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6" windowWidth="7548" windowHeight="6348" tabRatio="707"/>
  </bookViews>
  <sheets>
    <sheet name="Instructions" sheetId="9" r:id="rId1"/>
    <sheet name="DATA" sheetId="4" r:id="rId2"/>
    <sheet name="Sources" sheetId="16" r:id="rId3"/>
  </sheets>
  <definedNames>
    <definedName name="_xlnm._FilterDatabase" localSheetId="1" hidden="1">DATA!$A$1:$S$1091</definedName>
  </definedNames>
  <calcPr calcId="145621"/>
</workbook>
</file>

<file path=xl/calcChain.xml><?xml version="1.0" encoding="utf-8"?>
<calcChain xmlns="http://schemas.openxmlformats.org/spreadsheetml/2006/main">
  <c r="R42" i="4" l="1"/>
  <c r="S42" i="4" s="1"/>
  <c r="U562" i="4"/>
  <c r="U563" i="4"/>
  <c r="U564" i="4"/>
  <c r="U565" i="4"/>
  <c r="U566" i="4"/>
  <c r="U567" i="4"/>
  <c r="U568" i="4"/>
  <c r="U569" i="4"/>
  <c r="U570" i="4"/>
  <c r="U571" i="4"/>
  <c r="S562" i="4"/>
  <c r="S563" i="4"/>
  <c r="S564" i="4"/>
  <c r="S565" i="4"/>
  <c r="S566" i="4"/>
  <c r="S567" i="4"/>
  <c r="S568" i="4"/>
  <c r="S569" i="4"/>
  <c r="S570" i="4"/>
  <c r="S571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2" i="4"/>
  <c r="R88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2" i="4"/>
  <c r="Q1062" i="4" l="1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5" i="4"/>
  <c r="Q46" i="4"/>
  <c r="Q47" i="4"/>
  <c r="Q48" i="4"/>
  <c r="Q49" i="4"/>
  <c r="Q50" i="4"/>
  <c r="Q51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5" i="4"/>
  <c r="Q146" i="4"/>
  <c r="Q147" i="4"/>
  <c r="Q148" i="4"/>
  <c r="Q149" i="4"/>
  <c r="Q150" i="4"/>
  <c r="Q151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4" i="4"/>
  <c r="Q175" i="4"/>
  <c r="Q176" i="4"/>
  <c r="Q177" i="4"/>
  <c r="Q178" i="4"/>
  <c r="Q179" i="4"/>
  <c r="Q180" i="4"/>
  <c r="Q181" i="4"/>
  <c r="Q185" i="4"/>
  <c r="Q186" i="4"/>
  <c r="Q187" i="4"/>
  <c r="Q188" i="4"/>
  <c r="Q189" i="4"/>
  <c r="Q190" i="4"/>
  <c r="Q191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3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72" i="4"/>
  <c r="Q573" i="4"/>
  <c r="Q574" i="4"/>
  <c r="Q575" i="4"/>
  <c r="Q576" i="4"/>
  <c r="Q577" i="4"/>
  <c r="Q578" i="4"/>
  <c r="Q579" i="4"/>
  <c r="Q580" i="4"/>
  <c r="Q581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3" i="4"/>
  <c r="Q724" i="4"/>
  <c r="Q725" i="4"/>
  <c r="Q726" i="4"/>
  <c r="Q727" i="4"/>
  <c r="Q728" i="4"/>
  <c r="Q729" i="4"/>
  <c r="Q730" i="4"/>
  <c r="Q731" i="4"/>
  <c r="Q732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5" i="4"/>
  <c r="Q836" i="4"/>
  <c r="Q837" i="4"/>
  <c r="Q838" i="4"/>
  <c r="Q839" i="4"/>
  <c r="Q840" i="4"/>
  <c r="Q841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4" i="4"/>
  <c r="Q1015" i="4"/>
  <c r="Q1016" i="4"/>
  <c r="Q1017" i="4"/>
  <c r="Q1018" i="4"/>
  <c r="Q1019" i="4"/>
  <c r="Q1020" i="4"/>
  <c r="Q1021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3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3" i="4"/>
  <c r="Q1084" i="4"/>
  <c r="Q1085" i="4"/>
  <c r="Q1086" i="4"/>
  <c r="Q1087" i="4"/>
  <c r="Q1088" i="4"/>
  <c r="Q1089" i="4"/>
  <c r="Q1090" i="4"/>
  <c r="Q1091" i="4"/>
  <c r="Q2" i="4"/>
  <c r="P174" i="4"/>
  <c r="P173" i="4"/>
  <c r="Q173" i="4" s="1"/>
  <c r="P172" i="4"/>
  <c r="Q172" i="4" s="1"/>
  <c r="P813" i="4"/>
  <c r="Q813" i="4" s="1"/>
  <c r="P812" i="4"/>
  <c r="P212" i="4"/>
  <c r="Q212" i="4" s="1"/>
  <c r="P192" i="4"/>
  <c r="Q192" i="4" s="1"/>
  <c r="P112" i="4"/>
  <c r="Q112" i="4" s="1"/>
  <c r="P682" i="4"/>
  <c r="Q682" i="4" s="1"/>
  <c r="P852" i="4"/>
  <c r="P82" i="4"/>
  <c r="P22" i="4"/>
  <c r="Q22" i="4" s="1"/>
  <c r="P1084" i="4"/>
  <c r="P1083" i="4"/>
  <c r="P1082" i="4"/>
  <c r="Q1082" i="4" s="1"/>
  <c r="P972" i="4"/>
  <c r="Q972" i="4" s="1"/>
  <c r="P894" i="4"/>
  <c r="Q894" i="4" s="1"/>
  <c r="P893" i="4"/>
  <c r="Q893" i="4" s="1"/>
  <c r="P892" i="4"/>
  <c r="P844" i="4"/>
  <c r="P843" i="4"/>
  <c r="P842" i="4"/>
  <c r="Q842" i="4" s="1"/>
  <c r="P834" i="4"/>
  <c r="Q834" i="4" s="1"/>
  <c r="P833" i="4"/>
  <c r="Q833" i="4" s="1"/>
  <c r="P832" i="4"/>
  <c r="P724" i="4"/>
  <c r="P723" i="4"/>
  <c r="P722" i="4"/>
  <c r="Q722" i="4" s="1"/>
  <c r="P444" i="4"/>
  <c r="P443" i="4"/>
  <c r="Q443" i="4" s="1"/>
  <c r="P442" i="4"/>
  <c r="P392" i="4"/>
  <c r="Q392" i="4" s="1"/>
  <c r="P154" i="4"/>
  <c r="P153" i="4"/>
  <c r="P152" i="4"/>
  <c r="Q152" i="4" s="1"/>
  <c r="P73" i="4"/>
  <c r="Q73" i="4" s="1"/>
  <c r="P72" i="4"/>
  <c r="P54" i="4"/>
  <c r="P53" i="4"/>
  <c r="Q53" i="4" s="1"/>
  <c r="P52" i="4"/>
  <c r="Q52" i="4" s="1"/>
  <c r="P254" i="4"/>
  <c r="P253" i="4"/>
  <c r="Q253" i="4" s="1"/>
  <c r="P252" i="4"/>
  <c r="Q252" i="4" s="1"/>
  <c r="P1064" i="4"/>
  <c r="Q1064" i="4" s="1"/>
  <c r="P1063" i="4"/>
  <c r="P1062" i="4"/>
  <c r="P344" i="4"/>
  <c r="Q344" i="4" s="1"/>
  <c r="P343" i="4"/>
  <c r="Q343" i="4" s="1"/>
  <c r="P342" i="4"/>
  <c r="P932" i="4"/>
  <c r="P1014" i="4"/>
  <c r="P1013" i="4"/>
  <c r="Q1013" i="4" s="1"/>
  <c r="P1012" i="4"/>
  <c r="P462" i="4"/>
  <c r="P583" i="4"/>
  <c r="Q583" i="4" s="1"/>
  <c r="P582" i="4"/>
  <c r="Q582" i="4" s="1"/>
  <c r="O532" i="4"/>
  <c r="O533" i="4"/>
  <c r="O534" i="4"/>
  <c r="O535" i="4"/>
  <c r="O536" i="4"/>
  <c r="O537" i="4"/>
  <c r="O538" i="4"/>
  <c r="O539" i="4"/>
  <c r="O540" i="4"/>
  <c r="O541" i="4"/>
  <c r="M532" i="4"/>
  <c r="M533" i="4"/>
  <c r="M534" i="4"/>
  <c r="M535" i="4"/>
  <c r="M536" i="4"/>
  <c r="M537" i="4"/>
  <c r="M538" i="4"/>
  <c r="M539" i="4"/>
  <c r="M540" i="4"/>
  <c r="M541" i="4"/>
  <c r="J532" i="4"/>
  <c r="J533" i="4"/>
  <c r="J534" i="4"/>
  <c r="J535" i="4"/>
  <c r="J536" i="4"/>
  <c r="J537" i="4"/>
  <c r="J538" i="4"/>
  <c r="J539" i="4"/>
  <c r="J540" i="4"/>
  <c r="J541" i="4"/>
  <c r="H532" i="4"/>
  <c r="H533" i="4"/>
  <c r="H534" i="4"/>
  <c r="H535" i="4"/>
  <c r="H536" i="4"/>
  <c r="H537" i="4"/>
  <c r="H538" i="4"/>
  <c r="H539" i="4"/>
  <c r="H540" i="4"/>
  <c r="H541" i="4"/>
  <c r="P522" i="4"/>
  <c r="P514" i="4"/>
  <c r="P513" i="4"/>
  <c r="P512" i="4"/>
  <c r="Q512" i="4" s="1"/>
  <c r="P734" i="4"/>
  <c r="P733" i="4"/>
  <c r="Q733" i="4" s="1"/>
  <c r="P732" i="4"/>
  <c r="P44" i="4"/>
  <c r="Q44" i="4" s="1"/>
  <c r="P43" i="4"/>
  <c r="Q43" i="4" s="1"/>
  <c r="P42" i="4"/>
  <c r="P144" i="4"/>
  <c r="Q144" i="4" s="1"/>
  <c r="P143" i="4"/>
  <c r="Q143" i="4" s="1"/>
  <c r="P142" i="4"/>
  <c r="P184" i="4"/>
  <c r="Q184" i="4" s="1"/>
  <c r="P183" i="4"/>
  <c r="Q183" i="4" s="1"/>
  <c r="P182" i="4"/>
  <c r="Q182" i="4" s="1"/>
  <c r="P924" i="4"/>
  <c r="P923" i="4"/>
  <c r="P922" i="4"/>
  <c r="O1052" i="4"/>
  <c r="O1053" i="4"/>
  <c r="O1054" i="4"/>
  <c r="O1055" i="4"/>
  <c r="O1056" i="4"/>
  <c r="O1057" i="4"/>
  <c r="O1058" i="4"/>
  <c r="O1059" i="4"/>
  <c r="O1060" i="4"/>
  <c r="O1061" i="4"/>
  <c r="M1052" i="4"/>
  <c r="M1053" i="4"/>
  <c r="M1054" i="4"/>
  <c r="M1055" i="4"/>
  <c r="M1056" i="4"/>
  <c r="M1057" i="4"/>
  <c r="M1058" i="4"/>
  <c r="M1059" i="4"/>
  <c r="M1060" i="4"/>
  <c r="M1061" i="4"/>
  <c r="J1052" i="4"/>
  <c r="J1053" i="4"/>
  <c r="J1054" i="4"/>
  <c r="J1055" i="4"/>
  <c r="J1056" i="4"/>
  <c r="J1057" i="4"/>
  <c r="J1058" i="4"/>
  <c r="J1059" i="4"/>
  <c r="J1060" i="4"/>
  <c r="J1061" i="4"/>
  <c r="H1052" i="4"/>
  <c r="H1053" i="4"/>
  <c r="H1054" i="4"/>
  <c r="H1055" i="4"/>
  <c r="H1056" i="4"/>
  <c r="H1057" i="4"/>
  <c r="H1058" i="4"/>
  <c r="H1059" i="4"/>
  <c r="H1060" i="4"/>
  <c r="H1061" i="4"/>
  <c r="P494" i="4"/>
  <c r="Q494" i="4" s="1"/>
  <c r="P493" i="4"/>
  <c r="P492" i="4"/>
  <c r="Q492" i="4" s="1"/>
  <c r="P1024" i="4"/>
  <c r="Q1024" i="4" s="1"/>
  <c r="P1023" i="4"/>
  <c r="Q1023" i="4" s="1"/>
  <c r="P1022" i="4"/>
  <c r="Q1022" i="4" s="1"/>
  <c r="O352" i="4" l="1"/>
  <c r="O353" i="4"/>
  <c r="O354" i="4"/>
  <c r="O355" i="4"/>
  <c r="O356" i="4"/>
  <c r="O357" i="4"/>
  <c r="O358" i="4"/>
  <c r="O359" i="4"/>
  <c r="O360" i="4"/>
  <c r="O361" i="4"/>
  <c r="M352" i="4"/>
  <c r="M353" i="4"/>
  <c r="M354" i="4"/>
  <c r="M355" i="4"/>
  <c r="M356" i="4"/>
  <c r="M357" i="4"/>
  <c r="M358" i="4"/>
  <c r="M359" i="4"/>
  <c r="M360" i="4"/>
  <c r="M361" i="4"/>
  <c r="J352" i="4"/>
  <c r="J353" i="4"/>
  <c r="J354" i="4"/>
  <c r="J355" i="4"/>
  <c r="J356" i="4"/>
  <c r="J357" i="4"/>
  <c r="J358" i="4"/>
  <c r="J359" i="4"/>
  <c r="J360" i="4"/>
  <c r="J361" i="4"/>
  <c r="I45" i="4"/>
  <c r="J45" i="4" s="1"/>
  <c r="I44" i="4"/>
  <c r="J44" i="4" s="1"/>
  <c r="I43" i="4"/>
  <c r="I42" i="4"/>
  <c r="I925" i="4"/>
  <c r="I924" i="4"/>
  <c r="J924" i="4" s="1"/>
  <c r="I923" i="4"/>
  <c r="O1042" i="4"/>
  <c r="O1043" i="4"/>
  <c r="O1044" i="4"/>
  <c r="O1045" i="4"/>
  <c r="O1046" i="4"/>
  <c r="O1047" i="4"/>
  <c r="O1048" i="4"/>
  <c r="O1049" i="4"/>
  <c r="O1050" i="4"/>
  <c r="O1051" i="4"/>
  <c r="M1042" i="4"/>
  <c r="M1043" i="4"/>
  <c r="M1044" i="4"/>
  <c r="M1045" i="4"/>
  <c r="M1046" i="4"/>
  <c r="M1047" i="4"/>
  <c r="M1048" i="4"/>
  <c r="M1049" i="4"/>
  <c r="M1050" i="4"/>
  <c r="M1051" i="4"/>
  <c r="J1042" i="4"/>
  <c r="J1043" i="4"/>
  <c r="J1044" i="4"/>
  <c r="J1045" i="4"/>
  <c r="J1046" i="4"/>
  <c r="J1047" i="4"/>
  <c r="J1048" i="4"/>
  <c r="J1049" i="4"/>
  <c r="J1050" i="4"/>
  <c r="J1051" i="4"/>
  <c r="H1042" i="4"/>
  <c r="H1043" i="4"/>
  <c r="H1044" i="4"/>
  <c r="H1045" i="4"/>
  <c r="H1046" i="4"/>
  <c r="H1047" i="4"/>
  <c r="H1048" i="4"/>
  <c r="H1049" i="4"/>
  <c r="H1050" i="4"/>
  <c r="H1051" i="4"/>
  <c r="O962" i="4"/>
  <c r="O963" i="4"/>
  <c r="O964" i="4"/>
  <c r="O965" i="4"/>
  <c r="O966" i="4"/>
  <c r="O967" i="4"/>
  <c r="O968" i="4"/>
  <c r="O969" i="4"/>
  <c r="O970" i="4"/>
  <c r="O971" i="4"/>
  <c r="M962" i="4"/>
  <c r="M963" i="4"/>
  <c r="M964" i="4"/>
  <c r="M965" i="4"/>
  <c r="M966" i="4"/>
  <c r="M967" i="4"/>
  <c r="M968" i="4"/>
  <c r="M969" i="4"/>
  <c r="M970" i="4"/>
  <c r="M971" i="4"/>
  <c r="J962" i="4"/>
  <c r="J963" i="4"/>
  <c r="J964" i="4"/>
  <c r="J965" i="4"/>
  <c r="J966" i="4"/>
  <c r="J967" i="4"/>
  <c r="J968" i="4"/>
  <c r="J969" i="4"/>
  <c r="J970" i="4"/>
  <c r="J971" i="4"/>
  <c r="H962" i="4"/>
  <c r="H963" i="4"/>
  <c r="H964" i="4"/>
  <c r="H965" i="4"/>
  <c r="H966" i="4"/>
  <c r="H967" i="4"/>
  <c r="H968" i="4"/>
  <c r="H969" i="4"/>
  <c r="H970" i="4"/>
  <c r="H971" i="4"/>
  <c r="O82" i="4"/>
  <c r="O83" i="4"/>
  <c r="O84" i="4"/>
  <c r="O85" i="4"/>
  <c r="O86" i="4"/>
  <c r="O87" i="4"/>
  <c r="O88" i="4"/>
  <c r="O89" i="4"/>
  <c r="O90" i="4"/>
  <c r="O91" i="4"/>
  <c r="M82" i="4"/>
  <c r="M83" i="4"/>
  <c r="M84" i="4"/>
  <c r="M85" i="4"/>
  <c r="M86" i="4"/>
  <c r="M87" i="4"/>
  <c r="M88" i="4"/>
  <c r="M89" i="4"/>
  <c r="M90" i="4"/>
  <c r="M91" i="4"/>
  <c r="J82" i="4"/>
  <c r="J83" i="4"/>
  <c r="J84" i="4"/>
  <c r="J85" i="4"/>
  <c r="J86" i="4"/>
  <c r="J87" i="4"/>
  <c r="J88" i="4"/>
  <c r="J89" i="4"/>
  <c r="J90" i="4"/>
  <c r="J91" i="4"/>
  <c r="H82" i="4"/>
  <c r="H83" i="4"/>
  <c r="H84" i="4"/>
  <c r="H85" i="4"/>
  <c r="H86" i="4"/>
  <c r="H87" i="4"/>
  <c r="H88" i="4"/>
  <c r="H89" i="4"/>
  <c r="H90" i="4"/>
  <c r="H91" i="4"/>
  <c r="O982" i="4"/>
  <c r="O983" i="4"/>
  <c r="O984" i="4"/>
  <c r="O985" i="4"/>
  <c r="O986" i="4"/>
  <c r="O987" i="4"/>
  <c r="O988" i="4"/>
  <c r="O989" i="4"/>
  <c r="O990" i="4"/>
  <c r="O991" i="4"/>
  <c r="M982" i="4"/>
  <c r="M983" i="4"/>
  <c r="M984" i="4"/>
  <c r="M985" i="4"/>
  <c r="M986" i="4"/>
  <c r="M987" i="4"/>
  <c r="M988" i="4"/>
  <c r="M989" i="4"/>
  <c r="M990" i="4"/>
  <c r="M991" i="4"/>
  <c r="J542" i="4"/>
  <c r="J543" i="4"/>
  <c r="J544" i="4"/>
  <c r="J545" i="4"/>
  <c r="J546" i="4"/>
  <c r="J547" i="4"/>
  <c r="J548" i="4"/>
  <c r="J549" i="4"/>
  <c r="J550" i="4"/>
  <c r="J551" i="4"/>
  <c r="H542" i="4"/>
  <c r="H543" i="4"/>
  <c r="H544" i="4"/>
  <c r="H545" i="4"/>
  <c r="H546" i="4"/>
  <c r="H547" i="4"/>
  <c r="H548" i="4"/>
  <c r="H549" i="4"/>
  <c r="H550" i="4"/>
  <c r="H551" i="4"/>
  <c r="M542" i="4"/>
  <c r="M543" i="4"/>
  <c r="M544" i="4"/>
  <c r="M545" i="4"/>
  <c r="M546" i="4"/>
  <c r="M547" i="4"/>
  <c r="M548" i="4"/>
  <c r="M549" i="4"/>
  <c r="M550" i="4"/>
  <c r="M551" i="4"/>
  <c r="O542" i="4"/>
  <c r="O543" i="4"/>
  <c r="O544" i="4"/>
  <c r="O545" i="4"/>
  <c r="O546" i="4"/>
  <c r="O547" i="4"/>
  <c r="O548" i="4"/>
  <c r="O549" i="4"/>
  <c r="O550" i="4"/>
  <c r="O551" i="4"/>
  <c r="H1032" i="4"/>
  <c r="H1033" i="4"/>
  <c r="H1034" i="4"/>
  <c r="H1035" i="4"/>
  <c r="H1036" i="4"/>
  <c r="H1037" i="4"/>
  <c r="H1038" i="4"/>
  <c r="H1039" i="4"/>
  <c r="H1040" i="4"/>
  <c r="H1041" i="4"/>
  <c r="J1032" i="4"/>
  <c r="J1033" i="4"/>
  <c r="J1034" i="4"/>
  <c r="J1035" i="4"/>
  <c r="J1036" i="4"/>
  <c r="J1037" i="4"/>
  <c r="J1038" i="4"/>
  <c r="J1039" i="4"/>
  <c r="J1040" i="4"/>
  <c r="J1041" i="4"/>
  <c r="O1032" i="4"/>
  <c r="O1033" i="4"/>
  <c r="O1034" i="4"/>
  <c r="O1035" i="4"/>
  <c r="O1036" i="4"/>
  <c r="O1037" i="4"/>
  <c r="O1038" i="4"/>
  <c r="O1039" i="4"/>
  <c r="O1040" i="4"/>
  <c r="O1041" i="4"/>
  <c r="M1032" i="4"/>
  <c r="M1033" i="4"/>
  <c r="M1034" i="4"/>
  <c r="M1035" i="4"/>
  <c r="M1036" i="4"/>
  <c r="M1037" i="4"/>
  <c r="M1038" i="4"/>
  <c r="M1039" i="4"/>
  <c r="M1040" i="4"/>
  <c r="M10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O552" i="4"/>
  <c r="O553" i="4"/>
  <c r="O554" i="4"/>
  <c r="O555" i="4"/>
  <c r="O556" i="4"/>
  <c r="O557" i="4"/>
  <c r="O558" i="4"/>
  <c r="O559" i="4"/>
  <c r="O560" i="4"/>
  <c r="O561" i="4"/>
  <c r="M552" i="4"/>
  <c r="M553" i="4"/>
  <c r="M554" i="4"/>
  <c r="M555" i="4"/>
  <c r="M556" i="4"/>
  <c r="M557" i="4"/>
  <c r="M558" i="4"/>
  <c r="M559" i="4"/>
  <c r="M560" i="4"/>
  <c r="M561" i="4"/>
  <c r="J552" i="4"/>
  <c r="J553" i="4"/>
  <c r="J554" i="4"/>
  <c r="J555" i="4"/>
  <c r="J556" i="4"/>
  <c r="J557" i="4"/>
  <c r="J558" i="4"/>
  <c r="J559" i="4"/>
  <c r="J560" i="4"/>
  <c r="J561" i="4"/>
  <c r="H552" i="4"/>
  <c r="H553" i="4"/>
  <c r="H554" i="4"/>
  <c r="H555" i="4"/>
  <c r="H556" i="4"/>
  <c r="H557" i="4"/>
  <c r="H558" i="4"/>
  <c r="H559" i="4"/>
  <c r="H560" i="4"/>
  <c r="H561" i="4"/>
  <c r="O132" i="4"/>
  <c r="O133" i="4"/>
  <c r="O134" i="4"/>
  <c r="O135" i="4"/>
  <c r="O136" i="4"/>
  <c r="O137" i="4"/>
  <c r="O138" i="4"/>
  <c r="O139" i="4"/>
  <c r="O140" i="4"/>
  <c r="O141" i="4"/>
  <c r="M132" i="4"/>
  <c r="M133" i="4"/>
  <c r="M134" i="4"/>
  <c r="M135" i="4"/>
  <c r="M136" i="4"/>
  <c r="M137" i="4"/>
  <c r="M138" i="4"/>
  <c r="M139" i="4"/>
  <c r="M140" i="4"/>
  <c r="M14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O362" i="4"/>
  <c r="O363" i="4"/>
  <c r="O364" i="4"/>
  <c r="O365" i="4"/>
  <c r="O366" i="4"/>
  <c r="O367" i="4"/>
  <c r="O368" i="4"/>
  <c r="O369" i="4"/>
  <c r="O370" i="4"/>
  <c r="O371" i="4"/>
  <c r="M362" i="4"/>
  <c r="M363" i="4"/>
  <c r="M364" i="4"/>
  <c r="M365" i="4"/>
  <c r="M366" i="4"/>
  <c r="M367" i="4"/>
  <c r="M368" i="4"/>
  <c r="M369" i="4"/>
  <c r="M370" i="4"/>
  <c r="M371" i="4"/>
  <c r="J362" i="4"/>
  <c r="J363" i="4"/>
  <c r="J364" i="4"/>
  <c r="J365" i="4"/>
  <c r="J366" i="4"/>
  <c r="J367" i="4"/>
  <c r="J368" i="4"/>
  <c r="J369" i="4"/>
  <c r="J370" i="4"/>
  <c r="J371" i="4"/>
  <c r="H362" i="4"/>
  <c r="H363" i="4"/>
  <c r="H364" i="4"/>
  <c r="H365" i="4"/>
  <c r="H366" i="4"/>
  <c r="H367" i="4"/>
  <c r="H368" i="4"/>
  <c r="H369" i="4"/>
  <c r="H370" i="4"/>
  <c r="H371" i="4"/>
  <c r="M394" i="4"/>
  <c r="J991" i="4"/>
  <c r="O831" i="4"/>
  <c r="M831" i="4"/>
  <c r="J831" i="4"/>
  <c r="H831" i="4"/>
  <c r="O821" i="4"/>
  <c r="M821" i="4"/>
  <c r="J821" i="4"/>
  <c r="H821" i="4"/>
  <c r="O801" i="4"/>
  <c r="M801" i="4"/>
  <c r="J801" i="4"/>
  <c r="H801" i="4"/>
  <c r="O791" i="4"/>
  <c r="M791" i="4"/>
  <c r="J791" i="4"/>
  <c r="H791" i="4"/>
  <c r="O781" i="4"/>
  <c r="M781" i="4"/>
  <c r="J781" i="4"/>
  <c r="H781" i="4"/>
  <c r="O741" i="4"/>
  <c r="M741" i="4"/>
  <c r="J741" i="4"/>
  <c r="H741" i="4"/>
  <c r="O711" i="4"/>
  <c r="M711" i="4"/>
  <c r="J711" i="4"/>
  <c r="H711" i="4"/>
  <c r="O681" i="4"/>
  <c r="M681" i="4"/>
  <c r="J681" i="4"/>
  <c r="H681" i="4"/>
  <c r="O631" i="4"/>
  <c r="M631" i="4"/>
  <c r="J631" i="4"/>
  <c r="H631" i="4"/>
  <c r="O621" i="4"/>
  <c r="M621" i="4"/>
  <c r="J621" i="4"/>
  <c r="H621" i="4"/>
  <c r="O601" i="4"/>
  <c r="M601" i="4"/>
  <c r="J601" i="4"/>
  <c r="H601" i="4"/>
  <c r="O641" i="4"/>
  <c r="M641" i="4"/>
  <c r="J641" i="4"/>
  <c r="H641" i="4"/>
  <c r="O301" i="4"/>
  <c r="M301" i="4"/>
  <c r="J301" i="4"/>
  <c r="H301" i="4"/>
  <c r="O581" i="4"/>
  <c r="M581" i="4"/>
  <c r="J581" i="4"/>
  <c r="H581" i="4"/>
  <c r="O511" i="4"/>
  <c r="M511" i="4"/>
  <c r="J511" i="4"/>
  <c r="H511" i="4"/>
  <c r="O491" i="4"/>
  <c r="M491" i="4"/>
  <c r="J491" i="4"/>
  <c r="H491" i="4"/>
  <c r="O481" i="4"/>
  <c r="M481" i="4"/>
  <c r="J481" i="4"/>
  <c r="H481" i="4"/>
  <c r="O471" i="4"/>
  <c r="M471" i="4"/>
  <c r="J471" i="4"/>
  <c r="H471" i="4"/>
  <c r="O241" i="4"/>
  <c r="M241" i="4"/>
  <c r="J241" i="4"/>
  <c r="H241" i="4"/>
  <c r="O461" i="4"/>
  <c r="M461" i="4"/>
  <c r="J461" i="4"/>
  <c r="H461" i="4"/>
  <c r="O381" i="4"/>
  <c r="M381" i="4"/>
  <c r="J381" i="4"/>
  <c r="H381" i="4"/>
  <c r="O331" i="4"/>
  <c r="M331" i="4"/>
  <c r="J331" i="4"/>
  <c r="H331" i="4"/>
  <c r="O291" i="4"/>
  <c r="M291" i="4"/>
  <c r="J291" i="4"/>
  <c r="H291" i="4"/>
  <c r="O271" i="4"/>
  <c r="M271" i="4"/>
  <c r="J271" i="4"/>
  <c r="H271" i="4"/>
  <c r="O221" i="4"/>
  <c r="M221" i="4"/>
  <c r="J221" i="4"/>
  <c r="H221" i="4"/>
  <c r="O181" i="4"/>
  <c r="M181" i="4"/>
  <c r="J181" i="4"/>
  <c r="H181" i="4"/>
  <c r="O161" i="4"/>
  <c r="M161" i="4"/>
  <c r="J161" i="4"/>
  <c r="H161" i="4"/>
  <c r="O101" i="4"/>
  <c r="M101" i="4"/>
  <c r="J101" i="4"/>
  <c r="H101" i="4"/>
  <c r="O71" i="4"/>
  <c r="M71" i="4"/>
  <c r="J71" i="4"/>
  <c r="H71" i="4"/>
  <c r="O881" i="4"/>
  <c r="M881" i="4"/>
  <c r="J881" i="4"/>
  <c r="H881" i="4"/>
  <c r="O11" i="4"/>
  <c r="M11" i="4"/>
  <c r="J11" i="4"/>
  <c r="H11" i="4"/>
  <c r="O761" i="4"/>
  <c r="M761" i="4"/>
  <c r="J761" i="4"/>
  <c r="H761" i="4"/>
  <c r="O441" i="4"/>
  <c r="M441" i="4"/>
  <c r="J441" i="4"/>
  <c r="H441" i="4"/>
  <c r="O311" i="4"/>
  <c r="M311" i="4"/>
  <c r="J311" i="4"/>
  <c r="H311" i="4"/>
  <c r="O281" i="4"/>
  <c r="M281" i="4"/>
  <c r="J281" i="4"/>
  <c r="H281" i="4"/>
  <c r="O231" i="4"/>
  <c r="M231" i="4"/>
  <c r="J231" i="4"/>
  <c r="H231" i="4"/>
  <c r="O1001" i="4"/>
  <c r="M1001" i="4"/>
  <c r="J1001" i="4"/>
  <c r="H1001" i="4"/>
  <c r="O721" i="4"/>
  <c r="M721" i="4"/>
  <c r="J721" i="4"/>
  <c r="H721" i="4"/>
  <c r="O921" i="4"/>
  <c r="M921" i="4"/>
  <c r="J921" i="4"/>
  <c r="H921" i="4"/>
  <c r="O431" i="4"/>
  <c r="M431" i="4"/>
  <c r="J431" i="4"/>
  <c r="H431" i="4"/>
  <c r="O21" i="4"/>
  <c r="M21" i="4"/>
  <c r="J21" i="4"/>
  <c r="H21" i="4"/>
  <c r="O421" i="4"/>
  <c r="M421" i="4"/>
  <c r="J421" i="4"/>
  <c r="H421" i="4"/>
  <c r="O1081" i="4"/>
  <c r="M1081" i="4"/>
  <c r="J1081" i="4"/>
  <c r="H1081" i="4"/>
  <c r="O811" i="4"/>
  <c r="M811" i="4"/>
  <c r="J811" i="4"/>
  <c r="H811" i="4"/>
  <c r="O611" i="4"/>
  <c r="M611" i="4"/>
  <c r="J611" i="4"/>
  <c r="H611" i="4"/>
  <c r="O111" i="4"/>
  <c r="M111" i="4"/>
  <c r="J111" i="4"/>
  <c r="H111" i="4"/>
  <c r="O701" i="4"/>
  <c r="M701" i="4"/>
  <c r="J701" i="4"/>
  <c r="H701" i="4"/>
  <c r="O651" i="4"/>
  <c r="M651" i="4"/>
  <c r="J651" i="4"/>
  <c r="H651" i="4"/>
  <c r="O501" i="4"/>
  <c r="M501" i="4"/>
  <c r="J501" i="4"/>
  <c r="H501" i="4"/>
  <c r="O321" i="4"/>
  <c r="M321" i="4"/>
  <c r="J321" i="4"/>
  <c r="H321" i="4"/>
  <c r="O901" i="4"/>
  <c r="M901" i="4"/>
  <c r="J901" i="4"/>
  <c r="H901" i="4"/>
  <c r="O871" i="4"/>
  <c r="M871" i="4"/>
  <c r="J871" i="4"/>
  <c r="H871" i="4"/>
  <c r="O691" i="4"/>
  <c r="M691" i="4"/>
  <c r="J691" i="4"/>
  <c r="H691" i="4"/>
  <c r="O451" i="4"/>
  <c r="M451" i="4"/>
  <c r="J451" i="4"/>
  <c r="H451" i="4"/>
  <c r="O121" i="4"/>
  <c r="M121" i="4"/>
  <c r="J121" i="4"/>
  <c r="H121" i="4"/>
  <c r="O1091" i="4"/>
  <c r="M1091" i="4"/>
  <c r="J1091" i="4"/>
  <c r="H1091" i="4"/>
  <c r="O251" i="4"/>
  <c r="M251" i="4"/>
  <c r="J251" i="4"/>
  <c r="H251" i="4"/>
  <c r="O731" i="4"/>
  <c r="M731" i="4"/>
  <c r="J731" i="4"/>
  <c r="H731" i="4"/>
  <c r="O661" i="4"/>
  <c r="M661" i="4"/>
  <c r="J661" i="4"/>
  <c r="H661" i="4"/>
  <c r="O61" i="4"/>
  <c r="M61" i="4"/>
  <c r="J61" i="4"/>
  <c r="H61" i="4"/>
  <c r="O41" i="4"/>
  <c r="M41" i="4"/>
  <c r="J41" i="4"/>
  <c r="H41" i="4"/>
  <c r="O931" i="4"/>
  <c r="M931" i="4"/>
  <c r="J931" i="4"/>
  <c r="H931" i="4"/>
  <c r="O191" i="4"/>
  <c r="M191" i="4"/>
  <c r="J191" i="4"/>
  <c r="H191" i="4"/>
  <c r="O771" i="4"/>
  <c r="M771" i="4"/>
  <c r="J771" i="4"/>
  <c r="H771" i="4"/>
  <c r="O341" i="4"/>
  <c r="M341" i="4"/>
  <c r="J341" i="4"/>
  <c r="H341" i="4"/>
  <c r="O841" i="4"/>
  <c r="M841" i="4"/>
  <c r="J841" i="4"/>
  <c r="H841" i="4"/>
  <c r="O1021" i="4"/>
  <c r="M1021" i="4"/>
  <c r="J1021" i="4"/>
  <c r="H1021" i="4"/>
  <c r="O201" i="4"/>
  <c r="M201" i="4"/>
  <c r="J201" i="4"/>
  <c r="H201" i="4"/>
  <c r="O401" i="4"/>
  <c r="M401" i="4"/>
  <c r="J401" i="4"/>
  <c r="H401" i="4"/>
  <c r="O261" i="4"/>
  <c r="M261" i="4"/>
  <c r="J261" i="4"/>
  <c r="H261" i="4"/>
  <c r="O211" i="4"/>
  <c r="M211" i="4"/>
  <c r="J211" i="4"/>
  <c r="H211" i="4"/>
  <c r="O671" i="4"/>
  <c r="M671" i="4"/>
  <c r="J671" i="4"/>
  <c r="H671" i="4"/>
  <c r="O51" i="4"/>
  <c r="M51" i="4"/>
  <c r="J51" i="4"/>
  <c r="H51" i="4"/>
  <c r="O81" i="4"/>
  <c r="M81" i="4"/>
  <c r="J81" i="4"/>
  <c r="H81" i="4"/>
  <c r="O171" i="4"/>
  <c r="M171" i="4"/>
  <c r="J171" i="4"/>
  <c r="H171" i="4"/>
  <c r="O151" i="4"/>
  <c r="M151" i="4"/>
  <c r="J151" i="4"/>
  <c r="H151" i="4"/>
  <c r="O961" i="4"/>
  <c r="M961" i="4"/>
  <c r="J961" i="4"/>
  <c r="H961" i="4"/>
  <c r="O951" i="4"/>
  <c r="M951" i="4"/>
  <c r="J951" i="4"/>
  <c r="H951" i="4"/>
  <c r="O411" i="4"/>
  <c r="M411" i="4"/>
  <c r="J411" i="4"/>
  <c r="H411" i="4"/>
  <c r="O521" i="4"/>
  <c r="M521" i="4"/>
  <c r="J521" i="4"/>
  <c r="H521" i="4"/>
  <c r="O591" i="4"/>
  <c r="M591" i="4"/>
  <c r="J591" i="4"/>
  <c r="H591" i="4"/>
  <c r="O531" i="4"/>
  <c r="M531" i="4"/>
  <c r="J531" i="4"/>
  <c r="H531" i="4"/>
  <c r="O981" i="4"/>
  <c r="M981" i="4"/>
  <c r="J981" i="4"/>
  <c r="H981" i="4"/>
  <c r="O891" i="4"/>
  <c r="M891" i="4"/>
  <c r="J891" i="4"/>
  <c r="H891" i="4"/>
  <c r="O751" i="4"/>
  <c r="M751" i="4"/>
  <c r="J751" i="4"/>
  <c r="H751" i="4"/>
  <c r="O911" i="4"/>
  <c r="M911" i="4"/>
  <c r="J911" i="4"/>
  <c r="H911" i="4"/>
  <c r="O131" i="4"/>
  <c r="M131" i="4"/>
  <c r="J131" i="4"/>
  <c r="O1031" i="4"/>
  <c r="M1031" i="4"/>
  <c r="J1031" i="4"/>
  <c r="H1031" i="4"/>
  <c r="O391" i="4"/>
  <c r="M391" i="4"/>
  <c r="J391" i="4"/>
  <c r="H391" i="4"/>
  <c r="O941" i="4"/>
  <c r="M941" i="4"/>
  <c r="J941" i="4"/>
  <c r="H941" i="4"/>
  <c r="O1011" i="4"/>
  <c r="M1011" i="4"/>
  <c r="J1011" i="4"/>
  <c r="H1011" i="4"/>
  <c r="O31" i="4"/>
  <c r="M31" i="4"/>
  <c r="J31" i="4"/>
  <c r="H31" i="4"/>
  <c r="O351" i="4"/>
  <c r="M351" i="4"/>
  <c r="J351" i="4"/>
  <c r="H351" i="4"/>
  <c r="O1071" i="4"/>
  <c r="M1071" i="4"/>
  <c r="J1071" i="4"/>
  <c r="H1071" i="4"/>
  <c r="J990" i="4"/>
  <c r="O830" i="4"/>
  <c r="M830" i="4"/>
  <c r="J830" i="4"/>
  <c r="H830" i="4"/>
  <c r="O820" i="4"/>
  <c r="M820" i="4"/>
  <c r="J820" i="4"/>
  <c r="H820" i="4"/>
  <c r="O800" i="4"/>
  <c r="M800" i="4"/>
  <c r="J800" i="4"/>
  <c r="H800" i="4"/>
  <c r="O790" i="4"/>
  <c r="M790" i="4"/>
  <c r="J790" i="4"/>
  <c r="H790" i="4"/>
  <c r="O780" i="4"/>
  <c r="M780" i="4"/>
  <c r="J780" i="4"/>
  <c r="H780" i="4"/>
  <c r="O740" i="4"/>
  <c r="M740" i="4"/>
  <c r="J740" i="4"/>
  <c r="H740" i="4"/>
  <c r="O710" i="4"/>
  <c r="M710" i="4"/>
  <c r="J710" i="4"/>
  <c r="H710" i="4"/>
  <c r="O680" i="4"/>
  <c r="M680" i="4"/>
  <c r="J680" i="4"/>
  <c r="H680" i="4"/>
  <c r="O630" i="4"/>
  <c r="M630" i="4"/>
  <c r="J630" i="4"/>
  <c r="H630" i="4"/>
  <c r="O620" i="4"/>
  <c r="M620" i="4"/>
  <c r="J620" i="4"/>
  <c r="H620" i="4"/>
  <c r="O600" i="4"/>
  <c r="M600" i="4"/>
  <c r="J600" i="4"/>
  <c r="H600" i="4"/>
  <c r="O640" i="4"/>
  <c r="M640" i="4"/>
  <c r="J640" i="4"/>
  <c r="H640" i="4"/>
  <c r="O300" i="4"/>
  <c r="M300" i="4"/>
  <c r="J300" i="4"/>
  <c r="H300" i="4"/>
  <c r="O580" i="4"/>
  <c r="M580" i="4"/>
  <c r="J580" i="4"/>
  <c r="H580" i="4"/>
  <c r="O510" i="4"/>
  <c r="M510" i="4"/>
  <c r="J510" i="4"/>
  <c r="H510" i="4"/>
  <c r="O490" i="4"/>
  <c r="M490" i="4"/>
  <c r="J490" i="4"/>
  <c r="H490" i="4"/>
  <c r="O480" i="4"/>
  <c r="M480" i="4"/>
  <c r="J480" i="4"/>
  <c r="H480" i="4"/>
  <c r="O470" i="4"/>
  <c r="M470" i="4"/>
  <c r="J470" i="4"/>
  <c r="H470" i="4"/>
  <c r="O240" i="4"/>
  <c r="M240" i="4"/>
  <c r="J240" i="4"/>
  <c r="H240" i="4"/>
  <c r="O460" i="4"/>
  <c r="M460" i="4"/>
  <c r="J460" i="4"/>
  <c r="H460" i="4"/>
  <c r="O380" i="4"/>
  <c r="M380" i="4"/>
  <c r="J380" i="4"/>
  <c r="H380" i="4"/>
  <c r="O330" i="4"/>
  <c r="M330" i="4"/>
  <c r="J330" i="4"/>
  <c r="H330" i="4"/>
  <c r="O290" i="4"/>
  <c r="M290" i="4"/>
  <c r="J290" i="4"/>
  <c r="H290" i="4"/>
  <c r="O270" i="4"/>
  <c r="M270" i="4"/>
  <c r="J270" i="4"/>
  <c r="H270" i="4"/>
  <c r="O220" i="4"/>
  <c r="M220" i="4"/>
  <c r="J220" i="4"/>
  <c r="H220" i="4"/>
  <c r="O180" i="4"/>
  <c r="M180" i="4"/>
  <c r="J180" i="4"/>
  <c r="H180" i="4"/>
  <c r="O160" i="4"/>
  <c r="M160" i="4"/>
  <c r="J160" i="4"/>
  <c r="H160" i="4"/>
  <c r="O100" i="4"/>
  <c r="M100" i="4"/>
  <c r="J100" i="4"/>
  <c r="H100" i="4"/>
  <c r="O70" i="4"/>
  <c r="M70" i="4"/>
  <c r="J70" i="4"/>
  <c r="H70" i="4"/>
  <c r="O880" i="4"/>
  <c r="M880" i="4"/>
  <c r="J880" i="4"/>
  <c r="H880" i="4"/>
  <c r="O10" i="4"/>
  <c r="M10" i="4"/>
  <c r="J10" i="4"/>
  <c r="H10" i="4"/>
  <c r="O760" i="4"/>
  <c r="M760" i="4"/>
  <c r="J760" i="4"/>
  <c r="H760" i="4"/>
  <c r="O440" i="4"/>
  <c r="M440" i="4"/>
  <c r="J440" i="4"/>
  <c r="H440" i="4"/>
  <c r="O310" i="4"/>
  <c r="M310" i="4"/>
  <c r="J310" i="4"/>
  <c r="H310" i="4"/>
  <c r="O280" i="4"/>
  <c r="M280" i="4"/>
  <c r="J280" i="4"/>
  <c r="H280" i="4"/>
  <c r="O230" i="4"/>
  <c r="M230" i="4"/>
  <c r="J230" i="4"/>
  <c r="H230" i="4"/>
  <c r="O1000" i="4"/>
  <c r="M1000" i="4"/>
  <c r="J1000" i="4"/>
  <c r="H1000" i="4"/>
  <c r="O720" i="4"/>
  <c r="M720" i="4"/>
  <c r="J720" i="4"/>
  <c r="H720" i="4"/>
  <c r="O920" i="4"/>
  <c r="M920" i="4"/>
  <c r="J920" i="4"/>
  <c r="H920" i="4"/>
  <c r="O430" i="4"/>
  <c r="M430" i="4"/>
  <c r="J430" i="4"/>
  <c r="H430" i="4"/>
  <c r="O20" i="4"/>
  <c r="M20" i="4"/>
  <c r="J20" i="4"/>
  <c r="H20" i="4"/>
  <c r="O420" i="4"/>
  <c r="M420" i="4"/>
  <c r="J420" i="4"/>
  <c r="H420" i="4"/>
  <c r="O1080" i="4"/>
  <c r="M1080" i="4"/>
  <c r="J1080" i="4"/>
  <c r="H1080" i="4"/>
  <c r="O810" i="4"/>
  <c r="M810" i="4"/>
  <c r="J810" i="4"/>
  <c r="H810" i="4"/>
  <c r="O610" i="4"/>
  <c r="M610" i="4"/>
  <c r="J610" i="4"/>
  <c r="H610" i="4"/>
  <c r="O110" i="4"/>
  <c r="M110" i="4"/>
  <c r="J110" i="4"/>
  <c r="H110" i="4"/>
  <c r="O700" i="4"/>
  <c r="M700" i="4"/>
  <c r="J700" i="4"/>
  <c r="H700" i="4"/>
  <c r="O650" i="4"/>
  <c r="M650" i="4"/>
  <c r="J650" i="4"/>
  <c r="H650" i="4"/>
  <c r="O500" i="4"/>
  <c r="M500" i="4"/>
  <c r="J500" i="4"/>
  <c r="H500" i="4"/>
  <c r="O320" i="4"/>
  <c r="M320" i="4"/>
  <c r="J320" i="4"/>
  <c r="H320" i="4"/>
  <c r="O900" i="4"/>
  <c r="M900" i="4"/>
  <c r="J900" i="4"/>
  <c r="H900" i="4"/>
  <c r="O870" i="4"/>
  <c r="M870" i="4"/>
  <c r="J870" i="4"/>
  <c r="H870" i="4"/>
  <c r="O690" i="4"/>
  <c r="M690" i="4"/>
  <c r="J690" i="4"/>
  <c r="H690" i="4"/>
  <c r="O450" i="4"/>
  <c r="M450" i="4"/>
  <c r="J450" i="4"/>
  <c r="H450" i="4"/>
  <c r="O120" i="4"/>
  <c r="M120" i="4"/>
  <c r="J120" i="4"/>
  <c r="H120" i="4"/>
  <c r="O1090" i="4"/>
  <c r="M1090" i="4"/>
  <c r="J1090" i="4"/>
  <c r="H1090" i="4"/>
  <c r="O250" i="4"/>
  <c r="M250" i="4"/>
  <c r="J250" i="4"/>
  <c r="H250" i="4"/>
  <c r="O730" i="4"/>
  <c r="M730" i="4"/>
  <c r="J730" i="4"/>
  <c r="H730" i="4"/>
  <c r="O660" i="4"/>
  <c r="M660" i="4"/>
  <c r="J660" i="4"/>
  <c r="H660" i="4"/>
  <c r="O60" i="4"/>
  <c r="M60" i="4"/>
  <c r="J60" i="4"/>
  <c r="H60" i="4"/>
  <c r="O40" i="4"/>
  <c r="M40" i="4"/>
  <c r="J40" i="4"/>
  <c r="H40" i="4"/>
  <c r="O930" i="4"/>
  <c r="M930" i="4"/>
  <c r="J930" i="4"/>
  <c r="H930" i="4"/>
  <c r="O190" i="4"/>
  <c r="M190" i="4"/>
  <c r="J190" i="4"/>
  <c r="H190" i="4"/>
  <c r="O770" i="4"/>
  <c r="M770" i="4"/>
  <c r="J770" i="4"/>
  <c r="H770" i="4"/>
  <c r="O340" i="4"/>
  <c r="M340" i="4"/>
  <c r="J340" i="4"/>
  <c r="H340" i="4"/>
  <c r="O840" i="4"/>
  <c r="M840" i="4"/>
  <c r="J840" i="4"/>
  <c r="H840" i="4"/>
  <c r="O1020" i="4"/>
  <c r="M1020" i="4"/>
  <c r="J1020" i="4"/>
  <c r="H1020" i="4"/>
  <c r="O200" i="4"/>
  <c r="M200" i="4"/>
  <c r="J200" i="4"/>
  <c r="H200" i="4"/>
  <c r="O400" i="4"/>
  <c r="M400" i="4"/>
  <c r="J400" i="4"/>
  <c r="H400" i="4"/>
  <c r="O260" i="4"/>
  <c r="M260" i="4"/>
  <c r="J260" i="4"/>
  <c r="H260" i="4"/>
  <c r="O210" i="4"/>
  <c r="M210" i="4"/>
  <c r="J210" i="4"/>
  <c r="H210" i="4"/>
  <c r="O670" i="4"/>
  <c r="M670" i="4"/>
  <c r="J670" i="4"/>
  <c r="H670" i="4"/>
  <c r="O50" i="4"/>
  <c r="M50" i="4"/>
  <c r="J50" i="4"/>
  <c r="H50" i="4"/>
  <c r="O80" i="4"/>
  <c r="M80" i="4"/>
  <c r="J80" i="4"/>
  <c r="H80" i="4"/>
  <c r="O170" i="4"/>
  <c r="M170" i="4"/>
  <c r="J170" i="4"/>
  <c r="H170" i="4"/>
  <c r="O150" i="4"/>
  <c r="M150" i="4"/>
  <c r="J150" i="4"/>
  <c r="H150" i="4"/>
  <c r="O960" i="4"/>
  <c r="M960" i="4"/>
  <c r="J960" i="4"/>
  <c r="H960" i="4"/>
  <c r="O950" i="4"/>
  <c r="M950" i="4"/>
  <c r="J950" i="4"/>
  <c r="H950" i="4"/>
  <c r="O410" i="4"/>
  <c r="M410" i="4"/>
  <c r="J410" i="4"/>
  <c r="H410" i="4"/>
  <c r="O520" i="4"/>
  <c r="M520" i="4"/>
  <c r="J520" i="4"/>
  <c r="H520" i="4"/>
  <c r="O590" i="4"/>
  <c r="M590" i="4"/>
  <c r="J590" i="4"/>
  <c r="H590" i="4"/>
  <c r="O530" i="4"/>
  <c r="M530" i="4"/>
  <c r="J530" i="4"/>
  <c r="H530" i="4"/>
  <c r="O980" i="4"/>
  <c r="M980" i="4"/>
  <c r="J980" i="4"/>
  <c r="H980" i="4"/>
  <c r="O890" i="4"/>
  <c r="M890" i="4"/>
  <c r="J890" i="4"/>
  <c r="H890" i="4"/>
  <c r="O750" i="4"/>
  <c r="M750" i="4"/>
  <c r="J750" i="4"/>
  <c r="H750" i="4"/>
  <c r="O910" i="4"/>
  <c r="M910" i="4"/>
  <c r="J910" i="4"/>
  <c r="H910" i="4"/>
  <c r="O130" i="4"/>
  <c r="M130" i="4"/>
  <c r="J130" i="4"/>
  <c r="O1030" i="4"/>
  <c r="M1030" i="4"/>
  <c r="J1030" i="4"/>
  <c r="H1030" i="4"/>
  <c r="O390" i="4"/>
  <c r="M390" i="4"/>
  <c r="J390" i="4"/>
  <c r="H390" i="4"/>
  <c r="O940" i="4"/>
  <c r="M940" i="4"/>
  <c r="J940" i="4"/>
  <c r="H940" i="4"/>
  <c r="O1010" i="4"/>
  <c r="M1010" i="4"/>
  <c r="J1010" i="4"/>
  <c r="H1010" i="4"/>
  <c r="O30" i="4"/>
  <c r="M30" i="4"/>
  <c r="J30" i="4"/>
  <c r="H30" i="4"/>
  <c r="O350" i="4"/>
  <c r="M350" i="4"/>
  <c r="J350" i="4"/>
  <c r="H350" i="4"/>
  <c r="O1070" i="4"/>
  <c r="M1070" i="4"/>
  <c r="J1070" i="4"/>
  <c r="H1070" i="4"/>
  <c r="J989" i="4"/>
  <c r="O829" i="4"/>
  <c r="M829" i="4"/>
  <c r="J829" i="4"/>
  <c r="H829" i="4"/>
  <c r="O819" i="4"/>
  <c r="M819" i="4"/>
  <c r="J819" i="4"/>
  <c r="H819" i="4"/>
  <c r="O799" i="4"/>
  <c r="M799" i="4"/>
  <c r="J799" i="4"/>
  <c r="H799" i="4"/>
  <c r="O789" i="4"/>
  <c r="M789" i="4"/>
  <c r="J789" i="4"/>
  <c r="H789" i="4"/>
  <c r="O779" i="4"/>
  <c r="M779" i="4"/>
  <c r="J779" i="4"/>
  <c r="H779" i="4"/>
  <c r="O739" i="4"/>
  <c r="M739" i="4"/>
  <c r="J739" i="4"/>
  <c r="H739" i="4"/>
  <c r="O709" i="4"/>
  <c r="M709" i="4"/>
  <c r="J709" i="4"/>
  <c r="H709" i="4"/>
  <c r="O679" i="4"/>
  <c r="M679" i="4"/>
  <c r="J679" i="4"/>
  <c r="H679" i="4"/>
  <c r="O629" i="4"/>
  <c r="M629" i="4"/>
  <c r="J629" i="4"/>
  <c r="H629" i="4"/>
  <c r="O619" i="4"/>
  <c r="M619" i="4"/>
  <c r="J619" i="4"/>
  <c r="H619" i="4"/>
  <c r="O599" i="4"/>
  <c r="M599" i="4"/>
  <c r="J599" i="4"/>
  <c r="H599" i="4"/>
  <c r="O639" i="4"/>
  <c r="M639" i="4"/>
  <c r="J639" i="4"/>
  <c r="H639" i="4"/>
  <c r="O299" i="4"/>
  <c r="M299" i="4"/>
  <c r="J299" i="4"/>
  <c r="H299" i="4"/>
  <c r="O579" i="4"/>
  <c r="M579" i="4"/>
  <c r="J579" i="4"/>
  <c r="H579" i="4"/>
  <c r="O509" i="4"/>
  <c r="M509" i="4"/>
  <c r="J509" i="4"/>
  <c r="H509" i="4"/>
  <c r="O489" i="4"/>
  <c r="M489" i="4"/>
  <c r="J489" i="4"/>
  <c r="H489" i="4"/>
  <c r="O479" i="4"/>
  <c r="M479" i="4"/>
  <c r="J479" i="4"/>
  <c r="H479" i="4"/>
  <c r="O469" i="4"/>
  <c r="M469" i="4"/>
  <c r="J469" i="4"/>
  <c r="H469" i="4"/>
  <c r="O239" i="4"/>
  <c r="M239" i="4"/>
  <c r="J239" i="4"/>
  <c r="H239" i="4"/>
  <c r="O459" i="4"/>
  <c r="M459" i="4"/>
  <c r="J459" i="4"/>
  <c r="H459" i="4"/>
  <c r="O379" i="4"/>
  <c r="M379" i="4"/>
  <c r="J379" i="4"/>
  <c r="H379" i="4"/>
  <c r="O329" i="4"/>
  <c r="M329" i="4"/>
  <c r="J329" i="4"/>
  <c r="H329" i="4"/>
  <c r="O289" i="4"/>
  <c r="M289" i="4"/>
  <c r="J289" i="4"/>
  <c r="H289" i="4"/>
  <c r="O269" i="4"/>
  <c r="M269" i="4"/>
  <c r="J269" i="4"/>
  <c r="H269" i="4"/>
  <c r="O219" i="4"/>
  <c r="M219" i="4"/>
  <c r="J219" i="4"/>
  <c r="H219" i="4"/>
  <c r="O179" i="4"/>
  <c r="M179" i="4"/>
  <c r="J179" i="4"/>
  <c r="H179" i="4"/>
  <c r="O159" i="4"/>
  <c r="M159" i="4"/>
  <c r="J159" i="4"/>
  <c r="H159" i="4"/>
  <c r="O99" i="4"/>
  <c r="M99" i="4"/>
  <c r="J99" i="4"/>
  <c r="H99" i="4"/>
  <c r="O69" i="4"/>
  <c r="M69" i="4"/>
  <c r="J69" i="4"/>
  <c r="H69" i="4"/>
  <c r="O879" i="4"/>
  <c r="M879" i="4"/>
  <c r="J879" i="4"/>
  <c r="H879" i="4"/>
  <c r="O9" i="4"/>
  <c r="M9" i="4"/>
  <c r="J9" i="4"/>
  <c r="H9" i="4"/>
  <c r="O759" i="4"/>
  <c r="M759" i="4"/>
  <c r="J759" i="4"/>
  <c r="H759" i="4"/>
  <c r="O439" i="4"/>
  <c r="M439" i="4"/>
  <c r="J439" i="4"/>
  <c r="H439" i="4"/>
  <c r="O309" i="4"/>
  <c r="M309" i="4"/>
  <c r="J309" i="4"/>
  <c r="H309" i="4"/>
  <c r="O279" i="4"/>
  <c r="M279" i="4"/>
  <c r="J279" i="4"/>
  <c r="H279" i="4"/>
  <c r="O229" i="4"/>
  <c r="M229" i="4"/>
  <c r="J229" i="4"/>
  <c r="H229" i="4"/>
  <c r="O999" i="4"/>
  <c r="M999" i="4"/>
  <c r="J999" i="4"/>
  <c r="H999" i="4"/>
  <c r="O719" i="4"/>
  <c r="M719" i="4"/>
  <c r="J719" i="4"/>
  <c r="H719" i="4"/>
  <c r="O919" i="4"/>
  <c r="M919" i="4"/>
  <c r="J919" i="4"/>
  <c r="H919" i="4"/>
  <c r="O429" i="4"/>
  <c r="M429" i="4"/>
  <c r="J429" i="4"/>
  <c r="H429" i="4"/>
  <c r="O19" i="4"/>
  <c r="M19" i="4"/>
  <c r="J19" i="4"/>
  <c r="H19" i="4"/>
  <c r="O419" i="4"/>
  <c r="M419" i="4"/>
  <c r="J419" i="4"/>
  <c r="H419" i="4"/>
  <c r="O1079" i="4"/>
  <c r="M1079" i="4"/>
  <c r="J1079" i="4"/>
  <c r="H1079" i="4"/>
  <c r="O809" i="4"/>
  <c r="M809" i="4"/>
  <c r="J809" i="4"/>
  <c r="H809" i="4"/>
  <c r="O609" i="4"/>
  <c r="M609" i="4"/>
  <c r="J609" i="4"/>
  <c r="H609" i="4"/>
  <c r="O109" i="4"/>
  <c r="M109" i="4"/>
  <c r="J109" i="4"/>
  <c r="H109" i="4"/>
  <c r="O699" i="4"/>
  <c r="M699" i="4"/>
  <c r="J699" i="4"/>
  <c r="H699" i="4"/>
  <c r="O649" i="4"/>
  <c r="M649" i="4"/>
  <c r="J649" i="4"/>
  <c r="H649" i="4"/>
  <c r="O499" i="4"/>
  <c r="M499" i="4"/>
  <c r="J499" i="4"/>
  <c r="H499" i="4"/>
  <c r="O319" i="4"/>
  <c r="M319" i="4"/>
  <c r="J319" i="4"/>
  <c r="H319" i="4"/>
  <c r="O899" i="4"/>
  <c r="M899" i="4"/>
  <c r="J899" i="4"/>
  <c r="H899" i="4"/>
  <c r="O869" i="4"/>
  <c r="M869" i="4"/>
  <c r="J869" i="4"/>
  <c r="H869" i="4"/>
  <c r="O689" i="4"/>
  <c r="M689" i="4"/>
  <c r="J689" i="4"/>
  <c r="H689" i="4"/>
  <c r="O449" i="4"/>
  <c r="M449" i="4"/>
  <c r="J449" i="4"/>
  <c r="H449" i="4"/>
  <c r="O119" i="4"/>
  <c r="M119" i="4"/>
  <c r="J119" i="4"/>
  <c r="H119" i="4"/>
  <c r="O1089" i="4"/>
  <c r="M1089" i="4"/>
  <c r="J1089" i="4"/>
  <c r="H1089" i="4"/>
  <c r="O249" i="4"/>
  <c r="M249" i="4"/>
  <c r="J249" i="4"/>
  <c r="H249" i="4"/>
  <c r="O729" i="4"/>
  <c r="M729" i="4"/>
  <c r="J729" i="4"/>
  <c r="H729" i="4"/>
  <c r="O659" i="4"/>
  <c r="M659" i="4"/>
  <c r="J659" i="4"/>
  <c r="H659" i="4"/>
  <c r="O59" i="4"/>
  <c r="M59" i="4"/>
  <c r="J59" i="4"/>
  <c r="H59" i="4"/>
  <c r="O39" i="4"/>
  <c r="M39" i="4"/>
  <c r="J39" i="4"/>
  <c r="H39" i="4"/>
  <c r="O929" i="4"/>
  <c r="M929" i="4"/>
  <c r="J929" i="4"/>
  <c r="H929" i="4"/>
  <c r="O189" i="4"/>
  <c r="M189" i="4"/>
  <c r="J189" i="4"/>
  <c r="H189" i="4"/>
  <c r="O769" i="4"/>
  <c r="M769" i="4"/>
  <c r="J769" i="4"/>
  <c r="H769" i="4"/>
  <c r="O339" i="4"/>
  <c r="M339" i="4"/>
  <c r="J339" i="4"/>
  <c r="H339" i="4"/>
  <c r="O839" i="4"/>
  <c r="M839" i="4"/>
  <c r="J839" i="4"/>
  <c r="H839" i="4"/>
  <c r="O1019" i="4"/>
  <c r="M1019" i="4"/>
  <c r="J1019" i="4"/>
  <c r="H1019" i="4"/>
  <c r="O199" i="4"/>
  <c r="M199" i="4"/>
  <c r="J199" i="4"/>
  <c r="H199" i="4"/>
  <c r="O399" i="4"/>
  <c r="M399" i="4"/>
  <c r="J399" i="4"/>
  <c r="H399" i="4"/>
  <c r="O259" i="4"/>
  <c r="M259" i="4"/>
  <c r="J259" i="4"/>
  <c r="H259" i="4"/>
  <c r="O209" i="4"/>
  <c r="M209" i="4"/>
  <c r="J209" i="4"/>
  <c r="H209" i="4"/>
  <c r="O669" i="4"/>
  <c r="M669" i="4"/>
  <c r="J669" i="4"/>
  <c r="H669" i="4"/>
  <c r="O49" i="4"/>
  <c r="M49" i="4"/>
  <c r="J49" i="4"/>
  <c r="H49" i="4"/>
  <c r="O79" i="4"/>
  <c r="M79" i="4"/>
  <c r="J79" i="4"/>
  <c r="H79" i="4"/>
  <c r="O169" i="4"/>
  <c r="M169" i="4"/>
  <c r="J169" i="4"/>
  <c r="H169" i="4"/>
  <c r="O149" i="4"/>
  <c r="M149" i="4"/>
  <c r="J149" i="4"/>
  <c r="H149" i="4"/>
  <c r="O959" i="4"/>
  <c r="M959" i="4"/>
  <c r="J959" i="4"/>
  <c r="H959" i="4"/>
  <c r="O949" i="4"/>
  <c r="M949" i="4"/>
  <c r="J949" i="4"/>
  <c r="H949" i="4"/>
  <c r="O409" i="4"/>
  <c r="M409" i="4"/>
  <c r="J409" i="4"/>
  <c r="H409" i="4"/>
  <c r="O519" i="4"/>
  <c r="M519" i="4"/>
  <c r="J519" i="4"/>
  <c r="H519" i="4"/>
  <c r="O589" i="4"/>
  <c r="M589" i="4"/>
  <c r="J589" i="4"/>
  <c r="H589" i="4"/>
  <c r="O529" i="4"/>
  <c r="M529" i="4"/>
  <c r="J529" i="4"/>
  <c r="H529" i="4"/>
  <c r="O979" i="4"/>
  <c r="M979" i="4"/>
  <c r="J979" i="4"/>
  <c r="H979" i="4"/>
  <c r="O889" i="4"/>
  <c r="M889" i="4"/>
  <c r="J889" i="4"/>
  <c r="H889" i="4"/>
  <c r="O749" i="4"/>
  <c r="M749" i="4"/>
  <c r="J749" i="4"/>
  <c r="H749" i="4"/>
  <c r="O909" i="4"/>
  <c r="M909" i="4"/>
  <c r="J909" i="4"/>
  <c r="H909" i="4"/>
  <c r="O129" i="4"/>
  <c r="M129" i="4"/>
  <c r="J129" i="4"/>
  <c r="O1029" i="4"/>
  <c r="M1029" i="4"/>
  <c r="J1029" i="4"/>
  <c r="H1029" i="4"/>
  <c r="O389" i="4"/>
  <c r="M389" i="4"/>
  <c r="J389" i="4"/>
  <c r="H389" i="4"/>
  <c r="O939" i="4"/>
  <c r="M939" i="4"/>
  <c r="J939" i="4"/>
  <c r="H939" i="4"/>
  <c r="O1009" i="4"/>
  <c r="M1009" i="4"/>
  <c r="J1009" i="4"/>
  <c r="H1009" i="4"/>
  <c r="O29" i="4"/>
  <c r="M29" i="4"/>
  <c r="J29" i="4"/>
  <c r="H29" i="4"/>
  <c r="O349" i="4"/>
  <c r="M349" i="4"/>
  <c r="J349" i="4"/>
  <c r="H349" i="4"/>
  <c r="O1069" i="4"/>
  <c r="M1069" i="4"/>
  <c r="J1069" i="4"/>
  <c r="H1069" i="4"/>
  <c r="J988" i="4"/>
  <c r="O828" i="4"/>
  <c r="M828" i="4"/>
  <c r="J828" i="4"/>
  <c r="H828" i="4"/>
  <c r="O818" i="4"/>
  <c r="M818" i="4"/>
  <c r="J818" i="4"/>
  <c r="H818" i="4"/>
  <c r="O798" i="4"/>
  <c r="M798" i="4"/>
  <c r="J798" i="4"/>
  <c r="H798" i="4"/>
  <c r="O788" i="4"/>
  <c r="M788" i="4"/>
  <c r="J788" i="4"/>
  <c r="H788" i="4"/>
  <c r="O778" i="4"/>
  <c r="M778" i="4"/>
  <c r="J778" i="4"/>
  <c r="H778" i="4"/>
  <c r="O738" i="4"/>
  <c r="M738" i="4"/>
  <c r="J738" i="4"/>
  <c r="H738" i="4"/>
  <c r="O708" i="4"/>
  <c r="M708" i="4"/>
  <c r="J708" i="4"/>
  <c r="H708" i="4"/>
  <c r="O678" i="4"/>
  <c r="M678" i="4"/>
  <c r="J678" i="4"/>
  <c r="H678" i="4"/>
  <c r="O628" i="4"/>
  <c r="M628" i="4"/>
  <c r="J628" i="4"/>
  <c r="H628" i="4"/>
  <c r="O618" i="4"/>
  <c r="M618" i="4"/>
  <c r="J618" i="4"/>
  <c r="H618" i="4"/>
  <c r="O598" i="4"/>
  <c r="M598" i="4"/>
  <c r="J598" i="4"/>
  <c r="H598" i="4"/>
  <c r="O638" i="4"/>
  <c r="M638" i="4"/>
  <c r="J638" i="4"/>
  <c r="H638" i="4"/>
  <c r="O298" i="4"/>
  <c r="M298" i="4"/>
  <c r="J298" i="4"/>
  <c r="H298" i="4"/>
  <c r="O578" i="4"/>
  <c r="M578" i="4"/>
  <c r="J578" i="4"/>
  <c r="H578" i="4"/>
  <c r="O508" i="4"/>
  <c r="M508" i="4"/>
  <c r="J508" i="4"/>
  <c r="H508" i="4"/>
  <c r="O488" i="4"/>
  <c r="M488" i="4"/>
  <c r="J488" i="4"/>
  <c r="H488" i="4"/>
  <c r="O478" i="4"/>
  <c r="M478" i="4"/>
  <c r="J478" i="4"/>
  <c r="H478" i="4"/>
  <c r="O468" i="4"/>
  <c r="M468" i="4"/>
  <c r="J468" i="4"/>
  <c r="H468" i="4"/>
  <c r="O238" i="4"/>
  <c r="M238" i="4"/>
  <c r="J238" i="4"/>
  <c r="H238" i="4"/>
  <c r="O458" i="4"/>
  <c r="M458" i="4"/>
  <c r="J458" i="4"/>
  <c r="H458" i="4"/>
  <c r="O378" i="4"/>
  <c r="M378" i="4"/>
  <c r="J378" i="4"/>
  <c r="H378" i="4"/>
  <c r="O328" i="4"/>
  <c r="M328" i="4"/>
  <c r="J328" i="4"/>
  <c r="H328" i="4"/>
  <c r="O288" i="4"/>
  <c r="M288" i="4"/>
  <c r="J288" i="4"/>
  <c r="H288" i="4"/>
  <c r="O268" i="4"/>
  <c r="M268" i="4"/>
  <c r="J268" i="4"/>
  <c r="H268" i="4"/>
  <c r="O218" i="4"/>
  <c r="M218" i="4"/>
  <c r="J218" i="4"/>
  <c r="H218" i="4"/>
  <c r="O178" i="4"/>
  <c r="M178" i="4"/>
  <c r="J178" i="4"/>
  <c r="H178" i="4"/>
  <c r="O158" i="4"/>
  <c r="M158" i="4"/>
  <c r="J158" i="4"/>
  <c r="H158" i="4"/>
  <c r="O98" i="4"/>
  <c r="M98" i="4"/>
  <c r="J98" i="4"/>
  <c r="H98" i="4"/>
  <c r="O68" i="4"/>
  <c r="M68" i="4"/>
  <c r="J68" i="4"/>
  <c r="H68" i="4"/>
  <c r="O878" i="4"/>
  <c r="M878" i="4"/>
  <c r="J878" i="4"/>
  <c r="H878" i="4"/>
  <c r="O8" i="4"/>
  <c r="M8" i="4"/>
  <c r="J8" i="4"/>
  <c r="H8" i="4"/>
  <c r="O758" i="4"/>
  <c r="M758" i="4"/>
  <c r="J758" i="4"/>
  <c r="H758" i="4"/>
  <c r="O438" i="4"/>
  <c r="M438" i="4"/>
  <c r="J438" i="4"/>
  <c r="H438" i="4"/>
  <c r="O308" i="4"/>
  <c r="M308" i="4"/>
  <c r="J308" i="4"/>
  <c r="H308" i="4"/>
  <c r="O278" i="4"/>
  <c r="M278" i="4"/>
  <c r="J278" i="4"/>
  <c r="H278" i="4"/>
  <c r="O228" i="4"/>
  <c r="M228" i="4"/>
  <c r="J228" i="4"/>
  <c r="H228" i="4"/>
  <c r="O998" i="4"/>
  <c r="M998" i="4"/>
  <c r="J998" i="4"/>
  <c r="H998" i="4"/>
  <c r="O718" i="4"/>
  <c r="M718" i="4"/>
  <c r="J718" i="4"/>
  <c r="H718" i="4"/>
  <c r="O918" i="4"/>
  <c r="M918" i="4"/>
  <c r="J918" i="4"/>
  <c r="H918" i="4"/>
  <c r="O428" i="4"/>
  <c r="M428" i="4"/>
  <c r="J428" i="4"/>
  <c r="H428" i="4"/>
  <c r="O18" i="4"/>
  <c r="M18" i="4"/>
  <c r="J18" i="4"/>
  <c r="H18" i="4"/>
  <c r="O418" i="4"/>
  <c r="M418" i="4"/>
  <c r="J418" i="4"/>
  <c r="H418" i="4"/>
  <c r="O1078" i="4"/>
  <c r="M1078" i="4"/>
  <c r="J1078" i="4"/>
  <c r="H1078" i="4"/>
  <c r="O808" i="4"/>
  <c r="M808" i="4"/>
  <c r="J808" i="4"/>
  <c r="H808" i="4"/>
  <c r="O608" i="4"/>
  <c r="M608" i="4"/>
  <c r="J608" i="4"/>
  <c r="H608" i="4"/>
  <c r="O108" i="4"/>
  <c r="M108" i="4"/>
  <c r="J108" i="4"/>
  <c r="H108" i="4"/>
  <c r="O698" i="4"/>
  <c r="M698" i="4"/>
  <c r="J698" i="4"/>
  <c r="H698" i="4"/>
  <c r="O648" i="4"/>
  <c r="M648" i="4"/>
  <c r="J648" i="4"/>
  <c r="H648" i="4"/>
  <c r="O498" i="4"/>
  <c r="M498" i="4"/>
  <c r="J498" i="4"/>
  <c r="H498" i="4"/>
  <c r="O318" i="4"/>
  <c r="M318" i="4"/>
  <c r="J318" i="4"/>
  <c r="H318" i="4"/>
  <c r="O898" i="4"/>
  <c r="M898" i="4"/>
  <c r="J898" i="4"/>
  <c r="H898" i="4"/>
  <c r="O868" i="4"/>
  <c r="M868" i="4"/>
  <c r="J868" i="4"/>
  <c r="H868" i="4"/>
  <c r="O688" i="4"/>
  <c r="M688" i="4"/>
  <c r="J688" i="4"/>
  <c r="H688" i="4"/>
  <c r="O448" i="4"/>
  <c r="M448" i="4"/>
  <c r="J448" i="4"/>
  <c r="H448" i="4"/>
  <c r="O118" i="4"/>
  <c r="M118" i="4"/>
  <c r="J118" i="4"/>
  <c r="H118" i="4"/>
  <c r="O1088" i="4"/>
  <c r="M1088" i="4"/>
  <c r="J1088" i="4"/>
  <c r="H1088" i="4"/>
  <c r="O248" i="4"/>
  <c r="M248" i="4"/>
  <c r="J248" i="4"/>
  <c r="H248" i="4"/>
  <c r="O728" i="4"/>
  <c r="M728" i="4"/>
  <c r="J728" i="4"/>
  <c r="H728" i="4"/>
  <c r="O658" i="4"/>
  <c r="M658" i="4"/>
  <c r="J658" i="4"/>
  <c r="H658" i="4"/>
  <c r="O58" i="4"/>
  <c r="M58" i="4"/>
  <c r="J58" i="4"/>
  <c r="H58" i="4"/>
  <c r="O38" i="4"/>
  <c r="M38" i="4"/>
  <c r="J38" i="4"/>
  <c r="H38" i="4"/>
  <c r="O928" i="4"/>
  <c r="M928" i="4"/>
  <c r="J928" i="4"/>
  <c r="H928" i="4"/>
  <c r="O188" i="4"/>
  <c r="M188" i="4"/>
  <c r="J188" i="4"/>
  <c r="H188" i="4"/>
  <c r="O768" i="4"/>
  <c r="M768" i="4"/>
  <c r="J768" i="4"/>
  <c r="H768" i="4"/>
  <c r="O338" i="4"/>
  <c r="M338" i="4"/>
  <c r="J338" i="4"/>
  <c r="H338" i="4"/>
  <c r="O838" i="4"/>
  <c r="M838" i="4"/>
  <c r="J838" i="4"/>
  <c r="H838" i="4"/>
  <c r="O1018" i="4"/>
  <c r="M1018" i="4"/>
  <c r="J1018" i="4"/>
  <c r="H1018" i="4"/>
  <c r="O198" i="4"/>
  <c r="M198" i="4"/>
  <c r="J198" i="4"/>
  <c r="H198" i="4"/>
  <c r="O398" i="4"/>
  <c r="M398" i="4"/>
  <c r="J398" i="4"/>
  <c r="H398" i="4"/>
  <c r="O258" i="4"/>
  <c r="M258" i="4"/>
  <c r="J258" i="4"/>
  <c r="H258" i="4"/>
  <c r="O208" i="4"/>
  <c r="M208" i="4"/>
  <c r="J208" i="4"/>
  <c r="H208" i="4"/>
  <c r="O668" i="4"/>
  <c r="M668" i="4"/>
  <c r="J668" i="4"/>
  <c r="H668" i="4"/>
  <c r="O48" i="4"/>
  <c r="M48" i="4"/>
  <c r="J48" i="4"/>
  <c r="H48" i="4"/>
  <c r="O78" i="4"/>
  <c r="M78" i="4"/>
  <c r="J78" i="4"/>
  <c r="H78" i="4"/>
  <c r="O168" i="4"/>
  <c r="M168" i="4"/>
  <c r="J168" i="4"/>
  <c r="H168" i="4"/>
  <c r="O148" i="4"/>
  <c r="M148" i="4"/>
  <c r="J148" i="4"/>
  <c r="H148" i="4"/>
  <c r="O958" i="4"/>
  <c r="M958" i="4"/>
  <c r="J958" i="4"/>
  <c r="H958" i="4"/>
  <c r="O948" i="4"/>
  <c r="M948" i="4"/>
  <c r="J948" i="4"/>
  <c r="H948" i="4"/>
  <c r="O408" i="4"/>
  <c r="M408" i="4"/>
  <c r="J408" i="4"/>
  <c r="H408" i="4"/>
  <c r="O518" i="4"/>
  <c r="M518" i="4"/>
  <c r="J518" i="4"/>
  <c r="H518" i="4"/>
  <c r="O588" i="4"/>
  <c r="M588" i="4"/>
  <c r="J588" i="4"/>
  <c r="H588" i="4"/>
  <c r="O528" i="4"/>
  <c r="M528" i="4"/>
  <c r="J528" i="4"/>
  <c r="H528" i="4"/>
  <c r="O978" i="4"/>
  <c r="M978" i="4"/>
  <c r="J978" i="4"/>
  <c r="H978" i="4"/>
  <c r="O888" i="4"/>
  <c r="M888" i="4"/>
  <c r="J888" i="4"/>
  <c r="H888" i="4"/>
  <c r="O748" i="4"/>
  <c r="M748" i="4"/>
  <c r="J748" i="4"/>
  <c r="H748" i="4"/>
  <c r="O908" i="4"/>
  <c r="M908" i="4"/>
  <c r="J908" i="4"/>
  <c r="H908" i="4"/>
  <c r="O128" i="4"/>
  <c r="M128" i="4"/>
  <c r="J128" i="4"/>
  <c r="O1028" i="4"/>
  <c r="M1028" i="4"/>
  <c r="J1028" i="4"/>
  <c r="H1028" i="4"/>
  <c r="O388" i="4"/>
  <c r="M388" i="4"/>
  <c r="J388" i="4"/>
  <c r="H388" i="4"/>
  <c r="O938" i="4"/>
  <c r="M938" i="4"/>
  <c r="J938" i="4"/>
  <c r="H938" i="4"/>
  <c r="O1008" i="4"/>
  <c r="M1008" i="4"/>
  <c r="J1008" i="4"/>
  <c r="H1008" i="4"/>
  <c r="O28" i="4"/>
  <c r="M28" i="4"/>
  <c r="J28" i="4"/>
  <c r="H28" i="4"/>
  <c r="O348" i="4"/>
  <c r="M348" i="4"/>
  <c r="J348" i="4"/>
  <c r="H348" i="4"/>
  <c r="O1068" i="4"/>
  <c r="M1068" i="4"/>
  <c r="J1068" i="4"/>
  <c r="H1068" i="4"/>
  <c r="J987" i="4"/>
  <c r="O827" i="4"/>
  <c r="M827" i="4"/>
  <c r="J827" i="4"/>
  <c r="H827" i="4"/>
  <c r="O817" i="4"/>
  <c r="M817" i="4"/>
  <c r="J817" i="4"/>
  <c r="H817" i="4"/>
  <c r="O797" i="4"/>
  <c r="M797" i="4"/>
  <c r="J797" i="4"/>
  <c r="H797" i="4"/>
  <c r="O787" i="4"/>
  <c r="M787" i="4"/>
  <c r="J787" i="4"/>
  <c r="H787" i="4"/>
  <c r="O777" i="4"/>
  <c r="M777" i="4"/>
  <c r="J777" i="4"/>
  <c r="H777" i="4"/>
  <c r="O737" i="4"/>
  <c r="M737" i="4"/>
  <c r="J737" i="4"/>
  <c r="H737" i="4"/>
  <c r="O707" i="4"/>
  <c r="M707" i="4"/>
  <c r="J707" i="4"/>
  <c r="H707" i="4"/>
  <c r="O677" i="4"/>
  <c r="M677" i="4"/>
  <c r="J677" i="4"/>
  <c r="H677" i="4"/>
  <c r="O627" i="4"/>
  <c r="M627" i="4"/>
  <c r="J627" i="4"/>
  <c r="H627" i="4"/>
  <c r="O617" i="4"/>
  <c r="M617" i="4"/>
  <c r="J617" i="4"/>
  <c r="H617" i="4"/>
  <c r="O597" i="4"/>
  <c r="M597" i="4"/>
  <c r="J597" i="4"/>
  <c r="H597" i="4"/>
  <c r="O637" i="4"/>
  <c r="M637" i="4"/>
  <c r="J637" i="4"/>
  <c r="H637" i="4"/>
  <c r="O297" i="4"/>
  <c r="M297" i="4"/>
  <c r="J297" i="4"/>
  <c r="H297" i="4"/>
  <c r="O577" i="4"/>
  <c r="M577" i="4"/>
  <c r="J577" i="4"/>
  <c r="H577" i="4"/>
  <c r="O507" i="4"/>
  <c r="M507" i="4"/>
  <c r="J507" i="4"/>
  <c r="H507" i="4"/>
  <c r="O487" i="4"/>
  <c r="M487" i="4"/>
  <c r="J487" i="4"/>
  <c r="H487" i="4"/>
  <c r="O477" i="4"/>
  <c r="M477" i="4"/>
  <c r="J477" i="4"/>
  <c r="H477" i="4"/>
  <c r="O467" i="4"/>
  <c r="M467" i="4"/>
  <c r="J467" i="4"/>
  <c r="H467" i="4"/>
  <c r="O237" i="4"/>
  <c r="M237" i="4"/>
  <c r="J237" i="4"/>
  <c r="H237" i="4"/>
  <c r="O457" i="4"/>
  <c r="M457" i="4"/>
  <c r="J457" i="4"/>
  <c r="H457" i="4"/>
  <c r="O377" i="4"/>
  <c r="M377" i="4"/>
  <c r="J377" i="4"/>
  <c r="H377" i="4"/>
  <c r="O327" i="4"/>
  <c r="M327" i="4"/>
  <c r="J327" i="4"/>
  <c r="H327" i="4"/>
  <c r="O287" i="4"/>
  <c r="M287" i="4"/>
  <c r="J287" i="4"/>
  <c r="H287" i="4"/>
  <c r="O267" i="4"/>
  <c r="M267" i="4"/>
  <c r="J267" i="4"/>
  <c r="H267" i="4"/>
  <c r="O217" i="4"/>
  <c r="M217" i="4"/>
  <c r="J217" i="4"/>
  <c r="H217" i="4"/>
  <c r="O177" i="4"/>
  <c r="M177" i="4"/>
  <c r="J177" i="4"/>
  <c r="H177" i="4"/>
  <c r="O157" i="4"/>
  <c r="M157" i="4"/>
  <c r="J157" i="4"/>
  <c r="H157" i="4"/>
  <c r="O97" i="4"/>
  <c r="M97" i="4"/>
  <c r="J97" i="4"/>
  <c r="H97" i="4"/>
  <c r="O67" i="4"/>
  <c r="M67" i="4"/>
  <c r="J67" i="4"/>
  <c r="H67" i="4"/>
  <c r="O877" i="4"/>
  <c r="M877" i="4"/>
  <c r="J877" i="4"/>
  <c r="H877" i="4"/>
  <c r="O7" i="4"/>
  <c r="M7" i="4"/>
  <c r="J7" i="4"/>
  <c r="H7" i="4"/>
  <c r="O757" i="4"/>
  <c r="M757" i="4"/>
  <c r="J757" i="4"/>
  <c r="H757" i="4"/>
  <c r="O437" i="4"/>
  <c r="M437" i="4"/>
  <c r="J437" i="4"/>
  <c r="H437" i="4"/>
  <c r="O307" i="4"/>
  <c r="M307" i="4"/>
  <c r="J307" i="4"/>
  <c r="H307" i="4"/>
  <c r="O277" i="4"/>
  <c r="M277" i="4"/>
  <c r="J277" i="4"/>
  <c r="H277" i="4"/>
  <c r="O227" i="4"/>
  <c r="M227" i="4"/>
  <c r="J227" i="4"/>
  <c r="H227" i="4"/>
  <c r="O997" i="4"/>
  <c r="M997" i="4"/>
  <c r="J997" i="4"/>
  <c r="H997" i="4"/>
  <c r="O717" i="4"/>
  <c r="M717" i="4"/>
  <c r="J717" i="4"/>
  <c r="H717" i="4"/>
  <c r="O917" i="4"/>
  <c r="M917" i="4"/>
  <c r="J917" i="4"/>
  <c r="H917" i="4"/>
  <c r="O427" i="4"/>
  <c r="M427" i="4"/>
  <c r="J427" i="4"/>
  <c r="H427" i="4"/>
  <c r="O17" i="4"/>
  <c r="M17" i="4"/>
  <c r="J17" i="4"/>
  <c r="H17" i="4"/>
  <c r="O417" i="4"/>
  <c r="M417" i="4"/>
  <c r="J417" i="4"/>
  <c r="H417" i="4"/>
  <c r="O1077" i="4"/>
  <c r="M1077" i="4"/>
  <c r="J1077" i="4"/>
  <c r="H1077" i="4"/>
  <c r="O807" i="4"/>
  <c r="M807" i="4"/>
  <c r="J807" i="4"/>
  <c r="H807" i="4"/>
  <c r="O607" i="4"/>
  <c r="M607" i="4"/>
  <c r="J607" i="4"/>
  <c r="H607" i="4"/>
  <c r="O107" i="4"/>
  <c r="M107" i="4"/>
  <c r="J107" i="4"/>
  <c r="H107" i="4"/>
  <c r="O697" i="4"/>
  <c r="M697" i="4"/>
  <c r="J697" i="4"/>
  <c r="H697" i="4"/>
  <c r="O647" i="4"/>
  <c r="M647" i="4"/>
  <c r="J647" i="4"/>
  <c r="H647" i="4"/>
  <c r="O497" i="4"/>
  <c r="M497" i="4"/>
  <c r="J497" i="4"/>
  <c r="H497" i="4"/>
  <c r="O317" i="4"/>
  <c r="M317" i="4"/>
  <c r="J317" i="4"/>
  <c r="H317" i="4"/>
  <c r="O897" i="4"/>
  <c r="M897" i="4"/>
  <c r="J897" i="4"/>
  <c r="H897" i="4"/>
  <c r="O867" i="4"/>
  <c r="M867" i="4"/>
  <c r="J867" i="4"/>
  <c r="H867" i="4"/>
  <c r="O687" i="4"/>
  <c r="M687" i="4"/>
  <c r="J687" i="4"/>
  <c r="H687" i="4"/>
  <c r="O447" i="4"/>
  <c r="M447" i="4"/>
  <c r="J447" i="4"/>
  <c r="H447" i="4"/>
  <c r="O117" i="4"/>
  <c r="M117" i="4"/>
  <c r="J117" i="4"/>
  <c r="H117" i="4"/>
  <c r="O1087" i="4"/>
  <c r="M1087" i="4"/>
  <c r="J1087" i="4"/>
  <c r="H1087" i="4"/>
  <c r="O247" i="4"/>
  <c r="M247" i="4"/>
  <c r="J247" i="4"/>
  <c r="H247" i="4"/>
  <c r="O727" i="4"/>
  <c r="M727" i="4"/>
  <c r="J727" i="4"/>
  <c r="H727" i="4"/>
  <c r="O657" i="4"/>
  <c r="M657" i="4"/>
  <c r="J657" i="4"/>
  <c r="H657" i="4"/>
  <c r="O57" i="4"/>
  <c r="M57" i="4"/>
  <c r="J57" i="4"/>
  <c r="H57" i="4"/>
  <c r="O37" i="4"/>
  <c r="M37" i="4"/>
  <c r="J37" i="4"/>
  <c r="H37" i="4"/>
  <c r="O927" i="4"/>
  <c r="M927" i="4"/>
  <c r="J927" i="4"/>
  <c r="H927" i="4"/>
  <c r="O187" i="4"/>
  <c r="M187" i="4"/>
  <c r="J187" i="4"/>
  <c r="H187" i="4"/>
  <c r="O767" i="4"/>
  <c r="M767" i="4"/>
  <c r="J767" i="4"/>
  <c r="H767" i="4"/>
  <c r="O337" i="4"/>
  <c r="M337" i="4"/>
  <c r="J337" i="4"/>
  <c r="H337" i="4"/>
  <c r="O837" i="4"/>
  <c r="M837" i="4"/>
  <c r="J837" i="4"/>
  <c r="H837" i="4"/>
  <c r="O1017" i="4"/>
  <c r="M1017" i="4"/>
  <c r="J1017" i="4"/>
  <c r="H1017" i="4"/>
  <c r="O197" i="4"/>
  <c r="M197" i="4"/>
  <c r="J197" i="4"/>
  <c r="H197" i="4"/>
  <c r="O397" i="4"/>
  <c r="M397" i="4"/>
  <c r="J397" i="4"/>
  <c r="H397" i="4"/>
  <c r="O257" i="4"/>
  <c r="M257" i="4"/>
  <c r="J257" i="4"/>
  <c r="H257" i="4"/>
  <c r="O207" i="4"/>
  <c r="M207" i="4"/>
  <c r="J207" i="4"/>
  <c r="H207" i="4"/>
  <c r="O667" i="4"/>
  <c r="M667" i="4"/>
  <c r="J667" i="4"/>
  <c r="H667" i="4"/>
  <c r="O47" i="4"/>
  <c r="M47" i="4"/>
  <c r="J47" i="4"/>
  <c r="H47" i="4"/>
  <c r="O77" i="4"/>
  <c r="M77" i="4"/>
  <c r="J77" i="4"/>
  <c r="H77" i="4"/>
  <c r="O167" i="4"/>
  <c r="M167" i="4"/>
  <c r="J167" i="4"/>
  <c r="H167" i="4"/>
  <c r="O147" i="4"/>
  <c r="M147" i="4"/>
  <c r="J147" i="4"/>
  <c r="H147" i="4"/>
  <c r="O957" i="4"/>
  <c r="M957" i="4"/>
  <c r="J957" i="4"/>
  <c r="H957" i="4"/>
  <c r="O947" i="4"/>
  <c r="M947" i="4"/>
  <c r="J947" i="4"/>
  <c r="H947" i="4"/>
  <c r="O407" i="4"/>
  <c r="M407" i="4"/>
  <c r="J407" i="4"/>
  <c r="H407" i="4"/>
  <c r="O517" i="4"/>
  <c r="M517" i="4"/>
  <c r="J517" i="4"/>
  <c r="H517" i="4"/>
  <c r="O587" i="4"/>
  <c r="M587" i="4"/>
  <c r="J587" i="4"/>
  <c r="H587" i="4"/>
  <c r="O527" i="4"/>
  <c r="M527" i="4"/>
  <c r="J527" i="4"/>
  <c r="H527" i="4"/>
  <c r="O977" i="4"/>
  <c r="M977" i="4"/>
  <c r="J977" i="4"/>
  <c r="H977" i="4"/>
  <c r="O887" i="4"/>
  <c r="M887" i="4"/>
  <c r="J887" i="4"/>
  <c r="H887" i="4"/>
  <c r="O747" i="4"/>
  <c r="M747" i="4"/>
  <c r="J747" i="4"/>
  <c r="H747" i="4"/>
  <c r="O907" i="4"/>
  <c r="M907" i="4"/>
  <c r="J907" i="4"/>
  <c r="H907" i="4"/>
  <c r="O127" i="4"/>
  <c r="M127" i="4"/>
  <c r="J127" i="4"/>
  <c r="O1027" i="4"/>
  <c r="M1027" i="4"/>
  <c r="J1027" i="4"/>
  <c r="H1027" i="4"/>
  <c r="O387" i="4"/>
  <c r="M387" i="4"/>
  <c r="J387" i="4"/>
  <c r="H387" i="4"/>
  <c r="O937" i="4"/>
  <c r="M937" i="4"/>
  <c r="J937" i="4"/>
  <c r="H937" i="4"/>
  <c r="O1007" i="4"/>
  <c r="M1007" i="4"/>
  <c r="J1007" i="4"/>
  <c r="H1007" i="4"/>
  <c r="O27" i="4"/>
  <c r="M27" i="4"/>
  <c r="J27" i="4"/>
  <c r="H27" i="4"/>
  <c r="O347" i="4"/>
  <c r="M347" i="4"/>
  <c r="J347" i="4"/>
  <c r="H347" i="4"/>
  <c r="O1067" i="4"/>
  <c r="M1067" i="4"/>
  <c r="J1067" i="4"/>
  <c r="H1067" i="4"/>
  <c r="J986" i="4"/>
  <c r="O826" i="4"/>
  <c r="M826" i="4"/>
  <c r="J826" i="4"/>
  <c r="H826" i="4"/>
  <c r="O816" i="4"/>
  <c r="M816" i="4"/>
  <c r="J816" i="4"/>
  <c r="H816" i="4"/>
  <c r="O796" i="4"/>
  <c r="M796" i="4"/>
  <c r="J796" i="4"/>
  <c r="H796" i="4"/>
  <c r="O786" i="4"/>
  <c r="M786" i="4"/>
  <c r="J786" i="4"/>
  <c r="H786" i="4"/>
  <c r="O776" i="4"/>
  <c r="M776" i="4"/>
  <c r="J776" i="4"/>
  <c r="H776" i="4"/>
  <c r="O736" i="4"/>
  <c r="M736" i="4"/>
  <c r="J736" i="4"/>
  <c r="H736" i="4"/>
  <c r="O706" i="4"/>
  <c r="M706" i="4"/>
  <c r="J706" i="4"/>
  <c r="H706" i="4"/>
  <c r="O676" i="4"/>
  <c r="M676" i="4"/>
  <c r="J676" i="4"/>
  <c r="H676" i="4"/>
  <c r="O626" i="4"/>
  <c r="M626" i="4"/>
  <c r="J626" i="4"/>
  <c r="H626" i="4"/>
  <c r="O616" i="4"/>
  <c r="M616" i="4"/>
  <c r="J616" i="4"/>
  <c r="H616" i="4"/>
  <c r="O596" i="4"/>
  <c r="M596" i="4"/>
  <c r="J596" i="4"/>
  <c r="H596" i="4"/>
  <c r="O636" i="4"/>
  <c r="M636" i="4"/>
  <c r="J636" i="4"/>
  <c r="H636" i="4"/>
  <c r="O296" i="4"/>
  <c r="M296" i="4"/>
  <c r="J296" i="4"/>
  <c r="H296" i="4"/>
  <c r="O576" i="4"/>
  <c r="M576" i="4"/>
  <c r="J576" i="4"/>
  <c r="H576" i="4"/>
  <c r="O506" i="4"/>
  <c r="M506" i="4"/>
  <c r="J506" i="4"/>
  <c r="H506" i="4"/>
  <c r="O486" i="4"/>
  <c r="M486" i="4"/>
  <c r="J486" i="4"/>
  <c r="H486" i="4"/>
  <c r="O476" i="4"/>
  <c r="M476" i="4"/>
  <c r="J476" i="4"/>
  <c r="H476" i="4"/>
  <c r="O466" i="4"/>
  <c r="M466" i="4"/>
  <c r="J466" i="4"/>
  <c r="H466" i="4"/>
  <c r="O236" i="4"/>
  <c r="M236" i="4"/>
  <c r="J236" i="4"/>
  <c r="H236" i="4"/>
  <c r="O456" i="4"/>
  <c r="M456" i="4"/>
  <c r="J456" i="4"/>
  <c r="H456" i="4"/>
  <c r="O376" i="4"/>
  <c r="M376" i="4"/>
  <c r="J376" i="4"/>
  <c r="H376" i="4"/>
  <c r="O326" i="4"/>
  <c r="M326" i="4"/>
  <c r="J326" i="4"/>
  <c r="H326" i="4"/>
  <c r="O286" i="4"/>
  <c r="M286" i="4"/>
  <c r="J286" i="4"/>
  <c r="H286" i="4"/>
  <c r="O266" i="4"/>
  <c r="M266" i="4"/>
  <c r="J266" i="4"/>
  <c r="H266" i="4"/>
  <c r="O216" i="4"/>
  <c r="M216" i="4"/>
  <c r="J216" i="4"/>
  <c r="H216" i="4"/>
  <c r="O176" i="4"/>
  <c r="M176" i="4"/>
  <c r="J176" i="4"/>
  <c r="H176" i="4"/>
  <c r="O156" i="4"/>
  <c r="M156" i="4"/>
  <c r="J156" i="4"/>
  <c r="H156" i="4"/>
  <c r="O96" i="4"/>
  <c r="M96" i="4"/>
  <c r="J96" i="4"/>
  <c r="H96" i="4"/>
  <c r="O66" i="4"/>
  <c r="M66" i="4"/>
  <c r="J66" i="4"/>
  <c r="H66" i="4"/>
  <c r="O876" i="4"/>
  <c r="M876" i="4"/>
  <c r="J876" i="4"/>
  <c r="H876" i="4"/>
  <c r="O6" i="4"/>
  <c r="M6" i="4"/>
  <c r="J6" i="4"/>
  <c r="H6" i="4"/>
  <c r="O756" i="4"/>
  <c r="M756" i="4"/>
  <c r="J756" i="4"/>
  <c r="H756" i="4"/>
  <c r="O436" i="4"/>
  <c r="M436" i="4"/>
  <c r="J436" i="4"/>
  <c r="H436" i="4"/>
  <c r="O306" i="4"/>
  <c r="M306" i="4"/>
  <c r="J306" i="4"/>
  <c r="H306" i="4"/>
  <c r="O276" i="4"/>
  <c r="M276" i="4"/>
  <c r="J276" i="4"/>
  <c r="H276" i="4"/>
  <c r="O226" i="4"/>
  <c r="M226" i="4"/>
  <c r="J226" i="4"/>
  <c r="H226" i="4"/>
  <c r="O996" i="4"/>
  <c r="M996" i="4"/>
  <c r="J996" i="4"/>
  <c r="H996" i="4"/>
  <c r="O716" i="4"/>
  <c r="M716" i="4"/>
  <c r="J716" i="4"/>
  <c r="H716" i="4"/>
  <c r="O916" i="4"/>
  <c r="M916" i="4"/>
  <c r="J916" i="4"/>
  <c r="H916" i="4"/>
  <c r="O426" i="4"/>
  <c r="M426" i="4"/>
  <c r="J426" i="4"/>
  <c r="H426" i="4"/>
  <c r="O16" i="4"/>
  <c r="M16" i="4"/>
  <c r="J16" i="4"/>
  <c r="H16" i="4"/>
  <c r="O416" i="4"/>
  <c r="M416" i="4"/>
  <c r="J416" i="4"/>
  <c r="H416" i="4"/>
  <c r="O1076" i="4"/>
  <c r="M1076" i="4"/>
  <c r="J1076" i="4"/>
  <c r="H1076" i="4"/>
  <c r="O806" i="4"/>
  <c r="M806" i="4"/>
  <c r="J806" i="4"/>
  <c r="H806" i="4"/>
  <c r="O606" i="4"/>
  <c r="M606" i="4"/>
  <c r="J606" i="4"/>
  <c r="H606" i="4"/>
  <c r="O106" i="4"/>
  <c r="M106" i="4"/>
  <c r="J106" i="4"/>
  <c r="H106" i="4"/>
  <c r="O696" i="4"/>
  <c r="M696" i="4"/>
  <c r="J696" i="4"/>
  <c r="H696" i="4"/>
  <c r="O646" i="4"/>
  <c r="M646" i="4"/>
  <c r="J646" i="4"/>
  <c r="H646" i="4"/>
  <c r="O496" i="4"/>
  <c r="M496" i="4"/>
  <c r="J496" i="4"/>
  <c r="H496" i="4"/>
  <c r="O316" i="4"/>
  <c r="M316" i="4"/>
  <c r="J316" i="4"/>
  <c r="H316" i="4"/>
  <c r="O896" i="4"/>
  <c r="M896" i="4"/>
  <c r="J896" i="4"/>
  <c r="H896" i="4"/>
  <c r="O866" i="4"/>
  <c r="M866" i="4"/>
  <c r="J866" i="4"/>
  <c r="H866" i="4"/>
  <c r="O686" i="4"/>
  <c r="M686" i="4"/>
  <c r="J686" i="4"/>
  <c r="H686" i="4"/>
  <c r="O446" i="4"/>
  <c r="M446" i="4"/>
  <c r="J446" i="4"/>
  <c r="H446" i="4"/>
  <c r="O116" i="4"/>
  <c r="M116" i="4"/>
  <c r="J116" i="4"/>
  <c r="H116" i="4"/>
  <c r="O1086" i="4"/>
  <c r="M1086" i="4"/>
  <c r="J1086" i="4"/>
  <c r="H1086" i="4"/>
  <c r="O246" i="4"/>
  <c r="M246" i="4"/>
  <c r="J246" i="4"/>
  <c r="H246" i="4"/>
  <c r="O726" i="4"/>
  <c r="M726" i="4"/>
  <c r="J726" i="4"/>
  <c r="H726" i="4"/>
  <c r="O656" i="4"/>
  <c r="M656" i="4"/>
  <c r="J656" i="4"/>
  <c r="H656" i="4"/>
  <c r="O56" i="4"/>
  <c r="M56" i="4"/>
  <c r="J56" i="4"/>
  <c r="H56" i="4"/>
  <c r="O36" i="4"/>
  <c r="M36" i="4"/>
  <c r="J36" i="4"/>
  <c r="H36" i="4"/>
  <c r="O926" i="4"/>
  <c r="M926" i="4"/>
  <c r="J926" i="4"/>
  <c r="H926" i="4"/>
  <c r="O186" i="4"/>
  <c r="M186" i="4"/>
  <c r="J186" i="4"/>
  <c r="H186" i="4"/>
  <c r="O766" i="4"/>
  <c r="M766" i="4"/>
  <c r="J766" i="4"/>
  <c r="H766" i="4"/>
  <c r="O336" i="4"/>
  <c r="M336" i="4"/>
  <c r="J336" i="4"/>
  <c r="H336" i="4"/>
  <c r="O836" i="4"/>
  <c r="M836" i="4"/>
  <c r="J836" i="4"/>
  <c r="H836" i="4"/>
  <c r="O1016" i="4"/>
  <c r="M1016" i="4"/>
  <c r="J1016" i="4"/>
  <c r="H1016" i="4"/>
  <c r="O196" i="4"/>
  <c r="M196" i="4"/>
  <c r="J196" i="4"/>
  <c r="H196" i="4"/>
  <c r="O396" i="4"/>
  <c r="M396" i="4"/>
  <c r="J396" i="4"/>
  <c r="H396" i="4"/>
  <c r="O256" i="4"/>
  <c r="M256" i="4"/>
  <c r="J256" i="4"/>
  <c r="H256" i="4"/>
  <c r="O206" i="4"/>
  <c r="M206" i="4"/>
  <c r="J206" i="4"/>
  <c r="H206" i="4"/>
  <c r="O666" i="4"/>
  <c r="M666" i="4"/>
  <c r="J666" i="4"/>
  <c r="H666" i="4"/>
  <c r="O46" i="4"/>
  <c r="M46" i="4"/>
  <c r="J46" i="4"/>
  <c r="H46" i="4"/>
  <c r="O76" i="4"/>
  <c r="M76" i="4"/>
  <c r="J76" i="4"/>
  <c r="H76" i="4"/>
  <c r="O166" i="4"/>
  <c r="M166" i="4"/>
  <c r="J166" i="4"/>
  <c r="H166" i="4"/>
  <c r="O146" i="4"/>
  <c r="M146" i="4"/>
  <c r="J146" i="4"/>
  <c r="H146" i="4"/>
  <c r="O956" i="4"/>
  <c r="M956" i="4"/>
  <c r="J956" i="4"/>
  <c r="H956" i="4"/>
  <c r="O946" i="4"/>
  <c r="M946" i="4"/>
  <c r="J946" i="4"/>
  <c r="H946" i="4"/>
  <c r="O406" i="4"/>
  <c r="M406" i="4"/>
  <c r="J406" i="4"/>
  <c r="H406" i="4"/>
  <c r="O516" i="4"/>
  <c r="M516" i="4"/>
  <c r="J516" i="4"/>
  <c r="H516" i="4"/>
  <c r="O586" i="4"/>
  <c r="M586" i="4"/>
  <c r="J586" i="4"/>
  <c r="H586" i="4"/>
  <c r="O526" i="4"/>
  <c r="M526" i="4"/>
  <c r="J526" i="4"/>
  <c r="H526" i="4"/>
  <c r="O976" i="4"/>
  <c r="M976" i="4"/>
  <c r="J976" i="4"/>
  <c r="H976" i="4"/>
  <c r="O886" i="4"/>
  <c r="M886" i="4"/>
  <c r="J886" i="4"/>
  <c r="H886" i="4"/>
  <c r="O746" i="4"/>
  <c r="M746" i="4"/>
  <c r="J746" i="4"/>
  <c r="H746" i="4"/>
  <c r="O906" i="4"/>
  <c r="M906" i="4"/>
  <c r="J906" i="4"/>
  <c r="H906" i="4"/>
  <c r="O126" i="4"/>
  <c r="M126" i="4"/>
  <c r="J126" i="4"/>
  <c r="O1026" i="4"/>
  <c r="M1026" i="4"/>
  <c r="J1026" i="4"/>
  <c r="H1026" i="4"/>
  <c r="O386" i="4"/>
  <c r="M386" i="4"/>
  <c r="J386" i="4"/>
  <c r="H386" i="4"/>
  <c r="O936" i="4"/>
  <c r="M936" i="4"/>
  <c r="J936" i="4"/>
  <c r="H936" i="4"/>
  <c r="O1006" i="4"/>
  <c r="M1006" i="4"/>
  <c r="J1006" i="4"/>
  <c r="H1006" i="4"/>
  <c r="O26" i="4"/>
  <c r="M26" i="4"/>
  <c r="J26" i="4"/>
  <c r="H26" i="4"/>
  <c r="O346" i="4"/>
  <c r="M346" i="4"/>
  <c r="J346" i="4"/>
  <c r="H346" i="4"/>
  <c r="O1066" i="4"/>
  <c r="M1066" i="4"/>
  <c r="J1066" i="4"/>
  <c r="H1066" i="4"/>
  <c r="J985" i="4"/>
  <c r="O825" i="4"/>
  <c r="M825" i="4"/>
  <c r="J825" i="4"/>
  <c r="H825" i="4"/>
  <c r="O815" i="4"/>
  <c r="M815" i="4"/>
  <c r="J815" i="4"/>
  <c r="H815" i="4"/>
  <c r="O795" i="4"/>
  <c r="M795" i="4"/>
  <c r="J795" i="4"/>
  <c r="H795" i="4"/>
  <c r="O785" i="4"/>
  <c r="M785" i="4"/>
  <c r="J785" i="4"/>
  <c r="H785" i="4"/>
  <c r="O775" i="4"/>
  <c r="M775" i="4"/>
  <c r="J775" i="4"/>
  <c r="H775" i="4"/>
  <c r="O735" i="4"/>
  <c r="M735" i="4"/>
  <c r="J735" i="4"/>
  <c r="H735" i="4"/>
  <c r="O705" i="4"/>
  <c r="M705" i="4"/>
  <c r="J705" i="4"/>
  <c r="H705" i="4"/>
  <c r="O675" i="4"/>
  <c r="M675" i="4"/>
  <c r="J675" i="4"/>
  <c r="H675" i="4"/>
  <c r="O625" i="4"/>
  <c r="M625" i="4"/>
  <c r="J625" i="4"/>
  <c r="H625" i="4"/>
  <c r="O615" i="4"/>
  <c r="M615" i="4"/>
  <c r="J615" i="4"/>
  <c r="H615" i="4"/>
  <c r="O595" i="4"/>
  <c r="M595" i="4"/>
  <c r="J595" i="4"/>
  <c r="H595" i="4"/>
  <c r="O635" i="4"/>
  <c r="M635" i="4"/>
  <c r="J635" i="4"/>
  <c r="H635" i="4"/>
  <c r="O295" i="4"/>
  <c r="M295" i="4"/>
  <c r="J295" i="4"/>
  <c r="H295" i="4"/>
  <c r="O575" i="4"/>
  <c r="M575" i="4"/>
  <c r="J575" i="4"/>
  <c r="H575" i="4"/>
  <c r="O505" i="4"/>
  <c r="M505" i="4"/>
  <c r="J505" i="4"/>
  <c r="H505" i="4"/>
  <c r="O485" i="4"/>
  <c r="M485" i="4"/>
  <c r="J485" i="4"/>
  <c r="H485" i="4"/>
  <c r="O475" i="4"/>
  <c r="M475" i="4"/>
  <c r="J475" i="4"/>
  <c r="H475" i="4"/>
  <c r="O465" i="4"/>
  <c r="M465" i="4"/>
  <c r="J465" i="4"/>
  <c r="H465" i="4"/>
  <c r="O235" i="4"/>
  <c r="M235" i="4"/>
  <c r="J235" i="4"/>
  <c r="H235" i="4"/>
  <c r="O455" i="4"/>
  <c r="M455" i="4"/>
  <c r="J455" i="4"/>
  <c r="H455" i="4"/>
  <c r="O375" i="4"/>
  <c r="M375" i="4"/>
  <c r="J375" i="4"/>
  <c r="H375" i="4"/>
  <c r="O325" i="4"/>
  <c r="M325" i="4"/>
  <c r="J325" i="4"/>
  <c r="H325" i="4"/>
  <c r="O285" i="4"/>
  <c r="M285" i="4"/>
  <c r="J285" i="4"/>
  <c r="H285" i="4"/>
  <c r="O265" i="4"/>
  <c r="M265" i="4"/>
  <c r="J265" i="4"/>
  <c r="H265" i="4"/>
  <c r="O215" i="4"/>
  <c r="M215" i="4"/>
  <c r="J215" i="4"/>
  <c r="H215" i="4"/>
  <c r="O175" i="4"/>
  <c r="M175" i="4"/>
  <c r="J175" i="4"/>
  <c r="H175" i="4"/>
  <c r="O155" i="4"/>
  <c r="M155" i="4"/>
  <c r="J155" i="4"/>
  <c r="H155" i="4"/>
  <c r="O95" i="4"/>
  <c r="M95" i="4"/>
  <c r="J95" i="4"/>
  <c r="H95" i="4"/>
  <c r="O65" i="4"/>
  <c r="M65" i="4"/>
  <c r="J65" i="4"/>
  <c r="H65" i="4"/>
  <c r="O875" i="4"/>
  <c r="M875" i="4"/>
  <c r="J875" i="4"/>
  <c r="H875" i="4"/>
  <c r="O5" i="4"/>
  <c r="M5" i="4"/>
  <c r="J5" i="4"/>
  <c r="H5" i="4"/>
  <c r="O755" i="4"/>
  <c r="M755" i="4"/>
  <c r="J755" i="4"/>
  <c r="H755" i="4"/>
  <c r="O435" i="4"/>
  <c r="M435" i="4"/>
  <c r="J435" i="4"/>
  <c r="H435" i="4"/>
  <c r="O305" i="4"/>
  <c r="M305" i="4"/>
  <c r="J305" i="4"/>
  <c r="H305" i="4"/>
  <c r="O275" i="4"/>
  <c r="M275" i="4"/>
  <c r="J275" i="4"/>
  <c r="H275" i="4"/>
  <c r="O225" i="4"/>
  <c r="M225" i="4"/>
  <c r="J225" i="4"/>
  <c r="H225" i="4"/>
  <c r="O995" i="4"/>
  <c r="M995" i="4"/>
  <c r="J995" i="4"/>
  <c r="H995" i="4"/>
  <c r="O715" i="4"/>
  <c r="M715" i="4"/>
  <c r="J715" i="4"/>
  <c r="H715" i="4"/>
  <c r="O915" i="4"/>
  <c r="M915" i="4"/>
  <c r="J915" i="4"/>
  <c r="H915" i="4"/>
  <c r="O425" i="4"/>
  <c r="M425" i="4"/>
  <c r="J425" i="4"/>
  <c r="H425" i="4"/>
  <c r="O15" i="4"/>
  <c r="M15" i="4"/>
  <c r="J15" i="4"/>
  <c r="H15" i="4"/>
  <c r="O415" i="4"/>
  <c r="M415" i="4"/>
  <c r="J415" i="4"/>
  <c r="H415" i="4"/>
  <c r="O1075" i="4"/>
  <c r="M1075" i="4"/>
  <c r="J1075" i="4"/>
  <c r="H1075" i="4"/>
  <c r="O805" i="4"/>
  <c r="M805" i="4"/>
  <c r="J805" i="4"/>
  <c r="H805" i="4"/>
  <c r="O605" i="4"/>
  <c r="M605" i="4"/>
  <c r="J605" i="4"/>
  <c r="H605" i="4"/>
  <c r="O105" i="4"/>
  <c r="M105" i="4"/>
  <c r="J105" i="4"/>
  <c r="H105" i="4"/>
  <c r="O695" i="4"/>
  <c r="M695" i="4"/>
  <c r="J695" i="4"/>
  <c r="H695" i="4"/>
  <c r="O645" i="4"/>
  <c r="M645" i="4"/>
  <c r="J645" i="4"/>
  <c r="H645" i="4"/>
  <c r="O495" i="4"/>
  <c r="M495" i="4"/>
  <c r="J495" i="4"/>
  <c r="H495" i="4"/>
  <c r="O315" i="4"/>
  <c r="M315" i="4"/>
  <c r="J315" i="4"/>
  <c r="H315" i="4"/>
  <c r="O895" i="4"/>
  <c r="M895" i="4"/>
  <c r="J895" i="4"/>
  <c r="H895" i="4"/>
  <c r="O865" i="4"/>
  <c r="M865" i="4"/>
  <c r="J865" i="4"/>
  <c r="H865" i="4"/>
  <c r="O685" i="4"/>
  <c r="M685" i="4"/>
  <c r="J685" i="4"/>
  <c r="H685" i="4"/>
  <c r="O445" i="4"/>
  <c r="M445" i="4"/>
  <c r="J445" i="4"/>
  <c r="H445" i="4"/>
  <c r="O115" i="4"/>
  <c r="M115" i="4"/>
  <c r="J115" i="4"/>
  <c r="H115" i="4"/>
  <c r="O1085" i="4"/>
  <c r="M1085" i="4"/>
  <c r="J1085" i="4"/>
  <c r="H1085" i="4"/>
  <c r="O245" i="4"/>
  <c r="M245" i="4"/>
  <c r="J245" i="4"/>
  <c r="H245" i="4"/>
  <c r="O725" i="4"/>
  <c r="M725" i="4"/>
  <c r="J725" i="4"/>
  <c r="H725" i="4"/>
  <c r="O655" i="4"/>
  <c r="M655" i="4"/>
  <c r="J655" i="4"/>
  <c r="H655" i="4"/>
  <c r="O55" i="4"/>
  <c r="M55" i="4"/>
  <c r="J55" i="4"/>
  <c r="H55" i="4"/>
  <c r="O35" i="4"/>
  <c r="M35" i="4"/>
  <c r="J35" i="4"/>
  <c r="H35" i="4"/>
  <c r="O925" i="4"/>
  <c r="M925" i="4"/>
  <c r="J925" i="4"/>
  <c r="H925" i="4"/>
  <c r="O185" i="4"/>
  <c r="M185" i="4"/>
  <c r="J185" i="4"/>
  <c r="H185" i="4"/>
  <c r="O765" i="4"/>
  <c r="M765" i="4"/>
  <c r="J765" i="4"/>
  <c r="H765" i="4"/>
  <c r="O335" i="4"/>
  <c r="M335" i="4"/>
  <c r="J335" i="4"/>
  <c r="H335" i="4"/>
  <c r="O835" i="4"/>
  <c r="M835" i="4"/>
  <c r="J835" i="4"/>
  <c r="H835" i="4"/>
  <c r="O1015" i="4"/>
  <c r="M1015" i="4"/>
  <c r="J1015" i="4"/>
  <c r="H1015" i="4"/>
  <c r="O195" i="4"/>
  <c r="M195" i="4"/>
  <c r="J195" i="4"/>
  <c r="H195" i="4"/>
  <c r="O395" i="4"/>
  <c r="M395" i="4"/>
  <c r="J395" i="4"/>
  <c r="H395" i="4"/>
  <c r="O255" i="4"/>
  <c r="M255" i="4"/>
  <c r="J255" i="4"/>
  <c r="H255" i="4"/>
  <c r="O205" i="4"/>
  <c r="M205" i="4"/>
  <c r="J205" i="4"/>
  <c r="H205" i="4"/>
  <c r="O665" i="4"/>
  <c r="M665" i="4"/>
  <c r="J665" i="4"/>
  <c r="H665" i="4"/>
  <c r="O45" i="4"/>
  <c r="M45" i="4"/>
  <c r="H45" i="4"/>
  <c r="O75" i="4"/>
  <c r="M75" i="4"/>
  <c r="J75" i="4"/>
  <c r="H75" i="4"/>
  <c r="O165" i="4"/>
  <c r="M165" i="4"/>
  <c r="J165" i="4"/>
  <c r="H165" i="4"/>
  <c r="O145" i="4"/>
  <c r="M145" i="4"/>
  <c r="J145" i="4"/>
  <c r="H145" i="4"/>
  <c r="O955" i="4"/>
  <c r="M955" i="4"/>
  <c r="J955" i="4"/>
  <c r="H955" i="4"/>
  <c r="O945" i="4"/>
  <c r="M945" i="4"/>
  <c r="J945" i="4"/>
  <c r="H945" i="4"/>
  <c r="O405" i="4"/>
  <c r="M405" i="4"/>
  <c r="J405" i="4"/>
  <c r="H405" i="4"/>
  <c r="O515" i="4"/>
  <c r="M515" i="4"/>
  <c r="J515" i="4"/>
  <c r="H515" i="4"/>
  <c r="O585" i="4"/>
  <c r="M585" i="4"/>
  <c r="J585" i="4"/>
  <c r="H585" i="4"/>
  <c r="O525" i="4"/>
  <c r="M525" i="4"/>
  <c r="J525" i="4"/>
  <c r="H525" i="4"/>
  <c r="O975" i="4"/>
  <c r="M975" i="4"/>
  <c r="J975" i="4"/>
  <c r="H975" i="4"/>
  <c r="O885" i="4"/>
  <c r="M885" i="4"/>
  <c r="J885" i="4"/>
  <c r="H885" i="4"/>
  <c r="O745" i="4"/>
  <c r="M745" i="4"/>
  <c r="J745" i="4"/>
  <c r="H745" i="4"/>
  <c r="O905" i="4"/>
  <c r="M905" i="4"/>
  <c r="J905" i="4"/>
  <c r="H905" i="4"/>
  <c r="O125" i="4"/>
  <c r="M125" i="4"/>
  <c r="J125" i="4"/>
  <c r="O1025" i="4"/>
  <c r="M1025" i="4"/>
  <c r="J1025" i="4"/>
  <c r="H1025" i="4"/>
  <c r="O385" i="4"/>
  <c r="M385" i="4"/>
  <c r="J385" i="4"/>
  <c r="H385" i="4"/>
  <c r="O935" i="4"/>
  <c r="M935" i="4"/>
  <c r="J935" i="4"/>
  <c r="H935" i="4"/>
  <c r="O1005" i="4"/>
  <c r="M1005" i="4"/>
  <c r="J1005" i="4"/>
  <c r="H1005" i="4"/>
  <c r="O25" i="4"/>
  <c r="M25" i="4"/>
  <c r="J25" i="4"/>
  <c r="H25" i="4"/>
  <c r="O345" i="4"/>
  <c r="M345" i="4"/>
  <c r="J345" i="4"/>
  <c r="H345" i="4"/>
  <c r="O1065" i="4"/>
  <c r="M1065" i="4"/>
  <c r="J1065" i="4"/>
  <c r="H1065" i="4"/>
  <c r="J984" i="4"/>
  <c r="O824" i="4"/>
  <c r="M824" i="4"/>
  <c r="J824" i="4"/>
  <c r="H824" i="4"/>
  <c r="O814" i="4"/>
  <c r="M814" i="4"/>
  <c r="J814" i="4"/>
  <c r="H814" i="4"/>
  <c r="O794" i="4"/>
  <c r="M794" i="4"/>
  <c r="J794" i="4"/>
  <c r="H794" i="4"/>
  <c r="O784" i="4"/>
  <c r="M784" i="4"/>
  <c r="J784" i="4"/>
  <c r="H784" i="4"/>
  <c r="O774" i="4"/>
  <c r="M774" i="4"/>
  <c r="J774" i="4"/>
  <c r="H774" i="4"/>
  <c r="O734" i="4"/>
  <c r="M734" i="4"/>
  <c r="J734" i="4"/>
  <c r="H734" i="4"/>
  <c r="O704" i="4"/>
  <c r="M704" i="4"/>
  <c r="J704" i="4"/>
  <c r="H704" i="4"/>
  <c r="O674" i="4"/>
  <c r="M674" i="4"/>
  <c r="J674" i="4"/>
  <c r="H674" i="4"/>
  <c r="O624" i="4"/>
  <c r="M624" i="4"/>
  <c r="J624" i="4"/>
  <c r="H624" i="4"/>
  <c r="O614" i="4"/>
  <c r="M614" i="4"/>
  <c r="J614" i="4"/>
  <c r="H614" i="4"/>
  <c r="O594" i="4"/>
  <c r="M594" i="4"/>
  <c r="J594" i="4"/>
  <c r="H594" i="4"/>
  <c r="O634" i="4"/>
  <c r="M634" i="4"/>
  <c r="J634" i="4"/>
  <c r="H634" i="4"/>
  <c r="O294" i="4"/>
  <c r="M294" i="4"/>
  <c r="J294" i="4"/>
  <c r="H294" i="4"/>
  <c r="O574" i="4"/>
  <c r="M574" i="4"/>
  <c r="J574" i="4"/>
  <c r="H574" i="4"/>
  <c r="O504" i="4"/>
  <c r="M504" i="4"/>
  <c r="J504" i="4"/>
  <c r="H504" i="4"/>
  <c r="O484" i="4"/>
  <c r="M484" i="4"/>
  <c r="J484" i="4"/>
  <c r="H484" i="4"/>
  <c r="O474" i="4"/>
  <c r="M474" i="4"/>
  <c r="J474" i="4"/>
  <c r="H474" i="4"/>
  <c r="O464" i="4"/>
  <c r="M464" i="4"/>
  <c r="J464" i="4"/>
  <c r="H464" i="4"/>
  <c r="O234" i="4"/>
  <c r="M234" i="4"/>
  <c r="J234" i="4"/>
  <c r="H234" i="4"/>
  <c r="O454" i="4"/>
  <c r="M454" i="4"/>
  <c r="J454" i="4"/>
  <c r="H454" i="4"/>
  <c r="O374" i="4"/>
  <c r="M374" i="4"/>
  <c r="J374" i="4"/>
  <c r="H374" i="4"/>
  <c r="O324" i="4"/>
  <c r="M324" i="4"/>
  <c r="J324" i="4"/>
  <c r="H324" i="4"/>
  <c r="O284" i="4"/>
  <c r="M284" i="4"/>
  <c r="J284" i="4"/>
  <c r="H284" i="4"/>
  <c r="O264" i="4"/>
  <c r="M264" i="4"/>
  <c r="J264" i="4"/>
  <c r="H264" i="4"/>
  <c r="O214" i="4"/>
  <c r="M214" i="4"/>
  <c r="J214" i="4"/>
  <c r="H214" i="4"/>
  <c r="O174" i="4"/>
  <c r="M174" i="4"/>
  <c r="J174" i="4"/>
  <c r="H174" i="4"/>
  <c r="O154" i="4"/>
  <c r="M154" i="4"/>
  <c r="J154" i="4"/>
  <c r="H154" i="4"/>
  <c r="O94" i="4"/>
  <c r="M94" i="4"/>
  <c r="J94" i="4"/>
  <c r="H94" i="4"/>
  <c r="O64" i="4"/>
  <c r="M64" i="4"/>
  <c r="J64" i="4"/>
  <c r="H64" i="4"/>
  <c r="O874" i="4"/>
  <c r="M874" i="4"/>
  <c r="J874" i="4"/>
  <c r="H874" i="4"/>
  <c r="O4" i="4"/>
  <c r="M4" i="4"/>
  <c r="J4" i="4"/>
  <c r="H4" i="4"/>
  <c r="O754" i="4"/>
  <c r="M754" i="4"/>
  <c r="J754" i="4"/>
  <c r="H754" i="4"/>
  <c r="O434" i="4"/>
  <c r="M434" i="4"/>
  <c r="J434" i="4"/>
  <c r="H434" i="4"/>
  <c r="O304" i="4"/>
  <c r="M304" i="4"/>
  <c r="J304" i="4"/>
  <c r="H304" i="4"/>
  <c r="O274" i="4"/>
  <c r="M274" i="4"/>
  <c r="J274" i="4"/>
  <c r="H274" i="4"/>
  <c r="O224" i="4"/>
  <c r="M224" i="4"/>
  <c r="J224" i="4"/>
  <c r="H224" i="4"/>
  <c r="O994" i="4"/>
  <c r="M994" i="4"/>
  <c r="J994" i="4"/>
  <c r="H994" i="4"/>
  <c r="O714" i="4"/>
  <c r="M714" i="4"/>
  <c r="J714" i="4"/>
  <c r="H714" i="4"/>
  <c r="O914" i="4"/>
  <c r="M914" i="4"/>
  <c r="J914" i="4"/>
  <c r="H914" i="4"/>
  <c r="O424" i="4"/>
  <c r="M424" i="4"/>
  <c r="J424" i="4"/>
  <c r="H424" i="4"/>
  <c r="O14" i="4"/>
  <c r="M14" i="4"/>
  <c r="J14" i="4"/>
  <c r="H14" i="4"/>
  <c r="O414" i="4"/>
  <c r="M414" i="4"/>
  <c r="J414" i="4"/>
  <c r="H414" i="4"/>
  <c r="O1074" i="4"/>
  <c r="M1074" i="4"/>
  <c r="J1074" i="4"/>
  <c r="H1074" i="4"/>
  <c r="O804" i="4"/>
  <c r="M804" i="4"/>
  <c r="J804" i="4"/>
  <c r="H804" i="4"/>
  <c r="O604" i="4"/>
  <c r="M604" i="4"/>
  <c r="J604" i="4"/>
  <c r="H604" i="4"/>
  <c r="O104" i="4"/>
  <c r="M104" i="4"/>
  <c r="J104" i="4"/>
  <c r="H104" i="4"/>
  <c r="O694" i="4"/>
  <c r="M694" i="4"/>
  <c r="J694" i="4"/>
  <c r="H694" i="4"/>
  <c r="O644" i="4"/>
  <c r="M644" i="4"/>
  <c r="J644" i="4"/>
  <c r="H644" i="4"/>
  <c r="O494" i="4"/>
  <c r="M494" i="4"/>
  <c r="J494" i="4"/>
  <c r="H494" i="4"/>
  <c r="O314" i="4"/>
  <c r="M314" i="4"/>
  <c r="J314" i="4"/>
  <c r="H314" i="4"/>
  <c r="O894" i="4"/>
  <c r="M894" i="4"/>
  <c r="J894" i="4"/>
  <c r="H894" i="4"/>
  <c r="O864" i="4"/>
  <c r="M864" i="4"/>
  <c r="J864" i="4"/>
  <c r="H864" i="4"/>
  <c r="O684" i="4"/>
  <c r="M684" i="4"/>
  <c r="J684" i="4"/>
  <c r="H684" i="4"/>
  <c r="O444" i="4"/>
  <c r="M444" i="4"/>
  <c r="J444" i="4"/>
  <c r="H444" i="4"/>
  <c r="O114" i="4"/>
  <c r="M114" i="4"/>
  <c r="J114" i="4"/>
  <c r="H114" i="4"/>
  <c r="O1084" i="4"/>
  <c r="M1084" i="4"/>
  <c r="J1084" i="4"/>
  <c r="H1084" i="4"/>
  <c r="O244" i="4"/>
  <c r="M244" i="4"/>
  <c r="J244" i="4"/>
  <c r="H244" i="4"/>
  <c r="O724" i="4"/>
  <c r="M724" i="4"/>
  <c r="J724" i="4"/>
  <c r="H724" i="4"/>
  <c r="O654" i="4"/>
  <c r="M654" i="4"/>
  <c r="J654" i="4"/>
  <c r="H654" i="4"/>
  <c r="O54" i="4"/>
  <c r="M54" i="4"/>
  <c r="J54" i="4"/>
  <c r="H54" i="4"/>
  <c r="O34" i="4"/>
  <c r="M34" i="4"/>
  <c r="J34" i="4"/>
  <c r="H34" i="4"/>
  <c r="O924" i="4"/>
  <c r="M924" i="4"/>
  <c r="H924" i="4"/>
  <c r="O184" i="4"/>
  <c r="M184" i="4"/>
  <c r="J184" i="4"/>
  <c r="H184" i="4"/>
  <c r="O764" i="4"/>
  <c r="M764" i="4"/>
  <c r="J764" i="4"/>
  <c r="H764" i="4"/>
  <c r="O334" i="4"/>
  <c r="M334" i="4"/>
  <c r="J334" i="4"/>
  <c r="H334" i="4"/>
  <c r="O834" i="4"/>
  <c r="M834" i="4"/>
  <c r="J834" i="4"/>
  <c r="H834" i="4"/>
  <c r="O1014" i="4"/>
  <c r="M1014" i="4"/>
  <c r="J1014" i="4"/>
  <c r="H1014" i="4"/>
  <c r="O194" i="4"/>
  <c r="M194" i="4"/>
  <c r="J194" i="4"/>
  <c r="H194" i="4"/>
  <c r="O394" i="4"/>
  <c r="J394" i="4"/>
  <c r="H394" i="4"/>
  <c r="O254" i="4"/>
  <c r="M254" i="4"/>
  <c r="J254" i="4"/>
  <c r="H254" i="4"/>
  <c r="O204" i="4"/>
  <c r="M204" i="4"/>
  <c r="J204" i="4"/>
  <c r="H204" i="4"/>
  <c r="O664" i="4"/>
  <c r="M664" i="4"/>
  <c r="J664" i="4"/>
  <c r="H664" i="4"/>
  <c r="O44" i="4"/>
  <c r="M44" i="4"/>
  <c r="H44" i="4"/>
  <c r="O74" i="4"/>
  <c r="M74" i="4"/>
  <c r="J74" i="4"/>
  <c r="H74" i="4"/>
  <c r="O164" i="4"/>
  <c r="M164" i="4"/>
  <c r="J164" i="4"/>
  <c r="H164" i="4"/>
  <c r="O144" i="4"/>
  <c r="M144" i="4"/>
  <c r="J144" i="4"/>
  <c r="H144" i="4"/>
  <c r="O954" i="4"/>
  <c r="M954" i="4"/>
  <c r="J954" i="4"/>
  <c r="H954" i="4"/>
  <c r="O944" i="4"/>
  <c r="M944" i="4"/>
  <c r="J944" i="4"/>
  <c r="H944" i="4"/>
  <c r="O404" i="4"/>
  <c r="M404" i="4"/>
  <c r="J404" i="4"/>
  <c r="H404" i="4"/>
  <c r="O514" i="4"/>
  <c r="M514" i="4"/>
  <c r="J514" i="4"/>
  <c r="H514" i="4"/>
  <c r="O584" i="4"/>
  <c r="M584" i="4"/>
  <c r="J584" i="4"/>
  <c r="H584" i="4"/>
  <c r="O524" i="4"/>
  <c r="M524" i="4"/>
  <c r="J524" i="4"/>
  <c r="H524" i="4"/>
  <c r="O974" i="4"/>
  <c r="M974" i="4"/>
  <c r="J974" i="4"/>
  <c r="H974" i="4"/>
  <c r="O884" i="4"/>
  <c r="M884" i="4"/>
  <c r="J884" i="4"/>
  <c r="H884" i="4"/>
  <c r="O744" i="4"/>
  <c r="M744" i="4"/>
  <c r="J744" i="4"/>
  <c r="H744" i="4"/>
  <c r="O904" i="4"/>
  <c r="M904" i="4"/>
  <c r="J904" i="4"/>
  <c r="H904" i="4"/>
  <c r="O124" i="4"/>
  <c r="M124" i="4"/>
  <c r="J124" i="4"/>
  <c r="O1024" i="4"/>
  <c r="M1024" i="4"/>
  <c r="J1024" i="4"/>
  <c r="H1024" i="4"/>
  <c r="O384" i="4"/>
  <c r="M384" i="4"/>
  <c r="J384" i="4"/>
  <c r="H384" i="4"/>
  <c r="O934" i="4"/>
  <c r="M934" i="4"/>
  <c r="J934" i="4"/>
  <c r="H934" i="4"/>
  <c r="O1004" i="4"/>
  <c r="M1004" i="4"/>
  <c r="J1004" i="4"/>
  <c r="H1004" i="4"/>
  <c r="O24" i="4"/>
  <c r="M24" i="4"/>
  <c r="J24" i="4"/>
  <c r="H24" i="4"/>
  <c r="O344" i="4"/>
  <c r="M344" i="4"/>
  <c r="J344" i="4"/>
  <c r="H344" i="4"/>
  <c r="O1064" i="4"/>
  <c r="M1064" i="4"/>
  <c r="J1064" i="4"/>
  <c r="H1064" i="4"/>
  <c r="J983" i="4"/>
  <c r="O823" i="4"/>
  <c r="M823" i="4"/>
  <c r="J823" i="4"/>
  <c r="H823" i="4"/>
  <c r="O813" i="4"/>
  <c r="M813" i="4"/>
  <c r="J813" i="4"/>
  <c r="H813" i="4"/>
  <c r="O793" i="4"/>
  <c r="M793" i="4"/>
  <c r="J793" i="4"/>
  <c r="H793" i="4"/>
  <c r="O783" i="4"/>
  <c r="M783" i="4"/>
  <c r="J783" i="4"/>
  <c r="H783" i="4"/>
  <c r="O773" i="4"/>
  <c r="M773" i="4"/>
  <c r="J773" i="4"/>
  <c r="H773" i="4"/>
  <c r="O733" i="4"/>
  <c r="M733" i="4"/>
  <c r="J733" i="4"/>
  <c r="H733" i="4"/>
  <c r="O703" i="4"/>
  <c r="M703" i="4"/>
  <c r="J703" i="4"/>
  <c r="H703" i="4"/>
  <c r="O673" i="4"/>
  <c r="M673" i="4"/>
  <c r="J673" i="4"/>
  <c r="H673" i="4"/>
  <c r="O623" i="4"/>
  <c r="M623" i="4"/>
  <c r="J623" i="4"/>
  <c r="H623" i="4"/>
  <c r="O613" i="4"/>
  <c r="M613" i="4"/>
  <c r="J613" i="4"/>
  <c r="H613" i="4"/>
  <c r="O593" i="4"/>
  <c r="M593" i="4"/>
  <c r="J593" i="4"/>
  <c r="H593" i="4"/>
  <c r="O633" i="4"/>
  <c r="M633" i="4"/>
  <c r="J633" i="4"/>
  <c r="H633" i="4"/>
  <c r="O293" i="4"/>
  <c r="M293" i="4"/>
  <c r="J293" i="4"/>
  <c r="H293" i="4"/>
  <c r="O573" i="4"/>
  <c r="M573" i="4"/>
  <c r="J573" i="4"/>
  <c r="H573" i="4"/>
  <c r="O503" i="4"/>
  <c r="M503" i="4"/>
  <c r="J503" i="4"/>
  <c r="H503" i="4"/>
  <c r="O483" i="4"/>
  <c r="M483" i="4"/>
  <c r="J483" i="4"/>
  <c r="H483" i="4"/>
  <c r="O473" i="4"/>
  <c r="M473" i="4"/>
  <c r="J473" i="4"/>
  <c r="H473" i="4"/>
  <c r="O463" i="4"/>
  <c r="M463" i="4"/>
  <c r="J463" i="4"/>
  <c r="H463" i="4"/>
  <c r="O233" i="4"/>
  <c r="M233" i="4"/>
  <c r="J233" i="4"/>
  <c r="H233" i="4"/>
  <c r="O453" i="4"/>
  <c r="M453" i="4"/>
  <c r="J453" i="4"/>
  <c r="H453" i="4"/>
  <c r="O373" i="4"/>
  <c r="M373" i="4"/>
  <c r="J373" i="4"/>
  <c r="H373" i="4"/>
  <c r="O323" i="4"/>
  <c r="M323" i="4"/>
  <c r="J323" i="4"/>
  <c r="H323" i="4"/>
  <c r="O283" i="4"/>
  <c r="M283" i="4"/>
  <c r="J283" i="4"/>
  <c r="H283" i="4"/>
  <c r="O263" i="4"/>
  <c r="M263" i="4"/>
  <c r="J263" i="4"/>
  <c r="H263" i="4"/>
  <c r="O213" i="4"/>
  <c r="M213" i="4"/>
  <c r="J213" i="4"/>
  <c r="H213" i="4"/>
  <c r="O173" i="4"/>
  <c r="M173" i="4"/>
  <c r="J173" i="4"/>
  <c r="H173" i="4"/>
  <c r="O153" i="4"/>
  <c r="M153" i="4"/>
  <c r="J153" i="4"/>
  <c r="H153" i="4"/>
  <c r="O93" i="4"/>
  <c r="M93" i="4"/>
  <c r="J93" i="4"/>
  <c r="H93" i="4"/>
  <c r="O63" i="4"/>
  <c r="M63" i="4"/>
  <c r="J63" i="4"/>
  <c r="H63" i="4"/>
  <c r="O873" i="4"/>
  <c r="M873" i="4"/>
  <c r="J873" i="4"/>
  <c r="H873" i="4"/>
  <c r="O3" i="4"/>
  <c r="M3" i="4"/>
  <c r="J3" i="4"/>
  <c r="H3" i="4"/>
  <c r="O753" i="4"/>
  <c r="M753" i="4"/>
  <c r="J753" i="4"/>
  <c r="H753" i="4"/>
  <c r="O433" i="4"/>
  <c r="M433" i="4"/>
  <c r="J433" i="4"/>
  <c r="H433" i="4"/>
  <c r="O303" i="4"/>
  <c r="M303" i="4"/>
  <c r="J303" i="4"/>
  <c r="H303" i="4"/>
  <c r="O273" i="4"/>
  <c r="M273" i="4"/>
  <c r="J273" i="4"/>
  <c r="H273" i="4"/>
  <c r="O223" i="4"/>
  <c r="M223" i="4"/>
  <c r="J223" i="4"/>
  <c r="H223" i="4"/>
  <c r="O993" i="4"/>
  <c r="M993" i="4"/>
  <c r="J993" i="4"/>
  <c r="H993" i="4"/>
  <c r="O713" i="4"/>
  <c r="M713" i="4"/>
  <c r="J713" i="4"/>
  <c r="H713" i="4"/>
  <c r="O913" i="4"/>
  <c r="M913" i="4"/>
  <c r="J913" i="4"/>
  <c r="H913" i="4"/>
  <c r="O423" i="4"/>
  <c r="M423" i="4"/>
  <c r="J423" i="4"/>
  <c r="H423" i="4"/>
  <c r="O13" i="4"/>
  <c r="M13" i="4"/>
  <c r="J13" i="4"/>
  <c r="H13" i="4"/>
  <c r="O413" i="4"/>
  <c r="M413" i="4"/>
  <c r="J413" i="4"/>
  <c r="H413" i="4"/>
  <c r="O1073" i="4"/>
  <c r="M1073" i="4"/>
  <c r="J1073" i="4"/>
  <c r="H1073" i="4"/>
  <c r="O803" i="4"/>
  <c r="M803" i="4"/>
  <c r="J803" i="4"/>
  <c r="H803" i="4"/>
  <c r="O603" i="4"/>
  <c r="M603" i="4"/>
  <c r="J603" i="4"/>
  <c r="H603" i="4"/>
  <c r="O103" i="4"/>
  <c r="M103" i="4"/>
  <c r="J103" i="4"/>
  <c r="H103" i="4"/>
  <c r="O693" i="4"/>
  <c r="M693" i="4"/>
  <c r="J693" i="4"/>
  <c r="H693" i="4"/>
  <c r="O643" i="4"/>
  <c r="M643" i="4"/>
  <c r="J643" i="4"/>
  <c r="H643" i="4"/>
  <c r="O493" i="4"/>
  <c r="M493" i="4"/>
  <c r="J493" i="4"/>
  <c r="H493" i="4"/>
  <c r="O313" i="4"/>
  <c r="M313" i="4"/>
  <c r="J313" i="4"/>
  <c r="H313" i="4"/>
  <c r="O893" i="4"/>
  <c r="M893" i="4"/>
  <c r="J893" i="4"/>
  <c r="H893" i="4"/>
  <c r="O863" i="4"/>
  <c r="M863" i="4"/>
  <c r="J863" i="4"/>
  <c r="H863" i="4"/>
  <c r="O683" i="4"/>
  <c r="M683" i="4"/>
  <c r="J683" i="4"/>
  <c r="H683" i="4"/>
  <c r="O443" i="4"/>
  <c r="M443" i="4"/>
  <c r="J443" i="4"/>
  <c r="H443" i="4"/>
  <c r="O113" i="4"/>
  <c r="M113" i="4"/>
  <c r="J113" i="4"/>
  <c r="H113" i="4"/>
  <c r="O1083" i="4"/>
  <c r="M1083" i="4"/>
  <c r="J1083" i="4"/>
  <c r="H1083" i="4"/>
  <c r="O243" i="4"/>
  <c r="M243" i="4"/>
  <c r="J243" i="4"/>
  <c r="H243" i="4"/>
  <c r="O723" i="4"/>
  <c r="M723" i="4"/>
  <c r="J723" i="4"/>
  <c r="H723" i="4"/>
  <c r="O653" i="4"/>
  <c r="M653" i="4"/>
  <c r="J653" i="4"/>
  <c r="H653" i="4"/>
  <c r="O53" i="4"/>
  <c r="M53" i="4"/>
  <c r="J53" i="4"/>
  <c r="H53" i="4"/>
  <c r="O33" i="4"/>
  <c r="M33" i="4"/>
  <c r="J33" i="4"/>
  <c r="H33" i="4"/>
  <c r="O923" i="4"/>
  <c r="M923" i="4"/>
  <c r="J923" i="4"/>
  <c r="H923" i="4"/>
  <c r="O183" i="4"/>
  <c r="M183" i="4"/>
  <c r="J183" i="4"/>
  <c r="H183" i="4"/>
  <c r="O763" i="4"/>
  <c r="M763" i="4"/>
  <c r="J763" i="4"/>
  <c r="H763" i="4"/>
  <c r="O333" i="4"/>
  <c r="M333" i="4"/>
  <c r="J333" i="4"/>
  <c r="H333" i="4"/>
  <c r="O833" i="4"/>
  <c r="M833" i="4"/>
  <c r="J833" i="4"/>
  <c r="H833" i="4"/>
  <c r="O1013" i="4"/>
  <c r="M1013" i="4"/>
  <c r="J1013" i="4"/>
  <c r="H1013" i="4"/>
  <c r="O193" i="4"/>
  <c r="M193" i="4"/>
  <c r="J193" i="4"/>
  <c r="H193" i="4"/>
  <c r="O393" i="4"/>
  <c r="M393" i="4"/>
  <c r="J393" i="4"/>
  <c r="H393" i="4"/>
  <c r="O253" i="4"/>
  <c r="M253" i="4"/>
  <c r="J253" i="4"/>
  <c r="H253" i="4"/>
  <c r="O203" i="4"/>
  <c r="M203" i="4"/>
  <c r="J203" i="4"/>
  <c r="H203" i="4"/>
  <c r="O663" i="4"/>
  <c r="M663" i="4"/>
  <c r="J663" i="4"/>
  <c r="H663" i="4"/>
  <c r="O43" i="4"/>
  <c r="M43" i="4"/>
  <c r="J43" i="4"/>
  <c r="H43" i="4"/>
  <c r="O73" i="4"/>
  <c r="M73" i="4"/>
  <c r="J73" i="4"/>
  <c r="H73" i="4"/>
  <c r="O163" i="4"/>
  <c r="M163" i="4"/>
  <c r="J163" i="4"/>
  <c r="H163" i="4"/>
  <c r="O143" i="4"/>
  <c r="M143" i="4"/>
  <c r="J143" i="4"/>
  <c r="H143" i="4"/>
  <c r="O953" i="4"/>
  <c r="M953" i="4"/>
  <c r="J953" i="4"/>
  <c r="H953" i="4"/>
  <c r="O943" i="4"/>
  <c r="M943" i="4"/>
  <c r="J943" i="4"/>
  <c r="H943" i="4"/>
  <c r="O403" i="4"/>
  <c r="M403" i="4"/>
  <c r="J403" i="4"/>
  <c r="H403" i="4"/>
  <c r="O513" i="4"/>
  <c r="M513" i="4"/>
  <c r="J513" i="4"/>
  <c r="H513" i="4"/>
  <c r="O583" i="4"/>
  <c r="M583" i="4"/>
  <c r="J583" i="4"/>
  <c r="H583" i="4"/>
  <c r="O523" i="4"/>
  <c r="M523" i="4"/>
  <c r="J523" i="4"/>
  <c r="H523" i="4"/>
  <c r="O973" i="4"/>
  <c r="M973" i="4"/>
  <c r="J973" i="4"/>
  <c r="H973" i="4"/>
  <c r="O883" i="4"/>
  <c r="M883" i="4"/>
  <c r="J883" i="4"/>
  <c r="H883" i="4"/>
  <c r="O743" i="4"/>
  <c r="M743" i="4"/>
  <c r="J743" i="4"/>
  <c r="H743" i="4"/>
  <c r="O903" i="4"/>
  <c r="M903" i="4"/>
  <c r="J903" i="4"/>
  <c r="H903" i="4"/>
  <c r="O123" i="4"/>
  <c r="M123" i="4"/>
  <c r="J123" i="4"/>
  <c r="O1023" i="4"/>
  <c r="M1023" i="4"/>
  <c r="J1023" i="4"/>
  <c r="H1023" i="4"/>
  <c r="O383" i="4"/>
  <c r="M383" i="4"/>
  <c r="J383" i="4"/>
  <c r="H383" i="4"/>
  <c r="O933" i="4"/>
  <c r="M933" i="4"/>
  <c r="J933" i="4"/>
  <c r="H933" i="4"/>
  <c r="O1003" i="4"/>
  <c r="M1003" i="4"/>
  <c r="J1003" i="4"/>
  <c r="H1003" i="4"/>
  <c r="O23" i="4"/>
  <c r="M23" i="4"/>
  <c r="J23" i="4"/>
  <c r="H23" i="4"/>
  <c r="O343" i="4"/>
  <c r="M343" i="4"/>
  <c r="J343" i="4"/>
  <c r="H343" i="4"/>
  <c r="O1063" i="4"/>
  <c r="M1063" i="4"/>
  <c r="J1063" i="4"/>
  <c r="H1063" i="4"/>
  <c r="J982" i="4"/>
  <c r="J122" i="4"/>
  <c r="M882" i="4"/>
  <c r="M342" i="4"/>
  <c r="M22" i="4"/>
  <c r="M1002" i="4"/>
  <c r="M932" i="4"/>
  <c r="M382" i="4"/>
  <c r="M1022" i="4"/>
  <c r="M122" i="4"/>
  <c r="M902" i="4"/>
  <c r="M742" i="4"/>
  <c r="M972" i="4"/>
  <c r="M522" i="4"/>
  <c r="M582" i="4"/>
  <c r="M512" i="4"/>
  <c r="M402" i="4"/>
  <c r="M942" i="4"/>
  <c r="M952" i="4"/>
  <c r="M142" i="4"/>
  <c r="M162" i="4"/>
  <c r="M72" i="4"/>
  <c r="M42" i="4"/>
  <c r="M662" i="4"/>
  <c r="M202" i="4"/>
  <c r="M252" i="4"/>
  <c r="M392" i="4"/>
  <c r="M192" i="4"/>
  <c r="M1012" i="4"/>
  <c r="M832" i="4"/>
  <c r="M332" i="4"/>
  <c r="M762" i="4"/>
  <c r="M182" i="4"/>
  <c r="M922" i="4"/>
  <c r="M32" i="4"/>
  <c r="M52" i="4"/>
  <c r="M652" i="4"/>
  <c r="M722" i="4"/>
  <c r="M242" i="4"/>
  <c r="M1082" i="4"/>
  <c r="M112" i="4"/>
  <c r="M442" i="4"/>
  <c r="M682" i="4"/>
  <c r="M862" i="4"/>
  <c r="M892" i="4"/>
  <c r="M312" i="4"/>
  <c r="M492" i="4"/>
  <c r="M642" i="4"/>
  <c r="M692" i="4"/>
  <c r="M102" i="4"/>
  <c r="M602" i="4"/>
  <c r="M802" i="4"/>
  <c r="M1072" i="4"/>
  <c r="M412" i="4"/>
  <c r="M12" i="4"/>
  <c r="M422" i="4"/>
  <c r="M912" i="4"/>
  <c r="M712" i="4"/>
  <c r="M992" i="4"/>
  <c r="M222" i="4"/>
  <c r="M272" i="4"/>
  <c r="M302" i="4"/>
  <c r="M432" i="4"/>
  <c r="M752" i="4"/>
  <c r="M2" i="4"/>
  <c r="M872" i="4"/>
  <c r="M62" i="4"/>
  <c r="M92" i="4"/>
  <c r="M152" i="4"/>
  <c r="M172" i="4"/>
  <c r="M212" i="4"/>
  <c r="M262" i="4"/>
  <c r="M282" i="4"/>
  <c r="M322" i="4"/>
  <c r="M372" i="4"/>
  <c r="M452" i="4"/>
  <c r="M232" i="4"/>
  <c r="M462" i="4"/>
  <c r="M472" i="4"/>
  <c r="M482" i="4"/>
  <c r="M502" i="4"/>
  <c r="M572" i="4"/>
  <c r="M292" i="4"/>
  <c r="M632" i="4"/>
  <c r="M592" i="4"/>
  <c r="M612" i="4"/>
  <c r="M622" i="4"/>
  <c r="M672" i="4"/>
  <c r="M702" i="4"/>
  <c r="M732" i="4"/>
  <c r="M772" i="4"/>
  <c r="M782" i="4"/>
  <c r="M792" i="4"/>
  <c r="M812" i="4"/>
  <c r="M822" i="4"/>
  <c r="M1062" i="4"/>
  <c r="O42" i="4"/>
  <c r="O122" i="4"/>
  <c r="O902" i="4"/>
  <c r="O742" i="4"/>
  <c r="O882" i="4"/>
  <c r="O972" i="4"/>
  <c r="O522" i="4"/>
  <c r="O582" i="4"/>
  <c r="O512" i="4"/>
  <c r="O402" i="4"/>
  <c r="O942" i="4"/>
  <c r="O952" i="4"/>
  <c r="O142" i="4"/>
  <c r="O162" i="4"/>
  <c r="O72" i="4"/>
  <c r="O662" i="4"/>
  <c r="O202" i="4"/>
  <c r="O252" i="4"/>
  <c r="O392" i="4"/>
  <c r="O192" i="4"/>
  <c r="O1012" i="4"/>
  <c r="O832" i="4"/>
  <c r="O332" i="4"/>
  <c r="O762" i="4"/>
  <c r="O182" i="4"/>
  <c r="O922" i="4"/>
  <c r="O32" i="4"/>
  <c r="O52" i="4"/>
  <c r="O652" i="4"/>
  <c r="O722" i="4"/>
  <c r="O242" i="4"/>
  <c r="O1082" i="4"/>
  <c r="O112" i="4"/>
  <c r="O442" i="4"/>
  <c r="O682" i="4"/>
  <c r="O862" i="4"/>
  <c r="O892" i="4"/>
  <c r="O312" i="4"/>
  <c r="O492" i="4"/>
  <c r="O642" i="4"/>
  <c r="O692" i="4"/>
  <c r="O102" i="4"/>
  <c r="O602" i="4"/>
  <c r="O802" i="4"/>
  <c r="O1072" i="4"/>
  <c r="O412" i="4"/>
  <c r="O12" i="4"/>
  <c r="O422" i="4"/>
  <c r="O912" i="4"/>
  <c r="O712" i="4"/>
  <c r="O992" i="4"/>
  <c r="O222" i="4"/>
  <c r="O272" i="4"/>
  <c r="O302" i="4"/>
  <c r="O432" i="4"/>
  <c r="O752" i="4"/>
  <c r="O2" i="4"/>
  <c r="O872" i="4"/>
  <c r="O62" i="4"/>
  <c r="O92" i="4"/>
  <c r="O152" i="4"/>
  <c r="O172" i="4"/>
  <c r="O212" i="4"/>
  <c r="O262" i="4"/>
  <c r="O282" i="4"/>
  <c r="O322" i="4"/>
  <c r="O372" i="4"/>
  <c r="O452" i="4"/>
  <c r="O232" i="4"/>
  <c r="O462" i="4"/>
  <c r="O472" i="4"/>
  <c r="O482" i="4"/>
  <c r="O502" i="4"/>
  <c r="O572" i="4"/>
  <c r="O292" i="4"/>
  <c r="O632" i="4"/>
  <c r="O592" i="4"/>
  <c r="O612" i="4"/>
  <c r="O622" i="4"/>
  <c r="O672" i="4"/>
  <c r="O702" i="4"/>
  <c r="O732" i="4"/>
  <c r="O772" i="4"/>
  <c r="O782" i="4"/>
  <c r="O792" i="4"/>
  <c r="O812" i="4"/>
  <c r="O822" i="4"/>
  <c r="O342" i="4"/>
  <c r="O22" i="4"/>
  <c r="O1002" i="4"/>
  <c r="O932" i="4"/>
  <c r="O382" i="4"/>
  <c r="O1022" i="4"/>
  <c r="O1062" i="4"/>
  <c r="J342" i="4"/>
  <c r="J22" i="4"/>
  <c r="J1002" i="4"/>
  <c r="J932" i="4"/>
  <c r="J382" i="4"/>
  <c r="J1022" i="4"/>
  <c r="J902" i="4"/>
  <c r="J742" i="4"/>
  <c r="J882" i="4"/>
  <c r="J972" i="4"/>
  <c r="J522" i="4"/>
  <c r="J582" i="4"/>
  <c r="J512" i="4"/>
  <c r="J402" i="4"/>
  <c r="J942" i="4"/>
  <c r="J952" i="4"/>
  <c r="J142" i="4"/>
  <c r="J162" i="4"/>
  <c r="J72" i="4"/>
  <c r="J42" i="4"/>
  <c r="J662" i="4"/>
  <c r="J202" i="4"/>
  <c r="J252" i="4"/>
  <c r="J392" i="4"/>
  <c r="J192" i="4"/>
  <c r="J1012" i="4"/>
  <c r="J832" i="4"/>
  <c r="J332" i="4"/>
  <c r="J762" i="4"/>
  <c r="J182" i="4"/>
  <c r="J922" i="4"/>
  <c r="J32" i="4"/>
  <c r="J52" i="4"/>
  <c r="J652" i="4"/>
  <c r="J722" i="4"/>
  <c r="J242" i="4"/>
  <c r="J1082" i="4"/>
  <c r="J112" i="4"/>
  <c r="J442" i="4"/>
  <c r="J682" i="4"/>
  <c r="J862" i="4"/>
  <c r="J892" i="4"/>
  <c r="J312" i="4"/>
  <c r="J492" i="4"/>
  <c r="J642" i="4"/>
  <c r="J692" i="4"/>
  <c r="J102" i="4"/>
  <c r="J602" i="4"/>
  <c r="J802" i="4"/>
  <c r="J1072" i="4"/>
  <c r="J412" i="4"/>
  <c r="J12" i="4"/>
  <c r="J422" i="4"/>
  <c r="J912" i="4"/>
  <c r="J712" i="4"/>
  <c r="J992" i="4"/>
  <c r="J222" i="4"/>
  <c r="J272" i="4"/>
  <c r="J302" i="4"/>
  <c r="J432" i="4"/>
  <c r="J752" i="4"/>
  <c r="J2" i="4"/>
  <c r="J872" i="4"/>
  <c r="J62" i="4"/>
  <c r="J92" i="4"/>
  <c r="J152" i="4"/>
  <c r="J172" i="4"/>
  <c r="J212" i="4"/>
  <c r="J262" i="4"/>
  <c r="J282" i="4"/>
  <c r="J322" i="4"/>
  <c r="J372" i="4"/>
  <c r="J452" i="4"/>
  <c r="J232" i="4"/>
  <c r="J462" i="4"/>
  <c r="J472" i="4"/>
  <c r="J482" i="4"/>
  <c r="J502" i="4"/>
  <c r="J572" i="4"/>
  <c r="J292" i="4"/>
  <c r="J632" i="4"/>
  <c r="J592" i="4"/>
  <c r="J612" i="4"/>
  <c r="J622" i="4"/>
  <c r="J672" i="4"/>
  <c r="J702" i="4"/>
  <c r="J732" i="4"/>
  <c r="J772" i="4"/>
  <c r="J782" i="4"/>
  <c r="J792" i="4"/>
  <c r="J812" i="4"/>
  <c r="J822" i="4"/>
  <c r="H342" i="4"/>
  <c r="H22" i="4"/>
  <c r="H1002" i="4"/>
  <c r="H932" i="4"/>
  <c r="H382" i="4"/>
  <c r="H1022" i="4"/>
  <c r="H902" i="4"/>
  <c r="H742" i="4"/>
  <c r="H882" i="4"/>
  <c r="H972" i="4"/>
  <c r="H522" i="4"/>
  <c r="H582" i="4"/>
  <c r="H512" i="4"/>
  <c r="H402" i="4"/>
  <c r="H942" i="4"/>
  <c r="H952" i="4"/>
  <c r="H142" i="4"/>
  <c r="H162" i="4"/>
  <c r="H72" i="4"/>
  <c r="H42" i="4"/>
  <c r="H662" i="4"/>
  <c r="H202" i="4"/>
  <c r="H252" i="4"/>
  <c r="H392" i="4"/>
  <c r="H192" i="4"/>
  <c r="H1012" i="4"/>
  <c r="H832" i="4"/>
  <c r="H332" i="4"/>
  <c r="H762" i="4"/>
  <c r="H182" i="4"/>
  <c r="H922" i="4"/>
  <c r="H32" i="4"/>
  <c r="H52" i="4"/>
  <c r="H652" i="4"/>
  <c r="H722" i="4"/>
  <c r="H242" i="4"/>
  <c r="H1082" i="4"/>
  <c r="H112" i="4"/>
  <c r="H442" i="4"/>
  <c r="H682" i="4"/>
  <c r="H862" i="4"/>
  <c r="H892" i="4"/>
  <c r="H312" i="4"/>
  <c r="H492" i="4"/>
  <c r="H642" i="4"/>
  <c r="H692" i="4"/>
  <c r="H102" i="4"/>
  <c r="H602" i="4"/>
  <c r="H802" i="4"/>
  <c r="H1072" i="4"/>
  <c r="H412" i="4"/>
  <c r="H12" i="4"/>
  <c r="H422" i="4"/>
  <c r="H912" i="4"/>
  <c r="H712" i="4"/>
  <c r="H992" i="4"/>
  <c r="H222" i="4"/>
  <c r="H272" i="4"/>
  <c r="H302" i="4"/>
  <c r="H432" i="4"/>
  <c r="H752" i="4"/>
  <c r="H2" i="4"/>
  <c r="H872" i="4"/>
  <c r="H62" i="4"/>
  <c r="H92" i="4"/>
  <c r="H152" i="4"/>
  <c r="H172" i="4"/>
  <c r="H212" i="4"/>
  <c r="H262" i="4"/>
  <c r="H282" i="4"/>
  <c r="H322" i="4"/>
  <c r="H372" i="4"/>
  <c r="H452" i="4"/>
  <c r="H232" i="4"/>
  <c r="H462" i="4"/>
  <c r="H472" i="4"/>
  <c r="H482" i="4"/>
  <c r="H502" i="4"/>
  <c r="H572" i="4"/>
  <c r="H292" i="4"/>
  <c r="H632" i="4"/>
  <c r="H592" i="4"/>
  <c r="H612" i="4"/>
  <c r="H622" i="4"/>
  <c r="H672" i="4"/>
  <c r="H702" i="4"/>
  <c r="H732" i="4"/>
  <c r="H772" i="4"/>
  <c r="H782" i="4"/>
  <c r="H792" i="4"/>
  <c r="H812" i="4"/>
  <c r="H822" i="4"/>
  <c r="J1062" i="4"/>
  <c r="H1062" i="4"/>
</calcChain>
</file>

<file path=xl/sharedStrings.xml><?xml version="1.0" encoding="utf-8"?>
<sst xmlns="http://schemas.openxmlformats.org/spreadsheetml/2006/main" count="4398" uniqueCount="154">
  <si>
    <t>Year</t>
  </si>
  <si>
    <t>Germany</t>
  </si>
  <si>
    <t>Iron (T)</t>
  </si>
  <si>
    <t>Bauxite (T)</t>
  </si>
  <si>
    <t>Bauxite (G)</t>
  </si>
  <si>
    <t>Aluminium (T)</t>
  </si>
  <si>
    <t>Steel (Adjusted)</t>
  </si>
  <si>
    <t>Steel (Tons)</t>
  </si>
  <si>
    <t>Steel (Vanilla)</t>
  </si>
  <si>
    <t>Aluminium (Adjusted)</t>
  </si>
  <si>
    <t>Iron (Game)</t>
  </si>
  <si>
    <t>Aluminium (Vanilla)</t>
  </si>
  <si>
    <t>Algeria</t>
  </si>
  <si>
    <t>Tunis</t>
  </si>
  <si>
    <t>Sierra Leone</t>
  </si>
  <si>
    <t>Newfoundland</t>
  </si>
  <si>
    <t>Spanish Morocco</t>
  </si>
  <si>
    <t>Burma</t>
  </si>
  <si>
    <t>Manchukuo</t>
  </si>
  <si>
    <t>United States</t>
  </si>
  <si>
    <t>France (Europe)</t>
  </si>
  <si>
    <t>Soviet Union</t>
  </si>
  <si>
    <t>United Kingdom</t>
  </si>
  <si>
    <t>Sweden</t>
  </si>
  <si>
    <t>Japan (not Korea)</t>
  </si>
  <si>
    <t>Korea</t>
  </si>
  <si>
    <t>Italy</t>
  </si>
  <si>
    <t>Guangxi Clique</t>
  </si>
  <si>
    <t>Spain</t>
  </si>
  <si>
    <t>British Raj</t>
  </si>
  <si>
    <t>Belgium</t>
  </si>
  <si>
    <t>Australia</t>
  </si>
  <si>
    <t>China</t>
  </si>
  <si>
    <t>Czechoslovakia</t>
  </si>
  <si>
    <t>Greece</t>
  </si>
  <si>
    <t>British Guyana</t>
  </si>
  <si>
    <t>Chile</t>
  </si>
  <si>
    <t>Turkey</t>
  </si>
  <si>
    <t>Poland</t>
  </si>
  <si>
    <t>Finland</t>
  </si>
  <si>
    <t>Norway</t>
  </si>
  <si>
    <t>South Africa</t>
  </si>
  <si>
    <t>Argentina</t>
  </si>
  <si>
    <t>Austria</t>
  </si>
  <si>
    <t>Luxembourg</t>
  </si>
  <si>
    <t>Netherlands</t>
  </si>
  <si>
    <t>Cuba</t>
  </si>
  <si>
    <t>Yugoslavia</t>
  </si>
  <si>
    <t>Hungary</t>
  </si>
  <si>
    <t>Mexico</t>
  </si>
  <si>
    <t>PRC</t>
  </si>
  <si>
    <t>Romania</t>
  </si>
  <si>
    <t>Estonia</t>
  </si>
  <si>
    <t>Ireland</t>
  </si>
  <si>
    <t>Lithuania</t>
  </si>
  <si>
    <t>Mongolia</t>
  </si>
  <si>
    <t>Bolivia</t>
  </si>
  <si>
    <t>Latvia</t>
  </si>
  <si>
    <t>Paraguay</t>
  </si>
  <si>
    <t>Uruguay</t>
  </si>
  <si>
    <t>Guatemala</t>
  </si>
  <si>
    <t>Albania</t>
  </si>
  <si>
    <t>Haiti</t>
  </si>
  <si>
    <t>Sinkiang</t>
  </si>
  <si>
    <t>Nepal</t>
  </si>
  <si>
    <t>Tannu Tuva</t>
  </si>
  <si>
    <t>Costa Rica</t>
  </si>
  <si>
    <t>Dominican Republic</t>
  </si>
  <si>
    <t>El Salvador</t>
  </si>
  <si>
    <t>Honduras</t>
  </si>
  <si>
    <t>Nicaragua</t>
  </si>
  <si>
    <t>Afghanistan</t>
  </si>
  <si>
    <t>Republic of Armenia</t>
  </si>
  <si>
    <t>Bhutan</t>
  </si>
  <si>
    <t>Bulgaria</t>
  </si>
  <si>
    <t>Cambodia</t>
  </si>
  <si>
    <t>Colombia</t>
  </si>
  <si>
    <t>Denmark</t>
  </si>
  <si>
    <t>Ecudador</t>
  </si>
  <si>
    <t>Ethiopia</t>
  </si>
  <si>
    <t>Georgia</t>
  </si>
  <si>
    <t>Iceland</t>
  </si>
  <si>
    <t>Croatia</t>
  </si>
  <si>
    <t>Indonesia</t>
  </si>
  <si>
    <t>Iran</t>
  </si>
  <si>
    <t>Iraq</t>
  </si>
  <si>
    <t>Israel</t>
  </si>
  <si>
    <t>Jordan</t>
  </si>
  <si>
    <t>Egypt</t>
  </si>
  <si>
    <t>Libya</t>
  </si>
  <si>
    <t>Laos</t>
  </si>
  <si>
    <t>Lebanon</t>
  </si>
  <si>
    <t>Liberia</t>
  </si>
  <si>
    <t>Mengkukuo</t>
  </si>
  <si>
    <t>Montenegro</t>
  </si>
  <si>
    <t>New Zealand</t>
  </si>
  <si>
    <t>Oman</t>
  </si>
  <si>
    <t>Palestine</t>
  </si>
  <si>
    <t>Panama</t>
  </si>
  <si>
    <t>Peru</t>
  </si>
  <si>
    <t>Philippines</t>
  </si>
  <si>
    <t>Major</t>
  </si>
  <si>
    <t>Minor</t>
  </si>
  <si>
    <t>Brazil</t>
  </si>
  <si>
    <t>Canada</t>
  </si>
  <si>
    <t>Switzerland</t>
  </si>
  <si>
    <t>Ghana</t>
  </si>
  <si>
    <t>Dutch Guyana</t>
  </si>
  <si>
    <t>Japan Palau</t>
  </si>
  <si>
    <t>Portugal</t>
  </si>
  <si>
    <t>Portugese East Africa</t>
  </si>
  <si>
    <t>Malaysia</t>
  </si>
  <si>
    <t>United Kingdom (Northern Ireland)</t>
  </si>
  <si>
    <t>Azerbaijan</t>
  </si>
  <si>
    <t>Taiwan</t>
  </si>
  <si>
    <t>Congo</t>
  </si>
  <si>
    <t>French Morocco</t>
  </si>
  <si>
    <t>United Kingdom (Sierra Leone)</t>
  </si>
  <si>
    <t>France (New Caledonia)</t>
  </si>
  <si>
    <t>World Rank</t>
  </si>
  <si>
    <t>Coal (T)</t>
  </si>
  <si>
    <t>Coal (G)</t>
  </si>
  <si>
    <t>United Kingdom (Nigeria)</t>
  </si>
  <si>
    <t>Japan Southern Sakhalin</t>
  </si>
  <si>
    <t>Region</t>
  </si>
  <si>
    <t>Controller</t>
  </si>
  <si>
    <t>France</t>
  </si>
  <si>
    <t>Japan</t>
  </si>
  <si>
    <t>Faction</t>
  </si>
  <si>
    <t>Neutral</t>
  </si>
  <si>
    <t>Allies</t>
  </si>
  <si>
    <t>Comintern</t>
  </si>
  <si>
    <t>Axis</t>
  </si>
  <si>
    <t>Sheet</t>
  </si>
  <si>
    <t>Data</t>
  </si>
  <si>
    <t>FILE GUIDE</t>
  </si>
  <si>
    <t>Repository of all the statistical information</t>
  </si>
  <si>
    <t>Sources</t>
  </si>
  <si>
    <t>Mineral Statistics of the British Empire and Foreign Countries</t>
  </si>
  <si>
    <t>Minerals Year Book of 1940</t>
  </si>
  <si>
    <t>Bauxite Reserves and Potential Aluminum Resources of theWorld</t>
  </si>
  <si>
    <t>L'Acier Historique (Gérard Hartmann)</t>
  </si>
  <si>
    <t>L'industrie de l'aluminium en France (André Fischer)</t>
  </si>
  <si>
    <t>La Situation charbonnière de la France en 1938</t>
  </si>
  <si>
    <t>Comments</t>
  </si>
  <si>
    <t>Steel (Adjusted), Aluminium (Adjusted), Bauxite (G) and Iron (G) are the Tons/50000, Coal (G) is Tons/100000</t>
  </si>
  <si>
    <t>Content</t>
  </si>
  <si>
    <t>Soviet Coal Production since the War</t>
  </si>
  <si>
    <t>Tungsten (T)</t>
  </si>
  <si>
    <t>Tungsten (G)</t>
  </si>
  <si>
    <t>Chromite (T)</t>
  </si>
  <si>
    <t>Chromite (G)</t>
  </si>
  <si>
    <t>Siam</t>
  </si>
  <si>
    <t>Color code is the best way to reference data source (to 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</si>
</sst>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tabSelected="1" workbookViewId="0">
      <selection activeCell="C18" sqref="C18"/>
    </sheetView>
  </sheetViews>
  <sheetFormatPr baseColWidth="10" defaultRowHeight="14.4" x14ac:dyDescent="0.3"/>
  <cols>
    <col min="2" max="2" width="17.109375" bestFit="1" customWidth="1"/>
    <col min="3" max="3" width="35.21875" bestFit="1" customWidth="1"/>
    <col min="4" max="4" width="38.21875" customWidth="1"/>
  </cols>
  <sheetData>
    <row r="3" spans="2:4" ht="21" x14ac:dyDescent="0.4">
      <c r="B3" s="4" t="s">
        <v>135</v>
      </c>
    </row>
    <row r="5" spans="2:4" ht="18" x14ac:dyDescent="0.35">
      <c r="B5" s="5" t="s">
        <v>133</v>
      </c>
      <c r="C5" s="5" t="s">
        <v>146</v>
      </c>
      <c r="D5" s="5" t="s">
        <v>144</v>
      </c>
    </row>
    <row r="6" spans="2:4" ht="43.2" x14ac:dyDescent="0.3">
      <c r="B6" s="6" t="s">
        <v>134</v>
      </c>
      <c r="C6" s="7" t="s">
        <v>136</v>
      </c>
      <c r="D6" s="8" t="s">
        <v>145</v>
      </c>
    </row>
    <row r="7" spans="2:4" ht="28.8" x14ac:dyDescent="0.3">
      <c r="B7" s="6" t="s">
        <v>137</v>
      </c>
      <c r="C7" s="7" t="s">
        <v>137</v>
      </c>
      <c r="D7" s="9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7"/>
  <sheetViews>
    <sheetView workbookViewId="0">
      <pane ySplit="1" topLeftCell="A8" activePane="bottomLeft" state="frozen"/>
      <selection pane="bottomLeft" activeCell="H17" sqref="H17"/>
    </sheetView>
  </sheetViews>
  <sheetFormatPr baseColWidth="10" defaultRowHeight="14.4" x14ac:dyDescent="0.3"/>
  <cols>
    <col min="2" max="2" width="27.44140625" bestFit="1" customWidth="1"/>
    <col min="3" max="3" width="9.5546875" bestFit="1" customWidth="1"/>
    <col min="4" max="4" width="11.44140625" bestFit="1" customWidth="1"/>
    <col min="5" max="5" width="6.88671875" bestFit="1" customWidth="1"/>
    <col min="6" max="6" width="11.5546875" customWidth="1"/>
    <col min="7" max="7" width="12.6640625" customWidth="1"/>
    <col min="8" max="8" width="15.77734375" customWidth="1"/>
    <col min="9" max="9" width="13.6640625" customWidth="1"/>
    <col min="10" max="10" width="12.88671875" customWidth="1"/>
    <col min="11" max="11" width="18.88671875" customWidth="1"/>
    <col min="12" max="12" width="14.33203125" customWidth="1"/>
    <col min="13" max="13" width="18.21875" customWidth="1"/>
    <col min="14" max="14" width="12.6640625" customWidth="1"/>
    <col min="15" max="15" width="11.5546875" customWidth="1"/>
    <col min="16" max="16" width="16.21875" customWidth="1"/>
    <col min="17" max="17" width="11.5546875" customWidth="1"/>
    <col min="18" max="18" width="15.109375" style="1" bestFit="1" customWidth="1"/>
    <col min="19" max="20" width="11.5546875" style="1"/>
  </cols>
  <sheetData>
    <row r="1" spans="1:21" x14ac:dyDescent="0.3">
      <c r="A1" t="s">
        <v>125</v>
      </c>
      <c r="B1" t="s">
        <v>124</v>
      </c>
      <c r="C1" t="s">
        <v>128</v>
      </c>
      <c r="D1" t="s">
        <v>119</v>
      </c>
      <c r="E1" t="s">
        <v>0</v>
      </c>
      <c r="F1" t="s">
        <v>8</v>
      </c>
      <c r="G1" t="s">
        <v>7</v>
      </c>
      <c r="H1" t="s">
        <v>6</v>
      </c>
      <c r="I1" t="s">
        <v>2</v>
      </c>
      <c r="J1" t="s">
        <v>10</v>
      </c>
      <c r="K1" t="s">
        <v>11</v>
      </c>
      <c r="L1" t="s">
        <v>5</v>
      </c>
      <c r="M1" t="s">
        <v>9</v>
      </c>
      <c r="N1" t="s">
        <v>3</v>
      </c>
      <c r="O1" t="s">
        <v>4</v>
      </c>
      <c r="P1" t="s">
        <v>120</v>
      </c>
      <c r="Q1" t="s">
        <v>121</v>
      </c>
      <c r="R1" t="s">
        <v>148</v>
      </c>
      <c r="S1" t="s">
        <v>149</v>
      </c>
      <c r="T1" t="s">
        <v>150</v>
      </c>
      <c r="U1" t="s">
        <v>151</v>
      </c>
    </row>
    <row r="2" spans="1:21" ht="14.4" customHeight="1" x14ac:dyDescent="0.3">
      <c r="A2" t="s">
        <v>71</v>
      </c>
      <c r="B2" t="s">
        <v>71</v>
      </c>
      <c r="C2" t="s">
        <v>129</v>
      </c>
      <c r="D2" t="s">
        <v>102</v>
      </c>
      <c r="E2">
        <v>1936</v>
      </c>
      <c r="G2" s="1"/>
      <c r="H2" s="3">
        <f t="shared" ref="H2:H33" si="0">G2/50000</f>
        <v>0</v>
      </c>
      <c r="I2" s="1"/>
      <c r="J2" s="3">
        <f t="shared" ref="J2:J33" si="1">I2/50000</f>
        <v>0</v>
      </c>
      <c r="L2" s="1"/>
      <c r="M2" s="2">
        <f t="shared" ref="M2:M33" si="2">L2/1000</f>
        <v>0</v>
      </c>
      <c r="N2" s="1"/>
      <c r="O2" s="2">
        <f t="shared" ref="O2:O33" si="3">N2/1000</f>
        <v>0</v>
      </c>
      <c r="P2" s="1"/>
      <c r="Q2" s="1">
        <f>P2/100000</f>
        <v>0</v>
      </c>
      <c r="S2" s="1">
        <f>R2/10</f>
        <v>0</v>
      </c>
      <c r="U2" s="1">
        <f>T2/1000</f>
        <v>0</v>
      </c>
    </row>
    <row r="3" spans="1:21" ht="14.4" customHeight="1" x14ac:dyDescent="0.3">
      <c r="A3" t="s">
        <v>71</v>
      </c>
      <c r="B3" t="s">
        <v>71</v>
      </c>
      <c r="C3" t="s">
        <v>129</v>
      </c>
      <c r="D3" t="s">
        <v>102</v>
      </c>
      <c r="E3">
        <v>1937</v>
      </c>
      <c r="G3" s="1"/>
      <c r="H3" s="3">
        <f t="shared" si="0"/>
        <v>0</v>
      </c>
      <c r="I3" s="1"/>
      <c r="J3" s="3">
        <f t="shared" si="1"/>
        <v>0</v>
      </c>
      <c r="L3" s="1"/>
      <c r="M3" s="2">
        <f t="shared" si="2"/>
        <v>0</v>
      </c>
      <c r="N3" s="1"/>
      <c r="O3" s="2">
        <f t="shared" si="3"/>
        <v>0</v>
      </c>
      <c r="P3" s="1"/>
      <c r="Q3" s="1">
        <f t="shared" ref="Q3:Q66" si="4">P3/100000</f>
        <v>0</v>
      </c>
      <c r="S3" s="1">
        <f t="shared" ref="S3:S66" si="5">R3/10</f>
        <v>0</v>
      </c>
      <c r="U3" s="1">
        <f t="shared" ref="U3:U66" si="6">T3/1000</f>
        <v>0</v>
      </c>
    </row>
    <row r="4" spans="1:21" ht="14.4" customHeight="1" x14ac:dyDescent="0.3">
      <c r="A4" t="s">
        <v>71</v>
      </c>
      <c r="B4" t="s">
        <v>71</v>
      </c>
      <c r="C4" t="s">
        <v>129</v>
      </c>
      <c r="D4" t="s">
        <v>102</v>
      </c>
      <c r="E4">
        <v>1938</v>
      </c>
      <c r="G4" s="1"/>
      <c r="H4" s="3">
        <f t="shared" si="0"/>
        <v>0</v>
      </c>
      <c r="I4" s="1"/>
      <c r="J4" s="3">
        <f t="shared" si="1"/>
        <v>0</v>
      </c>
      <c r="L4" s="1"/>
      <c r="M4" s="2">
        <f t="shared" si="2"/>
        <v>0</v>
      </c>
      <c r="N4" s="1"/>
      <c r="O4" s="2">
        <f t="shared" si="3"/>
        <v>0</v>
      </c>
      <c r="P4" s="1"/>
      <c r="Q4" s="1">
        <f t="shared" si="4"/>
        <v>0</v>
      </c>
      <c r="S4" s="1">
        <f t="shared" si="5"/>
        <v>0</v>
      </c>
      <c r="U4" s="1">
        <f t="shared" si="6"/>
        <v>0</v>
      </c>
    </row>
    <row r="5" spans="1:21" ht="14.4" customHeight="1" x14ac:dyDescent="0.3">
      <c r="A5" t="s">
        <v>71</v>
      </c>
      <c r="B5" t="s">
        <v>71</v>
      </c>
      <c r="C5" t="s">
        <v>129</v>
      </c>
      <c r="D5" t="s">
        <v>102</v>
      </c>
      <c r="E5">
        <v>1939</v>
      </c>
      <c r="G5" s="1"/>
      <c r="H5" s="3">
        <f t="shared" si="0"/>
        <v>0</v>
      </c>
      <c r="I5" s="1"/>
      <c r="J5" s="3">
        <f t="shared" si="1"/>
        <v>0</v>
      </c>
      <c r="L5" s="1"/>
      <c r="M5" s="2">
        <f t="shared" si="2"/>
        <v>0</v>
      </c>
      <c r="N5" s="1"/>
      <c r="O5" s="2">
        <f t="shared" si="3"/>
        <v>0</v>
      </c>
      <c r="P5" s="1"/>
      <c r="Q5" s="1">
        <f t="shared" si="4"/>
        <v>0</v>
      </c>
      <c r="S5" s="1">
        <f t="shared" si="5"/>
        <v>0</v>
      </c>
      <c r="U5" s="1">
        <f t="shared" si="6"/>
        <v>0</v>
      </c>
    </row>
    <row r="6" spans="1:21" ht="14.4" customHeight="1" x14ac:dyDescent="0.3">
      <c r="A6" t="s">
        <v>71</v>
      </c>
      <c r="B6" t="s">
        <v>71</v>
      </c>
      <c r="C6" t="s">
        <v>129</v>
      </c>
      <c r="D6" t="s">
        <v>102</v>
      </c>
      <c r="E6">
        <v>1940</v>
      </c>
      <c r="G6" s="1"/>
      <c r="H6" s="3">
        <f t="shared" si="0"/>
        <v>0</v>
      </c>
      <c r="I6" s="1"/>
      <c r="J6" s="3">
        <f t="shared" si="1"/>
        <v>0</v>
      </c>
      <c r="L6" s="1"/>
      <c r="M6" s="2">
        <f t="shared" si="2"/>
        <v>0</v>
      </c>
      <c r="N6" s="1"/>
      <c r="O6" s="2">
        <f t="shared" si="3"/>
        <v>0</v>
      </c>
      <c r="P6" s="1"/>
      <c r="Q6" s="1">
        <f t="shared" si="4"/>
        <v>0</v>
      </c>
      <c r="S6" s="1">
        <f t="shared" si="5"/>
        <v>0</v>
      </c>
      <c r="U6" s="1">
        <f t="shared" si="6"/>
        <v>0</v>
      </c>
    </row>
    <row r="7" spans="1:21" ht="14.4" customHeight="1" x14ac:dyDescent="0.3">
      <c r="A7" t="s">
        <v>71</v>
      </c>
      <c r="B7" t="s">
        <v>71</v>
      </c>
      <c r="C7" t="s">
        <v>129</v>
      </c>
      <c r="D7" t="s">
        <v>102</v>
      </c>
      <c r="E7">
        <v>1941</v>
      </c>
      <c r="G7" s="1"/>
      <c r="H7" s="3">
        <f t="shared" si="0"/>
        <v>0</v>
      </c>
      <c r="I7" s="1"/>
      <c r="J7" s="3">
        <f t="shared" si="1"/>
        <v>0</v>
      </c>
      <c r="L7" s="1"/>
      <c r="M7" s="2">
        <f t="shared" si="2"/>
        <v>0</v>
      </c>
      <c r="N7" s="1"/>
      <c r="O7" s="2">
        <f t="shared" si="3"/>
        <v>0</v>
      </c>
      <c r="P7" s="1"/>
      <c r="Q7" s="1">
        <f t="shared" si="4"/>
        <v>0</v>
      </c>
      <c r="S7" s="1">
        <f t="shared" si="5"/>
        <v>0</v>
      </c>
      <c r="U7" s="1">
        <f t="shared" si="6"/>
        <v>0</v>
      </c>
    </row>
    <row r="8" spans="1:21" ht="14.4" customHeight="1" x14ac:dyDescent="0.3">
      <c r="A8" t="s">
        <v>71</v>
      </c>
      <c r="B8" t="s">
        <v>71</v>
      </c>
      <c r="C8" t="s">
        <v>129</v>
      </c>
      <c r="D8" t="s">
        <v>102</v>
      </c>
      <c r="E8">
        <v>1942</v>
      </c>
      <c r="G8" s="1"/>
      <c r="H8" s="3">
        <f t="shared" si="0"/>
        <v>0</v>
      </c>
      <c r="I8" s="1"/>
      <c r="J8" s="3">
        <f t="shared" si="1"/>
        <v>0</v>
      </c>
      <c r="L8" s="1"/>
      <c r="M8" s="2">
        <f t="shared" si="2"/>
        <v>0</v>
      </c>
      <c r="N8" s="1"/>
      <c r="O8" s="2">
        <f t="shared" si="3"/>
        <v>0</v>
      </c>
      <c r="P8" s="1"/>
      <c r="Q8" s="1">
        <f t="shared" si="4"/>
        <v>0</v>
      </c>
      <c r="S8" s="1">
        <f t="shared" si="5"/>
        <v>0</v>
      </c>
      <c r="U8" s="1">
        <f t="shared" si="6"/>
        <v>0</v>
      </c>
    </row>
    <row r="9" spans="1:21" ht="14.4" customHeight="1" x14ac:dyDescent="0.3">
      <c r="A9" t="s">
        <v>71</v>
      </c>
      <c r="B9" t="s">
        <v>71</v>
      </c>
      <c r="C9" t="s">
        <v>129</v>
      </c>
      <c r="D9" t="s">
        <v>102</v>
      </c>
      <c r="E9">
        <v>1943</v>
      </c>
      <c r="G9" s="1"/>
      <c r="H9" s="3">
        <f t="shared" si="0"/>
        <v>0</v>
      </c>
      <c r="I9" s="1"/>
      <c r="J9" s="3">
        <f t="shared" si="1"/>
        <v>0</v>
      </c>
      <c r="L9" s="1"/>
      <c r="M9" s="2">
        <f t="shared" si="2"/>
        <v>0</v>
      </c>
      <c r="N9" s="1"/>
      <c r="O9" s="2">
        <f t="shared" si="3"/>
        <v>0</v>
      </c>
      <c r="P9" s="1"/>
      <c r="Q9" s="1">
        <f t="shared" si="4"/>
        <v>0</v>
      </c>
      <c r="S9" s="1">
        <f t="shared" si="5"/>
        <v>0</v>
      </c>
      <c r="U9" s="1">
        <f t="shared" si="6"/>
        <v>0</v>
      </c>
    </row>
    <row r="10" spans="1:21" ht="14.4" customHeight="1" x14ac:dyDescent="0.3">
      <c r="A10" t="s">
        <v>71</v>
      </c>
      <c r="B10" t="s">
        <v>71</v>
      </c>
      <c r="C10" t="s">
        <v>129</v>
      </c>
      <c r="D10" t="s">
        <v>102</v>
      </c>
      <c r="E10">
        <v>1944</v>
      </c>
      <c r="G10" s="1"/>
      <c r="H10" s="3">
        <f t="shared" si="0"/>
        <v>0</v>
      </c>
      <c r="I10" s="1"/>
      <c r="J10" s="3">
        <f t="shared" si="1"/>
        <v>0</v>
      </c>
      <c r="L10" s="1"/>
      <c r="M10" s="2">
        <f t="shared" si="2"/>
        <v>0</v>
      </c>
      <c r="N10" s="1"/>
      <c r="O10" s="2">
        <f t="shared" si="3"/>
        <v>0</v>
      </c>
      <c r="P10" s="1"/>
      <c r="Q10" s="1">
        <f t="shared" si="4"/>
        <v>0</v>
      </c>
      <c r="S10" s="1">
        <f t="shared" si="5"/>
        <v>0</v>
      </c>
      <c r="U10" s="1">
        <f t="shared" si="6"/>
        <v>0</v>
      </c>
    </row>
    <row r="11" spans="1:21" ht="14.4" customHeight="1" x14ac:dyDescent="0.3">
      <c r="A11" t="s">
        <v>71</v>
      </c>
      <c r="B11" t="s">
        <v>71</v>
      </c>
      <c r="C11" t="s">
        <v>129</v>
      </c>
      <c r="D11" t="s">
        <v>102</v>
      </c>
      <c r="E11">
        <v>1945</v>
      </c>
      <c r="G11" s="1"/>
      <c r="H11" s="3">
        <f t="shared" si="0"/>
        <v>0</v>
      </c>
      <c r="I11" s="1"/>
      <c r="J11" s="3">
        <f t="shared" si="1"/>
        <v>0</v>
      </c>
      <c r="L11" s="1"/>
      <c r="M11" s="2">
        <f t="shared" si="2"/>
        <v>0</v>
      </c>
      <c r="N11" s="1"/>
      <c r="O11" s="2">
        <f t="shared" si="3"/>
        <v>0</v>
      </c>
      <c r="P11" s="1"/>
      <c r="Q11" s="1">
        <f t="shared" si="4"/>
        <v>0</v>
      </c>
      <c r="S11" s="1">
        <f t="shared" si="5"/>
        <v>0</v>
      </c>
      <c r="U11" s="1">
        <f t="shared" si="6"/>
        <v>0</v>
      </c>
    </row>
    <row r="12" spans="1:21" x14ac:dyDescent="0.3">
      <c r="A12" t="s">
        <v>61</v>
      </c>
      <c r="B12" t="s">
        <v>61</v>
      </c>
      <c r="C12" t="s">
        <v>129</v>
      </c>
      <c r="D12" t="s">
        <v>102</v>
      </c>
      <c r="E12">
        <v>1936</v>
      </c>
      <c r="G12" s="1"/>
      <c r="H12" s="3">
        <f t="shared" si="0"/>
        <v>0</v>
      </c>
      <c r="I12" s="1"/>
      <c r="J12" s="3">
        <f t="shared" si="1"/>
        <v>0</v>
      </c>
      <c r="K12">
        <v>3</v>
      </c>
      <c r="L12" s="1"/>
      <c r="M12" s="2">
        <f t="shared" si="2"/>
        <v>0</v>
      </c>
      <c r="N12" s="1"/>
      <c r="O12" s="2">
        <f t="shared" si="3"/>
        <v>0</v>
      </c>
      <c r="P12" s="1"/>
      <c r="Q12" s="1">
        <f t="shared" si="4"/>
        <v>0</v>
      </c>
      <c r="S12" s="1">
        <f t="shared" si="5"/>
        <v>0</v>
      </c>
      <c r="U12" s="1">
        <f t="shared" si="6"/>
        <v>0</v>
      </c>
    </row>
    <row r="13" spans="1:21" x14ac:dyDescent="0.3">
      <c r="A13" t="s">
        <v>61</v>
      </c>
      <c r="B13" t="s">
        <v>61</v>
      </c>
      <c r="C13" t="s">
        <v>129</v>
      </c>
      <c r="D13" t="s">
        <v>102</v>
      </c>
      <c r="E13">
        <v>1937</v>
      </c>
      <c r="G13" s="1"/>
      <c r="H13" s="3">
        <f t="shared" si="0"/>
        <v>0</v>
      </c>
      <c r="I13" s="1"/>
      <c r="J13" s="3">
        <f t="shared" si="1"/>
        <v>0</v>
      </c>
      <c r="K13">
        <v>3</v>
      </c>
      <c r="L13" s="1"/>
      <c r="M13" s="2">
        <f t="shared" si="2"/>
        <v>0</v>
      </c>
      <c r="N13" s="1"/>
      <c r="O13" s="2">
        <f t="shared" si="3"/>
        <v>0</v>
      </c>
      <c r="P13" s="1"/>
      <c r="Q13" s="1">
        <f t="shared" si="4"/>
        <v>0</v>
      </c>
      <c r="S13" s="1">
        <f t="shared" si="5"/>
        <v>0</v>
      </c>
      <c r="U13" s="1">
        <f t="shared" si="6"/>
        <v>0</v>
      </c>
    </row>
    <row r="14" spans="1:21" x14ac:dyDescent="0.3">
      <c r="A14" t="s">
        <v>61</v>
      </c>
      <c r="B14" t="s">
        <v>61</v>
      </c>
      <c r="C14" t="s">
        <v>129</v>
      </c>
      <c r="D14" t="s">
        <v>102</v>
      </c>
      <c r="E14">
        <v>1938</v>
      </c>
      <c r="G14" s="1"/>
      <c r="H14" s="3">
        <f t="shared" si="0"/>
        <v>0</v>
      </c>
      <c r="I14" s="1"/>
      <c r="J14" s="3">
        <f t="shared" si="1"/>
        <v>0</v>
      </c>
      <c r="K14">
        <v>3</v>
      </c>
      <c r="L14" s="1"/>
      <c r="M14" s="2">
        <f t="shared" si="2"/>
        <v>0</v>
      </c>
      <c r="N14" s="1"/>
      <c r="O14" s="2">
        <f t="shared" si="3"/>
        <v>0</v>
      </c>
      <c r="P14" s="1"/>
      <c r="Q14" s="1">
        <f t="shared" si="4"/>
        <v>0</v>
      </c>
      <c r="S14" s="1">
        <f t="shared" si="5"/>
        <v>0</v>
      </c>
      <c r="U14" s="1">
        <f t="shared" si="6"/>
        <v>0</v>
      </c>
    </row>
    <row r="15" spans="1:21" x14ac:dyDescent="0.3">
      <c r="A15" t="s">
        <v>61</v>
      </c>
      <c r="B15" t="s">
        <v>61</v>
      </c>
      <c r="C15" t="s">
        <v>129</v>
      </c>
      <c r="D15" t="s">
        <v>102</v>
      </c>
      <c r="E15">
        <v>1939</v>
      </c>
      <c r="G15" s="1"/>
      <c r="H15" s="3">
        <f t="shared" si="0"/>
        <v>0</v>
      </c>
      <c r="I15" s="1"/>
      <c r="J15" s="3">
        <f t="shared" si="1"/>
        <v>0</v>
      </c>
      <c r="K15">
        <v>3</v>
      </c>
      <c r="L15" s="1"/>
      <c r="M15" s="2">
        <f t="shared" si="2"/>
        <v>0</v>
      </c>
      <c r="N15" s="1"/>
      <c r="O15" s="2">
        <f t="shared" si="3"/>
        <v>0</v>
      </c>
      <c r="P15" s="1"/>
      <c r="Q15" s="1">
        <f t="shared" si="4"/>
        <v>0</v>
      </c>
      <c r="S15" s="1">
        <f t="shared" si="5"/>
        <v>0</v>
      </c>
      <c r="U15" s="1">
        <f t="shared" si="6"/>
        <v>0</v>
      </c>
    </row>
    <row r="16" spans="1:21" x14ac:dyDescent="0.3">
      <c r="A16" t="s">
        <v>61</v>
      </c>
      <c r="B16" t="s">
        <v>61</v>
      </c>
      <c r="C16" t="s">
        <v>129</v>
      </c>
      <c r="D16" t="s">
        <v>102</v>
      </c>
      <c r="E16">
        <v>1940</v>
      </c>
      <c r="G16" s="1"/>
      <c r="H16" s="3">
        <f t="shared" si="0"/>
        <v>0</v>
      </c>
      <c r="I16" s="1"/>
      <c r="J16" s="3">
        <f t="shared" si="1"/>
        <v>0</v>
      </c>
      <c r="K16">
        <v>3</v>
      </c>
      <c r="L16" s="1"/>
      <c r="M16" s="2">
        <f t="shared" si="2"/>
        <v>0</v>
      </c>
      <c r="N16" s="1"/>
      <c r="O16" s="2">
        <f t="shared" si="3"/>
        <v>0</v>
      </c>
      <c r="P16" s="1"/>
      <c r="Q16" s="1">
        <f t="shared" si="4"/>
        <v>0</v>
      </c>
      <c r="S16" s="1">
        <f t="shared" si="5"/>
        <v>0</v>
      </c>
      <c r="U16" s="1">
        <f t="shared" si="6"/>
        <v>0</v>
      </c>
    </row>
    <row r="17" spans="1:21" x14ac:dyDescent="0.3">
      <c r="A17" t="s">
        <v>61</v>
      </c>
      <c r="B17" t="s">
        <v>61</v>
      </c>
      <c r="C17" t="s">
        <v>129</v>
      </c>
      <c r="D17" t="s">
        <v>102</v>
      </c>
      <c r="E17">
        <v>1941</v>
      </c>
      <c r="G17" s="1"/>
      <c r="H17" s="3">
        <f t="shared" si="0"/>
        <v>0</v>
      </c>
      <c r="I17" s="1"/>
      <c r="J17" s="3">
        <f t="shared" si="1"/>
        <v>0</v>
      </c>
      <c r="K17">
        <v>3</v>
      </c>
      <c r="L17" s="1"/>
      <c r="M17" s="2">
        <f t="shared" si="2"/>
        <v>0</v>
      </c>
      <c r="N17" s="1"/>
      <c r="O17" s="2">
        <f t="shared" si="3"/>
        <v>0</v>
      </c>
      <c r="P17" s="1"/>
      <c r="Q17" s="1">
        <f t="shared" si="4"/>
        <v>0</v>
      </c>
      <c r="S17" s="1">
        <f t="shared" si="5"/>
        <v>0</v>
      </c>
      <c r="U17" s="1">
        <f t="shared" si="6"/>
        <v>0</v>
      </c>
    </row>
    <row r="18" spans="1:21" x14ac:dyDescent="0.3">
      <c r="A18" t="s">
        <v>61</v>
      </c>
      <c r="B18" t="s">
        <v>61</v>
      </c>
      <c r="C18" t="s">
        <v>129</v>
      </c>
      <c r="D18" t="s">
        <v>102</v>
      </c>
      <c r="E18">
        <v>1942</v>
      </c>
      <c r="G18" s="1"/>
      <c r="H18" s="3">
        <f t="shared" si="0"/>
        <v>0</v>
      </c>
      <c r="I18" s="1"/>
      <c r="J18" s="3">
        <f t="shared" si="1"/>
        <v>0</v>
      </c>
      <c r="K18">
        <v>3</v>
      </c>
      <c r="L18" s="1"/>
      <c r="M18" s="2">
        <f t="shared" si="2"/>
        <v>0</v>
      </c>
      <c r="N18" s="1"/>
      <c r="O18" s="2">
        <f t="shared" si="3"/>
        <v>0</v>
      </c>
      <c r="P18" s="1"/>
      <c r="Q18" s="1">
        <f t="shared" si="4"/>
        <v>0</v>
      </c>
      <c r="S18" s="1">
        <f t="shared" si="5"/>
        <v>0</v>
      </c>
      <c r="U18" s="1">
        <f t="shared" si="6"/>
        <v>0</v>
      </c>
    </row>
    <row r="19" spans="1:21" x14ac:dyDescent="0.3">
      <c r="A19" t="s">
        <v>61</v>
      </c>
      <c r="B19" t="s">
        <v>61</v>
      </c>
      <c r="C19" t="s">
        <v>129</v>
      </c>
      <c r="D19" t="s">
        <v>102</v>
      </c>
      <c r="E19">
        <v>1943</v>
      </c>
      <c r="G19" s="1"/>
      <c r="H19" s="3">
        <f t="shared" si="0"/>
        <v>0</v>
      </c>
      <c r="I19" s="1"/>
      <c r="J19" s="3">
        <f t="shared" si="1"/>
        <v>0</v>
      </c>
      <c r="K19">
        <v>3</v>
      </c>
      <c r="L19" s="1"/>
      <c r="M19" s="2">
        <f t="shared" si="2"/>
        <v>0</v>
      </c>
      <c r="N19" s="1"/>
      <c r="O19" s="2">
        <f t="shared" si="3"/>
        <v>0</v>
      </c>
      <c r="P19" s="1"/>
      <c r="Q19" s="1">
        <f t="shared" si="4"/>
        <v>0</v>
      </c>
      <c r="S19" s="1">
        <f t="shared" si="5"/>
        <v>0</v>
      </c>
      <c r="U19" s="1">
        <f t="shared" si="6"/>
        <v>0</v>
      </c>
    </row>
    <row r="20" spans="1:21" x14ac:dyDescent="0.3">
      <c r="A20" t="s">
        <v>61</v>
      </c>
      <c r="B20" t="s">
        <v>61</v>
      </c>
      <c r="C20" t="s">
        <v>129</v>
      </c>
      <c r="D20" t="s">
        <v>102</v>
      </c>
      <c r="E20">
        <v>1944</v>
      </c>
      <c r="G20" s="1"/>
      <c r="H20" s="3">
        <f t="shared" si="0"/>
        <v>0</v>
      </c>
      <c r="I20" s="1"/>
      <c r="J20" s="3">
        <f t="shared" si="1"/>
        <v>0</v>
      </c>
      <c r="K20">
        <v>3</v>
      </c>
      <c r="L20" s="1"/>
      <c r="M20" s="2">
        <f t="shared" si="2"/>
        <v>0</v>
      </c>
      <c r="N20" s="1"/>
      <c r="O20" s="2">
        <f t="shared" si="3"/>
        <v>0</v>
      </c>
      <c r="P20" s="1"/>
      <c r="Q20" s="1">
        <f t="shared" si="4"/>
        <v>0</v>
      </c>
      <c r="S20" s="1">
        <f t="shared" si="5"/>
        <v>0</v>
      </c>
      <c r="U20" s="1">
        <f t="shared" si="6"/>
        <v>0</v>
      </c>
    </row>
    <row r="21" spans="1:21" x14ac:dyDescent="0.3">
      <c r="A21" t="s">
        <v>61</v>
      </c>
      <c r="B21" t="s">
        <v>61</v>
      </c>
      <c r="C21" t="s">
        <v>129</v>
      </c>
      <c r="D21" t="s">
        <v>102</v>
      </c>
      <c r="E21">
        <v>1945</v>
      </c>
      <c r="G21" s="1"/>
      <c r="H21" s="3">
        <f t="shared" si="0"/>
        <v>0</v>
      </c>
      <c r="I21" s="1"/>
      <c r="J21" s="3">
        <f t="shared" si="1"/>
        <v>0</v>
      </c>
      <c r="K21">
        <v>3</v>
      </c>
      <c r="L21" s="1"/>
      <c r="M21" s="2">
        <f t="shared" si="2"/>
        <v>0</v>
      </c>
      <c r="N21" s="1"/>
      <c r="O21" s="2">
        <f t="shared" si="3"/>
        <v>0</v>
      </c>
      <c r="P21" s="1"/>
      <c r="Q21" s="1">
        <f t="shared" si="4"/>
        <v>0</v>
      </c>
      <c r="S21" s="1">
        <f t="shared" si="5"/>
        <v>0</v>
      </c>
      <c r="U21" s="1">
        <f t="shared" si="6"/>
        <v>0</v>
      </c>
    </row>
    <row r="22" spans="1:21" ht="14.4" customHeight="1" x14ac:dyDescent="0.3">
      <c r="A22" t="s">
        <v>126</v>
      </c>
      <c r="B22" t="s">
        <v>12</v>
      </c>
      <c r="C22" t="s">
        <v>130</v>
      </c>
      <c r="D22" t="s">
        <v>102</v>
      </c>
      <c r="E22">
        <v>1936</v>
      </c>
      <c r="F22">
        <v>36</v>
      </c>
      <c r="G22" s="1"/>
      <c r="H22" s="3">
        <f t="shared" si="0"/>
        <v>0</v>
      </c>
      <c r="I22" s="1">
        <v>2136248</v>
      </c>
      <c r="J22" s="3">
        <f t="shared" si="1"/>
        <v>42.724960000000003</v>
      </c>
      <c r="L22" s="1"/>
      <c r="M22" s="2">
        <f t="shared" si="2"/>
        <v>0</v>
      </c>
      <c r="N22" s="1"/>
      <c r="O22" s="2">
        <f t="shared" si="3"/>
        <v>0</v>
      </c>
      <c r="P22" s="1">
        <f>6791</f>
        <v>6791</v>
      </c>
      <c r="Q22" s="1">
        <f t="shared" si="4"/>
        <v>6.7909999999999998E-2</v>
      </c>
      <c r="S22" s="1">
        <f t="shared" si="5"/>
        <v>0</v>
      </c>
      <c r="U22" s="1">
        <f t="shared" si="6"/>
        <v>0</v>
      </c>
    </row>
    <row r="23" spans="1:21" ht="14.4" customHeight="1" x14ac:dyDescent="0.3">
      <c r="A23" t="s">
        <v>126</v>
      </c>
      <c r="B23" t="s">
        <v>12</v>
      </c>
      <c r="C23" t="s">
        <v>130</v>
      </c>
      <c r="D23" t="s">
        <v>102</v>
      </c>
      <c r="E23">
        <v>1937</v>
      </c>
      <c r="F23">
        <v>36</v>
      </c>
      <c r="G23" s="1"/>
      <c r="H23" s="3">
        <f t="shared" si="0"/>
        <v>0</v>
      </c>
      <c r="I23" s="1">
        <v>2427230</v>
      </c>
      <c r="J23" s="3">
        <f t="shared" si="1"/>
        <v>48.544600000000003</v>
      </c>
      <c r="L23" s="1"/>
      <c r="M23" s="2">
        <f t="shared" si="2"/>
        <v>0</v>
      </c>
      <c r="N23" s="1"/>
      <c r="O23" s="2">
        <f t="shared" si="3"/>
        <v>0</v>
      </c>
      <c r="P23" s="1">
        <v>13997</v>
      </c>
      <c r="Q23" s="1">
        <f t="shared" si="4"/>
        <v>0.13997000000000001</v>
      </c>
      <c r="S23" s="1">
        <f t="shared" si="5"/>
        <v>0</v>
      </c>
      <c r="U23" s="1">
        <f t="shared" si="6"/>
        <v>0</v>
      </c>
    </row>
    <row r="24" spans="1:21" ht="14.4" customHeight="1" x14ac:dyDescent="0.3">
      <c r="A24" t="s">
        <v>126</v>
      </c>
      <c r="B24" t="s">
        <v>12</v>
      </c>
      <c r="C24" t="s">
        <v>130</v>
      </c>
      <c r="D24" t="s">
        <v>102</v>
      </c>
      <c r="E24">
        <v>1938</v>
      </c>
      <c r="F24">
        <v>36</v>
      </c>
      <c r="G24" s="1"/>
      <c r="H24" s="3">
        <f t="shared" si="0"/>
        <v>0</v>
      </c>
      <c r="I24" s="1">
        <v>3105037</v>
      </c>
      <c r="J24" s="3">
        <f t="shared" si="1"/>
        <v>62.100740000000002</v>
      </c>
      <c r="L24" s="1"/>
      <c r="M24" s="2">
        <f t="shared" si="2"/>
        <v>0</v>
      </c>
      <c r="N24" s="1"/>
      <c r="O24" s="2">
        <f t="shared" si="3"/>
        <v>0</v>
      </c>
      <c r="P24" s="1">
        <v>12979</v>
      </c>
      <c r="Q24" s="1">
        <f t="shared" si="4"/>
        <v>0.12978999999999999</v>
      </c>
      <c r="S24" s="1">
        <f t="shared" si="5"/>
        <v>0</v>
      </c>
      <c r="U24" s="1">
        <f t="shared" si="6"/>
        <v>0</v>
      </c>
    </row>
    <row r="25" spans="1:21" ht="14.4" customHeight="1" x14ac:dyDescent="0.3">
      <c r="A25" t="s">
        <v>126</v>
      </c>
      <c r="B25" t="s">
        <v>12</v>
      </c>
      <c r="C25" t="s">
        <v>130</v>
      </c>
      <c r="D25" t="s">
        <v>102</v>
      </c>
      <c r="E25">
        <v>1939</v>
      </c>
      <c r="F25">
        <v>36</v>
      </c>
      <c r="G25" s="1"/>
      <c r="H25" s="3">
        <f t="shared" si="0"/>
        <v>0</v>
      </c>
      <c r="I25" s="1">
        <v>2893842</v>
      </c>
      <c r="J25" s="3">
        <f t="shared" si="1"/>
        <v>57.876840000000001</v>
      </c>
      <c r="L25" s="1"/>
      <c r="M25" s="2">
        <f t="shared" si="2"/>
        <v>0</v>
      </c>
      <c r="N25" s="1"/>
      <c r="O25" s="2">
        <f t="shared" si="3"/>
        <v>0</v>
      </c>
      <c r="P25" s="1"/>
      <c r="Q25" s="1">
        <f t="shared" si="4"/>
        <v>0</v>
      </c>
      <c r="S25" s="1">
        <f t="shared" si="5"/>
        <v>0</v>
      </c>
      <c r="U25" s="1">
        <f t="shared" si="6"/>
        <v>0</v>
      </c>
    </row>
    <row r="26" spans="1:21" ht="14.4" customHeight="1" x14ac:dyDescent="0.3">
      <c r="A26" t="s">
        <v>126</v>
      </c>
      <c r="B26" t="s">
        <v>12</v>
      </c>
      <c r="C26" t="s">
        <v>130</v>
      </c>
      <c r="D26" t="s">
        <v>102</v>
      </c>
      <c r="E26">
        <v>1940</v>
      </c>
      <c r="F26">
        <v>36</v>
      </c>
      <c r="G26" s="1"/>
      <c r="H26" s="3">
        <f t="shared" si="0"/>
        <v>0</v>
      </c>
      <c r="I26" s="1">
        <v>1584316</v>
      </c>
      <c r="J26" s="3">
        <f t="shared" si="1"/>
        <v>31.686319999999998</v>
      </c>
      <c r="L26" s="1"/>
      <c r="M26" s="2">
        <f t="shared" si="2"/>
        <v>0</v>
      </c>
      <c r="N26" s="1"/>
      <c r="O26" s="2">
        <f t="shared" si="3"/>
        <v>0</v>
      </c>
      <c r="P26" s="1"/>
      <c r="Q26" s="1">
        <f t="shared" si="4"/>
        <v>0</v>
      </c>
      <c r="S26" s="1">
        <f t="shared" si="5"/>
        <v>0</v>
      </c>
      <c r="U26" s="1">
        <f t="shared" si="6"/>
        <v>0</v>
      </c>
    </row>
    <row r="27" spans="1:21" ht="14.4" customHeight="1" x14ac:dyDescent="0.3">
      <c r="A27" t="s">
        <v>126</v>
      </c>
      <c r="B27" t="s">
        <v>12</v>
      </c>
      <c r="C27" t="s">
        <v>130</v>
      </c>
      <c r="D27" t="s">
        <v>102</v>
      </c>
      <c r="E27">
        <v>1941</v>
      </c>
      <c r="F27">
        <v>36</v>
      </c>
      <c r="G27" s="1"/>
      <c r="H27" s="3">
        <f t="shared" si="0"/>
        <v>0</v>
      </c>
      <c r="I27" s="1">
        <v>323509</v>
      </c>
      <c r="J27" s="3">
        <f t="shared" si="1"/>
        <v>6.47018</v>
      </c>
      <c r="L27" s="1"/>
      <c r="M27" s="2">
        <f t="shared" si="2"/>
        <v>0</v>
      </c>
      <c r="N27" s="1"/>
      <c r="O27" s="2">
        <f t="shared" si="3"/>
        <v>0</v>
      </c>
      <c r="P27" s="1"/>
      <c r="Q27" s="1">
        <f t="shared" si="4"/>
        <v>0</v>
      </c>
      <c r="S27" s="1">
        <f t="shared" si="5"/>
        <v>0</v>
      </c>
      <c r="U27" s="1">
        <f t="shared" si="6"/>
        <v>0</v>
      </c>
    </row>
    <row r="28" spans="1:21" ht="14.4" customHeight="1" x14ac:dyDescent="0.3">
      <c r="A28" t="s">
        <v>126</v>
      </c>
      <c r="B28" t="s">
        <v>12</v>
      </c>
      <c r="C28" t="s">
        <v>130</v>
      </c>
      <c r="D28" t="s">
        <v>102</v>
      </c>
      <c r="E28">
        <v>1942</v>
      </c>
      <c r="F28">
        <v>36</v>
      </c>
      <c r="G28" s="1"/>
      <c r="H28" s="3">
        <f t="shared" si="0"/>
        <v>0</v>
      </c>
      <c r="I28" s="1">
        <v>324000</v>
      </c>
      <c r="J28" s="3">
        <f t="shared" si="1"/>
        <v>6.48</v>
      </c>
      <c r="L28" s="1"/>
      <c r="M28" s="2">
        <f t="shared" si="2"/>
        <v>0</v>
      </c>
      <c r="N28" s="1"/>
      <c r="O28" s="2">
        <f t="shared" si="3"/>
        <v>0</v>
      </c>
      <c r="P28" s="1"/>
      <c r="Q28" s="1">
        <f t="shared" si="4"/>
        <v>0</v>
      </c>
      <c r="S28" s="1">
        <f t="shared" si="5"/>
        <v>0</v>
      </c>
      <c r="U28" s="1">
        <f t="shared" si="6"/>
        <v>0</v>
      </c>
    </row>
    <row r="29" spans="1:21" ht="14.4" customHeight="1" x14ac:dyDescent="0.3">
      <c r="A29" t="s">
        <v>126</v>
      </c>
      <c r="B29" t="s">
        <v>12</v>
      </c>
      <c r="C29" t="s">
        <v>130</v>
      </c>
      <c r="D29" t="s">
        <v>102</v>
      </c>
      <c r="E29">
        <v>1943</v>
      </c>
      <c r="F29">
        <v>36</v>
      </c>
      <c r="G29" s="1"/>
      <c r="H29" s="3">
        <f t="shared" si="0"/>
        <v>0</v>
      </c>
      <c r="I29" s="1">
        <v>180624</v>
      </c>
      <c r="J29" s="3">
        <f t="shared" si="1"/>
        <v>3.6124800000000001</v>
      </c>
      <c r="L29" s="1"/>
      <c r="M29" s="2">
        <f t="shared" si="2"/>
        <v>0</v>
      </c>
      <c r="N29" s="1"/>
      <c r="O29" s="2">
        <f t="shared" si="3"/>
        <v>0</v>
      </c>
      <c r="P29" s="1"/>
      <c r="Q29" s="1">
        <f t="shared" si="4"/>
        <v>0</v>
      </c>
      <c r="S29" s="1">
        <f t="shared" si="5"/>
        <v>0</v>
      </c>
      <c r="U29" s="1">
        <f t="shared" si="6"/>
        <v>0</v>
      </c>
    </row>
    <row r="30" spans="1:21" ht="14.4" customHeight="1" x14ac:dyDescent="0.3">
      <c r="A30" t="s">
        <v>126</v>
      </c>
      <c r="B30" t="s">
        <v>12</v>
      </c>
      <c r="C30" t="s">
        <v>130</v>
      </c>
      <c r="D30" t="s">
        <v>102</v>
      </c>
      <c r="E30">
        <v>1944</v>
      </c>
      <c r="F30">
        <v>36</v>
      </c>
      <c r="G30" s="1"/>
      <c r="H30" s="3">
        <f t="shared" si="0"/>
        <v>0</v>
      </c>
      <c r="I30" s="1">
        <v>771980</v>
      </c>
      <c r="J30" s="3">
        <f t="shared" si="1"/>
        <v>15.4396</v>
      </c>
      <c r="L30" s="1"/>
      <c r="M30" s="2">
        <f t="shared" si="2"/>
        <v>0</v>
      </c>
      <c r="N30" s="1"/>
      <c r="O30" s="2">
        <f t="shared" si="3"/>
        <v>0</v>
      </c>
      <c r="P30" s="1"/>
      <c r="Q30" s="1">
        <f t="shared" si="4"/>
        <v>0</v>
      </c>
      <c r="S30" s="1">
        <f t="shared" si="5"/>
        <v>0</v>
      </c>
      <c r="U30" s="1">
        <f t="shared" si="6"/>
        <v>0</v>
      </c>
    </row>
    <row r="31" spans="1:21" ht="14.4" customHeight="1" x14ac:dyDescent="0.3">
      <c r="A31" t="s">
        <v>126</v>
      </c>
      <c r="B31" t="s">
        <v>12</v>
      </c>
      <c r="C31" t="s">
        <v>130</v>
      </c>
      <c r="D31" t="s">
        <v>102</v>
      </c>
      <c r="E31">
        <v>1945</v>
      </c>
      <c r="F31">
        <v>36</v>
      </c>
      <c r="G31" s="1"/>
      <c r="H31" s="3">
        <f t="shared" si="0"/>
        <v>0</v>
      </c>
      <c r="I31" s="1"/>
      <c r="J31" s="3">
        <f t="shared" si="1"/>
        <v>0</v>
      </c>
      <c r="L31" s="1"/>
      <c r="M31" s="2">
        <f t="shared" si="2"/>
        <v>0</v>
      </c>
      <c r="N31" s="1"/>
      <c r="O31" s="2">
        <f t="shared" si="3"/>
        <v>0</v>
      </c>
      <c r="P31" s="1"/>
      <c r="Q31" s="1">
        <f t="shared" si="4"/>
        <v>0</v>
      </c>
      <c r="S31" s="1">
        <f t="shared" si="5"/>
        <v>0</v>
      </c>
      <c r="U31" s="1">
        <f t="shared" si="6"/>
        <v>0</v>
      </c>
    </row>
    <row r="32" spans="1:21" ht="14.4" customHeight="1" x14ac:dyDescent="0.3">
      <c r="A32" t="s">
        <v>42</v>
      </c>
      <c r="B32" t="s">
        <v>42</v>
      </c>
      <c r="C32" t="s">
        <v>129</v>
      </c>
      <c r="D32" t="s">
        <v>102</v>
      </c>
      <c r="E32">
        <v>1936</v>
      </c>
      <c r="F32">
        <v>8</v>
      </c>
      <c r="G32" s="1">
        <v>0</v>
      </c>
      <c r="H32" s="3">
        <f t="shared" si="0"/>
        <v>0</v>
      </c>
      <c r="I32" s="1">
        <v>2328</v>
      </c>
      <c r="J32" s="3">
        <f t="shared" si="1"/>
        <v>4.6559999999999997E-2</v>
      </c>
      <c r="L32" s="1"/>
      <c r="M32" s="2">
        <f t="shared" si="2"/>
        <v>0</v>
      </c>
      <c r="N32" s="1"/>
      <c r="O32" s="2">
        <f t="shared" si="3"/>
        <v>0</v>
      </c>
      <c r="P32" s="1"/>
      <c r="Q32" s="1">
        <f t="shared" si="4"/>
        <v>0</v>
      </c>
      <c r="R32" s="1">
        <v>702</v>
      </c>
      <c r="S32" s="1">
        <f t="shared" si="5"/>
        <v>70.2</v>
      </c>
      <c r="U32" s="1">
        <f t="shared" si="6"/>
        <v>0</v>
      </c>
    </row>
    <row r="33" spans="1:21" ht="14.4" customHeight="1" x14ac:dyDescent="0.3">
      <c r="A33" t="s">
        <v>42</v>
      </c>
      <c r="B33" t="s">
        <v>42</v>
      </c>
      <c r="C33" t="s">
        <v>129</v>
      </c>
      <c r="D33" t="s">
        <v>102</v>
      </c>
      <c r="E33">
        <v>1937</v>
      </c>
      <c r="F33">
        <v>8</v>
      </c>
      <c r="G33" s="1"/>
      <c r="H33" s="3">
        <f t="shared" si="0"/>
        <v>0</v>
      </c>
      <c r="I33" s="1">
        <v>2328</v>
      </c>
      <c r="J33" s="3">
        <f t="shared" si="1"/>
        <v>4.6559999999999997E-2</v>
      </c>
      <c r="L33" s="1"/>
      <c r="M33" s="2">
        <f t="shared" si="2"/>
        <v>0</v>
      </c>
      <c r="N33" s="1"/>
      <c r="O33" s="2">
        <f t="shared" si="3"/>
        <v>0</v>
      </c>
      <c r="P33" s="1"/>
      <c r="Q33" s="1">
        <f t="shared" si="4"/>
        <v>0</v>
      </c>
      <c r="R33" s="1">
        <v>866</v>
      </c>
      <c r="S33" s="1">
        <f t="shared" si="5"/>
        <v>86.6</v>
      </c>
      <c r="U33" s="1">
        <f t="shared" si="6"/>
        <v>0</v>
      </c>
    </row>
    <row r="34" spans="1:21" ht="14.4" customHeight="1" x14ac:dyDescent="0.3">
      <c r="A34" t="s">
        <v>42</v>
      </c>
      <c r="B34" t="s">
        <v>42</v>
      </c>
      <c r="C34" t="s">
        <v>129</v>
      </c>
      <c r="D34" t="s">
        <v>102</v>
      </c>
      <c r="E34">
        <v>1938</v>
      </c>
      <c r="F34">
        <v>8</v>
      </c>
      <c r="G34" s="1"/>
      <c r="H34" s="3">
        <f t="shared" ref="H34:H65" si="7">G34/50000</f>
        <v>0</v>
      </c>
      <c r="I34" s="1">
        <v>2328</v>
      </c>
      <c r="J34" s="3">
        <f t="shared" ref="J34:J65" si="8">I34/50000</f>
        <v>4.6559999999999997E-2</v>
      </c>
      <c r="L34" s="1"/>
      <c r="M34" s="2">
        <f t="shared" ref="M34:M65" si="9">L34/1000</f>
        <v>0</v>
      </c>
      <c r="N34" s="1"/>
      <c r="O34" s="2">
        <f t="shared" ref="O34:O65" si="10">N34/1000</f>
        <v>0</v>
      </c>
      <c r="P34" s="1"/>
      <c r="Q34" s="1">
        <f t="shared" si="4"/>
        <v>0</v>
      </c>
      <c r="R34" s="1">
        <v>1195</v>
      </c>
      <c r="S34" s="1">
        <f t="shared" si="5"/>
        <v>119.5</v>
      </c>
      <c r="U34" s="1">
        <f t="shared" si="6"/>
        <v>0</v>
      </c>
    </row>
    <row r="35" spans="1:21" ht="14.4" customHeight="1" x14ac:dyDescent="0.3">
      <c r="A35" t="s">
        <v>42</v>
      </c>
      <c r="B35" t="s">
        <v>42</v>
      </c>
      <c r="C35" t="s">
        <v>129</v>
      </c>
      <c r="D35" t="s">
        <v>102</v>
      </c>
      <c r="E35">
        <v>1939</v>
      </c>
      <c r="F35">
        <v>8</v>
      </c>
      <c r="G35" s="1"/>
      <c r="H35" s="3">
        <f t="shared" si="7"/>
        <v>0</v>
      </c>
      <c r="I35" s="1">
        <v>3531</v>
      </c>
      <c r="J35" s="3">
        <f t="shared" si="8"/>
        <v>7.0620000000000002E-2</v>
      </c>
      <c r="L35" s="1"/>
      <c r="M35" s="2">
        <f t="shared" si="9"/>
        <v>0</v>
      </c>
      <c r="N35" s="1"/>
      <c r="O35" s="2">
        <f t="shared" si="10"/>
        <v>0</v>
      </c>
      <c r="P35" s="1"/>
      <c r="Q35" s="1">
        <f t="shared" si="4"/>
        <v>0</v>
      </c>
      <c r="R35" s="1">
        <v>1309</v>
      </c>
      <c r="S35" s="1">
        <f t="shared" si="5"/>
        <v>130.9</v>
      </c>
      <c r="U35" s="1">
        <f t="shared" si="6"/>
        <v>0</v>
      </c>
    </row>
    <row r="36" spans="1:21" ht="14.4" customHeight="1" x14ac:dyDescent="0.3">
      <c r="A36" t="s">
        <v>42</v>
      </c>
      <c r="B36" t="s">
        <v>42</v>
      </c>
      <c r="C36" t="s">
        <v>129</v>
      </c>
      <c r="D36" t="s">
        <v>102</v>
      </c>
      <c r="E36">
        <v>1940</v>
      </c>
      <c r="F36">
        <v>8</v>
      </c>
      <c r="G36" s="1"/>
      <c r="H36" s="3">
        <f t="shared" si="7"/>
        <v>0</v>
      </c>
      <c r="I36" s="1">
        <v>2461</v>
      </c>
      <c r="J36" s="3">
        <f t="shared" si="8"/>
        <v>4.922E-2</v>
      </c>
      <c r="L36" s="1"/>
      <c r="M36" s="2">
        <f t="shared" si="9"/>
        <v>0</v>
      </c>
      <c r="N36" s="1"/>
      <c r="O36" s="2">
        <f t="shared" si="10"/>
        <v>0</v>
      </c>
      <c r="P36" s="1"/>
      <c r="Q36" s="1">
        <f t="shared" si="4"/>
        <v>0</v>
      </c>
      <c r="R36" s="1">
        <v>1417</v>
      </c>
      <c r="S36" s="1">
        <f t="shared" si="5"/>
        <v>141.69999999999999</v>
      </c>
      <c r="U36" s="1">
        <f t="shared" si="6"/>
        <v>0</v>
      </c>
    </row>
    <row r="37" spans="1:21" ht="14.4" customHeight="1" x14ac:dyDescent="0.3">
      <c r="A37" t="s">
        <v>42</v>
      </c>
      <c r="B37" t="s">
        <v>42</v>
      </c>
      <c r="C37" t="s">
        <v>129</v>
      </c>
      <c r="D37" t="s">
        <v>102</v>
      </c>
      <c r="E37">
        <v>1941</v>
      </c>
      <c r="F37">
        <v>8</v>
      </c>
      <c r="G37" s="1"/>
      <c r="H37" s="3">
        <f t="shared" si="7"/>
        <v>0</v>
      </c>
      <c r="I37" s="1">
        <v>3691</v>
      </c>
      <c r="J37" s="3">
        <f t="shared" si="8"/>
        <v>7.3819999999999997E-2</v>
      </c>
      <c r="L37" s="1"/>
      <c r="M37" s="2">
        <f t="shared" si="9"/>
        <v>0</v>
      </c>
      <c r="N37" s="1"/>
      <c r="O37" s="2">
        <f t="shared" si="10"/>
        <v>0</v>
      </c>
      <c r="P37" s="1"/>
      <c r="Q37" s="1">
        <f t="shared" si="4"/>
        <v>0</v>
      </c>
      <c r="R37" s="1">
        <v>1720</v>
      </c>
      <c r="S37" s="1">
        <f t="shared" si="5"/>
        <v>172</v>
      </c>
      <c r="U37" s="1">
        <f t="shared" si="6"/>
        <v>0</v>
      </c>
    </row>
    <row r="38" spans="1:21" ht="14.4" customHeight="1" x14ac:dyDescent="0.3">
      <c r="A38" t="s">
        <v>42</v>
      </c>
      <c r="B38" t="s">
        <v>42</v>
      </c>
      <c r="C38" t="s">
        <v>129</v>
      </c>
      <c r="D38" t="s">
        <v>102</v>
      </c>
      <c r="E38">
        <v>1942</v>
      </c>
      <c r="F38">
        <v>8</v>
      </c>
      <c r="G38" s="1"/>
      <c r="H38" s="3">
        <f t="shared" si="7"/>
        <v>0</v>
      </c>
      <c r="I38" s="1">
        <v>876</v>
      </c>
      <c r="J38" s="3">
        <f t="shared" si="8"/>
        <v>1.7520000000000001E-2</v>
      </c>
      <c r="L38" s="1"/>
      <c r="M38" s="2">
        <f t="shared" si="9"/>
        <v>0</v>
      </c>
      <c r="N38" s="1"/>
      <c r="O38" s="2">
        <f t="shared" si="10"/>
        <v>0</v>
      </c>
      <c r="P38" s="1"/>
      <c r="Q38" s="1">
        <f t="shared" si="4"/>
        <v>0</v>
      </c>
      <c r="R38" s="1">
        <v>2115</v>
      </c>
      <c r="S38" s="1">
        <f t="shared" si="5"/>
        <v>211.5</v>
      </c>
      <c r="U38" s="1">
        <f t="shared" si="6"/>
        <v>0</v>
      </c>
    </row>
    <row r="39" spans="1:21" ht="14.4" customHeight="1" x14ac:dyDescent="0.3">
      <c r="A39" t="s">
        <v>42</v>
      </c>
      <c r="B39" t="s">
        <v>42</v>
      </c>
      <c r="C39" t="s">
        <v>129</v>
      </c>
      <c r="D39" t="s">
        <v>102</v>
      </c>
      <c r="E39">
        <v>1943</v>
      </c>
      <c r="F39">
        <v>8</v>
      </c>
      <c r="G39" s="1"/>
      <c r="H39" s="3">
        <f t="shared" si="7"/>
        <v>0</v>
      </c>
      <c r="I39" s="1">
        <v>148</v>
      </c>
      <c r="J39" s="3">
        <f t="shared" si="8"/>
        <v>2.96E-3</v>
      </c>
      <c r="L39" s="1"/>
      <c r="M39" s="2">
        <f t="shared" si="9"/>
        <v>0</v>
      </c>
      <c r="N39" s="1"/>
      <c r="O39" s="2">
        <f t="shared" si="10"/>
        <v>0</v>
      </c>
      <c r="P39" s="1"/>
      <c r="Q39" s="1">
        <f t="shared" si="4"/>
        <v>0</v>
      </c>
      <c r="R39" s="1">
        <v>2420</v>
      </c>
      <c r="S39" s="1">
        <f t="shared" si="5"/>
        <v>242</v>
      </c>
      <c r="U39" s="1">
        <f t="shared" si="6"/>
        <v>0</v>
      </c>
    </row>
    <row r="40" spans="1:21" ht="14.4" customHeight="1" x14ac:dyDescent="0.3">
      <c r="A40" t="s">
        <v>42</v>
      </c>
      <c r="B40" t="s">
        <v>42</v>
      </c>
      <c r="C40" t="s">
        <v>129</v>
      </c>
      <c r="D40" t="s">
        <v>102</v>
      </c>
      <c r="E40">
        <v>1944</v>
      </c>
      <c r="F40">
        <v>8</v>
      </c>
      <c r="G40" s="1"/>
      <c r="H40" s="3">
        <f t="shared" si="7"/>
        <v>0</v>
      </c>
      <c r="I40" s="1"/>
      <c r="J40" s="3">
        <f t="shared" si="8"/>
        <v>0</v>
      </c>
      <c r="L40" s="1"/>
      <c r="M40" s="2">
        <f t="shared" si="9"/>
        <v>0</v>
      </c>
      <c r="N40" s="1"/>
      <c r="O40" s="2">
        <f t="shared" si="10"/>
        <v>0</v>
      </c>
      <c r="P40" s="1"/>
      <c r="Q40" s="1">
        <f t="shared" si="4"/>
        <v>0</v>
      </c>
      <c r="R40" s="1">
        <v>2488</v>
      </c>
      <c r="S40" s="1">
        <f t="shared" si="5"/>
        <v>248.8</v>
      </c>
      <c r="U40" s="1">
        <f t="shared" si="6"/>
        <v>0</v>
      </c>
    </row>
    <row r="41" spans="1:21" ht="14.4" customHeight="1" x14ac:dyDescent="0.3">
      <c r="A41" t="s">
        <v>42</v>
      </c>
      <c r="B41" t="s">
        <v>42</v>
      </c>
      <c r="C41" t="s">
        <v>129</v>
      </c>
      <c r="D41" t="s">
        <v>102</v>
      </c>
      <c r="E41">
        <v>1945</v>
      </c>
      <c r="F41">
        <v>8</v>
      </c>
      <c r="G41" s="1"/>
      <c r="H41" s="3">
        <f t="shared" si="7"/>
        <v>0</v>
      </c>
      <c r="I41" s="1"/>
      <c r="J41" s="3">
        <f t="shared" si="8"/>
        <v>0</v>
      </c>
      <c r="L41" s="1"/>
      <c r="M41" s="2">
        <f t="shared" si="9"/>
        <v>0</v>
      </c>
      <c r="N41" s="1"/>
      <c r="O41" s="2">
        <f t="shared" si="10"/>
        <v>0</v>
      </c>
      <c r="P41" s="1"/>
      <c r="Q41" s="1">
        <f t="shared" si="4"/>
        <v>0</v>
      </c>
      <c r="S41" s="1">
        <f t="shared" si="5"/>
        <v>0</v>
      </c>
      <c r="U41" s="1">
        <f t="shared" si="6"/>
        <v>0</v>
      </c>
    </row>
    <row r="42" spans="1:21" ht="14.4" customHeight="1" x14ac:dyDescent="0.3">
      <c r="A42" t="s">
        <v>31</v>
      </c>
      <c r="B42" t="s">
        <v>31</v>
      </c>
      <c r="C42" t="s">
        <v>130</v>
      </c>
      <c r="D42" t="s">
        <v>102</v>
      </c>
      <c r="E42">
        <v>1936</v>
      </c>
      <c r="F42">
        <v>40</v>
      </c>
      <c r="G42" s="1">
        <v>820395</v>
      </c>
      <c r="H42" s="3">
        <f t="shared" si="7"/>
        <v>16.407900000000001</v>
      </c>
      <c r="I42" s="1">
        <f>2338+1917589</f>
        <v>1919927</v>
      </c>
      <c r="J42" s="3">
        <f t="shared" si="8"/>
        <v>38.398539999999997</v>
      </c>
      <c r="L42" s="1"/>
      <c r="M42" s="2">
        <f t="shared" si="9"/>
        <v>0</v>
      </c>
      <c r="N42" s="1">
        <v>752</v>
      </c>
      <c r="O42" s="2">
        <f t="shared" si="10"/>
        <v>0.752</v>
      </c>
      <c r="P42" s="1">
        <f>11370409+3044897</f>
        <v>14415306</v>
      </c>
      <c r="Q42" s="1">
        <f t="shared" si="4"/>
        <v>144.15306000000001</v>
      </c>
      <c r="R42" s="1">
        <f>18+141+22+245</f>
        <v>426</v>
      </c>
      <c r="S42" s="1">
        <f t="shared" si="5"/>
        <v>42.6</v>
      </c>
      <c r="U42" s="1">
        <f t="shared" si="6"/>
        <v>0</v>
      </c>
    </row>
    <row r="43" spans="1:21" ht="14.4" customHeight="1" x14ac:dyDescent="0.3">
      <c r="A43" t="s">
        <v>31</v>
      </c>
      <c r="B43" t="s">
        <v>31</v>
      </c>
      <c r="C43" t="s">
        <v>130</v>
      </c>
      <c r="D43" t="s">
        <v>102</v>
      </c>
      <c r="E43">
        <v>1937</v>
      </c>
      <c r="F43">
        <v>40</v>
      </c>
      <c r="G43" s="1">
        <v>1097639</v>
      </c>
      <c r="H43" s="3">
        <f t="shared" si="7"/>
        <v>21.952780000000001</v>
      </c>
      <c r="I43" s="1">
        <f>4551+1896370</f>
        <v>1900921</v>
      </c>
      <c r="J43" s="3">
        <f t="shared" si="8"/>
        <v>38.018419999999999</v>
      </c>
      <c r="L43" s="1"/>
      <c r="M43" s="2">
        <f t="shared" si="9"/>
        <v>0</v>
      </c>
      <c r="N43" s="1">
        <v>7890</v>
      </c>
      <c r="O43" s="2">
        <f t="shared" si="10"/>
        <v>7.89</v>
      </c>
      <c r="P43" s="1">
        <f>12074274+3393919</f>
        <v>15468193</v>
      </c>
      <c r="Q43" s="1">
        <f t="shared" si="4"/>
        <v>154.68192999999999</v>
      </c>
      <c r="S43" s="1">
        <f t="shared" si="5"/>
        <v>0</v>
      </c>
      <c r="U43" s="1">
        <f t="shared" si="6"/>
        <v>0</v>
      </c>
    </row>
    <row r="44" spans="1:21" ht="14.4" customHeight="1" x14ac:dyDescent="0.3">
      <c r="A44" t="s">
        <v>31</v>
      </c>
      <c r="B44" t="s">
        <v>31</v>
      </c>
      <c r="C44" t="s">
        <v>130</v>
      </c>
      <c r="D44" t="s">
        <v>102</v>
      </c>
      <c r="E44">
        <v>1938</v>
      </c>
      <c r="F44">
        <v>40</v>
      </c>
      <c r="G44" s="1">
        <v>1166075</v>
      </c>
      <c r="H44" s="3">
        <f t="shared" si="7"/>
        <v>23.3215</v>
      </c>
      <c r="I44" s="1">
        <f>5207+2281404</f>
        <v>2286611</v>
      </c>
      <c r="J44" s="3">
        <f t="shared" si="8"/>
        <v>45.732219999999998</v>
      </c>
      <c r="L44" s="1"/>
      <c r="M44" s="2">
        <f t="shared" si="9"/>
        <v>0</v>
      </c>
      <c r="N44" s="1">
        <v>1783</v>
      </c>
      <c r="O44" s="2">
        <f t="shared" si="10"/>
        <v>1.7829999999999999</v>
      </c>
      <c r="P44" s="1">
        <f>11680159+3675450</f>
        <v>15355609</v>
      </c>
      <c r="Q44" s="1">
        <f t="shared" si="4"/>
        <v>153.55609000000001</v>
      </c>
      <c r="S44" s="1">
        <f t="shared" si="5"/>
        <v>0</v>
      </c>
      <c r="U44" s="1">
        <f t="shared" si="6"/>
        <v>0</v>
      </c>
    </row>
    <row r="45" spans="1:21" ht="14.4" customHeight="1" x14ac:dyDescent="0.3">
      <c r="A45" t="s">
        <v>31</v>
      </c>
      <c r="B45" t="s">
        <v>31</v>
      </c>
      <c r="C45" t="s">
        <v>130</v>
      </c>
      <c r="D45" t="s">
        <v>102</v>
      </c>
      <c r="E45">
        <v>1939</v>
      </c>
      <c r="F45">
        <v>40</v>
      </c>
      <c r="G45" s="1">
        <v>1204830</v>
      </c>
      <c r="H45" s="3">
        <f t="shared" si="7"/>
        <v>24.096599999999999</v>
      </c>
      <c r="I45" s="1">
        <f>4003+2613036</f>
        <v>2617039</v>
      </c>
      <c r="J45" s="3">
        <f t="shared" si="8"/>
        <v>52.340780000000002</v>
      </c>
      <c r="L45" s="1"/>
      <c r="M45" s="2">
        <f t="shared" si="9"/>
        <v>0</v>
      </c>
      <c r="N45" s="1">
        <v>820</v>
      </c>
      <c r="O45" s="2">
        <f t="shared" si="10"/>
        <v>0.82</v>
      </c>
      <c r="P45" s="1"/>
      <c r="Q45" s="1">
        <f t="shared" si="4"/>
        <v>0</v>
      </c>
      <c r="S45" s="1">
        <f t="shared" si="5"/>
        <v>0</v>
      </c>
      <c r="U45" s="1">
        <f t="shared" si="6"/>
        <v>0</v>
      </c>
    </row>
    <row r="46" spans="1:21" ht="14.4" customHeight="1" x14ac:dyDescent="0.3">
      <c r="A46" t="s">
        <v>31</v>
      </c>
      <c r="B46" t="s">
        <v>31</v>
      </c>
      <c r="C46" t="s">
        <v>130</v>
      </c>
      <c r="D46" t="s">
        <v>102</v>
      </c>
      <c r="E46">
        <v>1940</v>
      </c>
      <c r="F46">
        <v>40</v>
      </c>
      <c r="G46" s="1">
        <v>1323377</v>
      </c>
      <c r="H46" s="3">
        <f t="shared" si="7"/>
        <v>26.46754</v>
      </c>
      <c r="I46" s="1">
        <v>2362646</v>
      </c>
      <c r="J46" s="3">
        <f t="shared" si="8"/>
        <v>47.252920000000003</v>
      </c>
      <c r="L46" s="1"/>
      <c r="M46" s="2">
        <f t="shared" si="9"/>
        <v>0</v>
      </c>
      <c r="N46" s="1">
        <v>3527</v>
      </c>
      <c r="O46" s="2">
        <f t="shared" si="10"/>
        <v>3.5270000000000001</v>
      </c>
      <c r="P46" s="1"/>
      <c r="Q46" s="1">
        <f t="shared" si="4"/>
        <v>0</v>
      </c>
      <c r="S46" s="1">
        <f t="shared" si="5"/>
        <v>0</v>
      </c>
      <c r="U46" s="1">
        <f t="shared" si="6"/>
        <v>0</v>
      </c>
    </row>
    <row r="47" spans="1:21" ht="14.4" customHeight="1" x14ac:dyDescent="0.3">
      <c r="A47" t="s">
        <v>31</v>
      </c>
      <c r="B47" t="s">
        <v>31</v>
      </c>
      <c r="C47" t="s">
        <v>130</v>
      </c>
      <c r="D47" t="s">
        <v>102</v>
      </c>
      <c r="E47">
        <v>1941</v>
      </c>
      <c r="F47">
        <v>40</v>
      </c>
      <c r="G47" s="1">
        <v>1684008</v>
      </c>
      <c r="H47" s="3">
        <f t="shared" si="7"/>
        <v>33.680160000000001</v>
      </c>
      <c r="I47" s="1">
        <v>2250668</v>
      </c>
      <c r="J47" s="3">
        <f t="shared" si="8"/>
        <v>45.013359999999999</v>
      </c>
      <c r="L47" s="1"/>
      <c r="M47" s="2">
        <f t="shared" si="9"/>
        <v>0</v>
      </c>
      <c r="N47" s="1">
        <v>5464</v>
      </c>
      <c r="O47" s="2">
        <f t="shared" si="10"/>
        <v>5.4640000000000004</v>
      </c>
      <c r="P47" s="1"/>
      <c r="Q47" s="1">
        <f t="shared" si="4"/>
        <v>0</v>
      </c>
      <c r="S47" s="1">
        <f t="shared" si="5"/>
        <v>0</v>
      </c>
      <c r="U47" s="1">
        <f t="shared" si="6"/>
        <v>0</v>
      </c>
    </row>
    <row r="48" spans="1:21" ht="14.4" customHeight="1" x14ac:dyDescent="0.3">
      <c r="A48" t="s">
        <v>31</v>
      </c>
      <c r="B48" t="s">
        <v>31</v>
      </c>
      <c r="C48" t="s">
        <v>130</v>
      </c>
      <c r="D48" t="s">
        <v>102</v>
      </c>
      <c r="E48">
        <v>1942</v>
      </c>
      <c r="F48">
        <v>40</v>
      </c>
      <c r="G48" s="1">
        <v>1699793</v>
      </c>
      <c r="H48" s="3">
        <f t="shared" si="7"/>
        <v>33.99586</v>
      </c>
      <c r="I48" s="1">
        <v>2193331</v>
      </c>
      <c r="J48" s="3">
        <f t="shared" si="8"/>
        <v>43.866619999999998</v>
      </c>
      <c r="L48" s="1"/>
      <c r="M48" s="2">
        <f t="shared" si="9"/>
        <v>0</v>
      </c>
      <c r="N48" s="1">
        <v>3487</v>
      </c>
      <c r="O48" s="2">
        <f t="shared" si="10"/>
        <v>3.4870000000000001</v>
      </c>
      <c r="P48" s="1"/>
      <c r="Q48" s="1">
        <f t="shared" si="4"/>
        <v>0</v>
      </c>
      <c r="S48" s="1">
        <f t="shared" si="5"/>
        <v>0</v>
      </c>
      <c r="U48" s="1">
        <f t="shared" si="6"/>
        <v>0</v>
      </c>
    </row>
    <row r="49" spans="1:21" ht="14.4" customHeight="1" x14ac:dyDescent="0.3">
      <c r="A49" t="s">
        <v>31</v>
      </c>
      <c r="B49" t="s">
        <v>31</v>
      </c>
      <c r="C49" t="s">
        <v>130</v>
      </c>
      <c r="D49" t="s">
        <v>102</v>
      </c>
      <c r="E49">
        <v>1943</v>
      </c>
      <c r="F49">
        <v>40</v>
      </c>
      <c r="G49" s="1">
        <v>1707198</v>
      </c>
      <c r="H49" s="3">
        <f t="shared" si="7"/>
        <v>34.14396</v>
      </c>
      <c r="I49" s="1">
        <v>2038638</v>
      </c>
      <c r="J49" s="3">
        <f t="shared" si="8"/>
        <v>40.772759999999998</v>
      </c>
      <c r="L49" s="1"/>
      <c r="M49" s="2">
        <f t="shared" si="9"/>
        <v>0</v>
      </c>
      <c r="N49" s="1">
        <v>2589</v>
      </c>
      <c r="O49" s="2">
        <f t="shared" si="10"/>
        <v>2.589</v>
      </c>
      <c r="P49" s="1"/>
      <c r="Q49" s="1">
        <f t="shared" si="4"/>
        <v>0</v>
      </c>
      <c r="S49" s="1">
        <f t="shared" si="5"/>
        <v>0</v>
      </c>
      <c r="U49" s="1">
        <f t="shared" si="6"/>
        <v>0</v>
      </c>
    </row>
    <row r="50" spans="1:21" ht="14.4" customHeight="1" x14ac:dyDescent="0.3">
      <c r="A50" t="s">
        <v>31</v>
      </c>
      <c r="B50" t="s">
        <v>31</v>
      </c>
      <c r="C50" t="s">
        <v>130</v>
      </c>
      <c r="D50" t="s">
        <v>102</v>
      </c>
      <c r="E50">
        <v>1944</v>
      </c>
      <c r="F50">
        <v>40</v>
      </c>
      <c r="G50" s="1">
        <v>1592935</v>
      </c>
      <c r="H50" s="3">
        <f t="shared" si="7"/>
        <v>31.858699999999999</v>
      </c>
      <c r="I50" s="1"/>
      <c r="J50" s="3">
        <f t="shared" si="8"/>
        <v>0</v>
      </c>
      <c r="L50" s="1"/>
      <c r="M50" s="2">
        <f t="shared" si="9"/>
        <v>0</v>
      </c>
      <c r="N50" s="1">
        <v>3867</v>
      </c>
      <c r="O50" s="2">
        <f t="shared" si="10"/>
        <v>3.867</v>
      </c>
      <c r="P50" s="1"/>
      <c r="Q50" s="1">
        <f t="shared" si="4"/>
        <v>0</v>
      </c>
      <c r="S50" s="1">
        <f t="shared" si="5"/>
        <v>0</v>
      </c>
      <c r="U50" s="1">
        <f t="shared" si="6"/>
        <v>0</v>
      </c>
    </row>
    <row r="51" spans="1:21" ht="14.4" customHeight="1" x14ac:dyDescent="0.3">
      <c r="A51" t="s">
        <v>31</v>
      </c>
      <c r="B51" t="s">
        <v>31</v>
      </c>
      <c r="C51" t="s">
        <v>130</v>
      </c>
      <c r="D51" t="s">
        <v>102</v>
      </c>
      <c r="E51">
        <v>1945</v>
      </c>
      <c r="F51">
        <v>40</v>
      </c>
      <c r="G51" s="1"/>
      <c r="H51" s="3">
        <f t="shared" si="7"/>
        <v>0</v>
      </c>
      <c r="I51" s="1"/>
      <c r="J51" s="3">
        <f t="shared" si="8"/>
        <v>0</v>
      </c>
      <c r="L51" s="1"/>
      <c r="M51" s="2">
        <f t="shared" si="9"/>
        <v>0</v>
      </c>
      <c r="N51" s="1">
        <v>3492</v>
      </c>
      <c r="O51" s="2">
        <f t="shared" si="10"/>
        <v>3.492</v>
      </c>
      <c r="P51" s="1"/>
      <c r="Q51" s="1">
        <f t="shared" si="4"/>
        <v>0</v>
      </c>
      <c r="S51" s="1">
        <f t="shared" si="5"/>
        <v>0</v>
      </c>
      <c r="U51" s="1">
        <f t="shared" si="6"/>
        <v>0</v>
      </c>
    </row>
    <row r="52" spans="1:21" x14ac:dyDescent="0.3">
      <c r="A52" t="s">
        <v>43</v>
      </c>
      <c r="B52" t="s">
        <v>43</v>
      </c>
      <c r="C52" t="s">
        <v>129</v>
      </c>
      <c r="D52" t="s">
        <v>102</v>
      </c>
      <c r="E52">
        <v>1936</v>
      </c>
      <c r="F52">
        <v>8</v>
      </c>
      <c r="G52" s="1">
        <v>411790</v>
      </c>
      <c r="H52" s="3">
        <f t="shared" si="7"/>
        <v>8.2357999999999993</v>
      </c>
      <c r="I52" s="1">
        <v>1024288</v>
      </c>
      <c r="J52" s="3">
        <f t="shared" si="8"/>
        <v>20.485759999999999</v>
      </c>
      <c r="K52">
        <v>1</v>
      </c>
      <c r="L52" s="1">
        <v>3300</v>
      </c>
      <c r="M52" s="2">
        <f t="shared" si="9"/>
        <v>3.3</v>
      </c>
      <c r="N52" s="1"/>
      <c r="O52" s="2">
        <f t="shared" si="10"/>
        <v>0</v>
      </c>
      <c r="P52" s="1">
        <f>240480+2851446</f>
        <v>3091926</v>
      </c>
      <c r="Q52" s="1">
        <f t="shared" si="4"/>
        <v>30.919260000000001</v>
      </c>
      <c r="S52" s="1">
        <f t="shared" si="5"/>
        <v>0</v>
      </c>
      <c r="U52" s="1">
        <f t="shared" si="6"/>
        <v>0</v>
      </c>
    </row>
    <row r="53" spans="1:21" x14ac:dyDescent="0.3">
      <c r="A53" t="s">
        <v>43</v>
      </c>
      <c r="B53" t="s">
        <v>43</v>
      </c>
      <c r="C53" t="s">
        <v>129</v>
      </c>
      <c r="D53" t="s">
        <v>102</v>
      </c>
      <c r="E53">
        <v>1937</v>
      </c>
      <c r="F53">
        <v>8</v>
      </c>
      <c r="G53" s="1">
        <v>639457</v>
      </c>
      <c r="H53" s="3">
        <f t="shared" si="7"/>
        <v>12.78914</v>
      </c>
      <c r="I53" s="1">
        <v>1884694</v>
      </c>
      <c r="J53" s="3">
        <f t="shared" si="8"/>
        <v>37.69388</v>
      </c>
      <c r="K53">
        <v>1</v>
      </c>
      <c r="L53" s="1">
        <v>4400</v>
      </c>
      <c r="M53" s="2">
        <f t="shared" si="9"/>
        <v>4.4000000000000004</v>
      </c>
      <c r="N53" s="1"/>
      <c r="O53" s="2">
        <f t="shared" si="10"/>
        <v>0</v>
      </c>
      <c r="P53" s="1">
        <f>226584+3190571</f>
        <v>3417155</v>
      </c>
      <c r="Q53" s="1">
        <f t="shared" si="4"/>
        <v>34.171550000000003</v>
      </c>
      <c r="S53" s="1">
        <f t="shared" si="5"/>
        <v>0</v>
      </c>
      <c r="U53" s="1">
        <f t="shared" si="6"/>
        <v>0</v>
      </c>
    </row>
    <row r="54" spans="1:21" x14ac:dyDescent="0.3">
      <c r="A54" t="s">
        <v>43</v>
      </c>
      <c r="B54" t="s">
        <v>43</v>
      </c>
      <c r="C54" t="s">
        <v>129</v>
      </c>
      <c r="D54" t="s">
        <v>102</v>
      </c>
      <c r="E54">
        <v>1938</v>
      </c>
      <c r="F54">
        <v>8</v>
      </c>
      <c r="G54" s="1">
        <v>662653</v>
      </c>
      <c r="H54" s="3">
        <f t="shared" si="7"/>
        <v>13.25306</v>
      </c>
      <c r="I54" s="1">
        <v>2600063</v>
      </c>
      <c r="J54" s="3">
        <f t="shared" si="8"/>
        <v>52.001260000000002</v>
      </c>
      <c r="K54">
        <v>1</v>
      </c>
      <c r="L54" s="1">
        <v>4500</v>
      </c>
      <c r="M54" s="2">
        <f t="shared" si="9"/>
        <v>4.5</v>
      </c>
      <c r="N54" s="1"/>
      <c r="O54" s="2">
        <f t="shared" si="10"/>
        <v>0</v>
      </c>
      <c r="P54" s="1">
        <f>222000+3477000</f>
        <v>3699000</v>
      </c>
      <c r="Q54" s="1">
        <f t="shared" si="4"/>
        <v>36.99</v>
      </c>
      <c r="S54" s="1">
        <f t="shared" si="5"/>
        <v>0</v>
      </c>
      <c r="U54" s="1">
        <f t="shared" si="6"/>
        <v>0</v>
      </c>
    </row>
    <row r="55" spans="1:21" x14ac:dyDescent="0.3">
      <c r="A55" t="s">
        <v>43</v>
      </c>
      <c r="B55" t="s">
        <v>43</v>
      </c>
      <c r="C55" t="s">
        <v>129</v>
      </c>
      <c r="D55" t="s">
        <v>102</v>
      </c>
      <c r="E55">
        <v>1939</v>
      </c>
      <c r="F55">
        <v>8</v>
      </c>
      <c r="G55" s="1">
        <v>774433</v>
      </c>
      <c r="H55" s="3">
        <f t="shared" si="7"/>
        <v>15.488659999999999</v>
      </c>
      <c r="I55" s="1">
        <v>2766000</v>
      </c>
      <c r="J55" s="3">
        <f t="shared" si="8"/>
        <v>55.32</v>
      </c>
      <c r="K55">
        <v>1</v>
      </c>
      <c r="L55" s="1"/>
      <c r="M55" s="2">
        <f t="shared" si="9"/>
        <v>0</v>
      </c>
      <c r="N55" s="1"/>
      <c r="O55" s="2">
        <f t="shared" si="10"/>
        <v>0</v>
      </c>
      <c r="P55" s="1"/>
      <c r="Q55" s="1">
        <f t="shared" si="4"/>
        <v>0</v>
      </c>
      <c r="S55" s="1">
        <f t="shared" si="5"/>
        <v>0</v>
      </c>
      <c r="U55" s="1">
        <f t="shared" si="6"/>
        <v>0</v>
      </c>
    </row>
    <row r="56" spans="1:21" x14ac:dyDescent="0.3">
      <c r="A56" t="s">
        <v>43</v>
      </c>
      <c r="B56" t="s">
        <v>43</v>
      </c>
      <c r="C56" t="s">
        <v>129</v>
      </c>
      <c r="D56" t="s">
        <v>102</v>
      </c>
      <c r="E56">
        <v>1940</v>
      </c>
      <c r="F56">
        <v>8</v>
      </c>
      <c r="G56" s="1">
        <v>748648</v>
      </c>
      <c r="H56" s="3">
        <f t="shared" si="7"/>
        <v>14.97296</v>
      </c>
      <c r="I56" s="1">
        <v>2936241</v>
      </c>
      <c r="J56" s="3">
        <f t="shared" si="8"/>
        <v>58.724820000000001</v>
      </c>
      <c r="K56">
        <v>1</v>
      </c>
      <c r="L56" s="1">
        <v>6675</v>
      </c>
      <c r="M56" s="2">
        <f t="shared" si="9"/>
        <v>6.6749999999999998</v>
      </c>
      <c r="N56" s="1"/>
      <c r="O56" s="2">
        <f t="shared" si="10"/>
        <v>0</v>
      </c>
      <c r="P56" s="1"/>
      <c r="Q56" s="1">
        <f t="shared" si="4"/>
        <v>0</v>
      </c>
      <c r="S56" s="1">
        <f t="shared" si="5"/>
        <v>0</v>
      </c>
      <c r="U56" s="1">
        <f t="shared" si="6"/>
        <v>0</v>
      </c>
    </row>
    <row r="57" spans="1:21" x14ac:dyDescent="0.3">
      <c r="A57" t="s">
        <v>43</v>
      </c>
      <c r="B57" t="s">
        <v>43</v>
      </c>
      <c r="C57" t="s">
        <v>129</v>
      </c>
      <c r="D57" t="s">
        <v>102</v>
      </c>
      <c r="E57">
        <v>1941</v>
      </c>
      <c r="F57">
        <v>8</v>
      </c>
      <c r="G57" s="1">
        <v>774987</v>
      </c>
      <c r="H57" s="3">
        <f t="shared" si="7"/>
        <v>15.499739999999999</v>
      </c>
      <c r="I57" s="1">
        <v>2608000</v>
      </c>
      <c r="J57" s="3">
        <f t="shared" si="8"/>
        <v>52.16</v>
      </c>
      <c r="K57">
        <v>1</v>
      </c>
      <c r="L57" s="1">
        <v>21415</v>
      </c>
      <c r="M57" s="2">
        <f t="shared" si="9"/>
        <v>21.414999999999999</v>
      </c>
      <c r="N57" s="1"/>
      <c r="O57" s="2">
        <f t="shared" si="10"/>
        <v>0</v>
      </c>
      <c r="P57" s="1"/>
      <c r="Q57" s="1">
        <f t="shared" si="4"/>
        <v>0</v>
      </c>
      <c r="S57" s="1">
        <f t="shared" si="5"/>
        <v>0</v>
      </c>
      <c r="U57" s="1">
        <f t="shared" si="6"/>
        <v>0</v>
      </c>
    </row>
    <row r="58" spans="1:21" x14ac:dyDescent="0.3">
      <c r="A58" t="s">
        <v>43</v>
      </c>
      <c r="B58" t="s">
        <v>43</v>
      </c>
      <c r="C58" t="s">
        <v>129</v>
      </c>
      <c r="D58" t="s">
        <v>102</v>
      </c>
      <c r="E58">
        <v>1942</v>
      </c>
      <c r="F58">
        <v>8</v>
      </c>
      <c r="G58" s="1">
        <v>861373</v>
      </c>
      <c r="H58" s="3">
        <f t="shared" si="7"/>
        <v>17.227460000000001</v>
      </c>
      <c r="I58" s="1">
        <v>2716900</v>
      </c>
      <c r="J58" s="3">
        <f t="shared" si="8"/>
        <v>54.338000000000001</v>
      </c>
      <c r="K58">
        <v>1</v>
      </c>
      <c r="L58" s="1">
        <v>35071</v>
      </c>
      <c r="M58" s="2">
        <f t="shared" si="9"/>
        <v>35.070999999999998</v>
      </c>
      <c r="N58" s="1"/>
      <c r="O58" s="2">
        <f t="shared" si="10"/>
        <v>0</v>
      </c>
      <c r="P58" s="1"/>
      <c r="Q58" s="1">
        <f t="shared" si="4"/>
        <v>0</v>
      </c>
      <c r="S58" s="1">
        <f t="shared" si="5"/>
        <v>0</v>
      </c>
      <c r="U58" s="1">
        <f t="shared" si="6"/>
        <v>0</v>
      </c>
    </row>
    <row r="59" spans="1:21" x14ac:dyDescent="0.3">
      <c r="A59" t="s">
        <v>43</v>
      </c>
      <c r="B59" t="s">
        <v>43</v>
      </c>
      <c r="C59" t="s">
        <v>129</v>
      </c>
      <c r="D59" t="s">
        <v>102</v>
      </c>
      <c r="E59">
        <v>1943</v>
      </c>
      <c r="F59">
        <v>8</v>
      </c>
      <c r="G59" s="1">
        <v>985570</v>
      </c>
      <c r="H59" s="3">
        <f t="shared" si="7"/>
        <v>19.711400000000001</v>
      </c>
      <c r="I59" s="1">
        <v>2835000</v>
      </c>
      <c r="J59" s="3">
        <f t="shared" si="8"/>
        <v>56.7</v>
      </c>
      <c r="K59">
        <v>1</v>
      </c>
      <c r="L59" s="1">
        <v>44201</v>
      </c>
      <c r="M59" s="2">
        <f t="shared" si="9"/>
        <v>44.201000000000001</v>
      </c>
      <c r="N59" s="1"/>
      <c r="O59" s="2">
        <f t="shared" si="10"/>
        <v>0</v>
      </c>
      <c r="P59" s="1"/>
      <c r="Q59" s="1">
        <f t="shared" si="4"/>
        <v>0</v>
      </c>
      <c r="S59" s="1">
        <f t="shared" si="5"/>
        <v>0</v>
      </c>
      <c r="U59" s="1">
        <f t="shared" si="6"/>
        <v>0</v>
      </c>
    </row>
    <row r="60" spans="1:21" x14ac:dyDescent="0.3">
      <c r="A60" t="s">
        <v>43</v>
      </c>
      <c r="B60" t="s">
        <v>43</v>
      </c>
      <c r="C60" t="s">
        <v>129</v>
      </c>
      <c r="D60" t="s">
        <v>102</v>
      </c>
      <c r="E60">
        <v>1944</v>
      </c>
      <c r="F60">
        <v>8</v>
      </c>
      <c r="G60" s="1">
        <v>979000</v>
      </c>
      <c r="H60" s="3">
        <f t="shared" si="7"/>
        <v>19.579999999999998</v>
      </c>
      <c r="I60" s="1">
        <v>2621325</v>
      </c>
      <c r="J60" s="3">
        <f t="shared" si="8"/>
        <v>52.426499999999997</v>
      </c>
      <c r="K60">
        <v>1</v>
      </c>
      <c r="L60" s="1">
        <v>40097</v>
      </c>
      <c r="M60" s="2">
        <f t="shared" si="9"/>
        <v>40.097000000000001</v>
      </c>
      <c r="N60" s="1"/>
      <c r="O60" s="2">
        <f t="shared" si="10"/>
        <v>0</v>
      </c>
      <c r="P60" s="1"/>
      <c r="Q60" s="1">
        <f t="shared" si="4"/>
        <v>0</v>
      </c>
      <c r="S60" s="1">
        <f t="shared" si="5"/>
        <v>0</v>
      </c>
      <c r="U60" s="1">
        <f t="shared" si="6"/>
        <v>0</v>
      </c>
    </row>
    <row r="61" spans="1:21" x14ac:dyDescent="0.3">
      <c r="A61" t="s">
        <v>43</v>
      </c>
      <c r="B61" t="s">
        <v>43</v>
      </c>
      <c r="C61" t="s">
        <v>129</v>
      </c>
      <c r="D61" t="s">
        <v>102</v>
      </c>
      <c r="E61">
        <v>1945</v>
      </c>
      <c r="F61">
        <v>8</v>
      </c>
      <c r="G61" s="1"/>
      <c r="H61" s="3">
        <f t="shared" si="7"/>
        <v>0</v>
      </c>
      <c r="I61" s="1"/>
      <c r="J61" s="3">
        <f t="shared" si="8"/>
        <v>0</v>
      </c>
      <c r="K61">
        <v>1</v>
      </c>
      <c r="L61" s="1">
        <v>5250</v>
      </c>
      <c r="M61" s="2">
        <f t="shared" si="9"/>
        <v>5.25</v>
      </c>
      <c r="N61" s="1"/>
      <c r="O61" s="2">
        <f t="shared" si="10"/>
        <v>0</v>
      </c>
      <c r="P61" s="1"/>
      <c r="Q61" s="1">
        <f t="shared" si="4"/>
        <v>0</v>
      </c>
      <c r="S61" s="1">
        <f t="shared" si="5"/>
        <v>0</v>
      </c>
      <c r="U61" s="1">
        <f t="shared" si="6"/>
        <v>0</v>
      </c>
    </row>
    <row r="62" spans="1:21" ht="14.4" customHeight="1" x14ac:dyDescent="0.3">
      <c r="A62" t="s">
        <v>21</v>
      </c>
      <c r="B62" t="s">
        <v>113</v>
      </c>
      <c r="C62" t="s">
        <v>131</v>
      </c>
      <c r="D62" t="s">
        <v>102</v>
      </c>
      <c r="E62">
        <v>1936</v>
      </c>
      <c r="G62" s="1"/>
      <c r="H62" s="3">
        <f t="shared" si="7"/>
        <v>0</v>
      </c>
      <c r="I62" s="1"/>
      <c r="J62" s="3">
        <f t="shared" si="8"/>
        <v>0</v>
      </c>
      <c r="L62" s="1"/>
      <c r="M62" s="2">
        <f t="shared" si="9"/>
        <v>0</v>
      </c>
      <c r="N62" s="1"/>
      <c r="O62" s="2">
        <f t="shared" si="10"/>
        <v>0</v>
      </c>
      <c r="P62" s="1"/>
      <c r="Q62" s="1">
        <f t="shared" si="4"/>
        <v>0</v>
      </c>
      <c r="S62" s="1">
        <f t="shared" si="5"/>
        <v>0</v>
      </c>
      <c r="U62" s="1">
        <f t="shared" si="6"/>
        <v>0</v>
      </c>
    </row>
    <row r="63" spans="1:21" ht="14.4" customHeight="1" x14ac:dyDescent="0.3">
      <c r="A63" t="s">
        <v>21</v>
      </c>
      <c r="B63" t="s">
        <v>113</v>
      </c>
      <c r="C63" t="s">
        <v>131</v>
      </c>
      <c r="D63" t="s">
        <v>102</v>
      </c>
      <c r="E63">
        <v>1937</v>
      </c>
      <c r="G63" s="1"/>
      <c r="H63" s="3">
        <f t="shared" si="7"/>
        <v>0</v>
      </c>
      <c r="I63" s="1"/>
      <c r="J63" s="3">
        <f t="shared" si="8"/>
        <v>0</v>
      </c>
      <c r="L63" s="1"/>
      <c r="M63" s="2">
        <f t="shared" si="9"/>
        <v>0</v>
      </c>
      <c r="N63" s="1"/>
      <c r="O63" s="2">
        <f t="shared" si="10"/>
        <v>0</v>
      </c>
      <c r="P63" s="1"/>
      <c r="Q63" s="1">
        <f t="shared" si="4"/>
        <v>0</v>
      </c>
      <c r="S63" s="1">
        <f t="shared" si="5"/>
        <v>0</v>
      </c>
      <c r="U63" s="1">
        <f t="shared" si="6"/>
        <v>0</v>
      </c>
    </row>
    <row r="64" spans="1:21" ht="14.4" customHeight="1" x14ac:dyDescent="0.3">
      <c r="A64" t="s">
        <v>21</v>
      </c>
      <c r="B64" t="s">
        <v>113</v>
      </c>
      <c r="C64" t="s">
        <v>131</v>
      </c>
      <c r="D64" t="s">
        <v>102</v>
      </c>
      <c r="E64">
        <v>1938</v>
      </c>
      <c r="G64" s="1"/>
      <c r="H64" s="3">
        <f t="shared" si="7"/>
        <v>0</v>
      </c>
      <c r="I64" s="1"/>
      <c r="J64" s="3">
        <f t="shared" si="8"/>
        <v>0</v>
      </c>
      <c r="L64" s="1"/>
      <c r="M64" s="2">
        <f t="shared" si="9"/>
        <v>0</v>
      </c>
      <c r="N64" s="1"/>
      <c r="O64" s="2">
        <f t="shared" si="10"/>
        <v>0</v>
      </c>
      <c r="P64" s="1"/>
      <c r="Q64" s="1">
        <f t="shared" si="4"/>
        <v>0</v>
      </c>
      <c r="S64" s="1">
        <f t="shared" si="5"/>
        <v>0</v>
      </c>
      <c r="U64" s="1">
        <f t="shared" si="6"/>
        <v>0</v>
      </c>
    </row>
    <row r="65" spans="1:21" ht="14.4" customHeight="1" x14ac:dyDescent="0.3">
      <c r="A65" t="s">
        <v>21</v>
      </c>
      <c r="B65" t="s">
        <v>113</v>
      </c>
      <c r="C65" t="s">
        <v>131</v>
      </c>
      <c r="D65" t="s">
        <v>102</v>
      </c>
      <c r="E65">
        <v>1939</v>
      </c>
      <c r="G65" s="1"/>
      <c r="H65" s="3">
        <f t="shared" si="7"/>
        <v>0</v>
      </c>
      <c r="I65" s="1"/>
      <c r="J65" s="3">
        <f t="shared" si="8"/>
        <v>0</v>
      </c>
      <c r="L65" s="1"/>
      <c r="M65" s="2">
        <f t="shared" si="9"/>
        <v>0</v>
      </c>
      <c r="N65" s="1"/>
      <c r="O65" s="2">
        <f t="shared" si="10"/>
        <v>0</v>
      </c>
      <c r="P65" s="1"/>
      <c r="Q65" s="1">
        <f t="shared" si="4"/>
        <v>0</v>
      </c>
      <c r="S65" s="1">
        <f t="shared" si="5"/>
        <v>0</v>
      </c>
      <c r="U65" s="1">
        <f t="shared" si="6"/>
        <v>0</v>
      </c>
    </row>
    <row r="66" spans="1:21" ht="14.4" customHeight="1" x14ac:dyDescent="0.3">
      <c r="A66" t="s">
        <v>21</v>
      </c>
      <c r="B66" t="s">
        <v>113</v>
      </c>
      <c r="C66" t="s">
        <v>131</v>
      </c>
      <c r="D66" t="s">
        <v>102</v>
      </c>
      <c r="E66">
        <v>1940</v>
      </c>
      <c r="G66" s="1"/>
      <c r="H66" s="3">
        <f t="shared" ref="H66:H81" si="11">G66/50000</f>
        <v>0</v>
      </c>
      <c r="I66" s="1"/>
      <c r="J66" s="3">
        <f t="shared" ref="J66:J81" si="12">I66/50000</f>
        <v>0</v>
      </c>
      <c r="L66" s="1"/>
      <c r="M66" s="2">
        <f t="shared" ref="M66:M81" si="13">L66/1000</f>
        <v>0</v>
      </c>
      <c r="N66" s="1"/>
      <c r="O66" s="2">
        <f t="shared" ref="O66:O81" si="14">N66/1000</f>
        <v>0</v>
      </c>
      <c r="P66" s="1"/>
      <c r="Q66" s="1">
        <f t="shared" si="4"/>
        <v>0</v>
      </c>
      <c r="S66" s="1">
        <f t="shared" si="5"/>
        <v>0</v>
      </c>
      <c r="U66" s="1">
        <f t="shared" si="6"/>
        <v>0</v>
      </c>
    </row>
    <row r="67" spans="1:21" ht="14.4" customHeight="1" x14ac:dyDescent="0.3">
      <c r="A67" t="s">
        <v>21</v>
      </c>
      <c r="B67" t="s">
        <v>113</v>
      </c>
      <c r="C67" t="s">
        <v>131</v>
      </c>
      <c r="D67" t="s">
        <v>102</v>
      </c>
      <c r="E67">
        <v>1941</v>
      </c>
      <c r="G67" s="1"/>
      <c r="H67" s="3">
        <f t="shared" si="11"/>
        <v>0</v>
      </c>
      <c r="I67" s="1"/>
      <c r="J67" s="3">
        <f t="shared" si="12"/>
        <v>0</v>
      </c>
      <c r="L67" s="1"/>
      <c r="M67" s="2">
        <f t="shared" si="13"/>
        <v>0</v>
      </c>
      <c r="N67" s="1"/>
      <c r="O67" s="2">
        <f t="shared" si="14"/>
        <v>0</v>
      </c>
      <c r="P67" s="1"/>
      <c r="Q67" s="1">
        <f t="shared" ref="Q67:Q130" si="15">P67/100000</f>
        <v>0</v>
      </c>
      <c r="S67" s="1">
        <f t="shared" ref="S67:S130" si="16">R67/10</f>
        <v>0</v>
      </c>
      <c r="U67" s="1">
        <f t="shared" ref="U67:U130" si="17">T67/1000</f>
        <v>0</v>
      </c>
    </row>
    <row r="68" spans="1:21" ht="14.4" customHeight="1" x14ac:dyDescent="0.3">
      <c r="A68" t="s">
        <v>21</v>
      </c>
      <c r="B68" t="s">
        <v>113</v>
      </c>
      <c r="C68" t="s">
        <v>131</v>
      </c>
      <c r="D68" t="s">
        <v>102</v>
      </c>
      <c r="E68">
        <v>1942</v>
      </c>
      <c r="G68" s="1"/>
      <c r="H68" s="3">
        <f t="shared" si="11"/>
        <v>0</v>
      </c>
      <c r="I68" s="1"/>
      <c r="J68" s="3">
        <f t="shared" si="12"/>
        <v>0</v>
      </c>
      <c r="L68" s="1"/>
      <c r="M68" s="2">
        <f t="shared" si="13"/>
        <v>0</v>
      </c>
      <c r="N68" s="1"/>
      <c r="O68" s="2">
        <f t="shared" si="14"/>
        <v>0</v>
      </c>
      <c r="P68" s="1"/>
      <c r="Q68" s="1">
        <f t="shared" si="15"/>
        <v>0</v>
      </c>
      <c r="S68" s="1">
        <f t="shared" si="16"/>
        <v>0</v>
      </c>
      <c r="U68" s="1">
        <f t="shared" si="17"/>
        <v>0</v>
      </c>
    </row>
    <row r="69" spans="1:21" ht="14.4" customHeight="1" x14ac:dyDescent="0.3">
      <c r="A69" t="s">
        <v>21</v>
      </c>
      <c r="B69" t="s">
        <v>113</v>
      </c>
      <c r="C69" t="s">
        <v>131</v>
      </c>
      <c r="D69" t="s">
        <v>102</v>
      </c>
      <c r="E69">
        <v>1943</v>
      </c>
      <c r="G69" s="1"/>
      <c r="H69" s="3">
        <f t="shared" si="11"/>
        <v>0</v>
      </c>
      <c r="I69" s="1"/>
      <c r="J69" s="3">
        <f t="shared" si="12"/>
        <v>0</v>
      </c>
      <c r="L69" s="1"/>
      <c r="M69" s="2">
        <f t="shared" si="13"/>
        <v>0</v>
      </c>
      <c r="N69" s="1"/>
      <c r="O69" s="2">
        <f t="shared" si="14"/>
        <v>0</v>
      </c>
      <c r="P69" s="1"/>
      <c r="Q69" s="1">
        <f t="shared" si="15"/>
        <v>0</v>
      </c>
      <c r="S69" s="1">
        <f t="shared" si="16"/>
        <v>0</v>
      </c>
      <c r="U69" s="1">
        <f t="shared" si="17"/>
        <v>0</v>
      </c>
    </row>
    <row r="70" spans="1:21" ht="14.4" customHeight="1" x14ac:dyDescent="0.3">
      <c r="A70" t="s">
        <v>21</v>
      </c>
      <c r="B70" t="s">
        <v>113</v>
      </c>
      <c r="C70" t="s">
        <v>131</v>
      </c>
      <c r="D70" t="s">
        <v>102</v>
      </c>
      <c r="E70">
        <v>1944</v>
      </c>
      <c r="G70" s="1"/>
      <c r="H70" s="3">
        <f t="shared" si="11"/>
        <v>0</v>
      </c>
      <c r="I70" s="1"/>
      <c r="J70" s="3">
        <f t="shared" si="12"/>
        <v>0</v>
      </c>
      <c r="L70" s="1"/>
      <c r="M70" s="2">
        <f t="shared" si="13"/>
        <v>0</v>
      </c>
      <c r="N70" s="1"/>
      <c r="O70" s="2">
        <f t="shared" si="14"/>
        <v>0</v>
      </c>
      <c r="P70" s="1"/>
      <c r="Q70" s="1">
        <f t="shared" si="15"/>
        <v>0</v>
      </c>
      <c r="S70" s="1">
        <f t="shared" si="16"/>
        <v>0</v>
      </c>
      <c r="U70" s="1">
        <f t="shared" si="17"/>
        <v>0</v>
      </c>
    </row>
    <row r="71" spans="1:21" ht="14.4" customHeight="1" x14ac:dyDescent="0.3">
      <c r="A71" t="s">
        <v>21</v>
      </c>
      <c r="B71" t="s">
        <v>113</v>
      </c>
      <c r="C71" t="s">
        <v>131</v>
      </c>
      <c r="D71" t="s">
        <v>102</v>
      </c>
      <c r="E71">
        <v>1945</v>
      </c>
      <c r="G71" s="1"/>
      <c r="H71" s="3">
        <f t="shared" si="11"/>
        <v>0</v>
      </c>
      <c r="I71" s="1"/>
      <c r="J71" s="3">
        <f t="shared" si="12"/>
        <v>0</v>
      </c>
      <c r="L71" s="1"/>
      <c r="M71" s="2">
        <f t="shared" si="13"/>
        <v>0</v>
      </c>
      <c r="N71" s="1"/>
      <c r="O71" s="2">
        <f t="shared" si="14"/>
        <v>0</v>
      </c>
      <c r="P71" s="1"/>
      <c r="Q71" s="1">
        <f t="shared" si="15"/>
        <v>0</v>
      </c>
      <c r="S71" s="1">
        <f t="shared" si="16"/>
        <v>0</v>
      </c>
      <c r="U71" s="1">
        <f t="shared" si="17"/>
        <v>0</v>
      </c>
    </row>
    <row r="72" spans="1:21" ht="14.4" customHeight="1" x14ac:dyDescent="0.3">
      <c r="A72" t="s">
        <v>30</v>
      </c>
      <c r="B72" t="s">
        <v>30</v>
      </c>
      <c r="C72" t="s">
        <v>130</v>
      </c>
      <c r="D72" t="s">
        <v>102</v>
      </c>
      <c r="E72">
        <v>1936</v>
      </c>
      <c r="F72">
        <v>48</v>
      </c>
      <c r="G72" s="1">
        <v>3118340</v>
      </c>
      <c r="H72" s="3">
        <f t="shared" si="11"/>
        <v>62.366799999999998</v>
      </c>
      <c r="I72" s="1">
        <v>190660</v>
      </c>
      <c r="J72" s="3">
        <f t="shared" si="12"/>
        <v>3.8132000000000001</v>
      </c>
      <c r="L72" s="1"/>
      <c r="M72" s="2">
        <f t="shared" si="13"/>
        <v>0</v>
      </c>
      <c r="N72" s="1"/>
      <c r="O72" s="2">
        <f t="shared" si="14"/>
        <v>0</v>
      </c>
      <c r="P72" s="1">
        <f>5981898+21445070</f>
        <v>27426968</v>
      </c>
      <c r="Q72" s="1">
        <f t="shared" si="15"/>
        <v>274.26967999999999</v>
      </c>
      <c r="S72" s="1">
        <f t="shared" si="16"/>
        <v>0</v>
      </c>
      <c r="U72" s="1">
        <f t="shared" si="17"/>
        <v>0</v>
      </c>
    </row>
    <row r="73" spans="1:21" ht="14.4" customHeight="1" x14ac:dyDescent="0.3">
      <c r="A73" t="s">
        <v>30</v>
      </c>
      <c r="B73" t="s">
        <v>30</v>
      </c>
      <c r="C73" t="s">
        <v>130</v>
      </c>
      <c r="D73" t="s">
        <v>102</v>
      </c>
      <c r="E73">
        <v>1937</v>
      </c>
      <c r="F73">
        <v>48</v>
      </c>
      <c r="G73" s="1">
        <v>3801586</v>
      </c>
      <c r="H73" s="3">
        <f t="shared" si="11"/>
        <v>76.031720000000007</v>
      </c>
      <c r="I73" s="1">
        <v>265540</v>
      </c>
      <c r="J73" s="3">
        <f t="shared" si="12"/>
        <v>5.3108000000000004</v>
      </c>
      <c r="L73" s="1"/>
      <c r="M73" s="2">
        <f t="shared" si="13"/>
        <v>0</v>
      </c>
      <c r="N73" s="1"/>
      <c r="O73" s="2">
        <f t="shared" si="14"/>
        <v>0</v>
      </c>
      <c r="P73" s="1">
        <f>6588307+22799348</f>
        <v>29387655</v>
      </c>
      <c r="Q73" s="1">
        <f t="shared" si="15"/>
        <v>293.87655000000001</v>
      </c>
      <c r="S73" s="1">
        <f t="shared" si="16"/>
        <v>0</v>
      </c>
      <c r="U73" s="1">
        <f t="shared" si="17"/>
        <v>0</v>
      </c>
    </row>
    <row r="74" spans="1:21" ht="14.4" customHeight="1" x14ac:dyDescent="0.3">
      <c r="A74" t="s">
        <v>30</v>
      </c>
      <c r="B74" t="s">
        <v>30</v>
      </c>
      <c r="C74" t="s">
        <v>130</v>
      </c>
      <c r="D74" t="s">
        <v>102</v>
      </c>
      <c r="E74">
        <v>1938</v>
      </c>
      <c r="F74">
        <v>48</v>
      </c>
      <c r="G74" s="1">
        <v>2248600</v>
      </c>
      <c r="H74" s="3">
        <f t="shared" si="11"/>
        <v>44.972000000000001</v>
      </c>
      <c r="I74" s="1">
        <v>180920</v>
      </c>
      <c r="J74" s="3">
        <f t="shared" si="12"/>
        <v>3.6183999999999998</v>
      </c>
      <c r="L74" s="1"/>
      <c r="M74" s="2">
        <f t="shared" si="13"/>
        <v>0</v>
      </c>
      <c r="N74" s="1"/>
      <c r="O74" s="2">
        <f t="shared" si="14"/>
        <v>0</v>
      </c>
      <c r="P74" s="1">
        <v>29106820</v>
      </c>
      <c r="Q74" s="1">
        <f t="shared" si="15"/>
        <v>291.06819999999999</v>
      </c>
      <c r="S74" s="1">
        <f t="shared" si="16"/>
        <v>0</v>
      </c>
      <c r="U74" s="1">
        <f t="shared" si="17"/>
        <v>0</v>
      </c>
    </row>
    <row r="75" spans="1:21" ht="14.4" customHeight="1" x14ac:dyDescent="0.3">
      <c r="A75" t="s">
        <v>30</v>
      </c>
      <c r="B75" t="s">
        <v>30</v>
      </c>
      <c r="C75" t="s">
        <v>130</v>
      </c>
      <c r="D75" t="s">
        <v>102</v>
      </c>
      <c r="E75">
        <v>1939</v>
      </c>
      <c r="F75">
        <v>48</v>
      </c>
      <c r="G75" s="1">
        <v>3055124</v>
      </c>
      <c r="H75" s="3">
        <f t="shared" si="11"/>
        <v>61.10248</v>
      </c>
      <c r="I75" s="1">
        <v>174569</v>
      </c>
      <c r="J75" s="3">
        <f t="shared" si="12"/>
        <v>3.4913799999999999</v>
      </c>
      <c r="L75" s="1"/>
      <c r="M75" s="2">
        <f t="shared" si="13"/>
        <v>0</v>
      </c>
      <c r="N75" s="1"/>
      <c r="O75" s="2">
        <f t="shared" si="14"/>
        <v>0</v>
      </c>
      <c r="P75" s="1"/>
      <c r="Q75" s="1">
        <f t="shared" si="15"/>
        <v>0</v>
      </c>
      <c r="S75" s="1">
        <f t="shared" si="16"/>
        <v>0</v>
      </c>
      <c r="U75" s="1">
        <f t="shared" si="17"/>
        <v>0</v>
      </c>
    </row>
    <row r="76" spans="1:21" ht="14.4" customHeight="1" x14ac:dyDescent="0.3">
      <c r="A76" t="s">
        <v>30</v>
      </c>
      <c r="B76" t="s">
        <v>30</v>
      </c>
      <c r="C76" t="s">
        <v>130</v>
      </c>
      <c r="D76" t="s">
        <v>102</v>
      </c>
      <c r="E76">
        <v>1940</v>
      </c>
      <c r="F76">
        <v>48</v>
      </c>
      <c r="G76" s="1">
        <v>1863960</v>
      </c>
      <c r="H76" s="3">
        <f t="shared" si="11"/>
        <v>37.279200000000003</v>
      </c>
      <c r="I76" s="1">
        <v>78000</v>
      </c>
      <c r="J76" s="3">
        <f t="shared" si="12"/>
        <v>1.56</v>
      </c>
      <c r="L76" s="1"/>
      <c r="M76" s="2">
        <f t="shared" si="13"/>
        <v>0</v>
      </c>
      <c r="N76" s="1"/>
      <c r="O76" s="2">
        <f t="shared" si="14"/>
        <v>0</v>
      </c>
      <c r="P76" s="1"/>
      <c r="Q76" s="1">
        <f t="shared" si="15"/>
        <v>0</v>
      </c>
      <c r="S76" s="1">
        <f t="shared" si="16"/>
        <v>0</v>
      </c>
      <c r="U76" s="1">
        <f t="shared" si="17"/>
        <v>0</v>
      </c>
    </row>
    <row r="77" spans="1:21" ht="14.4" customHeight="1" x14ac:dyDescent="0.3">
      <c r="A77" t="s">
        <v>30</v>
      </c>
      <c r="B77" t="s">
        <v>30</v>
      </c>
      <c r="C77" t="s">
        <v>130</v>
      </c>
      <c r="D77" t="s">
        <v>102</v>
      </c>
      <c r="E77">
        <v>1941</v>
      </c>
      <c r="F77">
        <v>48</v>
      </c>
      <c r="G77" s="1">
        <v>1598204</v>
      </c>
      <c r="H77" s="3">
        <f t="shared" si="11"/>
        <v>31.964079999999999</v>
      </c>
      <c r="I77" s="1">
        <v>129000</v>
      </c>
      <c r="J77" s="3">
        <f t="shared" si="12"/>
        <v>2.58</v>
      </c>
      <c r="L77" s="1"/>
      <c r="M77" s="2">
        <f t="shared" si="13"/>
        <v>0</v>
      </c>
      <c r="N77" s="1"/>
      <c r="O77" s="2">
        <f t="shared" si="14"/>
        <v>0</v>
      </c>
      <c r="P77" s="1"/>
      <c r="Q77" s="1">
        <f t="shared" si="15"/>
        <v>0</v>
      </c>
      <c r="S77" s="1">
        <f t="shared" si="16"/>
        <v>0</v>
      </c>
      <c r="U77" s="1">
        <f t="shared" si="17"/>
        <v>0</v>
      </c>
    </row>
    <row r="78" spans="1:21" ht="14.4" customHeight="1" x14ac:dyDescent="0.3">
      <c r="A78" t="s">
        <v>30</v>
      </c>
      <c r="B78" t="s">
        <v>30</v>
      </c>
      <c r="C78" t="s">
        <v>130</v>
      </c>
      <c r="D78" t="s">
        <v>102</v>
      </c>
      <c r="E78">
        <v>1942</v>
      </c>
      <c r="F78">
        <v>48</v>
      </c>
      <c r="G78" s="1">
        <v>1358500</v>
      </c>
      <c r="H78" s="3">
        <f t="shared" si="11"/>
        <v>27.17</v>
      </c>
      <c r="I78" s="1">
        <v>111000</v>
      </c>
      <c r="J78" s="3">
        <f t="shared" si="12"/>
        <v>2.2200000000000002</v>
      </c>
      <c r="L78" s="1"/>
      <c r="M78" s="2">
        <f t="shared" si="13"/>
        <v>0</v>
      </c>
      <c r="N78" s="1"/>
      <c r="O78" s="2">
        <f t="shared" si="14"/>
        <v>0</v>
      </c>
      <c r="P78" s="1"/>
      <c r="Q78" s="1">
        <f t="shared" si="15"/>
        <v>0</v>
      </c>
      <c r="S78" s="1">
        <f t="shared" si="16"/>
        <v>0</v>
      </c>
      <c r="U78" s="1">
        <f t="shared" si="17"/>
        <v>0</v>
      </c>
    </row>
    <row r="79" spans="1:21" ht="14.4" customHeight="1" x14ac:dyDescent="0.3">
      <c r="A79" t="s">
        <v>30</v>
      </c>
      <c r="B79" t="s">
        <v>30</v>
      </c>
      <c r="C79" t="s">
        <v>130</v>
      </c>
      <c r="D79" t="s">
        <v>102</v>
      </c>
      <c r="E79">
        <v>1943</v>
      </c>
      <c r="F79">
        <v>48</v>
      </c>
      <c r="G79" s="1">
        <v>1643733</v>
      </c>
      <c r="H79" s="3">
        <f t="shared" si="11"/>
        <v>32.874659999999999</v>
      </c>
      <c r="I79" s="1">
        <v>125000</v>
      </c>
      <c r="J79" s="3">
        <f t="shared" si="12"/>
        <v>2.5</v>
      </c>
      <c r="L79" s="1"/>
      <c r="M79" s="2">
        <f t="shared" si="13"/>
        <v>0</v>
      </c>
      <c r="N79" s="1"/>
      <c r="O79" s="2">
        <f t="shared" si="14"/>
        <v>0</v>
      </c>
      <c r="P79" s="1"/>
      <c r="Q79" s="1">
        <f t="shared" si="15"/>
        <v>0</v>
      </c>
      <c r="S79" s="1">
        <f t="shared" si="16"/>
        <v>0</v>
      </c>
      <c r="U79" s="1">
        <f t="shared" si="17"/>
        <v>0</v>
      </c>
    </row>
    <row r="80" spans="1:21" ht="14.4" customHeight="1" x14ac:dyDescent="0.3">
      <c r="A80" t="s">
        <v>30</v>
      </c>
      <c r="B80" t="s">
        <v>30</v>
      </c>
      <c r="C80" t="s">
        <v>130</v>
      </c>
      <c r="D80" t="s">
        <v>102</v>
      </c>
      <c r="E80">
        <v>1944</v>
      </c>
      <c r="F80">
        <v>48</v>
      </c>
      <c r="G80" s="1">
        <v>620562</v>
      </c>
      <c r="H80" s="3">
        <f t="shared" si="11"/>
        <v>12.411239999999999</v>
      </c>
      <c r="I80" s="1">
        <v>0</v>
      </c>
      <c r="J80" s="3">
        <f t="shared" si="12"/>
        <v>0</v>
      </c>
      <c r="L80" s="1"/>
      <c r="M80" s="2">
        <f t="shared" si="13"/>
        <v>0</v>
      </c>
      <c r="N80" s="1"/>
      <c r="O80" s="2">
        <f t="shared" si="14"/>
        <v>0</v>
      </c>
      <c r="P80" s="1"/>
      <c r="Q80" s="1">
        <f t="shared" si="15"/>
        <v>0</v>
      </c>
      <c r="S80" s="1">
        <f t="shared" si="16"/>
        <v>0</v>
      </c>
      <c r="U80" s="1">
        <f t="shared" si="17"/>
        <v>0</v>
      </c>
    </row>
    <row r="81" spans="1:21" ht="14.4" customHeight="1" x14ac:dyDescent="0.3">
      <c r="A81" t="s">
        <v>30</v>
      </c>
      <c r="B81" t="s">
        <v>30</v>
      </c>
      <c r="C81" t="s">
        <v>130</v>
      </c>
      <c r="D81" t="s">
        <v>102</v>
      </c>
      <c r="E81">
        <v>1945</v>
      </c>
      <c r="F81">
        <v>48</v>
      </c>
      <c r="G81" s="1"/>
      <c r="H81" s="3">
        <f t="shared" si="11"/>
        <v>0</v>
      </c>
      <c r="I81" s="1">
        <v>0</v>
      </c>
      <c r="J81" s="3">
        <f t="shared" si="12"/>
        <v>0</v>
      </c>
      <c r="L81" s="1"/>
      <c r="M81" s="2">
        <f t="shared" si="13"/>
        <v>0</v>
      </c>
      <c r="N81" s="1"/>
      <c r="O81" s="2">
        <f t="shared" si="14"/>
        <v>0</v>
      </c>
      <c r="P81" s="1"/>
      <c r="Q81" s="1">
        <f t="shared" si="15"/>
        <v>0</v>
      </c>
      <c r="S81" s="1">
        <f t="shared" si="16"/>
        <v>0</v>
      </c>
      <c r="U81" s="1">
        <f t="shared" si="17"/>
        <v>0</v>
      </c>
    </row>
    <row r="82" spans="1:21" ht="14.4" customHeight="1" x14ac:dyDescent="0.3">
      <c r="A82" t="s">
        <v>30</v>
      </c>
      <c r="B82" t="s">
        <v>115</v>
      </c>
      <c r="C82" t="s">
        <v>130</v>
      </c>
      <c r="D82" t="s">
        <v>102</v>
      </c>
      <c r="E82">
        <v>1936</v>
      </c>
      <c r="G82" s="1"/>
      <c r="H82" s="3">
        <f t="shared" ref="H82:H91" si="18">G82/50000</f>
        <v>0</v>
      </c>
      <c r="I82" s="1"/>
      <c r="J82" s="3">
        <f t="shared" ref="J82:J91" si="19">I82/50000</f>
        <v>0</v>
      </c>
      <c r="L82" s="1"/>
      <c r="M82" s="2">
        <f t="shared" ref="M82:M91" si="20">L82/1000</f>
        <v>0</v>
      </c>
      <c r="N82" s="1"/>
      <c r="O82" s="2">
        <f t="shared" ref="O82:O91" si="21">N82/1000</f>
        <v>0</v>
      </c>
      <c r="P82" s="1">
        <f>13682</f>
        <v>13682</v>
      </c>
      <c r="Q82" s="1">
        <f t="shared" si="15"/>
        <v>0.13682</v>
      </c>
      <c r="S82" s="1">
        <f t="shared" si="16"/>
        <v>0</v>
      </c>
      <c r="U82" s="1">
        <f t="shared" si="17"/>
        <v>0</v>
      </c>
    </row>
    <row r="83" spans="1:21" ht="14.4" customHeight="1" x14ac:dyDescent="0.3">
      <c r="A83" t="s">
        <v>30</v>
      </c>
      <c r="B83" t="s">
        <v>115</v>
      </c>
      <c r="C83" t="s">
        <v>130</v>
      </c>
      <c r="D83" t="s">
        <v>102</v>
      </c>
      <c r="E83">
        <v>1937</v>
      </c>
      <c r="G83" s="1"/>
      <c r="H83" s="3">
        <f t="shared" si="18"/>
        <v>0</v>
      </c>
      <c r="I83" s="1"/>
      <c r="J83" s="3">
        <f t="shared" si="19"/>
        <v>0</v>
      </c>
      <c r="L83" s="1"/>
      <c r="M83" s="2">
        <f t="shared" si="20"/>
        <v>0</v>
      </c>
      <c r="N83" s="1"/>
      <c r="O83" s="2">
        <f t="shared" si="21"/>
        <v>0</v>
      </c>
      <c r="P83" s="1">
        <v>35917</v>
      </c>
      <c r="Q83" s="1">
        <f t="shared" si="15"/>
        <v>0.35916999999999999</v>
      </c>
      <c r="S83" s="1">
        <f t="shared" si="16"/>
        <v>0</v>
      </c>
      <c r="U83" s="1">
        <f t="shared" si="17"/>
        <v>0</v>
      </c>
    </row>
    <row r="84" spans="1:21" ht="14.4" customHeight="1" x14ac:dyDescent="0.3">
      <c r="A84" t="s">
        <v>30</v>
      </c>
      <c r="B84" t="s">
        <v>115</v>
      </c>
      <c r="C84" t="s">
        <v>130</v>
      </c>
      <c r="D84" t="s">
        <v>102</v>
      </c>
      <c r="E84">
        <v>1938</v>
      </c>
      <c r="G84" s="1">
        <v>2650</v>
      </c>
      <c r="H84" s="3">
        <f t="shared" si="18"/>
        <v>5.2999999999999999E-2</v>
      </c>
      <c r="I84" s="1"/>
      <c r="J84" s="3">
        <f t="shared" si="19"/>
        <v>0</v>
      </c>
      <c r="L84" s="1"/>
      <c r="M84" s="2">
        <f t="shared" si="20"/>
        <v>0</v>
      </c>
      <c r="N84" s="1"/>
      <c r="O84" s="2">
        <f t="shared" si="21"/>
        <v>0</v>
      </c>
      <c r="P84" s="1">
        <v>40618</v>
      </c>
      <c r="Q84" s="1">
        <f t="shared" si="15"/>
        <v>0.40617999999999999</v>
      </c>
      <c r="S84" s="1">
        <f t="shared" si="16"/>
        <v>0</v>
      </c>
      <c r="U84" s="1">
        <f t="shared" si="17"/>
        <v>0</v>
      </c>
    </row>
    <row r="85" spans="1:21" ht="14.4" customHeight="1" x14ac:dyDescent="0.3">
      <c r="A85" t="s">
        <v>30</v>
      </c>
      <c r="B85" t="s">
        <v>115</v>
      </c>
      <c r="C85" t="s">
        <v>130</v>
      </c>
      <c r="D85" t="s">
        <v>102</v>
      </c>
      <c r="E85">
        <v>1939</v>
      </c>
      <c r="G85" s="1"/>
      <c r="H85" s="3">
        <f t="shared" si="18"/>
        <v>0</v>
      </c>
      <c r="I85" s="1"/>
      <c r="J85" s="3">
        <f t="shared" si="19"/>
        <v>0</v>
      </c>
      <c r="L85" s="1"/>
      <c r="M85" s="2">
        <f t="shared" si="20"/>
        <v>0</v>
      </c>
      <c r="N85" s="1"/>
      <c r="O85" s="2">
        <f t="shared" si="21"/>
        <v>0</v>
      </c>
      <c r="P85" s="1"/>
      <c r="Q85" s="1">
        <f t="shared" si="15"/>
        <v>0</v>
      </c>
      <c r="S85" s="1">
        <f t="shared" si="16"/>
        <v>0</v>
      </c>
      <c r="U85" s="1">
        <f t="shared" si="17"/>
        <v>0</v>
      </c>
    </row>
    <row r="86" spans="1:21" ht="14.4" customHeight="1" x14ac:dyDescent="0.3">
      <c r="A86" t="s">
        <v>30</v>
      </c>
      <c r="B86" t="s">
        <v>115</v>
      </c>
      <c r="C86" t="s">
        <v>130</v>
      </c>
      <c r="D86" t="s">
        <v>102</v>
      </c>
      <c r="E86">
        <v>1940</v>
      </c>
      <c r="G86" s="1"/>
      <c r="H86" s="3">
        <f t="shared" si="18"/>
        <v>0</v>
      </c>
      <c r="I86" s="1"/>
      <c r="J86" s="3">
        <f t="shared" si="19"/>
        <v>0</v>
      </c>
      <c r="L86" s="1"/>
      <c r="M86" s="2">
        <f t="shared" si="20"/>
        <v>0</v>
      </c>
      <c r="N86" s="1"/>
      <c r="O86" s="2">
        <f t="shared" si="21"/>
        <v>0</v>
      </c>
      <c r="P86" s="1"/>
      <c r="Q86" s="1">
        <f t="shared" si="15"/>
        <v>0</v>
      </c>
      <c r="S86" s="1">
        <f t="shared" si="16"/>
        <v>0</v>
      </c>
      <c r="U86" s="1">
        <f t="shared" si="17"/>
        <v>0</v>
      </c>
    </row>
    <row r="87" spans="1:21" ht="14.4" customHeight="1" x14ac:dyDescent="0.3">
      <c r="A87" t="s">
        <v>30</v>
      </c>
      <c r="B87" t="s">
        <v>115</v>
      </c>
      <c r="C87" t="s">
        <v>130</v>
      </c>
      <c r="D87" t="s">
        <v>102</v>
      </c>
      <c r="E87">
        <v>1941</v>
      </c>
      <c r="G87" s="1"/>
      <c r="H87" s="3">
        <f t="shared" si="18"/>
        <v>0</v>
      </c>
      <c r="I87" s="1"/>
      <c r="J87" s="3">
        <f t="shared" si="19"/>
        <v>0</v>
      </c>
      <c r="L87" s="1"/>
      <c r="M87" s="2">
        <f t="shared" si="20"/>
        <v>0</v>
      </c>
      <c r="N87" s="1"/>
      <c r="O87" s="2">
        <f t="shared" si="21"/>
        <v>0</v>
      </c>
      <c r="P87" s="1"/>
      <c r="Q87" s="1">
        <f t="shared" si="15"/>
        <v>0</v>
      </c>
      <c r="S87" s="1">
        <f t="shared" si="16"/>
        <v>0</v>
      </c>
      <c r="U87" s="1">
        <f t="shared" si="17"/>
        <v>0</v>
      </c>
    </row>
    <row r="88" spans="1:21" ht="14.4" customHeight="1" x14ac:dyDescent="0.3">
      <c r="A88" t="s">
        <v>30</v>
      </c>
      <c r="B88" t="s">
        <v>115</v>
      </c>
      <c r="C88" t="s">
        <v>130</v>
      </c>
      <c r="D88" t="s">
        <v>102</v>
      </c>
      <c r="E88">
        <v>1942</v>
      </c>
      <c r="G88" s="1"/>
      <c r="H88" s="3">
        <f t="shared" si="18"/>
        <v>0</v>
      </c>
      <c r="I88" s="1"/>
      <c r="J88" s="3">
        <f t="shared" si="19"/>
        <v>0</v>
      </c>
      <c r="L88" s="1"/>
      <c r="M88" s="2">
        <f t="shared" si="20"/>
        <v>0</v>
      </c>
      <c r="N88" s="1"/>
      <c r="O88" s="2">
        <f t="shared" si="21"/>
        <v>0</v>
      </c>
      <c r="P88" s="1"/>
      <c r="Q88" s="1">
        <f t="shared" si="15"/>
        <v>0</v>
      </c>
      <c r="S88" s="1">
        <f t="shared" si="16"/>
        <v>0</v>
      </c>
      <c r="U88" s="1">
        <f t="shared" si="17"/>
        <v>0</v>
      </c>
    </row>
    <row r="89" spans="1:21" ht="14.4" customHeight="1" x14ac:dyDescent="0.3">
      <c r="A89" t="s">
        <v>30</v>
      </c>
      <c r="B89" t="s">
        <v>115</v>
      </c>
      <c r="C89" t="s">
        <v>130</v>
      </c>
      <c r="D89" t="s">
        <v>102</v>
      </c>
      <c r="E89">
        <v>1943</v>
      </c>
      <c r="G89" s="1"/>
      <c r="H89" s="3">
        <f t="shared" si="18"/>
        <v>0</v>
      </c>
      <c r="I89" s="1"/>
      <c r="J89" s="3">
        <f t="shared" si="19"/>
        <v>0</v>
      </c>
      <c r="L89" s="1"/>
      <c r="M89" s="2">
        <f t="shared" si="20"/>
        <v>0</v>
      </c>
      <c r="N89" s="1"/>
      <c r="O89" s="2">
        <f t="shared" si="21"/>
        <v>0</v>
      </c>
      <c r="P89" s="1"/>
      <c r="Q89" s="1">
        <f t="shared" si="15"/>
        <v>0</v>
      </c>
      <c r="S89" s="1">
        <f t="shared" si="16"/>
        <v>0</v>
      </c>
      <c r="U89" s="1">
        <f t="shared" si="17"/>
        <v>0</v>
      </c>
    </row>
    <row r="90" spans="1:21" ht="14.4" customHeight="1" x14ac:dyDescent="0.3">
      <c r="A90" t="s">
        <v>30</v>
      </c>
      <c r="B90" t="s">
        <v>115</v>
      </c>
      <c r="C90" t="s">
        <v>130</v>
      </c>
      <c r="D90" t="s">
        <v>102</v>
      </c>
      <c r="E90">
        <v>1944</v>
      </c>
      <c r="G90" s="1"/>
      <c r="H90" s="3">
        <f t="shared" si="18"/>
        <v>0</v>
      </c>
      <c r="I90" s="1"/>
      <c r="J90" s="3">
        <f t="shared" si="19"/>
        <v>0</v>
      </c>
      <c r="L90" s="1"/>
      <c r="M90" s="2">
        <f t="shared" si="20"/>
        <v>0</v>
      </c>
      <c r="N90" s="1"/>
      <c r="O90" s="2">
        <f t="shared" si="21"/>
        <v>0</v>
      </c>
      <c r="P90" s="1"/>
      <c r="Q90" s="1">
        <f t="shared" si="15"/>
        <v>0</v>
      </c>
      <c r="S90" s="1">
        <f t="shared" si="16"/>
        <v>0</v>
      </c>
      <c r="U90" s="1">
        <f t="shared" si="17"/>
        <v>0</v>
      </c>
    </row>
    <row r="91" spans="1:21" ht="14.4" customHeight="1" x14ac:dyDescent="0.3">
      <c r="A91" t="s">
        <v>30</v>
      </c>
      <c r="B91" t="s">
        <v>115</v>
      </c>
      <c r="C91" t="s">
        <v>130</v>
      </c>
      <c r="D91" t="s">
        <v>102</v>
      </c>
      <c r="E91">
        <v>1945</v>
      </c>
      <c r="G91" s="1"/>
      <c r="H91" s="3">
        <f t="shared" si="18"/>
        <v>0</v>
      </c>
      <c r="I91" s="1"/>
      <c r="J91" s="3">
        <f t="shared" si="19"/>
        <v>0</v>
      </c>
      <c r="L91" s="1"/>
      <c r="M91" s="2">
        <f t="shared" si="20"/>
        <v>0</v>
      </c>
      <c r="N91" s="1"/>
      <c r="O91" s="2">
        <f t="shared" si="21"/>
        <v>0</v>
      </c>
      <c r="P91" s="1"/>
      <c r="Q91" s="1">
        <f t="shared" si="15"/>
        <v>0</v>
      </c>
      <c r="S91" s="1">
        <f t="shared" si="16"/>
        <v>0</v>
      </c>
      <c r="U91" s="1">
        <f t="shared" si="17"/>
        <v>0</v>
      </c>
    </row>
    <row r="92" spans="1:21" ht="14.4" customHeight="1" x14ac:dyDescent="0.3">
      <c r="A92" t="s">
        <v>73</v>
      </c>
      <c r="B92" t="s">
        <v>73</v>
      </c>
      <c r="C92" t="s">
        <v>129</v>
      </c>
      <c r="D92" t="s">
        <v>102</v>
      </c>
      <c r="E92">
        <v>1936</v>
      </c>
      <c r="G92" s="1"/>
      <c r="H92" s="3">
        <f t="shared" ref="H92:H121" si="22">G92/50000</f>
        <v>0</v>
      </c>
      <c r="I92" s="1"/>
      <c r="J92" s="3">
        <f t="shared" ref="J92:J131" si="23">I92/50000</f>
        <v>0</v>
      </c>
      <c r="L92" s="1"/>
      <c r="M92" s="2">
        <f t="shared" ref="M92:M131" si="24">L92/1000</f>
        <v>0</v>
      </c>
      <c r="N92" s="1"/>
      <c r="O92" s="2">
        <f t="shared" ref="O92:O131" si="25">N92/1000</f>
        <v>0</v>
      </c>
      <c r="P92" s="1"/>
      <c r="Q92" s="1">
        <f t="shared" si="15"/>
        <v>0</v>
      </c>
      <c r="S92" s="1">
        <f t="shared" si="16"/>
        <v>0</v>
      </c>
      <c r="U92" s="1">
        <f t="shared" si="17"/>
        <v>0</v>
      </c>
    </row>
    <row r="93" spans="1:21" ht="14.4" customHeight="1" x14ac:dyDescent="0.3">
      <c r="A93" t="s">
        <v>73</v>
      </c>
      <c r="B93" t="s">
        <v>73</v>
      </c>
      <c r="C93" t="s">
        <v>129</v>
      </c>
      <c r="D93" t="s">
        <v>102</v>
      </c>
      <c r="E93">
        <v>1937</v>
      </c>
      <c r="G93" s="1"/>
      <c r="H93" s="3">
        <f t="shared" si="22"/>
        <v>0</v>
      </c>
      <c r="I93" s="1"/>
      <c r="J93" s="3">
        <f t="shared" si="23"/>
        <v>0</v>
      </c>
      <c r="L93" s="1"/>
      <c r="M93" s="2">
        <f t="shared" si="24"/>
        <v>0</v>
      </c>
      <c r="N93" s="1"/>
      <c r="O93" s="2">
        <f t="shared" si="25"/>
        <v>0</v>
      </c>
      <c r="P93" s="1"/>
      <c r="Q93" s="1">
        <f t="shared" si="15"/>
        <v>0</v>
      </c>
      <c r="S93" s="1">
        <f t="shared" si="16"/>
        <v>0</v>
      </c>
      <c r="U93" s="1">
        <f t="shared" si="17"/>
        <v>0</v>
      </c>
    </row>
    <row r="94" spans="1:21" ht="14.4" customHeight="1" x14ac:dyDescent="0.3">
      <c r="A94" t="s">
        <v>73</v>
      </c>
      <c r="B94" t="s">
        <v>73</v>
      </c>
      <c r="C94" t="s">
        <v>129</v>
      </c>
      <c r="D94" t="s">
        <v>102</v>
      </c>
      <c r="E94">
        <v>1938</v>
      </c>
      <c r="G94" s="1"/>
      <c r="H94" s="3">
        <f t="shared" si="22"/>
        <v>0</v>
      </c>
      <c r="I94" s="1"/>
      <c r="J94" s="3">
        <f t="shared" si="23"/>
        <v>0</v>
      </c>
      <c r="L94" s="1"/>
      <c r="M94" s="2">
        <f t="shared" si="24"/>
        <v>0</v>
      </c>
      <c r="N94" s="1"/>
      <c r="O94" s="2">
        <f t="shared" si="25"/>
        <v>0</v>
      </c>
      <c r="P94" s="1"/>
      <c r="Q94" s="1">
        <f t="shared" si="15"/>
        <v>0</v>
      </c>
      <c r="S94" s="1">
        <f t="shared" si="16"/>
        <v>0</v>
      </c>
      <c r="U94" s="1">
        <f t="shared" si="17"/>
        <v>0</v>
      </c>
    </row>
    <row r="95" spans="1:21" ht="14.4" customHeight="1" x14ac:dyDescent="0.3">
      <c r="A95" t="s">
        <v>73</v>
      </c>
      <c r="B95" t="s">
        <v>73</v>
      </c>
      <c r="C95" t="s">
        <v>129</v>
      </c>
      <c r="D95" t="s">
        <v>102</v>
      </c>
      <c r="E95">
        <v>1939</v>
      </c>
      <c r="G95" s="1"/>
      <c r="H95" s="3">
        <f t="shared" si="22"/>
        <v>0</v>
      </c>
      <c r="I95" s="1"/>
      <c r="J95" s="3">
        <f t="shared" si="23"/>
        <v>0</v>
      </c>
      <c r="L95" s="1"/>
      <c r="M95" s="2">
        <f t="shared" si="24"/>
        <v>0</v>
      </c>
      <c r="N95" s="1"/>
      <c r="O95" s="2">
        <f t="shared" si="25"/>
        <v>0</v>
      </c>
      <c r="P95" s="1"/>
      <c r="Q95" s="1">
        <f t="shared" si="15"/>
        <v>0</v>
      </c>
      <c r="S95" s="1">
        <f t="shared" si="16"/>
        <v>0</v>
      </c>
      <c r="U95" s="1">
        <f t="shared" si="17"/>
        <v>0</v>
      </c>
    </row>
    <row r="96" spans="1:21" ht="14.4" customHeight="1" x14ac:dyDescent="0.3">
      <c r="A96" t="s">
        <v>73</v>
      </c>
      <c r="B96" t="s">
        <v>73</v>
      </c>
      <c r="C96" t="s">
        <v>129</v>
      </c>
      <c r="D96" t="s">
        <v>102</v>
      </c>
      <c r="E96">
        <v>1940</v>
      </c>
      <c r="G96" s="1"/>
      <c r="H96" s="3">
        <f t="shared" si="22"/>
        <v>0</v>
      </c>
      <c r="I96" s="1"/>
      <c r="J96" s="3">
        <f t="shared" si="23"/>
        <v>0</v>
      </c>
      <c r="L96" s="1"/>
      <c r="M96" s="2">
        <f t="shared" si="24"/>
        <v>0</v>
      </c>
      <c r="N96" s="1"/>
      <c r="O96" s="2">
        <f t="shared" si="25"/>
        <v>0</v>
      </c>
      <c r="P96" s="1"/>
      <c r="Q96" s="1">
        <f t="shared" si="15"/>
        <v>0</v>
      </c>
      <c r="S96" s="1">
        <f t="shared" si="16"/>
        <v>0</v>
      </c>
      <c r="U96" s="1">
        <f t="shared" si="17"/>
        <v>0</v>
      </c>
    </row>
    <row r="97" spans="1:21" ht="14.4" customHeight="1" x14ac:dyDescent="0.3">
      <c r="A97" t="s">
        <v>73</v>
      </c>
      <c r="B97" t="s">
        <v>73</v>
      </c>
      <c r="C97" t="s">
        <v>129</v>
      </c>
      <c r="D97" t="s">
        <v>102</v>
      </c>
      <c r="E97">
        <v>1941</v>
      </c>
      <c r="G97" s="1"/>
      <c r="H97" s="3">
        <f t="shared" si="22"/>
        <v>0</v>
      </c>
      <c r="I97" s="1"/>
      <c r="J97" s="3">
        <f t="shared" si="23"/>
        <v>0</v>
      </c>
      <c r="L97" s="1"/>
      <c r="M97" s="2">
        <f t="shared" si="24"/>
        <v>0</v>
      </c>
      <c r="N97" s="1"/>
      <c r="O97" s="2">
        <f t="shared" si="25"/>
        <v>0</v>
      </c>
      <c r="P97" s="1"/>
      <c r="Q97" s="1">
        <f t="shared" si="15"/>
        <v>0</v>
      </c>
      <c r="S97" s="1">
        <f t="shared" si="16"/>
        <v>0</v>
      </c>
      <c r="U97" s="1">
        <f t="shared" si="17"/>
        <v>0</v>
      </c>
    </row>
    <row r="98" spans="1:21" ht="14.4" customHeight="1" x14ac:dyDescent="0.3">
      <c r="A98" t="s">
        <v>73</v>
      </c>
      <c r="B98" t="s">
        <v>73</v>
      </c>
      <c r="C98" t="s">
        <v>129</v>
      </c>
      <c r="D98" t="s">
        <v>102</v>
      </c>
      <c r="E98">
        <v>1942</v>
      </c>
      <c r="G98" s="1"/>
      <c r="H98" s="3">
        <f t="shared" si="22"/>
        <v>0</v>
      </c>
      <c r="I98" s="1"/>
      <c r="J98" s="3">
        <f t="shared" si="23"/>
        <v>0</v>
      </c>
      <c r="L98" s="1"/>
      <c r="M98" s="2">
        <f t="shared" si="24"/>
        <v>0</v>
      </c>
      <c r="N98" s="1"/>
      <c r="O98" s="2">
        <f t="shared" si="25"/>
        <v>0</v>
      </c>
      <c r="P98" s="1"/>
      <c r="Q98" s="1">
        <f t="shared" si="15"/>
        <v>0</v>
      </c>
      <c r="S98" s="1">
        <f t="shared" si="16"/>
        <v>0</v>
      </c>
      <c r="U98" s="1">
        <f t="shared" si="17"/>
        <v>0</v>
      </c>
    </row>
    <row r="99" spans="1:21" ht="14.4" customHeight="1" x14ac:dyDescent="0.3">
      <c r="A99" t="s">
        <v>73</v>
      </c>
      <c r="B99" t="s">
        <v>73</v>
      </c>
      <c r="C99" t="s">
        <v>129</v>
      </c>
      <c r="D99" t="s">
        <v>102</v>
      </c>
      <c r="E99">
        <v>1943</v>
      </c>
      <c r="G99" s="1"/>
      <c r="H99" s="3">
        <f t="shared" si="22"/>
        <v>0</v>
      </c>
      <c r="I99" s="1"/>
      <c r="J99" s="3">
        <f t="shared" si="23"/>
        <v>0</v>
      </c>
      <c r="L99" s="1"/>
      <c r="M99" s="2">
        <f t="shared" si="24"/>
        <v>0</v>
      </c>
      <c r="N99" s="1"/>
      <c r="O99" s="2">
        <f t="shared" si="25"/>
        <v>0</v>
      </c>
      <c r="P99" s="1"/>
      <c r="Q99" s="1">
        <f t="shared" si="15"/>
        <v>0</v>
      </c>
      <c r="S99" s="1">
        <f t="shared" si="16"/>
        <v>0</v>
      </c>
      <c r="U99" s="1">
        <f t="shared" si="17"/>
        <v>0</v>
      </c>
    </row>
    <row r="100" spans="1:21" ht="14.4" customHeight="1" x14ac:dyDescent="0.3">
      <c r="A100" t="s">
        <v>73</v>
      </c>
      <c r="B100" t="s">
        <v>73</v>
      </c>
      <c r="C100" t="s">
        <v>129</v>
      </c>
      <c r="D100" t="s">
        <v>102</v>
      </c>
      <c r="E100">
        <v>1944</v>
      </c>
      <c r="G100" s="1"/>
      <c r="H100" s="3">
        <f t="shared" si="22"/>
        <v>0</v>
      </c>
      <c r="I100" s="1"/>
      <c r="J100" s="3">
        <f t="shared" si="23"/>
        <v>0</v>
      </c>
      <c r="L100" s="1"/>
      <c r="M100" s="2">
        <f t="shared" si="24"/>
        <v>0</v>
      </c>
      <c r="N100" s="1"/>
      <c r="O100" s="2">
        <f t="shared" si="25"/>
        <v>0</v>
      </c>
      <c r="P100" s="1"/>
      <c r="Q100" s="1">
        <f t="shared" si="15"/>
        <v>0</v>
      </c>
      <c r="S100" s="1">
        <f t="shared" si="16"/>
        <v>0</v>
      </c>
      <c r="U100" s="1">
        <f t="shared" si="17"/>
        <v>0</v>
      </c>
    </row>
    <row r="101" spans="1:21" ht="14.4" customHeight="1" x14ac:dyDescent="0.3">
      <c r="A101" t="s">
        <v>73</v>
      </c>
      <c r="B101" t="s">
        <v>73</v>
      </c>
      <c r="C101" t="s">
        <v>129</v>
      </c>
      <c r="D101" t="s">
        <v>102</v>
      </c>
      <c r="E101">
        <v>1945</v>
      </c>
      <c r="G101" s="1"/>
      <c r="H101" s="3">
        <f t="shared" si="22"/>
        <v>0</v>
      </c>
      <c r="I101" s="1"/>
      <c r="J101" s="3">
        <f t="shared" si="23"/>
        <v>0</v>
      </c>
      <c r="L101" s="1"/>
      <c r="M101" s="2">
        <f t="shared" si="24"/>
        <v>0</v>
      </c>
      <c r="N101" s="1"/>
      <c r="O101" s="2">
        <f t="shared" si="25"/>
        <v>0</v>
      </c>
      <c r="P101" s="1"/>
      <c r="Q101" s="1">
        <f t="shared" si="15"/>
        <v>0</v>
      </c>
      <c r="S101" s="1">
        <f t="shared" si="16"/>
        <v>0</v>
      </c>
      <c r="U101" s="1">
        <f t="shared" si="17"/>
        <v>0</v>
      </c>
    </row>
    <row r="102" spans="1:21" ht="14.4" customHeight="1" x14ac:dyDescent="0.3">
      <c r="A102" t="s">
        <v>56</v>
      </c>
      <c r="B102" t="s">
        <v>56</v>
      </c>
      <c r="C102" t="s">
        <v>129</v>
      </c>
      <c r="D102" t="s">
        <v>102</v>
      </c>
      <c r="E102">
        <v>1936</v>
      </c>
      <c r="F102">
        <v>2</v>
      </c>
      <c r="G102" s="1">
        <v>0</v>
      </c>
      <c r="H102" s="3">
        <f t="shared" si="22"/>
        <v>0</v>
      </c>
      <c r="I102" s="1">
        <v>0</v>
      </c>
      <c r="J102" s="3">
        <f t="shared" si="23"/>
        <v>0</v>
      </c>
      <c r="L102" s="1"/>
      <c r="M102" s="2">
        <f t="shared" si="24"/>
        <v>0</v>
      </c>
      <c r="N102" s="1"/>
      <c r="O102" s="2">
        <f t="shared" si="25"/>
        <v>0</v>
      </c>
      <c r="P102" s="1"/>
      <c r="Q102" s="1">
        <f t="shared" si="15"/>
        <v>0</v>
      </c>
      <c r="R102" s="1">
        <v>1741</v>
      </c>
      <c r="S102" s="1">
        <f t="shared" si="16"/>
        <v>174.1</v>
      </c>
      <c r="U102" s="1">
        <f t="shared" si="17"/>
        <v>0</v>
      </c>
    </row>
    <row r="103" spans="1:21" ht="14.4" customHeight="1" x14ac:dyDescent="0.3">
      <c r="A103" t="s">
        <v>56</v>
      </c>
      <c r="B103" t="s">
        <v>56</v>
      </c>
      <c r="C103" t="s">
        <v>129</v>
      </c>
      <c r="D103" t="s">
        <v>102</v>
      </c>
      <c r="E103">
        <v>1937</v>
      </c>
      <c r="F103">
        <v>2</v>
      </c>
      <c r="G103" s="1"/>
      <c r="H103" s="3">
        <f t="shared" si="22"/>
        <v>0</v>
      </c>
      <c r="I103" s="1"/>
      <c r="J103" s="3">
        <f t="shared" si="23"/>
        <v>0</v>
      </c>
      <c r="L103" s="1"/>
      <c r="M103" s="2">
        <f t="shared" si="24"/>
        <v>0</v>
      </c>
      <c r="N103" s="1"/>
      <c r="O103" s="2">
        <f t="shared" si="25"/>
        <v>0</v>
      </c>
      <c r="P103" s="1"/>
      <c r="Q103" s="1">
        <f t="shared" si="15"/>
        <v>0</v>
      </c>
      <c r="R103" s="1">
        <v>1802</v>
      </c>
      <c r="S103" s="1">
        <f t="shared" si="16"/>
        <v>180.2</v>
      </c>
      <c r="U103" s="1">
        <f t="shared" si="17"/>
        <v>0</v>
      </c>
    </row>
    <row r="104" spans="1:21" ht="14.4" customHeight="1" x14ac:dyDescent="0.3">
      <c r="A104" t="s">
        <v>56</v>
      </c>
      <c r="B104" t="s">
        <v>56</v>
      </c>
      <c r="C104" t="s">
        <v>129</v>
      </c>
      <c r="D104" t="s">
        <v>102</v>
      </c>
      <c r="E104">
        <v>1938</v>
      </c>
      <c r="F104">
        <v>2</v>
      </c>
      <c r="G104" s="1"/>
      <c r="H104" s="3">
        <f t="shared" si="22"/>
        <v>0</v>
      </c>
      <c r="I104" s="1"/>
      <c r="J104" s="3">
        <f t="shared" si="23"/>
        <v>0</v>
      </c>
      <c r="L104" s="1"/>
      <c r="M104" s="2">
        <f t="shared" si="24"/>
        <v>0</v>
      </c>
      <c r="N104" s="1"/>
      <c r="O104" s="2">
        <f t="shared" si="25"/>
        <v>0</v>
      </c>
      <c r="P104" s="1"/>
      <c r="Q104" s="1">
        <f t="shared" si="15"/>
        <v>0</v>
      </c>
      <c r="R104" s="1">
        <v>2530</v>
      </c>
      <c r="S104" s="1">
        <f t="shared" si="16"/>
        <v>253</v>
      </c>
      <c r="U104" s="1">
        <f t="shared" si="17"/>
        <v>0</v>
      </c>
    </row>
    <row r="105" spans="1:21" ht="14.4" customHeight="1" x14ac:dyDescent="0.3">
      <c r="A105" t="s">
        <v>56</v>
      </c>
      <c r="B105" t="s">
        <v>56</v>
      </c>
      <c r="C105" t="s">
        <v>129</v>
      </c>
      <c r="D105" t="s">
        <v>102</v>
      </c>
      <c r="E105">
        <v>1939</v>
      </c>
      <c r="F105">
        <v>2</v>
      </c>
      <c r="G105" s="1"/>
      <c r="H105" s="3">
        <f t="shared" si="22"/>
        <v>0</v>
      </c>
      <c r="I105" s="1"/>
      <c r="J105" s="3">
        <f t="shared" si="23"/>
        <v>0</v>
      </c>
      <c r="L105" s="1"/>
      <c r="M105" s="2">
        <f t="shared" si="24"/>
        <v>0</v>
      </c>
      <c r="N105" s="1"/>
      <c r="O105" s="2">
        <f t="shared" si="25"/>
        <v>0</v>
      </c>
      <c r="P105" s="1"/>
      <c r="Q105" s="1">
        <f t="shared" si="15"/>
        <v>0</v>
      </c>
      <c r="R105" s="1">
        <v>3337</v>
      </c>
      <c r="S105" s="1">
        <f t="shared" si="16"/>
        <v>333.7</v>
      </c>
      <c r="U105" s="1">
        <f t="shared" si="17"/>
        <v>0</v>
      </c>
    </row>
    <row r="106" spans="1:21" ht="14.4" customHeight="1" x14ac:dyDescent="0.3">
      <c r="A106" t="s">
        <v>56</v>
      </c>
      <c r="B106" t="s">
        <v>56</v>
      </c>
      <c r="C106" t="s">
        <v>129</v>
      </c>
      <c r="D106" t="s">
        <v>102</v>
      </c>
      <c r="E106">
        <v>1940</v>
      </c>
      <c r="F106">
        <v>2</v>
      </c>
      <c r="G106" s="1"/>
      <c r="H106" s="3">
        <f t="shared" si="22"/>
        <v>0</v>
      </c>
      <c r="I106" s="1"/>
      <c r="J106" s="3">
        <f t="shared" si="23"/>
        <v>0</v>
      </c>
      <c r="L106" s="1"/>
      <c r="M106" s="2">
        <f t="shared" si="24"/>
        <v>0</v>
      </c>
      <c r="N106" s="1"/>
      <c r="O106" s="2">
        <f t="shared" si="25"/>
        <v>0</v>
      </c>
      <c r="P106" s="1"/>
      <c r="Q106" s="1">
        <f t="shared" si="15"/>
        <v>0</v>
      </c>
      <c r="R106" s="1">
        <v>4183</v>
      </c>
      <c r="S106" s="1">
        <f t="shared" si="16"/>
        <v>418.3</v>
      </c>
      <c r="U106" s="1">
        <f t="shared" si="17"/>
        <v>0</v>
      </c>
    </row>
    <row r="107" spans="1:21" ht="14.4" customHeight="1" x14ac:dyDescent="0.3">
      <c r="A107" t="s">
        <v>56</v>
      </c>
      <c r="B107" t="s">
        <v>56</v>
      </c>
      <c r="C107" t="s">
        <v>129</v>
      </c>
      <c r="D107" t="s">
        <v>102</v>
      </c>
      <c r="E107">
        <v>1941</v>
      </c>
      <c r="F107">
        <v>2</v>
      </c>
      <c r="G107" s="1"/>
      <c r="H107" s="3">
        <f t="shared" si="22"/>
        <v>0</v>
      </c>
      <c r="I107" s="1"/>
      <c r="J107" s="3">
        <f t="shared" si="23"/>
        <v>0</v>
      </c>
      <c r="L107" s="1"/>
      <c r="M107" s="2">
        <f t="shared" si="24"/>
        <v>0</v>
      </c>
      <c r="N107" s="1"/>
      <c r="O107" s="2">
        <f t="shared" si="25"/>
        <v>0</v>
      </c>
      <c r="P107" s="1"/>
      <c r="Q107" s="1">
        <f t="shared" si="15"/>
        <v>0</v>
      </c>
      <c r="R107" s="1">
        <v>5606</v>
      </c>
      <c r="S107" s="1">
        <f t="shared" si="16"/>
        <v>560.6</v>
      </c>
      <c r="U107" s="1">
        <f t="shared" si="17"/>
        <v>0</v>
      </c>
    </row>
    <row r="108" spans="1:21" ht="14.4" customHeight="1" x14ac:dyDescent="0.3">
      <c r="A108" t="s">
        <v>56</v>
      </c>
      <c r="B108" t="s">
        <v>56</v>
      </c>
      <c r="C108" t="s">
        <v>129</v>
      </c>
      <c r="D108" t="s">
        <v>102</v>
      </c>
      <c r="E108">
        <v>1942</v>
      </c>
      <c r="F108">
        <v>2</v>
      </c>
      <c r="G108" s="1"/>
      <c r="H108" s="3">
        <f t="shared" si="22"/>
        <v>0</v>
      </c>
      <c r="I108" s="1"/>
      <c r="J108" s="3">
        <f t="shared" si="23"/>
        <v>0</v>
      </c>
      <c r="L108" s="1"/>
      <c r="M108" s="2">
        <f t="shared" si="24"/>
        <v>0</v>
      </c>
      <c r="N108" s="1"/>
      <c r="O108" s="2">
        <f t="shared" si="25"/>
        <v>0</v>
      </c>
      <c r="P108" s="1"/>
      <c r="Q108" s="1">
        <f t="shared" si="15"/>
        <v>0</v>
      </c>
      <c r="R108" s="1">
        <v>6902</v>
      </c>
      <c r="S108" s="1">
        <f t="shared" si="16"/>
        <v>690.2</v>
      </c>
      <c r="U108" s="1">
        <f t="shared" si="17"/>
        <v>0</v>
      </c>
    </row>
    <row r="109" spans="1:21" ht="14.4" customHeight="1" x14ac:dyDescent="0.3">
      <c r="A109" t="s">
        <v>56</v>
      </c>
      <c r="B109" t="s">
        <v>56</v>
      </c>
      <c r="C109" t="s">
        <v>129</v>
      </c>
      <c r="D109" t="s">
        <v>102</v>
      </c>
      <c r="E109">
        <v>1943</v>
      </c>
      <c r="F109">
        <v>2</v>
      </c>
      <c r="G109" s="1"/>
      <c r="H109" s="3">
        <f t="shared" si="22"/>
        <v>0</v>
      </c>
      <c r="I109" s="1"/>
      <c r="J109" s="3">
        <f t="shared" si="23"/>
        <v>0</v>
      </c>
      <c r="L109" s="1"/>
      <c r="M109" s="2">
        <f t="shared" si="24"/>
        <v>0</v>
      </c>
      <c r="N109" s="1"/>
      <c r="O109" s="2">
        <f t="shared" si="25"/>
        <v>0</v>
      </c>
      <c r="P109" s="1"/>
      <c r="Q109" s="1">
        <f t="shared" si="15"/>
        <v>0</v>
      </c>
      <c r="R109" s="1">
        <v>7935</v>
      </c>
      <c r="S109" s="1">
        <f t="shared" si="16"/>
        <v>793.5</v>
      </c>
      <c r="U109" s="1">
        <f t="shared" si="17"/>
        <v>0</v>
      </c>
    </row>
    <row r="110" spans="1:21" ht="14.4" customHeight="1" x14ac:dyDescent="0.3">
      <c r="A110" t="s">
        <v>56</v>
      </c>
      <c r="B110" t="s">
        <v>56</v>
      </c>
      <c r="C110" t="s">
        <v>129</v>
      </c>
      <c r="D110" t="s">
        <v>102</v>
      </c>
      <c r="E110">
        <v>1944</v>
      </c>
      <c r="F110">
        <v>2</v>
      </c>
      <c r="G110" s="1"/>
      <c r="H110" s="3">
        <f t="shared" si="22"/>
        <v>0</v>
      </c>
      <c r="I110" s="1"/>
      <c r="J110" s="3">
        <f t="shared" si="23"/>
        <v>0</v>
      </c>
      <c r="L110" s="1"/>
      <c r="M110" s="2">
        <f t="shared" si="24"/>
        <v>0</v>
      </c>
      <c r="N110" s="1"/>
      <c r="O110" s="2">
        <f t="shared" si="25"/>
        <v>0</v>
      </c>
      <c r="P110" s="1"/>
      <c r="Q110" s="1">
        <f t="shared" si="15"/>
        <v>0</v>
      </c>
      <c r="S110" s="1">
        <f t="shared" si="16"/>
        <v>0</v>
      </c>
      <c r="U110" s="1">
        <f t="shared" si="17"/>
        <v>0</v>
      </c>
    </row>
    <row r="111" spans="1:21" ht="14.4" customHeight="1" x14ac:dyDescent="0.3">
      <c r="A111" t="s">
        <v>56</v>
      </c>
      <c r="B111" t="s">
        <v>56</v>
      </c>
      <c r="C111" t="s">
        <v>129</v>
      </c>
      <c r="D111" t="s">
        <v>102</v>
      </c>
      <c r="E111">
        <v>1945</v>
      </c>
      <c r="F111">
        <v>2</v>
      </c>
      <c r="G111" s="1"/>
      <c r="H111" s="3">
        <f t="shared" si="22"/>
        <v>0</v>
      </c>
      <c r="I111" s="1"/>
      <c r="J111" s="3">
        <f t="shared" si="23"/>
        <v>0</v>
      </c>
      <c r="L111" s="1"/>
      <c r="M111" s="2">
        <f t="shared" si="24"/>
        <v>0</v>
      </c>
      <c r="N111" s="1"/>
      <c r="O111" s="2">
        <f t="shared" si="25"/>
        <v>0</v>
      </c>
      <c r="P111" s="1"/>
      <c r="Q111" s="1">
        <f t="shared" si="15"/>
        <v>0</v>
      </c>
      <c r="S111" s="1">
        <f t="shared" si="16"/>
        <v>0</v>
      </c>
      <c r="U111" s="1">
        <f t="shared" si="17"/>
        <v>0</v>
      </c>
    </row>
    <row r="112" spans="1:21" x14ac:dyDescent="0.3">
      <c r="A112" t="s">
        <v>103</v>
      </c>
      <c r="B112" t="s">
        <v>103</v>
      </c>
      <c r="C112" t="s">
        <v>129</v>
      </c>
      <c r="D112" t="s">
        <v>102</v>
      </c>
      <c r="E112">
        <v>1936</v>
      </c>
      <c r="F112">
        <v>4</v>
      </c>
      <c r="G112" s="1">
        <v>72504</v>
      </c>
      <c r="H112" s="3">
        <f t="shared" si="22"/>
        <v>1.45008</v>
      </c>
      <c r="I112" s="1">
        <v>110997</v>
      </c>
      <c r="J112" s="3">
        <f t="shared" si="23"/>
        <v>2.2199399999999998</v>
      </c>
      <c r="K112">
        <v>4</v>
      </c>
      <c r="L112" s="1"/>
      <c r="M112" s="2">
        <f t="shared" si="24"/>
        <v>0</v>
      </c>
      <c r="N112" s="1">
        <v>7000</v>
      </c>
      <c r="O112" s="2">
        <f t="shared" si="25"/>
        <v>7</v>
      </c>
      <c r="P112" s="1">
        <f>651738</f>
        <v>651738</v>
      </c>
      <c r="Q112" s="1">
        <f t="shared" si="15"/>
        <v>6.5173800000000002</v>
      </c>
      <c r="R112" s="1">
        <v>6</v>
      </c>
      <c r="S112" s="1">
        <f t="shared" si="16"/>
        <v>0.6</v>
      </c>
      <c r="U112" s="1">
        <f t="shared" si="17"/>
        <v>0</v>
      </c>
    </row>
    <row r="113" spans="1:21" x14ac:dyDescent="0.3">
      <c r="A113" t="s">
        <v>103</v>
      </c>
      <c r="B113" t="s">
        <v>103</v>
      </c>
      <c r="C113" t="s">
        <v>129</v>
      </c>
      <c r="D113" t="s">
        <v>102</v>
      </c>
      <c r="E113">
        <v>1937</v>
      </c>
      <c r="F113">
        <v>4</v>
      </c>
      <c r="G113" s="1">
        <v>72223</v>
      </c>
      <c r="H113" s="3">
        <f t="shared" si="22"/>
        <v>1.4444600000000001</v>
      </c>
      <c r="I113" s="1">
        <v>209715</v>
      </c>
      <c r="J113" s="3">
        <f t="shared" si="23"/>
        <v>4.1943000000000001</v>
      </c>
      <c r="K113">
        <v>4</v>
      </c>
      <c r="L113" s="1"/>
      <c r="M113" s="2">
        <f t="shared" si="24"/>
        <v>0</v>
      </c>
      <c r="N113" s="1">
        <v>8770</v>
      </c>
      <c r="O113" s="2">
        <f t="shared" si="25"/>
        <v>8.77</v>
      </c>
      <c r="P113" s="1">
        <v>750742</v>
      </c>
      <c r="Q113" s="1">
        <f t="shared" si="15"/>
        <v>7.5074199999999998</v>
      </c>
      <c r="R113" s="1">
        <v>6</v>
      </c>
      <c r="S113" s="1">
        <f t="shared" si="16"/>
        <v>0.6</v>
      </c>
      <c r="U113" s="1">
        <f t="shared" si="17"/>
        <v>0</v>
      </c>
    </row>
    <row r="114" spans="1:21" x14ac:dyDescent="0.3">
      <c r="A114" t="s">
        <v>103</v>
      </c>
      <c r="B114" t="s">
        <v>103</v>
      </c>
      <c r="C114" t="s">
        <v>129</v>
      </c>
      <c r="D114" t="s">
        <v>102</v>
      </c>
      <c r="E114">
        <v>1938</v>
      </c>
      <c r="F114">
        <v>4</v>
      </c>
      <c r="G114" s="1">
        <v>88238</v>
      </c>
      <c r="H114" s="3">
        <f t="shared" si="22"/>
        <v>1.7647600000000001</v>
      </c>
      <c r="I114" s="1">
        <v>359115</v>
      </c>
      <c r="J114" s="3">
        <f t="shared" si="23"/>
        <v>7.1822999999999997</v>
      </c>
      <c r="K114">
        <v>4</v>
      </c>
      <c r="L114" s="1"/>
      <c r="M114" s="2">
        <f t="shared" si="24"/>
        <v>0</v>
      </c>
      <c r="N114" s="1">
        <v>12928</v>
      </c>
      <c r="O114" s="2">
        <f t="shared" si="25"/>
        <v>12.928000000000001</v>
      </c>
      <c r="P114" s="1">
        <v>869000</v>
      </c>
      <c r="Q114" s="1">
        <f t="shared" si="15"/>
        <v>8.69</v>
      </c>
      <c r="R114" s="1">
        <v>2</v>
      </c>
      <c r="S114" s="1">
        <f t="shared" si="16"/>
        <v>0.2</v>
      </c>
      <c r="U114" s="1">
        <f t="shared" si="17"/>
        <v>0</v>
      </c>
    </row>
    <row r="115" spans="1:21" x14ac:dyDescent="0.3">
      <c r="A115" t="s">
        <v>103</v>
      </c>
      <c r="B115" t="s">
        <v>103</v>
      </c>
      <c r="C115" t="s">
        <v>129</v>
      </c>
      <c r="D115" t="s">
        <v>102</v>
      </c>
      <c r="E115">
        <v>1939</v>
      </c>
      <c r="F115">
        <v>4</v>
      </c>
      <c r="G115" s="1"/>
      <c r="H115" s="3">
        <f t="shared" si="22"/>
        <v>0</v>
      </c>
      <c r="I115" s="1">
        <v>396938</v>
      </c>
      <c r="J115" s="3">
        <f t="shared" si="23"/>
        <v>7.9387600000000003</v>
      </c>
      <c r="K115">
        <v>4</v>
      </c>
      <c r="L115" s="1"/>
      <c r="M115" s="2">
        <f t="shared" si="24"/>
        <v>0</v>
      </c>
      <c r="N115" s="1">
        <v>18279</v>
      </c>
      <c r="O115" s="2">
        <f t="shared" si="25"/>
        <v>18.279</v>
      </c>
      <c r="P115" s="1"/>
      <c r="Q115" s="1">
        <f t="shared" si="15"/>
        <v>0</v>
      </c>
      <c r="R115" s="1">
        <v>7</v>
      </c>
      <c r="S115" s="1">
        <f t="shared" si="16"/>
        <v>0.7</v>
      </c>
      <c r="U115" s="1">
        <f t="shared" si="17"/>
        <v>0</v>
      </c>
    </row>
    <row r="116" spans="1:21" x14ac:dyDescent="0.3">
      <c r="A116" t="s">
        <v>103</v>
      </c>
      <c r="B116" t="s">
        <v>103</v>
      </c>
      <c r="C116" t="s">
        <v>129</v>
      </c>
      <c r="D116" t="s">
        <v>102</v>
      </c>
      <c r="E116">
        <v>1940</v>
      </c>
      <c r="F116">
        <v>4</v>
      </c>
      <c r="G116" s="1"/>
      <c r="H116" s="3">
        <f t="shared" si="22"/>
        <v>0</v>
      </c>
      <c r="I116" s="1">
        <v>584207</v>
      </c>
      <c r="J116" s="3">
        <f t="shared" si="23"/>
        <v>11.684139999999999</v>
      </c>
      <c r="K116">
        <v>4</v>
      </c>
      <c r="L116" s="1"/>
      <c r="M116" s="2">
        <f t="shared" si="24"/>
        <v>0</v>
      </c>
      <c r="N116" s="1">
        <v>82</v>
      </c>
      <c r="O116" s="2">
        <f t="shared" si="25"/>
        <v>8.2000000000000003E-2</v>
      </c>
      <c r="P116" s="1"/>
      <c r="Q116" s="1">
        <f t="shared" si="15"/>
        <v>0</v>
      </c>
      <c r="R116" s="1">
        <v>9</v>
      </c>
      <c r="S116" s="1">
        <f t="shared" si="16"/>
        <v>0.9</v>
      </c>
      <c r="U116" s="1">
        <f t="shared" si="17"/>
        <v>0</v>
      </c>
    </row>
    <row r="117" spans="1:21" x14ac:dyDescent="0.3">
      <c r="A117" t="s">
        <v>103</v>
      </c>
      <c r="B117" t="s">
        <v>103</v>
      </c>
      <c r="C117" t="s">
        <v>129</v>
      </c>
      <c r="D117" t="s">
        <v>102</v>
      </c>
      <c r="E117">
        <v>1941</v>
      </c>
      <c r="F117">
        <v>4</v>
      </c>
      <c r="G117" s="1"/>
      <c r="H117" s="3">
        <f t="shared" si="22"/>
        <v>0</v>
      </c>
      <c r="I117" s="1">
        <v>814652</v>
      </c>
      <c r="J117" s="3">
        <f t="shared" si="23"/>
        <v>16.293040000000001</v>
      </c>
      <c r="K117">
        <v>4</v>
      </c>
      <c r="L117" s="1"/>
      <c r="M117" s="2">
        <f t="shared" si="24"/>
        <v>0</v>
      </c>
      <c r="N117" s="1">
        <v>14365</v>
      </c>
      <c r="O117" s="2">
        <f t="shared" si="25"/>
        <v>14.365</v>
      </c>
      <c r="P117" s="1"/>
      <c r="Q117" s="1">
        <f t="shared" si="15"/>
        <v>0</v>
      </c>
      <c r="R117" s="1">
        <v>35</v>
      </c>
      <c r="S117" s="1">
        <f t="shared" si="16"/>
        <v>3.5</v>
      </c>
      <c r="U117" s="1">
        <f t="shared" si="17"/>
        <v>0</v>
      </c>
    </row>
    <row r="118" spans="1:21" x14ac:dyDescent="0.3">
      <c r="A118" t="s">
        <v>103</v>
      </c>
      <c r="B118" t="s">
        <v>103</v>
      </c>
      <c r="C118" t="s">
        <v>129</v>
      </c>
      <c r="D118" t="s">
        <v>102</v>
      </c>
      <c r="E118">
        <v>1942</v>
      </c>
      <c r="F118">
        <v>4</v>
      </c>
      <c r="G118" s="1"/>
      <c r="H118" s="3">
        <f t="shared" si="22"/>
        <v>0</v>
      </c>
      <c r="I118" s="1">
        <v>693082</v>
      </c>
      <c r="J118" s="3">
        <f t="shared" si="23"/>
        <v>13.86164</v>
      </c>
      <c r="K118">
        <v>4</v>
      </c>
      <c r="L118" s="1"/>
      <c r="M118" s="2">
        <f t="shared" si="24"/>
        <v>0</v>
      </c>
      <c r="N118" s="1">
        <v>29890</v>
      </c>
      <c r="O118" s="2">
        <f t="shared" si="25"/>
        <v>29.89</v>
      </c>
      <c r="P118" s="1"/>
      <c r="Q118" s="1">
        <f t="shared" si="15"/>
        <v>0</v>
      </c>
      <c r="R118" s="1">
        <v>9</v>
      </c>
      <c r="S118" s="1">
        <f t="shared" si="16"/>
        <v>0.9</v>
      </c>
      <c r="U118" s="1">
        <f t="shared" si="17"/>
        <v>0</v>
      </c>
    </row>
    <row r="119" spans="1:21" x14ac:dyDescent="0.3">
      <c r="A119" t="s">
        <v>103</v>
      </c>
      <c r="B119" t="s">
        <v>103</v>
      </c>
      <c r="C119" t="s">
        <v>129</v>
      </c>
      <c r="D119" t="s">
        <v>102</v>
      </c>
      <c r="E119">
        <v>1943</v>
      </c>
      <c r="F119">
        <v>4</v>
      </c>
      <c r="G119" s="1"/>
      <c r="H119" s="3">
        <f t="shared" si="22"/>
        <v>0</v>
      </c>
      <c r="I119" s="1">
        <v>779703</v>
      </c>
      <c r="J119" s="3">
        <f t="shared" si="23"/>
        <v>15.594060000000001</v>
      </c>
      <c r="K119">
        <v>4</v>
      </c>
      <c r="L119" s="1"/>
      <c r="M119" s="2">
        <f t="shared" si="24"/>
        <v>0</v>
      </c>
      <c r="N119" s="1">
        <v>93000</v>
      </c>
      <c r="O119" s="2">
        <f t="shared" si="25"/>
        <v>93</v>
      </c>
      <c r="P119" s="1"/>
      <c r="Q119" s="1">
        <f t="shared" si="15"/>
        <v>0</v>
      </c>
      <c r="R119" s="1">
        <v>1264</v>
      </c>
      <c r="S119" s="1">
        <f t="shared" si="16"/>
        <v>126.4</v>
      </c>
      <c r="U119" s="1">
        <f t="shared" si="17"/>
        <v>0</v>
      </c>
    </row>
    <row r="120" spans="1:21" x14ac:dyDescent="0.3">
      <c r="A120" t="s">
        <v>103</v>
      </c>
      <c r="B120" t="s">
        <v>103</v>
      </c>
      <c r="C120" t="s">
        <v>129</v>
      </c>
      <c r="D120" t="s">
        <v>102</v>
      </c>
      <c r="E120">
        <v>1944</v>
      </c>
      <c r="F120">
        <v>4</v>
      </c>
      <c r="G120" s="1"/>
      <c r="H120" s="3">
        <f t="shared" si="22"/>
        <v>0</v>
      </c>
      <c r="I120" s="1">
        <v>550000</v>
      </c>
      <c r="J120" s="3">
        <f t="shared" si="23"/>
        <v>11</v>
      </c>
      <c r="K120">
        <v>4</v>
      </c>
      <c r="L120" s="1"/>
      <c r="M120" s="2">
        <f t="shared" si="24"/>
        <v>0</v>
      </c>
      <c r="N120" s="1">
        <v>14589</v>
      </c>
      <c r="O120" s="2">
        <f t="shared" si="25"/>
        <v>14.589</v>
      </c>
      <c r="P120" s="1"/>
      <c r="Q120" s="1">
        <f t="shared" si="15"/>
        <v>0</v>
      </c>
      <c r="R120" s="1">
        <v>2221</v>
      </c>
      <c r="S120" s="1">
        <f t="shared" si="16"/>
        <v>222.1</v>
      </c>
      <c r="U120" s="1">
        <f t="shared" si="17"/>
        <v>0</v>
      </c>
    </row>
    <row r="121" spans="1:21" x14ac:dyDescent="0.3">
      <c r="A121" t="s">
        <v>103</v>
      </c>
      <c r="B121" t="s">
        <v>103</v>
      </c>
      <c r="C121" t="s">
        <v>129</v>
      </c>
      <c r="D121" t="s">
        <v>102</v>
      </c>
      <c r="E121">
        <v>1945</v>
      </c>
      <c r="F121">
        <v>4</v>
      </c>
      <c r="G121" s="1"/>
      <c r="H121" s="3">
        <f t="shared" si="22"/>
        <v>0</v>
      </c>
      <c r="I121" s="1"/>
      <c r="J121" s="3">
        <f t="shared" si="23"/>
        <v>0</v>
      </c>
      <c r="K121">
        <v>4</v>
      </c>
      <c r="L121" s="1"/>
      <c r="M121" s="2">
        <f t="shared" si="24"/>
        <v>0</v>
      </c>
      <c r="N121" s="1">
        <v>19546</v>
      </c>
      <c r="O121" s="2">
        <f t="shared" si="25"/>
        <v>19.545999999999999</v>
      </c>
      <c r="P121" s="1"/>
      <c r="Q121" s="1">
        <f t="shared" si="15"/>
        <v>0</v>
      </c>
      <c r="S121" s="1">
        <f t="shared" si="16"/>
        <v>0</v>
      </c>
      <c r="U121" s="1">
        <f t="shared" si="17"/>
        <v>0</v>
      </c>
    </row>
    <row r="122" spans="1:21" ht="14.4" customHeight="1" x14ac:dyDescent="0.3">
      <c r="A122" t="s">
        <v>22</v>
      </c>
      <c r="B122" t="s">
        <v>35</v>
      </c>
      <c r="C122" t="s">
        <v>130</v>
      </c>
      <c r="D122" t="s">
        <v>101</v>
      </c>
      <c r="E122">
        <v>1936</v>
      </c>
      <c r="F122">
        <v>0</v>
      </c>
      <c r="G122" s="1">
        <v>0</v>
      </c>
      <c r="H122" s="3">
        <f t="shared" ref="H122:H141" si="26">G122/50000</f>
        <v>0</v>
      </c>
      <c r="I122" s="1">
        <v>0</v>
      </c>
      <c r="J122" s="3">
        <f t="shared" si="23"/>
        <v>0</v>
      </c>
      <c r="K122">
        <v>0</v>
      </c>
      <c r="L122" s="1">
        <v>0</v>
      </c>
      <c r="M122" s="2">
        <f t="shared" si="24"/>
        <v>0</v>
      </c>
      <c r="N122" s="1">
        <v>172884</v>
      </c>
      <c r="O122" s="2">
        <f t="shared" si="25"/>
        <v>172.88399999999999</v>
      </c>
      <c r="P122" s="1"/>
      <c r="Q122" s="1">
        <f t="shared" si="15"/>
        <v>0</v>
      </c>
      <c r="S122" s="1">
        <f t="shared" si="16"/>
        <v>0</v>
      </c>
      <c r="U122" s="1">
        <f t="shared" si="17"/>
        <v>0</v>
      </c>
    </row>
    <row r="123" spans="1:21" ht="14.4" customHeight="1" x14ac:dyDescent="0.3">
      <c r="A123" t="s">
        <v>22</v>
      </c>
      <c r="B123" t="s">
        <v>35</v>
      </c>
      <c r="C123" t="s">
        <v>130</v>
      </c>
      <c r="D123" t="s">
        <v>101</v>
      </c>
      <c r="E123">
        <v>1937</v>
      </c>
      <c r="F123">
        <v>0</v>
      </c>
      <c r="G123" s="1"/>
      <c r="H123" s="3">
        <f t="shared" si="26"/>
        <v>0</v>
      </c>
      <c r="I123" s="1"/>
      <c r="J123" s="3">
        <f t="shared" si="23"/>
        <v>0</v>
      </c>
      <c r="K123">
        <v>0</v>
      </c>
      <c r="L123" s="1">
        <v>0</v>
      </c>
      <c r="M123" s="2">
        <f t="shared" si="24"/>
        <v>0</v>
      </c>
      <c r="N123" s="1">
        <v>305533</v>
      </c>
      <c r="O123" s="2">
        <f t="shared" si="25"/>
        <v>305.53300000000002</v>
      </c>
      <c r="P123" s="1"/>
      <c r="Q123" s="1">
        <f t="shared" si="15"/>
        <v>0</v>
      </c>
      <c r="S123" s="1">
        <f t="shared" si="16"/>
        <v>0</v>
      </c>
      <c r="U123" s="1">
        <f t="shared" si="17"/>
        <v>0</v>
      </c>
    </row>
    <row r="124" spans="1:21" ht="14.4" customHeight="1" x14ac:dyDescent="0.3">
      <c r="A124" t="s">
        <v>22</v>
      </c>
      <c r="B124" t="s">
        <v>35</v>
      </c>
      <c r="C124" t="s">
        <v>130</v>
      </c>
      <c r="D124" t="s">
        <v>101</v>
      </c>
      <c r="E124">
        <v>1938</v>
      </c>
      <c r="F124">
        <v>0</v>
      </c>
      <c r="G124" s="1"/>
      <c r="H124" s="3">
        <f t="shared" si="26"/>
        <v>0</v>
      </c>
      <c r="I124" s="1"/>
      <c r="J124" s="3">
        <f t="shared" si="23"/>
        <v>0</v>
      </c>
      <c r="K124">
        <v>0</v>
      </c>
      <c r="L124" s="1">
        <v>0</v>
      </c>
      <c r="M124" s="2">
        <f t="shared" si="24"/>
        <v>0</v>
      </c>
      <c r="N124" s="1">
        <v>382409</v>
      </c>
      <c r="O124" s="2">
        <f t="shared" si="25"/>
        <v>382.40899999999999</v>
      </c>
      <c r="P124" s="1"/>
      <c r="Q124" s="1">
        <f t="shared" si="15"/>
        <v>0</v>
      </c>
      <c r="S124" s="1">
        <f t="shared" si="16"/>
        <v>0</v>
      </c>
      <c r="U124" s="1">
        <f t="shared" si="17"/>
        <v>0</v>
      </c>
    </row>
    <row r="125" spans="1:21" ht="14.4" customHeight="1" x14ac:dyDescent="0.3">
      <c r="A125" t="s">
        <v>22</v>
      </c>
      <c r="B125" t="s">
        <v>35</v>
      </c>
      <c r="C125" t="s">
        <v>130</v>
      </c>
      <c r="D125" t="s">
        <v>101</v>
      </c>
      <c r="E125">
        <v>1939</v>
      </c>
      <c r="F125">
        <v>0</v>
      </c>
      <c r="G125" s="1"/>
      <c r="H125" s="3">
        <f t="shared" si="26"/>
        <v>0</v>
      </c>
      <c r="I125" s="1"/>
      <c r="J125" s="3">
        <f t="shared" si="23"/>
        <v>0</v>
      </c>
      <c r="K125">
        <v>0</v>
      </c>
      <c r="L125" s="1">
        <v>0</v>
      </c>
      <c r="M125" s="2">
        <f t="shared" si="24"/>
        <v>0</v>
      </c>
      <c r="N125" s="1">
        <v>483653</v>
      </c>
      <c r="O125" s="2">
        <f t="shared" si="25"/>
        <v>483.65300000000002</v>
      </c>
      <c r="P125" s="1"/>
      <c r="Q125" s="1">
        <f t="shared" si="15"/>
        <v>0</v>
      </c>
      <c r="S125" s="1">
        <f t="shared" si="16"/>
        <v>0</v>
      </c>
      <c r="U125" s="1">
        <f t="shared" si="17"/>
        <v>0</v>
      </c>
    </row>
    <row r="126" spans="1:21" ht="14.4" customHeight="1" x14ac:dyDescent="0.3">
      <c r="A126" t="s">
        <v>22</v>
      </c>
      <c r="B126" t="s">
        <v>35</v>
      </c>
      <c r="C126" t="s">
        <v>130</v>
      </c>
      <c r="D126" t="s">
        <v>101</v>
      </c>
      <c r="E126">
        <v>1940</v>
      </c>
      <c r="F126">
        <v>0</v>
      </c>
      <c r="G126" s="1"/>
      <c r="H126" s="3">
        <f t="shared" si="26"/>
        <v>0</v>
      </c>
      <c r="I126" s="1"/>
      <c r="J126" s="3">
        <f t="shared" si="23"/>
        <v>0</v>
      </c>
      <c r="K126">
        <v>0</v>
      </c>
      <c r="L126" s="1">
        <v>0</v>
      </c>
      <c r="M126" s="2">
        <f t="shared" si="24"/>
        <v>0</v>
      </c>
      <c r="N126" s="1">
        <v>634510</v>
      </c>
      <c r="O126" s="2">
        <f t="shared" si="25"/>
        <v>634.51</v>
      </c>
      <c r="P126" s="1"/>
      <c r="Q126" s="1">
        <f t="shared" si="15"/>
        <v>0</v>
      </c>
      <c r="S126" s="1">
        <f t="shared" si="16"/>
        <v>0</v>
      </c>
      <c r="U126" s="1">
        <f t="shared" si="17"/>
        <v>0</v>
      </c>
    </row>
    <row r="127" spans="1:21" ht="14.4" customHeight="1" x14ac:dyDescent="0.3">
      <c r="A127" t="s">
        <v>22</v>
      </c>
      <c r="B127" t="s">
        <v>35</v>
      </c>
      <c r="C127" t="s">
        <v>130</v>
      </c>
      <c r="D127" t="s">
        <v>101</v>
      </c>
      <c r="E127">
        <v>1941</v>
      </c>
      <c r="F127">
        <v>0</v>
      </c>
      <c r="G127" s="1"/>
      <c r="H127" s="3">
        <f t="shared" si="26"/>
        <v>0</v>
      </c>
      <c r="I127" s="1"/>
      <c r="J127" s="3">
        <f t="shared" si="23"/>
        <v>0</v>
      </c>
      <c r="K127">
        <v>0</v>
      </c>
      <c r="L127" s="1">
        <v>0</v>
      </c>
      <c r="M127" s="2">
        <f t="shared" si="24"/>
        <v>0</v>
      </c>
      <c r="N127" s="1">
        <v>1060979</v>
      </c>
      <c r="O127" s="2">
        <f t="shared" si="25"/>
        <v>1060.979</v>
      </c>
      <c r="P127" s="1"/>
      <c r="Q127" s="1">
        <f t="shared" si="15"/>
        <v>0</v>
      </c>
      <c r="S127" s="1">
        <f t="shared" si="16"/>
        <v>0</v>
      </c>
      <c r="U127" s="1">
        <f t="shared" si="17"/>
        <v>0</v>
      </c>
    </row>
    <row r="128" spans="1:21" ht="14.4" customHeight="1" x14ac:dyDescent="0.3">
      <c r="A128" t="s">
        <v>22</v>
      </c>
      <c r="B128" t="s">
        <v>35</v>
      </c>
      <c r="C128" t="s">
        <v>130</v>
      </c>
      <c r="D128" t="s">
        <v>101</v>
      </c>
      <c r="E128">
        <v>1942</v>
      </c>
      <c r="F128">
        <v>0</v>
      </c>
      <c r="G128" s="1"/>
      <c r="H128" s="3">
        <f t="shared" si="26"/>
        <v>0</v>
      </c>
      <c r="I128" s="1"/>
      <c r="J128" s="3">
        <f t="shared" si="23"/>
        <v>0</v>
      </c>
      <c r="K128">
        <v>0</v>
      </c>
      <c r="L128" s="1">
        <v>0</v>
      </c>
      <c r="M128" s="2">
        <f t="shared" si="24"/>
        <v>0</v>
      </c>
      <c r="N128" s="1">
        <v>1215744</v>
      </c>
      <c r="O128" s="2">
        <f t="shared" si="25"/>
        <v>1215.7439999999999</v>
      </c>
      <c r="P128" s="1"/>
      <c r="Q128" s="1">
        <f t="shared" si="15"/>
        <v>0</v>
      </c>
      <c r="S128" s="1">
        <f t="shared" si="16"/>
        <v>0</v>
      </c>
      <c r="U128" s="1">
        <f t="shared" si="17"/>
        <v>0</v>
      </c>
    </row>
    <row r="129" spans="1:21" ht="14.4" customHeight="1" x14ac:dyDescent="0.3">
      <c r="A129" t="s">
        <v>22</v>
      </c>
      <c r="B129" t="s">
        <v>35</v>
      </c>
      <c r="C129" t="s">
        <v>130</v>
      </c>
      <c r="D129" t="s">
        <v>101</v>
      </c>
      <c r="E129">
        <v>1943</v>
      </c>
      <c r="F129">
        <v>0</v>
      </c>
      <c r="G129" s="1"/>
      <c r="H129" s="3">
        <f t="shared" si="26"/>
        <v>0</v>
      </c>
      <c r="I129" s="1"/>
      <c r="J129" s="3">
        <f t="shared" si="23"/>
        <v>0</v>
      </c>
      <c r="K129">
        <v>0</v>
      </c>
      <c r="L129" s="1">
        <v>0</v>
      </c>
      <c r="M129" s="2">
        <f t="shared" si="24"/>
        <v>0</v>
      </c>
      <c r="N129" s="1">
        <v>1919060</v>
      </c>
      <c r="O129" s="2">
        <f t="shared" si="25"/>
        <v>1919.06</v>
      </c>
      <c r="P129" s="1"/>
      <c r="Q129" s="1">
        <f t="shared" si="15"/>
        <v>0</v>
      </c>
      <c r="S129" s="1">
        <f t="shared" si="16"/>
        <v>0</v>
      </c>
      <c r="U129" s="1">
        <f t="shared" si="17"/>
        <v>0</v>
      </c>
    </row>
    <row r="130" spans="1:21" ht="14.4" customHeight="1" x14ac:dyDescent="0.3">
      <c r="A130" t="s">
        <v>22</v>
      </c>
      <c r="B130" t="s">
        <v>35</v>
      </c>
      <c r="C130" t="s">
        <v>130</v>
      </c>
      <c r="D130" t="s">
        <v>101</v>
      </c>
      <c r="E130">
        <v>1944</v>
      </c>
      <c r="F130">
        <v>0</v>
      </c>
      <c r="G130" s="1"/>
      <c r="H130" s="3">
        <f t="shared" si="26"/>
        <v>0</v>
      </c>
      <c r="I130" s="1"/>
      <c r="J130" s="3">
        <f t="shared" si="23"/>
        <v>0</v>
      </c>
      <c r="K130">
        <v>0</v>
      </c>
      <c r="L130" s="1">
        <v>0</v>
      </c>
      <c r="M130" s="2">
        <f t="shared" si="24"/>
        <v>0</v>
      </c>
      <c r="N130" s="1">
        <v>928178</v>
      </c>
      <c r="O130" s="2">
        <f t="shared" si="25"/>
        <v>928.178</v>
      </c>
      <c r="P130" s="1"/>
      <c r="Q130" s="1">
        <f t="shared" si="15"/>
        <v>0</v>
      </c>
      <c r="S130" s="1">
        <f t="shared" si="16"/>
        <v>0</v>
      </c>
      <c r="U130" s="1">
        <f t="shared" si="17"/>
        <v>0</v>
      </c>
    </row>
    <row r="131" spans="1:21" ht="14.4" customHeight="1" x14ac:dyDescent="0.3">
      <c r="A131" t="s">
        <v>22</v>
      </c>
      <c r="B131" t="s">
        <v>35</v>
      </c>
      <c r="C131" t="s">
        <v>130</v>
      </c>
      <c r="D131" t="s">
        <v>101</v>
      </c>
      <c r="E131">
        <v>1945</v>
      </c>
      <c r="F131">
        <v>0</v>
      </c>
      <c r="G131" s="1"/>
      <c r="H131" s="3">
        <f t="shared" si="26"/>
        <v>0</v>
      </c>
      <c r="I131" s="1"/>
      <c r="J131" s="3">
        <f t="shared" si="23"/>
        <v>0</v>
      </c>
      <c r="K131">
        <v>0</v>
      </c>
      <c r="L131" s="1">
        <v>0</v>
      </c>
      <c r="M131" s="2">
        <f t="shared" si="24"/>
        <v>0</v>
      </c>
      <c r="N131" s="1">
        <v>678482</v>
      </c>
      <c r="O131" s="2">
        <f t="shared" si="25"/>
        <v>678.48199999999997</v>
      </c>
      <c r="P131" s="1"/>
      <c r="Q131" s="1">
        <f t="shared" ref="Q131:Q194" si="27">P131/100000</f>
        <v>0</v>
      </c>
      <c r="S131" s="1">
        <f t="shared" ref="S131:S194" si="28">R131/10</f>
        <v>0</v>
      </c>
      <c r="U131" s="1">
        <f t="shared" ref="U131:U194" si="29">T131/1000</f>
        <v>0</v>
      </c>
    </row>
    <row r="132" spans="1:21" x14ac:dyDescent="0.3">
      <c r="A132" t="s">
        <v>45</v>
      </c>
      <c r="B132" t="s">
        <v>107</v>
      </c>
      <c r="C132" t="s">
        <v>130</v>
      </c>
      <c r="D132" t="s">
        <v>102</v>
      </c>
      <c r="E132">
        <v>1936</v>
      </c>
      <c r="F132">
        <v>0</v>
      </c>
      <c r="G132">
        <v>0</v>
      </c>
      <c r="H132" s="3">
        <f t="shared" si="26"/>
        <v>0</v>
      </c>
      <c r="I132">
        <v>0</v>
      </c>
      <c r="J132">
        <v>0</v>
      </c>
      <c r="K132">
        <v>0</v>
      </c>
      <c r="L132">
        <v>0</v>
      </c>
      <c r="M132" s="2">
        <f t="shared" ref="M132:M141" si="30">L132/1000</f>
        <v>0</v>
      </c>
      <c r="N132" s="1">
        <v>234845</v>
      </c>
      <c r="O132" s="2">
        <f t="shared" ref="O132:O141" si="31">N132/1000</f>
        <v>234.845</v>
      </c>
      <c r="P132" s="1"/>
      <c r="Q132" s="1">
        <f t="shared" si="27"/>
        <v>0</v>
      </c>
      <c r="S132" s="1">
        <f t="shared" si="28"/>
        <v>0</v>
      </c>
      <c r="U132" s="1">
        <f t="shared" si="29"/>
        <v>0</v>
      </c>
    </row>
    <row r="133" spans="1:21" x14ac:dyDescent="0.3">
      <c r="A133" t="s">
        <v>45</v>
      </c>
      <c r="B133" t="s">
        <v>107</v>
      </c>
      <c r="C133" t="s">
        <v>130</v>
      </c>
      <c r="D133" t="s">
        <v>102</v>
      </c>
      <c r="E133">
        <v>1937</v>
      </c>
      <c r="F133">
        <v>0</v>
      </c>
      <c r="G133">
        <v>0</v>
      </c>
      <c r="H133" s="3">
        <f t="shared" si="26"/>
        <v>0</v>
      </c>
      <c r="I133">
        <v>0</v>
      </c>
      <c r="J133">
        <v>0</v>
      </c>
      <c r="K133">
        <v>0</v>
      </c>
      <c r="L133">
        <v>0</v>
      </c>
      <c r="M133" s="2">
        <f t="shared" si="30"/>
        <v>0</v>
      </c>
      <c r="N133" s="1">
        <v>392447</v>
      </c>
      <c r="O133" s="2">
        <f t="shared" si="31"/>
        <v>392.447</v>
      </c>
      <c r="P133" s="1"/>
      <c r="Q133" s="1">
        <f t="shared" si="27"/>
        <v>0</v>
      </c>
      <c r="S133" s="1">
        <f t="shared" si="28"/>
        <v>0</v>
      </c>
      <c r="U133" s="1">
        <f t="shared" si="29"/>
        <v>0</v>
      </c>
    </row>
    <row r="134" spans="1:21" x14ac:dyDescent="0.3">
      <c r="A134" t="s">
        <v>45</v>
      </c>
      <c r="B134" t="s">
        <v>107</v>
      </c>
      <c r="C134" t="s">
        <v>130</v>
      </c>
      <c r="D134" t="s">
        <v>102</v>
      </c>
      <c r="E134">
        <v>1938</v>
      </c>
      <c r="F134">
        <v>0</v>
      </c>
      <c r="G134">
        <v>0</v>
      </c>
      <c r="H134" s="3">
        <f t="shared" si="26"/>
        <v>0</v>
      </c>
      <c r="I134">
        <v>0</v>
      </c>
      <c r="J134">
        <v>0</v>
      </c>
      <c r="K134">
        <v>0</v>
      </c>
      <c r="L134">
        <v>0</v>
      </c>
      <c r="M134" s="2">
        <f t="shared" si="30"/>
        <v>0</v>
      </c>
      <c r="N134" s="1">
        <v>377213</v>
      </c>
      <c r="O134" s="2">
        <f t="shared" si="31"/>
        <v>377.21300000000002</v>
      </c>
      <c r="P134" s="1"/>
      <c r="Q134" s="1">
        <f t="shared" si="27"/>
        <v>0</v>
      </c>
      <c r="S134" s="1">
        <f t="shared" si="28"/>
        <v>0</v>
      </c>
      <c r="U134" s="1">
        <f t="shared" si="29"/>
        <v>0</v>
      </c>
    </row>
    <row r="135" spans="1:21" x14ac:dyDescent="0.3">
      <c r="A135" t="s">
        <v>45</v>
      </c>
      <c r="B135" t="s">
        <v>107</v>
      </c>
      <c r="C135" t="s">
        <v>130</v>
      </c>
      <c r="D135" t="s">
        <v>102</v>
      </c>
      <c r="E135">
        <v>1939</v>
      </c>
      <c r="F135">
        <v>0</v>
      </c>
      <c r="G135">
        <v>0</v>
      </c>
      <c r="H135" s="3">
        <f t="shared" si="26"/>
        <v>0</v>
      </c>
      <c r="I135">
        <v>0</v>
      </c>
      <c r="J135">
        <v>0</v>
      </c>
      <c r="K135">
        <v>0</v>
      </c>
      <c r="L135">
        <v>0</v>
      </c>
      <c r="M135" s="2">
        <f t="shared" si="30"/>
        <v>0</v>
      </c>
      <c r="N135" s="1">
        <v>511619</v>
      </c>
      <c r="O135" s="2">
        <f t="shared" si="31"/>
        <v>511.61900000000003</v>
      </c>
      <c r="P135" s="1"/>
      <c r="Q135" s="1">
        <f t="shared" si="27"/>
        <v>0</v>
      </c>
      <c r="S135" s="1">
        <f t="shared" si="28"/>
        <v>0</v>
      </c>
      <c r="U135" s="1">
        <f t="shared" si="29"/>
        <v>0</v>
      </c>
    </row>
    <row r="136" spans="1:21" x14ac:dyDescent="0.3">
      <c r="A136" t="s">
        <v>45</v>
      </c>
      <c r="B136" t="s">
        <v>107</v>
      </c>
      <c r="C136" t="s">
        <v>130</v>
      </c>
      <c r="D136" t="s">
        <v>102</v>
      </c>
      <c r="E136">
        <v>1940</v>
      </c>
      <c r="F136">
        <v>0</v>
      </c>
      <c r="G136">
        <v>0</v>
      </c>
      <c r="H136" s="3">
        <f t="shared" si="26"/>
        <v>0</v>
      </c>
      <c r="I136">
        <v>0</v>
      </c>
      <c r="J136">
        <v>0</v>
      </c>
      <c r="K136">
        <v>0</v>
      </c>
      <c r="L136">
        <v>0</v>
      </c>
      <c r="M136" s="2">
        <f t="shared" si="30"/>
        <v>0</v>
      </c>
      <c r="N136" s="1">
        <v>615434</v>
      </c>
      <c r="O136" s="2">
        <f t="shared" si="31"/>
        <v>615.43399999999997</v>
      </c>
      <c r="P136" s="1"/>
      <c r="Q136" s="1">
        <f t="shared" si="27"/>
        <v>0</v>
      </c>
      <c r="S136" s="1">
        <f t="shared" si="28"/>
        <v>0</v>
      </c>
      <c r="U136" s="1">
        <f t="shared" si="29"/>
        <v>0</v>
      </c>
    </row>
    <row r="137" spans="1:21" x14ac:dyDescent="0.3">
      <c r="A137" t="s">
        <v>45</v>
      </c>
      <c r="B137" t="s">
        <v>107</v>
      </c>
      <c r="C137" t="s">
        <v>130</v>
      </c>
      <c r="D137" t="s">
        <v>102</v>
      </c>
      <c r="E137">
        <v>1941</v>
      </c>
      <c r="F137">
        <v>0</v>
      </c>
      <c r="G137">
        <v>0</v>
      </c>
      <c r="H137" s="3">
        <f t="shared" si="26"/>
        <v>0</v>
      </c>
      <c r="I137">
        <v>0</v>
      </c>
      <c r="J137">
        <v>0</v>
      </c>
      <c r="K137">
        <v>0</v>
      </c>
      <c r="L137">
        <v>0</v>
      </c>
      <c r="M137" s="2">
        <f t="shared" si="30"/>
        <v>0</v>
      </c>
      <c r="N137" s="1">
        <v>1198900</v>
      </c>
      <c r="O137" s="2">
        <f t="shared" si="31"/>
        <v>1198.9000000000001</v>
      </c>
      <c r="P137" s="1"/>
      <c r="Q137" s="1">
        <f t="shared" si="27"/>
        <v>0</v>
      </c>
      <c r="S137" s="1">
        <f t="shared" si="28"/>
        <v>0</v>
      </c>
      <c r="U137" s="1">
        <f t="shared" si="29"/>
        <v>0</v>
      </c>
    </row>
    <row r="138" spans="1:21" x14ac:dyDescent="0.3">
      <c r="A138" t="s">
        <v>45</v>
      </c>
      <c r="B138" t="s">
        <v>107</v>
      </c>
      <c r="C138" t="s">
        <v>130</v>
      </c>
      <c r="D138" t="s">
        <v>102</v>
      </c>
      <c r="E138">
        <v>1942</v>
      </c>
      <c r="F138">
        <v>0</v>
      </c>
      <c r="G138">
        <v>0</v>
      </c>
      <c r="H138" s="3">
        <f t="shared" si="26"/>
        <v>0</v>
      </c>
      <c r="I138">
        <v>0</v>
      </c>
      <c r="J138">
        <v>0</v>
      </c>
      <c r="K138">
        <v>0</v>
      </c>
      <c r="L138">
        <v>0</v>
      </c>
      <c r="M138" s="2">
        <f t="shared" si="30"/>
        <v>0</v>
      </c>
      <c r="N138" s="1">
        <v>1227512</v>
      </c>
      <c r="O138" s="2">
        <f t="shared" si="31"/>
        <v>1227.5119999999999</v>
      </c>
      <c r="P138" s="1"/>
      <c r="Q138" s="1">
        <f t="shared" si="27"/>
        <v>0</v>
      </c>
      <c r="S138" s="1">
        <f t="shared" si="28"/>
        <v>0</v>
      </c>
      <c r="U138" s="1">
        <f t="shared" si="29"/>
        <v>0</v>
      </c>
    </row>
    <row r="139" spans="1:21" x14ac:dyDescent="0.3">
      <c r="A139" t="s">
        <v>45</v>
      </c>
      <c r="B139" t="s">
        <v>107</v>
      </c>
      <c r="C139" t="s">
        <v>130</v>
      </c>
      <c r="D139" t="s">
        <v>102</v>
      </c>
      <c r="E139">
        <v>1943</v>
      </c>
      <c r="F139">
        <v>0</v>
      </c>
      <c r="G139">
        <v>0</v>
      </c>
      <c r="H139" s="3">
        <f t="shared" si="26"/>
        <v>0</v>
      </c>
      <c r="I139">
        <v>0</v>
      </c>
      <c r="J139">
        <v>0</v>
      </c>
      <c r="K139">
        <v>0</v>
      </c>
      <c r="L139">
        <v>0</v>
      </c>
      <c r="M139" s="2">
        <f t="shared" si="30"/>
        <v>0</v>
      </c>
      <c r="N139" s="1">
        <v>1655147</v>
      </c>
      <c r="O139" s="2">
        <f t="shared" si="31"/>
        <v>1655.1469999999999</v>
      </c>
      <c r="P139" s="1"/>
      <c r="Q139" s="1">
        <f t="shared" si="27"/>
        <v>0</v>
      </c>
      <c r="S139" s="1">
        <f t="shared" si="28"/>
        <v>0</v>
      </c>
      <c r="U139" s="1">
        <f t="shared" si="29"/>
        <v>0</v>
      </c>
    </row>
    <row r="140" spans="1:21" x14ac:dyDescent="0.3">
      <c r="A140" t="s">
        <v>45</v>
      </c>
      <c r="B140" t="s">
        <v>107</v>
      </c>
      <c r="C140" t="s">
        <v>130</v>
      </c>
      <c r="D140" t="s">
        <v>102</v>
      </c>
      <c r="E140">
        <v>1944</v>
      </c>
      <c r="F140">
        <v>0</v>
      </c>
      <c r="G140">
        <v>0</v>
      </c>
      <c r="H140" s="3">
        <f t="shared" si="26"/>
        <v>0</v>
      </c>
      <c r="I140">
        <v>0</v>
      </c>
      <c r="J140">
        <v>0</v>
      </c>
      <c r="K140">
        <v>0</v>
      </c>
      <c r="L140">
        <v>0</v>
      </c>
      <c r="M140" s="2">
        <f t="shared" si="30"/>
        <v>0</v>
      </c>
      <c r="N140" s="1">
        <v>625804</v>
      </c>
      <c r="O140" s="2">
        <f t="shared" si="31"/>
        <v>625.80399999999997</v>
      </c>
      <c r="P140" s="1"/>
      <c r="Q140" s="1">
        <f t="shared" si="27"/>
        <v>0</v>
      </c>
      <c r="S140" s="1">
        <f t="shared" si="28"/>
        <v>0</v>
      </c>
      <c r="U140" s="1">
        <f t="shared" si="29"/>
        <v>0</v>
      </c>
    </row>
    <row r="141" spans="1:21" x14ac:dyDescent="0.3">
      <c r="A141" t="s">
        <v>45</v>
      </c>
      <c r="B141" t="s">
        <v>107</v>
      </c>
      <c r="C141" t="s">
        <v>130</v>
      </c>
      <c r="D141" t="s">
        <v>102</v>
      </c>
      <c r="E141">
        <v>1945</v>
      </c>
      <c r="F141">
        <v>0</v>
      </c>
      <c r="G141">
        <v>0</v>
      </c>
      <c r="H141" s="3">
        <f t="shared" si="26"/>
        <v>0</v>
      </c>
      <c r="I141">
        <v>0</v>
      </c>
      <c r="J141">
        <v>0</v>
      </c>
      <c r="K141">
        <v>0</v>
      </c>
      <c r="L141">
        <v>0</v>
      </c>
      <c r="M141" s="2">
        <f t="shared" si="30"/>
        <v>0</v>
      </c>
      <c r="N141" s="1">
        <v>683990</v>
      </c>
      <c r="O141" s="2">
        <f t="shared" si="31"/>
        <v>683.99</v>
      </c>
      <c r="P141" s="1"/>
      <c r="Q141" s="1">
        <f t="shared" si="27"/>
        <v>0</v>
      </c>
      <c r="S141" s="1">
        <f t="shared" si="28"/>
        <v>0</v>
      </c>
      <c r="U141" s="1">
        <f t="shared" si="29"/>
        <v>0</v>
      </c>
    </row>
    <row r="142" spans="1:21" x14ac:dyDescent="0.3">
      <c r="A142" t="s">
        <v>29</v>
      </c>
      <c r="B142" t="s">
        <v>29</v>
      </c>
      <c r="C142" t="s">
        <v>130</v>
      </c>
      <c r="D142" t="s">
        <v>102</v>
      </c>
      <c r="E142">
        <v>1936</v>
      </c>
      <c r="F142">
        <v>64</v>
      </c>
      <c r="G142" s="1">
        <v>865770</v>
      </c>
      <c r="H142" s="3">
        <f t="shared" ref="H142:H205" si="32">G142/50000</f>
        <v>17.3154</v>
      </c>
      <c r="I142" s="1">
        <v>2567488</v>
      </c>
      <c r="J142" s="3">
        <f t="shared" ref="J142:J205" si="33">I142/50000</f>
        <v>51.349760000000003</v>
      </c>
      <c r="K142">
        <v>2</v>
      </c>
      <c r="L142" s="1">
        <v>0</v>
      </c>
      <c r="M142" s="2">
        <f t="shared" ref="M142:M205" si="34">L142/1000</f>
        <v>0</v>
      </c>
      <c r="N142" s="1">
        <v>3702</v>
      </c>
      <c r="O142" s="2">
        <f t="shared" ref="O142:O205" si="35">N142/1000</f>
        <v>3.702</v>
      </c>
      <c r="P142" s="1">
        <f>22212457+398364+565000</f>
        <v>23175821</v>
      </c>
      <c r="Q142" s="1">
        <f t="shared" si="27"/>
        <v>231.75820999999999</v>
      </c>
      <c r="S142" s="1">
        <f t="shared" si="28"/>
        <v>0</v>
      </c>
      <c r="U142" s="1">
        <f t="shared" si="29"/>
        <v>0</v>
      </c>
    </row>
    <row r="143" spans="1:21" x14ac:dyDescent="0.3">
      <c r="A143" t="s">
        <v>29</v>
      </c>
      <c r="B143" t="s">
        <v>29</v>
      </c>
      <c r="C143" t="s">
        <v>130</v>
      </c>
      <c r="D143" t="s">
        <v>102</v>
      </c>
      <c r="E143">
        <v>1937</v>
      </c>
      <c r="F143">
        <v>64</v>
      </c>
      <c r="G143" s="1">
        <v>895229</v>
      </c>
      <c r="H143" s="3">
        <f t="shared" si="32"/>
        <v>17.904579999999999</v>
      </c>
      <c r="I143" s="1">
        <v>2883548</v>
      </c>
      <c r="J143" s="3">
        <f t="shared" si="33"/>
        <v>57.670960000000001</v>
      </c>
      <c r="K143">
        <v>2</v>
      </c>
      <c r="L143" s="1">
        <v>0</v>
      </c>
      <c r="M143" s="2">
        <f t="shared" si="34"/>
        <v>0</v>
      </c>
      <c r="N143" s="1">
        <v>15393</v>
      </c>
      <c r="O143" s="2">
        <f t="shared" si="35"/>
        <v>15.393000000000001</v>
      </c>
      <c r="P143" s="1">
        <f>24571343+465043+626000</f>
        <v>25662386</v>
      </c>
      <c r="Q143" s="1">
        <f t="shared" si="27"/>
        <v>256.62385999999998</v>
      </c>
      <c r="S143" s="1">
        <f t="shared" si="28"/>
        <v>0</v>
      </c>
      <c r="U143" s="1">
        <f t="shared" si="29"/>
        <v>0</v>
      </c>
    </row>
    <row r="144" spans="1:21" x14ac:dyDescent="0.3">
      <c r="A144" t="s">
        <v>29</v>
      </c>
      <c r="B144" t="s">
        <v>29</v>
      </c>
      <c r="C144" t="s">
        <v>130</v>
      </c>
      <c r="D144" t="s">
        <v>102</v>
      </c>
      <c r="E144">
        <v>1938</v>
      </c>
      <c r="F144">
        <v>64</v>
      </c>
      <c r="G144" s="1">
        <v>936493</v>
      </c>
      <c r="H144" s="3">
        <f t="shared" si="32"/>
        <v>18.729859999999999</v>
      </c>
      <c r="I144" s="1">
        <v>2787711</v>
      </c>
      <c r="J144" s="3">
        <f t="shared" si="33"/>
        <v>55.754219999999997</v>
      </c>
      <c r="K144">
        <v>2</v>
      </c>
      <c r="L144" s="1">
        <v>0</v>
      </c>
      <c r="M144" s="2">
        <f t="shared" si="34"/>
        <v>0</v>
      </c>
      <c r="N144" s="1">
        <v>15005</v>
      </c>
      <c r="O144" s="2">
        <f t="shared" si="35"/>
        <v>15.005000000000001</v>
      </c>
      <c r="P144" s="1">
        <f>27823951+518955</f>
        <v>28342906</v>
      </c>
      <c r="Q144" s="1">
        <f t="shared" si="27"/>
        <v>283.42905999999999</v>
      </c>
      <c r="S144" s="1">
        <f t="shared" si="28"/>
        <v>0</v>
      </c>
      <c r="U144" s="1">
        <f t="shared" si="29"/>
        <v>0</v>
      </c>
    </row>
    <row r="145" spans="1:21" x14ac:dyDescent="0.3">
      <c r="A145" t="s">
        <v>29</v>
      </c>
      <c r="B145" t="s">
        <v>29</v>
      </c>
      <c r="C145" t="s">
        <v>130</v>
      </c>
      <c r="D145" t="s">
        <v>102</v>
      </c>
      <c r="E145">
        <v>1939</v>
      </c>
      <c r="F145">
        <v>64</v>
      </c>
      <c r="G145" s="1">
        <v>1050000</v>
      </c>
      <c r="H145" s="3">
        <f t="shared" si="32"/>
        <v>21</v>
      </c>
      <c r="I145" s="1">
        <v>3116087</v>
      </c>
      <c r="J145" s="3">
        <f t="shared" si="33"/>
        <v>62.321739999999998</v>
      </c>
      <c r="K145">
        <v>2</v>
      </c>
      <c r="L145" s="1">
        <v>0</v>
      </c>
      <c r="M145" s="2">
        <f t="shared" si="34"/>
        <v>0</v>
      </c>
      <c r="N145" s="1">
        <v>9121</v>
      </c>
      <c r="O145" s="2">
        <f t="shared" si="35"/>
        <v>9.1210000000000004</v>
      </c>
      <c r="P145" s="1"/>
      <c r="Q145" s="1">
        <f t="shared" si="27"/>
        <v>0</v>
      </c>
      <c r="S145" s="1">
        <f t="shared" si="28"/>
        <v>0</v>
      </c>
      <c r="U145" s="1">
        <f t="shared" si="29"/>
        <v>0</v>
      </c>
    </row>
    <row r="146" spans="1:21" x14ac:dyDescent="0.3">
      <c r="A146" t="s">
        <v>29</v>
      </c>
      <c r="B146" t="s">
        <v>29</v>
      </c>
      <c r="C146" t="s">
        <v>130</v>
      </c>
      <c r="D146" t="s">
        <v>102</v>
      </c>
      <c r="E146">
        <v>1940</v>
      </c>
      <c r="F146">
        <v>64</v>
      </c>
      <c r="G146" s="1">
        <v>1291900</v>
      </c>
      <c r="H146" s="3">
        <f t="shared" si="32"/>
        <v>25.838000000000001</v>
      </c>
      <c r="I146" s="1">
        <v>3103356</v>
      </c>
      <c r="J146" s="3">
        <f t="shared" si="33"/>
        <v>62.067120000000003</v>
      </c>
      <c r="K146">
        <v>2</v>
      </c>
      <c r="L146" s="1">
        <v>0</v>
      </c>
      <c r="M146" s="2">
        <f t="shared" si="34"/>
        <v>0</v>
      </c>
      <c r="N146" s="1">
        <v>8154</v>
      </c>
      <c r="O146" s="2">
        <f t="shared" si="35"/>
        <v>8.1539999999999999</v>
      </c>
      <c r="P146" s="1"/>
      <c r="Q146" s="1">
        <f t="shared" si="27"/>
        <v>0</v>
      </c>
      <c r="S146" s="1">
        <f t="shared" si="28"/>
        <v>0</v>
      </c>
      <c r="U146" s="1">
        <f t="shared" si="29"/>
        <v>0</v>
      </c>
    </row>
    <row r="147" spans="1:21" x14ac:dyDescent="0.3">
      <c r="A147" t="s">
        <v>29</v>
      </c>
      <c r="B147" t="s">
        <v>29</v>
      </c>
      <c r="C147" t="s">
        <v>130</v>
      </c>
      <c r="D147" t="s">
        <v>102</v>
      </c>
      <c r="E147">
        <v>1941</v>
      </c>
      <c r="F147">
        <v>64</v>
      </c>
      <c r="G147" s="1">
        <v>1408200</v>
      </c>
      <c r="H147" s="3">
        <f t="shared" si="32"/>
        <v>28.164000000000001</v>
      </c>
      <c r="I147" s="1">
        <v>3194478</v>
      </c>
      <c r="J147" s="3">
        <f t="shared" si="33"/>
        <v>63.889560000000003</v>
      </c>
      <c r="K147">
        <v>2</v>
      </c>
      <c r="L147" s="1">
        <v>0</v>
      </c>
      <c r="M147" s="2">
        <f t="shared" si="34"/>
        <v>0</v>
      </c>
      <c r="N147" s="1">
        <v>13170</v>
      </c>
      <c r="O147" s="2">
        <f t="shared" si="35"/>
        <v>13.17</v>
      </c>
      <c r="P147" s="1"/>
      <c r="Q147" s="1">
        <f t="shared" si="27"/>
        <v>0</v>
      </c>
      <c r="S147" s="1">
        <f t="shared" si="28"/>
        <v>0</v>
      </c>
      <c r="U147" s="1">
        <f t="shared" si="29"/>
        <v>0</v>
      </c>
    </row>
    <row r="148" spans="1:21" x14ac:dyDescent="0.3">
      <c r="A148" t="s">
        <v>29</v>
      </c>
      <c r="B148" t="s">
        <v>29</v>
      </c>
      <c r="C148" t="s">
        <v>130</v>
      </c>
      <c r="D148" t="s">
        <v>102</v>
      </c>
      <c r="E148">
        <v>1942</v>
      </c>
      <c r="F148">
        <v>64</v>
      </c>
      <c r="G148" s="1">
        <v>1343300</v>
      </c>
      <c r="H148" s="3">
        <f t="shared" si="32"/>
        <v>26.866</v>
      </c>
      <c r="I148" s="1">
        <v>3217430</v>
      </c>
      <c r="J148" s="3">
        <f t="shared" si="33"/>
        <v>64.348600000000005</v>
      </c>
      <c r="K148">
        <v>2</v>
      </c>
      <c r="L148" s="1">
        <v>0</v>
      </c>
      <c r="M148" s="2">
        <f t="shared" si="34"/>
        <v>0</v>
      </c>
      <c r="N148" s="1">
        <v>18551</v>
      </c>
      <c r="O148" s="2">
        <f t="shared" si="35"/>
        <v>18.550999999999998</v>
      </c>
      <c r="P148" s="1"/>
      <c r="Q148" s="1">
        <f t="shared" si="27"/>
        <v>0</v>
      </c>
      <c r="S148" s="1">
        <f t="shared" si="28"/>
        <v>0</v>
      </c>
      <c r="U148" s="1">
        <f t="shared" si="29"/>
        <v>0</v>
      </c>
    </row>
    <row r="149" spans="1:21" x14ac:dyDescent="0.3">
      <c r="A149" t="s">
        <v>29</v>
      </c>
      <c r="B149" t="s">
        <v>29</v>
      </c>
      <c r="C149" t="s">
        <v>130</v>
      </c>
      <c r="D149" t="s">
        <v>102</v>
      </c>
      <c r="E149">
        <v>1943</v>
      </c>
      <c r="F149">
        <v>64</v>
      </c>
      <c r="G149" s="1">
        <v>1402200</v>
      </c>
      <c r="H149" s="3">
        <f t="shared" si="32"/>
        <v>28.044</v>
      </c>
      <c r="I149" s="1">
        <v>2655173</v>
      </c>
      <c r="J149" s="3">
        <f t="shared" si="33"/>
        <v>53.103459999999998</v>
      </c>
      <c r="K149">
        <v>2</v>
      </c>
      <c r="L149" s="1">
        <v>1292</v>
      </c>
      <c r="M149" s="2">
        <f t="shared" si="34"/>
        <v>1.292</v>
      </c>
      <c r="N149" s="1">
        <v>24548</v>
      </c>
      <c r="O149" s="2">
        <f t="shared" si="35"/>
        <v>24.547999999999998</v>
      </c>
      <c r="P149" s="1"/>
      <c r="Q149" s="1">
        <f t="shared" si="27"/>
        <v>0</v>
      </c>
      <c r="S149" s="1">
        <f t="shared" si="28"/>
        <v>0</v>
      </c>
      <c r="U149" s="1">
        <f t="shared" si="29"/>
        <v>0</v>
      </c>
    </row>
    <row r="150" spans="1:21" x14ac:dyDescent="0.3">
      <c r="A150" t="s">
        <v>29</v>
      </c>
      <c r="B150" t="s">
        <v>29</v>
      </c>
      <c r="C150" t="s">
        <v>130</v>
      </c>
      <c r="D150" t="s">
        <v>102</v>
      </c>
      <c r="E150">
        <v>1944</v>
      </c>
      <c r="F150">
        <v>64</v>
      </c>
      <c r="G150" s="1">
        <v>1368900</v>
      </c>
      <c r="H150" s="3">
        <f t="shared" si="32"/>
        <v>27.378</v>
      </c>
      <c r="I150" s="1">
        <v>2364000</v>
      </c>
      <c r="J150" s="3">
        <f t="shared" si="33"/>
        <v>47.28</v>
      </c>
      <c r="K150">
        <v>2</v>
      </c>
      <c r="L150" s="1">
        <v>1751</v>
      </c>
      <c r="M150" s="2">
        <f t="shared" si="34"/>
        <v>1.7509999999999999</v>
      </c>
      <c r="N150" s="1">
        <v>12330</v>
      </c>
      <c r="O150" s="2">
        <f t="shared" si="35"/>
        <v>12.33</v>
      </c>
      <c r="P150" s="1"/>
      <c r="Q150" s="1">
        <f t="shared" si="27"/>
        <v>0</v>
      </c>
      <c r="S150" s="1">
        <f t="shared" si="28"/>
        <v>0</v>
      </c>
      <c r="U150" s="1">
        <f t="shared" si="29"/>
        <v>0</v>
      </c>
    </row>
    <row r="151" spans="1:21" x14ac:dyDescent="0.3">
      <c r="A151" t="s">
        <v>29</v>
      </c>
      <c r="B151" t="s">
        <v>29</v>
      </c>
      <c r="C151" t="s">
        <v>130</v>
      </c>
      <c r="D151" t="s">
        <v>102</v>
      </c>
      <c r="E151">
        <v>1945</v>
      </c>
      <c r="F151">
        <v>64</v>
      </c>
      <c r="G151" s="1"/>
      <c r="H151" s="3">
        <f t="shared" si="32"/>
        <v>0</v>
      </c>
      <c r="I151" s="1"/>
      <c r="J151" s="3">
        <f t="shared" si="33"/>
        <v>0</v>
      </c>
      <c r="K151">
        <v>2</v>
      </c>
      <c r="L151" s="1">
        <v>2290</v>
      </c>
      <c r="M151" s="2">
        <f t="shared" si="34"/>
        <v>2.29</v>
      </c>
      <c r="N151" s="1">
        <v>14116</v>
      </c>
      <c r="O151" s="2">
        <f t="shared" si="35"/>
        <v>14.116</v>
      </c>
      <c r="P151" s="1"/>
      <c r="Q151" s="1">
        <f t="shared" si="27"/>
        <v>0</v>
      </c>
      <c r="S151" s="1">
        <f t="shared" si="28"/>
        <v>0</v>
      </c>
      <c r="U151" s="1">
        <f t="shared" si="29"/>
        <v>0</v>
      </c>
    </row>
    <row r="152" spans="1:21" x14ac:dyDescent="0.3">
      <c r="A152" t="s">
        <v>74</v>
      </c>
      <c r="B152" t="s">
        <v>74</v>
      </c>
      <c r="C152" t="s">
        <v>132</v>
      </c>
      <c r="D152" t="s">
        <v>102</v>
      </c>
      <c r="E152">
        <v>1936</v>
      </c>
      <c r="G152" s="1"/>
      <c r="H152" s="3">
        <f t="shared" si="32"/>
        <v>0</v>
      </c>
      <c r="I152" s="1">
        <v>6498</v>
      </c>
      <c r="J152" s="3">
        <f t="shared" si="33"/>
        <v>0.12995999999999999</v>
      </c>
      <c r="K152">
        <v>2</v>
      </c>
      <c r="L152" s="1"/>
      <c r="M152" s="2">
        <f t="shared" si="34"/>
        <v>0</v>
      </c>
      <c r="N152" s="1"/>
      <c r="O152" s="2">
        <f t="shared" si="35"/>
        <v>0</v>
      </c>
      <c r="P152" s="1">
        <f>2286+98379+1551206</f>
        <v>1651871</v>
      </c>
      <c r="Q152" s="1">
        <f t="shared" si="27"/>
        <v>16.518709999999999</v>
      </c>
      <c r="S152" s="1">
        <f t="shared" si="28"/>
        <v>0</v>
      </c>
      <c r="U152" s="1">
        <f t="shared" si="29"/>
        <v>0</v>
      </c>
    </row>
    <row r="153" spans="1:21" x14ac:dyDescent="0.3">
      <c r="A153" t="s">
        <v>74</v>
      </c>
      <c r="B153" t="s">
        <v>74</v>
      </c>
      <c r="C153" t="s">
        <v>132</v>
      </c>
      <c r="D153" t="s">
        <v>102</v>
      </c>
      <c r="E153">
        <v>1937</v>
      </c>
      <c r="G153" s="1"/>
      <c r="H153" s="3">
        <f t="shared" si="32"/>
        <v>0</v>
      </c>
      <c r="I153" s="1">
        <v>11920</v>
      </c>
      <c r="J153" s="3">
        <f t="shared" si="33"/>
        <v>0.2384</v>
      </c>
      <c r="K153">
        <v>2</v>
      </c>
      <c r="L153" s="1"/>
      <c r="M153" s="2">
        <f t="shared" si="34"/>
        <v>0</v>
      </c>
      <c r="N153" s="1"/>
      <c r="O153" s="2">
        <f t="shared" si="35"/>
        <v>0</v>
      </c>
      <c r="P153" s="1">
        <f>2502+116021+1704763</f>
        <v>1823286</v>
      </c>
      <c r="Q153" s="1">
        <f t="shared" si="27"/>
        <v>18.232859999999999</v>
      </c>
      <c r="S153" s="1">
        <f t="shared" si="28"/>
        <v>0</v>
      </c>
      <c r="U153" s="1">
        <f t="shared" si="29"/>
        <v>0</v>
      </c>
    </row>
    <row r="154" spans="1:21" x14ac:dyDescent="0.3">
      <c r="A154" t="s">
        <v>74</v>
      </c>
      <c r="B154" t="s">
        <v>74</v>
      </c>
      <c r="C154" t="s">
        <v>132</v>
      </c>
      <c r="D154" t="s">
        <v>102</v>
      </c>
      <c r="E154">
        <v>1938</v>
      </c>
      <c r="G154" s="1"/>
      <c r="H154" s="3">
        <f t="shared" si="32"/>
        <v>0</v>
      </c>
      <c r="I154" s="1">
        <v>16771</v>
      </c>
      <c r="J154" s="3">
        <f t="shared" si="33"/>
        <v>0.33542</v>
      </c>
      <c r="K154">
        <v>2</v>
      </c>
      <c r="L154" s="1"/>
      <c r="M154" s="2">
        <f t="shared" si="34"/>
        <v>0</v>
      </c>
      <c r="N154" s="1"/>
      <c r="O154" s="2">
        <f t="shared" si="35"/>
        <v>0</v>
      </c>
      <c r="P154" s="1">
        <f>3937+136041+1825898</f>
        <v>1965876</v>
      </c>
      <c r="Q154" s="1">
        <f t="shared" si="27"/>
        <v>19.658760000000001</v>
      </c>
      <c r="S154" s="1">
        <f t="shared" si="28"/>
        <v>0</v>
      </c>
      <c r="U154" s="1">
        <f t="shared" si="29"/>
        <v>0</v>
      </c>
    </row>
    <row r="155" spans="1:21" x14ac:dyDescent="0.3">
      <c r="A155" t="s">
        <v>74</v>
      </c>
      <c r="B155" t="s">
        <v>74</v>
      </c>
      <c r="C155" t="s">
        <v>132</v>
      </c>
      <c r="D155" t="s">
        <v>102</v>
      </c>
      <c r="E155">
        <v>1939</v>
      </c>
      <c r="G155" s="1"/>
      <c r="H155" s="3">
        <f t="shared" si="32"/>
        <v>0</v>
      </c>
      <c r="I155" s="1">
        <v>20000</v>
      </c>
      <c r="J155" s="3">
        <f t="shared" si="33"/>
        <v>0.4</v>
      </c>
      <c r="K155">
        <v>2</v>
      </c>
      <c r="L155" s="1"/>
      <c r="M155" s="2">
        <f t="shared" si="34"/>
        <v>0</v>
      </c>
      <c r="N155" s="1"/>
      <c r="O155" s="2">
        <f t="shared" si="35"/>
        <v>0</v>
      </c>
      <c r="P155" s="1"/>
      <c r="Q155" s="1">
        <f t="shared" si="27"/>
        <v>0</v>
      </c>
      <c r="S155" s="1">
        <f t="shared" si="28"/>
        <v>0</v>
      </c>
      <c r="U155" s="1">
        <f t="shared" si="29"/>
        <v>0</v>
      </c>
    </row>
    <row r="156" spans="1:21" x14ac:dyDescent="0.3">
      <c r="A156" t="s">
        <v>74</v>
      </c>
      <c r="B156" t="s">
        <v>74</v>
      </c>
      <c r="C156" t="s">
        <v>132</v>
      </c>
      <c r="D156" t="s">
        <v>102</v>
      </c>
      <c r="E156">
        <v>1940</v>
      </c>
      <c r="G156" s="1"/>
      <c r="H156" s="3">
        <f t="shared" si="32"/>
        <v>0</v>
      </c>
      <c r="I156" s="1">
        <v>30000</v>
      </c>
      <c r="J156" s="3">
        <f t="shared" si="33"/>
        <v>0.6</v>
      </c>
      <c r="K156">
        <v>2</v>
      </c>
      <c r="L156" s="1"/>
      <c r="M156" s="2">
        <f t="shared" si="34"/>
        <v>0</v>
      </c>
      <c r="N156" s="1"/>
      <c r="O156" s="2">
        <f t="shared" si="35"/>
        <v>0</v>
      </c>
      <c r="P156" s="1"/>
      <c r="Q156" s="1">
        <f t="shared" si="27"/>
        <v>0</v>
      </c>
      <c r="S156" s="1">
        <f t="shared" si="28"/>
        <v>0</v>
      </c>
      <c r="U156" s="1">
        <f t="shared" si="29"/>
        <v>0</v>
      </c>
    </row>
    <row r="157" spans="1:21" x14ac:dyDescent="0.3">
      <c r="A157" t="s">
        <v>74</v>
      </c>
      <c r="B157" t="s">
        <v>74</v>
      </c>
      <c r="C157" t="s">
        <v>132</v>
      </c>
      <c r="D157" t="s">
        <v>102</v>
      </c>
      <c r="E157">
        <v>1941</v>
      </c>
      <c r="G157" s="1"/>
      <c r="H157" s="3">
        <f t="shared" si="32"/>
        <v>0</v>
      </c>
      <c r="I157" s="1">
        <v>30000</v>
      </c>
      <c r="J157" s="3">
        <f t="shared" si="33"/>
        <v>0.6</v>
      </c>
      <c r="K157">
        <v>2</v>
      </c>
      <c r="L157" s="1"/>
      <c r="M157" s="2">
        <f t="shared" si="34"/>
        <v>0</v>
      </c>
      <c r="N157" s="1"/>
      <c r="O157" s="2">
        <f t="shared" si="35"/>
        <v>0</v>
      </c>
      <c r="P157" s="1"/>
      <c r="Q157" s="1">
        <f t="shared" si="27"/>
        <v>0</v>
      </c>
      <c r="S157" s="1">
        <f t="shared" si="28"/>
        <v>0</v>
      </c>
      <c r="U157" s="1">
        <f t="shared" si="29"/>
        <v>0</v>
      </c>
    </row>
    <row r="158" spans="1:21" x14ac:dyDescent="0.3">
      <c r="A158" t="s">
        <v>74</v>
      </c>
      <c r="B158" t="s">
        <v>74</v>
      </c>
      <c r="C158" t="s">
        <v>132</v>
      </c>
      <c r="D158" t="s">
        <v>102</v>
      </c>
      <c r="E158">
        <v>1942</v>
      </c>
      <c r="G158" s="1"/>
      <c r="H158" s="3">
        <f t="shared" si="32"/>
        <v>0</v>
      </c>
      <c r="I158" s="1">
        <v>30000</v>
      </c>
      <c r="J158" s="3">
        <f t="shared" si="33"/>
        <v>0.6</v>
      </c>
      <c r="K158">
        <v>2</v>
      </c>
      <c r="L158" s="1"/>
      <c r="M158" s="2">
        <f t="shared" si="34"/>
        <v>0</v>
      </c>
      <c r="N158" s="1"/>
      <c r="O158" s="2">
        <f t="shared" si="35"/>
        <v>0</v>
      </c>
      <c r="P158" s="1"/>
      <c r="Q158" s="1">
        <f t="shared" si="27"/>
        <v>0</v>
      </c>
      <c r="S158" s="1">
        <f t="shared" si="28"/>
        <v>0</v>
      </c>
      <c r="U158" s="1">
        <f t="shared" si="29"/>
        <v>0</v>
      </c>
    </row>
    <row r="159" spans="1:21" x14ac:dyDescent="0.3">
      <c r="A159" t="s">
        <v>74</v>
      </c>
      <c r="B159" t="s">
        <v>74</v>
      </c>
      <c r="C159" t="s">
        <v>132</v>
      </c>
      <c r="D159" t="s">
        <v>102</v>
      </c>
      <c r="E159">
        <v>1943</v>
      </c>
      <c r="G159" s="1"/>
      <c r="H159" s="3">
        <f t="shared" si="32"/>
        <v>0</v>
      </c>
      <c r="I159" s="1">
        <v>30000</v>
      </c>
      <c r="J159" s="3">
        <f t="shared" si="33"/>
        <v>0.6</v>
      </c>
      <c r="K159">
        <v>2</v>
      </c>
      <c r="L159" s="1"/>
      <c r="M159" s="2">
        <f t="shared" si="34"/>
        <v>0</v>
      </c>
      <c r="N159" s="1"/>
      <c r="O159" s="2">
        <f t="shared" si="35"/>
        <v>0</v>
      </c>
      <c r="P159" s="1"/>
      <c r="Q159" s="1">
        <f t="shared" si="27"/>
        <v>0</v>
      </c>
      <c r="S159" s="1">
        <f t="shared" si="28"/>
        <v>0</v>
      </c>
      <c r="U159" s="1">
        <f t="shared" si="29"/>
        <v>0</v>
      </c>
    </row>
    <row r="160" spans="1:21" x14ac:dyDescent="0.3">
      <c r="A160" t="s">
        <v>74</v>
      </c>
      <c r="B160" t="s">
        <v>74</v>
      </c>
      <c r="C160" t="s">
        <v>132</v>
      </c>
      <c r="D160" t="s">
        <v>102</v>
      </c>
      <c r="E160">
        <v>1944</v>
      </c>
      <c r="G160" s="1"/>
      <c r="H160" s="3">
        <f t="shared" si="32"/>
        <v>0</v>
      </c>
      <c r="I160" s="1">
        <v>30000</v>
      </c>
      <c r="J160" s="3">
        <f t="shared" si="33"/>
        <v>0.6</v>
      </c>
      <c r="K160">
        <v>2</v>
      </c>
      <c r="L160" s="1"/>
      <c r="M160" s="2">
        <f t="shared" si="34"/>
        <v>0</v>
      </c>
      <c r="N160" s="1"/>
      <c r="O160" s="2">
        <f t="shared" si="35"/>
        <v>0</v>
      </c>
      <c r="P160" s="1"/>
      <c r="Q160" s="1">
        <f t="shared" si="27"/>
        <v>0</v>
      </c>
      <c r="S160" s="1">
        <f t="shared" si="28"/>
        <v>0</v>
      </c>
      <c r="U160" s="1">
        <f t="shared" si="29"/>
        <v>0</v>
      </c>
    </row>
    <row r="161" spans="1:21" x14ac:dyDescent="0.3">
      <c r="A161" t="s">
        <v>74</v>
      </c>
      <c r="B161" t="s">
        <v>74</v>
      </c>
      <c r="C161" t="s">
        <v>132</v>
      </c>
      <c r="D161" t="s">
        <v>102</v>
      </c>
      <c r="E161">
        <v>1945</v>
      </c>
      <c r="G161" s="1"/>
      <c r="H161" s="3">
        <f t="shared" si="32"/>
        <v>0</v>
      </c>
      <c r="I161" s="1"/>
      <c r="J161" s="3">
        <f t="shared" si="33"/>
        <v>0</v>
      </c>
      <c r="K161">
        <v>2</v>
      </c>
      <c r="L161" s="1"/>
      <c r="M161" s="2">
        <f t="shared" si="34"/>
        <v>0</v>
      </c>
      <c r="N161" s="1"/>
      <c r="O161" s="2">
        <f t="shared" si="35"/>
        <v>0</v>
      </c>
      <c r="P161" s="1"/>
      <c r="Q161" s="1">
        <f t="shared" si="27"/>
        <v>0</v>
      </c>
      <c r="S161" s="1">
        <f t="shared" si="28"/>
        <v>0</v>
      </c>
      <c r="U161" s="1">
        <f t="shared" si="29"/>
        <v>0</v>
      </c>
    </row>
    <row r="162" spans="1:21" ht="14.4" customHeight="1" x14ac:dyDescent="0.3">
      <c r="A162" t="s">
        <v>29</v>
      </c>
      <c r="B162" t="s">
        <v>17</v>
      </c>
      <c r="C162" t="s">
        <v>130</v>
      </c>
      <c r="D162" t="s">
        <v>102</v>
      </c>
      <c r="E162">
        <v>1936</v>
      </c>
      <c r="F162">
        <v>0</v>
      </c>
      <c r="G162" s="1"/>
      <c r="H162" s="3">
        <f t="shared" si="32"/>
        <v>0</v>
      </c>
      <c r="I162" s="1">
        <v>26738</v>
      </c>
      <c r="J162" s="3">
        <f t="shared" si="33"/>
        <v>0.53476000000000001</v>
      </c>
      <c r="L162" s="1"/>
      <c r="M162" s="2">
        <f t="shared" si="34"/>
        <v>0</v>
      </c>
      <c r="N162" s="1"/>
      <c r="O162" s="2">
        <f t="shared" si="35"/>
        <v>0</v>
      </c>
      <c r="P162" s="1"/>
      <c r="Q162" s="1">
        <f t="shared" si="27"/>
        <v>0</v>
      </c>
      <c r="R162" s="1">
        <v>5299</v>
      </c>
      <c r="S162" s="1">
        <f t="shared" si="28"/>
        <v>529.9</v>
      </c>
      <c r="U162" s="1">
        <f t="shared" si="29"/>
        <v>0</v>
      </c>
    </row>
    <row r="163" spans="1:21" ht="14.4" customHeight="1" x14ac:dyDescent="0.3">
      <c r="A163" t="s">
        <v>29</v>
      </c>
      <c r="B163" t="s">
        <v>17</v>
      </c>
      <c r="C163" t="s">
        <v>130</v>
      </c>
      <c r="D163" t="s">
        <v>102</v>
      </c>
      <c r="E163">
        <v>1937</v>
      </c>
      <c r="F163">
        <v>0</v>
      </c>
      <c r="G163" s="1"/>
      <c r="H163" s="3">
        <f t="shared" si="32"/>
        <v>0</v>
      </c>
      <c r="I163" s="1">
        <v>25834</v>
      </c>
      <c r="J163" s="3">
        <f t="shared" si="33"/>
        <v>0.51668000000000003</v>
      </c>
      <c r="L163" s="1"/>
      <c r="M163" s="2">
        <f t="shared" si="34"/>
        <v>0</v>
      </c>
      <c r="N163" s="1"/>
      <c r="O163" s="2">
        <f t="shared" si="35"/>
        <v>0</v>
      </c>
      <c r="P163" s="1"/>
      <c r="Q163" s="1">
        <f t="shared" si="27"/>
        <v>0</v>
      </c>
      <c r="R163" s="1">
        <v>6894</v>
      </c>
      <c r="S163" s="1">
        <f t="shared" si="28"/>
        <v>689.4</v>
      </c>
      <c r="U163" s="1">
        <f t="shared" si="29"/>
        <v>0</v>
      </c>
    </row>
    <row r="164" spans="1:21" ht="14.4" customHeight="1" x14ac:dyDescent="0.3">
      <c r="A164" t="s">
        <v>29</v>
      </c>
      <c r="B164" t="s">
        <v>17</v>
      </c>
      <c r="C164" t="s">
        <v>130</v>
      </c>
      <c r="D164" t="s">
        <v>102</v>
      </c>
      <c r="E164">
        <v>1938</v>
      </c>
      <c r="F164">
        <v>0</v>
      </c>
      <c r="G164" s="1"/>
      <c r="H164" s="3">
        <f t="shared" si="32"/>
        <v>0</v>
      </c>
      <c r="I164" s="1">
        <v>18340</v>
      </c>
      <c r="J164" s="3">
        <f t="shared" si="33"/>
        <v>0.36680000000000001</v>
      </c>
      <c r="L164" s="1"/>
      <c r="M164" s="2">
        <f t="shared" si="34"/>
        <v>0</v>
      </c>
      <c r="N164" s="1"/>
      <c r="O164" s="2">
        <f t="shared" si="35"/>
        <v>0</v>
      </c>
      <c r="P164" s="1"/>
      <c r="Q164" s="1">
        <f t="shared" si="27"/>
        <v>0</v>
      </c>
      <c r="R164" s="1">
        <v>7090</v>
      </c>
      <c r="S164" s="1">
        <f t="shared" si="28"/>
        <v>709</v>
      </c>
      <c r="U164" s="1">
        <f t="shared" si="29"/>
        <v>0</v>
      </c>
    </row>
    <row r="165" spans="1:21" ht="14.4" customHeight="1" x14ac:dyDescent="0.3">
      <c r="A165" t="s">
        <v>29</v>
      </c>
      <c r="B165" t="s">
        <v>17</v>
      </c>
      <c r="C165" t="s">
        <v>130</v>
      </c>
      <c r="D165" t="s">
        <v>102</v>
      </c>
      <c r="E165">
        <v>1939</v>
      </c>
      <c r="F165">
        <v>0</v>
      </c>
      <c r="G165" s="1"/>
      <c r="H165" s="3">
        <f t="shared" si="32"/>
        <v>0</v>
      </c>
      <c r="I165" s="1">
        <v>26259</v>
      </c>
      <c r="J165" s="3">
        <f t="shared" si="33"/>
        <v>0.52517999999999998</v>
      </c>
      <c r="L165" s="1"/>
      <c r="M165" s="2">
        <f t="shared" si="34"/>
        <v>0</v>
      </c>
      <c r="N165" s="1"/>
      <c r="O165" s="2">
        <f t="shared" si="35"/>
        <v>0</v>
      </c>
      <c r="P165" s="1"/>
      <c r="Q165" s="1">
        <f t="shared" si="27"/>
        <v>0</v>
      </c>
      <c r="R165" s="1">
        <v>8238</v>
      </c>
      <c r="S165" s="1">
        <f t="shared" si="28"/>
        <v>823.8</v>
      </c>
      <c r="U165" s="1">
        <f t="shared" si="29"/>
        <v>0</v>
      </c>
    </row>
    <row r="166" spans="1:21" ht="14.4" customHeight="1" x14ac:dyDescent="0.3">
      <c r="A166" t="s">
        <v>29</v>
      </c>
      <c r="B166" t="s">
        <v>17</v>
      </c>
      <c r="C166" t="s">
        <v>130</v>
      </c>
      <c r="D166" t="s">
        <v>102</v>
      </c>
      <c r="E166">
        <v>1940</v>
      </c>
      <c r="F166">
        <v>0</v>
      </c>
      <c r="G166" s="1"/>
      <c r="H166" s="3">
        <f t="shared" si="32"/>
        <v>0</v>
      </c>
      <c r="I166" s="1">
        <v>22693</v>
      </c>
      <c r="J166" s="3">
        <f t="shared" si="33"/>
        <v>0.45385999999999999</v>
      </c>
      <c r="L166" s="1"/>
      <c r="M166" s="2">
        <f t="shared" si="34"/>
        <v>0</v>
      </c>
      <c r="N166" s="1"/>
      <c r="O166" s="2">
        <f t="shared" si="35"/>
        <v>0</v>
      </c>
      <c r="P166" s="1"/>
      <c r="Q166" s="1">
        <f t="shared" si="27"/>
        <v>0</v>
      </c>
      <c r="S166" s="1">
        <f t="shared" si="28"/>
        <v>0</v>
      </c>
      <c r="U166" s="1">
        <f t="shared" si="29"/>
        <v>0</v>
      </c>
    </row>
    <row r="167" spans="1:21" ht="14.4" customHeight="1" x14ac:dyDescent="0.3">
      <c r="A167" t="s">
        <v>29</v>
      </c>
      <c r="B167" t="s">
        <v>17</v>
      </c>
      <c r="C167" t="s">
        <v>130</v>
      </c>
      <c r="D167" t="s">
        <v>102</v>
      </c>
      <c r="E167">
        <v>1941</v>
      </c>
      <c r="F167">
        <v>0</v>
      </c>
      <c r="G167" s="1"/>
      <c r="H167" s="3">
        <f t="shared" si="32"/>
        <v>0</v>
      </c>
      <c r="I167" s="1">
        <v>22693</v>
      </c>
      <c r="J167" s="3">
        <f t="shared" si="33"/>
        <v>0.45385999999999999</v>
      </c>
      <c r="L167" s="1"/>
      <c r="M167" s="2">
        <f t="shared" si="34"/>
        <v>0</v>
      </c>
      <c r="N167" s="1"/>
      <c r="O167" s="2">
        <f t="shared" si="35"/>
        <v>0</v>
      </c>
      <c r="P167" s="1"/>
      <c r="Q167" s="1">
        <f t="shared" si="27"/>
        <v>0</v>
      </c>
      <c r="S167" s="1">
        <f t="shared" si="28"/>
        <v>0</v>
      </c>
      <c r="U167" s="1">
        <f t="shared" si="29"/>
        <v>0</v>
      </c>
    </row>
    <row r="168" spans="1:21" ht="14.4" customHeight="1" x14ac:dyDescent="0.3">
      <c r="A168" t="s">
        <v>29</v>
      </c>
      <c r="B168" t="s">
        <v>17</v>
      </c>
      <c r="C168" t="s">
        <v>130</v>
      </c>
      <c r="D168" t="s">
        <v>102</v>
      </c>
      <c r="E168">
        <v>1942</v>
      </c>
      <c r="F168">
        <v>0</v>
      </c>
      <c r="G168" s="1"/>
      <c r="H168" s="3">
        <f t="shared" si="32"/>
        <v>0</v>
      </c>
      <c r="I168" s="1">
        <v>22693</v>
      </c>
      <c r="J168" s="3">
        <f t="shared" si="33"/>
        <v>0.45385999999999999</v>
      </c>
      <c r="L168" s="1"/>
      <c r="M168" s="2">
        <f t="shared" si="34"/>
        <v>0</v>
      </c>
      <c r="N168" s="1"/>
      <c r="O168" s="2">
        <f t="shared" si="35"/>
        <v>0</v>
      </c>
      <c r="P168" s="1"/>
      <c r="Q168" s="1">
        <f t="shared" si="27"/>
        <v>0</v>
      </c>
      <c r="S168" s="1">
        <f t="shared" si="28"/>
        <v>0</v>
      </c>
      <c r="U168" s="1">
        <f t="shared" si="29"/>
        <v>0</v>
      </c>
    </row>
    <row r="169" spans="1:21" ht="14.4" customHeight="1" x14ac:dyDescent="0.3">
      <c r="A169" t="s">
        <v>29</v>
      </c>
      <c r="B169" t="s">
        <v>17</v>
      </c>
      <c r="C169" t="s">
        <v>130</v>
      </c>
      <c r="D169" t="s">
        <v>102</v>
      </c>
      <c r="E169">
        <v>1943</v>
      </c>
      <c r="F169">
        <v>0</v>
      </c>
      <c r="G169" s="1"/>
      <c r="H169" s="3">
        <f t="shared" si="32"/>
        <v>0</v>
      </c>
      <c r="I169" s="1">
        <v>22693</v>
      </c>
      <c r="J169" s="3">
        <f t="shared" si="33"/>
        <v>0.45385999999999999</v>
      </c>
      <c r="L169" s="1"/>
      <c r="M169" s="2">
        <f t="shared" si="34"/>
        <v>0</v>
      </c>
      <c r="N169" s="1"/>
      <c r="O169" s="2">
        <f t="shared" si="35"/>
        <v>0</v>
      </c>
      <c r="P169" s="1"/>
      <c r="Q169" s="1">
        <f t="shared" si="27"/>
        <v>0</v>
      </c>
      <c r="S169" s="1">
        <f t="shared" si="28"/>
        <v>0</v>
      </c>
      <c r="U169" s="1">
        <f t="shared" si="29"/>
        <v>0</v>
      </c>
    </row>
    <row r="170" spans="1:21" ht="14.4" customHeight="1" x14ac:dyDescent="0.3">
      <c r="A170" t="s">
        <v>29</v>
      </c>
      <c r="B170" t="s">
        <v>17</v>
      </c>
      <c r="C170" t="s">
        <v>130</v>
      </c>
      <c r="D170" t="s">
        <v>102</v>
      </c>
      <c r="E170">
        <v>1944</v>
      </c>
      <c r="F170">
        <v>0</v>
      </c>
      <c r="G170" s="1"/>
      <c r="H170" s="3">
        <f t="shared" si="32"/>
        <v>0</v>
      </c>
      <c r="I170" s="1">
        <v>22693</v>
      </c>
      <c r="J170" s="3">
        <f t="shared" si="33"/>
        <v>0.45385999999999999</v>
      </c>
      <c r="L170" s="1"/>
      <c r="M170" s="2">
        <f t="shared" si="34"/>
        <v>0</v>
      </c>
      <c r="N170" s="1"/>
      <c r="O170" s="2">
        <f t="shared" si="35"/>
        <v>0</v>
      </c>
      <c r="P170" s="1"/>
      <c r="Q170" s="1">
        <f t="shared" si="27"/>
        <v>0</v>
      </c>
      <c r="S170" s="1">
        <f t="shared" si="28"/>
        <v>0</v>
      </c>
      <c r="U170" s="1">
        <f t="shared" si="29"/>
        <v>0</v>
      </c>
    </row>
    <row r="171" spans="1:21" ht="14.4" customHeight="1" x14ac:dyDescent="0.3">
      <c r="A171" t="s">
        <v>29</v>
      </c>
      <c r="B171" t="s">
        <v>17</v>
      </c>
      <c r="C171" t="s">
        <v>130</v>
      </c>
      <c r="D171" t="s">
        <v>102</v>
      </c>
      <c r="E171">
        <v>1945</v>
      </c>
      <c r="F171">
        <v>0</v>
      </c>
      <c r="G171" s="1"/>
      <c r="H171" s="3">
        <f t="shared" si="32"/>
        <v>0</v>
      </c>
      <c r="I171" s="1"/>
      <c r="J171" s="3">
        <f t="shared" si="33"/>
        <v>0</v>
      </c>
      <c r="L171" s="1"/>
      <c r="M171" s="2">
        <f t="shared" si="34"/>
        <v>0</v>
      </c>
      <c r="N171" s="1"/>
      <c r="O171" s="2">
        <f t="shared" si="35"/>
        <v>0</v>
      </c>
      <c r="P171" s="1"/>
      <c r="Q171" s="1">
        <f t="shared" si="27"/>
        <v>0</v>
      </c>
      <c r="S171" s="1">
        <f t="shared" si="28"/>
        <v>0</v>
      </c>
      <c r="U171" s="1">
        <f t="shared" si="29"/>
        <v>0</v>
      </c>
    </row>
    <row r="172" spans="1:21" ht="14.4" customHeight="1" x14ac:dyDescent="0.3">
      <c r="A172" t="s">
        <v>126</v>
      </c>
      <c r="B172" t="s">
        <v>75</v>
      </c>
      <c r="C172" t="s">
        <v>130</v>
      </c>
      <c r="D172" t="s">
        <v>102</v>
      </c>
      <c r="E172">
        <v>1936</v>
      </c>
      <c r="G172" s="1"/>
      <c r="H172" s="3">
        <f t="shared" si="32"/>
        <v>0</v>
      </c>
      <c r="I172" s="1">
        <v>10017</v>
      </c>
      <c r="J172" s="3">
        <f t="shared" si="33"/>
        <v>0.20033999999999999</v>
      </c>
      <c r="L172" s="1"/>
      <c r="M172" s="2">
        <f t="shared" si="34"/>
        <v>0</v>
      </c>
      <c r="N172" s="1">
        <v>30</v>
      </c>
      <c r="O172" s="2">
        <f t="shared" si="35"/>
        <v>0.03</v>
      </c>
      <c r="P172" s="1">
        <f>2116108+34876</f>
        <v>2150984</v>
      </c>
      <c r="Q172" s="1">
        <f t="shared" si="27"/>
        <v>21.509840000000001</v>
      </c>
      <c r="R172" s="1">
        <v>503</v>
      </c>
      <c r="S172" s="1">
        <f t="shared" si="28"/>
        <v>50.3</v>
      </c>
      <c r="U172" s="1">
        <f t="shared" si="29"/>
        <v>0</v>
      </c>
    </row>
    <row r="173" spans="1:21" ht="14.4" customHeight="1" x14ac:dyDescent="0.3">
      <c r="A173" t="s">
        <v>126</v>
      </c>
      <c r="B173" t="s">
        <v>75</v>
      </c>
      <c r="C173" t="s">
        <v>130</v>
      </c>
      <c r="D173" t="s">
        <v>102</v>
      </c>
      <c r="E173">
        <v>1937</v>
      </c>
      <c r="G173" s="1"/>
      <c r="H173" s="3">
        <f t="shared" si="32"/>
        <v>0</v>
      </c>
      <c r="I173" s="1">
        <v>33285</v>
      </c>
      <c r="J173" s="3">
        <f t="shared" si="33"/>
        <v>0.66569999999999996</v>
      </c>
      <c r="L173" s="1"/>
      <c r="M173" s="2">
        <f t="shared" si="34"/>
        <v>0</v>
      </c>
      <c r="N173" s="1">
        <v>7000</v>
      </c>
      <c r="O173" s="2">
        <f t="shared" si="35"/>
        <v>7</v>
      </c>
      <c r="P173" s="1">
        <f>2229206+42348</f>
        <v>2271554</v>
      </c>
      <c r="Q173" s="1">
        <f t="shared" si="27"/>
        <v>22.715540000000001</v>
      </c>
      <c r="S173" s="1">
        <f t="shared" si="28"/>
        <v>0</v>
      </c>
      <c r="U173" s="1">
        <f t="shared" si="29"/>
        <v>0</v>
      </c>
    </row>
    <row r="174" spans="1:21" ht="14.4" customHeight="1" x14ac:dyDescent="0.3">
      <c r="A174" t="s">
        <v>126</v>
      </c>
      <c r="B174" t="s">
        <v>75</v>
      </c>
      <c r="C174" t="s">
        <v>130</v>
      </c>
      <c r="D174" t="s">
        <v>102</v>
      </c>
      <c r="E174">
        <v>1938</v>
      </c>
      <c r="G174" s="1"/>
      <c r="H174" s="3">
        <f t="shared" si="32"/>
        <v>0</v>
      </c>
      <c r="I174" s="1">
        <v>130298</v>
      </c>
      <c r="J174" s="3">
        <f t="shared" si="33"/>
        <v>2.6059600000000001</v>
      </c>
      <c r="L174" s="1"/>
      <c r="M174" s="2">
        <f t="shared" si="34"/>
        <v>0</v>
      </c>
      <c r="N174" s="1">
        <v>160</v>
      </c>
      <c r="O174" s="2">
        <f t="shared" si="35"/>
        <v>0.16</v>
      </c>
      <c r="P174" s="1">
        <f>2249500+53800+4100</f>
        <v>2307400</v>
      </c>
      <c r="Q174" s="1">
        <f t="shared" si="27"/>
        <v>23.074000000000002</v>
      </c>
      <c r="S174" s="1">
        <f t="shared" si="28"/>
        <v>0</v>
      </c>
      <c r="U174" s="1">
        <f t="shared" si="29"/>
        <v>0</v>
      </c>
    </row>
    <row r="175" spans="1:21" ht="14.4" customHeight="1" x14ac:dyDescent="0.3">
      <c r="A175" t="s">
        <v>126</v>
      </c>
      <c r="B175" t="s">
        <v>75</v>
      </c>
      <c r="C175" t="s">
        <v>130</v>
      </c>
      <c r="D175" t="s">
        <v>102</v>
      </c>
      <c r="E175">
        <v>1939</v>
      </c>
      <c r="G175" s="1"/>
      <c r="H175" s="3">
        <f t="shared" si="32"/>
        <v>0</v>
      </c>
      <c r="I175" s="1">
        <v>136000</v>
      </c>
      <c r="J175" s="3">
        <f t="shared" si="33"/>
        <v>2.72</v>
      </c>
      <c r="L175" s="1"/>
      <c r="M175" s="2">
        <f t="shared" si="34"/>
        <v>0</v>
      </c>
      <c r="N175" s="1">
        <v>330</v>
      </c>
      <c r="O175" s="2">
        <f t="shared" si="35"/>
        <v>0.33</v>
      </c>
      <c r="P175" s="1"/>
      <c r="Q175" s="1">
        <f t="shared" si="27"/>
        <v>0</v>
      </c>
      <c r="S175" s="1">
        <f t="shared" si="28"/>
        <v>0</v>
      </c>
      <c r="U175" s="1">
        <f t="shared" si="29"/>
        <v>0</v>
      </c>
    </row>
    <row r="176" spans="1:21" ht="14.4" customHeight="1" x14ac:dyDescent="0.3">
      <c r="A176" t="s">
        <v>126</v>
      </c>
      <c r="B176" t="s">
        <v>75</v>
      </c>
      <c r="C176" t="s">
        <v>130</v>
      </c>
      <c r="D176" t="s">
        <v>102</v>
      </c>
      <c r="E176">
        <v>1940</v>
      </c>
      <c r="G176" s="1"/>
      <c r="H176" s="3">
        <f t="shared" si="32"/>
        <v>0</v>
      </c>
      <c r="I176" s="1">
        <v>32861</v>
      </c>
      <c r="J176" s="3">
        <f t="shared" si="33"/>
        <v>0.65722000000000003</v>
      </c>
      <c r="L176" s="1"/>
      <c r="M176" s="2">
        <f t="shared" si="34"/>
        <v>0</v>
      </c>
      <c r="N176" s="1">
        <v>118</v>
      </c>
      <c r="O176" s="2">
        <f t="shared" si="35"/>
        <v>0.11799999999999999</v>
      </c>
      <c r="P176" s="1"/>
      <c r="Q176" s="1">
        <f t="shared" si="27"/>
        <v>0</v>
      </c>
      <c r="S176" s="1">
        <f t="shared" si="28"/>
        <v>0</v>
      </c>
      <c r="U176" s="1">
        <f t="shared" si="29"/>
        <v>0</v>
      </c>
    </row>
    <row r="177" spans="1:21" ht="14.4" customHeight="1" x14ac:dyDescent="0.3">
      <c r="A177" t="s">
        <v>126</v>
      </c>
      <c r="B177" t="s">
        <v>75</v>
      </c>
      <c r="C177" t="s">
        <v>130</v>
      </c>
      <c r="D177" t="s">
        <v>102</v>
      </c>
      <c r="E177">
        <v>1941</v>
      </c>
      <c r="G177" s="1"/>
      <c r="H177" s="3">
        <f t="shared" si="32"/>
        <v>0</v>
      </c>
      <c r="I177" s="1">
        <v>51425</v>
      </c>
      <c r="J177" s="3">
        <f t="shared" si="33"/>
        <v>1.0285</v>
      </c>
      <c r="L177" s="1"/>
      <c r="M177" s="2">
        <f t="shared" si="34"/>
        <v>0</v>
      </c>
      <c r="N177" s="1">
        <v>10200</v>
      </c>
      <c r="O177" s="2">
        <f t="shared" si="35"/>
        <v>10.199999999999999</v>
      </c>
      <c r="P177" s="1"/>
      <c r="Q177" s="1">
        <f t="shared" si="27"/>
        <v>0</v>
      </c>
      <c r="S177" s="1">
        <f t="shared" si="28"/>
        <v>0</v>
      </c>
      <c r="U177" s="1">
        <f t="shared" si="29"/>
        <v>0</v>
      </c>
    </row>
    <row r="178" spans="1:21" ht="14.4" customHeight="1" x14ac:dyDescent="0.3">
      <c r="A178" t="s">
        <v>126</v>
      </c>
      <c r="B178" t="s">
        <v>75</v>
      </c>
      <c r="C178" t="s">
        <v>130</v>
      </c>
      <c r="D178" t="s">
        <v>102</v>
      </c>
      <c r="E178">
        <v>1942</v>
      </c>
      <c r="G178" s="1"/>
      <c r="H178" s="3">
        <f t="shared" si="32"/>
        <v>0</v>
      </c>
      <c r="I178" s="1">
        <v>62000</v>
      </c>
      <c r="J178" s="3">
        <f t="shared" si="33"/>
        <v>1.24</v>
      </c>
      <c r="L178" s="1"/>
      <c r="M178" s="2">
        <f t="shared" si="34"/>
        <v>0</v>
      </c>
      <c r="N178" s="1">
        <v>12800</v>
      </c>
      <c r="O178" s="2">
        <f t="shared" si="35"/>
        <v>12.8</v>
      </c>
      <c r="P178" s="1"/>
      <c r="Q178" s="1">
        <f t="shared" si="27"/>
        <v>0</v>
      </c>
      <c r="S178" s="1">
        <f t="shared" si="28"/>
        <v>0</v>
      </c>
      <c r="U178" s="1">
        <f t="shared" si="29"/>
        <v>0</v>
      </c>
    </row>
    <row r="179" spans="1:21" ht="14.4" customHeight="1" x14ac:dyDescent="0.3">
      <c r="A179" t="s">
        <v>126</v>
      </c>
      <c r="B179" t="s">
        <v>75</v>
      </c>
      <c r="C179" t="s">
        <v>130</v>
      </c>
      <c r="D179" t="s">
        <v>102</v>
      </c>
      <c r="E179">
        <v>1943</v>
      </c>
      <c r="G179" s="1"/>
      <c r="H179" s="3">
        <f t="shared" si="32"/>
        <v>0</v>
      </c>
      <c r="I179" s="1">
        <v>80000</v>
      </c>
      <c r="J179" s="3">
        <f t="shared" si="33"/>
        <v>1.6</v>
      </c>
      <c r="L179" s="1"/>
      <c r="M179" s="2">
        <f t="shared" si="34"/>
        <v>0</v>
      </c>
      <c r="N179" s="1">
        <v>0</v>
      </c>
      <c r="O179" s="2">
        <f t="shared" si="35"/>
        <v>0</v>
      </c>
      <c r="P179" s="1"/>
      <c r="Q179" s="1">
        <f t="shared" si="27"/>
        <v>0</v>
      </c>
      <c r="S179" s="1">
        <f t="shared" si="28"/>
        <v>0</v>
      </c>
      <c r="U179" s="1">
        <f t="shared" si="29"/>
        <v>0</v>
      </c>
    </row>
    <row r="180" spans="1:21" ht="14.4" customHeight="1" x14ac:dyDescent="0.3">
      <c r="A180" t="s">
        <v>126</v>
      </c>
      <c r="B180" t="s">
        <v>75</v>
      </c>
      <c r="C180" t="s">
        <v>130</v>
      </c>
      <c r="D180" t="s">
        <v>102</v>
      </c>
      <c r="E180">
        <v>1944</v>
      </c>
      <c r="G180" s="1"/>
      <c r="H180" s="3">
        <f t="shared" si="32"/>
        <v>0</v>
      </c>
      <c r="I180" s="1">
        <v>23000</v>
      </c>
      <c r="J180" s="3">
        <f t="shared" si="33"/>
        <v>0.46</v>
      </c>
      <c r="L180" s="1"/>
      <c r="M180" s="2">
        <f t="shared" si="34"/>
        <v>0</v>
      </c>
      <c r="N180" s="1">
        <v>360</v>
      </c>
      <c r="O180" s="2">
        <f t="shared" si="35"/>
        <v>0.36</v>
      </c>
      <c r="P180" s="1"/>
      <c r="Q180" s="1">
        <f t="shared" si="27"/>
        <v>0</v>
      </c>
      <c r="S180" s="1">
        <f t="shared" si="28"/>
        <v>0</v>
      </c>
      <c r="U180" s="1">
        <f t="shared" si="29"/>
        <v>0</v>
      </c>
    </row>
    <row r="181" spans="1:21" ht="14.4" customHeight="1" x14ac:dyDescent="0.3">
      <c r="A181" t="s">
        <v>126</v>
      </c>
      <c r="B181" t="s">
        <v>75</v>
      </c>
      <c r="C181" t="s">
        <v>130</v>
      </c>
      <c r="D181" t="s">
        <v>102</v>
      </c>
      <c r="E181">
        <v>1945</v>
      </c>
      <c r="G181" s="1"/>
      <c r="H181" s="3">
        <f t="shared" si="32"/>
        <v>0</v>
      </c>
      <c r="I181" s="1"/>
      <c r="J181" s="3">
        <f t="shared" si="33"/>
        <v>0</v>
      </c>
      <c r="L181" s="1"/>
      <c r="M181" s="2">
        <f t="shared" si="34"/>
        <v>0</v>
      </c>
      <c r="N181" s="1">
        <v>0</v>
      </c>
      <c r="O181" s="2">
        <f t="shared" si="35"/>
        <v>0</v>
      </c>
      <c r="P181" s="1"/>
      <c r="Q181" s="1">
        <f t="shared" si="27"/>
        <v>0</v>
      </c>
      <c r="S181" s="1">
        <f t="shared" si="28"/>
        <v>0</v>
      </c>
      <c r="U181" s="1">
        <f t="shared" si="29"/>
        <v>0</v>
      </c>
    </row>
    <row r="182" spans="1:21" x14ac:dyDescent="0.3">
      <c r="A182" t="s">
        <v>104</v>
      </c>
      <c r="B182" t="s">
        <v>104</v>
      </c>
      <c r="C182" t="s">
        <v>130</v>
      </c>
      <c r="D182" t="s">
        <v>102</v>
      </c>
      <c r="E182">
        <v>1936</v>
      </c>
      <c r="F182">
        <v>12</v>
      </c>
      <c r="G182" s="1">
        <v>1115779</v>
      </c>
      <c r="H182" s="3">
        <f t="shared" si="32"/>
        <v>22.315580000000001</v>
      </c>
      <c r="I182" s="1">
        <v>0</v>
      </c>
      <c r="J182" s="3">
        <f t="shared" si="33"/>
        <v>0</v>
      </c>
      <c r="K182">
        <v>30</v>
      </c>
      <c r="L182" s="1">
        <v>26200</v>
      </c>
      <c r="M182" s="2">
        <f t="shared" si="34"/>
        <v>26.2</v>
      </c>
      <c r="N182" s="1"/>
      <c r="O182" s="2">
        <f t="shared" si="35"/>
        <v>0</v>
      </c>
      <c r="P182" s="1">
        <f>9639406+505567+3452511</f>
        <v>13597484</v>
      </c>
      <c r="Q182" s="1">
        <f t="shared" si="27"/>
        <v>135.97484</v>
      </c>
      <c r="S182" s="1">
        <f t="shared" si="28"/>
        <v>0</v>
      </c>
      <c r="U182" s="1">
        <f t="shared" si="29"/>
        <v>0</v>
      </c>
    </row>
    <row r="183" spans="1:21" x14ac:dyDescent="0.3">
      <c r="A183" t="s">
        <v>104</v>
      </c>
      <c r="B183" t="s">
        <v>104</v>
      </c>
      <c r="C183" t="s">
        <v>130</v>
      </c>
      <c r="D183" t="s">
        <v>102</v>
      </c>
      <c r="E183">
        <v>1937</v>
      </c>
      <c r="F183">
        <v>12</v>
      </c>
      <c r="G183" s="1">
        <v>1402882</v>
      </c>
      <c r="H183" s="3">
        <f t="shared" si="32"/>
        <v>28.057639999999999</v>
      </c>
      <c r="I183" s="1"/>
      <c r="J183" s="3">
        <f t="shared" si="33"/>
        <v>0</v>
      </c>
      <c r="K183">
        <v>30</v>
      </c>
      <c r="L183" s="1">
        <v>41700</v>
      </c>
      <c r="M183" s="2">
        <f t="shared" si="34"/>
        <v>41.7</v>
      </c>
      <c r="N183" s="1"/>
      <c r="O183" s="2">
        <f t="shared" si="35"/>
        <v>0</v>
      </c>
      <c r="P183" s="1">
        <f>10387839+452018+3299388</f>
        <v>14139245</v>
      </c>
      <c r="Q183" s="1">
        <f t="shared" si="27"/>
        <v>141.39245</v>
      </c>
      <c r="S183" s="1">
        <f t="shared" si="28"/>
        <v>0</v>
      </c>
      <c r="U183" s="1">
        <f t="shared" si="29"/>
        <v>0</v>
      </c>
    </row>
    <row r="184" spans="1:21" x14ac:dyDescent="0.3">
      <c r="A184" t="s">
        <v>104</v>
      </c>
      <c r="B184" t="s">
        <v>104</v>
      </c>
      <c r="C184" t="s">
        <v>130</v>
      </c>
      <c r="D184" t="s">
        <v>102</v>
      </c>
      <c r="E184">
        <v>1938</v>
      </c>
      <c r="F184">
        <v>12</v>
      </c>
      <c r="G184" s="1">
        <v>1155995</v>
      </c>
      <c r="H184" s="3">
        <f t="shared" si="32"/>
        <v>23.119900000000001</v>
      </c>
      <c r="I184" s="1"/>
      <c r="J184" s="3">
        <f t="shared" si="33"/>
        <v>0</v>
      </c>
      <c r="K184">
        <v>30</v>
      </c>
      <c r="L184" s="1">
        <v>66000</v>
      </c>
      <c r="M184" s="2">
        <f t="shared" si="34"/>
        <v>66</v>
      </c>
      <c r="N184" s="1"/>
      <c r="O184" s="2">
        <f t="shared" si="35"/>
        <v>0</v>
      </c>
      <c r="P184" s="1">
        <f>9186707+436531+3097996</f>
        <v>12721234</v>
      </c>
      <c r="Q184" s="1">
        <f t="shared" si="27"/>
        <v>127.21234</v>
      </c>
      <c r="S184" s="1">
        <f t="shared" si="28"/>
        <v>0</v>
      </c>
      <c r="U184" s="1">
        <f t="shared" si="29"/>
        <v>0</v>
      </c>
    </row>
    <row r="185" spans="1:21" x14ac:dyDescent="0.3">
      <c r="A185" t="s">
        <v>104</v>
      </c>
      <c r="B185" t="s">
        <v>104</v>
      </c>
      <c r="C185" t="s">
        <v>130</v>
      </c>
      <c r="D185" t="s">
        <v>102</v>
      </c>
      <c r="E185">
        <v>1939</v>
      </c>
      <c r="F185">
        <v>12</v>
      </c>
      <c r="G185" s="1">
        <v>2012294</v>
      </c>
      <c r="H185" s="3">
        <f t="shared" si="32"/>
        <v>40.24588</v>
      </c>
      <c r="I185" s="1">
        <v>110355</v>
      </c>
      <c r="J185" s="3">
        <f t="shared" si="33"/>
        <v>2.2071000000000001</v>
      </c>
      <c r="K185">
        <v>30</v>
      </c>
      <c r="L185" s="1">
        <v>90718</v>
      </c>
      <c r="M185" s="2">
        <f t="shared" si="34"/>
        <v>90.718000000000004</v>
      </c>
      <c r="N185" s="1"/>
      <c r="O185" s="2">
        <f t="shared" si="35"/>
        <v>0</v>
      </c>
      <c r="P185" s="1"/>
      <c r="Q185" s="1">
        <f t="shared" si="27"/>
        <v>0</v>
      </c>
      <c r="R185" s="1">
        <v>4</v>
      </c>
      <c r="S185" s="1">
        <f t="shared" si="28"/>
        <v>0.4</v>
      </c>
      <c r="U185" s="1">
        <f t="shared" si="29"/>
        <v>0</v>
      </c>
    </row>
    <row r="186" spans="1:21" x14ac:dyDescent="0.3">
      <c r="A186" t="s">
        <v>104</v>
      </c>
      <c r="B186" t="s">
        <v>104</v>
      </c>
      <c r="C186" t="s">
        <v>130</v>
      </c>
      <c r="D186" t="s">
        <v>102</v>
      </c>
      <c r="E186">
        <v>1940</v>
      </c>
      <c r="F186">
        <v>12</v>
      </c>
      <c r="G186" s="1">
        <v>2421563</v>
      </c>
      <c r="H186" s="3">
        <f t="shared" si="32"/>
        <v>48.431260000000002</v>
      </c>
      <c r="I186" s="1">
        <v>370181</v>
      </c>
      <c r="J186" s="3">
        <f t="shared" si="33"/>
        <v>7.4036200000000001</v>
      </c>
      <c r="K186">
        <v>30</v>
      </c>
      <c r="L186" s="1">
        <v>99013</v>
      </c>
      <c r="M186" s="2">
        <f t="shared" si="34"/>
        <v>99.013000000000005</v>
      </c>
      <c r="N186" s="1"/>
      <c r="O186" s="2">
        <f t="shared" si="35"/>
        <v>0</v>
      </c>
      <c r="P186" s="1"/>
      <c r="Q186" s="1">
        <f t="shared" si="27"/>
        <v>0</v>
      </c>
      <c r="R186" s="1">
        <v>6</v>
      </c>
      <c r="S186" s="1">
        <f t="shared" si="28"/>
        <v>0.6</v>
      </c>
      <c r="U186" s="1">
        <f t="shared" si="29"/>
        <v>0</v>
      </c>
    </row>
    <row r="187" spans="1:21" x14ac:dyDescent="0.3">
      <c r="A187" t="s">
        <v>104</v>
      </c>
      <c r="B187" t="s">
        <v>104</v>
      </c>
      <c r="C187" t="s">
        <v>130</v>
      </c>
      <c r="D187" t="s">
        <v>102</v>
      </c>
      <c r="E187">
        <v>1941</v>
      </c>
      <c r="F187">
        <v>12</v>
      </c>
      <c r="G187" s="1">
        <v>2776653</v>
      </c>
      <c r="H187" s="3">
        <f t="shared" si="32"/>
        <v>55.533059999999999</v>
      </c>
      <c r="I187" s="1">
        <v>460747</v>
      </c>
      <c r="J187" s="3">
        <f t="shared" si="33"/>
        <v>9.2149400000000004</v>
      </c>
      <c r="K187">
        <v>30</v>
      </c>
      <c r="L187" s="1">
        <v>194021</v>
      </c>
      <c r="M187" s="2">
        <f t="shared" si="34"/>
        <v>194.02099999999999</v>
      </c>
      <c r="N187" s="1"/>
      <c r="O187" s="2">
        <f t="shared" si="35"/>
        <v>0</v>
      </c>
      <c r="P187" s="1"/>
      <c r="Q187" s="1">
        <f t="shared" si="27"/>
        <v>0</v>
      </c>
      <c r="R187" s="1">
        <v>32</v>
      </c>
      <c r="S187" s="1">
        <f t="shared" si="28"/>
        <v>3.2</v>
      </c>
      <c r="U187" s="1">
        <f t="shared" si="29"/>
        <v>0</v>
      </c>
    </row>
    <row r="188" spans="1:21" x14ac:dyDescent="0.3">
      <c r="A188" t="s">
        <v>104</v>
      </c>
      <c r="B188" t="s">
        <v>104</v>
      </c>
      <c r="C188" t="s">
        <v>130</v>
      </c>
      <c r="D188" t="s">
        <v>102</v>
      </c>
      <c r="E188">
        <v>1942</v>
      </c>
      <c r="F188">
        <v>12</v>
      </c>
      <c r="G188" s="1">
        <v>2682254</v>
      </c>
      <c r="H188" s="3">
        <f t="shared" si="32"/>
        <v>53.64508</v>
      </c>
      <c r="I188" s="1">
        <v>486880</v>
      </c>
      <c r="J188" s="3">
        <f t="shared" si="33"/>
        <v>9.7376000000000005</v>
      </c>
      <c r="K188">
        <v>30</v>
      </c>
      <c r="L188" s="1">
        <v>308982</v>
      </c>
      <c r="M188" s="2">
        <f t="shared" si="34"/>
        <v>308.98200000000003</v>
      </c>
      <c r="N188" s="1"/>
      <c r="O188" s="2">
        <f t="shared" si="35"/>
        <v>0</v>
      </c>
      <c r="P188" s="1"/>
      <c r="Q188" s="1">
        <f t="shared" si="27"/>
        <v>0</v>
      </c>
      <c r="R188" s="1">
        <v>244</v>
      </c>
      <c r="S188" s="1">
        <f t="shared" si="28"/>
        <v>24.4</v>
      </c>
      <c r="U188" s="1">
        <f t="shared" si="29"/>
        <v>0</v>
      </c>
    </row>
    <row r="189" spans="1:21" x14ac:dyDescent="0.3">
      <c r="A189" t="s">
        <v>104</v>
      </c>
      <c r="B189" t="s">
        <v>104</v>
      </c>
      <c r="C189" t="s">
        <v>130</v>
      </c>
      <c r="D189" t="s">
        <v>102</v>
      </c>
      <c r="E189">
        <v>1943</v>
      </c>
      <c r="F189">
        <v>12</v>
      </c>
      <c r="G189" s="1">
        <v>2693002</v>
      </c>
      <c r="H189" s="3">
        <f t="shared" si="32"/>
        <v>53.860039999999998</v>
      </c>
      <c r="I189" s="1">
        <v>572584</v>
      </c>
      <c r="J189" s="3">
        <f t="shared" si="33"/>
        <v>11.45168</v>
      </c>
      <c r="K189">
        <v>30</v>
      </c>
      <c r="L189" s="1">
        <v>449734</v>
      </c>
      <c r="M189" s="2">
        <f t="shared" si="34"/>
        <v>449.73399999999998</v>
      </c>
      <c r="N189" s="1"/>
      <c r="O189" s="2">
        <f t="shared" si="35"/>
        <v>0</v>
      </c>
      <c r="P189" s="1"/>
      <c r="Q189" s="1">
        <f t="shared" si="27"/>
        <v>0</v>
      </c>
      <c r="R189" s="1">
        <v>798</v>
      </c>
      <c r="S189" s="1">
        <f t="shared" si="28"/>
        <v>79.8</v>
      </c>
      <c r="U189" s="1">
        <f t="shared" si="29"/>
        <v>0</v>
      </c>
    </row>
    <row r="190" spans="1:21" x14ac:dyDescent="0.3">
      <c r="A190" t="s">
        <v>104</v>
      </c>
      <c r="B190" t="s">
        <v>104</v>
      </c>
      <c r="C190" t="s">
        <v>130</v>
      </c>
      <c r="D190" t="s">
        <v>102</v>
      </c>
      <c r="E190">
        <v>1944</v>
      </c>
      <c r="F190">
        <v>12</v>
      </c>
      <c r="G190" s="1"/>
      <c r="H190" s="3">
        <f t="shared" si="32"/>
        <v>0</v>
      </c>
      <c r="I190" s="1">
        <v>493975</v>
      </c>
      <c r="J190" s="3">
        <f t="shared" si="33"/>
        <v>9.8795000000000002</v>
      </c>
      <c r="K190">
        <v>30</v>
      </c>
      <c r="L190" s="1">
        <v>419176</v>
      </c>
      <c r="M190" s="2">
        <f t="shared" si="34"/>
        <v>419.17599999999999</v>
      </c>
      <c r="N190" s="1"/>
      <c r="O190" s="2">
        <f t="shared" si="35"/>
        <v>0</v>
      </c>
      <c r="P190" s="1"/>
      <c r="Q190" s="1">
        <f t="shared" si="27"/>
        <v>0</v>
      </c>
      <c r="R190" s="1">
        <v>466</v>
      </c>
      <c r="S190" s="1">
        <f t="shared" si="28"/>
        <v>46.6</v>
      </c>
      <c r="U190" s="1">
        <f t="shared" si="29"/>
        <v>0</v>
      </c>
    </row>
    <row r="191" spans="1:21" x14ac:dyDescent="0.3">
      <c r="A191" t="s">
        <v>104</v>
      </c>
      <c r="B191" t="s">
        <v>104</v>
      </c>
      <c r="C191" t="s">
        <v>130</v>
      </c>
      <c r="D191" t="s">
        <v>102</v>
      </c>
      <c r="E191">
        <v>1945</v>
      </c>
      <c r="F191">
        <v>12</v>
      </c>
      <c r="G191" s="1"/>
      <c r="H191" s="3">
        <f t="shared" si="32"/>
        <v>0</v>
      </c>
      <c r="I191" s="1"/>
      <c r="J191" s="3">
        <f t="shared" si="33"/>
        <v>0</v>
      </c>
      <c r="K191">
        <v>30</v>
      </c>
      <c r="L191" s="1">
        <v>195691</v>
      </c>
      <c r="M191" s="2">
        <f t="shared" si="34"/>
        <v>195.691</v>
      </c>
      <c r="N191" s="1"/>
      <c r="O191" s="2">
        <f t="shared" si="35"/>
        <v>0</v>
      </c>
      <c r="P191" s="1"/>
      <c r="Q191" s="1">
        <f t="shared" si="27"/>
        <v>0</v>
      </c>
      <c r="S191" s="1">
        <f t="shared" si="28"/>
        <v>0</v>
      </c>
      <c r="U191" s="1">
        <f t="shared" si="29"/>
        <v>0</v>
      </c>
    </row>
    <row r="192" spans="1:21" ht="14.4" customHeight="1" x14ac:dyDescent="0.3">
      <c r="A192" t="s">
        <v>36</v>
      </c>
      <c r="B192" t="s">
        <v>36</v>
      </c>
      <c r="C192" t="s">
        <v>129</v>
      </c>
      <c r="D192" t="s">
        <v>102</v>
      </c>
      <c r="E192">
        <v>1936</v>
      </c>
      <c r="F192">
        <v>24</v>
      </c>
      <c r="G192" s="1">
        <v>0</v>
      </c>
      <c r="H192" s="3">
        <f t="shared" si="32"/>
        <v>0</v>
      </c>
      <c r="I192" s="1">
        <v>1347831</v>
      </c>
      <c r="J192" s="3">
        <f t="shared" si="33"/>
        <v>26.956620000000001</v>
      </c>
      <c r="L192" s="1"/>
      <c r="M192" s="2">
        <f t="shared" si="34"/>
        <v>0</v>
      </c>
      <c r="N192" s="1"/>
      <c r="O192" s="2">
        <f t="shared" si="35"/>
        <v>0</v>
      </c>
      <c r="P192" s="1">
        <f>1655761+189433</f>
        <v>1845194</v>
      </c>
      <c r="Q192" s="1">
        <f t="shared" si="27"/>
        <v>18.45194</v>
      </c>
      <c r="R192" s="1">
        <v>7</v>
      </c>
      <c r="S192" s="1">
        <f t="shared" si="28"/>
        <v>0.7</v>
      </c>
      <c r="U192" s="1">
        <f t="shared" si="29"/>
        <v>0</v>
      </c>
    </row>
    <row r="193" spans="1:21" ht="14.4" customHeight="1" x14ac:dyDescent="0.3">
      <c r="A193" t="s">
        <v>36</v>
      </c>
      <c r="B193" t="s">
        <v>36</v>
      </c>
      <c r="C193" t="s">
        <v>129</v>
      </c>
      <c r="D193" t="s">
        <v>102</v>
      </c>
      <c r="E193">
        <v>1937</v>
      </c>
      <c r="F193">
        <v>24</v>
      </c>
      <c r="G193" s="1"/>
      <c r="H193" s="3">
        <f t="shared" si="32"/>
        <v>0</v>
      </c>
      <c r="I193" s="1">
        <v>1489637</v>
      </c>
      <c r="J193" s="3">
        <f t="shared" si="33"/>
        <v>29.792739999999998</v>
      </c>
      <c r="L193" s="1"/>
      <c r="M193" s="2">
        <f t="shared" si="34"/>
        <v>0</v>
      </c>
      <c r="N193" s="1"/>
      <c r="O193" s="2">
        <f t="shared" si="35"/>
        <v>0</v>
      </c>
      <c r="P193" s="1">
        <v>1969384</v>
      </c>
      <c r="Q193" s="1">
        <f t="shared" si="27"/>
        <v>19.693840000000002</v>
      </c>
      <c r="R193" s="1">
        <v>18</v>
      </c>
      <c r="S193" s="1">
        <f t="shared" si="28"/>
        <v>1.8</v>
      </c>
      <c r="U193" s="1">
        <f t="shared" si="29"/>
        <v>0</v>
      </c>
    </row>
    <row r="194" spans="1:21" ht="14.4" customHeight="1" x14ac:dyDescent="0.3">
      <c r="A194" t="s">
        <v>36</v>
      </c>
      <c r="B194" t="s">
        <v>36</v>
      </c>
      <c r="C194" t="s">
        <v>129</v>
      </c>
      <c r="D194" t="s">
        <v>102</v>
      </c>
      <c r="E194">
        <v>1938</v>
      </c>
      <c r="F194">
        <v>24</v>
      </c>
      <c r="G194" s="1"/>
      <c r="H194" s="3">
        <f t="shared" si="32"/>
        <v>0</v>
      </c>
      <c r="I194" s="1">
        <v>1608399</v>
      </c>
      <c r="J194" s="3">
        <f t="shared" si="33"/>
        <v>32.16798</v>
      </c>
      <c r="L194" s="1"/>
      <c r="M194" s="2">
        <f t="shared" si="34"/>
        <v>0</v>
      </c>
      <c r="N194" s="1"/>
      <c r="O194" s="2">
        <f t="shared" si="35"/>
        <v>0</v>
      </c>
      <c r="P194" s="1">
        <v>2028852</v>
      </c>
      <c r="Q194" s="1">
        <f t="shared" si="27"/>
        <v>20.288519999999998</v>
      </c>
      <c r="R194" s="1">
        <v>5</v>
      </c>
      <c r="S194" s="1">
        <f t="shared" si="28"/>
        <v>0.5</v>
      </c>
      <c r="U194" s="1">
        <f t="shared" si="29"/>
        <v>0</v>
      </c>
    </row>
    <row r="195" spans="1:21" ht="14.4" customHeight="1" x14ac:dyDescent="0.3">
      <c r="A195" t="s">
        <v>36</v>
      </c>
      <c r="B195" t="s">
        <v>36</v>
      </c>
      <c r="C195" t="s">
        <v>129</v>
      </c>
      <c r="D195" t="s">
        <v>102</v>
      </c>
      <c r="E195">
        <v>1939</v>
      </c>
      <c r="F195">
        <v>24</v>
      </c>
      <c r="G195" s="1"/>
      <c r="H195" s="3">
        <f t="shared" si="32"/>
        <v>0</v>
      </c>
      <c r="I195" s="1">
        <v>1626490</v>
      </c>
      <c r="J195" s="3">
        <f t="shared" si="33"/>
        <v>32.529800000000002</v>
      </c>
      <c r="L195" s="1"/>
      <c r="M195" s="2">
        <f t="shared" si="34"/>
        <v>0</v>
      </c>
      <c r="N195" s="1"/>
      <c r="O195" s="2">
        <f t="shared" si="35"/>
        <v>0</v>
      </c>
      <c r="P195" s="1"/>
      <c r="Q195" s="1">
        <f t="shared" ref="Q195:Q258" si="36">P195/100000</f>
        <v>0</v>
      </c>
      <c r="S195" s="1">
        <f t="shared" ref="S195:S258" si="37">R195/10</f>
        <v>0</v>
      </c>
      <c r="U195" s="1">
        <f t="shared" ref="U195:U258" si="38">T195/1000</f>
        <v>0</v>
      </c>
    </row>
    <row r="196" spans="1:21" ht="14.4" customHeight="1" x14ac:dyDescent="0.3">
      <c r="A196" t="s">
        <v>36</v>
      </c>
      <c r="B196" t="s">
        <v>36</v>
      </c>
      <c r="C196" t="s">
        <v>129</v>
      </c>
      <c r="D196" t="s">
        <v>102</v>
      </c>
      <c r="E196">
        <v>1940</v>
      </c>
      <c r="F196">
        <v>24</v>
      </c>
      <c r="G196" s="1"/>
      <c r="H196" s="3">
        <f t="shared" si="32"/>
        <v>0</v>
      </c>
      <c r="I196" s="1">
        <v>1749840</v>
      </c>
      <c r="J196" s="3">
        <f t="shared" si="33"/>
        <v>34.9968</v>
      </c>
      <c r="L196" s="1"/>
      <c r="M196" s="2">
        <f t="shared" si="34"/>
        <v>0</v>
      </c>
      <c r="N196" s="1"/>
      <c r="O196" s="2">
        <f t="shared" si="35"/>
        <v>0</v>
      </c>
      <c r="P196" s="1"/>
      <c r="Q196" s="1">
        <f t="shared" si="36"/>
        <v>0</v>
      </c>
      <c r="S196" s="1">
        <f t="shared" si="37"/>
        <v>0</v>
      </c>
      <c r="U196" s="1">
        <f t="shared" si="38"/>
        <v>0</v>
      </c>
    </row>
    <row r="197" spans="1:21" ht="14.4" customHeight="1" x14ac:dyDescent="0.3">
      <c r="A197" t="s">
        <v>36</v>
      </c>
      <c r="B197" t="s">
        <v>36</v>
      </c>
      <c r="C197" t="s">
        <v>129</v>
      </c>
      <c r="D197" t="s">
        <v>102</v>
      </c>
      <c r="E197">
        <v>1941</v>
      </c>
      <c r="F197">
        <v>24</v>
      </c>
      <c r="G197" s="1"/>
      <c r="H197" s="3">
        <f t="shared" si="32"/>
        <v>0</v>
      </c>
      <c r="I197" s="1">
        <v>1669830</v>
      </c>
      <c r="J197" s="3">
        <f t="shared" si="33"/>
        <v>33.396599999999999</v>
      </c>
      <c r="L197" s="1"/>
      <c r="M197" s="2">
        <f t="shared" si="34"/>
        <v>0</v>
      </c>
      <c r="N197" s="1"/>
      <c r="O197" s="2">
        <f t="shared" si="35"/>
        <v>0</v>
      </c>
      <c r="P197" s="1"/>
      <c r="Q197" s="1">
        <f t="shared" si="36"/>
        <v>0</v>
      </c>
      <c r="S197" s="1">
        <f t="shared" si="37"/>
        <v>0</v>
      </c>
      <c r="U197" s="1">
        <f t="shared" si="38"/>
        <v>0</v>
      </c>
    </row>
    <row r="198" spans="1:21" ht="14.4" customHeight="1" x14ac:dyDescent="0.3">
      <c r="A198" t="s">
        <v>36</v>
      </c>
      <c r="B198" t="s">
        <v>36</v>
      </c>
      <c r="C198" t="s">
        <v>129</v>
      </c>
      <c r="D198" t="s">
        <v>102</v>
      </c>
      <c r="E198">
        <v>1942</v>
      </c>
      <c r="F198">
        <v>24</v>
      </c>
      <c r="G198" s="1"/>
      <c r="H198" s="3">
        <f t="shared" si="32"/>
        <v>0</v>
      </c>
      <c r="I198" s="1">
        <v>402768</v>
      </c>
      <c r="J198" s="3">
        <f t="shared" si="33"/>
        <v>8.0553600000000003</v>
      </c>
      <c r="L198" s="1"/>
      <c r="M198" s="2">
        <f t="shared" si="34"/>
        <v>0</v>
      </c>
      <c r="N198" s="1"/>
      <c r="O198" s="2">
        <f t="shared" si="35"/>
        <v>0</v>
      </c>
      <c r="P198" s="1"/>
      <c r="Q198" s="1">
        <f t="shared" si="36"/>
        <v>0</v>
      </c>
      <c r="S198" s="1">
        <f t="shared" si="37"/>
        <v>0</v>
      </c>
      <c r="U198" s="1">
        <f t="shared" si="38"/>
        <v>0</v>
      </c>
    </row>
    <row r="199" spans="1:21" ht="14.4" customHeight="1" x14ac:dyDescent="0.3">
      <c r="A199" t="s">
        <v>36</v>
      </c>
      <c r="B199" t="s">
        <v>36</v>
      </c>
      <c r="C199" t="s">
        <v>129</v>
      </c>
      <c r="D199" t="s">
        <v>102</v>
      </c>
      <c r="E199">
        <v>1943</v>
      </c>
      <c r="F199">
        <v>24</v>
      </c>
      <c r="G199" s="1"/>
      <c r="H199" s="3">
        <f t="shared" si="32"/>
        <v>0</v>
      </c>
      <c r="I199" s="1">
        <v>194781</v>
      </c>
      <c r="J199" s="3">
        <f t="shared" si="33"/>
        <v>3.8956200000000001</v>
      </c>
      <c r="L199" s="1"/>
      <c r="M199" s="2">
        <f t="shared" si="34"/>
        <v>0</v>
      </c>
      <c r="N199" s="1"/>
      <c r="O199" s="2">
        <f t="shared" si="35"/>
        <v>0</v>
      </c>
      <c r="P199" s="1"/>
      <c r="Q199" s="1">
        <f t="shared" si="36"/>
        <v>0</v>
      </c>
      <c r="S199" s="1">
        <f t="shared" si="37"/>
        <v>0</v>
      </c>
      <c r="U199" s="1">
        <f t="shared" si="38"/>
        <v>0</v>
      </c>
    </row>
    <row r="200" spans="1:21" ht="14.4" customHeight="1" x14ac:dyDescent="0.3">
      <c r="A200" t="s">
        <v>36</v>
      </c>
      <c r="B200" t="s">
        <v>36</v>
      </c>
      <c r="C200" t="s">
        <v>129</v>
      </c>
      <c r="D200" t="s">
        <v>102</v>
      </c>
      <c r="E200">
        <v>1944</v>
      </c>
      <c r="F200">
        <v>24</v>
      </c>
      <c r="G200" s="1"/>
      <c r="H200" s="3">
        <f t="shared" si="32"/>
        <v>0</v>
      </c>
      <c r="I200" s="1">
        <v>663876</v>
      </c>
      <c r="J200" s="3">
        <f t="shared" si="33"/>
        <v>13.277520000000001</v>
      </c>
      <c r="L200" s="1"/>
      <c r="M200" s="2">
        <f t="shared" si="34"/>
        <v>0</v>
      </c>
      <c r="N200" s="1"/>
      <c r="O200" s="2">
        <f t="shared" si="35"/>
        <v>0</v>
      </c>
      <c r="P200" s="1"/>
      <c r="Q200" s="1">
        <f t="shared" si="36"/>
        <v>0</v>
      </c>
      <c r="S200" s="1">
        <f t="shared" si="37"/>
        <v>0</v>
      </c>
      <c r="U200" s="1">
        <f t="shared" si="38"/>
        <v>0</v>
      </c>
    </row>
    <row r="201" spans="1:21" ht="14.4" customHeight="1" x14ac:dyDescent="0.3">
      <c r="A201" t="s">
        <v>36</v>
      </c>
      <c r="B201" t="s">
        <v>36</v>
      </c>
      <c r="C201" t="s">
        <v>129</v>
      </c>
      <c r="D201" t="s">
        <v>102</v>
      </c>
      <c r="E201">
        <v>1945</v>
      </c>
      <c r="F201">
        <v>24</v>
      </c>
      <c r="G201" s="1"/>
      <c r="H201" s="3">
        <f t="shared" si="32"/>
        <v>0</v>
      </c>
      <c r="I201" s="1"/>
      <c r="J201" s="3">
        <f t="shared" si="33"/>
        <v>0</v>
      </c>
      <c r="L201" s="1"/>
      <c r="M201" s="2">
        <f t="shared" si="34"/>
        <v>0</v>
      </c>
      <c r="N201" s="1"/>
      <c r="O201" s="2">
        <f t="shared" si="35"/>
        <v>0</v>
      </c>
      <c r="P201" s="1"/>
      <c r="Q201" s="1">
        <f t="shared" si="36"/>
        <v>0</v>
      </c>
      <c r="S201" s="1">
        <f t="shared" si="37"/>
        <v>0</v>
      </c>
      <c r="U201" s="1">
        <f t="shared" si="38"/>
        <v>0</v>
      </c>
    </row>
    <row r="202" spans="1:21" ht="14.4" customHeight="1" x14ac:dyDescent="0.3">
      <c r="A202" t="s">
        <v>32</v>
      </c>
      <c r="B202" t="s">
        <v>32</v>
      </c>
      <c r="C202" t="s">
        <v>130</v>
      </c>
      <c r="D202" t="s">
        <v>102</v>
      </c>
      <c r="E202">
        <v>1936</v>
      </c>
      <c r="F202">
        <v>36</v>
      </c>
      <c r="G202" s="1"/>
      <c r="H202" s="3">
        <f t="shared" si="32"/>
        <v>0</v>
      </c>
      <c r="I202" s="1">
        <v>0</v>
      </c>
      <c r="J202" s="3">
        <f t="shared" si="33"/>
        <v>0</v>
      </c>
      <c r="L202" s="1"/>
      <c r="M202" s="2">
        <f t="shared" si="34"/>
        <v>0</v>
      </c>
      <c r="N202" s="1"/>
      <c r="O202" s="2">
        <f t="shared" si="35"/>
        <v>0</v>
      </c>
      <c r="P202" s="1"/>
      <c r="Q202" s="1">
        <f t="shared" si="36"/>
        <v>0</v>
      </c>
      <c r="R202" s="1">
        <v>7638</v>
      </c>
      <c r="S202" s="1">
        <f t="shared" si="37"/>
        <v>763.8</v>
      </c>
      <c r="U202" s="1">
        <f t="shared" si="38"/>
        <v>0</v>
      </c>
    </row>
    <row r="203" spans="1:21" ht="14.4" customHeight="1" x14ac:dyDescent="0.3">
      <c r="A203" t="s">
        <v>32</v>
      </c>
      <c r="B203" t="s">
        <v>32</v>
      </c>
      <c r="C203" t="s">
        <v>130</v>
      </c>
      <c r="D203" t="s">
        <v>102</v>
      </c>
      <c r="E203">
        <v>1937</v>
      </c>
      <c r="F203">
        <v>36</v>
      </c>
      <c r="G203" s="1"/>
      <c r="H203" s="3">
        <f t="shared" si="32"/>
        <v>0</v>
      </c>
      <c r="I203" s="1"/>
      <c r="J203" s="3">
        <f t="shared" si="33"/>
        <v>0</v>
      </c>
      <c r="L203" s="1"/>
      <c r="M203" s="2">
        <f t="shared" si="34"/>
        <v>0</v>
      </c>
      <c r="N203" s="1"/>
      <c r="O203" s="2">
        <f t="shared" si="35"/>
        <v>0</v>
      </c>
      <c r="P203" s="1"/>
      <c r="Q203" s="1">
        <f t="shared" si="36"/>
        <v>0</v>
      </c>
      <c r="R203" s="1">
        <v>17895</v>
      </c>
      <c r="S203" s="1">
        <f t="shared" si="37"/>
        <v>1789.5</v>
      </c>
      <c r="U203" s="1">
        <f t="shared" si="38"/>
        <v>0</v>
      </c>
    </row>
    <row r="204" spans="1:21" ht="14.4" customHeight="1" x14ac:dyDescent="0.3">
      <c r="A204" t="s">
        <v>32</v>
      </c>
      <c r="B204" t="s">
        <v>32</v>
      </c>
      <c r="C204" t="s">
        <v>130</v>
      </c>
      <c r="D204" t="s">
        <v>102</v>
      </c>
      <c r="E204">
        <v>1938</v>
      </c>
      <c r="F204">
        <v>36</v>
      </c>
      <c r="G204" s="1"/>
      <c r="H204" s="3">
        <f t="shared" si="32"/>
        <v>0</v>
      </c>
      <c r="I204" s="1"/>
      <c r="J204" s="3">
        <f t="shared" si="33"/>
        <v>0</v>
      </c>
      <c r="L204" s="1"/>
      <c r="M204" s="2">
        <f t="shared" si="34"/>
        <v>0</v>
      </c>
      <c r="N204" s="1"/>
      <c r="O204" s="2">
        <f t="shared" si="35"/>
        <v>0</v>
      </c>
      <c r="P204" s="1"/>
      <c r="Q204" s="1">
        <f t="shared" si="36"/>
        <v>0</v>
      </c>
      <c r="R204" s="1">
        <v>13387</v>
      </c>
      <c r="S204" s="1">
        <f t="shared" si="37"/>
        <v>1338.7</v>
      </c>
      <c r="U204" s="1">
        <f t="shared" si="38"/>
        <v>0</v>
      </c>
    </row>
    <row r="205" spans="1:21" ht="14.4" customHeight="1" x14ac:dyDescent="0.3">
      <c r="A205" t="s">
        <v>32</v>
      </c>
      <c r="B205" t="s">
        <v>32</v>
      </c>
      <c r="C205" t="s">
        <v>130</v>
      </c>
      <c r="D205" t="s">
        <v>102</v>
      </c>
      <c r="E205">
        <v>1939</v>
      </c>
      <c r="F205">
        <v>36</v>
      </c>
      <c r="G205" s="1"/>
      <c r="H205" s="3">
        <f t="shared" si="32"/>
        <v>0</v>
      </c>
      <c r="I205" s="1"/>
      <c r="J205" s="3">
        <f t="shared" si="33"/>
        <v>0</v>
      </c>
      <c r="L205" s="1"/>
      <c r="M205" s="2">
        <f t="shared" si="34"/>
        <v>0</v>
      </c>
      <c r="N205" s="1"/>
      <c r="O205" s="2">
        <f t="shared" si="35"/>
        <v>0</v>
      </c>
      <c r="P205" s="1"/>
      <c r="Q205" s="1">
        <f t="shared" si="36"/>
        <v>0</v>
      </c>
      <c r="R205" s="1">
        <v>11580</v>
      </c>
      <c r="S205" s="1">
        <f t="shared" si="37"/>
        <v>1158</v>
      </c>
      <c r="U205" s="1">
        <f t="shared" si="38"/>
        <v>0</v>
      </c>
    </row>
    <row r="206" spans="1:21" ht="14.4" customHeight="1" x14ac:dyDescent="0.3">
      <c r="A206" t="s">
        <v>32</v>
      </c>
      <c r="B206" t="s">
        <v>32</v>
      </c>
      <c r="C206" t="s">
        <v>130</v>
      </c>
      <c r="D206" t="s">
        <v>102</v>
      </c>
      <c r="E206">
        <v>1940</v>
      </c>
      <c r="F206">
        <v>36</v>
      </c>
      <c r="G206" s="1"/>
      <c r="H206" s="3">
        <f t="shared" ref="H206:H269" si="39">G206/50000</f>
        <v>0</v>
      </c>
      <c r="I206" s="1"/>
      <c r="J206" s="3">
        <f t="shared" ref="J206:J269" si="40">I206/50000</f>
        <v>0</v>
      </c>
      <c r="L206" s="1"/>
      <c r="M206" s="2">
        <f t="shared" ref="M206:M269" si="41">L206/1000</f>
        <v>0</v>
      </c>
      <c r="N206" s="1"/>
      <c r="O206" s="2">
        <f t="shared" ref="O206:O269" si="42">N206/1000</f>
        <v>0</v>
      </c>
      <c r="P206" s="1"/>
      <c r="Q206" s="1">
        <f t="shared" si="36"/>
        <v>0</v>
      </c>
      <c r="R206" s="1">
        <v>3118</v>
      </c>
      <c r="S206" s="1">
        <f t="shared" si="37"/>
        <v>311.8</v>
      </c>
      <c r="U206" s="1">
        <f t="shared" si="38"/>
        <v>0</v>
      </c>
    </row>
    <row r="207" spans="1:21" ht="14.4" customHeight="1" x14ac:dyDescent="0.3">
      <c r="A207" t="s">
        <v>32</v>
      </c>
      <c r="B207" t="s">
        <v>32</v>
      </c>
      <c r="C207" t="s">
        <v>130</v>
      </c>
      <c r="D207" t="s">
        <v>102</v>
      </c>
      <c r="E207">
        <v>1941</v>
      </c>
      <c r="F207">
        <v>36</v>
      </c>
      <c r="G207" s="1"/>
      <c r="H207" s="3">
        <f t="shared" si="39"/>
        <v>0</v>
      </c>
      <c r="I207" s="1"/>
      <c r="J207" s="3">
        <f t="shared" si="40"/>
        <v>0</v>
      </c>
      <c r="L207" s="1"/>
      <c r="M207" s="2">
        <f t="shared" si="41"/>
        <v>0</v>
      </c>
      <c r="N207" s="1"/>
      <c r="O207" s="2">
        <f t="shared" si="42"/>
        <v>0</v>
      </c>
      <c r="P207" s="1"/>
      <c r="Q207" s="1">
        <f t="shared" si="36"/>
        <v>0</v>
      </c>
      <c r="S207" s="1">
        <f t="shared" si="37"/>
        <v>0</v>
      </c>
      <c r="U207" s="1">
        <f t="shared" si="38"/>
        <v>0</v>
      </c>
    </row>
    <row r="208" spans="1:21" ht="14.4" customHeight="1" x14ac:dyDescent="0.3">
      <c r="A208" t="s">
        <v>32</v>
      </c>
      <c r="B208" t="s">
        <v>32</v>
      </c>
      <c r="C208" t="s">
        <v>130</v>
      </c>
      <c r="D208" t="s">
        <v>102</v>
      </c>
      <c r="E208">
        <v>1942</v>
      </c>
      <c r="F208">
        <v>36</v>
      </c>
      <c r="G208" s="1"/>
      <c r="H208" s="3">
        <f t="shared" si="39"/>
        <v>0</v>
      </c>
      <c r="I208" s="1"/>
      <c r="J208" s="3">
        <f t="shared" si="40"/>
        <v>0</v>
      </c>
      <c r="L208" s="1"/>
      <c r="M208" s="2">
        <f t="shared" si="41"/>
        <v>0</v>
      </c>
      <c r="N208" s="1"/>
      <c r="O208" s="2">
        <f t="shared" si="42"/>
        <v>0</v>
      </c>
      <c r="P208" s="1"/>
      <c r="Q208" s="1">
        <f t="shared" si="36"/>
        <v>0</v>
      </c>
      <c r="R208" s="1">
        <v>8624</v>
      </c>
      <c r="S208" s="1">
        <f t="shared" si="37"/>
        <v>862.4</v>
      </c>
      <c r="U208" s="1">
        <f t="shared" si="38"/>
        <v>0</v>
      </c>
    </row>
    <row r="209" spans="1:21" ht="14.4" customHeight="1" x14ac:dyDescent="0.3">
      <c r="A209" t="s">
        <v>32</v>
      </c>
      <c r="B209" t="s">
        <v>32</v>
      </c>
      <c r="C209" t="s">
        <v>130</v>
      </c>
      <c r="D209" t="s">
        <v>102</v>
      </c>
      <c r="E209">
        <v>1943</v>
      </c>
      <c r="F209">
        <v>36</v>
      </c>
      <c r="G209" s="1"/>
      <c r="H209" s="3">
        <f t="shared" si="39"/>
        <v>0</v>
      </c>
      <c r="I209" s="1"/>
      <c r="J209" s="3">
        <f t="shared" si="40"/>
        <v>0</v>
      </c>
      <c r="L209" s="1"/>
      <c r="M209" s="2">
        <f t="shared" si="41"/>
        <v>0</v>
      </c>
      <c r="N209" s="1"/>
      <c r="O209" s="2">
        <f t="shared" si="42"/>
        <v>0</v>
      </c>
      <c r="P209" s="1"/>
      <c r="Q209" s="1">
        <f t="shared" si="36"/>
        <v>0</v>
      </c>
      <c r="R209" s="1">
        <v>12040</v>
      </c>
      <c r="S209" s="1">
        <f t="shared" si="37"/>
        <v>1204</v>
      </c>
      <c r="U209" s="1">
        <f t="shared" si="38"/>
        <v>0</v>
      </c>
    </row>
    <row r="210" spans="1:21" ht="14.4" customHeight="1" x14ac:dyDescent="0.3">
      <c r="A210" t="s">
        <v>32</v>
      </c>
      <c r="B210" t="s">
        <v>32</v>
      </c>
      <c r="C210" t="s">
        <v>130</v>
      </c>
      <c r="D210" t="s">
        <v>102</v>
      </c>
      <c r="E210">
        <v>1944</v>
      </c>
      <c r="F210">
        <v>36</v>
      </c>
      <c r="G210" s="1"/>
      <c r="H210" s="3">
        <f t="shared" si="39"/>
        <v>0</v>
      </c>
      <c r="I210" s="1"/>
      <c r="J210" s="3">
        <f t="shared" si="40"/>
        <v>0</v>
      </c>
      <c r="L210" s="1"/>
      <c r="M210" s="2">
        <f t="shared" si="41"/>
        <v>0</v>
      </c>
      <c r="N210" s="1"/>
      <c r="O210" s="2">
        <f t="shared" si="42"/>
        <v>0</v>
      </c>
      <c r="P210" s="1"/>
      <c r="Q210" s="1">
        <f t="shared" si="36"/>
        <v>0</v>
      </c>
      <c r="R210" s="1">
        <v>8987</v>
      </c>
      <c r="S210" s="1">
        <f t="shared" si="37"/>
        <v>898.7</v>
      </c>
      <c r="U210" s="1">
        <f t="shared" si="38"/>
        <v>0</v>
      </c>
    </row>
    <row r="211" spans="1:21" ht="14.4" customHeight="1" x14ac:dyDescent="0.3">
      <c r="A211" t="s">
        <v>32</v>
      </c>
      <c r="B211" t="s">
        <v>32</v>
      </c>
      <c r="C211" t="s">
        <v>130</v>
      </c>
      <c r="D211" t="s">
        <v>102</v>
      </c>
      <c r="E211">
        <v>1945</v>
      </c>
      <c r="F211">
        <v>36</v>
      </c>
      <c r="G211" s="1"/>
      <c r="H211" s="3">
        <f t="shared" si="39"/>
        <v>0</v>
      </c>
      <c r="I211" s="1"/>
      <c r="J211" s="3">
        <f t="shared" si="40"/>
        <v>0</v>
      </c>
      <c r="L211" s="1"/>
      <c r="M211" s="2">
        <f t="shared" si="41"/>
        <v>0</v>
      </c>
      <c r="N211" s="1"/>
      <c r="O211" s="2">
        <f t="shared" si="42"/>
        <v>0</v>
      </c>
      <c r="P211" s="1"/>
      <c r="Q211" s="1">
        <f t="shared" si="36"/>
        <v>0</v>
      </c>
      <c r="S211" s="1">
        <f t="shared" si="37"/>
        <v>0</v>
      </c>
      <c r="U211" s="1">
        <f t="shared" si="38"/>
        <v>0</v>
      </c>
    </row>
    <row r="212" spans="1:21" ht="14.4" customHeight="1" x14ac:dyDescent="0.3">
      <c r="A212" t="s">
        <v>76</v>
      </c>
      <c r="B212" t="s">
        <v>76</v>
      </c>
      <c r="C212" t="s">
        <v>129</v>
      </c>
      <c r="D212" t="s">
        <v>102</v>
      </c>
      <c r="E212">
        <v>1936</v>
      </c>
      <c r="G212" s="1"/>
      <c r="H212" s="3">
        <f t="shared" si="39"/>
        <v>0</v>
      </c>
      <c r="I212" s="1"/>
      <c r="J212" s="3">
        <f t="shared" si="40"/>
        <v>0</v>
      </c>
      <c r="L212" s="1"/>
      <c r="M212" s="2">
        <f t="shared" si="41"/>
        <v>0</v>
      </c>
      <c r="N212" s="1"/>
      <c r="O212" s="2">
        <f t="shared" si="42"/>
        <v>0</v>
      </c>
      <c r="P212" s="1">
        <f>277534</f>
        <v>277534</v>
      </c>
      <c r="Q212" s="1">
        <f t="shared" si="36"/>
        <v>2.7753399999999999</v>
      </c>
      <c r="S212" s="1">
        <f t="shared" si="37"/>
        <v>0</v>
      </c>
      <c r="U212" s="1">
        <f t="shared" si="38"/>
        <v>0</v>
      </c>
    </row>
    <row r="213" spans="1:21" ht="14.4" customHeight="1" x14ac:dyDescent="0.3">
      <c r="A213" t="s">
        <v>76</v>
      </c>
      <c r="B213" t="s">
        <v>76</v>
      </c>
      <c r="C213" t="s">
        <v>129</v>
      </c>
      <c r="D213" t="s">
        <v>102</v>
      </c>
      <c r="E213">
        <v>1937</v>
      </c>
      <c r="G213" s="1"/>
      <c r="H213" s="3">
        <f t="shared" si="39"/>
        <v>0</v>
      </c>
      <c r="I213" s="1"/>
      <c r="J213" s="3">
        <f t="shared" si="40"/>
        <v>0</v>
      </c>
      <c r="L213" s="1"/>
      <c r="M213" s="2">
        <f t="shared" si="41"/>
        <v>0</v>
      </c>
      <c r="N213" s="1"/>
      <c r="O213" s="2">
        <f t="shared" si="42"/>
        <v>0</v>
      </c>
      <c r="P213" s="1">
        <v>325000</v>
      </c>
      <c r="Q213" s="1">
        <f t="shared" si="36"/>
        <v>3.25</v>
      </c>
      <c r="S213" s="1">
        <f t="shared" si="37"/>
        <v>0</v>
      </c>
      <c r="U213" s="1">
        <f t="shared" si="38"/>
        <v>0</v>
      </c>
    </row>
    <row r="214" spans="1:21" ht="14.4" customHeight="1" x14ac:dyDescent="0.3">
      <c r="A214" t="s">
        <v>76</v>
      </c>
      <c r="B214" t="s">
        <v>76</v>
      </c>
      <c r="C214" t="s">
        <v>129</v>
      </c>
      <c r="D214" t="s">
        <v>102</v>
      </c>
      <c r="E214">
        <v>1938</v>
      </c>
      <c r="G214" s="1"/>
      <c r="H214" s="3">
        <f t="shared" si="39"/>
        <v>0</v>
      </c>
      <c r="I214" s="1"/>
      <c r="J214" s="3">
        <f t="shared" si="40"/>
        <v>0</v>
      </c>
      <c r="L214" s="1"/>
      <c r="M214" s="2">
        <f t="shared" si="41"/>
        <v>0</v>
      </c>
      <c r="N214" s="1"/>
      <c r="O214" s="2">
        <f t="shared" si="42"/>
        <v>0</v>
      </c>
      <c r="P214" s="1">
        <v>855000</v>
      </c>
      <c r="Q214" s="1">
        <f t="shared" si="36"/>
        <v>8.5500000000000007</v>
      </c>
      <c r="S214" s="1">
        <f t="shared" si="37"/>
        <v>0</v>
      </c>
      <c r="U214" s="1">
        <f t="shared" si="38"/>
        <v>0</v>
      </c>
    </row>
    <row r="215" spans="1:21" ht="14.4" customHeight="1" x14ac:dyDescent="0.3">
      <c r="A215" t="s">
        <v>76</v>
      </c>
      <c r="B215" t="s">
        <v>76</v>
      </c>
      <c r="C215" t="s">
        <v>129</v>
      </c>
      <c r="D215" t="s">
        <v>102</v>
      </c>
      <c r="E215">
        <v>1939</v>
      </c>
      <c r="G215" s="1"/>
      <c r="H215" s="3">
        <f t="shared" si="39"/>
        <v>0</v>
      </c>
      <c r="I215" s="1"/>
      <c r="J215" s="3">
        <f t="shared" si="40"/>
        <v>0</v>
      </c>
      <c r="L215" s="1"/>
      <c r="M215" s="2">
        <f t="shared" si="41"/>
        <v>0</v>
      </c>
      <c r="N215" s="1"/>
      <c r="O215" s="2">
        <f t="shared" si="42"/>
        <v>0</v>
      </c>
      <c r="P215" s="1"/>
      <c r="Q215" s="1">
        <f t="shared" si="36"/>
        <v>0</v>
      </c>
      <c r="S215" s="1">
        <f t="shared" si="37"/>
        <v>0</v>
      </c>
      <c r="U215" s="1">
        <f t="shared" si="38"/>
        <v>0</v>
      </c>
    </row>
    <row r="216" spans="1:21" ht="14.4" customHeight="1" x14ac:dyDescent="0.3">
      <c r="A216" t="s">
        <v>76</v>
      </c>
      <c r="B216" t="s">
        <v>76</v>
      </c>
      <c r="C216" t="s">
        <v>129</v>
      </c>
      <c r="D216" t="s">
        <v>102</v>
      </c>
      <c r="E216">
        <v>1940</v>
      </c>
      <c r="G216" s="1"/>
      <c r="H216" s="3">
        <f t="shared" si="39"/>
        <v>0</v>
      </c>
      <c r="I216" s="1"/>
      <c r="J216" s="3">
        <f t="shared" si="40"/>
        <v>0</v>
      </c>
      <c r="L216" s="1"/>
      <c r="M216" s="2">
        <f t="shared" si="41"/>
        <v>0</v>
      </c>
      <c r="N216" s="1"/>
      <c r="O216" s="2">
        <f t="shared" si="42"/>
        <v>0</v>
      </c>
      <c r="P216" s="1"/>
      <c r="Q216" s="1">
        <f t="shared" si="36"/>
        <v>0</v>
      </c>
      <c r="S216" s="1">
        <f t="shared" si="37"/>
        <v>0</v>
      </c>
      <c r="U216" s="1">
        <f t="shared" si="38"/>
        <v>0</v>
      </c>
    </row>
    <row r="217" spans="1:21" ht="14.4" customHeight="1" x14ac:dyDescent="0.3">
      <c r="A217" t="s">
        <v>76</v>
      </c>
      <c r="B217" t="s">
        <v>76</v>
      </c>
      <c r="C217" t="s">
        <v>129</v>
      </c>
      <c r="D217" t="s">
        <v>102</v>
      </c>
      <c r="E217">
        <v>1941</v>
      </c>
      <c r="G217" s="1"/>
      <c r="H217" s="3">
        <f t="shared" si="39"/>
        <v>0</v>
      </c>
      <c r="I217" s="1"/>
      <c r="J217" s="3">
        <f t="shared" si="40"/>
        <v>0</v>
      </c>
      <c r="L217" s="1"/>
      <c r="M217" s="2">
        <f t="shared" si="41"/>
        <v>0</v>
      </c>
      <c r="N217" s="1"/>
      <c r="O217" s="2">
        <f t="shared" si="42"/>
        <v>0</v>
      </c>
      <c r="P217" s="1"/>
      <c r="Q217" s="1">
        <f t="shared" si="36"/>
        <v>0</v>
      </c>
      <c r="S217" s="1">
        <f t="shared" si="37"/>
        <v>0</v>
      </c>
      <c r="U217" s="1">
        <f t="shared" si="38"/>
        <v>0</v>
      </c>
    </row>
    <row r="218" spans="1:21" ht="14.4" customHeight="1" x14ac:dyDescent="0.3">
      <c r="A218" t="s">
        <v>76</v>
      </c>
      <c r="B218" t="s">
        <v>76</v>
      </c>
      <c r="C218" t="s">
        <v>129</v>
      </c>
      <c r="D218" t="s">
        <v>102</v>
      </c>
      <c r="E218">
        <v>1942</v>
      </c>
      <c r="G218" s="1"/>
      <c r="H218" s="3">
        <f t="shared" si="39"/>
        <v>0</v>
      </c>
      <c r="I218" s="1"/>
      <c r="J218" s="3">
        <f t="shared" si="40"/>
        <v>0</v>
      </c>
      <c r="L218" s="1"/>
      <c r="M218" s="2">
        <f t="shared" si="41"/>
        <v>0</v>
      </c>
      <c r="N218" s="1"/>
      <c r="O218" s="2">
        <f t="shared" si="42"/>
        <v>0</v>
      </c>
      <c r="P218" s="1"/>
      <c r="Q218" s="1">
        <f t="shared" si="36"/>
        <v>0</v>
      </c>
      <c r="S218" s="1">
        <f t="shared" si="37"/>
        <v>0</v>
      </c>
      <c r="U218" s="1">
        <f t="shared" si="38"/>
        <v>0</v>
      </c>
    </row>
    <row r="219" spans="1:21" ht="14.4" customHeight="1" x14ac:dyDescent="0.3">
      <c r="A219" t="s">
        <v>76</v>
      </c>
      <c r="B219" t="s">
        <v>76</v>
      </c>
      <c r="C219" t="s">
        <v>129</v>
      </c>
      <c r="D219" t="s">
        <v>102</v>
      </c>
      <c r="E219">
        <v>1943</v>
      </c>
      <c r="G219" s="1"/>
      <c r="H219" s="3">
        <f t="shared" si="39"/>
        <v>0</v>
      </c>
      <c r="I219" s="1"/>
      <c r="J219" s="3">
        <f t="shared" si="40"/>
        <v>0</v>
      </c>
      <c r="L219" s="1"/>
      <c r="M219" s="2">
        <f t="shared" si="41"/>
        <v>0</v>
      </c>
      <c r="N219" s="1"/>
      <c r="O219" s="2">
        <f t="shared" si="42"/>
        <v>0</v>
      </c>
      <c r="P219" s="1"/>
      <c r="Q219" s="1">
        <f t="shared" si="36"/>
        <v>0</v>
      </c>
      <c r="S219" s="1">
        <f t="shared" si="37"/>
        <v>0</v>
      </c>
      <c r="U219" s="1">
        <f t="shared" si="38"/>
        <v>0</v>
      </c>
    </row>
    <row r="220" spans="1:21" ht="14.4" customHeight="1" x14ac:dyDescent="0.3">
      <c r="A220" t="s">
        <v>76</v>
      </c>
      <c r="B220" t="s">
        <v>76</v>
      </c>
      <c r="C220" t="s">
        <v>129</v>
      </c>
      <c r="D220" t="s">
        <v>102</v>
      </c>
      <c r="E220">
        <v>1944</v>
      </c>
      <c r="G220" s="1"/>
      <c r="H220" s="3">
        <f t="shared" si="39"/>
        <v>0</v>
      </c>
      <c r="I220" s="1"/>
      <c r="J220" s="3">
        <f t="shared" si="40"/>
        <v>0</v>
      </c>
      <c r="L220" s="1"/>
      <c r="M220" s="2">
        <f t="shared" si="41"/>
        <v>0</v>
      </c>
      <c r="N220" s="1"/>
      <c r="O220" s="2">
        <f t="shared" si="42"/>
        <v>0</v>
      </c>
      <c r="P220" s="1"/>
      <c r="Q220" s="1">
        <f t="shared" si="36"/>
        <v>0</v>
      </c>
      <c r="S220" s="1">
        <f t="shared" si="37"/>
        <v>0</v>
      </c>
      <c r="U220" s="1">
        <f t="shared" si="38"/>
        <v>0</v>
      </c>
    </row>
    <row r="221" spans="1:21" ht="14.4" customHeight="1" x14ac:dyDescent="0.3">
      <c r="A221" t="s">
        <v>76</v>
      </c>
      <c r="B221" t="s">
        <v>76</v>
      </c>
      <c r="C221" t="s">
        <v>129</v>
      </c>
      <c r="D221" t="s">
        <v>102</v>
      </c>
      <c r="E221">
        <v>1945</v>
      </c>
      <c r="G221" s="1"/>
      <c r="H221" s="3">
        <f t="shared" si="39"/>
        <v>0</v>
      </c>
      <c r="I221" s="1"/>
      <c r="J221" s="3">
        <f t="shared" si="40"/>
        <v>0</v>
      </c>
      <c r="L221" s="1"/>
      <c r="M221" s="2">
        <f t="shared" si="41"/>
        <v>0</v>
      </c>
      <c r="N221" s="1"/>
      <c r="O221" s="2">
        <f t="shared" si="42"/>
        <v>0</v>
      </c>
      <c r="P221" s="1"/>
      <c r="Q221" s="1">
        <f t="shared" si="36"/>
        <v>0</v>
      </c>
      <c r="S221" s="1">
        <f t="shared" si="37"/>
        <v>0</v>
      </c>
      <c r="U221" s="1">
        <f t="shared" si="38"/>
        <v>0</v>
      </c>
    </row>
    <row r="222" spans="1:21" ht="14.4" customHeight="1" x14ac:dyDescent="0.3">
      <c r="A222" t="s">
        <v>66</v>
      </c>
      <c r="B222" t="s">
        <v>66</v>
      </c>
      <c r="C222" t="s">
        <v>129</v>
      </c>
      <c r="D222" t="s">
        <v>102</v>
      </c>
      <c r="E222">
        <v>1936</v>
      </c>
      <c r="G222" s="1"/>
      <c r="H222" s="3">
        <f t="shared" si="39"/>
        <v>0</v>
      </c>
      <c r="I222" s="1"/>
      <c r="J222" s="3">
        <f t="shared" si="40"/>
        <v>0</v>
      </c>
      <c r="L222" s="1"/>
      <c r="M222" s="2">
        <f t="shared" si="41"/>
        <v>0</v>
      </c>
      <c r="N222" s="1"/>
      <c r="O222" s="2">
        <f t="shared" si="42"/>
        <v>0</v>
      </c>
      <c r="P222" s="1"/>
      <c r="Q222" s="1">
        <f t="shared" si="36"/>
        <v>0</v>
      </c>
      <c r="S222" s="1">
        <f t="shared" si="37"/>
        <v>0</v>
      </c>
      <c r="U222" s="1">
        <f t="shared" si="38"/>
        <v>0</v>
      </c>
    </row>
    <row r="223" spans="1:21" ht="14.4" customHeight="1" x14ac:dyDescent="0.3">
      <c r="A223" t="s">
        <v>66</v>
      </c>
      <c r="B223" t="s">
        <v>66</v>
      </c>
      <c r="C223" t="s">
        <v>129</v>
      </c>
      <c r="D223" t="s">
        <v>102</v>
      </c>
      <c r="E223">
        <v>1937</v>
      </c>
      <c r="G223" s="1"/>
      <c r="H223" s="3">
        <f t="shared" si="39"/>
        <v>0</v>
      </c>
      <c r="I223" s="1"/>
      <c r="J223" s="3">
        <f t="shared" si="40"/>
        <v>0</v>
      </c>
      <c r="L223" s="1"/>
      <c r="M223" s="2">
        <f t="shared" si="41"/>
        <v>0</v>
      </c>
      <c r="N223" s="1"/>
      <c r="O223" s="2">
        <f t="shared" si="42"/>
        <v>0</v>
      </c>
      <c r="P223" s="1"/>
      <c r="Q223" s="1">
        <f t="shared" si="36"/>
        <v>0</v>
      </c>
      <c r="S223" s="1">
        <f t="shared" si="37"/>
        <v>0</v>
      </c>
      <c r="U223" s="1">
        <f t="shared" si="38"/>
        <v>0</v>
      </c>
    </row>
    <row r="224" spans="1:21" ht="14.4" customHeight="1" x14ac:dyDescent="0.3">
      <c r="A224" t="s">
        <v>66</v>
      </c>
      <c r="B224" t="s">
        <v>66</v>
      </c>
      <c r="C224" t="s">
        <v>129</v>
      </c>
      <c r="D224" t="s">
        <v>102</v>
      </c>
      <c r="E224">
        <v>1938</v>
      </c>
      <c r="G224" s="1"/>
      <c r="H224" s="3">
        <f t="shared" si="39"/>
        <v>0</v>
      </c>
      <c r="I224" s="1"/>
      <c r="J224" s="3">
        <f t="shared" si="40"/>
        <v>0</v>
      </c>
      <c r="L224" s="1"/>
      <c r="M224" s="2">
        <f t="shared" si="41"/>
        <v>0</v>
      </c>
      <c r="N224" s="1"/>
      <c r="O224" s="2">
        <f t="shared" si="42"/>
        <v>0</v>
      </c>
      <c r="P224" s="1"/>
      <c r="Q224" s="1">
        <f t="shared" si="36"/>
        <v>0</v>
      </c>
      <c r="S224" s="1">
        <f t="shared" si="37"/>
        <v>0</v>
      </c>
      <c r="U224" s="1">
        <f t="shared" si="38"/>
        <v>0</v>
      </c>
    </row>
    <row r="225" spans="1:21" ht="14.4" customHeight="1" x14ac:dyDescent="0.3">
      <c r="A225" t="s">
        <v>66</v>
      </c>
      <c r="B225" t="s">
        <v>66</v>
      </c>
      <c r="C225" t="s">
        <v>129</v>
      </c>
      <c r="D225" t="s">
        <v>102</v>
      </c>
      <c r="E225">
        <v>1939</v>
      </c>
      <c r="G225" s="1"/>
      <c r="H225" s="3">
        <f t="shared" si="39"/>
        <v>0</v>
      </c>
      <c r="I225" s="1"/>
      <c r="J225" s="3">
        <f t="shared" si="40"/>
        <v>0</v>
      </c>
      <c r="L225" s="1"/>
      <c r="M225" s="2">
        <f t="shared" si="41"/>
        <v>0</v>
      </c>
      <c r="N225" s="1"/>
      <c r="O225" s="2">
        <f t="shared" si="42"/>
        <v>0</v>
      </c>
      <c r="P225" s="1"/>
      <c r="Q225" s="1">
        <f t="shared" si="36"/>
        <v>0</v>
      </c>
      <c r="S225" s="1">
        <f t="shared" si="37"/>
        <v>0</v>
      </c>
      <c r="U225" s="1">
        <f t="shared" si="38"/>
        <v>0</v>
      </c>
    </row>
    <row r="226" spans="1:21" ht="14.4" customHeight="1" x14ac:dyDescent="0.3">
      <c r="A226" t="s">
        <v>66</v>
      </c>
      <c r="B226" t="s">
        <v>66</v>
      </c>
      <c r="C226" t="s">
        <v>129</v>
      </c>
      <c r="D226" t="s">
        <v>102</v>
      </c>
      <c r="E226">
        <v>1940</v>
      </c>
      <c r="G226" s="1"/>
      <c r="H226" s="3">
        <f t="shared" si="39"/>
        <v>0</v>
      </c>
      <c r="I226" s="1"/>
      <c r="J226" s="3">
        <f t="shared" si="40"/>
        <v>0</v>
      </c>
      <c r="L226" s="1"/>
      <c r="M226" s="2">
        <f t="shared" si="41"/>
        <v>0</v>
      </c>
      <c r="N226" s="1"/>
      <c r="O226" s="2">
        <f t="shared" si="42"/>
        <v>0</v>
      </c>
      <c r="P226" s="1"/>
      <c r="Q226" s="1">
        <f t="shared" si="36"/>
        <v>0</v>
      </c>
      <c r="S226" s="1">
        <f t="shared" si="37"/>
        <v>0</v>
      </c>
      <c r="U226" s="1">
        <f t="shared" si="38"/>
        <v>0</v>
      </c>
    </row>
    <row r="227" spans="1:21" ht="14.4" customHeight="1" x14ac:dyDescent="0.3">
      <c r="A227" t="s">
        <v>66</v>
      </c>
      <c r="B227" t="s">
        <v>66</v>
      </c>
      <c r="C227" t="s">
        <v>129</v>
      </c>
      <c r="D227" t="s">
        <v>102</v>
      </c>
      <c r="E227">
        <v>1941</v>
      </c>
      <c r="G227" s="1"/>
      <c r="H227" s="3">
        <f t="shared" si="39"/>
        <v>0</v>
      </c>
      <c r="I227" s="1"/>
      <c r="J227" s="3">
        <f t="shared" si="40"/>
        <v>0</v>
      </c>
      <c r="L227" s="1"/>
      <c r="M227" s="2">
        <f t="shared" si="41"/>
        <v>0</v>
      </c>
      <c r="N227" s="1"/>
      <c r="O227" s="2">
        <f t="shared" si="42"/>
        <v>0</v>
      </c>
      <c r="P227" s="1"/>
      <c r="Q227" s="1">
        <f t="shared" si="36"/>
        <v>0</v>
      </c>
      <c r="S227" s="1">
        <f t="shared" si="37"/>
        <v>0</v>
      </c>
      <c r="U227" s="1">
        <f t="shared" si="38"/>
        <v>0</v>
      </c>
    </row>
    <row r="228" spans="1:21" ht="14.4" customHeight="1" x14ac:dyDescent="0.3">
      <c r="A228" t="s">
        <v>66</v>
      </c>
      <c r="B228" t="s">
        <v>66</v>
      </c>
      <c r="C228" t="s">
        <v>129</v>
      </c>
      <c r="D228" t="s">
        <v>102</v>
      </c>
      <c r="E228">
        <v>1942</v>
      </c>
      <c r="G228" s="1"/>
      <c r="H228" s="3">
        <f t="shared" si="39"/>
        <v>0</v>
      </c>
      <c r="I228" s="1"/>
      <c r="J228" s="3">
        <f t="shared" si="40"/>
        <v>0</v>
      </c>
      <c r="L228" s="1"/>
      <c r="M228" s="2">
        <f t="shared" si="41"/>
        <v>0</v>
      </c>
      <c r="N228" s="1"/>
      <c r="O228" s="2">
        <f t="shared" si="42"/>
        <v>0</v>
      </c>
      <c r="P228" s="1"/>
      <c r="Q228" s="1">
        <f t="shared" si="36"/>
        <v>0</v>
      </c>
      <c r="S228" s="1">
        <f t="shared" si="37"/>
        <v>0</v>
      </c>
      <c r="U228" s="1">
        <f t="shared" si="38"/>
        <v>0</v>
      </c>
    </row>
    <row r="229" spans="1:21" ht="14.4" customHeight="1" x14ac:dyDescent="0.3">
      <c r="A229" t="s">
        <v>66</v>
      </c>
      <c r="B229" t="s">
        <v>66</v>
      </c>
      <c r="C229" t="s">
        <v>129</v>
      </c>
      <c r="D229" t="s">
        <v>102</v>
      </c>
      <c r="E229">
        <v>1943</v>
      </c>
      <c r="G229" s="1"/>
      <c r="H229" s="3">
        <f t="shared" si="39"/>
        <v>0</v>
      </c>
      <c r="I229" s="1"/>
      <c r="J229" s="3">
        <f t="shared" si="40"/>
        <v>0</v>
      </c>
      <c r="L229" s="1"/>
      <c r="M229" s="2">
        <f t="shared" si="41"/>
        <v>0</v>
      </c>
      <c r="N229" s="1"/>
      <c r="O229" s="2">
        <f t="shared" si="42"/>
        <v>0</v>
      </c>
      <c r="P229" s="1"/>
      <c r="Q229" s="1">
        <f t="shared" si="36"/>
        <v>0</v>
      </c>
      <c r="S229" s="1">
        <f t="shared" si="37"/>
        <v>0</v>
      </c>
      <c r="U229" s="1">
        <f t="shared" si="38"/>
        <v>0</v>
      </c>
    </row>
    <row r="230" spans="1:21" ht="14.4" customHeight="1" x14ac:dyDescent="0.3">
      <c r="A230" t="s">
        <v>66</v>
      </c>
      <c r="B230" t="s">
        <v>66</v>
      </c>
      <c r="C230" t="s">
        <v>129</v>
      </c>
      <c r="D230" t="s">
        <v>102</v>
      </c>
      <c r="E230">
        <v>1944</v>
      </c>
      <c r="G230" s="1"/>
      <c r="H230" s="3">
        <f t="shared" si="39"/>
        <v>0</v>
      </c>
      <c r="I230" s="1"/>
      <c r="J230" s="3">
        <f t="shared" si="40"/>
        <v>0</v>
      </c>
      <c r="L230" s="1"/>
      <c r="M230" s="2">
        <f t="shared" si="41"/>
        <v>0</v>
      </c>
      <c r="N230" s="1"/>
      <c r="O230" s="2">
        <f t="shared" si="42"/>
        <v>0</v>
      </c>
      <c r="P230" s="1"/>
      <c r="Q230" s="1">
        <f t="shared" si="36"/>
        <v>0</v>
      </c>
      <c r="S230" s="1">
        <f t="shared" si="37"/>
        <v>0</v>
      </c>
      <c r="U230" s="1">
        <f t="shared" si="38"/>
        <v>0</v>
      </c>
    </row>
    <row r="231" spans="1:21" ht="14.4" customHeight="1" x14ac:dyDescent="0.3">
      <c r="A231" t="s">
        <v>66</v>
      </c>
      <c r="B231" t="s">
        <v>66</v>
      </c>
      <c r="C231" t="s">
        <v>129</v>
      </c>
      <c r="D231" t="s">
        <v>102</v>
      </c>
      <c r="E231">
        <v>1945</v>
      </c>
      <c r="G231" s="1"/>
      <c r="H231" s="3">
        <f t="shared" si="39"/>
        <v>0</v>
      </c>
      <c r="I231" s="1"/>
      <c r="J231" s="3">
        <f t="shared" si="40"/>
        <v>0</v>
      </c>
      <c r="L231" s="1"/>
      <c r="M231" s="2">
        <f t="shared" si="41"/>
        <v>0</v>
      </c>
      <c r="N231" s="1"/>
      <c r="O231" s="2">
        <f t="shared" si="42"/>
        <v>0</v>
      </c>
      <c r="P231" s="1"/>
      <c r="Q231" s="1">
        <f t="shared" si="36"/>
        <v>0</v>
      </c>
      <c r="S231" s="1">
        <f t="shared" si="37"/>
        <v>0</v>
      </c>
      <c r="U231" s="1">
        <f t="shared" si="38"/>
        <v>0</v>
      </c>
    </row>
    <row r="232" spans="1:21" ht="14.4" customHeight="1" x14ac:dyDescent="0.3">
      <c r="A232" t="s">
        <v>82</v>
      </c>
      <c r="B232" t="s">
        <v>82</v>
      </c>
      <c r="C232" t="s">
        <v>132</v>
      </c>
      <c r="D232" t="s">
        <v>102</v>
      </c>
      <c r="E232">
        <v>1936</v>
      </c>
      <c r="G232" s="1"/>
      <c r="H232" s="3">
        <f t="shared" si="39"/>
        <v>0</v>
      </c>
      <c r="I232" s="1"/>
      <c r="J232" s="3">
        <f t="shared" si="40"/>
        <v>0</v>
      </c>
      <c r="L232" s="1"/>
      <c r="M232" s="2">
        <f t="shared" si="41"/>
        <v>0</v>
      </c>
      <c r="N232" s="1"/>
      <c r="O232" s="2">
        <f t="shared" si="42"/>
        <v>0</v>
      </c>
      <c r="P232" s="1"/>
      <c r="Q232" s="1">
        <f t="shared" si="36"/>
        <v>0</v>
      </c>
      <c r="S232" s="1">
        <f t="shared" si="37"/>
        <v>0</v>
      </c>
      <c r="U232" s="1">
        <f t="shared" si="38"/>
        <v>0</v>
      </c>
    </row>
    <row r="233" spans="1:21" ht="14.4" customHeight="1" x14ac:dyDescent="0.3">
      <c r="A233" t="s">
        <v>82</v>
      </c>
      <c r="B233" t="s">
        <v>82</v>
      </c>
      <c r="C233" t="s">
        <v>132</v>
      </c>
      <c r="D233" t="s">
        <v>102</v>
      </c>
      <c r="E233">
        <v>1937</v>
      </c>
      <c r="G233" s="1"/>
      <c r="H233" s="3">
        <f t="shared" si="39"/>
        <v>0</v>
      </c>
      <c r="I233" s="1"/>
      <c r="J233" s="3">
        <f t="shared" si="40"/>
        <v>0</v>
      </c>
      <c r="L233" s="1"/>
      <c r="M233" s="2">
        <f t="shared" si="41"/>
        <v>0</v>
      </c>
      <c r="N233" s="1"/>
      <c r="O233" s="2">
        <f t="shared" si="42"/>
        <v>0</v>
      </c>
      <c r="P233" s="1"/>
      <c r="Q233" s="1">
        <f t="shared" si="36"/>
        <v>0</v>
      </c>
      <c r="S233" s="1">
        <f t="shared" si="37"/>
        <v>0</v>
      </c>
      <c r="U233" s="1">
        <f t="shared" si="38"/>
        <v>0</v>
      </c>
    </row>
    <row r="234" spans="1:21" ht="14.4" customHeight="1" x14ac:dyDescent="0.3">
      <c r="A234" t="s">
        <v>82</v>
      </c>
      <c r="B234" t="s">
        <v>82</v>
      </c>
      <c r="C234" t="s">
        <v>132</v>
      </c>
      <c r="D234" t="s">
        <v>102</v>
      </c>
      <c r="E234">
        <v>1938</v>
      </c>
      <c r="G234" s="1"/>
      <c r="H234" s="3">
        <f t="shared" si="39"/>
        <v>0</v>
      </c>
      <c r="I234" s="1"/>
      <c r="J234" s="3">
        <f t="shared" si="40"/>
        <v>0</v>
      </c>
      <c r="L234" s="1"/>
      <c r="M234" s="2">
        <f t="shared" si="41"/>
        <v>0</v>
      </c>
      <c r="N234" s="1"/>
      <c r="O234" s="2">
        <f t="shared" si="42"/>
        <v>0</v>
      </c>
      <c r="P234" s="1"/>
      <c r="Q234" s="1">
        <f t="shared" si="36"/>
        <v>0</v>
      </c>
      <c r="S234" s="1">
        <f t="shared" si="37"/>
        <v>0</v>
      </c>
      <c r="U234" s="1">
        <f t="shared" si="38"/>
        <v>0</v>
      </c>
    </row>
    <row r="235" spans="1:21" ht="14.4" customHeight="1" x14ac:dyDescent="0.3">
      <c r="A235" t="s">
        <v>82</v>
      </c>
      <c r="B235" t="s">
        <v>82</v>
      </c>
      <c r="C235" t="s">
        <v>132</v>
      </c>
      <c r="D235" t="s">
        <v>102</v>
      </c>
      <c r="E235">
        <v>1939</v>
      </c>
      <c r="G235" s="1"/>
      <c r="H235" s="3">
        <f t="shared" si="39"/>
        <v>0</v>
      </c>
      <c r="I235" s="1"/>
      <c r="J235" s="3">
        <f t="shared" si="40"/>
        <v>0</v>
      </c>
      <c r="L235" s="1"/>
      <c r="M235" s="2">
        <f t="shared" si="41"/>
        <v>0</v>
      </c>
      <c r="N235" s="1"/>
      <c r="O235" s="2">
        <f t="shared" si="42"/>
        <v>0</v>
      </c>
      <c r="P235" s="1"/>
      <c r="Q235" s="1">
        <f t="shared" si="36"/>
        <v>0</v>
      </c>
      <c r="S235" s="1">
        <f t="shared" si="37"/>
        <v>0</v>
      </c>
      <c r="U235" s="1">
        <f t="shared" si="38"/>
        <v>0</v>
      </c>
    </row>
    <row r="236" spans="1:21" ht="14.4" customHeight="1" x14ac:dyDescent="0.3">
      <c r="A236" t="s">
        <v>82</v>
      </c>
      <c r="B236" t="s">
        <v>82</v>
      </c>
      <c r="C236" t="s">
        <v>132</v>
      </c>
      <c r="D236" t="s">
        <v>102</v>
      </c>
      <c r="E236">
        <v>1940</v>
      </c>
      <c r="G236" s="1"/>
      <c r="H236" s="3">
        <f t="shared" si="39"/>
        <v>0</v>
      </c>
      <c r="I236" s="1"/>
      <c r="J236" s="3">
        <f t="shared" si="40"/>
        <v>0</v>
      </c>
      <c r="L236" s="1"/>
      <c r="M236" s="2">
        <f t="shared" si="41"/>
        <v>0</v>
      </c>
      <c r="N236" s="1"/>
      <c r="O236" s="2">
        <f t="shared" si="42"/>
        <v>0</v>
      </c>
      <c r="P236" s="1"/>
      <c r="Q236" s="1">
        <f t="shared" si="36"/>
        <v>0</v>
      </c>
      <c r="S236" s="1">
        <f t="shared" si="37"/>
        <v>0</v>
      </c>
      <c r="U236" s="1">
        <f t="shared" si="38"/>
        <v>0</v>
      </c>
    </row>
    <row r="237" spans="1:21" ht="14.4" customHeight="1" x14ac:dyDescent="0.3">
      <c r="A237" t="s">
        <v>82</v>
      </c>
      <c r="B237" t="s">
        <v>82</v>
      </c>
      <c r="C237" t="s">
        <v>132</v>
      </c>
      <c r="D237" t="s">
        <v>102</v>
      </c>
      <c r="E237">
        <v>1941</v>
      </c>
      <c r="G237" s="1"/>
      <c r="H237" s="3">
        <f t="shared" si="39"/>
        <v>0</v>
      </c>
      <c r="I237" s="1"/>
      <c r="J237" s="3">
        <f t="shared" si="40"/>
        <v>0</v>
      </c>
      <c r="L237" s="1"/>
      <c r="M237" s="2">
        <f t="shared" si="41"/>
        <v>0</v>
      </c>
      <c r="N237" s="1"/>
      <c r="O237" s="2">
        <f t="shared" si="42"/>
        <v>0</v>
      </c>
      <c r="P237" s="1"/>
      <c r="Q237" s="1">
        <f t="shared" si="36"/>
        <v>0</v>
      </c>
      <c r="S237" s="1">
        <f t="shared" si="37"/>
        <v>0</v>
      </c>
      <c r="U237" s="1">
        <f t="shared" si="38"/>
        <v>0</v>
      </c>
    </row>
    <row r="238" spans="1:21" ht="14.4" customHeight="1" x14ac:dyDescent="0.3">
      <c r="A238" t="s">
        <v>82</v>
      </c>
      <c r="B238" t="s">
        <v>82</v>
      </c>
      <c r="C238" t="s">
        <v>132</v>
      </c>
      <c r="D238" t="s">
        <v>102</v>
      </c>
      <c r="E238">
        <v>1942</v>
      </c>
      <c r="G238" s="1"/>
      <c r="H238" s="3">
        <f t="shared" si="39"/>
        <v>0</v>
      </c>
      <c r="I238" s="1"/>
      <c r="J238" s="3">
        <f t="shared" si="40"/>
        <v>0</v>
      </c>
      <c r="L238" s="1"/>
      <c r="M238" s="2">
        <f t="shared" si="41"/>
        <v>0</v>
      </c>
      <c r="N238" s="1"/>
      <c r="O238" s="2">
        <f t="shared" si="42"/>
        <v>0</v>
      </c>
      <c r="P238" s="1"/>
      <c r="Q238" s="1">
        <f t="shared" si="36"/>
        <v>0</v>
      </c>
      <c r="S238" s="1">
        <f t="shared" si="37"/>
        <v>0</v>
      </c>
      <c r="U238" s="1">
        <f t="shared" si="38"/>
        <v>0</v>
      </c>
    </row>
    <row r="239" spans="1:21" ht="14.4" customHeight="1" x14ac:dyDescent="0.3">
      <c r="A239" t="s">
        <v>82</v>
      </c>
      <c r="B239" t="s">
        <v>82</v>
      </c>
      <c r="C239" t="s">
        <v>132</v>
      </c>
      <c r="D239" t="s">
        <v>102</v>
      </c>
      <c r="E239">
        <v>1943</v>
      </c>
      <c r="G239" s="1"/>
      <c r="H239" s="3">
        <f t="shared" si="39"/>
        <v>0</v>
      </c>
      <c r="I239" s="1"/>
      <c r="J239" s="3">
        <f t="shared" si="40"/>
        <v>0</v>
      </c>
      <c r="L239" s="1"/>
      <c r="M239" s="2">
        <f t="shared" si="41"/>
        <v>0</v>
      </c>
      <c r="N239" s="1"/>
      <c r="O239" s="2">
        <f t="shared" si="42"/>
        <v>0</v>
      </c>
      <c r="P239" s="1"/>
      <c r="Q239" s="1">
        <f t="shared" si="36"/>
        <v>0</v>
      </c>
      <c r="S239" s="1">
        <f t="shared" si="37"/>
        <v>0</v>
      </c>
      <c r="U239" s="1">
        <f t="shared" si="38"/>
        <v>0</v>
      </c>
    </row>
    <row r="240" spans="1:21" ht="14.4" customHeight="1" x14ac:dyDescent="0.3">
      <c r="A240" t="s">
        <v>82</v>
      </c>
      <c r="B240" t="s">
        <v>82</v>
      </c>
      <c r="C240" t="s">
        <v>132</v>
      </c>
      <c r="D240" t="s">
        <v>102</v>
      </c>
      <c r="E240">
        <v>1944</v>
      </c>
      <c r="G240" s="1"/>
      <c r="H240" s="3">
        <f t="shared" si="39"/>
        <v>0</v>
      </c>
      <c r="I240" s="1"/>
      <c r="J240" s="3">
        <f t="shared" si="40"/>
        <v>0</v>
      </c>
      <c r="L240" s="1"/>
      <c r="M240" s="2">
        <f t="shared" si="41"/>
        <v>0</v>
      </c>
      <c r="N240" s="1"/>
      <c r="O240" s="2">
        <f t="shared" si="42"/>
        <v>0</v>
      </c>
      <c r="P240" s="1"/>
      <c r="Q240" s="1">
        <f t="shared" si="36"/>
        <v>0</v>
      </c>
      <c r="S240" s="1">
        <f t="shared" si="37"/>
        <v>0</v>
      </c>
      <c r="U240" s="1">
        <f t="shared" si="38"/>
        <v>0</v>
      </c>
    </row>
    <row r="241" spans="1:21" ht="14.4" customHeight="1" x14ac:dyDescent="0.3">
      <c r="A241" t="s">
        <v>82</v>
      </c>
      <c r="B241" t="s">
        <v>82</v>
      </c>
      <c r="C241" t="s">
        <v>132</v>
      </c>
      <c r="D241" t="s">
        <v>102</v>
      </c>
      <c r="E241">
        <v>1945</v>
      </c>
      <c r="G241" s="1"/>
      <c r="H241" s="3">
        <f t="shared" si="39"/>
        <v>0</v>
      </c>
      <c r="I241" s="1"/>
      <c r="J241" s="3">
        <f t="shared" si="40"/>
        <v>0</v>
      </c>
      <c r="L241" s="1"/>
      <c r="M241" s="2">
        <f t="shared" si="41"/>
        <v>0</v>
      </c>
      <c r="N241" s="1"/>
      <c r="O241" s="2">
        <f t="shared" si="42"/>
        <v>0</v>
      </c>
      <c r="P241" s="1"/>
      <c r="Q241" s="1">
        <f t="shared" si="36"/>
        <v>0</v>
      </c>
      <c r="S241" s="1">
        <f t="shared" si="37"/>
        <v>0</v>
      </c>
      <c r="U241" s="1">
        <f t="shared" si="38"/>
        <v>0</v>
      </c>
    </row>
    <row r="242" spans="1:21" ht="14.4" customHeight="1" x14ac:dyDescent="0.3">
      <c r="A242" t="s">
        <v>46</v>
      </c>
      <c r="B242" t="s">
        <v>46</v>
      </c>
      <c r="C242" t="s">
        <v>129</v>
      </c>
      <c r="D242" t="s">
        <v>102</v>
      </c>
      <c r="E242">
        <v>1936</v>
      </c>
      <c r="F242">
        <v>4</v>
      </c>
      <c r="G242" s="1">
        <v>0</v>
      </c>
      <c r="H242" s="3">
        <f t="shared" si="39"/>
        <v>0</v>
      </c>
      <c r="I242" s="1">
        <v>456827</v>
      </c>
      <c r="J242" s="3">
        <f t="shared" si="40"/>
        <v>9.1365400000000001</v>
      </c>
      <c r="L242" s="1"/>
      <c r="M242" s="2">
        <f t="shared" si="41"/>
        <v>0</v>
      </c>
      <c r="N242" s="1"/>
      <c r="O242" s="2">
        <f t="shared" si="42"/>
        <v>0</v>
      </c>
      <c r="P242" s="1"/>
      <c r="Q242" s="1">
        <f t="shared" si="36"/>
        <v>0</v>
      </c>
      <c r="S242" s="1">
        <f t="shared" si="37"/>
        <v>0</v>
      </c>
      <c r="U242" s="1">
        <f t="shared" si="38"/>
        <v>0</v>
      </c>
    </row>
    <row r="243" spans="1:21" ht="14.4" customHeight="1" x14ac:dyDescent="0.3">
      <c r="A243" t="s">
        <v>46</v>
      </c>
      <c r="B243" t="s">
        <v>46</v>
      </c>
      <c r="C243" t="s">
        <v>129</v>
      </c>
      <c r="D243" t="s">
        <v>102</v>
      </c>
      <c r="E243">
        <v>1937</v>
      </c>
      <c r="F243">
        <v>4</v>
      </c>
      <c r="G243" s="1"/>
      <c r="H243" s="3">
        <f t="shared" si="39"/>
        <v>0</v>
      </c>
      <c r="I243" s="1">
        <v>496258</v>
      </c>
      <c r="J243" s="3">
        <f t="shared" si="40"/>
        <v>9.92516</v>
      </c>
      <c r="L243" s="1"/>
      <c r="M243" s="2">
        <f t="shared" si="41"/>
        <v>0</v>
      </c>
      <c r="N243" s="1"/>
      <c r="O243" s="2">
        <f t="shared" si="42"/>
        <v>0</v>
      </c>
      <c r="P243" s="1"/>
      <c r="Q243" s="1">
        <f t="shared" si="36"/>
        <v>0</v>
      </c>
      <c r="S243" s="1">
        <f t="shared" si="37"/>
        <v>0</v>
      </c>
      <c r="U243" s="1">
        <f t="shared" si="38"/>
        <v>0</v>
      </c>
    </row>
    <row r="244" spans="1:21" ht="14.4" customHeight="1" x14ac:dyDescent="0.3">
      <c r="A244" t="s">
        <v>46</v>
      </c>
      <c r="B244" t="s">
        <v>46</v>
      </c>
      <c r="C244" t="s">
        <v>129</v>
      </c>
      <c r="D244" t="s">
        <v>102</v>
      </c>
      <c r="E244">
        <v>1938</v>
      </c>
      <c r="F244">
        <v>4</v>
      </c>
      <c r="G244" s="1"/>
      <c r="H244" s="3">
        <f t="shared" si="39"/>
        <v>0</v>
      </c>
      <c r="I244" s="1">
        <v>154540</v>
      </c>
      <c r="J244" s="3">
        <f t="shared" si="40"/>
        <v>3.0908000000000002</v>
      </c>
      <c r="L244" s="1"/>
      <c r="M244" s="2">
        <f t="shared" si="41"/>
        <v>0</v>
      </c>
      <c r="N244" s="1"/>
      <c r="O244" s="2">
        <f t="shared" si="42"/>
        <v>0</v>
      </c>
      <c r="P244" s="1"/>
      <c r="Q244" s="1">
        <f t="shared" si="36"/>
        <v>0</v>
      </c>
      <c r="S244" s="1">
        <f t="shared" si="37"/>
        <v>0</v>
      </c>
      <c r="U244" s="1">
        <f t="shared" si="38"/>
        <v>0</v>
      </c>
    </row>
    <row r="245" spans="1:21" ht="14.4" customHeight="1" x14ac:dyDescent="0.3">
      <c r="A245" t="s">
        <v>46</v>
      </c>
      <c r="B245" t="s">
        <v>46</v>
      </c>
      <c r="C245" t="s">
        <v>129</v>
      </c>
      <c r="D245" t="s">
        <v>102</v>
      </c>
      <c r="E245">
        <v>1939</v>
      </c>
      <c r="F245">
        <v>4</v>
      </c>
      <c r="G245" s="1"/>
      <c r="H245" s="3">
        <f t="shared" si="39"/>
        <v>0</v>
      </c>
      <c r="I245" s="1">
        <v>283613</v>
      </c>
      <c r="J245" s="3">
        <f t="shared" si="40"/>
        <v>5.6722599999999996</v>
      </c>
      <c r="L245" s="1"/>
      <c r="M245" s="2">
        <f t="shared" si="41"/>
        <v>0</v>
      </c>
      <c r="N245" s="1"/>
      <c r="O245" s="2">
        <f t="shared" si="42"/>
        <v>0</v>
      </c>
      <c r="P245" s="1"/>
      <c r="Q245" s="1">
        <f t="shared" si="36"/>
        <v>0</v>
      </c>
      <c r="S245" s="1">
        <f t="shared" si="37"/>
        <v>0</v>
      </c>
      <c r="U245" s="1">
        <f t="shared" si="38"/>
        <v>0</v>
      </c>
    </row>
    <row r="246" spans="1:21" ht="14.4" customHeight="1" x14ac:dyDescent="0.3">
      <c r="A246" t="s">
        <v>46</v>
      </c>
      <c r="B246" t="s">
        <v>46</v>
      </c>
      <c r="C246" t="s">
        <v>129</v>
      </c>
      <c r="D246" t="s">
        <v>102</v>
      </c>
      <c r="E246">
        <v>1940</v>
      </c>
      <c r="F246">
        <v>4</v>
      </c>
      <c r="G246" s="1"/>
      <c r="H246" s="3">
        <f t="shared" si="39"/>
        <v>0</v>
      </c>
      <c r="I246" s="1">
        <v>213440</v>
      </c>
      <c r="J246" s="3">
        <f t="shared" si="40"/>
        <v>4.2687999999999997</v>
      </c>
      <c r="L246" s="1"/>
      <c r="M246" s="2">
        <f t="shared" si="41"/>
        <v>0</v>
      </c>
      <c r="N246" s="1"/>
      <c r="O246" s="2">
        <f t="shared" si="42"/>
        <v>0</v>
      </c>
      <c r="P246" s="1"/>
      <c r="Q246" s="1">
        <f t="shared" si="36"/>
        <v>0</v>
      </c>
      <c r="S246" s="1">
        <f t="shared" si="37"/>
        <v>0</v>
      </c>
      <c r="U246" s="1">
        <f t="shared" si="38"/>
        <v>0</v>
      </c>
    </row>
    <row r="247" spans="1:21" ht="14.4" customHeight="1" x14ac:dyDescent="0.3">
      <c r="A247" t="s">
        <v>46</v>
      </c>
      <c r="B247" t="s">
        <v>46</v>
      </c>
      <c r="C247" t="s">
        <v>129</v>
      </c>
      <c r="D247" t="s">
        <v>102</v>
      </c>
      <c r="E247">
        <v>1941</v>
      </c>
      <c r="F247">
        <v>4</v>
      </c>
      <c r="G247" s="1"/>
      <c r="H247" s="3">
        <f t="shared" si="39"/>
        <v>0</v>
      </c>
      <c r="I247" s="1">
        <v>213440</v>
      </c>
      <c r="J247" s="3">
        <f t="shared" si="40"/>
        <v>4.2687999999999997</v>
      </c>
      <c r="L247" s="1"/>
      <c r="M247" s="2">
        <f t="shared" si="41"/>
        <v>0</v>
      </c>
      <c r="N247" s="1"/>
      <c r="O247" s="2">
        <f t="shared" si="42"/>
        <v>0</v>
      </c>
      <c r="P247" s="1"/>
      <c r="Q247" s="1">
        <f t="shared" si="36"/>
        <v>0</v>
      </c>
      <c r="S247" s="1">
        <f t="shared" si="37"/>
        <v>0</v>
      </c>
      <c r="U247" s="1">
        <f t="shared" si="38"/>
        <v>0</v>
      </c>
    </row>
    <row r="248" spans="1:21" ht="14.4" customHeight="1" x14ac:dyDescent="0.3">
      <c r="A248" t="s">
        <v>46</v>
      </c>
      <c r="B248" t="s">
        <v>46</v>
      </c>
      <c r="C248" t="s">
        <v>129</v>
      </c>
      <c r="D248" t="s">
        <v>102</v>
      </c>
      <c r="E248">
        <v>1942</v>
      </c>
      <c r="F248">
        <v>4</v>
      </c>
      <c r="G248" s="1"/>
      <c r="H248" s="3">
        <f t="shared" si="39"/>
        <v>0</v>
      </c>
      <c r="I248" s="1">
        <v>213440</v>
      </c>
      <c r="J248" s="3">
        <f t="shared" si="40"/>
        <v>4.2687999999999997</v>
      </c>
      <c r="L248" s="1"/>
      <c r="M248" s="2">
        <f t="shared" si="41"/>
        <v>0</v>
      </c>
      <c r="N248" s="1"/>
      <c r="O248" s="2">
        <f t="shared" si="42"/>
        <v>0</v>
      </c>
      <c r="P248" s="1"/>
      <c r="Q248" s="1">
        <f t="shared" si="36"/>
        <v>0</v>
      </c>
      <c r="R248" s="1">
        <v>7</v>
      </c>
      <c r="S248" s="1">
        <f t="shared" si="37"/>
        <v>0.7</v>
      </c>
      <c r="U248" s="1">
        <f t="shared" si="38"/>
        <v>0</v>
      </c>
    </row>
    <row r="249" spans="1:21" ht="14.4" customHeight="1" x14ac:dyDescent="0.3">
      <c r="A249" t="s">
        <v>46</v>
      </c>
      <c r="B249" t="s">
        <v>46</v>
      </c>
      <c r="C249" t="s">
        <v>129</v>
      </c>
      <c r="D249" t="s">
        <v>102</v>
      </c>
      <c r="E249">
        <v>1943</v>
      </c>
      <c r="F249">
        <v>4</v>
      </c>
      <c r="G249" s="1"/>
      <c r="H249" s="3">
        <f t="shared" si="39"/>
        <v>0</v>
      </c>
      <c r="I249" s="1">
        <v>213440</v>
      </c>
      <c r="J249" s="3">
        <f t="shared" si="40"/>
        <v>4.2687999999999997</v>
      </c>
      <c r="L249" s="1"/>
      <c r="M249" s="2">
        <f t="shared" si="41"/>
        <v>0</v>
      </c>
      <c r="N249" s="1"/>
      <c r="O249" s="2">
        <f t="shared" si="42"/>
        <v>0</v>
      </c>
      <c r="P249" s="1"/>
      <c r="Q249" s="1">
        <f t="shared" si="36"/>
        <v>0</v>
      </c>
      <c r="R249" s="1">
        <v>7</v>
      </c>
      <c r="S249" s="1">
        <f t="shared" si="37"/>
        <v>0.7</v>
      </c>
      <c r="U249" s="1">
        <f t="shared" si="38"/>
        <v>0</v>
      </c>
    </row>
    <row r="250" spans="1:21" ht="14.4" customHeight="1" x14ac:dyDescent="0.3">
      <c r="A250" t="s">
        <v>46</v>
      </c>
      <c r="B250" t="s">
        <v>46</v>
      </c>
      <c r="C250" t="s">
        <v>129</v>
      </c>
      <c r="D250" t="s">
        <v>102</v>
      </c>
      <c r="E250">
        <v>1944</v>
      </c>
      <c r="F250">
        <v>4</v>
      </c>
      <c r="G250" s="1"/>
      <c r="H250" s="3">
        <f t="shared" si="39"/>
        <v>0</v>
      </c>
      <c r="I250" s="1">
        <v>213440</v>
      </c>
      <c r="J250" s="3">
        <f t="shared" si="40"/>
        <v>4.2687999999999997</v>
      </c>
      <c r="L250" s="1"/>
      <c r="M250" s="2">
        <f t="shared" si="41"/>
        <v>0</v>
      </c>
      <c r="N250" s="1"/>
      <c r="O250" s="2">
        <f t="shared" si="42"/>
        <v>0</v>
      </c>
      <c r="P250" s="1"/>
      <c r="Q250" s="1">
        <f t="shared" si="36"/>
        <v>0</v>
      </c>
      <c r="S250" s="1">
        <f t="shared" si="37"/>
        <v>0</v>
      </c>
      <c r="U250" s="1">
        <f t="shared" si="38"/>
        <v>0</v>
      </c>
    </row>
    <row r="251" spans="1:21" ht="14.4" customHeight="1" x14ac:dyDescent="0.3">
      <c r="A251" t="s">
        <v>46</v>
      </c>
      <c r="B251" t="s">
        <v>46</v>
      </c>
      <c r="C251" t="s">
        <v>129</v>
      </c>
      <c r="D251" t="s">
        <v>102</v>
      </c>
      <c r="E251">
        <v>1945</v>
      </c>
      <c r="F251">
        <v>4</v>
      </c>
      <c r="G251" s="1"/>
      <c r="H251" s="3">
        <f t="shared" si="39"/>
        <v>0</v>
      </c>
      <c r="I251" s="1"/>
      <c r="J251" s="3">
        <f t="shared" si="40"/>
        <v>0</v>
      </c>
      <c r="L251" s="1"/>
      <c r="M251" s="2">
        <f t="shared" si="41"/>
        <v>0</v>
      </c>
      <c r="N251" s="1"/>
      <c r="O251" s="2">
        <f t="shared" si="42"/>
        <v>0</v>
      </c>
      <c r="P251" s="1"/>
      <c r="Q251" s="1">
        <f t="shared" si="36"/>
        <v>0</v>
      </c>
      <c r="S251" s="1">
        <f t="shared" si="37"/>
        <v>0</v>
      </c>
      <c r="U251" s="1">
        <f t="shared" si="38"/>
        <v>0</v>
      </c>
    </row>
    <row r="252" spans="1:21" ht="14.4" customHeight="1" x14ac:dyDescent="0.3">
      <c r="A252" t="s">
        <v>33</v>
      </c>
      <c r="B252" t="s">
        <v>33</v>
      </c>
      <c r="C252" t="s">
        <v>132</v>
      </c>
      <c r="D252" t="s">
        <v>102</v>
      </c>
      <c r="E252">
        <v>1936</v>
      </c>
      <c r="F252">
        <v>28</v>
      </c>
      <c r="G252" s="1">
        <v>1514014</v>
      </c>
      <c r="H252" s="3">
        <f t="shared" si="39"/>
        <v>30.280280000000001</v>
      </c>
      <c r="I252" s="1">
        <v>1089623</v>
      </c>
      <c r="J252" s="3">
        <f t="shared" si="40"/>
        <v>21.792459999999998</v>
      </c>
      <c r="L252" s="1"/>
      <c r="M252" s="2">
        <f t="shared" si="41"/>
        <v>0</v>
      </c>
      <c r="N252" s="1"/>
      <c r="O252" s="2">
        <f t="shared" si="42"/>
        <v>0</v>
      </c>
      <c r="P252" s="1">
        <f>12039975+15696878</f>
        <v>27736853</v>
      </c>
      <c r="Q252" s="1">
        <f t="shared" si="36"/>
        <v>277.36853000000002</v>
      </c>
      <c r="S252" s="1">
        <f t="shared" si="37"/>
        <v>0</v>
      </c>
      <c r="U252" s="1">
        <f t="shared" si="38"/>
        <v>0</v>
      </c>
    </row>
    <row r="253" spans="1:21" ht="14.4" customHeight="1" x14ac:dyDescent="0.3">
      <c r="A253" t="s">
        <v>33</v>
      </c>
      <c r="B253" t="s">
        <v>33</v>
      </c>
      <c r="C253" t="s">
        <v>132</v>
      </c>
      <c r="D253" t="s">
        <v>102</v>
      </c>
      <c r="E253">
        <v>1937</v>
      </c>
      <c r="F253">
        <v>28</v>
      </c>
      <c r="G253" s="1">
        <v>2254879</v>
      </c>
      <c r="H253" s="3">
        <f t="shared" si="39"/>
        <v>45.097580000000001</v>
      </c>
      <c r="I253" s="1">
        <v>1832495</v>
      </c>
      <c r="J253" s="3">
        <f t="shared" si="40"/>
        <v>36.649900000000002</v>
      </c>
      <c r="L253" s="1"/>
      <c r="M253" s="2">
        <f t="shared" si="41"/>
        <v>0</v>
      </c>
      <c r="N253" s="1"/>
      <c r="O253" s="2">
        <f t="shared" si="42"/>
        <v>0</v>
      </c>
      <c r="P253" s="1">
        <f>16512541+17612727</f>
        <v>34125268</v>
      </c>
      <c r="Q253" s="1">
        <f t="shared" si="36"/>
        <v>341.25268</v>
      </c>
      <c r="S253" s="1">
        <f t="shared" si="37"/>
        <v>0</v>
      </c>
      <c r="U253" s="1">
        <f t="shared" si="38"/>
        <v>0</v>
      </c>
    </row>
    <row r="254" spans="1:21" ht="14.4" customHeight="1" x14ac:dyDescent="0.3">
      <c r="A254" t="s">
        <v>33</v>
      </c>
      <c r="B254" t="s">
        <v>33</v>
      </c>
      <c r="C254" t="s">
        <v>132</v>
      </c>
      <c r="D254" t="s">
        <v>102</v>
      </c>
      <c r="E254">
        <v>1938</v>
      </c>
      <c r="F254">
        <v>28</v>
      </c>
      <c r="G254" s="1">
        <v>1710000</v>
      </c>
      <c r="H254" s="3">
        <f t="shared" si="39"/>
        <v>34.200000000000003</v>
      </c>
      <c r="I254" s="1">
        <v>1400000</v>
      </c>
      <c r="J254" s="3">
        <f t="shared" si="40"/>
        <v>28</v>
      </c>
      <c r="L254" s="1"/>
      <c r="M254" s="2">
        <f t="shared" si="41"/>
        <v>0</v>
      </c>
      <c r="N254" s="1"/>
      <c r="O254" s="2">
        <f t="shared" si="42"/>
        <v>0</v>
      </c>
      <c r="P254" s="1">
        <f>13300000+12900000</f>
        <v>26200000</v>
      </c>
      <c r="Q254" s="1">
        <f t="shared" si="36"/>
        <v>262</v>
      </c>
      <c r="S254" s="1">
        <f t="shared" si="37"/>
        <v>0</v>
      </c>
      <c r="U254" s="1">
        <f t="shared" si="38"/>
        <v>0</v>
      </c>
    </row>
    <row r="255" spans="1:21" ht="14.4" customHeight="1" x14ac:dyDescent="0.3">
      <c r="A255" t="s">
        <v>33</v>
      </c>
      <c r="B255" t="s">
        <v>33</v>
      </c>
      <c r="C255" t="s">
        <v>132</v>
      </c>
      <c r="D255" t="s">
        <v>102</v>
      </c>
      <c r="E255">
        <v>1939</v>
      </c>
      <c r="F255">
        <v>28</v>
      </c>
      <c r="G255" s="1">
        <v>2256000</v>
      </c>
      <c r="H255" s="3">
        <f t="shared" si="39"/>
        <v>45.12</v>
      </c>
      <c r="I255" s="1"/>
      <c r="J255" s="3">
        <f t="shared" si="40"/>
        <v>0</v>
      </c>
      <c r="L255" s="1"/>
      <c r="M255" s="2">
        <f t="shared" si="41"/>
        <v>0</v>
      </c>
      <c r="N255" s="1"/>
      <c r="O255" s="2">
        <f t="shared" si="42"/>
        <v>0</v>
      </c>
      <c r="P255" s="1"/>
      <c r="Q255" s="1">
        <f t="shared" si="36"/>
        <v>0</v>
      </c>
      <c r="S255" s="1">
        <f t="shared" si="37"/>
        <v>0</v>
      </c>
      <c r="U255" s="1">
        <f t="shared" si="38"/>
        <v>0</v>
      </c>
    </row>
    <row r="256" spans="1:21" ht="14.4" customHeight="1" x14ac:dyDescent="0.3">
      <c r="A256" t="s">
        <v>33</v>
      </c>
      <c r="B256" t="s">
        <v>33</v>
      </c>
      <c r="C256" t="s">
        <v>132</v>
      </c>
      <c r="D256" t="s">
        <v>102</v>
      </c>
      <c r="E256">
        <v>1940</v>
      </c>
      <c r="F256">
        <v>28</v>
      </c>
      <c r="G256" s="1">
        <v>1598000</v>
      </c>
      <c r="H256" s="3">
        <f t="shared" si="39"/>
        <v>31.96</v>
      </c>
      <c r="I256" s="1"/>
      <c r="J256" s="3">
        <f t="shared" si="40"/>
        <v>0</v>
      </c>
      <c r="L256" s="1"/>
      <c r="M256" s="2">
        <f t="shared" si="41"/>
        <v>0</v>
      </c>
      <c r="N256" s="1"/>
      <c r="O256" s="2">
        <f t="shared" si="42"/>
        <v>0</v>
      </c>
      <c r="P256" s="1"/>
      <c r="Q256" s="1">
        <f t="shared" si="36"/>
        <v>0</v>
      </c>
      <c r="S256" s="1">
        <f t="shared" si="37"/>
        <v>0</v>
      </c>
      <c r="U256" s="1">
        <f t="shared" si="38"/>
        <v>0</v>
      </c>
    </row>
    <row r="257" spans="1:21" ht="14.4" customHeight="1" x14ac:dyDescent="0.3">
      <c r="A257" t="s">
        <v>33</v>
      </c>
      <c r="B257" t="s">
        <v>33</v>
      </c>
      <c r="C257" t="s">
        <v>132</v>
      </c>
      <c r="D257" t="s">
        <v>102</v>
      </c>
      <c r="E257">
        <v>1941</v>
      </c>
      <c r="F257">
        <v>28</v>
      </c>
      <c r="G257" s="1">
        <v>1633453</v>
      </c>
      <c r="H257" s="3">
        <f t="shared" si="39"/>
        <v>32.669060000000002</v>
      </c>
      <c r="I257" s="1"/>
      <c r="J257" s="3">
        <f t="shared" si="40"/>
        <v>0</v>
      </c>
      <c r="L257" s="1"/>
      <c r="M257" s="2">
        <f t="shared" si="41"/>
        <v>0</v>
      </c>
      <c r="N257" s="1"/>
      <c r="O257" s="2">
        <f t="shared" si="42"/>
        <v>0</v>
      </c>
      <c r="P257" s="1"/>
      <c r="Q257" s="1">
        <f t="shared" si="36"/>
        <v>0</v>
      </c>
      <c r="S257" s="1">
        <f t="shared" si="37"/>
        <v>0</v>
      </c>
      <c r="U257" s="1">
        <f t="shared" si="38"/>
        <v>0</v>
      </c>
    </row>
    <row r="258" spans="1:21" ht="14.4" customHeight="1" x14ac:dyDescent="0.3">
      <c r="A258" t="s">
        <v>33</v>
      </c>
      <c r="B258" t="s">
        <v>33</v>
      </c>
      <c r="C258" t="s">
        <v>132</v>
      </c>
      <c r="D258" t="s">
        <v>102</v>
      </c>
      <c r="E258">
        <v>1942</v>
      </c>
      <c r="F258">
        <v>28</v>
      </c>
      <c r="G258" s="1">
        <v>1622349</v>
      </c>
      <c r="H258" s="3">
        <f t="shared" si="39"/>
        <v>32.446980000000003</v>
      </c>
      <c r="I258" s="1"/>
      <c r="J258" s="3">
        <f t="shared" si="40"/>
        <v>0</v>
      </c>
      <c r="L258" s="1"/>
      <c r="M258" s="2">
        <f t="shared" si="41"/>
        <v>0</v>
      </c>
      <c r="N258" s="1"/>
      <c r="O258" s="2">
        <f t="shared" si="42"/>
        <v>0</v>
      </c>
      <c r="P258" s="1"/>
      <c r="Q258" s="1">
        <f t="shared" si="36"/>
        <v>0</v>
      </c>
      <c r="S258" s="1">
        <f t="shared" si="37"/>
        <v>0</v>
      </c>
      <c r="U258" s="1">
        <f t="shared" si="38"/>
        <v>0</v>
      </c>
    </row>
    <row r="259" spans="1:21" ht="14.4" customHeight="1" x14ac:dyDescent="0.3">
      <c r="A259" t="s">
        <v>33</v>
      </c>
      <c r="B259" t="s">
        <v>33</v>
      </c>
      <c r="C259" t="s">
        <v>132</v>
      </c>
      <c r="D259" t="s">
        <v>102</v>
      </c>
      <c r="E259">
        <v>1943</v>
      </c>
      <c r="F259">
        <v>28</v>
      </c>
      <c r="G259" s="1">
        <v>1704958</v>
      </c>
      <c r="H259" s="3">
        <f t="shared" si="39"/>
        <v>34.099159999999998</v>
      </c>
      <c r="I259" s="1"/>
      <c r="J259" s="3">
        <f t="shared" si="40"/>
        <v>0</v>
      </c>
      <c r="L259" s="1"/>
      <c r="M259" s="2">
        <f t="shared" si="41"/>
        <v>0</v>
      </c>
      <c r="N259" s="1"/>
      <c r="O259" s="2">
        <f t="shared" si="42"/>
        <v>0</v>
      </c>
      <c r="P259" s="1"/>
      <c r="Q259" s="1">
        <f t="shared" ref="Q259:Q312" si="43">P259/100000</f>
        <v>0</v>
      </c>
      <c r="S259" s="1">
        <f t="shared" ref="S259:S322" si="44">R259/10</f>
        <v>0</v>
      </c>
      <c r="U259" s="1">
        <f t="shared" ref="U259:U322" si="45">T259/1000</f>
        <v>0</v>
      </c>
    </row>
    <row r="260" spans="1:21" ht="14.4" customHeight="1" x14ac:dyDescent="0.3">
      <c r="A260" t="s">
        <v>33</v>
      </c>
      <c r="B260" t="s">
        <v>33</v>
      </c>
      <c r="C260" t="s">
        <v>132</v>
      </c>
      <c r="D260" t="s">
        <v>102</v>
      </c>
      <c r="E260">
        <v>1944</v>
      </c>
      <c r="F260">
        <v>28</v>
      </c>
      <c r="G260" s="1">
        <v>2457000</v>
      </c>
      <c r="H260" s="3">
        <f t="shared" si="39"/>
        <v>49.14</v>
      </c>
      <c r="I260" s="1"/>
      <c r="J260" s="3">
        <f t="shared" si="40"/>
        <v>0</v>
      </c>
      <c r="L260" s="1"/>
      <c r="M260" s="2">
        <f t="shared" si="41"/>
        <v>0</v>
      </c>
      <c r="N260" s="1"/>
      <c r="O260" s="2">
        <f t="shared" si="42"/>
        <v>0</v>
      </c>
      <c r="P260" s="1"/>
      <c r="Q260" s="1">
        <f t="shared" si="43"/>
        <v>0</v>
      </c>
      <c r="S260" s="1">
        <f t="shared" si="44"/>
        <v>0</v>
      </c>
      <c r="U260" s="1">
        <f t="shared" si="45"/>
        <v>0</v>
      </c>
    </row>
    <row r="261" spans="1:21" ht="14.4" customHeight="1" x14ac:dyDescent="0.3">
      <c r="A261" t="s">
        <v>33</v>
      </c>
      <c r="B261" t="s">
        <v>33</v>
      </c>
      <c r="C261" t="s">
        <v>132</v>
      </c>
      <c r="D261" t="s">
        <v>102</v>
      </c>
      <c r="E261">
        <v>1945</v>
      </c>
      <c r="F261">
        <v>28</v>
      </c>
      <c r="G261" s="1"/>
      <c r="H261" s="3">
        <f t="shared" si="39"/>
        <v>0</v>
      </c>
      <c r="I261" s="1"/>
      <c r="J261" s="3">
        <f t="shared" si="40"/>
        <v>0</v>
      </c>
      <c r="L261" s="1"/>
      <c r="M261" s="2">
        <f t="shared" si="41"/>
        <v>0</v>
      </c>
      <c r="N261" s="1"/>
      <c r="O261" s="2">
        <f t="shared" si="42"/>
        <v>0</v>
      </c>
      <c r="P261" s="1"/>
      <c r="Q261" s="1">
        <f t="shared" si="43"/>
        <v>0</v>
      </c>
      <c r="S261" s="1">
        <f t="shared" si="44"/>
        <v>0</v>
      </c>
      <c r="U261" s="1">
        <f t="shared" si="45"/>
        <v>0</v>
      </c>
    </row>
    <row r="262" spans="1:21" x14ac:dyDescent="0.3">
      <c r="A262" t="s">
        <v>77</v>
      </c>
      <c r="B262" t="s">
        <v>77</v>
      </c>
      <c r="C262" t="s">
        <v>130</v>
      </c>
      <c r="D262" t="s">
        <v>102</v>
      </c>
      <c r="E262">
        <v>1936</v>
      </c>
      <c r="G262" s="1"/>
      <c r="H262" s="3">
        <f t="shared" si="39"/>
        <v>0</v>
      </c>
      <c r="I262" s="1"/>
      <c r="J262" s="3">
        <f t="shared" si="40"/>
        <v>0</v>
      </c>
      <c r="K262">
        <v>10</v>
      </c>
      <c r="L262" s="1"/>
      <c r="M262" s="2">
        <f t="shared" si="41"/>
        <v>0</v>
      </c>
      <c r="N262" s="1"/>
      <c r="O262" s="2">
        <f t="shared" si="42"/>
        <v>0</v>
      </c>
      <c r="P262" s="1"/>
      <c r="Q262" s="1">
        <f t="shared" si="43"/>
        <v>0</v>
      </c>
      <c r="S262" s="1">
        <f t="shared" si="44"/>
        <v>0</v>
      </c>
      <c r="U262" s="1">
        <f t="shared" si="45"/>
        <v>0</v>
      </c>
    </row>
    <row r="263" spans="1:21" x14ac:dyDescent="0.3">
      <c r="A263" t="s">
        <v>77</v>
      </c>
      <c r="B263" t="s">
        <v>77</v>
      </c>
      <c r="C263" t="s">
        <v>130</v>
      </c>
      <c r="D263" t="s">
        <v>102</v>
      </c>
      <c r="E263">
        <v>1937</v>
      </c>
      <c r="G263" s="1"/>
      <c r="H263" s="3">
        <f t="shared" si="39"/>
        <v>0</v>
      </c>
      <c r="I263" s="1"/>
      <c r="J263" s="3">
        <f t="shared" si="40"/>
        <v>0</v>
      </c>
      <c r="K263">
        <v>10</v>
      </c>
      <c r="L263" s="1"/>
      <c r="M263" s="2">
        <f t="shared" si="41"/>
        <v>0</v>
      </c>
      <c r="N263" s="1"/>
      <c r="O263" s="2">
        <f t="shared" si="42"/>
        <v>0</v>
      </c>
      <c r="P263" s="1"/>
      <c r="Q263" s="1">
        <f t="shared" si="43"/>
        <v>0</v>
      </c>
      <c r="S263" s="1">
        <f t="shared" si="44"/>
        <v>0</v>
      </c>
      <c r="U263" s="1">
        <f t="shared" si="45"/>
        <v>0</v>
      </c>
    </row>
    <row r="264" spans="1:21" x14ac:dyDescent="0.3">
      <c r="A264" t="s">
        <v>77</v>
      </c>
      <c r="B264" t="s">
        <v>77</v>
      </c>
      <c r="C264" t="s">
        <v>130</v>
      </c>
      <c r="D264" t="s">
        <v>102</v>
      </c>
      <c r="E264">
        <v>1938</v>
      </c>
      <c r="G264" s="1"/>
      <c r="H264" s="3">
        <f t="shared" si="39"/>
        <v>0</v>
      </c>
      <c r="I264" s="1"/>
      <c r="J264" s="3">
        <f t="shared" si="40"/>
        <v>0</v>
      </c>
      <c r="K264">
        <v>10</v>
      </c>
      <c r="L264" s="1"/>
      <c r="M264" s="2">
        <f t="shared" si="41"/>
        <v>0</v>
      </c>
      <c r="N264" s="1"/>
      <c r="O264" s="2">
        <f t="shared" si="42"/>
        <v>0</v>
      </c>
      <c r="P264" s="1"/>
      <c r="Q264" s="1">
        <f t="shared" si="43"/>
        <v>0</v>
      </c>
      <c r="S264" s="1">
        <f t="shared" si="44"/>
        <v>0</v>
      </c>
      <c r="U264" s="1">
        <f t="shared" si="45"/>
        <v>0</v>
      </c>
    </row>
    <row r="265" spans="1:21" x14ac:dyDescent="0.3">
      <c r="A265" t="s">
        <v>77</v>
      </c>
      <c r="B265" t="s">
        <v>77</v>
      </c>
      <c r="C265" t="s">
        <v>130</v>
      </c>
      <c r="D265" t="s">
        <v>102</v>
      </c>
      <c r="E265">
        <v>1939</v>
      </c>
      <c r="G265" s="1"/>
      <c r="H265" s="3">
        <f t="shared" si="39"/>
        <v>0</v>
      </c>
      <c r="I265" s="1"/>
      <c r="J265" s="3">
        <f t="shared" si="40"/>
        <v>0</v>
      </c>
      <c r="K265">
        <v>10</v>
      </c>
      <c r="L265" s="1"/>
      <c r="M265" s="2">
        <f t="shared" si="41"/>
        <v>0</v>
      </c>
      <c r="N265" s="1"/>
      <c r="O265" s="2">
        <f t="shared" si="42"/>
        <v>0</v>
      </c>
      <c r="P265" s="1"/>
      <c r="Q265" s="1">
        <f t="shared" si="43"/>
        <v>0</v>
      </c>
      <c r="S265" s="1">
        <f t="shared" si="44"/>
        <v>0</v>
      </c>
      <c r="U265" s="1">
        <f t="shared" si="45"/>
        <v>0</v>
      </c>
    </row>
    <row r="266" spans="1:21" x14ac:dyDescent="0.3">
      <c r="A266" t="s">
        <v>77</v>
      </c>
      <c r="B266" t="s">
        <v>77</v>
      </c>
      <c r="C266" t="s">
        <v>130</v>
      </c>
      <c r="D266" t="s">
        <v>102</v>
      </c>
      <c r="E266">
        <v>1940</v>
      </c>
      <c r="G266" s="1"/>
      <c r="H266" s="3">
        <f t="shared" si="39"/>
        <v>0</v>
      </c>
      <c r="I266" s="1"/>
      <c r="J266" s="3">
        <f t="shared" si="40"/>
        <v>0</v>
      </c>
      <c r="K266">
        <v>10</v>
      </c>
      <c r="L266" s="1"/>
      <c r="M266" s="2">
        <f t="shared" si="41"/>
        <v>0</v>
      </c>
      <c r="N266" s="1"/>
      <c r="O266" s="2">
        <f t="shared" si="42"/>
        <v>0</v>
      </c>
      <c r="P266" s="1"/>
      <c r="Q266" s="1">
        <f t="shared" si="43"/>
        <v>0</v>
      </c>
      <c r="S266" s="1">
        <f t="shared" si="44"/>
        <v>0</v>
      </c>
      <c r="U266" s="1">
        <f t="shared" si="45"/>
        <v>0</v>
      </c>
    </row>
    <row r="267" spans="1:21" x14ac:dyDescent="0.3">
      <c r="A267" t="s">
        <v>77</v>
      </c>
      <c r="B267" t="s">
        <v>77</v>
      </c>
      <c r="C267" t="s">
        <v>130</v>
      </c>
      <c r="D267" t="s">
        <v>102</v>
      </c>
      <c r="E267">
        <v>1941</v>
      </c>
      <c r="G267" s="1"/>
      <c r="H267" s="3">
        <f t="shared" si="39"/>
        <v>0</v>
      </c>
      <c r="I267" s="1"/>
      <c r="J267" s="3">
        <f t="shared" si="40"/>
        <v>0</v>
      </c>
      <c r="K267">
        <v>10</v>
      </c>
      <c r="L267" s="1"/>
      <c r="M267" s="2">
        <f t="shared" si="41"/>
        <v>0</v>
      </c>
      <c r="N267" s="1"/>
      <c r="O267" s="2">
        <f t="shared" si="42"/>
        <v>0</v>
      </c>
      <c r="P267" s="1"/>
      <c r="Q267" s="1">
        <f t="shared" si="43"/>
        <v>0</v>
      </c>
      <c r="S267" s="1">
        <f t="shared" si="44"/>
        <v>0</v>
      </c>
      <c r="U267" s="1">
        <f t="shared" si="45"/>
        <v>0</v>
      </c>
    </row>
    <row r="268" spans="1:21" x14ac:dyDescent="0.3">
      <c r="A268" t="s">
        <v>77</v>
      </c>
      <c r="B268" t="s">
        <v>77</v>
      </c>
      <c r="C268" t="s">
        <v>130</v>
      </c>
      <c r="D268" t="s">
        <v>102</v>
      </c>
      <c r="E268">
        <v>1942</v>
      </c>
      <c r="G268" s="1"/>
      <c r="H268" s="3">
        <f t="shared" si="39"/>
        <v>0</v>
      </c>
      <c r="I268" s="1"/>
      <c r="J268" s="3">
        <f t="shared" si="40"/>
        <v>0</v>
      </c>
      <c r="K268">
        <v>10</v>
      </c>
      <c r="L268" s="1"/>
      <c r="M268" s="2">
        <f t="shared" si="41"/>
        <v>0</v>
      </c>
      <c r="N268" s="1"/>
      <c r="O268" s="2">
        <f t="shared" si="42"/>
        <v>0</v>
      </c>
      <c r="P268" s="1"/>
      <c r="Q268" s="1">
        <f t="shared" si="43"/>
        <v>0</v>
      </c>
      <c r="S268" s="1">
        <f t="shared" si="44"/>
        <v>0</v>
      </c>
      <c r="U268" s="1">
        <f t="shared" si="45"/>
        <v>0</v>
      </c>
    </row>
    <row r="269" spans="1:21" x14ac:dyDescent="0.3">
      <c r="A269" t="s">
        <v>77</v>
      </c>
      <c r="B269" t="s">
        <v>77</v>
      </c>
      <c r="C269" t="s">
        <v>130</v>
      </c>
      <c r="D269" t="s">
        <v>102</v>
      </c>
      <c r="E269">
        <v>1943</v>
      </c>
      <c r="G269" s="1"/>
      <c r="H269" s="3">
        <f t="shared" si="39"/>
        <v>0</v>
      </c>
      <c r="I269" s="1"/>
      <c r="J269" s="3">
        <f t="shared" si="40"/>
        <v>0</v>
      </c>
      <c r="K269">
        <v>10</v>
      </c>
      <c r="L269" s="1"/>
      <c r="M269" s="2">
        <f t="shared" si="41"/>
        <v>0</v>
      </c>
      <c r="N269" s="1"/>
      <c r="O269" s="2">
        <f t="shared" si="42"/>
        <v>0</v>
      </c>
      <c r="P269" s="1"/>
      <c r="Q269" s="1">
        <f t="shared" si="43"/>
        <v>0</v>
      </c>
      <c r="S269" s="1">
        <f t="shared" si="44"/>
        <v>0</v>
      </c>
      <c r="U269" s="1">
        <f t="shared" si="45"/>
        <v>0</v>
      </c>
    </row>
    <row r="270" spans="1:21" x14ac:dyDescent="0.3">
      <c r="A270" t="s">
        <v>77</v>
      </c>
      <c r="B270" t="s">
        <v>77</v>
      </c>
      <c r="C270" t="s">
        <v>130</v>
      </c>
      <c r="D270" t="s">
        <v>102</v>
      </c>
      <c r="E270">
        <v>1944</v>
      </c>
      <c r="G270" s="1"/>
      <c r="H270" s="3">
        <f t="shared" ref="H270:H323" si="46">G270/50000</f>
        <v>0</v>
      </c>
      <c r="I270" s="1"/>
      <c r="J270" s="3">
        <f t="shared" ref="J270:J323" si="47">I270/50000</f>
        <v>0</v>
      </c>
      <c r="K270">
        <v>10</v>
      </c>
      <c r="L270" s="1"/>
      <c r="M270" s="2">
        <f t="shared" ref="M270:M323" si="48">L270/1000</f>
        <v>0</v>
      </c>
      <c r="N270" s="1"/>
      <c r="O270" s="2">
        <f t="shared" ref="O270:O323" si="49">N270/1000</f>
        <v>0</v>
      </c>
      <c r="P270" s="1"/>
      <c r="Q270" s="1">
        <f t="shared" si="43"/>
        <v>0</v>
      </c>
      <c r="S270" s="1">
        <f t="shared" si="44"/>
        <v>0</v>
      </c>
      <c r="U270" s="1">
        <f t="shared" si="45"/>
        <v>0</v>
      </c>
    </row>
    <row r="271" spans="1:21" x14ac:dyDescent="0.3">
      <c r="A271" t="s">
        <v>77</v>
      </c>
      <c r="B271" t="s">
        <v>77</v>
      </c>
      <c r="C271" t="s">
        <v>130</v>
      </c>
      <c r="D271" t="s">
        <v>102</v>
      </c>
      <c r="E271">
        <v>1945</v>
      </c>
      <c r="G271" s="1"/>
      <c r="H271" s="3">
        <f t="shared" si="46"/>
        <v>0</v>
      </c>
      <c r="I271" s="1"/>
      <c r="J271" s="3">
        <f t="shared" si="47"/>
        <v>0</v>
      </c>
      <c r="K271">
        <v>10</v>
      </c>
      <c r="L271" s="1"/>
      <c r="M271" s="2">
        <f t="shared" si="48"/>
        <v>0</v>
      </c>
      <c r="N271" s="1"/>
      <c r="O271" s="2">
        <f t="shared" si="49"/>
        <v>0</v>
      </c>
      <c r="P271" s="1"/>
      <c r="Q271" s="1">
        <f t="shared" si="43"/>
        <v>0</v>
      </c>
      <c r="S271" s="1">
        <f t="shared" si="44"/>
        <v>0</v>
      </c>
      <c r="U271" s="1">
        <f t="shared" si="45"/>
        <v>0</v>
      </c>
    </row>
    <row r="272" spans="1:21" ht="14.4" customHeight="1" x14ac:dyDescent="0.3">
      <c r="A272" t="s">
        <v>67</v>
      </c>
      <c r="B272" t="s">
        <v>67</v>
      </c>
      <c r="C272" t="s">
        <v>129</v>
      </c>
      <c r="D272" t="s">
        <v>102</v>
      </c>
      <c r="E272">
        <v>1936</v>
      </c>
      <c r="G272" s="1"/>
      <c r="H272" s="3">
        <f t="shared" si="46"/>
        <v>0</v>
      </c>
      <c r="I272" s="1"/>
      <c r="J272" s="3">
        <f t="shared" si="47"/>
        <v>0</v>
      </c>
      <c r="L272" s="1"/>
      <c r="M272" s="2">
        <f t="shared" si="48"/>
        <v>0</v>
      </c>
      <c r="N272" s="1"/>
      <c r="O272" s="2">
        <f t="shared" si="49"/>
        <v>0</v>
      </c>
      <c r="P272" s="1"/>
      <c r="Q272" s="1">
        <f t="shared" si="43"/>
        <v>0</v>
      </c>
      <c r="S272" s="1">
        <f t="shared" si="44"/>
        <v>0</v>
      </c>
      <c r="U272" s="1">
        <f t="shared" si="45"/>
        <v>0</v>
      </c>
    </row>
    <row r="273" spans="1:21" ht="14.4" customHeight="1" x14ac:dyDescent="0.3">
      <c r="A273" t="s">
        <v>67</v>
      </c>
      <c r="B273" t="s">
        <v>67</v>
      </c>
      <c r="C273" t="s">
        <v>129</v>
      </c>
      <c r="D273" t="s">
        <v>102</v>
      </c>
      <c r="E273">
        <v>1937</v>
      </c>
      <c r="G273" s="1"/>
      <c r="H273" s="3">
        <f t="shared" si="46"/>
        <v>0</v>
      </c>
      <c r="I273" s="1"/>
      <c r="J273" s="3">
        <f t="shared" si="47"/>
        <v>0</v>
      </c>
      <c r="L273" s="1"/>
      <c r="M273" s="2">
        <f t="shared" si="48"/>
        <v>0</v>
      </c>
      <c r="N273" s="1"/>
      <c r="O273" s="2">
        <f t="shared" si="49"/>
        <v>0</v>
      </c>
      <c r="P273" s="1"/>
      <c r="Q273" s="1">
        <f t="shared" si="43"/>
        <v>0</v>
      </c>
      <c r="S273" s="1">
        <f t="shared" si="44"/>
        <v>0</v>
      </c>
      <c r="U273" s="1">
        <f t="shared" si="45"/>
        <v>0</v>
      </c>
    </row>
    <row r="274" spans="1:21" ht="14.4" customHeight="1" x14ac:dyDescent="0.3">
      <c r="A274" t="s">
        <v>67</v>
      </c>
      <c r="B274" t="s">
        <v>67</v>
      </c>
      <c r="C274" t="s">
        <v>129</v>
      </c>
      <c r="D274" t="s">
        <v>102</v>
      </c>
      <c r="E274">
        <v>1938</v>
      </c>
      <c r="G274" s="1"/>
      <c r="H274" s="3">
        <f t="shared" si="46"/>
        <v>0</v>
      </c>
      <c r="I274" s="1"/>
      <c r="J274" s="3">
        <f t="shared" si="47"/>
        <v>0</v>
      </c>
      <c r="L274" s="1"/>
      <c r="M274" s="2">
        <f t="shared" si="48"/>
        <v>0</v>
      </c>
      <c r="N274" s="1"/>
      <c r="O274" s="2">
        <f t="shared" si="49"/>
        <v>0</v>
      </c>
      <c r="P274" s="1"/>
      <c r="Q274" s="1">
        <f t="shared" si="43"/>
        <v>0</v>
      </c>
      <c r="S274" s="1">
        <f t="shared" si="44"/>
        <v>0</v>
      </c>
      <c r="U274" s="1">
        <f t="shared" si="45"/>
        <v>0</v>
      </c>
    </row>
    <row r="275" spans="1:21" ht="14.4" customHeight="1" x14ac:dyDescent="0.3">
      <c r="A275" t="s">
        <v>67</v>
      </c>
      <c r="B275" t="s">
        <v>67</v>
      </c>
      <c r="C275" t="s">
        <v>129</v>
      </c>
      <c r="D275" t="s">
        <v>102</v>
      </c>
      <c r="E275">
        <v>1939</v>
      </c>
      <c r="G275" s="1"/>
      <c r="H275" s="3">
        <f t="shared" si="46"/>
        <v>0</v>
      </c>
      <c r="I275" s="1"/>
      <c r="J275" s="3">
        <f t="shared" si="47"/>
        <v>0</v>
      </c>
      <c r="L275" s="1"/>
      <c r="M275" s="2">
        <f t="shared" si="48"/>
        <v>0</v>
      </c>
      <c r="N275" s="1"/>
      <c r="O275" s="2">
        <f t="shared" si="49"/>
        <v>0</v>
      </c>
      <c r="P275" s="1"/>
      <c r="Q275" s="1">
        <f t="shared" si="43"/>
        <v>0</v>
      </c>
      <c r="S275" s="1">
        <f t="shared" si="44"/>
        <v>0</v>
      </c>
      <c r="U275" s="1">
        <f t="shared" si="45"/>
        <v>0</v>
      </c>
    </row>
    <row r="276" spans="1:21" ht="14.4" customHeight="1" x14ac:dyDescent="0.3">
      <c r="A276" t="s">
        <v>67</v>
      </c>
      <c r="B276" t="s">
        <v>67</v>
      </c>
      <c r="C276" t="s">
        <v>129</v>
      </c>
      <c r="D276" t="s">
        <v>102</v>
      </c>
      <c r="E276">
        <v>1940</v>
      </c>
      <c r="G276" s="1"/>
      <c r="H276" s="3">
        <f t="shared" si="46"/>
        <v>0</v>
      </c>
      <c r="I276" s="1"/>
      <c r="J276" s="3">
        <f t="shared" si="47"/>
        <v>0</v>
      </c>
      <c r="L276" s="1"/>
      <c r="M276" s="2">
        <f t="shared" si="48"/>
        <v>0</v>
      </c>
      <c r="N276" s="1"/>
      <c r="O276" s="2">
        <f t="shared" si="49"/>
        <v>0</v>
      </c>
      <c r="P276" s="1"/>
      <c r="Q276" s="1">
        <f t="shared" si="43"/>
        <v>0</v>
      </c>
      <c r="S276" s="1">
        <f t="shared" si="44"/>
        <v>0</v>
      </c>
      <c r="U276" s="1">
        <f t="shared" si="45"/>
        <v>0</v>
      </c>
    </row>
    <row r="277" spans="1:21" ht="14.4" customHeight="1" x14ac:dyDescent="0.3">
      <c r="A277" t="s">
        <v>67</v>
      </c>
      <c r="B277" t="s">
        <v>67</v>
      </c>
      <c r="C277" t="s">
        <v>129</v>
      </c>
      <c r="D277" t="s">
        <v>102</v>
      </c>
      <c r="E277">
        <v>1941</v>
      </c>
      <c r="G277" s="1"/>
      <c r="H277" s="3">
        <f t="shared" si="46"/>
        <v>0</v>
      </c>
      <c r="I277" s="1"/>
      <c r="J277" s="3">
        <f t="shared" si="47"/>
        <v>0</v>
      </c>
      <c r="L277" s="1"/>
      <c r="M277" s="2">
        <f t="shared" si="48"/>
        <v>0</v>
      </c>
      <c r="N277" s="1"/>
      <c r="O277" s="2">
        <f t="shared" si="49"/>
        <v>0</v>
      </c>
      <c r="P277" s="1"/>
      <c r="Q277" s="1">
        <f t="shared" si="43"/>
        <v>0</v>
      </c>
      <c r="S277" s="1">
        <f t="shared" si="44"/>
        <v>0</v>
      </c>
      <c r="U277" s="1">
        <f t="shared" si="45"/>
        <v>0</v>
      </c>
    </row>
    <row r="278" spans="1:21" ht="14.4" customHeight="1" x14ac:dyDescent="0.3">
      <c r="A278" t="s">
        <v>67</v>
      </c>
      <c r="B278" t="s">
        <v>67</v>
      </c>
      <c r="C278" t="s">
        <v>129</v>
      </c>
      <c r="D278" t="s">
        <v>102</v>
      </c>
      <c r="E278">
        <v>1942</v>
      </c>
      <c r="G278" s="1"/>
      <c r="H278" s="3">
        <f t="shared" si="46"/>
        <v>0</v>
      </c>
      <c r="I278" s="1"/>
      <c r="J278" s="3">
        <f t="shared" si="47"/>
        <v>0</v>
      </c>
      <c r="L278" s="1"/>
      <c r="M278" s="2">
        <f t="shared" si="48"/>
        <v>0</v>
      </c>
      <c r="N278" s="1"/>
      <c r="O278" s="2">
        <f t="shared" si="49"/>
        <v>0</v>
      </c>
      <c r="P278" s="1"/>
      <c r="Q278" s="1">
        <f t="shared" si="43"/>
        <v>0</v>
      </c>
      <c r="S278" s="1">
        <f t="shared" si="44"/>
        <v>0</v>
      </c>
      <c r="U278" s="1">
        <f t="shared" si="45"/>
        <v>0</v>
      </c>
    </row>
    <row r="279" spans="1:21" ht="14.4" customHeight="1" x14ac:dyDescent="0.3">
      <c r="A279" t="s">
        <v>67</v>
      </c>
      <c r="B279" t="s">
        <v>67</v>
      </c>
      <c r="C279" t="s">
        <v>129</v>
      </c>
      <c r="D279" t="s">
        <v>102</v>
      </c>
      <c r="E279">
        <v>1943</v>
      </c>
      <c r="G279" s="1"/>
      <c r="H279" s="3">
        <f t="shared" si="46"/>
        <v>0</v>
      </c>
      <c r="I279" s="1"/>
      <c r="J279" s="3">
        <f t="shared" si="47"/>
        <v>0</v>
      </c>
      <c r="L279" s="1"/>
      <c r="M279" s="2">
        <f t="shared" si="48"/>
        <v>0</v>
      </c>
      <c r="N279" s="1"/>
      <c r="O279" s="2">
        <f t="shared" si="49"/>
        <v>0</v>
      </c>
      <c r="P279" s="1"/>
      <c r="Q279" s="1">
        <f t="shared" si="43"/>
        <v>0</v>
      </c>
      <c r="S279" s="1">
        <f t="shared" si="44"/>
        <v>0</v>
      </c>
      <c r="U279" s="1">
        <f t="shared" si="45"/>
        <v>0</v>
      </c>
    </row>
    <row r="280" spans="1:21" ht="14.4" customHeight="1" x14ac:dyDescent="0.3">
      <c r="A280" t="s">
        <v>67</v>
      </c>
      <c r="B280" t="s">
        <v>67</v>
      </c>
      <c r="C280" t="s">
        <v>129</v>
      </c>
      <c r="D280" t="s">
        <v>102</v>
      </c>
      <c r="E280">
        <v>1944</v>
      </c>
      <c r="G280" s="1"/>
      <c r="H280" s="3">
        <f t="shared" si="46"/>
        <v>0</v>
      </c>
      <c r="I280" s="1"/>
      <c r="J280" s="3">
        <f t="shared" si="47"/>
        <v>0</v>
      </c>
      <c r="L280" s="1"/>
      <c r="M280" s="2">
        <f t="shared" si="48"/>
        <v>0</v>
      </c>
      <c r="N280" s="1"/>
      <c r="O280" s="2">
        <f t="shared" si="49"/>
        <v>0</v>
      </c>
      <c r="P280" s="1"/>
      <c r="Q280" s="1">
        <f t="shared" si="43"/>
        <v>0</v>
      </c>
      <c r="S280" s="1">
        <f t="shared" si="44"/>
        <v>0</v>
      </c>
      <c r="U280" s="1">
        <f t="shared" si="45"/>
        <v>0</v>
      </c>
    </row>
    <row r="281" spans="1:21" ht="14.4" customHeight="1" x14ac:dyDescent="0.3">
      <c r="A281" t="s">
        <v>67</v>
      </c>
      <c r="B281" t="s">
        <v>67</v>
      </c>
      <c r="C281" t="s">
        <v>129</v>
      </c>
      <c r="D281" t="s">
        <v>102</v>
      </c>
      <c r="E281">
        <v>1945</v>
      </c>
      <c r="G281" s="1"/>
      <c r="H281" s="3">
        <f t="shared" si="46"/>
        <v>0</v>
      </c>
      <c r="I281" s="1"/>
      <c r="J281" s="3">
        <f t="shared" si="47"/>
        <v>0</v>
      </c>
      <c r="L281" s="1"/>
      <c r="M281" s="2">
        <f t="shared" si="48"/>
        <v>0</v>
      </c>
      <c r="N281" s="1"/>
      <c r="O281" s="2">
        <f t="shared" si="49"/>
        <v>0</v>
      </c>
      <c r="P281" s="1"/>
      <c r="Q281" s="1">
        <f t="shared" si="43"/>
        <v>0</v>
      </c>
      <c r="S281" s="1">
        <f t="shared" si="44"/>
        <v>0</v>
      </c>
      <c r="U281" s="1">
        <f t="shared" si="45"/>
        <v>0</v>
      </c>
    </row>
    <row r="282" spans="1:21" ht="14.4" customHeight="1" x14ac:dyDescent="0.3">
      <c r="A282" t="s">
        <v>78</v>
      </c>
      <c r="B282" t="s">
        <v>78</v>
      </c>
      <c r="C282" t="s">
        <v>129</v>
      </c>
      <c r="D282" t="s">
        <v>102</v>
      </c>
      <c r="E282">
        <v>1936</v>
      </c>
      <c r="G282" s="1"/>
      <c r="H282" s="3">
        <f t="shared" si="46"/>
        <v>0</v>
      </c>
      <c r="I282" s="1"/>
      <c r="J282" s="3">
        <f t="shared" si="47"/>
        <v>0</v>
      </c>
      <c r="L282" s="1"/>
      <c r="M282" s="2">
        <f t="shared" si="48"/>
        <v>0</v>
      </c>
      <c r="N282" s="1"/>
      <c r="O282" s="2">
        <f t="shared" si="49"/>
        <v>0</v>
      </c>
      <c r="P282" s="1"/>
      <c r="Q282" s="1">
        <f t="shared" si="43"/>
        <v>0</v>
      </c>
      <c r="S282" s="1">
        <f t="shared" si="44"/>
        <v>0</v>
      </c>
      <c r="U282" s="1">
        <f t="shared" si="45"/>
        <v>0</v>
      </c>
    </row>
    <row r="283" spans="1:21" ht="14.4" customHeight="1" x14ac:dyDescent="0.3">
      <c r="A283" t="s">
        <v>78</v>
      </c>
      <c r="B283" t="s">
        <v>78</v>
      </c>
      <c r="C283" t="s">
        <v>129</v>
      </c>
      <c r="D283" t="s">
        <v>102</v>
      </c>
      <c r="E283">
        <v>1937</v>
      </c>
      <c r="G283" s="1"/>
      <c r="H283" s="3">
        <f t="shared" si="46"/>
        <v>0</v>
      </c>
      <c r="I283" s="1"/>
      <c r="J283" s="3">
        <f t="shared" si="47"/>
        <v>0</v>
      </c>
      <c r="L283" s="1"/>
      <c r="M283" s="2">
        <f t="shared" si="48"/>
        <v>0</v>
      </c>
      <c r="N283" s="1"/>
      <c r="O283" s="2">
        <f t="shared" si="49"/>
        <v>0</v>
      </c>
      <c r="P283" s="1"/>
      <c r="Q283" s="1">
        <f t="shared" si="43"/>
        <v>0</v>
      </c>
      <c r="S283" s="1">
        <f t="shared" si="44"/>
        <v>0</v>
      </c>
      <c r="U283" s="1">
        <f t="shared" si="45"/>
        <v>0</v>
      </c>
    </row>
    <row r="284" spans="1:21" ht="14.4" customHeight="1" x14ac:dyDescent="0.3">
      <c r="A284" t="s">
        <v>78</v>
      </c>
      <c r="B284" t="s">
        <v>78</v>
      </c>
      <c r="C284" t="s">
        <v>129</v>
      </c>
      <c r="D284" t="s">
        <v>102</v>
      </c>
      <c r="E284">
        <v>1938</v>
      </c>
      <c r="G284" s="1"/>
      <c r="H284" s="3">
        <f t="shared" si="46"/>
        <v>0</v>
      </c>
      <c r="I284" s="1"/>
      <c r="J284" s="3">
        <f t="shared" si="47"/>
        <v>0</v>
      </c>
      <c r="L284" s="1"/>
      <c r="M284" s="2">
        <f t="shared" si="48"/>
        <v>0</v>
      </c>
      <c r="N284" s="1"/>
      <c r="O284" s="2">
        <f t="shared" si="49"/>
        <v>0</v>
      </c>
      <c r="P284" s="1"/>
      <c r="Q284" s="1">
        <f t="shared" si="43"/>
        <v>0</v>
      </c>
      <c r="S284" s="1">
        <f t="shared" si="44"/>
        <v>0</v>
      </c>
      <c r="U284" s="1">
        <f t="shared" si="45"/>
        <v>0</v>
      </c>
    </row>
    <row r="285" spans="1:21" ht="14.4" customHeight="1" x14ac:dyDescent="0.3">
      <c r="A285" t="s">
        <v>78</v>
      </c>
      <c r="B285" t="s">
        <v>78</v>
      </c>
      <c r="C285" t="s">
        <v>129</v>
      </c>
      <c r="D285" t="s">
        <v>102</v>
      </c>
      <c r="E285">
        <v>1939</v>
      </c>
      <c r="G285" s="1"/>
      <c r="H285" s="3">
        <f t="shared" si="46"/>
        <v>0</v>
      </c>
      <c r="I285" s="1"/>
      <c r="J285" s="3">
        <f t="shared" si="47"/>
        <v>0</v>
      </c>
      <c r="L285" s="1"/>
      <c r="M285" s="2">
        <f t="shared" si="48"/>
        <v>0</v>
      </c>
      <c r="N285" s="1"/>
      <c r="O285" s="2">
        <f t="shared" si="49"/>
        <v>0</v>
      </c>
      <c r="P285" s="1"/>
      <c r="Q285" s="1">
        <f t="shared" si="43"/>
        <v>0</v>
      </c>
      <c r="S285" s="1">
        <f t="shared" si="44"/>
        <v>0</v>
      </c>
      <c r="U285" s="1">
        <f t="shared" si="45"/>
        <v>0</v>
      </c>
    </row>
    <row r="286" spans="1:21" ht="14.4" customHeight="1" x14ac:dyDescent="0.3">
      <c r="A286" t="s">
        <v>78</v>
      </c>
      <c r="B286" t="s">
        <v>78</v>
      </c>
      <c r="C286" t="s">
        <v>129</v>
      </c>
      <c r="D286" t="s">
        <v>102</v>
      </c>
      <c r="E286">
        <v>1940</v>
      </c>
      <c r="G286" s="1"/>
      <c r="H286" s="3">
        <f t="shared" si="46"/>
        <v>0</v>
      </c>
      <c r="I286" s="1"/>
      <c r="J286" s="3">
        <f t="shared" si="47"/>
        <v>0</v>
      </c>
      <c r="L286" s="1"/>
      <c r="M286" s="2">
        <f t="shared" si="48"/>
        <v>0</v>
      </c>
      <c r="N286" s="1"/>
      <c r="O286" s="2">
        <f t="shared" si="49"/>
        <v>0</v>
      </c>
      <c r="P286" s="1"/>
      <c r="Q286" s="1">
        <f t="shared" si="43"/>
        <v>0</v>
      </c>
      <c r="S286" s="1">
        <f t="shared" si="44"/>
        <v>0</v>
      </c>
      <c r="U286" s="1">
        <f t="shared" si="45"/>
        <v>0</v>
      </c>
    </row>
    <row r="287" spans="1:21" ht="14.4" customHeight="1" x14ac:dyDescent="0.3">
      <c r="A287" t="s">
        <v>78</v>
      </c>
      <c r="B287" t="s">
        <v>78</v>
      </c>
      <c r="C287" t="s">
        <v>129</v>
      </c>
      <c r="D287" t="s">
        <v>102</v>
      </c>
      <c r="E287">
        <v>1941</v>
      </c>
      <c r="G287" s="1"/>
      <c r="H287" s="3">
        <f t="shared" si="46"/>
        <v>0</v>
      </c>
      <c r="I287" s="1"/>
      <c r="J287" s="3">
        <f t="shared" si="47"/>
        <v>0</v>
      </c>
      <c r="L287" s="1"/>
      <c r="M287" s="2">
        <f t="shared" si="48"/>
        <v>0</v>
      </c>
      <c r="N287" s="1"/>
      <c r="O287" s="2">
        <f t="shared" si="49"/>
        <v>0</v>
      </c>
      <c r="P287" s="1"/>
      <c r="Q287" s="1">
        <f t="shared" si="43"/>
        <v>0</v>
      </c>
      <c r="S287" s="1">
        <f t="shared" si="44"/>
        <v>0</v>
      </c>
      <c r="U287" s="1">
        <f t="shared" si="45"/>
        <v>0</v>
      </c>
    </row>
    <row r="288" spans="1:21" ht="14.4" customHeight="1" x14ac:dyDescent="0.3">
      <c r="A288" t="s">
        <v>78</v>
      </c>
      <c r="B288" t="s">
        <v>78</v>
      </c>
      <c r="C288" t="s">
        <v>129</v>
      </c>
      <c r="D288" t="s">
        <v>102</v>
      </c>
      <c r="E288">
        <v>1942</v>
      </c>
      <c r="G288" s="1"/>
      <c r="H288" s="3">
        <f t="shared" si="46"/>
        <v>0</v>
      </c>
      <c r="I288" s="1"/>
      <c r="J288" s="3">
        <f t="shared" si="47"/>
        <v>0</v>
      </c>
      <c r="L288" s="1"/>
      <c r="M288" s="2">
        <f t="shared" si="48"/>
        <v>0</v>
      </c>
      <c r="N288" s="1"/>
      <c r="O288" s="2">
        <f t="shared" si="49"/>
        <v>0</v>
      </c>
      <c r="P288" s="1"/>
      <c r="Q288" s="1">
        <f t="shared" si="43"/>
        <v>0</v>
      </c>
      <c r="S288" s="1">
        <f t="shared" si="44"/>
        <v>0</v>
      </c>
      <c r="U288" s="1">
        <f t="shared" si="45"/>
        <v>0</v>
      </c>
    </row>
    <row r="289" spans="1:21" ht="14.4" customHeight="1" x14ac:dyDescent="0.3">
      <c r="A289" t="s">
        <v>78</v>
      </c>
      <c r="B289" t="s">
        <v>78</v>
      </c>
      <c r="C289" t="s">
        <v>129</v>
      </c>
      <c r="D289" t="s">
        <v>102</v>
      </c>
      <c r="E289">
        <v>1943</v>
      </c>
      <c r="G289" s="1"/>
      <c r="H289" s="3">
        <f t="shared" si="46"/>
        <v>0</v>
      </c>
      <c r="I289" s="1"/>
      <c r="J289" s="3">
        <f t="shared" si="47"/>
        <v>0</v>
      </c>
      <c r="L289" s="1"/>
      <c r="M289" s="2">
        <f t="shared" si="48"/>
        <v>0</v>
      </c>
      <c r="N289" s="1"/>
      <c r="O289" s="2">
        <f t="shared" si="49"/>
        <v>0</v>
      </c>
      <c r="P289" s="1"/>
      <c r="Q289" s="1">
        <f t="shared" si="43"/>
        <v>0</v>
      </c>
      <c r="S289" s="1">
        <f t="shared" si="44"/>
        <v>0</v>
      </c>
      <c r="U289" s="1">
        <f t="shared" si="45"/>
        <v>0</v>
      </c>
    </row>
    <row r="290" spans="1:21" ht="14.4" customHeight="1" x14ac:dyDescent="0.3">
      <c r="A290" t="s">
        <v>78</v>
      </c>
      <c r="B290" t="s">
        <v>78</v>
      </c>
      <c r="C290" t="s">
        <v>129</v>
      </c>
      <c r="D290" t="s">
        <v>102</v>
      </c>
      <c r="E290">
        <v>1944</v>
      </c>
      <c r="G290" s="1"/>
      <c r="H290" s="3">
        <f t="shared" si="46"/>
        <v>0</v>
      </c>
      <c r="I290" s="1"/>
      <c r="J290" s="3">
        <f t="shared" si="47"/>
        <v>0</v>
      </c>
      <c r="L290" s="1"/>
      <c r="M290" s="2">
        <f t="shared" si="48"/>
        <v>0</v>
      </c>
      <c r="N290" s="1"/>
      <c r="O290" s="2">
        <f t="shared" si="49"/>
        <v>0</v>
      </c>
      <c r="P290" s="1"/>
      <c r="Q290" s="1">
        <f t="shared" si="43"/>
        <v>0</v>
      </c>
      <c r="S290" s="1">
        <f t="shared" si="44"/>
        <v>0</v>
      </c>
      <c r="U290" s="1">
        <f t="shared" si="45"/>
        <v>0</v>
      </c>
    </row>
    <row r="291" spans="1:21" ht="14.4" customHeight="1" x14ac:dyDescent="0.3">
      <c r="A291" t="s">
        <v>78</v>
      </c>
      <c r="B291" t="s">
        <v>78</v>
      </c>
      <c r="C291" t="s">
        <v>129</v>
      </c>
      <c r="D291" t="s">
        <v>102</v>
      </c>
      <c r="E291">
        <v>1945</v>
      </c>
      <c r="G291" s="1"/>
      <c r="H291" s="3">
        <f t="shared" si="46"/>
        <v>0</v>
      </c>
      <c r="I291" s="1"/>
      <c r="J291" s="3">
        <f t="shared" si="47"/>
        <v>0</v>
      </c>
      <c r="L291" s="1"/>
      <c r="M291" s="2">
        <f t="shared" si="48"/>
        <v>0</v>
      </c>
      <c r="N291" s="1"/>
      <c r="O291" s="2">
        <f t="shared" si="49"/>
        <v>0</v>
      </c>
      <c r="P291" s="1"/>
      <c r="Q291" s="1">
        <f t="shared" si="43"/>
        <v>0</v>
      </c>
      <c r="S291" s="1">
        <f t="shared" si="44"/>
        <v>0</v>
      </c>
      <c r="U291" s="1">
        <f t="shared" si="45"/>
        <v>0</v>
      </c>
    </row>
    <row r="292" spans="1:21" ht="14.4" customHeight="1" x14ac:dyDescent="0.3">
      <c r="A292" t="s">
        <v>22</v>
      </c>
      <c r="B292" t="s">
        <v>88</v>
      </c>
      <c r="C292" t="s">
        <v>130</v>
      </c>
      <c r="D292" t="s">
        <v>102</v>
      </c>
      <c r="E292">
        <v>1936</v>
      </c>
      <c r="G292" s="1"/>
      <c r="H292" s="3">
        <f t="shared" si="46"/>
        <v>0</v>
      </c>
      <c r="I292" s="1"/>
      <c r="J292" s="3">
        <f t="shared" si="47"/>
        <v>0</v>
      </c>
      <c r="L292" s="1"/>
      <c r="M292" s="2">
        <f t="shared" si="48"/>
        <v>0</v>
      </c>
      <c r="N292" s="1"/>
      <c r="O292" s="2">
        <f t="shared" si="49"/>
        <v>0</v>
      </c>
      <c r="P292" s="1"/>
      <c r="Q292" s="1">
        <f t="shared" si="43"/>
        <v>0</v>
      </c>
      <c r="S292" s="1">
        <f t="shared" si="44"/>
        <v>0</v>
      </c>
      <c r="U292" s="1">
        <f t="shared" si="45"/>
        <v>0</v>
      </c>
    </row>
    <row r="293" spans="1:21" ht="14.4" customHeight="1" x14ac:dyDescent="0.3">
      <c r="A293" t="s">
        <v>22</v>
      </c>
      <c r="B293" t="s">
        <v>88</v>
      </c>
      <c r="C293" t="s">
        <v>130</v>
      </c>
      <c r="D293" t="s">
        <v>102</v>
      </c>
      <c r="E293">
        <v>1937</v>
      </c>
      <c r="G293" s="1"/>
      <c r="H293" s="3">
        <f t="shared" si="46"/>
        <v>0</v>
      </c>
      <c r="I293" s="1"/>
      <c r="J293" s="3">
        <f t="shared" si="47"/>
        <v>0</v>
      </c>
      <c r="L293" s="1"/>
      <c r="M293" s="2">
        <f t="shared" si="48"/>
        <v>0</v>
      </c>
      <c r="N293" s="1"/>
      <c r="O293" s="2">
        <f t="shared" si="49"/>
        <v>0</v>
      </c>
      <c r="P293" s="1"/>
      <c r="Q293" s="1">
        <f t="shared" si="43"/>
        <v>0</v>
      </c>
      <c r="S293" s="1">
        <f t="shared" si="44"/>
        <v>0</v>
      </c>
      <c r="U293" s="1">
        <f t="shared" si="45"/>
        <v>0</v>
      </c>
    </row>
    <row r="294" spans="1:21" ht="14.4" customHeight="1" x14ac:dyDescent="0.3">
      <c r="A294" t="s">
        <v>22</v>
      </c>
      <c r="B294" t="s">
        <v>88</v>
      </c>
      <c r="C294" t="s">
        <v>130</v>
      </c>
      <c r="D294" t="s">
        <v>102</v>
      </c>
      <c r="E294">
        <v>1938</v>
      </c>
      <c r="G294" s="1"/>
      <c r="H294" s="3">
        <f t="shared" si="46"/>
        <v>0</v>
      </c>
      <c r="I294" s="1"/>
      <c r="J294" s="3">
        <f t="shared" si="47"/>
        <v>0</v>
      </c>
      <c r="L294" s="1"/>
      <c r="M294" s="2">
        <f t="shared" si="48"/>
        <v>0</v>
      </c>
      <c r="N294" s="1"/>
      <c r="O294" s="2">
        <f t="shared" si="49"/>
        <v>0</v>
      </c>
      <c r="P294" s="1"/>
      <c r="Q294" s="1">
        <f t="shared" si="43"/>
        <v>0</v>
      </c>
      <c r="S294" s="1">
        <f t="shared" si="44"/>
        <v>0</v>
      </c>
      <c r="U294" s="1">
        <f t="shared" si="45"/>
        <v>0</v>
      </c>
    </row>
    <row r="295" spans="1:21" ht="14.4" customHeight="1" x14ac:dyDescent="0.3">
      <c r="A295" t="s">
        <v>22</v>
      </c>
      <c r="B295" t="s">
        <v>88</v>
      </c>
      <c r="C295" t="s">
        <v>130</v>
      </c>
      <c r="D295" t="s">
        <v>102</v>
      </c>
      <c r="E295">
        <v>1939</v>
      </c>
      <c r="G295" s="1"/>
      <c r="H295" s="3">
        <f t="shared" si="46"/>
        <v>0</v>
      </c>
      <c r="I295" s="1"/>
      <c r="J295" s="3">
        <f t="shared" si="47"/>
        <v>0</v>
      </c>
      <c r="L295" s="1"/>
      <c r="M295" s="2">
        <f t="shared" si="48"/>
        <v>0</v>
      </c>
      <c r="N295" s="1"/>
      <c r="O295" s="2">
        <f t="shared" si="49"/>
        <v>0</v>
      </c>
      <c r="P295" s="1"/>
      <c r="Q295" s="1">
        <f t="shared" si="43"/>
        <v>0</v>
      </c>
      <c r="S295" s="1">
        <f t="shared" si="44"/>
        <v>0</v>
      </c>
      <c r="U295" s="1">
        <f t="shared" si="45"/>
        <v>0</v>
      </c>
    </row>
    <row r="296" spans="1:21" ht="14.4" customHeight="1" x14ac:dyDescent="0.3">
      <c r="A296" t="s">
        <v>22</v>
      </c>
      <c r="B296" t="s">
        <v>88</v>
      </c>
      <c r="C296" t="s">
        <v>130</v>
      </c>
      <c r="D296" t="s">
        <v>102</v>
      </c>
      <c r="E296">
        <v>1940</v>
      </c>
      <c r="G296" s="1"/>
      <c r="H296" s="3">
        <f t="shared" si="46"/>
        <v>0</v>
      </c>
      <c r="I296" s="1"/>
      <c r="J296" s="3">
        <f t="shared" si="47"/>
        <v>0</v>
      </c>
      <c r="L296" s="1"/>
      <c r="M296" s="2">
        <f t="shared" si="48"/>
        <v>0</v>
      </c>
      <c r="N296" s="1"/>
      <c r="O296" s="2">
        <f t="shared" si="49"/>
        <v>0</v>
      </c>
      <c r="P296" s="1"/>
      <c r="Q296" s="1">
        <f t="shared" si="43"/>
        <v>0</v>
      </c>
      <c r="S296" s="1">
        <f t="shared" si="44"/>
        <v>0</v>
      </c>
      <c r="U296" s="1">
        <f t="shared" si="45"/>
        <v>0</v>
      </c>
    </row>
    <row r="297" spans="1:21" ht="14.4" customHeight="1" x14ac:dyDescent="0.3">
      <c r="A297" t="s">
        <v>22</v>
      </c>
      <c r="B297" t="s">
        <v>88</v>
      </c>
      <c r="C297" t="s">
        <v>130</v>
      </c>
      <c r="D297" t="s">
        <v>102</v>
      </c>
      <c r="E297">
        <v>1941</v>
      </c>
      <c r="G297" s="1"/>
      <c r="H297" s="3">
        <f t="shared" si="46"/>
        <v>0</v>
      </c>
      <c r="I297" s="1"/>
      <c r="J297" s="3">
        <f t="shared" si="47"/>
        <v>0</v>
      </c>
      <c r="L297" s="1"/>
      <c r="M297" s="2">
        <f t="shared" si="48"/>
        <v>0</v>
      </c>
      <c r="N297" s="1"/>
      <c r="O297" s="2">
        <f t="shared" si="49"/>
        <v>0</v>
      </c>
      <c r="P297" s="1"/>
      <c r="Q297" s="1">
        <f t="shared" si="43"/>
        <v>0</v>
      </c>
      <c r="S297" s="1">
        <f t="shared" si="44"/>
        <v>0</v>
      </c>
      <c r="U297" s="1">
        <f t="shared" si="45"/>
        <v>0</v>
      </c>
    </row>
    <row r="298" spans="1:21" ht="14.4" customHeight="1" x14ac:dyDescent="0.3">
      <c r="A298" t="s">
        <v>22</v>
      </c>
      <c r="B298" t="s">
        <v>88</v>
      </c>
      <c r="C298" t="s">
        <v>130</v>
      </c>
      <c r="D298" t="s">
        <v>102</v>
      </c>
      <c r="E298">
        <v>1942</v>
      </c>
      <c r="G298" s="1"/>
      <c r="H298" s="3">
        <f t="shared" si="46"/>
        <v>0</v>
      </c>
      <c r="I298" s="1"/>
      <c r="J298" s="3">
        <f t="shared" si="47"/>
        <v>0</v>
      </c>
      <c r="L298" s="1"/>
      <c r="M298" s="2">
        <f t="shared" si="48"/>
        <v>0</v>
      </c>
      <c r="N298" s="1"/>
      <c r="O298" s="2">
        <f t="shared" si="49"/>
        <v>0</v>
      </c>
      <c r="P298" s="1"/>
      <c r="Q298" s="1">
        <f t="shared" si="43"/>
        <v>0</v>
      </c>
      <c r="S298" s="1">
        <f t="shared" si="44"/>
        <v>0</v>
      </c>
      <c r="U298" s="1">
        <f t="shared" si="45"/>
        <v>0</v>
      </c>
    </row>
    <row r="299" spans="1:21" ht="14.4" customHeight="1" x14ac:dyDescent="0.3">
      <c r="A299" t="s">
        <v>22</v>
      </c>
      <c r="B299" t="s">
        <v>88</v>
      </c>
      <c r="C299" t="s">
        <v>130</v>
      </c>
      <c r="D299" t="s">
        <v>102</v>
      </c>
      <c r="E299">
        <v>1943</v>
      </c>
      <c r="G299" s="1"/>
      <c r="H299" s="3">
        <f t="shared" si="46"/>
        <v>0</v>
      </c>
      <c r="I299" s="1"/>
      <c r="J299" s="3">
        <f t="shared" si="47"/>
        <v>0</v>
      </c>
      <c r="L299" s="1"/>
      <c r="M299" s="2">
        <f t="shared" si="48"/>
        <v>0</v>
      </c>
      <c r="N299" s="1"/>
      <c r="O299" s="2">
        <f t="shared" si="49"/>
        <v>0</v>
      </c>
      <c r="P299" s="1"/>
      <c r="Q299" s="1">
        <f t="shared" si="43"/>
        <v>0</v>
      </c>
      <c r="S299" s="1">
        <f t="shared" si="44"/>
        <v>0</v>
      </c>
      <c r="U299" s="1">
        <f t="shared" si="45"/>
        <v>0</v>
      </c>
    </row>
    <row r="300" spans="1:21" ht="14.4" customHeight="1" x14ac:dyDescent="0.3">
      <c r="A300" t="s">
        <v>22</v>
      </c>
      <c r="B300" t="s">
        <v>88</v>
      </c>
      <c r="C300" t="s">
        <v>130</v>
      </c>
      <c r="D300" t="s">
        <v>102</v>
      </c>
      <c r="E300">
        <v>1944</v>
      </c>
      <c r="G300" s="1"/>
      <c r="H300" s="3">
        <f t="shared" si="46"/>
        <v>0</v>
      </c>
      <c r="I300" s="1"/>
      <c r="J300" s="3">
        <f t="shared" si="47"/>
        <v>0</v>
      </c>
      <c r="L300" s="1"/>
      <c r="M300" s="2">
        <f t="shared" si="48"/>
        <v>0</v>
      </c>
      <c r="N300" s="1"/>
      <c r="O300" s="2">
        <f t="shared" si="49"/>
        <v>0</v>
      </c>
      <c r="P300" s="1"/>
      <c r="Q300" s="1">
        <f t="shared" si="43"/>
        <v>0</v>
      </c>
      <c r="S300" s="1">
        <f t="shared" si="44"/>
        <v>0</v>
      </c>
      <c r="U300" s="1">
        <f t="shared" si="45"/>
        <v>0</v>
      </c>
    </row>
    <row r="301" spans="1:21" ht="14.4" customHeight="1" x14ac:dyDescent="0.3">
      <c r="A301" t="s">
        <v>22</v>
      </c>
      <c r="B301" t="s">
        <v>88</v>
      </c>
      <c r="C301" t="s">
        <v>130</v>
      </c>
      <c r="D301" t="s">
        <v>102</v>
      </c>
      <c r="E301">
        <v>1945</v>
      </c>
      <c r="G301" s="1"/>
      <c r="H301" s="3">
        <f t="shared" si="46"/>
        <v>0</v>
      </c>
      <c r="I301" s="1"/>
      <c r="J301" s="3">
        <f t="shared" si="47"/>
        <v>0</v>
      </c>
      <c r="L301" s="1"/>
      <c r="M301" s="2">
        <f t="shared" si="48"/>
        <v>0</v>
      </c>
      <c r="N301" s="1"/>
      <c r="O301" s="2">
        <f t="shared" si="49"/>
        <v>0</v>
      </c>
      <c r="P301" s="1"/>
      <c r="Q301" s="1">
        <f t="shared" si="43"/>
        <v>0</v>
      </c>
      <c r="S301" s="1">
        <f t="shared" si="44"/>
        <v>0</v>
      </c>
      <c r="U301" s="1">
        <f t="shared" si="45"/>
        <v>0</v>
      </c>
    </row>
    <row r="302" spans="1:21" ht="14.4" customHeight="1" x14ac:dyDescent="0.3">
      <c r="A302" t="s">
        <v>68</v>
      </c>
      <c r="B302" t="s">
        <v>68</v>
      </c>
      <c r="C302" t="s">
        <v>129</v>
      </c>
      <c r="D302" t="s">
        <v>102</v>
      </c>
      <c r="E302">
        <v>1936</v>
      </c>
      <c r="G302" s="1"/>
      <c r="H302" s="3">
        <f t="shared" si="46"/>
        <v>0</v>
      </c>
      <c r="I302" s="1"/>
      <c r="J302" s="3">
        <f t="shared" si="47"/>
        <v>0</v>
      </c>
      <c r="L302" s="1"/>
      <c r="M302" s="2">
        <f t="shared" si="48"/>
        <v>0</v>
      </c>
      <c r="N302" s="1"/>
      <c r="O302" s="2">
        <f t="shared" si="49"/>
        <v>0</v>
      </c>
      <c r="P302" s="1"/>
      <c r="Q302" s="1">
        <f t="shared" si="43"/>
        <v>0</v>
      </c>
      <c r="S302" s="1">
        <f t="shared" si="44"/>
        <v>0</v>
      </c>
      <c r="U302" s="1">
        <f t="shared" si="45"/>
        <v>0</v>
      </c>
    </row>
    <row r="303" spans="1:21" ht="14.4" customHeight="1" x14ac:dyDescent="0.3">
      <c r="A303" t="s">
        <v>68</v>
      </c>
      <c r="B303" t="s">
        <v>68</v>
      </c>
      <c r="C303" t="s">
        <v>129</v>
      </c>
      <c r="D303" t="s">
        <v>102</v>
      </c>
      <c r="E303">
        <v>1937</v>
      </c>
      <c r="G303" s="1"/>
      <c r="H303" s="3">
        <f t="shared" si="46"/>
        <v>0</v>
      </c>
      <c r="I303" s="1"/>
      <c r="J303" s="3">
        <f t="shared" si="47"/>
        <v>0</v>
      </c>
      <c r="L303" s="1"/>
      <c r="M303" s="2">
        <f t="shared" si="48"/>
        <v>0</v>
      </c>
      <c r="N303" s="1"/>
      <c r="O303" s="2">
        <f t="shared" si="49"/>
        <v>0</v>
      </c>
      <c r="P303" s="1"/>
      <c r="Q303" s="1">
        <f t="shared" si="43"/>
        <v>0</v>
      </c>
      <c r="S303" s="1">
        <f t="shared" si="44"/>
        <v>0</v>
      </c>
      <c r="U303" s="1">
        <f t="shared" si="45"/>
        <v>0</v>
      </c>
    </row>
    <row r="304" spans="1:21" ht="14.4" customHeight="1" x14ac:dyDescent="0.3">
      <c r="A304" t="s">
        <v>68</v>
      </c>
      <c r="B304" t="s">
        <v>68</v>
      </c>
      <c r="C304" t="s">
        <v>129</v>
      </c>
      <c r="D304" t="s">
        <v>102</v>
      </c>
      <c r="E304">
        <v>1938</v>
      </c>
      <c r="G304" s="1"/>
      <c r="H304" s="3">
        <f t="shared" si="46"/>
        <v>0</v>
      </c>
      <c r="I304" s="1"/>
      <c r="J304" s="3">
        <f t="shared" si="47"/>
        <v>0</v>
      </c>
      <c r="L304" s="1"/>
      <c r="M304" s="2">
        <f t="shared" si="48"/>
        <v>0</v>
      </c>
      <c r="N304" s="1"/>
      <c r="O304" s="2">
        <f t="shared" si="49"/>
        <v>0</v>
      </c>
      <c r="P304" s="1"/>
      <c r="Q304" s="1">
        <f t="shared" si="43"/>
        <v>0</v>
      </c>
      <c r="S304" s="1">
        <f t="shared" si="44"/>
        <v>0</v>
      </c>
      <c r="U304" s="1">
        <f t="shared" si="45"/>
        <v>0</v>
      </c>
    </row>
    <row r="305" spans="1:21" ht="14.4" customHeight="1" x14ac:dyDescent="0.3">
      <c r="A305" t="s">
        <v>68</v>
      </c>
      <c r="B305" t="s">
        <v>68</v>
      </c>
      <c r="C305" t="s">
        <v>129</v>
      </c>
      <c r="D305" t="s">
        <v>102</v>
      </c>
      <c r="E305">
        <v>1939</v>
      </c>
      <c r="G305" s="1"/>
      <c r="H305" s="3">
        <f t="shared" si="46"/>
        <v>0</v>
      </c>
      <c r="I305" s="1"/>
      <c r="J305" s="3">
        <f t="shared" si="47"/>
        <v>0</v>
      </c>
      <c r="L305" s="1"/>
      <c r="M305" s="2">
        <f t="shared" si="48"/>
        <v>0</v>
      </c>
      <c r="N305" s="1"/>
      <c r="O305" s="2">
        <f t="shared" si="49"/>
        <v>0</v>
      </c>
      <c r="P305" s="1"/>
      <c r="Q305" s="1">
        <f t="shared" si="43"/>
        <v>0</v>
      </c>
      <c r="S305" s="1">
        <f t="shared" si="44"/>
        <v>0</v>
      </c>
      <c r="U305" s="1">
        <f t="shared" si="45"/>
        <v>0</v>
      </c>
    </row>
    <row r="306" spans="1:21" ht="14.4" customHeight="1" x14ac:dyDescent="0.3">
      <c r="A306" t="s">
        <v>68</v>
      </c>
      <c r="B306" t="s">
        <v>68</v>
      </c>
      <c r="C306" t="s">
        <v>129</v>
      </c>
      <c r="D306" t="s">
        <v>102</v>
      </c>
      <c r="E306">
        <v>1940</v>
      </c>
      <c r="G306" s="1"/>
      <c r="H306" s="3">
        <f t="shared" si="46"/>
        <v>0</v>
      </c>
      <c r="I306" s="1"/>
      <c r="J306" s="3">
        <f t="shared" si="47"/>
        <v>0</v>
      </c>
      <c r="L306" s="1"/>
      <c r="M306" s="2">
        <f t="shared" si="48"/>
        <v>0</v>
      </c>
      <c r="N306" s="1"/>
      <c r="O306" s="2">
        <f t="shared" si="49"/>
        <v>0</v>
      </c>
      <c r="P306" s="1"/>
      <c r="Q306" s="1">
        <f t="shared" si="43"/>
        <v>0</v>
      </c>
      <c r="S306" s="1">
        <f t="shared" si="44"/>
        <v>0</v>
      </c>
      <c r="U306" s="1">
        <f t="shared" si="45"/>
        <v>0</v>
      </c>
    </row>
    <row r="307" spans="1:21" ht="14.4" customHeight="1" x14ac:dyDescent="0.3">
      <c r="A307" t="s">
        <v>68</v>
      </c>
      <c r="B307" t="s">
        <v>68</v>
      </c>
      <c r="C307" t="s">
        <v>129</v>
      </c>
      <c r="D307" t="s">
        <v>102</v>
      </c>
      <c r="E307">
        <v>1941</v>
      </c>
      <c r="G307" s="1"/>
      <c r="H307" s="3">
        <f t="shared" si="46"/>
        <v>0</v>
      </c>
      <c r="I307" s="1"/>
      <c r="J307" s="3">
        <f t="shared" si="47"/>
        <v>0</v>
      </c>
      <c r="L307" s="1"/>
      <c r="M307" s="2">
        <f t="shared" si="48"/>
        <v>0</v>
      </c>
      <c r="N307" s="1"/>
      <c r="O307" s="2">
        <f t="shared" si="49"/>
        <v>0</v>
      </c>
      <c r="P307" s="1"/>
      <c r="Q307" s="1">
        <f t="shared" si="43"/>
        <v>0</v>
      </c>
      <c r="S307" s="1">
        <f t="shared" si="44"/>
        <v>0</v>
      </c>
      <c r="U307" s="1">
        <f t="shared" si="45"/>
        <v>0</v>
      </c>
    </row>
    <row r="308" spans="1:21" ht="14.4" customHeight="1" x14ac:dyDescent="0.3">
      <c r="A308" t="s">
        <v>68</v>
      </c>
      <c r="B308" t="s">
        <v>68</v>
      </c>
      <c r="C308" t="s">
        <v>129</v>
      </c>
      <c r="D308" t="s">
        <v>102</v>
      </c>
      <c r="E308">
        <v>1942</v>
      </c>
      <c r="G308" s="1"/>
      <c r="H308" s="3">
        <f t="shared" si="46"/>
        <v>0</v>
      </c>
      <c r="I308" s="1"/>
      <c r="J308" s="3">
        <f t="shared" si="47"/>
        <v>0</v>
      </c>
      <c r="L308" s="1"/>
      <c r="M308" s="2">
        <f t="shared" si="48"/>
        <v>0</v>
      </c>
      <c r="N308" s="1"/>
      <c r="O308" s="2">
        <f t="shared" si="49"/>
        <v>0</v>
      </c>
      <c r="P308" s="1"/>
      <c r="Q308" s="1">
        <f t="shared" si="43"/>
        <v>0</v>
      </c>
      <c r="S308" s="1">
        <f t="shared" si="44"/>
        <v>0</v>
      </c>
      <c r="U308" s="1">
        <f t="shared" si="45"/>
        <v>0</v>
      </c>
    </row>
    <row r="309" spans="1:21" ht="14.4" customHeight="1" x14ac:dyDescent="0.3">
      <c r="A309" t="s">
        <v>68</v>
      </c>
      <c r="B309" t="s">
        <v>68</v>
      </c>
      <c r="C309" t="s">
        <v>129</v>
      </c>
      <c r="D309" t="s">
        <v>102</v>
      </c>
      <c r="E309">
        <v>1943</v>
      </c>
      <c r="G309" s="1"/>
      <c r="H309" s="3">
        <f t="shared" si="46"/>
        <v>0</v>
      </c>
      <c r="I309" s="1"/>
      <c r="J309" s="3">
        <f t="shared" si="47"/>
        <v>0</v>
      </c>
      <c r="L309" s="1"/>
      <c r="M309" s="2">
        <f t="shared" si="48"/>
        <v>0</v>
      </c>
      <c r="N309" s="1"/>
      <c r="O309" s="2">
        <f t="shared" si="49"/>
        <v>0</v>
      </c>
      <c r="P309" s="1"/>
      <c r="Q309" s="1">
        <f t="shared" si="43"/>
        <v>0</v>
      </c>
      <c r="S309" s="1">
        <f t="shared" si="44"/>
        <v>0</v>
      </c>
      <c r="U309" s="1">
        <f t="shared" si="45"/>
        <v>0</v>
      </c>
    </row>
    <row r="310" spans="1:21" ht="14.4" customHeight="1" x14ac:dyDescent="0.3">
      <c r="A310" t="s">
        <v>68</v>
      </c>
      <c r="B310" t="s">
        <v>68</v>
      </c>
      <c r="C310" t="s">
        <v>129</v>
      </c>
      <c r="D310" t="s">
        <v>102</v>
      </c>
      <c r="E310">
        <v>1944</v>
      </c>
      <c r="G310" s="1"/>
      <c r="H310" s="3">
        <f t="shared" si="46"/>
        <v>0</v>
      </c>
      <c r="I310" s="1"/>
      <c r="J310" s="3">
        <f t="shared" si="47"/>
        <v>0</v>
      </c>
      <c r="L310" s="1"/>
      <c r="M310" s="2">
        <f t="shared" si="48"/>
        <v>0</v>
      </c>
      <c r="N310" s="1"/>
      <c r="O310" s="2">
        <f t="shared" si="49"/>
        <v>0</v>
      </c>
      <c r="P310" s="1"/>
      <c r="Q310" s="1">
        <f t="shared" si="43"/>
        <v>0</v>
      </c>
      <c r="S310" s="1">
        <f t="shared" si="44"/>
        <v>0</v>
      </c>
      <c r="U310" s="1">
        <f t="shared" si="45"/>
        <v>0</v>
      </c>
    </row>
    <row r="311" spans="1:21" ht="14.4" customHeight="1" x14ac:dyDescent="0.3">
      <c r="A311" t="s">
        <v>68</v>
      </c>
      <c r="B311" t="s">
        <v>68</v>
      </c>
      <c r="C311" t="s">
        <v>129</v>
      </c>
      <c r="D311" t="s">
        <v>102</v>
      </c>
      <c r="E311">
        <v>1945</v>
      </c>
      <c r="G311" s="1"/>
      <c r="H311" s="3">
        <f t="shared" si="46"/>
        <v>0</v>
      </c>
      <c r="I311" s="1"/>
      <c r="J311" s="3">
        <f t="shared" si="47"/>
        <v>0</v>
      </c>
      <c r="L311" s="1"/>
      <c r="M311" s="2">
        <f t="shared" si="48"/>
        <v>0</v>
      </c>
      <c r="N311" s="1"/>
      <c r="O311" s="2">
        <f t="shared" si="49"/>
        <v>0</v>
      </c>
      <c r="P311" s="1"/>
      <c r="Q311" s="1">
        <f t="shared" si="43"/>
        <v>0</v>
      </c>
      <c r="S311" s="1">
        <f t="shared" si="44"/>
        <v>0</v>
      </c>
      <c r="U311" s="1">
        <f t="shared" si="45"/>
        <v>0</v>
      </c>
    </row>
    <row r="312" spans="1:21" ht="14.4" customHeight="1" x14ac:dyDescent="0.3">
      <c r="A312" t="s">
        <v>52</v>
      </c>
      <c r="B312" t="s">
        <v>52</v>
      </c>
      <c r="C312" t="s">
        <v>129</v>
      </c>
      <c r="D312" t="s">
        <v>102</v>
      </c>
      <c r="E312">
        <v>1936</v>
      </c>
      <c r="F312">
        <v>3</v>
      </c>
      <c r="G312" s="1">
        <v>0</v>
      </c>
      <c r="H312" s="3">
        <f t="shared" si="46"/>
        <v>0</v>
      </c>
      <c r="I312" s="1">
        <v>0</v>
      </c>
      <c r="J312" s="3">
        <f t="shared" si="47"/>
        <v>0</v>
      </c>
      <c r="L312" s="1"/>
      <c r="M312" s="2">
        <f t="shared" si="48"/>
        <v>0</v>
      </c>
      <c r="N312" s="1"/>
      <c r="O312" s="2">
        <f t="shared" si="49"/>
        <v>0</v>
      </c>
      <c r="P312" s="1"/>
      <c r="Q312" s="1">
        <f t="shared" si="43"/>
        <v>0</v>
      </c>
      <c r="S312" s="1">
        <f t="shared" si="44"/>
        <v>0</v>
      </c>
      <c r="U312" s="1">
        <f t="shared" si="45"/>
        <v>0</v>
      </c>
    </row>
    <row r="313" spans="1:21" ht="14.4" customHeight="1" x14ac:dyDescent="0.3">
      <c r="A313" t="s">
        <v>52</v>
      </c>
      <c r="B313" t="s">
        <v>52</v>
      </c>
      <c r="C313" t="s">
        <v>129</v>
      </c>
      <c r="D313" t="s">
        <v>102</v>
      </c>
      <c r="E313">
        <v>1937</v>
      </c>
      <c r="F313">
        <v>3</v>
      </c>
      <c r="G313" s="1"/>
      <c r="H313" s="3">
        <f t="shared" si="46"/>
        <v>0</v>
      </c>
      <c r="I313" s="1"/>
      <c r="J313" s="3">
        <f t="shared" si="47"/>
        <v>0</v>
      </c>
      <c r="L313" s="1"/>
      <c r="M313" s="2">
        <f t="shared" si="48"/>
        <v>0</v>
      </c>
      <c r="N313" s="1"/>
      <c r="O313" s="2">
        <f t="shared" si="49"/>
        <v>0</v>
      </c>
      <c r="P313" s="1"/>
      <c r="Q313" s="1">
        <f t="shared" ref="Q313:Q376" si="50">P313/100000</f>
        <v>0</v>
      </c>
      <c r="S313" s="1">
        <f t="shared" si="44"/>
        <v>0</v>
      </c>
      <c r="U313" s="1">
        <f t="shared" si="45"/>
        <v>0</v>
      </c>
    </row>
    <row r="314" spans="1:21" ht="14.4" customHeight="1" x14ac:dyDescent="0.3">
      <c r="A314" t="s">
        <v>52</v>
      </c>
      <c r="B314" t="s">
        <v>52</v>
      </c>
      <c r="C314" t="s">
        <v>129</v>
      </c>
      <c r="D314" t="s">
        <v>102</v>
      </c>
      <c r="E314">
        <v>1938</v>
      </c>
      <c r="F314">
        <v>3</v>
      </c>
      <c r="G314" s="1"/>
      <c r="H314" s="3">
        <f t="shared" si="46"/>
        <v>0</v>
      </c>
      <c r="I314" s="1"/>
      <c r="J314" s="3">
        <f t="shared" si="47"/>
        <v>0</v>
      </c>
      <c r="L314" s="1"/>
      <c r="M314" s="2">
        <f t="shared" si="48"/>
        <v>0</v>
      </c>
      <c r="N314" s="1"/>
      <c r="O314" s="2">
        <f t="shared" si="49"/>
        <v>0</v>
      </c>
      <c r="P314" s="1"/>
      <c r="Q314" s="1">
        <f t="shared" si="50"/>
        <v>0</v>
      </c>
      <c r="S314" s="1">
        <f t="shared" si="44"/>
        <v>0</v>
      </c>
      <c r="U314" s="1">
        <f t="shared" si="45"/>
        <v>0</v>
      </c>
    </row>
    <row r="315" spans="1:21" ht="14.4" customHeight="1" x14ac:dyDescent="0.3">
      <c r="A315" t="s">
        <v>52</v>
      </c>
      <c r="B315" t="s">
        <v>52</v>
      </c>
      <c r="C315" t="s">
        <v>129</v>
      </c>
      <c r="D315" t="s">
        <v>102</v>
      </c>
      <c r="E315">
        <v>1939</v>
      </c>
      <c r="F315">
        <v>3</v>
      </c>
      <c r="G315" s="1"/>
      <c r="H315" s="3">
        <f t="shared" si="46"/>
        <v>0</v>
      </c>
      <c r="I315" s="1"/>
      <c r="J315" s="3">
        <f t="shared" si="47"/>
        <v>0</v>
      </c>
      <c r="L315" s="1"/>
      <c r="M315" s="2">
        <f t="shared" si="48"/>
        <v>0</v>
      </c>
      <c r="N315" s="1"/>
      <c r="O315" s="2">
        <f t="shared" si="49"/>
        <v>0</v>
      </c>
      <c r="P315" s="1"/>
      <c r="Q315" s="1">
        <f t="shared" si="50"/>
        <v>0</v>
      </c>
      <c r="S315" s="1">
        <f t="shared" si="44"/>
        <v>0</v>
      </c>
      <c r="U315" s="1">
        <f t="shared" si="45"/>
        <v>0</v>
      </c>
    </row>
    <row r="316" spans="1:21" ht="14.4" customHeight="1" x14ac:dyDescent="0.3">
      <c r="A316" t="s">
        <v>52</v>
      </c>
      <c r="B316" t="s">
        <v>52</v>
      </c>
      <c r="C316" t="s">
        <v>129</v>
      </c>
      <c r="D316" t="s">
        <v>102</v>
      </c>
      <c r="E316">
        <v>1940</v>
      </c>
      <c r="F316">
        <v>3</v>
      </c>
      <c r="G316" s="1"/>
      <c r="H316" s="3">
        <f t="shared" si="46"/>
        <v>0</v>
      </c>
      <c r="I316" s="1"/>
      <c r="J316" s="3">
        <f t="shared" si="47"/>
        <v>0</v>
      </c>
      <c r="L316" s="1"/>
      <c r="M316" s="2">
        <f t="shared" si="48"/>
        <v>0</v>
      </c>
      <c r="N316" s="1"/>
      <c r="O316" s="2">
        <f t="shared" si="49"/>
        <v>0</v>
      </c>
      <c r="P316" s="1"/>
      <c r="Q316" s="1">
        <f t="shared" si="50"/>
        <v>0</v>
      </c>
      <c r="S316" s="1">
        <f t="shared" si="44"/>
        <v>0</v>
      </c>
      <c r="U316" s="1">
        <f t="shared" si="45"/>
        <v>0</v>
      </c>
    </row>
    <row r="317" spans="1:21" ht="14.4" customHeight="1" x14ac:dyDescent="0.3">
      <c r="A317" t="s">
        <v>52</v>
      </c>
      <c r="B317" t="s">
        <v>52</v>
      </c>
      <c r="C317" t="s">
        <v>129</v>
      </c>
      <c r="D317" t="s">
        <v>102</v>
      </c>
      <c r="E317">
        <v>1941</v>
      </c>
      <c r="F317">
        <v>3</v>
      </c>
      <c r="G317" s="1"/>
      <c r="H317" s="3">
        <f t="shared" si="46"/>
        <v>0</v>
      </c>
      <c r="I317" s="1"/>
      <c r="J317" s="3">
        <f t="shared" si="47"/>
        <v>0</v>
      </c>
      <c r="L317" s="1"/>
      <c r="M317" s="2">
        <f t="shared" si="48"/>
        <v>0</v>
      </c>
      <c r="N317" s="1"/>
      <c r="O317" s="2">
        <f t="shared" si="49"/>
        <v>0</v>
      </c>
      <c r="P317" s="1"/>
      <c r="Q317" s="1">
        <f t="shared" si="50"/>
        <v>0</v>
      </c>
      <c r="S317" s="1">
        <f t="shared" si="44"/>
        <v>0</v>
      </c>
      <c r="U317" s="1">
        <f t="shared" si="45"/>
        <v>0</v>
      </c>
    </row>
    <row r="318" spans="1:21" ht="14.4" customHeight="1" x14ac:dyDescent="0.3">
      <c r="A318" t="s">
        <v>52</v>
      </c>
      <c r="B318" t="s">
        <v>52</v>
      </c>
      <c r="C318" t="s">
        <v>129</v>
      </c>
      <c r="D318" t="s">
        <v>102</v>
      </c>
      <c r="E318">
        <v>1942</v>
      </c>
      <c r="F318">
        <v>3</v>
      </c>
      <c r="G318" s="1"/>
      <c r="H318" s="3">
        <f t="shared" si="46"/>
        <v>0</v>
      </c>
      <c r="I318" s="1"/>
      <c r="J318" s="3">
        <f t="shared" si="47"/>
        <v>0</v>
      </c>
      <c r="L318" s="1"/>
      <c r="M318" s="2">
        <f t="shared" si="48"/>
        <v>0</v>
      </c>
      <c r="N318" s="1"/>
      <c r="O318" s="2">
        <f t="shared" si="49"/>
        <v>0</v>
      </c>
      <c r="P318" s="1"/>
      <c r="Q318" s="1">
        <f t="shared" si="50"/>
        <v>0</v>
      </c>
      <c r="S318" s="1">
        <f t="shared" si="44"/>
        <v>0</v>
      </c>
      <c r="U318" s="1">
        <f t="shared" si="45"/>
        <v>0</v>
      </c>
    </row>
    <row r="319" spans="1:21" ht="14.4" customHeight="1" x14ac:dyDescent="0.3">
      <c r="A319" t="s">
        <v>52</v>
      </c>
      <c r="B319" t="s">
        <v>52</v>
      </c>
      <c r="C319" t="s">
        <v>129</v>
      </c>
      <c r="D319" t="s">
        <v>102</v>
      </c>
      <c r="E319">
        <v>1943</v>
      </c>
      <c r="F319">
        <v>3</v>
      </c>
      <c r="G319" s="1"/>
      <c r="H319" s="3">
        <f t="shared" si="46"/>
        <v>0</v>
      </c>
      <c r="I319" s="1"/>
      <c r="J319" s="3">
        <f t="shared" si="47"/>
        <v>0</v>
      </c>
      <c r="L319" s="1"/>
      <c r="M319" s="2">
        <f t="shared" si="48"/>
        <v>0</v>
      </c>
      <c r="N319" s="1"/>
      <c r="O319" s="2">
        <f t="shared" si="49"/>
        <v>0</v>
      </c>
      <c r="P319" s="1"/>
      <c r="Q319" s="1">
        <f t="shared" si="50"/>
        <v>0</v>
      </c>
      <c r="S319" s="1">
        <f t="shared" si="44"/>
        <v>0</v>
      </c>
      <c r="U319" s="1">
        <f t="shared" si="45"/>
        <v>0</v>
      </c>
    </row>
    <row r="320" spans="1:21" ht="14.4" customHeight="1" x14ac:dyDescent="0.3">
      <c r="A320" t="s">
        <v>52</v>
      </c>
      <c r="B320" t="s">
        <v>52</v>
      </c>
      <c r="C320" t="s">
        <v>129</v>
      </c>
      <c r="D320" t="s">
        <v>102</v>
      </c>
      <c r="E320">
        <v>1944</v>
      </c>
      <c r="F320">
        <v>3</v>
      </c>
      <c r="G320" s="1"/>
      <c r="H320" s="3">
        <f t="shared" si="46"/>
        <v>0</v>
      </c>
      <c r="I320" s="1"/>
      <c r="J320" s="3">
        <f t="shared" si="47"/>
        <v>0</v>
      </c>
      <c r="L320" s="1"/>
      <c r="M320" s="2">
        <f t="shared" si="48"/>
        <v>0</v>
      </c>
      <c r="N320" s="1"/>
      <c r="O320" s="2">
        <f t="shared" si="49"/>
        <v>0</v>
      </c>
      <c r="P320" s="1"/>
      <c r="Q320" s="1">
        <f t="shared" si="50"/>
        <v>0</v>
      </c>
      <c r="S320" s="1">
        <f t="shared" si="44"/>
        <v>0</v>
      </c>
      <c r="U320" s="1">
        <f t="shared" si="45"/>
        <v>0</v>
      </c>
    </row>
    <row r="321" spans="1:21" ht="14.4" customHeight="1" x14ac:dyDescent="0.3">
      <c r="A321" t="s">
        <v>52</v>
      </c>
      <c r="B321" t="s">
        <v>52</v>
      </c>
      <c r="C321" t="s">
        <v>129</v>
      </c>
      <c r="D321" t="s">
        <v>102</v>
      </c>
      <c r="E321">
        <v>1945</v>
      </c>
      <c r="F321">
        <v>3</v>
      </c>
      <c r="G321" s="1"/>
      <c r="H321" s="3">
        <f t="shared" si="46"/>
        <v>0</v>
      </c>
      <c r="I321" s="1"/>
      <c r="J321" s="3">
        <f t="shared" si="47"/>
        <v>0</v>
      </c>
      <c r="L321" s="1"/>
      <c r="M321" s="2">
        <f t="shared" si="48"/>
        <v>0</v>
      </c>
      <c r="N321" s="1"/>
      <c r="O321" s="2">
        <f t="shared" si="49"/>
        <v>0</v>
      </c>
      <c r="P321" s="1"/>
      <c r="Q321" s="1">
        <f t="shared" si="50"/>
        <v>0</v>
      </c>
      <c r="S321" s="1">
        <f t="shared" si="44"/>
        <v>0</v>
      </c>
      <c r="U321" s="1">
        <f t="shared" si="45"/>
        <v>0</v>
      </c>
    </row>
    <row r="322" spans="1:21" ht="14.4" customHeight="1" x14ac:dyDescent="0.3">
      <c r="A322" t="s">
        <v>79</v>
      </c>
      <c r="B322" t="s">
        <v>79</v>
      </c>
      <c r="C322" t="s">
        <v>129</v>
      </c>
      <c r="D322" t="s">
        <v>102</v>
      </c>
      <c r="E322">
        <v>1936</v>
      </c>
      <c r="G322" s="1"/>
      <c r="H322" s="3">
        <f t="shared" si="46"/>
        <v>0</v>
      </c>
      <c r="I322" s="1"/>
      <c r="J322" s="3">
        <f t="shared" si="47"/>
        <v>0</v>
      </c>
      <c r="L322" s="1"/>
      <c r="M322" s="2">
        <f t="shared" si="48"/>
        <v>0</v>
      </c>
      <c r="N322" s="1"/>
      <c r="O322" s="2">
        <f t="shared" si="49"/>
        <v>0</v>
      </c>
      <c r="P322" s="1"/>
      <c r="Q322" s="1">
        <f t="shared" si="50"/>
        <v>0</v>
      </c>
      <c r="S322" s="1">
        <f t="shared" si="44"/>
        <v>0</v>
      </c>
      <c r="U322" s="1">
        <f t="shared" si="45"/>
        <v>0</v>
      </c>
    </row>
    <row r="323" spans="1:21" ht="14.4" customHeight="1" x14ac:dyDescent="0.3">
      <c r="A323" t="s">
        <v>79</v>
      </c>
      <c r="B323" t="s">
        <v>79</v>
      </c>
      <c r="C323" t="s">
        <v>129</v>
      </c>
      <c r="D323" t="s">
        <v>102</v>
      </c>
      <c r="E323">
        <v>1937</v>
      </c>
      <c r="G323" s="1"/>
      <c r="H323" s="3">
        <f t="shared" si="46"/>
        <v>0</v>
      </c>
      <c r="I323" s="1"/>
      <c r="J323" s="3">
        <f t="shared" si="47"/>
        <v>0</v>
      </c>
      <c r="L323" s="1"/>
      <c r="M323" s="2">
        <f t="shared" si="48"/>
        <v>0</v>
      </c>
      <c r="N323" s="1"/>
      <c r="O323" s="2">
        <f t="shared" si="49"/>
        <v>0</v>
      </c>
      <c r="P323" s="1"/>
      <c r="Q323" s="1">
        <f t="shared" si="50"/>
        <v>0</v>
      </c>
      <c r="S323" s="1">
        <f t="shared" ref="S323:S386" si="51">R323/10</f>
        <v>0</v>
      </c>
      <c r="U323" s="1">
        <f t="shared" ref="U323:U386" si="52">T323/1000</f>
        <v>0</v>
      </c>
    </row>
    <row r="324" spans="1:21" ht="14.4" customHeight="1" x14ac:dyDescent="0.3">
      <c r="A324" t="s">
        <v>79</v>
      </c>
      <c r="B324" t="s">
        <v>79</v>
      </c>
      <c r="C324" t="s">
        <v>129</v>
      </c>
      <c r="D324" t="s">
        <v>102</v>
      </c>
      <c r="E324">
        <v>1938</v>
      </c>
      <c r="G324" s="1"/>
      <c r="H324" s="3">
        <f t="shared" ref="H324:H351" si="53">G324/50000</f>
        <v>0</v>
      </c>
      <c r="I324" s="1"/>
      <c r="J324" s="3">
        <f t="shared" ref="J324:J351" si="54">I324/50000</f>
        <v>0</v>
      </c>
      <c r="L324" s="1"/>
      <c r="M324" s="2">
        <f t="shared" ref="M324:M351" si="55">L324/1000</f>
        <v>0</v>
      </c>
      <c r="N324" s="1"/>
      <c r="O324" s="2">
        <f t="shared" ref="O324:O351" si="56">N324/1000</f>
        <v>0</v>
      </c>
      <c r="P324" s="1"/>
      <c r="Q324" s="1">
        <f t="shared" si="50"/>
        <v>0</v>
      </c>
      <c r="S324" s="1">
        <f t="shared" si="51"/>
        <v>0</v>
      </c>
      <c r="U324" s="1">
        <f t="shared" si="52"/>
        <v>0</v>
      </c>
    </row>
    <row r="325" spans="1:21" ht="14.4" customHeight="1" x14ac:dyDescent="0.3">
      <c r="A325" t="s">
        <v>79</v>
      </c>
      <c r="B325" t="s">
        <v>79</v>
      </c>
      <c r="C325" t="s">
        <v>129</v>
      </c>
      <c r="D325" t="s">
        <v>102</v>
      </c>
      <c r="E325">
        <v>1939</v>
      </c>
      <c r="G325" s="1"/>
      <c r="H325" s="3">
        <f t="shared" si="53"/>
        <v>0</v>
      </c>
      <c r="I325" s="1"/>
      <c r="J325" s="3">
        <f t="shared" si="54"/>
        <v>0</v>
      </c>
      <c r="L325" s="1"/>
      <c r="M325" s="2">
        <f t="shared" si="55"/>
        <v>0</v>
      </c>
      <c r="N325" s="1"/>
      <c r="O325" s="2">
        <f t="shared" si="56"/>
        <v>0</v>
      </c>
      <c r="P325" s="1"/>
      <c r="Q325" s="1">
        <f t="shared" si="50"/>
        <v>0</v>
      </c>
      <c r="S325" s="1">
        <f t="shared" si="51"/>
        <v>0</v>
      </c>
      <c r="U325" s="1">
        <f t="shared" si="52"/>
        <v>0</v>
      </c>
    </row>
    <row r="326" spans="1:21" ht="14.4" customHeight="1" x14ac:dyDescent="0.3">
      <c r="A326" t="s">
        <v>79</v>
      </c>
      <c r="B326" t="s">
        <v>79</v>
      </c>
      <c r="C326" t="s">
        <v>129</v>
      </c>
      <c r="D326" t="s">
        <v>102</v>
      </c>
      <c r="E326">
        <v>1940</v>
      </c>
      <c r="G326" s="1"/>
      <c r="H326" s="3">
        <f t="shared" si="53"/>
        <v>0</v>
      </c>
      <c r="I326" s="1"/>
      <c r="J326" s="3">
        <f t="shared" si="54"/>
        <v>0</v>
      </c>
      <c r="L326" s="1"/>
      <c r="M326" s="2">
        <f t="shared" si="55"/>
        <v>0</v>
      </c>
      <c r="N326" s="1"/>
      <c r="O326" s="2">
        <f t="shared" si="56"/>
        <v>0</v>
      </c>
      <c r="P326" s="1"/>
      <c r="Q326" s="1">
        <f t="shared" si="50"/>
        <v>0</v>
      </c>
      <c r="S326" s="1">
        <f t="shared" si="51"/>
        <v>0</v>
      </c>
      <c r="U326" s="1">
        <f t="shared" si="52"/>
        <v>0</v>
      </c>
    </row>
    <row r="327" spans="1:21" ht="14.4" customHeight="1" x14ac:dyDescent="0.3">
      <c r="A327" t="s">
        <v>79</v>
      </c>
      <c r="B327" t="s">
        <v>79</v>
      </c>
      <c r="C327" t="s">
        <v>129</v>
      </c>
      <c r="D327" t="s">
        <v>102</v>
      </c>
      <c r="E327">
        <v>1941</v>
      </c>
      <c r="G327" s="1"/>
      <c r="H327" s="3">
        <f t="shared" si="53"/>
        <v>0</v>
      </c>
      <c r="I327" s="1"/>
      <c r="J327" s="3">
        <f t="shared" si="54"/>
        <v>0</v>
      </c>
      <c r="L327" s="1"/>
      <c r="M327" s="2">
        <f t="shared" si="55"/>
        <v>0</v>
      </c>
      <c r="N327" s="1"/>
      <c r="O327" s="2">
        <f t="shared" si="56"/>
        <v>0</v>
      </c>
      <c r="P327" s="1"/>
      <c r="Q327" s="1">
        <f t="shared" si="50"/>
        <v>0</v>
      </c>
      <c r="S327" s="1">
        <f t="shared" si="51"/>
        <v>0</v>
      </c>
      <c r="U327" s="1">
        <f t="shared" si="52"/>
        <v>0</v>
      </c>
    </row>
    <row r="328" spans="1:21" ht="14.4" customHeight="1" x14ac:dyDescent="0.3">
      <c r="A328" t="s">
        <v>79</v>
      </c>
      <c r="B328" t="s">
        <v>79</v>
      </c>
      <c r="C328" t="s">
        <v>129</v>
      </c>
      <c r="D328" t="s">
        <v>102</v>
      </c>
      <c r="E328">
        <v>1942</v>
      </c>
      <c r="G328" s="1"/>
      <c r="H328" s="3">
        <f t="shared" si="53"/>
        <v>0</v>
      </c>
      <c r="I328" s="1"/>
      <c r="J328" s="3">
        <f t="shared" si="54"/>
        <v>0</v>
      </c>
      <c r="L328" s="1"/>
      <c r="M328" s="2">
        <f t="shared" si="55"/>
        <v>0</v>
      </c>
      <c r="N328" s="1"/>
      <c r="O328" s="2">
        <f t="shared" si="56"/>
        <v>0</v>
      </c>
      <c r="P328" s="1"/>
      <c r="Q328" s="1">
        <f t="shared" si="50"/>
        <v>0</v>
      </c>
      <c r="S328" s="1">
        <f t="shared" si="51"/>
        <v>0</v>
      </c>
      <c r="U328" s="1">
        <f t="shared" si="52"/>
        <v>0</v>
      </c>
    </row>
    <row r="329" spans="1:21" ht="14.4" customHeight="1" x14ac:dyDescent="0.3">
      <c r="A329" t="s">
        <v>79</v>
      </c>
      <c r="B329" t="s">
        <v>79</v>
      </c>
      <c r="C329" t="s">
        <v>129</v>
      </c>
      <c r="D329" t="s">
        <v>102</v>
      </c>
      <c r="E329">
        <v>1943</v>
      </c>
      <c r="G329" s="1"/>
      <c r="H329" s="3">
        <f t="shared" si="53"/>
        <v>0</v>
      </c>
      <c r="I329" s="1"/>
      <c r="J329" s="3">
        <f t="shared" si="54"/>
        <v>0</v>
      </c>
      <c r="L329" s="1"/>
      <c r="M329" s="2">
        <f t="shared" si="55"/>
        <v>0</v>
      </c>
      <c r="N329" s="1"/>
      <c r="O329" s="2">
        <f t="shared" si="56"/>
        <v>0</v>
      </c>
      <c r="P329" s="1"/>
      <c r="Q329" s="1">
        <f t="shared" si="50"/>
        <v>0</v>
      </c>
      <c r="S329" s="1">
        <f t="shared" si="51"/>
        <v>0</v>
      </c>
      <c r="U329" s="1">
        <f t="shared" si="52"/>
        <v>0</v>
      </c>
    </row>
    <row r="330" spans="1:21" ht="14.4" customHeight="1" x14ac:dyDescent="0.3">
      <c r="A330" t="s">
        <v>79</v>
      </c>
      <c r="B330" t="s">
        <v>79</v>
      </c>
      <c r="C330" t="s">
        <v>129</v>
      </c>
      <c r="D330" t="s">
        <v>102</v>
      </c>
      <c r="E330">
        <v>1944</v>
      </c>
      <c r="G330" s="1"/>
      <c r="H330" s="3">
        <f t="shared" si="53"/>
        <v>0</v>
      </c>
      <c r="I330" s="1"/>
      <c r="J330" s="3">
        <f t="shared" si="54"/>
        <v>0</v>
      </c>
      <c r="L330" s="1"/>
      <c r="M330" s="2">
        <f t="shared" si="55"/>
        <v>0</v>
      </c>
      <c r="N330" s="1"/>
      <c r="O330" s="2">
        <f t="shared" si="56"/>
        <v>0</v>
      </c>
      <c r="P330" s="1"/>
      <c r="Q330" s="1">
        <f t="shared" si="50"/>
        <v>0</v>
      </c>
      <c r="S330" s="1">
        <f t="shared" si="51"/>
        <v>0</v>
      </c>
      <c r="U330" s="1">
        <f t="shared" si="52"/>
        <v>0</v>
      </c>
    </row>
    <row r="331" spans="1:21" ht="14.4" customHeight="1" x14ac:dyDescent="0.3">
      <c r="A331" t="s">
        <v>79</v>
      </c>
      <c r="B331" t="s">
        <v>79</v>
      </c>
      <c r="C331" t="s">
        <v>129</v>
      </c>
      <c r="D331" t="s">
        <v>102</v>
      </c>
      <c r="E331">
        <v>1945</v>
      </c>
      <c r="G331" s="1"/>
      <c r="H331" s="3">
        <f t="shared" si="53"/>
        <v>0</v>
      </c>
      <c r="I331" s="1"/>
      <c r="J331" s="3">
        <f t="shared" si="54"/>
        <v>0</v>
      </c>
      <c r="L331" s="1"/>
      <c r="M331" s="2">
        <f t="shared" si="55"/>
        <v>0</v>
      </c>
      <c r="N331" s="1"/>
      <c r="O331" s="2">
        <f t="shared" si="56"/>
        <v>0</v>
      </c>
      <c r="P331" s="1"/>
      <c r="Q331" s="1">
        <f t="shared" si="50"/>
        <v>0</v>
      </c>
      <c r="S331" s="1">
        <f t="shared" si="51"/>
        <v>0</v>
      </c>
      <c r="U331" s="1">
        <f t="shared" si="52"/>
        <v>0</v>
      </c>
    </row>
    <row r="332" spans="1:21" ht="14.4" customHeight="1" x14ac:dyDescent="0.3">
      <c r="A332" t="s">
        <v>39</v>
      </c>
      <c r="B332" t="s">
        <v>39</v>
      </c>
      <c r="C332" t="s">
        <v>132</v>
      </c>
      <c r="D332" t="s">
        <v>102</v>
      </c>
      <c r="E332">
        <v>1936</v>
      </c>
      <c r="F332">
        <v>12</v>
      </c>
      <c r="G332" s="1">
        <v>0</v>
      </c>
      <c r="H332" s="3">
        <f t="shared" si="53"/>
        <v>0</v>
      </c>
      <c r="I332" s="1">
        <v>28950</v>
      </c>
      <c r="J332" s="3">
        <f t="shared" si="54"/>
        <v>0.57899999999999996</v>
      </c>
      <c r="L332" s="1"/>
      <c r="M332" s="2">
        <f t="shared" si="55"/>
        <v>0</v>
      </c>
      <c r="N332" s="1"/>
      <c r="O332" s="2">
        <f t="shared" si="56"/>
        <v>0</v>
      </c>
      <c r="P332" s="1"/>
      <c r="Q332" s="1">
        <f t="shared" si="50"/>
        <v>0</v>
      </c>
      <c r="S332" s="1">
        <f t="shared" si="51"/>
        <v>0</v>
      </c>
      <c r="U332" s="1">
        <f t="shared" si="52"/>
        <v>0</v>
      </c>
    </row>
    <row r="333" spans="1:21" ht="14.4" customHeight="1" x14ac:dyDescent="0.3">
      <c r="A333" t="s">
        <v>39</v>
      </c>
      <c r="B333" t="s">
        <v>39</v>
      </c>
      <c r="C333" t="s">
        <v>132</v>
      </c>
      <c r="D333" t="s">
        <v>102</v>
      </c>
      <c r="E333">
        <v>1937</v>
      </c>
      <c r="F333">
        <v>12</v>
      </c>
      <c r="G333" s="1"/>
      <c r="H333" s="3">
        <f t="shared" si="53"/>
        <v>0</v>
      </c>
      <c r="I333" s="1"/>
      <c r="J333" s="3">
        <f t="shared" si="54"/>
        <v>0</v>
      </c>
      <c r="L333" s="1"/>
      <c r="M333" s="2">
        <f t="shared" si="55"/>
        <v>0</v>
      </c>
      <c r="N333" s="1"/>
      <c r="O333" s="2">
        <f t="shared" si="56"/>
        <v>0</v>
      </c>
      <c r="P333" s="1"/>
      <c r="Q333" s="1">
        <f t="shared" si="50"/>
        <v>0</v>
      </c>
      <c r="S333" s="1">
        <f t="shared" si="51"/>
        <v>0</v>
      </c>
      <c r="U333" s="1">
        <f t="shared" si="52"/>
        <v>0</v>
      </c>
    </row>
    <row r="334" spans="1:21" ht="14.4" customHeight="1" x14ac:dyDescent="0.3">
      <c r="A334" t="s">
        <v>39</v>
      </c>
      <c r="B334" t="s">
        <v>39</v>
      </c>
      <c r="C334" t="s">
        <v>132</v>
      </c>
      <c r="D334" t="s">
        <v>102</v>
      </c>
      <c r="E334">
        <v>1938</v>
      </c>
      <c r="F334">
        <v>12</v>
      </c>
      <c r="G334" s="1"/>
      <c r="H334" s="3">
        <f t="shared" si="53"/>
        <v>0</v>
      </c>
      <c r="I334" s="1"/>
      <c r="J334" s="3">
        <f t="shared" si="54"/>
        <v>0</v>
      </c>
      <c r="L334" s="1"/>
      <c r="M334" s="2">
        <f t="shared" si="55"/>
        <v>0</v>
      </c>
      <c r="N334" s="1"/>
      <c r="O334" s="2">
        <f t="shared" si="56"/>
        <v>0</v>
      </c>
      <c r="P334" s="1"/>
      <c r="Q334" s="1">
        <f t="shared" si="50"/>
        <v>0</v>
      </c>
      <c r="S334" s="1">
        <f t="shared" si="51"/>
        <v>0</v>
      </c>
      <c r="U334" s="1">
        <f t="shared" si="52"/>
        <v>0</v>
      </c>
    </row>
    <row r="335" spans="1:21" ht="14.4" customHeight="1" x14ac:dyDescent="0.3">
      <c r="A335" t="s">
        <v>39</v>
      </c>
      <c r="B335" t="s">
        <v>39</v>
      </c>
      <c r="C335" t="s">
        <v>132</v>
      </c>
      <c r="D335" t="s">
        <v>102</v>
      </c>
      <c r="E335">
        <v>1939</v>
      </c>
      <c r="F335">
        <v>12</v>
      </c>
      <c r="G335" s="1"/>
      <c r="H335" s="3">
        <f t="shared" si="53"/>
        <v>0</v>
      </c>
      <c r="I335" s="1"/>
      <c r="J335" s="3">
        <f t="shared" si="54"/>
        <v>0</v>
      </c>
      <c r="L335" s="1"/>
      <c r="M335" s="2">
        <f t="shared" si="55"/>
        <v>0</v>
      </c>
      <c r="N335" s="1"/>
      <c r="O335" s="2">
        <f t="shared" si="56"/>
        <v>0</v>
      </c>
      <c r="P335" s="1"/>
      <c r="Q335" s="1">
        <f t="shared" si="50"/>
        <v>0</v>
      </c>
      <c r="S335" s="1">
        <f t="shared" si="51"/>
        <v>0</v>
      </c>
      <c r="U335" s="1">
        <f t="shared" si="52"/>
        <v>0</v>
      </c>
    </row>
    <row r="336" spans="1:21" ht="14.4" customHeight="1" x14ac:dyDescent="0.3">
      <c r="A336" t="s">
        <v>39</v>
      </c>
      <c r="B336" t="s">
        <v>39</v>
      </c>
      <c r="C336" t="s">
        <v>132</v>
      </c>
      <c r="D336" t="s">
        <v>102</v>
      </c>
      <c r="E336">
        <v>1940</v>
      </c>
      <c r="F336">
        <v>12</v>
      </c>
      <c r="G336" s="1"/>
      <c r="H336" s="3">
        <f t="shared" si="53"/>
        <v>0</v>
      </c>
      <c r="I336" s="1"/>
      <c r="J336" s="3">
        <f t="shared" si="54"/>
        <v>0</v>
      </c>
      <c r="L336" s="1"/>
      <c r="M336" s="2">
        <f t="shared" si="55"/>
        <v>0</v>
      </c>
      <c r="N336" s="1"/>
      <c r="O336" s="2">
        <f t="shared" si="56"/>
        <v>0</v>
      </c>
      <c r="P336" s="1"/>
      <c r="Q336" s="1">
        <f t="shared" si="50"/>
        <v>0</v>
      </c>
      <c r="S336" s="1">
        <f t="shared" si="51"/>
        <v>0</v>
      </c>
      <c r="U336" s="1">
        <f t="shared" si="52"/>
        <v>0</v>
      </c>
    </row>
    <row r="337" spans="1:21" ht="14.4" customHeight="1" x14ac:dyDescent="0.3">
      <c r="A337" t="s">
        <v>39</v>
      </c>
      <c r="B337" t="s">
        <v>39</v>
      </c>
      <c r="C337" t="s">
        <v>132</v>
      </c>
      <c r="D337" t="s">
        <v>102</v>
      </c>
      <c r="E337">
        <v>1941</v>
      </c>
      <c r="F337">
        <v>12</v>
      </c>
      <c r="G337" s="1"/>
      <c r="H337" s="3">
        <f t="shared" si="53"/>
        <v>0</v>
      </c>
      <c r="I337" s="1"/>
      <c r="J337" s="3">
        <f t="shared" si="54"/>
        <v>0</v>
      </c>
      <c r="L337" s="1"/>
      <c r="M337" s="2">
        <f t="shared" si="55"/>
        <v>0</v>
      </c>
      <c r="N337" s="1"/>
      <c r="O337" s="2">
        <f t="shared" si="56"/>
        <v>0</v>
      </c>
      <c r="P337" s="1"/>
      <c r="Q337" s="1">
        <f t="shared" si="50"/>
        <v>0</v>
      </c>
      <c r="S337" s="1">
        <f t="shared" si="51"/>
        <v>0</v>
      </c>
      <c r="U337" s="1">
        <f t="shared" si="52"/>
        <v>0</v>
      </c>
    </row>
    <row r="338" spans="1:21" ht="14.4" customHeight="1" x14ac:dyDescent="0.3">
      <c r="A338" t="s">
        <v>39</v>
      </c>
      <c r="B338" t="s">
        <v>39</v>
      </c>
      <c r="C338" t="s">
        <v>132</v>
      </c>
      <c r="D338" t="s">
        <v>102</v>
      </c>
      <c r="E338">
        <v>1942</v>
      </c>
      <c r="F338">
        <v>12</v>
      </c>
      <c r="G338" s="1"/>
      <c r="H338" s="3">
        <f t="shared" si="53"/>
        <v>0</v>
      </c>
      <c r="I338" s="1"/>
      <c r="J338" s="3">
        <f t="shared" si="54"/>
        <v>0</v>
      </c>
      <c r="L338" s="1"/>
      <c r="M338" s="2">
        <f t="shared" si="55"/>
        <v>0</v>
      </c>
      <c r="N338" s="1"/>
      <c r="O338" s="2">
        <f t="shared" si="56"/>
        <v>0</v>
      </c>
      <c r="P338" s="1"/>
      <c r="Q338" s="1">
        <f t="shared" si="50"/>
        <v>0</v>
      </c>
      <c r="S338" s="1">
        <f t="shared" si="51"/>
        <v>0</v>
      </c>
      <c r="U338" s="1">
        <f t="shared" si="52"/>
        <v>0</v>
      </c>
    </row>
    <row r="339" spans="1:21" ht="14.4" customHeight="1" x14ac:dyDescent="0.3">
      <c r="A339" t="s">
        <v>39</v>
      </c>
      <c r="B339" t="s">
        <v>39</v>
      </c>
      <c r="C339" t="s">
        <v>132</v>
      </c>
      <c r="D339" t="s">
        <v>102</v>
      </c>
      <c r="E339">
        <v>1943</v>
      </c>
      <c r="F339">
        <v>12</v>
      </c>
      <c r="G339" s="1"/>
      <c r="H339" s="3">
        <f t="shared" si="53"/>
        <v>0</v>
      </c>
      <c r="I339" s="1"/>
      <c r="J339" s="3">
        <f t="shared" si="54"/>
        <v>0</v>
      </c>
      <c r="L339" s="1"/>
      <c r="M339" s="2">
        <f t="shared" si="55"/>
        <v>0</v>
      </c>
      <c r="N339" s="1"/>
      <c r="O339" s="2">
        <f t="shared" si="56"/>
        <v>0</v>
      </c>
      <c r="P339" s="1"/>
      <c r="Q339" s="1">
        <f t="shared" si="50"/>
        <v>0</v>
      </c>
      <c r="S339" s="1">
        <f t="shared" si="51"/>
        <v>0</v>
      </c>
      <c r="U339" s="1">
        <f t="shared" si="52"/>
        <v>0</v>
      </c>
    </row>
    <row r="340" spans="1:21" ht="14.4" customHeight="1" x14ac:dyDescent="0.3">
      <c r="A340" t="s">
        <v>39</v>
      </c>
      <c r="B340" t="s">
        <v>39</v>
      </c>
      <c r="C340" t="s">
        <v>132</v>
      </c>
      <c r="D340" t="s">
        <v>102</v>
      </c>
      <c r="E340">
        <v>1944</v>
      </c>
      <c r="F340">
        <v>12</v>
      </c>
      <c r="G340" s="1"/>
      <c r="H340" s="3">
        <f t="shared" si="53"/>
        <v>0</v>
      </c>
      <c r="I340" s="1"/>
      <c r="J340" s="3">
        <f t="shared" si="54"/>
        <v>0</v>
      </c>
      <c r="L340" s="1"/>
      <c r="M340" s="2">
        <f t="shared" si="55"/>
        <v>0</v>
      </c>
      <c r="N340" s="1"/>
      <c r="O340" s="2">
        <f t="shared" si="56"/>
        <v>0</v>
      </c>
      <c r="P340" s="1"/>
      <c r="Q340" s="1">
        <f t="shared" si="50"/>
        <v>0</v>
      </c>
      <c r="S340" s="1">
        <f t="shared" si="51"/>
        <v>0</v>
      </c>
      <c r="U340" s="1">
        <f t="shared" si="52"/>
        <v>0</v>
      </c>
    </row>
    <row r="341" spans="1:21" ht="14.4" customHeight="1" x14ac:dyDescent="0.3">
      <c r="A341" t="s">
        <v>39</v>
      </c>
      <c r="B341" t="s">
        <v>39</v>
      </c>
      <c r="C341" t="s">
        <v>132</v>
      </c>
      <c r="D341" t="s">
        <v>102</v>
      </c>
      <c r="E341">
        <v>1945</v>
      </c>
      <c r="F341">
        <v>12</v>
      </c>
      <c r="G341" s="1"/>
      <c r="H341" s="3">
        <f t="shared" si="53"/>
        <v>0</v>
      </c>
      <c r="I341" s="1"/>
      <c r="J341" s="3">
        <f t="shared" si="54"/>
        <v>0</v>
      </c>
      <c r="L341" s="1"/>
      <c r="M341" s="2">
        <f t="shared" si="55"/>
        <v>0</v>
      </c>
      <c r="N341" s="1"/>
      <c r="O341" s="2">
        <f t="shared" si="56"/>
        <v>0</v>
      </c>
      <c r="P341" s="1"/>
      <c r="Q341" s="1">
        <f t="shared" si="50"/>
        <v>0</v>
      </c>
      <c r="S341" s="1">
        <f t="shared" si="51"/>
        <v>0</v>
      </c>
      <c r="U341" s="1">
        <f t="shared" si="52"/>
        <v>0</v>
      </c>
    </row>
    <row r="342" spans="1:21" x14ac:dyDescent="0.3">
      <c r="A342" t="s">
        <v>126</v>
      </c>
      <c r="B342" t="s">
        <v>20</v>
      </c>
      <c r="C342" t="s">
        <v>130</v>
      </c>
      <c r="D342" t="s">
        <v>101</v>
      </c>
      <c r="E342">
        <v>1936</v>
      </c>
      <c r="F342">
        <v>844</v>
      </c>
      <c r="G342" s="1">
        <v>6580128</v>
      </c>
      <c r="H342" s="3">
        <f t="shared" si="53"/>
        <v>131.60256000000001</v>
      </c>
      <c r="I342" s="1">
        <v>33301620</v>
      </c>
      <c r="J342" s="3">
        <f t="shared" si="54"/>
        <v>666.03240000000005</v>
      </c>
      <c r="K342">
        <v>508</v>
      </c>
      <c r="L342" s="1">
        <v>29700</v>
      </c>
      <c r="M342" s="2">
        <f t="shared" si="55"/>
        <v>29.7</v>
      </c>
      <c r="N342" s="1">
        <v>649500</v>
      </c>
      <c r="O342" s="2">
        <f t="shared" si="56"/>
        <v>649.5</v>
      </c>
      <c r="P342" s="1">
        <f>44513214+928333</f>
        <v>45441547</v>
      </c>
      <c r="Q342" s="1">
        <f t="shared" si="50"/>
        <v>454.41547000000003</v>
      </c>
      <c r="S342" s="1">
        <f t="shared" si="51"/>
        <v>0</v>
      </c>
      <c r="U342" s="1">
        <f t="shared" si="52"/>
        <v>0</v>
      </c>
    </row>
    <row r="343" spans="1:21" x14ac:dyDescent="0.3">
      <c r="A343" t="s">
        <v>126</v>
      </c>
      <c r="B343" t="s">
        <v>20</v>
      </c>
      <c r="C343" t="s">
        <v>130</v>
      </c>
      <c r="D343" t="s">
        <v>101</v>
      </c>
      <c r="E343">
        <v>1937</v>
      </c>
      <c r="F343">
        <v>844</v>
      </c>
      <c r="G343" s="1">
        <v>7794997</v>
      </c>
      <c r="H343" s="3">
        <f t="shared" si="53"/>
        <v>155.89993999999999</v>
      </c>
      <c r="I343" s="1">
        <v>37839000</v>
      </c>
      <c r="J343" s="3">
        <f t="shared" si="54"/>
        <v>756.78</v>
      </c>
      <c r="K343">
        <v>508</v>
      </c>
      <c r="L343" s="1">
        <v>34500</v>
      </c>
      <c r="M343" s="2">
        <f t="shared" si="55"/>
        <v>34.5</v>
      </c>
      <c r="N343" s="1">
        <v>688200</v>
      </c>
      <c r="O343" s="2">
        <f t="shared" si="56"/>
        <v>688.2</v>
      </c>
      <c r="P343" s="1">
        <f>43618141+999522</f>
        <v>44617663</v>
      </c>
      <c r="Q343" s="1">
        <f t="shared" si="50"/>
        <v>446.17662999999999</v>
      </c>
      <c r="S343" s="1">
        <f t="shared" si="51"/>
        <v>0</v>
      </c>
      <c r="U343" s="1">
        <f t="shared" si="52"/>
        <v>0</v>
      </c>
    </row>
    <row r="344" spans="1:21" x14ac:dyDescent="0.3">
      <c r="A344" t="s">
        <v>126</v>
      </c>
      <c r="B344" t="s">
        <v>20</v>
      </c>
      <c r="C344" t="s">
        <v>130</v>
      </c>
      <c r="D344" t="s">
        <v>101</v>
      </c>
      <c r="E344">
        <v>1938</v>
      </c>
      <c r="F344">
        <v>844</v>
      </c>
      <c r="G344" s="1">
        <v>6087902</v>
      </c>
      <c r="H344" s="3">
        <f t="shared" si="53"/>
        <v>121.75803999999999</v>
      </c>
      <c r="I344" s="1">
        <v>33137000</v>
      </c>
      <c r="J344" s="3">
        <f t="shared" si="54"/>
        <v>662.74</v>
      </c>
      <c r="K344">
        <v>508</v>
      </c>
      <c r="L344" s="1">
        <v>45300</v>
      </c>
      <c r="M344" s="2">
        <f t="shared" si="55"/>
        <v>45.3</v>
      </c>
      <c r="N344" s="1">
        <v>682440</v>
      </c>
      <c r="O344" s="2">
        <f t="shared" si="56"/>
        <v>682.44</v>
      </c>
      <c r="P344" s="1">
        <f>45762612+1040552</f>
        <v>46803164</v>
      </c>
      <c r="Q344" s="1">
        <f t="shared" si="50"/>
        <v>468.03163999999998</v>
      </c>
      <c r="S344" s="1">
        <f t="shared" si="51"/>
        <v>0</v>
      </c>
      <c r="U344" s="1">
        <f t="shared" si="52"/>
        <v>0</v>
      </c>
    </row>
    <row r="345" spans="1:21" x14ac:dyDescent="0.3">
      <c r="A345" t="s">
        <v>126</v>
      </c>
      <c r="B345" t="s">
        <v>20</v>
      </c>
      <c r="C345" t="s">
        <v>130</v>
      </c>
      <c r="D345" t="s">
        <v>101</v>
      </c>
      <c r="E345">
        <v>1939</v>
      </c>
      <c r="F345">
        <v>844</v>
      </c>
      <c r="G345" s="1">
        <v>7782760</v>
      </c>
      <c r="H345" s="3">
        <f t="shared" si="53"/>
        <v>155.65520000000001</v>
      </c>
      <c r="I345" s="1">
        <v>32471823</v>
      </c>
      <c r="J345" s="3">
        <f t="shared" si="54"/>
        <v>649.43646000000001</v>
      </c>
      <c r="K345">
        <v>508</v>
      </c>
      <c r="L345" s="1">
        <v>50000</v>
      </c>
      <c r="M345" s="2">
        <f t="shared" si="55"/>
        <v>50</v>
      </c>
      <c r="N345" s="1">
        <v>800000</v>
      </c>
      <c r="O345" s="2">
        <f t="shared" si="56"/>
        <v>800</v>
      </c>
      <c r="P345" s="1"/>
      <c r="Q345" s="1">
        <f t="shared" si="50"/>
        <v>0</v>
      </c>
      <c r="S345" s="1">
        <f t="shared" si="51"/>
        <v>0</v>
      </c>
      <c r="U345" s="1">
        <f t="shared" si="52"/>
        <v>0</v>
      </c>
    </row>
    <row r="346" spans="1:21" x14ac:dyDescent="0.3">
      <c r="A346" t="s">
        <v>126</v>
      </c>
      <c r="B346" t="s">
        <v>20</v>
      </c>
      <c r="C346" t="s">
        <v>130</v>
      </c>
      <c r="D346" t="s">
        <v>101</v>
      </c>
      <c r="E346">
        <v>1940</v>
      </c>
      <c r="F346">
        <v>844</v>
      </c>
      <c r="G346" s="1">
        <v>4343379</v>
      </c>
      <c r="H346" s="3">
        <f t="shared" si="53"/>
        <v>86.867580000000004</v>
      </c>
      <c r="I346" s="1">
        <v>14195000</v>
      </c>
      <c r="J346" s="3">
        <f t="shared" si="54"/>
        <v>283.89999999999998</v>
      </c>
      <c r="K346">
        <v>508</v>
      </c>
      <c r="L346" s="1">
        <v>61740</v>
      </c>
      <c r="M346" s="2">
        <f t="shared" si="55"/>
        <v>61.74</v>
      </c>
      <c r="N346" s="1">
        <v>489020</v>
      </c>
      <c r="O346" s="2">
        <f t="shared" si="56"/>
        <v>489.02</v>
      </c>
      <c r="P346" s="1"/>
      <c r="Q346" s="1">
        <f t="shared" si="50"/>
        <v>0</v>
      </c>
      <c r="S346" s="1">
        <f t="shared" si="51"/>
        <v>0</v>
      </c>
      <c r="U346" s="1">
        <f t="shared" si="52"/>
        <v>0</v>
      </c>
    </row>
    <row r="347" spans="1:21" x14ac:dyDescent="0.3">
      <c r="A347" t="s">
        <v>126</v>
      </c>
      <c r="B347" t="s">
        <v>20</v>
      </c>
      <c r="C347" t="s">
        <v>130</v>
      </c>
      <c r="D347" t="s">
        <v>101</v>
      </c>
      <c r="E347">
        <v>1941</v>
      </c>
      <c r="F347">
        <v>844</v>
      </c>
      <c r="G347" s="1">
        <v>4241792</v>
      </c>
      <c r="H347" s="3">
        <f t="shared" si="53"/>
        <v>84.835840000000005</v>
      </c>
      <c r="I347" s="1">
        <v>20532000</v>
      </c>
      <c r="J347" s="3">
        <f t="shared" si="54"/>
        <v>410.64</v>
      </c>
      <c r="K347">
        <v>508</v>
      </c>
      <c r="L347" s="1">
        <v>63915</v>
      </c>
      <c r="M347" s="2">
        <f t="shared" si="55"/>
        <v>63.914999999999999</v>
      </c>
      <c r="N347" s="1">
        <v>587420</v>
      </c>
      <c r="O347" s="2">
        <f t="shared" si="56"/>
        <v>587.41999999999996</v>
      </c>
      <c r="P347" s="1"/>
      <c r="Q347" s="1">
        <f t="shared" si="50"/>
        <v>0</v>
      </c>
      <c r="S347" s="1">
        <f t="shared" si="51"/>
        <v>0</v>
      </c>
      <c r="U347" s="1">
        <f t="shared" si="52"/>
        <v>0</v>
      </c>
    </row>
    <row r="348" spans="1:21" x14ac:dyDescent="0.3">
      <c r="A348" t="s">
        <v>126</v>
      </c>
      <c r="B348" t="s">
        <v>20</v>
      </c>
      <c r="C348" t="s">
        <v>130</v>
      </c>
      <c r="D348" t="s">
        <v>101</v>
      </c>
      <c r="E348">
        <v>1942</v>
      </c>
      <c r="F348">
        <v>844</v>
      </c>
      <c r="G348" s="1">
        <v>4417455</v>
      </c>
      <c r="H348" s="3">
        <f t="shared" si="53"/>
        <v>88.349100000000007</v>
      </c>
      <c r="I348" s="1">
        <v>24601000</v>
      </c>
      <c r="J348" s="3">
        <f t="shared" si="54"/>
        <v>492.02</v>
      </c>
      <c r="K348">
        <v>508</v>
      </c>
      <c r="L348" s="1">
        <v>45224</v>
      </c>
      <c r="M348" s="2">
        <f t="shared" si="55"/>
        <v>45.223999999999997</v>
      </c>
      <c r="N348" s="1">
        <v>693560</v>
      </c>
      <c r="O348" s="2">
        <f t="shared" si="56"/>
        <v>693.56</v>
      </c>
      <c r="P348" s="1"/>
      <c r="Q348" s="1">
        <f t="shared" si="50"/>
        <v>0</v>
      </c>
      <c r="S348" s="1">
        <f t="shared" si="51"/>
        <v>0</v>
      </c>
      <c r="U348" s="1">
        <f t="shared" si="52"/>
        <v>0</v>
      </c>
    </row>
    <row r="349" spans="1:21" x14ac:dyDescent="0.3">
      <c r="A349" t="s">
        <v>126</v>
      </c>
      <c r="B349" t="s">
        <v>20</v>
      </c>
      <c r="C349" t="s">
        <v>130</v>
      </c>
      <c r="D349" t="s">
        <v>101</v>
      </c>
      <c r="E349">
        <v>1943</v>
      </c>
      <c r="F349">
        <v>844</v>
      </c>
      <c r="G349" s="1">
        <v>5046108</v>
      </c>
      <c r="H349" s="3">
        <f t="shared" si="53"/>
        <v>100.92216000000001</v>
      </c>
      <c r="I349" s="1">
        <v>31430000</v>
      </c>
      <c r="J349" s="3">
        <f t="shared" si="54"/>
        <v>628.6</v>
      </c>
      <c r="K349">
        <v>508</v>
      </c>
      <c r="L349" s="1">
        <v>46462</v>
      </c>
      <c r="M349" s="2">
        <f t="shared" si="55"/>
        <v>46.462000000000003</v>
      </c>
      <c r="N349" s="1">
        <v>916350</v>
      </c>
      <c r="O349" s="2">
        <f t="shared" si="56"/>
        <v>916.35</v>
      </c>
      <c r="P349" s="1"/>
      <c r="Q349" s="1">
        <f t="shared" si="50"/>
        <v>0</v>
      </c>
      <c r="S349" s="1">
        <f t="shared" si="51"/>
        <v>0</v>
      </c>
      <c r="U349" s="1">
        <f t="shared" si="52"/>
        <v>0</v>
      </c>
    </row>
    <row r="350" spans="1:21" x14ac:dyDescent="0.3">
      <c r="A350" t="s">
        <v>126</v>
      </c>
      <c r="B350" t="s">
        <v>20</v>
      </c>
      <c r="C350" t="s">
        <v>130</v>
      </c>
      <c r="D350" t="s">
        <v>101</v>
      </c>
      <c r="E350">
        <v>1944</v>
      </c>
      <c r="F350">
        <v>844</v>
      </c>
      <c r="G350" s="1">
        <v>3042906</v>
      </c>
      <c r="H350" s="3">
        <f t="shared" si="53"/>
        <v>60.85812</v>
      </c>
      <c r="I350" s="1">
        <v>18603000</v>
      </c>
      <c r="J350" s="3">
        <f t="shared" si="54"/>
        <v>372.06</v>
      </c>
      <c r="K350">
        <v>508</v>
      </c>
      <c r="L350" s="1">
        <v>26154</v>
      </c>
      <c r="M350" s="2">
        <f t="shared" si="55"/>
        <v>26.154</v>
      </c>
      <c r="N350" s="1">
        <v>665630</v>
      </c>
      <c r="O350" s="2">
        <f t="shared" si="56"/>
        <v>665.63</v>
      </c>
      <c r="P350" s="1"/>
      <c r="Q350" s="1">
        <f t="shared" si="50"/>
        <v>0</v>
      </c>
      <c r="S350" s="1">
        <f t="shared" si="51"/>
        <v>0</v>
      </c>
      <c r="U350" s="1">
        <f t="shared" si="52"/>
        <v>0</v>
      </c>
    </row>
    <row r="351" spans="1:21" x14ac:dyDescent="0.3">
      <c r="A351" t="s">
        <v>126</v>
      </c>
      <c r="B351" t="s">
        <v>20</v>
      </c>
      <c r="C351" t="s">
        <v>130</v>
      </c>
      <c r="D351" t="s">
        <v>101</v>
      </c>
      <c r="E351">
        <v>1945</v>
      </c>
      <c r="F351">
        <v>844</v>
      </c>
      <c r="G351" s="1"/>
      <c r="H351" s="3">
        <f t="shared" si="53"/>
        <v>0</v>
      </c>
      <c r="I351" s="1"/>
      <c r="J351" s="3">
        <f t="shared" si="54"/>
        <v>0</v>
      </c>
      <c r="K351">
        <v>508</v>
      </c>
      <c r="L351" s="1">
        <v>37225</v>
      </c>
      <c r="M351" s="2">
        <f t="shared" si="55"/>
        <v>37.225000000000001</v>
      </c>
      <c r="N351" s="1">
        <v>308127</v>
      </c>
      <c r="O351" s="2">
        <f t="shared" si="56"/>
        <v>308.12700000000001</v>
      </c>
      <c r="P351" s="1"/>
      <c r="Q351" s="1">
        <f t="shared" si="50"/>
        <v>0</v>
      </c>
      <c r="S351" s="1">
        <f t="shared" si="51"/>
        <v>0</v>
      </c>
      <c r="U351" s="1">
        <f t="shared" si="52"/>
        <v>0</v>
      </c>
    </row>
    <row r="352" spans="1:21" x14ac:dyDescent="0.3">
      <c r="A352" t="s">
        <v>126</v>
      </c>
      <c r="B352" t="s">
        <v>118</v>
      </c>
      <c r="C352" t="s">
        <v>130</v>
      </c>
      <c r="D352" t="s">
        <v>101</v>
      </c>
      <c r="E352">
        <v>1936</v>
      </c>
      <c r="G352" s="1"/>
      <c r="H352" s="3"/>
      <c r="I352" s="1"/>
      <c r="J352" s="3">
        <f t="shared" ref="J352:J361" si="57">I352/50000</f>
        <v>0</v>
      </c>
      <c r="L352" s="1"/>
      <c r="M352" s="2">
        <f t="shared" ref="M352:M361" si="58">L352/1000</f>
        <v>0</v>
      </c>
      <c r="N352" s="1"/>
      <c r="O352" s="2">
        <f t="shared" ref="O352:O361" si="59">N352/1000</f>
        <v>0</v>
      </c>
      <c r="P352" s="1"/>
      <c r="Q352" s="1">
        <f t="shared" si="50"/>
        <v>0</v>
      </c>
      <c r="S352" s="1">
        <f t="shared" si="51"/>
        <v>0</v>
      </c>
      <c r="T352" s="1">
        <v>47839</v>
      </c>
      <c r="U352" s="1">
        <f t="shared" si="52"/>
        <v>47.838999999999999</v>
      </c>
    </row>
    <row r="353" spans="1:21" x14ac:dyDescent="0.3">
      <c r="A353" t="s">
        <v>126</v>
      </c>
      <c r="B353" t="s">
        <v>118</v>
      </c>
      <c r="C353" t="s">
        <v>130</v>
      </c>
      <c r="D353" t="s">
        <v>101</v>
      </c>
      <c r="E353">
        <v>1937</v>
      </c>
      <c r="G353" s="1"/>
      <c r="H353" s="3"/>
      <c r="I353" s="1"/>
      <c r="J353" s="3">
        <f t="shared" si="57"/>
        <v>0</v>
      </c>
      <c r="L353" s="1"/>
      <c r="M353" s="2">
        <f t="shared" si="58"/>
        <v>0</v>
      </c>
      <c r="N353" s="1"/>
      <c r="O353" s="2">
        <f t="shared" si="59"/>
        <v>0</v>
      </c>
      <c r="P353" s="1"/>
      <c r="Q353" s="1">
        <f t="shared" si="50"/>
        <v>0</v>
      </c>
      <c r="S353" s="1">
        <f t="shared" si="51"/>
        <v>0</v>
      </c>
      <c r="U353" s="1">
        <f t="shared" si="52"/>
        <v>0</v>
      </c>
    </row>
    <row r="354" spans="1:21" x14ac:dyDescent="0.3">
      <c r="A354" t="s">
        <v>126</v>
      </c>
      <c r="B354" t="s">
        <v>118</v>
      </c>
      <c r="C354" t="s">
        <v>130</v>
      </c>
      <c r="D354" t="s">
        <v>101</v>
      </c>
      <c r="E354">
        <v>1938</v>
      </c>
      <c r="G354" s="1"/>
      <c r="H354" s="3"/>
      <c r="I354" s="1">
        <v>86800</v>
      </c>
      <c r="J354" s="3">
        <f t="shared" si="57"/>
        <v>1.736</v>
      </c>
      <c r="L354" s="1"/>
      <c r="M354" s="2">
        <f t="shared" si="58"/>
        <v>0</v>
      </c>
      <c r="N354" s="1"/>
      <c r="O354" s="2">
        <f t="shared" si="59"/>
        <v>0</v>
      </c>
      <c r="P354" s="1"/>
      <c r="Q354" s="1">
        <f t="shared" si="50"/>
        <v>0</v>
      </c>
      <c r="S354" s="1">
        <f t="shared" si="51"/>
        <v>0</v>
      </c>
      <c r="U354" s="1">
        <f t="shared" si="52"/>
        <v>0</v>
      </c>
    </row>
    <row r="355" spans="1:21" x14ac:dyDescent="0.3">
      <c r="A355" t="s">
        <v>126</v>
      </c>
      <c r="B355" t="s">
        <v>118</v>
      </c>
      <c r="C355" t="s">
        <v>130</v>
      </c>
      <c r="D355" t="s">
        <v>101</v>
      </c>
      <c r="E355">
        <v>1939</v>
      </c>
      <c r="G355" s="1"/>
      <c r="H355" s="3"/>
      <c r="I355" s="1">
        <v>83567</v>
      </c>
      <c r="J355" s="3">
        <f t="shared" si="57"/>
        <v>1.67134</v>
      </c>
      <c r="L355" s="1"/>
      <c r="M355" s="2">
        <f t="shared" si="58"/>
        <v>0</v>
      </c>
      <c r="N355" s="1"/>
      <c r="O355" s="2">
        <f t="shared" si="59"/>
        <v>0</v>
      </c>
      <c r="P355" s="1"/>
      <c r="Q355" s="1">
        <f t="shared" si="50"/>
        <v>0</v>
      </c>
      <c r="S355" s="1">
        <f t="shared" si="51"/>
        <v>0</v>
      </c>
      <c r="U355" s="1">
        <f t="shared" si="52"/>
        <v>0</v>
      </c>
    </row>
    <row r="356" spans="1:21" x14ac:dyDescent="0.3">
      <c r="A356" t="s">
        <v>126</v>
      </c>
      <c r="B356" t="s">
        <v>118</v>
      </c>
      <c r="C356" t="s">
        <v>130</v>
      </c>
      <c r="D356" t="s">
        <v>101</v>
      </c>
      <c r="E356">
        <v>1940</v>
      </c>
      <c r="G356" s="1"/>
      <c r="H356" s="3"/>
      <c r="I356" s="1">
        <v>176600</v>
      </c>
      <c r="J356" s="3">
        <f t="shared" si="57"/>
        <v>3.532</v>
      </c>
      <c r="L356" s="1"/>
      <c r="M356" s="2">
        <f t="shared" si="58"/>
        <v>0</v>
      </c>
      <c r="N356" s="1"/>
      <c r="O356" s="2">
        <f t="shared" si="59"/>
        <v>0</v>
      </c>
      <c r="P356" s="1"/>
      <c r="Q356" s="1">
        <f t="shared" si="50"/>
        <v>0</v>
      </c>
      <c r="S356" s="1">
        <f t="shared" si="51"/>
        <v>0</v>
      </c>
      <c r="U356" s="1">
        <f t="shared" si="52"/>
        <v>0</v>
      </c>
    </row>
    <row r="357" spans="1:21" x14ac:dyDescent="0.3">
      <c r="A357" t="s">
        <v>126</v>
      </c>
      <c r="B357" t="s">
        <v>118</v>
      </c>
      <c r="C357" t="s">
        <v>130</v>
      </c>
      <c r="D357" t="s">
        <v>101</v>
      </c>
      <c r="E357">
        <v>1941</v>
      </c>
      <c r="G357" s="1"/>
      <c r="H357" s="3"/>
      <c r="I357" s="1"/>
      <c r="J357" s="3">
        <f t="shared" si="57"/>
        <v>0</v>
      </c>
      <c r="L357" s="1"/>
      <c r="M357" s="2">
        <f t="shared" si="58"/>
        <v>0</v>
      </c>
      <c r="N357" s="1"/>
      <c r="O357" s="2">
        <f t="shared" si="59"/>
        <v>0</v>
      </c>
      <c r="P357" s="1"/>
      <c r="Q357" s="1">
        <f t="shared" si="50"/>
        <v>0</v>
      </c>
      <c r="S357" s="1">
        <f t="shared" si="51"/>
        <v>0</v>
      </c>
      <c r="U357" s="1">
        <f t="shared" si="52"/>
        <v>0</v>
      </c>
    </row>
    <row r="358" spans="1:21" x14ac:dyDescent="0.3">
      <c r="A358" t="s">
        <v>126</v>
      </c>
      <c r="B358" t="s">
        <v>118</v>
      </c>
      <c r="C358" t="s">
        <v>130</v>
      </c>
      <c r="D358" t="s">
        <v>101</v>
      </c>
      <c r="E358">
        <v>1942</v>
      </c>
      <c r="G358" s="1"/>
      <c r="H358" s="3"/>
      <c r="I358" s="1"/>
      <c r="J358" s="3">
        <f t="shared" si="57"/>
        <v>0</v>
      </c>
      <c r="L358" s="1"/>
      <c r="M358" s="2">
        <f t="shared" si="58"/>
        <v>0</v>
      </c>
      <c r="N358" s="1"/>
      <c r="O358" s="2">
        <f t="shared" si="59"/>
        <v>0</v>
      </c>
      <c r="P358" s="1"/>
      <c r="Q358" s="1">
        <f t="shared" si="50"/>
        <v>0</v>
      </c>
      <c r="S358" s="1">
        <f t="shared" si="51"/>
        <v>0</v>
      </c>
      <c r="U358" s="1">
        <f t="shared" si="52"/>
        <v>0</v>
      </c>
    </row>
    <row r="359" spans="1:21" x14ac:dyDescent="0.3">
      <c r="A359" t="s">
        <v>126</v>
      </c>
      <c r="B359" t="s">
        <v>118</v>
      </c>
      <c r="C359" t="s">
        <v>130</v>
      </c>
      <c r="D359" t="s">
        <v>101</v>
      </c>
      <c r="E359">
        <v>1943</v>
      </c>
      <c r="G359" s="1"/>
      <c r="H359" s="3"/>
      <c r="I359" s="1"/>
      <c r="J359" s="3">
        <f t="shared" si="57"/>
        <v>0</v>
      </c>
      <c r="L359" s="1"/>
      <c r="M359" s="2">
        <f t="shared" si="58"/>
        <v>0</v>
      </c>
      <c r="N359" s="1"/>
      <c r="O359" s="2">
        <f t="shared" si="59"/>
        <v>0</v>
      </c>
      <c r="P359" s="1"/>
      <c r="Q359" s="1">
        <f t="shared" si="50"/>
        <v>0</v>
      </c>
      <c r="S359" s="1">
        <f t="shared" si="51"/>
        <v>0</v>
      </c>
      <c r="U359" s="1">
        <f t="shared" si="52"/>
        <v>0</v>
      </c>
    </row>
    <row r="360" spans="1:21" x14ac:dyDescent="0.3">
      <c r="A360" t="s">
        <v>126</v>
      </c>
      <c r="B360" t="s">
        <v>118</v>
      </c>
      <c r="C360" t="s">
        <v>130</v>
      </c>
      <c r="D360" t="s">
        <v>101</v>
      </c>
      <c r="E360">
        <v>1944</v>
      </c>
      <c r="G360" s="1"/>
      <c r="H360" s="3"/>
      <c r="I360" s="1"/>
      <c r="J360" s="3">
        <f t="shared" si="57"/>
        <v>0</v>
      </c>
      <c r="L360" s="1"/>
      <c r="M360" s="2">
        <f t="shared" si="58"/>
        <v>0</v>
      </c>
      <c r="N360" s="1"/>
      <c r="O360" s="2">
        <f t="shared" si="59"/>
        <v>0</v>
      </c>
      <c r="P360" s="1"/>
      <c r="Q360" s="1">
        <f t="shared" si="50"/>
        <v>0</v>
      </c>
      <c r="S360" s="1">
        <f t="shared" si="51"/>
        <v>0</v>
      </c>
      <c r="U360" s="1">
        <f t="shared" si="52"/>
        <v>0</v>
      </c>
    </row>
    <row r="361" spans="1:21" x14ac:dyDescent="0.3">
      <c r="A361" t="s">
        <v>126</v>
      </c>
      <c r="B361" t="s">
        <v>118</v>
      </c>
      <c r="C361" t="s">
        <v>130</v>
      </c>
      <c r="D361" t="s">
        <v>101</v>
      </c>
      <c r="E361">
        <v>1945</v>
      </c>
      <c r="G361" s="1"/>
      <c r="H361" s="3"/>
      <c r="I361" s="1"/>
      <c r="J361" s="3">
        <f t="shared" si="57"/>
        <v>0</v>
      </c>
      <c r="L361" s="1"/>
      <c r="M361" s="2">
        <f t="shared" si="58"/>
        <v>0</v>
      </c>
      <c r="N361" s="1"/>
      <c r="O361" s="2">
        <f t="shared" si="59"/>
        <v>0</v>
      </c>
      <c r="P361" s="1"/>
      <c r="Q361" s="1">
        <f t="shared" si="50"/>
        <v>0</v>
      </c>
      <c r="S361" s="1">
        <f t="shared" si="51"/>
        <v>0</v>
      </c>
      <c r="U361" s="1">
        <f t="shared" si="52"/>
        <v>0</v>
      </c>
    </row>
    <row r="362" spans="1:21" ht="14.4" customHeight="1" x14ac:dyDescent="0.3">
      <c r="A362" t="s">
        <v>22</v>
      </c>
      <c r="B362" t="s">
        <v>106</v>
      </c>
      <c r="C362" t="s">
        <v>130</v>
      </c>
      <c r="D362" t="s">
        <v>101</v>
      </c>
      <c r="E362">
        <v>1936</v>
      </c>
      <c r="F362">
        <v>0</v>
      </c>
      <c r="G362" s="1"/>
      <c r="H362" s="3">
        <f t="shared" ref="H362:H371" si="60">G362/50000</f>
        <v>0</v>
      </c>
      <c r="I362">
        <v>0</v>
      </c>
      <c r="J362" s="3">
        <f t="shared" ref="J362:J371" si="61">I362/50000</f>
        <v>0</v>
      </c>
      <c r="K362">
        <v>0</v>
      </c>
      <c r="L362">
        <v>0</v>
      </c>
      <c r="M362" s="2">
        <f t="shared" ref="M362:M371" si="62">L362/1000</f>
        <v>0</v>
      </c>
      <c r="N362" s="1">
        <v>0</v>
      </c>
      <c r="O362" s="2">
        <f t="shared" ref="O362:O371" si="63">N362/1000</f>
        <v>0</v>
      </c>
      <c r="P362" s="1"/>
      <c r="Q362" s="1">
        <f t="shared" si="50"/>
        <v>0</v>
      </c>
      <c r="S362" s="1">
        <f t="shared" si="51"/>
        <v>0</v>
      </c>
      <c r="U362" s="1">
        <f t="shared" si="52"/>
        <v>0</v>
      </c>
    </row>
    <row r="363" spans="1:21" ht="14.4" customHeight="1" x14ac:dyDescent="0.3">
      <c r="A363" t="s">
        <v>22</v>
      </c>
      <c r="B363" t="s">
        <v>106</v>
      </c>
      <c r="C363" t="s">
        <v>130</v>
      </c>
      <c r="D363" t="s">
        <v>101</v>
      </c>
      <c r="E363">
        <v>1937</v>
      </c>
      <c r="F363">
        <v>0</v>
      </c>
      <c r="G363" s="1"/>
      <c r="H363" s="3">
        <f t="shared" si="60"/>
        <v>0</v>
      </c>
      <c r="I363">
        <v>0</v>
      </c>
      <c r="J363" s="3">
        <f t="shared" si="61"/>
        <v>0</v>
      </c>
      <c r="K363">
        <v>0</v>
      </c>
      <c r="L363">
        <v>0</v>
      </c>
      <c r="M363" s="2">
        <f t="shared" si="62"/>
        <v>0</v>
      </c>
      <c r="N363" s="1">
        <v>0</v>
      </c>
      <c r="O363" s="2">
        <f t="shared" si="63"/>
        <v>0</v>
      </c>
      <c r="P363" s="1"/>
      <c r="Q363" s="1">
        <f t="shared" si="50"/>
        <v>0</v>
      </c>
      <c r="S363" s="1">
        <f t="shared" si="51"/>
        <v>0</v>
      </c>
      <c r="U363" s="1">
        <f t="shared" si="52"/>
        <v>0</v>
      </c>
    </row>
    <row r="364" spans="1:21" ht="14.4" customHeight="1" x14ac:dyDescent="0.3">
      <c r="A364" t="s">
        <v>22</v>
      </c>
      <c r="B364" t="s">
        <v>106</v>
      </c>
      <c r="C364" t="s">
        <v>130</v>
      </c>
      <c r="D364" t="s">
        <v>101</v>
      </c>
      <c r="E364">
        <v>1938</v>
      </c>
      <c r="F364">
        <v>0</v>
      </c>
      <c r="G364" s="1"/>
      <c r="H364" s="3">
        <f t="shared" si="60"/>
        <v>0</v>
      </c>
      <c r="I364">
        <v>0</v>
      </c>
      <c r="J364" s="3">
        <f t="shared" si="61"/>
        <v>0</v>
      </c>
      <c r="K364">
        <v>0</v>
      </c>
      <c r="L364">
        <v>0</v>
      </c>
      <c r="M364" s="2">
        <f t="shared" si="62"/>
        <v>0</v>
      </c>
      <c r="N364" s="1">
        <v>0</v>
      </c>
      <c r="O364" s="2">
        <f t="shared" si="63"/>
        <v>0</v>
      </c>
      <c r="P364" s="1"/>
      <c r="Q364" s="1">
        <f t="shared" si="50"/>
        <v>0</v>
      </c>
      <c r="S364" s="1">
        <f t="shared" si="51"/>
        <v>0</v>
      </c>
      <c r="U364" s="1">
        <f t="shared" si="52"/>
        <v>0</v>
      </c>
    </row>
    <row r="365" spans="1:21" ht="14.4" customHeight="1" x14ac:dyDescent="0.3">
      <c r="A365" t="s">
        <v>22</v>
      </c>
      <c r="B365" t="s">
        <v>106</v>
      </c>
      <c r="C365" t="s">
        <v>130</v>
      </c>
      <c r="D365" t="s">
        <v>101</v>
      </c>
      <c r="E365">
        <v>1939</v>
      </c>
      <c r="F365">
        <v>0</v>
      </c>
      <c r="G365" s="1"/>
      <c r="H365" s="3">
        <f t="shared" si="60"/>
        <v>0</v>
      </c>
      <c r="I365">
        <v>0</v>
      </c>
      <c r="J365" s="3">
        <f t="shared" si="61"/>
        <v>0</v>
      </c>
      <c r="K365">
        <v>0</v>
      </c>
      <c r="L365">
        <v>0</v>
      </c>
      <c r="M365" s="2">
        <f t="shared" si="62"/>
        <v>0</v>
      </c>
      <c r="N365" s="1">
        <v>0</v>
      </c>
      <c r="O365" s="2">
        <f t="shared" si="63"/>
        <v>0</v>
      </c>
      <c r="P365" s="1"/>
      <c r="Q365" s="1">
        <f t="shared" si="50"/>
        <v>0</v>
      </c>
      <c r="S365" s="1">
        <f t="shared" si="51"/>
        <v>0</v>
      </c>
      <c r="U365" s="1">
        <f t="shared" si="52"/>
        <v>0</v>
      </c>
    </row>
    <row r="366" spans="1:21" ht="14.4" customHeight="1" x14ac:dyDescent="0.3">
      <c r="A366" t="s">
        <v>22</v>
      </c>
      <c r="B366" t="s">
        <v>106</v>
      </c>
      <c r="C366" t="s">
        <v>130</v>
      </c>
      <c r="D366" t="s">
        <v>101</v>
      </c>
      <c r="E366">
        <v>1940</v>
      </c>
      <c r="F366">
        <v>0</v>
      </c>
      <c r="G366" s="1"/>
      <c r="H366" s="3">
        <f t="shared" si="60"/>
        <v>0</v>
      </c>
      <c r="I366">
        <v>0</v>
      </c>
      <c r="J366" s="3">
        <f t="shared" si="61"/>
        <v>0</v>
      </c>
      <c r="K366">
        <v>0</v>
      </c>
      <c r="L366">
        <v>0</v>
      </c>
      <c r="M366" s="2">
        <f t="shared" si="62"/>
        <v>0</v>
      </c>
      <c r="N366" s="1">
        <v>0</v>
      </c>
      <c r="O366" s="2">
        <f t="shared" si="63"/>
        <v>0</v>
      </c>
      <c r="P366" s="1"/>
      <c r="Q366" s="1">
        <f t="shared" si="50"/>
        <v>0</v>
      </c>
      <c r="S366" s="1">
        <f t="shared" si="51"/>
        <v>0</v>
      </c>
      <c r="U366" s="1">
        <f t="shared" si="52"/>
        <v>0</v>
      </c>
    </row>
    <row r="367" spans="1:21" ht="14.4" customHeight="1" x14ac:dyDescent="0.3">
      <c r="A367" t="s">
        <v>22</v>
      </c>
      <c r="B367" t="s">
        <v>106</v>
      </c>
      <c r="C367" t="s">
        <v>130</v>
      </c>
      <c r="D367" t="s">
        <v>101</v>
      </c>
      <c r="E367">
        <v>1941</v>
      </c>
      <c r="F367">
        <v>0</v>
      </c>
      <c r="G367" s="1"/>
      <c r="H367" s="3">
        <f t="shared" si="60"/>
        <v>0</v>
      </c>
      <c r="I367">
        <v>0</v>
      </c>
      <c r="J367" s="3">
        <f t="shared" si="61"/>
        <v>0</v>
      </c>
      <c r="K367">
        <v>0</v>
      </c>
      <c r="L367">
        <v>0</v>
      </c>
      <c r="M367" s="2">
        <f t="shared" si="62"/>
        <v>0</v>
      </c>
      <c r="N367" s="1">
        <v>14886</v>
      </c>
      <c r="O367" s="2">
        <f t="shared" si="63"/>
        <v>14.885999999999999</v>
      </c>
      <c r="P367" s="1"/>
      <c r="Q367" s="1">
        <f t="shared" si="50"/>
        <v>0</v>
      </c>
      <c r="S367" s="1">
        <f t="shared" si="51"/>
        <v>0</v>
      </c>
      <c r="U367" s="1">
        <f t="shared" si="52"/>
        <v>0</v>
      </c>
    </row>
    <row r="368" spans="1:21" ht="14.4" customHeight="1" x14ac:dyDescent="0.3">
      <c r="A368" t="s">
        <v>22</v>
      </c>
      <c r="B368" t="s">
        <v>106</v>
      </c>
      <c r="C368" t="s">
        <v>130</v>
      </c>
      <c r="D368" t="s">
        <v>101</v>
      </c>
      <c r="E368">
        <v>1942</v>
      </c>
      <c r="F368">
        <v>0</v>
      </c>
      <c r="G368" s="1"/>
      <c r="H368" s="3">
        <f t="shared" si="60"/>
        <v>0</v>
      </c>
      <c r="I368">
        <v>0</v>
      </c>
      <c r="J368" s="3">
        <f t="shared" si="61"/>
        <v>0</v>
      </c>
      <c r="K368">
        <v>0</v>
      </c>
      <c r="L368">
        <v>0</v>
      </c>
      <c r="M368" s="2">
        <f t="shared" si="62"/>
        <v>0</v>
      </c>
      <c r="N368" s="1">
        <v>44767</v>
      </c>
      <c r="O368" s="2">
        <f t="shared" si="63"/>
        <v>44.767000000000003</v>
      </c>
      <c r="P368" s="1"/>
      <c r="Q368" s="1">
        <f t="shared" si="50"/>
        <v>0</v>
      </c>
      <c r="S368" s="1">
        <f t="shared" si="51"/>
        <v>0</v>
      </c>
      <c r="U368" s="1">
        <f t="shared" si="52"/>
        <v>0</v>
      </c>
    </row>
    <row r="369" spans="1:21" ht="14.4" customHeight="1" x14ac:dyDescent="0.3">
      <c r="A369" t="s">
        <v>22</v>
      </c>
      <c r="B369" t="s">
        <v>106</v>
      </c>
      <c r="C369" t="s">
        <v>130</v>
      </c>
      <c r="D369" t="s">
        <v>101</v>
      </c>
      <c r="E369">
        <v>1943</v>
      </c>
      <c r="F369">
        <v>0</v>
      </c>
      <c r="G369" s="1"/>
      <c r="H369" s="3">
        <f t="shared" si="60"/>
        <v>0</v>
      </c>
      <c r="I369">
        <v>0</v>
      </c>
      <c r="J369" s="3">
        <f t="shared" si="61"/>
        <v>0</v>
      </c>
      <c r="K369">
        <v>0</v>
      </c>
      <c r="L369">
        <v>0</v>
      </c>
      <c r="M369" s="2">
        <f t="shared" si="62"/>
        <v>0</v>
      </c>
      <c r="N369" s="1">
        <v>162685</v>
      </c>
      <c r="O369" s="2">
        <f t="shared" si="63"/>
        <v>162.685</v>
      </c>
      <c r="P369" s="1"/>
      <c r="Q369" s="1">
        <f t="shared" si="50"/>
        <v>0</v>
      </c>
      <c r="S369" s="1">
        <f t="shared" si="51"/>
        <v>0</v>
      </c>
      <c r="U369" s="1">
        <f t="shared" si="52"/>
        <v>0</v>
      </c>
    </row>
    <row r="370" spans="1:21" ht="14.4" customHeight="1" x14ac:dyDescent="0.3">
      <c r="A370" t="s">
        <v>22</v>
      </c>
      <c r="B370" t="s">
        <v>106</v>
      </c>
      <c r="C370" t="s">
        <v>130</v>
      </c>
      <c r="D370" t="s">
        <v>101</v>
      </c>
      <c r="E370">
        <v>1944</v>
      </c>
      <c r="F370">
        <v>0</v>
      </c>
      <c r="G370" s="1"/>
      <c r="H370" s="3">
        <f t="shared" si="60"/>
        <v>0</v>
      </c>
      <c r="I370">
        <v>0</v>
      </c>
      <c r="J370" s="3">
        <f t="shared" si="61"/>
        <v>0</v>
      </c>
      <c r="K370">
        <v>0</v>
      </c>
      <c r="L370">
        <v>0</v>
      </c>
      <c r="M370" s="2">
        <f t="shared" si="62"/>
        <v>0</v>
      </c>
      <c r="N370" s="1">
        <v>107854</v>
      </c>
      <c r="O370" s="2">
        <f t="shared" si="63"/>
        <v>107.854</v>
      </c>
      <c r="P370" s="1"/>
      <c r="Q370" s="1">
        <f t="shared" si="50"/>
        <v>0</v>
      </c>
      <c r="S370" s="1">
        <f t="shared" si="51"/>
        <v>0</v>
      </c>
      <c r="U370" s="1">
        <f t="shared" si="52"/>
        <v>0</v>
      </c>
    </row>
    <row r="371" spans="1:21" ht="14.4" customHeight="1" x14ac:dyDescent="0.3">
      <c r="A371" t="s">
        <v>22</v>
      </c>
      <c r="B371" t="s">
        <v>106</v>
      </c>
      <c r="C371" t="s">
        <v>130</v>
      </c>
      <c r="D371" t="s">
        <v>101</v>
      </c>
      <c r="E371">
        <v>1945</v>
      </c>
      <c r="F371">
        <v>0</v>
      </c>
      <c r="G371" s="1"/>
      <c r="H371" s="3">
        <f t="shared" si="60"/>
        <v>0</v>
      </c>
      <c r="I371">
        <v>0</v>
      </c>
      <c r="J371" s="3">
        <f t="shared" si="61"/>
        <v>0</v>
      </c>
      <c r="K371">
        <v>0</v>
      </c>
      <c r="L371">
        <v>0</v>
      </c>
      <c r="M371" s="2">
        <f t="shared" si="62"/>
        <v>0</v>
      </c>
      <c r="N371" s="1">
        <v>148547</v>
      </c>
      <c r="O371" s="2">
        <f t="shared" si="63"/>
        <v>148.547</v>
      </c>
      <c r="P371" s="1"/>
      <c r="Q371" s="1">
        <f t="shared" si="50"/>
        <v>0</v>
      </c>
      <c r="S371" s="1">
        <f t="shared" si="51"/>
        <v>0</v>
      </c>
      <c r="U371" s="1">
        <f t="shared" si="52"/>
        <v>0</v>
      </c>
    </row>
    <row r="372" spans="1:21" ht="14.4" customHeight="1" x14ac:dyDescent="0.3">
      <c r="A372" t="s">
        <v>21</v>
      </c>
      <c r="B372" t="s">
        <v>80</v>
      </c>
      <c r="C372" t="s">
        <v>131</v>
      </c>
      <c r="D372" t="s">
        <v>102</v>
      </c>
      <c r="E372">
        <v>1936</v>
      </c>
      <c r="G372" s="1"/>
      <c r="H372" s="3">
        <f t="shared" ref="H372:H403" si="64">G372/50000</f>
        <v>0</v>
      </c>
      <c r="I372" s="1"/>
      <c r="J372" s="3">
        <f t="shared" ref="J372:J403" si="65">I372/50000</f>
        <v>0</v>
      </c>
      <c r="L372" s="1"/>
      <c r="M372" s="2">
        <f t="shared" ref="M372:M403" si="66">L372/1000</f>
        <v>0</v>
      </c>
      <c r="N372" s="1"/>
      <c r="O372" s="2">
        <f t="shared" ref="O372:O403" si="67">N372/1000</f>
        <v>0</v>
      </c>
      <c r="P372" s="1"/>
      <c r="Q372" s="1">
        <f t="shared" si="50"/>
        <v>0</v>
      </c>
      <c r="S372" s="1">
        <f t="shared" si="51"/>
        <v>0</v>
      </c>
      <c r="U372" s="1">
        <f t="shared" si="52"/>
        <v>0</v>
      </c>
    </row>
    <row r="373" spans="1:21" ht="14.4" customHeight="1" x14ac:dyDescent="0.3">
      <c r="A373" t="s">
        <v>21</v>
      </c>
      <c r="B373" t="s">
        <v>80</v>
      </c>
      <c r="C373" t="s">
        <v>131</v>
      </c>
      <c r="D373" t="s">
        <v>102</v>
      </c>
      <c r="E373">
        <v>1937</v>
      </c>
      <c r="G373" s="1"/>
      <c r="H373" s="3">
        <f t="shared" si="64"/>
        <v>0</v>
      </c>
      <c r="I373" s="1"/>
      <c r="J373" s="3">
        <f t="shared" si="65"/>
        <v>0</v>
      </c>
      <c r="L373" s="1"/>
      <c r="M373" s="2">
        <f t="shared" si="66"/>
        <v>0</v>
      </c>
      <c r="N373" s="1"/>
      <c r="O373" s="2">
        <f t="shared" si="67"/>
        <v>0</v>
      </c>
      <c r="P373" s="1"/>
      <c r="Q373" s="1">
        <f t="shared" si="50"/>
        <v>0</v>
      </c>
      <c r="S373" s="1">
        <f t="shared" si="51"/>
        <v>0</v>
      </c>
      <c r="U373" s="1">
        <f t="shared" si="52"/>
        <v>0</v>
      </c>
    </row>
    <row r="374" spans="1:21" ht="14.4" customHeight="1" x14ac:dyDescent="0.3">
      <c r="A374" t="s">
        <v>21</v>
      </c>
      <c r="B374" t="s">
        <v>80</v>
      </c>
      <c r="C374" t="s">
        <v>131</v>
      </c>
      <c r="D374" t="s">
        <v>102</v>
      </c>
      <c r="E374">
        <v>1938</v>
      </c>
      <c r="G374" s="1"/>
      <c r="H374" s="3">
        <f t="shared" si="64"/>
        <v>0</v>
      </c>
      <c r="I374" s="1"/>
      <c r="J374" s="3">
        <f t="shared" si="65"/>
        <v>0</v>
      </c>
      <c r="L374" s="1"/>
      <c r="M374" s="2">
        <f t="shared" si="66"/>
        <v>0</v>
      </c>
      <c r="N374" s="1"/>
      <c r="O374" s="2">
        <f t="shared" si="67"/>
        <v>0</v>
      </c>
      <c r="P374" s="1"/>
      <c r="Q374" s="1">
        <f t="shared" si="50"/>
        <v>0</v>
      </c>
      <c r="S374" s="1">
        <f t="shared" si="51"/>
        <v>0</v>
      </c>
      <c r="U374" s="1">
        <f t="shared" si="52"/>
        <v>0</v>
      </c>
    </row>
    <row r="375" spans="1:21" ht="14.4" customHeight="1" x14ac:dyDescent="0.3">
      <c r="A375" t="s">
        <v>21</v>
      </c>
      <c r="B375" t="s">
        <v>80</v>
      </c>
      <c r="C375" t="s">
        <v>131</v>
      </c>
      <c r="D375" t="s">
        <v>102</v>
      </c>
      <c r="E375">
        <v>1939</v>
      </c>
      <c r="G375" s="1"/>
      <c r="H375" s="3">
        <f t="shared" si="64"/>
        <v>0</v>
      </c>
      <c r="I375" s="1"/>
      <c r="J375" s="3">
        <f t="shared" si="65"/>
        <v>0</v>
      </c>
      <c r="L375" s="1"/>
      <c r="M375" s="2">
        <f t="shared" si="66"/>
        <v>0</v>
      </c>
      <c r="N375" s="1"/>
      <c r="O375" s="2">
        <f t="shared" si="67"/>
        <v>0</v>
      </c>
      <c r="P375" s="1"/>
      <c r="Q375" s="1">
        <f t="shared" si="50"/>
        <v>0</v>
      </c>
      <c r="S375" s="1">
        <f t="shared" si="51"/>
        <v>0</v>
      </c>
      <c r="U375" s="1">
        <f t="shared" si="52"/>
        <v>0</v>
      </c>
    </row>
    <row r="376" spans="1:21" ht="14.4" customHeight="1" x14ac:dyDescent="0.3">
      <c r="A376" t="s">
        <v>21</v>
      </c>
      <c r="B376" t="s">
        <v>80</v>
      </c>
      <c r="C376" t="s">
        <v>131</v>
      </c>
      <c r="D376" t="s">
        <v>102</v>
      </c>
      <c r="E376">
        <v>1940</v>
      </c>
      <c r="G376" s="1"/>
      <c r="H376" s="3">
        <f t="shared" si="64"/>
        <v>0</v>
      </c>
      <c r="I376" s="1"/>
      <c r="J376" s="3">
        <f t="shared" si="65"/>
        <v>0</v>
      </c>
      <c r="L376" s="1"/>
      <c r="M376" s="2">
        <f t="shared" si="66"/>
        <v>0</v>
      </c>
      <c r="N376" s="1"/>
      <c r="O376" s="2">
        <f t="shared" si="67"/>
        <v>0</v>
      </c>
      <c r="P376" s="1"/>
      <c r="Q376" s="1">
        <f t="shared" si="50"/>
        <v>0</v>
      </c>
      <c r="S376" s="1">
        <f t="shared" si="51"/>
        <v>0</v>
      </c>
      <c r="U376" s="1">
        <f t="shared" si="52"/>
        <v>0</v>
      </c>
    </row>
    <row r="377" spans="1:21" ht="14.4" customHeight="1" x14ac:dyDescent="0.3">
      <c r="A377" t="s">
        <v>21</v>
      </c>
      <c r="B377" t="s">
        <v>80</v>
      </c>
      <c r="C377" t="s">
        <v>131</v>
      </c>
      <c r="D377" t="s">
        <v>102</v>
      </c>
      <c r="E377">
        <v>1941</v>
      </c>
      <c r="G377" s="1"/>
      <c r="H377" s="3">
        <f t="shared" si="64"/>
        <v>0</v>
      </c>
      <c r="I377" s="1"/>
      <c r="J377" s="3">
        <f t="shared" si="65"/>
        <v>0</v>
      </c>
      <c r="L377" s="1"/>
      <c r="M377" s="2">
        <f t="shared" si="66"/>
        <v>0</v>
      </c>
      <c r="N377" s="1"/>
      <c r="O377" s="2">
        <f t="shared" si="67"/>
        <v>0</v>
      </c>
      <c r="P377" s="1"/>
      <c r="Q377" s="1">
        <f t="shared" ref="Q377:Q440" si="68">P377/100000</f>
        <v>0</v>
      </c>
      <c r="S377" s="1">
        <f t="shared" si="51"/>
        <v>0</v>
      </c>
      <c r="U377" s="1">
        <f t="shared" si="52"/>
        <v>0</v>
      </c>
    </row>
    <row r="378" spans="1:21" ht="14.4" customHeight="1" x14ac:dyDescent="0.3">
      <c r="A378" t="s">
        <v>21</v>
      </c>
      <c r="B378" t="s">
        <v>80</v>
      </c>
      <c r="C378" t="s">
        <v>131</v>
      </c>
      <c r="D378" t="s">
        <v>102</v>
      </c>
      <c r="E378">
        <v>1942</v>
      </c>
      <c r="G378" s="1"/>
      <c r="H378" s="3">
        <f t="shared" si="64"/>
        <v>0</v>
      </c>
      <c r="I378" s="1"/>
      <c r="J378" s="3">
        <f t="shared" si="65"/>
        <v>0</v>
      </c>
      <c r="L378" s="1"/>
      <c r="M378" s="2">
        <f t="shared" si="66"/>
        <v>0</v>
      </c>
      <c r="N378" s="1"/>
      <c r="O378" s="2">
        <f t="shared" si="67"/>
        <v>0</v>
      </c>
      <c r="P378" s="1"/>
      <c r="Q378" s="1">
        <f t="shared" si="68"/>
        <v>0</v>
      </c>
      <c r="S378" s="1">
        <f t="shared" si="51"/>
        <v>0</v>
      </c>
      <c r="U378" s="1">
        <f t="shared" si="52"/>
        <v>0</v>
      </c>
    </row>
    <row r="379" spans="1:21" ht="14.4" customHeight="1" x14ac:dyDescent="0.3">
      <c r="A379" t="s">
        <v>21</v>
      </c>
      <c r="B379" t="s">
        <v>80</v>
      </c>
      <c r="C379" t="s">
        <v>131</v>
      </c>
      <c r="D379" t="s">
        <v>102</v>
      </c>
      <c r="E379">
        <v>1943</v>
      </c>
      <c r="G379" s="1"/>
      <c r="H379" s="3">
        <f t="shared" si="64"/>
        <v>0</v>
      </c>
      <c r="I379" s="1"/>
      <c r="J379" s="3">
        <f t="shared" si="65"/>
        <v>0</v>
      </c>
      <c r="L379" s="1"/>
      <c r="M379" s="2">
        <f t="shared" si="66"/>
        <v>0</v>
      </c>
      <c r="N379" s="1"/>
      <c r="O379" s="2">
        <f t="shared" si="67"/>
        <v>0</v>
      </c>
      <c r="P379" s="1"/>
      <c r="Q379" s="1">
        <f t="shared" si="68"/>
        <v>0</v>
      </c>
      <c r="S379" s="1">
        <f t="shared" si="51"/>
        <v>0</v>
      </c>
      <c r="U379" s="1">
        <f t="shared" si="52"/>
        <v>0</v>
      </c>
    </row>
    <row r="380" spans="1:21" ht="14.4" customHeight="1" x14ac:dyDescent="0.3">
      <c r="A380" t="s">
        <v>21</v>
      </c>
      <c r="B380" t="s">
        <v>80</v>
      </c>
      <c r="C380" t="s">
        <v>131</v>
      </c>
      <c r="D380" t="s">
        <v>102</v>
      </c>
      <c r="E380">
        <v>1944</v>
      </c>
      <c r="G380" s="1"/>
      <c r="H380" s="3">
        <f t="shared" si="64"/>
        <v>0</v>
      </c>
      <c r="I380" s="1"/>
      <c r="J380" s="3">
        <f t="shared" si="65"/>
        <v>0</v>
      </c>
      <c r="L380" s="1"/>
      <c r="M380" s="2">
        <f t="shared" si="66"/>
        <v>0</v>
      </c>
      <c r="N380" s="1"/>
      <c r="O380" s="2">
        <f t="shared" si="67"/>
        <v>0</v>
      </c>
      <c r="P380" s="1"/>
      <c r="Q380" s="1">
        <f t="shared" si="68"/>
        <v>0</v>
      </c>
      <c r="S380" s="1">
        <f t="shared" si="51"/>
        <v>0</v>
      </c>
      <c r="U380" s="1">
        <f t="shared" si="52"/>
        <v>0</v>
      </c>
    </row>
    <row r="381" spans="1:21" ht="14.4" customHeight="1" x14ac:dyDescent="0.3">
      <c r="A381" t="s">
        <v>21</v>
      </c>
      <c r="B381" t="s">
        <v>80</v>
      </c>
      <c r="C381" t="s">
        <v>131</v>
      </c>
      <c r="D381" t="s">
        <v>102</v>
      </c>
      <c r="E381">
        <v>1945</v>
      </c>
      <c r="G381" s="1"/>
      <c r="H381" s="3">
        <f t="shared" si="64"/>
        <v>0</v>
      </c>
      <c r="I381" s="1"/>
      <c r="J381" s="3">
        <f t="shared" si="65"/>
        <v>0</v>
      </c>
      <c r="L381" s="1"/>
      <c r="M381" s="2">
        <f t="shared" si="66"/>
        <v>0</v>
      </c>
      <c r="N381" s="1"/>
      <c r="O381" s="2">
        <f t="shared" si="67"/>
        <v>0</v>
      </c>
      <c r="P381" s="1"/>
      <c r="Q381" s="1">
        <f t="shared" si="68"/>
        <v>0</v>
      </c>
      <c r="S381" s="1">
        <f t="shared" si="51"/>
        <v>0</v>
      </c>
      <c r="U381" s="1">
        <f t="shared" si="52"/>
        <v>0</v>
      </c>
    </row>
    <row r="382" spans="1:21" x14ac:dyDescent="0.3">
      <c r="A382" t="s">
        <v>1</v>
      </c>
      <c r="B382" t="s">
        <v>1</v>
      </c>
      <c r="C382" t="s">
        <v>132</v>
      </c>
      <c r="D382" t="s">
        <v>101</v>
      </c>
      <c r="E382">
        <v>1936</v>
      </c>
      <c r="F382">
        <v>470</v>
      </c>
      <c r="G382" s="1">
        <v>18459495</v>
      </c>
      <c r="H382" s="3">
        <f t="shared" si="64"/>
        <v>369.18990000000002</v>
      </c>
      <c r="I382" s="1">
        <v>7339836</v>
      </c>
      <c r="J382" s="3">
        <f t="shared" si="65"/>
        <v>146.79671999999999</v>
      </c>
      <c r="K382">
        <v>158</v>
      </c>
      <c r="L382" s="1">
        <v>97200</v>
      </c>
      <c r="M382" s="2">
        <f t="shared" si="66"/>
        <v>97.2</v>
      </c>
      <c r="N382" s="1">
        <v>12425</v>
      </c>
      <c r="O382" s="2">
        <f t="shared" si="67"/>
        <v>12.425000000000001</v>
      </c>
      <c r="P382" s="1">
        <v>155782899</v>
      </c>
      <c r="Q382" s="1">
        <f t="shared" si="68"/>
        <v>1557.82899</v>
      </c>
      <c r="S382" s="1">
        <f t="shared" si="51"/>
        <v>0</v>
      </c>
      <c r="U382" s="1">
        <f t="shared" si="52"/>
        <v>0</v>
      </c>
    </row>
    <row r="383" spans="1:21" x14ac:dyDescent="0.3">
      <c r="A383" t="s">
        <v>1</v>
      </c>
      <c r="B383" t="s">
        <v>1</v>
      </c>
      <c r="C383" t="s">
        <v>132</v>
      </c>
      <c r="D383" t="s">
        <v>101</v>
      </c>
      <c r="E383">
        <v>1937</v>
      </c>
      <c r="F383">
        <v>470</v>
      </c>
      <c r="G383" s="1">
        <v>19050732</v>
      </c>
      <c r="H383" s="3">
        <f t="shared" si="64"/>
        <v>381.01463999999999</v>
      </c>
      <c r="I383" s="1">
        <v>9575234</v>
      </c>
      <c r="J383" s="3">
        <f t="shared" si="65"/>
        <v>191.50468000000001</v>
      </c>
      <c r="K383">
        <v>158</v>
      </c>
      <c r="L383" s="1">
        <v>127200</v>
      </c>
      <c r="M383" s="2">
        <f t="shared" si="66"/>
        <v>127.2</v>
      </c>
      <c r="N383" s="1">
        <v>18212</v>
      </c>
      <c r="O383" s="2">
        <f t="shared" si="67"/>
        <v>18.212</v>
      </c>
      <c r="P383" s="1">
        <v>181598670</v>
      </c>
      <c r="Q383" s="1">
        <f t="shared" si="68"/>
        <v>1815.9866999999999</v>
      </c>
      <c r="S383" s="1">
        <f t="shared" si="51"/>
        <v>0</v>
      </c>
      <c r="U383" s="1">
        <f t="shared" si="52"/>
        <v>0</v>
      </c>
    </row>
    <row r="384" spans="1:21" x14ac:dyDescent="0.3">
      <c r="A384" t="s">
        <v>1</v>
      </c>
      <c r="B384" t="s">
        <v>1</v>
      </c>
      <c r="C384" t="s">
        <v>132</v>
      </c>
      <c r="D384" t="s">
        <v>101</v>
      </c>
      <c r="E384">
        <v>1938</v>
      </c>
      <c r="F384">
        <v>470</v>
      </c>
      <c r="G384" s="1">
        <v>22874857</v>
      </c>
      <c r="H384" s="3">
        <f t="shared" si="64"/>
        <v>457.49714</v>
      </c>
      <c r="I384" s="1">
        <v>10938650</v>
      </c>
      <c r="J384" s="3">
        <f t="shared" si="65"/>
        <v>218.773</v>
      </c>
      <c r="K384">
        <v>158</v>
      </c>
      <c r="L384" s="1">
        <v>161100</v>
      </c>
      <c r="M384" s="2">
        <f t="shared" si="66"/>
        <v>161.1</v>
      </c>
      <c r="N384" s="1">
        <v>19703</v>
      </c>
      <c r="O384" s="2">
        <f t="shared" si="67"/>
        <v>19.702999999999999</v>
      </c>
      <c r="P384" s="1">
        <v>183238632</v>
      </c>
      <c r="Q384" s="1">
        <f t="shared" si="68"/>
        <v>1832.3863200000001</v>
      </c>
      <c r="S384" s="1">
        <f t="shared" si="51"/>
        <v>0</v>
      </c>
      <c r="U384" s="1">
        <f t="shared" si="52"/>
        <v>0</v>
      </c>
    </row>
    <row r="385" spans="1:21" x14ac:dyDescent="0.3">
      <c r="A385" t="s">
        <v>1</v>
      </c>
      <c r="B385" t="s">
        <v>1</v>
      </c>
      <c r="C385" t="s">
        <v>132</v>
      </c>
      <c r="D385" t="s">
        <v>101</v>
      </c>
      <c r="E385">
        <v>1939</v>
      </c>
      <c r="F385">
        <v>470</v>
      </c>
      <c r="G385" s="1">
        <v>22123000</v>
      </c>
      <c r="H385" s="3">
        <f t="shared" si="64"/>
        <v>442.46</v>
      </c>
      <c r="I385" s="1">
        <v>11856000</v>
      </c>
      <c r="J385" s="3">
        <f t="shared" si="65"/>
        <v>237.12</v>
      </c>
      <c r="K385">
        <v>158</v>
      </c>
      <c r="L385" s="1">
        <v>210000</v>
      </c>
      <c r="M385" s="2">
        <f t="shared" si="66"/>
        <v>210</v>
      </c>
      <c r="N385" s="1">
        <v>20000</v>
      </c>
      <c r="O385" s="2">
        <f t="shared" si="67"/>
        <v>20</v>
      </c>
      <c r="P385" s="1"/>
      <c r="Q385" s="1">
        <f t="shared" si="68"/>
        <v>0</v>
      </c>
      <c r="S385" s="1">
        <f t="shared" si="51"/>
        <v>0</v>
      </c>
      <c r="U385" s="1">
        <f t="shared" si="52"/>
        <v>0</v>
      </c>
    </row>
    <row r="386" spans="1:21" x14ac:dyDescent="0.3">
      <c r="A386" t="s">
        <v>1</v>
      </c>
      <c r="B386" t="s">
        <v>1</v>
      </c>
      <c r="C386" t="s">
        <v>132</v>
      </c>
      <c r="D386" t="s">
        <v>101</v>
      </c>
      <c r="E386">
        <v>1940</v>
      </c>
      <c r="F386">
        <v>470</v>
      </c>
      <c r="G386" s="1">
        <v>18811000</v>
      </c>
      <c r="H386" s="3">
        <f t="shared" si="64"/>
        <v>376.22</v>
      </c>
      <c r="I386" s="1">
        <v>15962000</v>
      </c>
      <c r="J386" s="3">
        <f t="shared" si="65"/>
        <v>319.24</v>
      </c>
      <c r="K386">
        <v>158</v>
      </c>
      <c r="L386" s="1">
        <v>204783</v>
      </c>
      <c r="M386" s="2">
        <f t="shared" si="66"/>
        <v>204.78299999999999</v>
      </c>
      <c r="N386" s="1">
        <v>8911</v>
      </c>
      <c r="O386" s="2">
        <f t="shared" si="67"/>
        <v>8.9109999999999996</v>
      </c>
      <c r="P386" s="1"/>
      <c r="Q386" s="1">
        <f t="shared" si="68"/>
        <v>0</v>
      </c>
      <c r="S386" s="1">
        <f t="shared" si="51"/>
        <v>0</v>
      </c>
      <c r="U386" s="1">
        <f t="shared" si="52"/>
        <v>0</v>
      </c>
    </row>
    <row r="387" spans="1:21" x14ac:dyDescent="0.3">
      <c r="A387" t="s">
        <v>1</v>
      </c>
      <c r="B387" t="s">
        <v>1</v>
      </c>
      <c r="C387" t="s">
        <v>132</v>
      </c>
      <c r="D387" t="s">
        <v>101</v>
      </c>
      <c r="E387">
        <v>1941</v>
      </c>
      <c r="F387">
        <v>470</v>
      </c>
      <c r="G387" s="1">
        <v>20480000</v>
      </c>
      <c r="H387" s="3">
        <f t="shared" si="64"/>
        <v>409.6</v>
      </c>
      <c r="I387" s="1">
        <v>15221000</v>
      </c>
      <c r="J387" s="3">
        <f t="shared" si="65"/>
        <v>304.42</v>
      </c>
      <c r="K387">
        <v>158</v>
      </c>
      <c r="L387" s="1">
        <v>212266</v>
      </c>
      <c r="M387" s="2">
        <f t="shared" si="66"/>
        <v>212.26599999999999</v>
      </c>
      <c r="N387" s="1">
        <v>12478</v>
      </c>
      <c r="O387" s="2">
        <f t="shared" si="67"/>
        <v>12.478</v>
      </c>
      <c r="P387" s="1"/>
      <c r="Q387" s="1">
        <f t="shared" si="68"/>
        <v>0</v>
      </c>
      <c r="S387" s="1">
        <f t="shared" ref="S387:S450" si="69">R387/10</f>
        <v>0</v>
      </c>
      <c r="U387" s="1">
        <f t="shared" ref="U387:U450" si="70">T387/1000</f>
        <v>0</v>
      </c>
    </row>
    <row r="388" spans="1:21" x14ac:dyDescent="0.3">
      <c r="A388" t="s">
        <v>1</v>
      </c>
      <c r="B388" t="s">
        <v>1</v>
      </c>
      <c r="C388" t="s">
        <v>132</v>
      </c>
      <c r="D388" t="s">
        <v>101</v>
      </c>
      <c r="E388">
        <v>1942</v>
      </c>
      <c r="F388">
        <v>470</v>
      </c>
      <c r="G388" s="1">
        <v>20137000</v>
      </c>
      <c r="H388" s="3">
        <f t="shared" si="64"/>
        <v>402.74</v>
      </c>
      <c r="I388" s="1">
        <v>13068000</v>
      </c>
      <c r="J388" s="3">
        <f t="shared" si="65"/>
        <v>261.36</v>
      </c>
      <c r="K388">
        <v>158</v>
      </c>
      <c r="L388" s="1">
        <v>227131</v>
      </c>
      <c r="M388" s="2">
        <f t="shared" si="66"/>
        <v>227.131</v>
      </c>
      <c r="N388" s="1">
        <v>13752</v>
      </c>
      <c r="O388" s="2">
        <f t="shared" si="67"/>
        <v>13.752000000000001</v>
      </c>
      <c r="P388" s="1"/>
      <c r="Q388" s="1">
        <f t="shared" si="68"/>
        <v>0</v>
      </c>
      <c r="S388" s="1">
        <f t="shared" si="69"/>
        <v>0</v>
      </c>
      <c r="U388" s="1">
        <f t="shared" si="70"/>
        <v>0</v>
      </c>
    </row>
    <row r="389" spans="1:21" x14ac:dyDescent="0.3">
      <c r="A389" t="s">
        <v>1</v>
      </c>
      <c r="B389" t="s">
        <v>1</v>
      </c>
      <c r="C389" t="s">
        <v>132</v>
      </c>
      <c r="D389" t="s">
        <v>101</v>
      </c>
      <c r="E389">
        <v>1943</v>
      </c>
      <c r="F389">
        <v>470</v>
      </c>
      <c r="G389" s="1">
        <v>20405000</v>
      </c>
      <c r="H389" s="3">
        <f t="shared" si="64"/>
        <v>408.1</v>
      </c>
      <c r="I389" s="1"/>
      <c r="J389" s="3">
        <f t="shared" si="65"/>
        <v>0</v>
      </c>
      <c r="K389">
        <v>158</v>
      </c>
      <c r="L389" s="1">
        <v>203068</v>
      </c>
      <c r="M389" s="2">
        <f t="shared" si="66"/>
        <v>203.06800000000001</v>
      </c>
      <c r="N389" s="1">
        <v>12276</v>
      </c>
      <c r="O389" s="2">
        <f t="shared" si="67"/>
        <v>12.276</v>
      </c>
      <c r="P389" s="1"/>
      <c r="Q389" s="1">
        <f t="shared" si="68"/>
        <v>0</v>
      </c>
      <c r="S389" s="1">
        <f t="shared" si="69"/>
        <v>0</v>
      </c>
      <c r="U389" s="1">
        <f t="shared" si="70"/>
        <v>0</v>
      </c>
    </row>
    <row r="390" spans="1:21" x14ac:dyDescent="0.3">
      <c r="A390" t="s">
        <v>1</v>
      </c>
      <c r="B390" t="s">
        <v>1</v>
      </c>
      <c r="C390" t="s">
        <v>132</v>
      </c>
      <c r="D390" t="s">
        <v>101</v>
      </c>
      <c r="E390">
        <v>1944</v>
      </c>
      <c r="F390">
        <v>470</v>
      </c>
      <c r="G390" s="1">
        <v>18005000</v>
      </c>
      <c r="H390" s="3">
        <f t="shared" si="64"/>
        <v>360.1</v>
      </c>
      <c r="I390" s="1"/>
      <c r="J390" s="3">
        <f t="shared" si="65"/>
        <v>0</v>
      </c>
      <c r="K390">
        <v>158</v>
      </c>
      <c r="L390" s="1">
        <v>191000</v>
      </c>
      <c r="M390" s="2">
        <f t="shared" si="66"/>
        <v>191</v>
      </c>
      <c r="N390" s="1">
        <v>0</v>
      </c>
      <c r="O390" s="2">
        <f t="shared" si="67"/>
        <v>0</v>
      </c>
      <c r="P390" s="1"/>
      <c r="Q390" s="1">
        <f t="shared" si="68"/>
        <v>0</v>
      </c>
      <c r="S390" s="1">
        <f t="shared" si="69"/>
        <v>0</v>
      </c>
      <c r="U390" s="1">
        <f t="shared" si="70"/>
        <v>0</v>
      </c>
    </row>
    <row r="391" spans="1:21" x14ac:dyDescent="0.3">
      <c r="A391" t="s">
        <v>1</v>
      </c>
      <c r="B391" t="s">
        <v>1</v>
      </c>
      <c r="C391" t="s">
        <v>132</v>
      </c>
      <c r="D391" t="s">
        <v>101</v>
      </c>
      <c r="E391">
        <v>1945</v>
      </c>
      <c r="F391">
        <v>470</v>
      </c>
      <c r="G391" s="1"/>
      <c r="H391" s="3">
        <f t="shared" si="64"/>
        <v>0</v>
      </c>
      <c r="I391" s="1"/>
      <c r="J391" s="3">
        <f t="shared" si="65"/>
        <v>0</v>
      </c>
      <c r="K391">
        <v>158</v>
      </c>
      <c r="L391" s="1">
        <v>20000</v>
      </c>
      <c r="M391" s="2">
        <f t="shared" si="66"/>
        <v>20</v>
      </c>
      <c r="N391" s="1">
        <v>4000</v>
      </c>
      <c r="O391" s="2">
        <f t="shared" si="67"/>
        <v>4</v>
      </c>
      <c r="P391" s="1"/>
      <c r="Q391" s="1">
        <f t="shared" si="68"/>
        <v>0</v>
      </c>
      <c r="S391" s="1">
        <f t="shared" si="69"/>
        <v>0</v>
      </c>
      <c r="U391" s="1">
        <f t="shared" si="70"/>
        <v>0</v>
      </c>
    </row>
    <row r="392" spans="1:21" x14ac:dyDescent="0.3">
      <c r="A392" t="s">
        <v>34</v>
      </c>
      <c r="B392" t="s">
        <v>34</v>
      </c>
      <c r="C392" t="s">
        <v>130</v>
      </c>
      <c r="D392" t="s">
        <v>102</v>
      </c>
      <c r="E392">
        <v>1936</v>
      </c>
      <c r="F392">
        <v>24</v>
      </c>
      <c r="G392" s="1">
        <v>0</v>
      </c>
      <c r="H392" s="3">
        <f t="shared" si="64"/>
        <v>0</v>
      </c>
      <c r="I392" s="1">
        <v>280271</v>
      </c>
      <c r="J392" s="3">
        <f t="shared" si="65"/>
        <v>5.6054199999999996</v>
      </c>
      <c r="K392">
        <v>58</v>
      </c>
      <c r="L392" s="1"/>
      <c r="M392" s="2">
        <f t="shared" si="66"/>
        <v>0</v>
      </c>
      <c r="N392" s="1">
        <v>129898</v>
      </c>
      <c r="O392" s="2">
        <f t="shared" si="67"/>
        <v>129.898</v>
      </c>
      <c r="P392" s="1">
        <f>103953</f>
        <v>103953</v>
      </c>
      <c r="Q392" s="1">
        <f t="shared" si="68"/>
        <v>1.0395300000000001</v>
      </c>
      <c r="S392" s="1">
        <f t="shared" si="69"/>
        <v>0</v>
      </c>
      <c r="U392" s="1">
        <f t="shared" si="70"/>
        <v>0</v>
      </c>
    </row>
    <row r="393" spans="1:21" x14ac:dyDescent="0.3">
      <c r="A393" t="s">
        <v>34</v>
      </c>
      <c r="B393" t="s">
        <v>34</v>
      </c>
      <c r="C393" t="s">
        <v>130</v>
      </c>
      <c r="D393" t="s">
        <v>102</v>
      </c>
      <c r="E393">
        <v>1937</v>
      </c>
      <c r="F393">
        <v>24</v>
      </c>
      <c r="G393" s="1"/>
      <c r="H393" s="3">
        <f t="shared" si="64"/>
        <v>0</v>
      </c>
      <c r="I393" s="1">
        <v>300498</v>
      </c>
      <c r="J393" s="3">
        <f t="shared" si="65"/>
        <v>6.0099600000000004</v>
      </c>
      <c r="K393">
        <v>58</v>
      </c>
      <c r="L393" s="1"/>
      <c r="M393" s="2">
        <f t="shared" si="66"/>
        <v>0</v>
      </c>
      <c r="N393" s="1">
        <v>137412</v>
      </c>
      <c r="O393" s="2">
        <f t="shared" si="67"/>
        <v>137.41200000000001</v>
      </c>
      <c r="P393" s="1">
        <v>129013</v>
      </c>
      <c r="Q393" s="1">
        <f t="shared" si="68"/>
        <v>1.29013</v>
      </c>
      <c r="S393" s="1">
        <f t="shared" si="69"/>
        <v>0</v>
      </c>
      <c r="U393" s="1">
        <f t="shared" si="70"/>
        <v>0</v>
      </c>
    </row>
    <row r="394" spans="1:21" x14ac:dyDescent="0.3">
      <c r="A394" t="s">
        <v>34</v>
      </c>
      <c r="B394" t="s">
        <v>34</v>
      </c>
      <c r="C394" t="s">
        <v>130</v>
      </c>
      <c r="D394" t="s">
        <v>102</v>
      </c>
      <c r="E394">
        <v>1938</v>
      </c>
      <c r="F394">
        <v>24</v>
      </c>
      <c r="G394" s="1"/>
      <c r="H394" s="3">
        <f t="shared" si="64"/>
        <v>0</v>
      </c>
      <c r="I394" s="1">
        <v>348613</v>
      </c>
      <c r="J394" s="3">
        <f t="shared" si="65"/>
        <v>6.9722600000000003</v>
      </c>
      <c r="K394">
        <v>58</v>
      </c>
      <c r="L394" s="1"/>
      <c r="M394" s="2">
        <f t="shared" si="66"/>
        <v>0</v>
      </c>
      <c r="N394" s="1">
        <v>179886</v>
      </c>
      <c r="O394" s="2">
        <f t="shared" si="67"/>
        <v>179.886</v>
      </c>
      <c r="P394" s="1"/>
      <c r="Q394" s="1">
        <f t="shared" si="68"/>
        <v>0</v>
      </c>
      <c r="S394" s="1">
        <f t="shared" si="69"/>
        <v>0</v>
      </c>
      <c r="U394" s="1">
        <f t="shared" si="70"/>
        <v>0</v>
      </c>
    </row>
    <row r="395" spans="1:21" x14ac:dyDescent="0.3">
      <c r="A395" t="s">
        <v>34</v>
      </c>
      <c r="B395" t="s">
        <v>34</v>
      </c>
      <c r="C395" t="s">
        <v>130</v>
      </c>
      <c r="D395" t="s">
        <v>102</v>
      </c>
      <c r="E395">
        <v>1939</v>
      </c>
      <c r="F395">
        <v>24</v>
      </c>
      <c r="G395" s="1"/>
      <c r="H395" s="3">
        <f t="shared" si="64"/>
        <v>0</v>
      </c>
      <c r="I395" s="1">
        <v>307284</v>
      </c>
      <c r="J395" s="3">
        <f t="shared" si="65"/>
        <v>6.1456799999999996</v>
      </c>
      <c r="K395">
        <v>58</v>
      </c>
      <c r="L395" s="1"/>
      <c r="M395" s="2">
        <f t="shared" si="66"/>
        <v>0</v>
      </c>
      <c r="N395" s="1">
        <v>186906</v>
      </c>
      <c r="O395" s="2">
        <f t="shared" si="67"/>
        <v>186.90600000000001</v>
      </c>
      <c r="P395" s="1"/>
      <c r="Q395" s="1">
        <f t="shared" si="68"/>
        <v>0</v>
      </c>
      <c r="S395" s="1">
        <f t="shared" si="69"/>
        <v>0</v>
      </c>
      <c r="U395" s="1">
        <f t="shared" si="70"/>
        <v>0</v>
      </c>
    </row>
    <row r="396" spans="1:21" x14ac:dyDescent="0.3">
      <c r="A396" t="s">
        <v>34</v>
      </c>
      <c r="B396" t="s">
        <v>34</v>
      </c>
      <c r="C396" t="s">
        <v>130</v>
      </c>
      <c r="D396" t="s">
        <v>102</v>
      </c>
      <c r="E396">
        <v>1940</v>
      </c>
      <c r="F396">
        <v>24</v>
      </c>
      <c r="G396" s="1"/>
      <c r="H396" s="3">
        <f t="shared" si="64"/>
        <v>0</v>
      </c>
      <c r="I396" s="1">
        <v>307284</v>
      </c>
      <c r="J396" s="3">
        <f t="shared" si="65"/>
        <v>6.1456799999999996</v>
      </c>
      <c r="K396">
        <v>58</v>
      </c>
      <c r="L396" s="1"/>
      <c r="M396" s="2">
        <f t="shared" si="66"/>
        <v>0</v>
      </c>
      <c r="N396" s="1">
        <v>75000</v>
      </c>
      <c r="O396" s="2">
        <f t="shared" si="67"/>
        <v>75</v>
      </c>
      <c r="P396" s="1"/>
      <c r="Q396" s="1">
        <f t="shared" si="68"/>
        <v>0</v>
      </c>
      <c r="S396" s="1">
        <f t="shared" si="69"/>
        <v>0</v>
      </c>
      <c r="U396" s="1">
        <f t="shared" si="70"/>
        <v>0</v>
      </c>
    </row>
    <row r="397" spans="1:21" x14ac:dyDescent="0.3">
      <c r="A397" t="s">
        <v>34</v>
      </c>
      <c r="B397" t="s">
        <v>34</v>
      </c>
      <c r="C397" t="s">
        <v>130</v>
      </c>
      <c r="D397" t="s">
        <v>102</v>
      </c>
      <c r="E397">
        <v>1941</v>
      </c>
      <c r="F397">
        <v>24</v>
      </c>
      <c r="G397" s="1"/>
      <c r="H397" s="3">
        <f t="shared" si="64"/>
        <v>0</v>
      </c>
      <c r="I397" s="1">
        <v>307284</v>
      </c>
      <c r="J397" s="3">
        <f t="shared" si="65"/>
        <v>6.1456799999999996</v>
      </c>
      <c r="K397">
        <v>58</v>
      </c>
      <c r="L397" s="1"/>
      <c r="M397" s="2">
        <f t="shared" si="66"/>
        <v>0</v>
      </c>
      <c r="N397" s="1">
        <v>18000</v>
      </c>
      <c r="O397" s="2">
        <f t="shared" si="67"/>
        <v>18</v>
      </c>
      <c r="P397" s="1"/>
      <c r="Q397" s="1">
        <f t="shared" si="68"/>
        <v>0</v>
      </c>
      <c r="S397" s="1">
        <f t="shared" si="69"/>
        <v>0</v>
      </c>
      <c r="U397" s="1">
        <f t="shared" si="70"/>
        <v>0</v>
      </c>
    </row>
    <row r="398" spans="1:21" x14ac:dyDescent="0.3">
      <c r="A398" t="s">
        <v>34</v>
      </c>
      <c r="B398" t="s">
        <v>34</v>
      </c>
      <c r="C398" t="s">
        <v>130</v>
      </c>
      <c r="D398" t="s">
        <v>102</v>
      </c>
      <c r="E398">
        <v>1942</v>
      </c>
      <c r="F398">
        <v>24</v>
      </c>
      <c r="G398" s="1"/>
      <c r="H398" s="3">
        <f t="shared" si="64"/>
        <v>0</v>
      </c>
      <c r="I398" s="1">
        <v>307284</v>
      </c>
      <c r="J398" s="3">
        <f t="shared" si="65"/>
        <v>6.1456799999999996</v>
      </c>
      <c r="K398">
        <v>58</v>
      </c>
      <c r="L398" s="1"/>
      <c r="M398" s="2">
        <f t="shared" si="66"/>
        <v>0</v>
      </c>
      <c r="N398" s="1">
        <v>23000</v>
      </c>
      <c r="O398" s="2">
        <f t="shared" si="67"/>
        <v>23</v>
      </c>
      <c r="P398" s="1"/>
      <c r="Q398" s="1">
        <f t="shared" si="68"/>
        <v>0</v>
      </c>
      <c r="S398" s="1">
        <f t="shared" si="69"/>
        <v>0</v>
      </c>
      <c r="U398" s="1">
        <f t="shared" si="70"/>
        <v>0</v>
      </c>
    </row>
    <row r="399" spans="1:21" x14ac:dyDescent="0.3">
      <c r="A399" t="s">
        <v>34</v>
      </c>
      <c r="B399" t="s">
        <v>34</v>
      </c>
      <c r="C399" t="s">
        <v>130</v>
      </c>
      <c r="D399" t="s">
        <v>102</v>
      </c>
      <c r="E399">
        <v>1943</v>
      </c>
      <c r="F399">
        <v>24</v>
      </c>
      <c r="G399" s="1"/>
      <c r="H399" s="3">
        <f t="shared" si="64"/>
        <v>0</v>
      </c>
      <c r="I399" s="1">
        <v>307284</v>
      </c>
      <c r="J399" s="3">
        <f t="shared" si="65"/>
        <v>6.1456799999999996</v>
      </c>
      <c r="K399">
        <v>58</v>
      </c>
      <c r="L399" s="1"/>
      <c r="M399" s="2">
        <f t="shared" si="66"/>
        <v>0</v>
      </c>
      <c r="N399" s="1">
        <v>25000</v>
      </c>
      <c r="O399" s="2">
        <f t="shared" si="67"/>
        <v>25</v>
      </c>
      <c r="P399" s="1"/>
      <c r="Q399" s="1">
        <f t="shared" si="68"/>
        <v>0</v>
      </c>
      <c r="S399" s="1">
        <f t="shared" si="69"/>
        <v>0</v>
      </c>
      <c r="U399" s="1">
        <f t="shared" si="70"/>
        <v>0</v>
      </c>
    </row>
    <row r="400" spans="1:21" x14ac:dyDescent="0.3">
      <c r="A400" t="s">
        <v>34</v>
      </c>
      <c r="B400" t="s">
        <v>34</v>
      </c>
      <c r="C400" t="s">
        <v>130</v>
      </c>
      <c r="D400" t="s">
        <v>102</v>
      </c>
      <c r="E400">
        <v>1944</v>
      </c>
      <c r="F400">
        <v>24</v>
      </c>
      <c r="G400" s="1"/>
      <c r="H400" s="3">
        <f t="shared" si="64"/>
        <v>0</v>
      </c>
      <c r="I400" s="1">
        <v>307284</v>
      </c>
      <c r="J400" s="3">
        <f t="shared" si="65"/>
        <v>6.1456799999999996</v>
      </c>
      <c r="K400">
        <v>58</v>
      </c>
      <c r="L400" s="1"/>
      <c r="M400" s="2">
        <f t="shared" si="66"/>
        <v>0</v>
      </c>
      <c r="N400" s="1">
        <v>10000</v>
      </c>
      <c r="O400" s="2">
        <f t="shared" si="67"/>
        <v>10</v>
      </c>
      <c r="P400" s="1"/>
      <c r="Q400" s="1">
        <f t="shared" si="68"/>
        <v>0</v>
      </c>
      <c r="S400" s="1">
        <f t="shared" si="69"/>
        <v>0</v>
      </c>
      <c r="U400" s="1">
        <f t="shared" si="70"/>
        <v>0</v>
      </c>
    </row>
    <row r="401" spans="1:21" x14ac:dyDescent="0.3">
      <c r="A401" t="s">
        <v>34</v>
      </c>
      <c r="B401" t="s">
        <v>34</v>
      </c>
      <c r="C401" t="s">
        <v>130</v>
      </c>
      <c r="D401" t="s">
        <v>102</v>
      </c>
      <c r="E401">
        <v>1945</v>
      </c>
      <c r="F401">
        <v>24</v>
      </c>
      <c r="G401" s="1"/>
      <c r="H401" s="3">
        <f t="shared" si="64"/>
        <v>0</v>
      </c>
      <c r="I401" s="1"/>
      <c r="J401" s="3">
        <f t="shared" si="65"/>
        <v>0</v>
      </c>
      <c r="K401">
        <v>58</v>
      </c>
      <c r="L401" s="1"/>
      <c r="M401" s="2">
        <f t="shared" si="66"/>
        <v>0</v>
      </c>
      <c r="N401" s="1">
        <v>0</v>
      </c>
      <c r="O401" s="2">
        <f t="shared" si="67"/>
        <v>0</v>
      </c>
      <c r="P401" s="1"/>
      <c r="Q401" s="1">
        <f t="shared" si="68"/>
        <v>0</v>
      </c>
      <c r="S401" s="1">
        <f t="shared" si="69"/>
        <v>0</v>
      </c>
      <c r="U401" s="1">
        <f t="shared" si="70"/>
        <v>0</v>
      </c>
    </row>
    <row r="402" spans="1:21" ht="14.4" customHeight="1" x14ac:dyDescent="0.3">
      <c r="A402" t="s">
        <v>27</v>
      </c>
      <c r="B402" t="s">
        <v>27</v>
      </c>
      <c r="C402" t="s">
        <v>130</v>
      </c>
      <c r="D402" t="s">
        <v>102</v>
      </c>
      <c r="E402">
        <v>1936</v>
      </c>
      <c r="F402">
        <v>70</v>
      </c>
      <c r="G402" s="1"/>
      <c r="H402" s="3">
        <f t="shared" si="64"/>
        <v>0</v>
      </c>
      <c r="I402" s="1">
        <v>0</v>
      </c>
      <c r="J402" s="3">
        <f t="shared" si="65"/>
        <v>0</v>
      </c>
      <c r="L402" s="1"/>
      <c r="M402" s="2">
        <f t="shared" si="66"/>
        <v>0</v>
      </c>
      <c r="N402" s="1"/>
      <c r="O402" s="2">
        <f t="shared" si="67"/>
        <v>0</v>
      </c>
      <c r="P402" s="1"/>
      <c r="Q402" s="1">
        <f t="shared" si="68"/>
        <v>0</v>
      </c>
      <c r="S402" s="1">
        <f t="shared" si="69"/>
        <v>0</v>
      </c>
      <c r="U402" s="1">
        <f t="shared" si="70"/>
        <v>0</v>
      </c>
    </row>
    <row r="403" spans="1:21" ht="14.4" customHeight="1" x14ac:dyDescent="0.3">
      <c r="A403" t="s">
        <v>27</v>
      </c>
      <c r="B403" t="s">
        <v>27</v>
      </c>
      <c r="C403" t="s">
        <v>130</v>
      </c>
      <c r="D403" t="s">
        <v>102</v>
      </c>
      <c r="E403">
        <v>1937</v>
      </c>
      <c r="F403">
        <v>70</v>
      </c>
      <c r="G403" s="1"/>
      <c r="H403" s="3">
        <f t="shared" si="64"/>
        <v>0</v>
      </c>
      <c r="I403" s="1"/>
      <c r="J403" s="3">
        <f t="shared" si="65"/>
        <v>0</v>
      </c>
      <c r="L403" s="1"/>
      <c r="M403" s="2">
        <f t="shared" si="66"/>
        <v>0</v>
      </c>
      <c r="N403" s="1"/>
      <c r="O403" s="2">
        <f t="shared" si="67"/>
        <v>0</v>
      </c>
      <c r="P403" s="1"/>
      <c r="Q403" s="1">
        <f t="shared" si="68"/>
        <v>0</v>
      </c>
      <c r="S403" s="1">
        <f t="shared" si="69"/>
        <v>0</v>
      </c>
      <c r="U403" s="1">
        <f t="shared" si="70"/>
        <v>0</v>
      </c>
    </row>
    <row r="404" spans="1:21" ht="14.4" customHeight="1" x14ac:dyDescent="0.3">
      <c r="A404" t="s">
        <v>27</v>
      </c>
      <c r="B404" t="s">
        <v>27</v>
      </c>
      <c r="C404" t="s">
        <v>130</v>
      </c>
      <c r="D404" t="s">
        <v>102</v>
      </c>
      <c r="E404">
        <v>1938</v>
      </c>
      <c r="F404">
        <v>70</v>
      </c>
      <c r="G404" s="1"/>
      <c r="H404" s="3">
        <f t="shared" ref="H404:H435" si="71">G404/50000</f>
        <v>0</v>
      </c>
      <c r="I404" s="1"/>
      <c r="J404" s="3">
        <f t="shared" ref="J404:J435" si="72">I404/50000</f>
        <v>0</v>
      </c>
      <c r="L404" s="1"/>
      <c r="M404" s="2">
        <f t="shared" ref="M404:M435" si="73">L404/1000</f>
        <v>0</v>
      </c>
      <c r="N404" s="1"/>
      <c r="O404" s="2">
        <f t="shared" ref="O404:O435" si="74">N404/1000</f>
        <v>0</v>
      </c>
      <c r="P404" s="1"/>
      <c r="Q404" s="1">
        <f t="shared" si="68"/>
        <v>0</v>
      </c>
      <c r="S404" s="1">
        <f t="shared" si="69"/>
        <v>0</v>
      </c>
      <c r="U404" s="1">
        <f t="shared" si="70"/>
        <v>0</v>
      </c>
    </row>
    <row r="405" spans="1:21" ht="14.4" customHeight="1" x14ac:dyDescent="0.3">
      <c r="A405" t="s">
        <v>27</v>
      </c>
      <c r="B405" t="s">
        <v>27</v>
      </c>
      <c r="C405" t="s">
        <v>130</v>
      </c>
      <c r="D405" t="s">
        <v>102</v>
      </c>
      <c r="E405">
        <v>1939</v>
      </c>
      <c r="F405">
        <v>70</v>
      </c>
      <c r="G405" s="1"/>
      <c r="H405" s="3">
        <f t="shared" si="71"/>
        <v>0</v>
      </c>
      <c r="I405" s="1"/>
      <c r="J405" s="3">
        <f t="shared" si="72"/>
        <v>0</v>
      </c>
      <c r="L405" s="1"/>
      <c r="M405" s="2">
        <f t="shared" si="73"/>
        <v>0</v>
      </c>
      <c r="N405" s="1"/>
      <c r="O405" s="2">
        <f t="shared" si="74"/>
        <v>0</v>
      </c>
      <c r="P405" s="1"/>
      <c r="Q405" s="1">
        <f t="shared" si="68"/>
        <v>0</v>
      </c>
      <c r="S405" s="1">
        <f t="shared" si="69"/>
        <v>0</v>
      </c>
      <c r="U405" s="1">
        <f t="shared" si="70"/>
        <v>0</v>
      </c>
    </row>
    <row r="406" spans="1:21" ht="14.4" customHeight="1" x14ac:dyDescent="0.3">
      <c r="A406" t="s">
        <v>27</v>
      </c>
      <c r="B406" t="s">
        <v>27</v>
      </c>
      <c r="C406" t="s">
        <v>130</v>
      </c>
      <c r="D406" t="s">
        <v>102</v>
      </c>
      <c r="E406">
        <v>1940</v>
      </c>
      <c r="F406">
        <v>70</v>
      </c>
      <c r="G406" s="1"/>
      <c r="H406" s="3">
        <f t="shared" si="71"/>
        <v>0</v>
      </c>
      <c r="I406" s="1"/>
      <c r="J406" s="3">
        <f t="shared" si="72"/>
        <v>0</v>
      </c>
      <c r="L406" s="1"/>
      <c r="M406" s="2">
        <f t="shared" si="73"/>
        <v>0</v>
      </c>
      <c r="N406" s="1"/>
      <c r="O406" s="2">
        <f t="shared" si="74"/>
        <v>0</v>
      </c>
      <c r="P406" s="1"/>
      <c r="Q406" s="1">
        <f t="shared" si="68"/>
        <v>0</v>
      </c>
      <c r="S406" s="1">
        <f t="shared" si="69"/>
        <v>0</v>
      </c>
      <c r="U406" s="1">
        <f t="shared" si="70"/>
        <v>0</v>
      </c>
    </row>
    <row r="407" spans="1:21" ht="14.4" customHeight="1" x14ac:dyDescent="0.3">
      <c r="A407" t="s">
        <v>27</v>
      </c>
      <c r="B407" t="s">
        <v>27</v>
      </c>
      <c r="C407" t="s">
        <v>130</v>
      </c>
      <c r="D407" t="s">
        <v>102</v>
      </c>
      <c r="E407">
        <v>1941</v>
      </c>
      <c r="F407">
        <v>70</v>
      </c>
      <c r="G407" s="1"/>
      <c r="H407" s="3">
        <f t="shared" si="71"/>
        <v>0</v>
      </c>
      <c r="I407" s="1"/>
      <c r="J407" s="3">
        <f t="shared" si="72"/>
        <v>0</v>
      </c>
      <c r="L407" s="1"/>
      <c r="M407" s="2">
        <f t="shared" si="73"/>
        <v>0</v>
      </c>
      <c r="N407" s="1"/>
      <c r="O407" s="2">
        <f t="shared" si="74"/>
        <v>0</v>
      </c>
      <c r="P407" s="1"/>
      <c r="Q407" s="1">
        <f t="shared" si="68"/>
        <v>0</v>
      </c>
      <c r="S407" s="1">
        <f t="shared" si="69"/>
        <v>0</v>
      </c>
      <c r="U407" s="1">
        <f t="shared" si="70"/>
        <v>0</v>
      </c>
    </row>
    <row r="408" spans="1:21" ht="14.4" customHeight="1" x14ac:dyDescent="0.3">
      <c r="A408" t="s">
        <v>27</v>
      </c>
      <c r="B408" t="s">
        <v>27</v>
      </c>
      <c r="C408" t="s">
        <v>130</v>
      </c>
      <c r="D408" t="s">
        <v>102</v>
      </c>
      <c r="E408">
        <v>1942</v>
      </c>
      <c r="F408">
        <v>70</v>
      </c>
      <c r="G408" s="1"/>
      <c r="H408" s="3">
        <f t="shared" si="71"/>
        <v>0</v>
      </c>
      <c r="I408" s="1"/>
      <c r="J408" s="3">
        <f t="shared" si="72"/>
        <v>0</v>
      </c>
      <c r="L408" s="1"/>
      <c r="M408" s="2">
        <f t="shared" si="73"/>
        <v>0</v>
      </c>
      <c r="N408" s="1"/>
      <c r="O408" s="2">
        <f t="shared" si="74"/>
        <v>0</v>
      </c>
      <c r="P408" s="1"/>
      <c r="Q408" s="1">
        <f t="shared" si="68"/>
        <v>0</v>
      </c>
      <c r="S408" s="1">
        <f t="shared" si="69"/>
        <v>0</v>
      </c>
      <c r="U408" s="1">
        <f t="shared" si="70"/>
        <v>0</v>
      </c>
    </row>
    <row r="409" spans="1:21" ht="14.4" customHeight="1" x14ac:dyDescent="0.3">
      <c r="A409" t="s">
        <v>27</v>
      </c>
      <c r="B409" t="s">
        <v>27</v>
      </c>
      <c r="C409" t="s">
        <v>130</v>
      </c>
      <c r="D409" t="s">
        <v>102</v>
      </c>
      <c r="E409">
        <v>1943</v>
      </c>
      <c r="F409">
        <v>70</v>
      </c>
      <c r="G409" s="1"/>
      <c r="H409" s="3">
        <f t="shared" si="71"/>
        <v>0</v>
      </c>
      <c r="I409" s="1"/>
      <c r="J409" s="3">
        <f t="shared" si="72"/>
        <v>0</v>
      </c>
      <c r="L409" s="1"/>
      <c r="M409" s="2">
        <f t="shared" si="73"/>
        <v>0</v>
      </c>
      <c r="N409" s="1"/>
      <c r="O409" s="2">
        <f t="shared" si="74"/>
        <v>0</v>
      </c>
      <c r="P409" s="1"/>
      <c r="Q409" s="1">
        <f t="shared" si="68"/>
        <v>0</v>
      </c>
      <c r="S409" s="1">
        <f t="shared" si="69"/>
        <v>0</v>
      </c>
      <c r="U409" s="1">
        <f t="shared" si="70"/>
        <v>0</v>
      </c>
    </row>
    <row r="410" spans="1:21" ht="14.4" customHeight="1" x14ac:dyDescent="0.3">
      <c r="A410" t="s">
        <v>27</v>
      </c>
      <c r="B410" t="s">
        <v>27</v>
      </c>
      <c r="C410" t="s">
        <v>130</v>
      </c>
      <c r="D410" t="s">
        <v>102</v>
      </c>
      <c r="E410">
        <v>1944</v>
      </c>
      <c r="F410">
        <v>70</v>
      </c>
      <c r="G410" s="1"/>
      <c r="H410" s="3">
        <f t="shared" si="71"/>
        <v>0</v>
      </c>
      <c r="I410" s="1"/>
      <c r="J410" s="3">
        <f t="shared" si="72"/>
        <v>0</v>
      </c>
      <c r="L410" s="1"/>
      <c r="M410" s="2">
        <f t="shared" si="73"/>
        <v>0</v>
      </c>
      <c r="N410" s="1"/>
      <c r="O410" s="2">
        <f t="shared" si="74"/>
        <v>0</v>
      </c>
      <c r="P410" s="1"/>
      <c r="Q410" s="1">
        <f t="shared" si="68"/>
        <v>0</v>
      </c>
      <c r="S410" s="1">
        <f t="shared" si="69"/>
        <v>0</v>
      </c>
      <c r="U410" s="1">
        <f t="shared" si="70"/>
        <v>0</v>
      </c>
    </row>
    <row r="411" spans="1:21" ht="14.4" customHeight="1" x14ac:dyDescent="0.3">
      <c r="A411" t="s">
        <v>27</v>
      </c>
      <c r="B411" t="s">
        <v>27</v>
      </c>
      <c r="C411" t="s">
        <v>130</v>
      </c>
      <c r="D411" t="s">
        <v>102</v>
      </c>
      <c r="E411">
        <v>1945</v>
      </c>
      <c r="F411">
        <v>70</v>
      </c>
      <c r="G411" s="1"/>
      <c r="H411" s="3">
        <f t="shared" si="71"/>
        <v>0</v>
      </c>
      <c r="I411" s="1"/>
      <c r="J411" s="3">
        <f t="shared" si="72"/>
        <v>0</v>
      </c>
      <c r="L411" s="1"/>
      <c r="M411" s="2">
        <f t="shared" si="73"/>
        <v>0</v>
      </c>
      <c r="N411" s="1"/>
      <c r="O411" s="2">
        <f t="shared" si="74"/>
        <v>0</v>
      </c>
      <c r="P411" s="1"/>
      <c r="Q411" s="1">
        <f t="shared" si="68"/>
        <v>0</v>
      </c>
      <c r="S411" s="1">
        <f t="shared" si="69"/>
        <v>0</v>
      </c>
      <c r="U411" s="1">
        <f t="shared" si="70"/>
        <v>0</v>
      </c>
    </row>
    <row r="412" spans="1:21" ht="14.4" customHeight="1" x14ac:dyDescent="0.3">
      <c r="A412" t="s">
        <v>60</v>
      </c>
      <c r="B412" t="s">
        <v>60</v>
      </c>
      <c r="C412" t="s">
        <v>129</v>
      </c>
      <c r="D412" t="s">
        <v>102</v>
      </c>
      <c r="E412">
        <v>1936</v>
      </c>
      <c r="G412" s="1"/>
      <c r="H412" s="3">
        <f t="shared" si="71"/>
        <v>0</v>
      </c>
      <c r="I412" s="1"/>
      <c r="J412" s="3">
        <f t="shared" si="72"/>
        <v>0</v>
      </c>
      <c r="L412" s="1"/>
      <c r="M412" s="2">
        <f t="shared" si="73"/>
        <v>0</v>
      </c>
      <c r="N412" s="1"/>
      <c r="O412" s="2">
        <f t="shared" si="74"/>
        <v>0</v>
      </c>
      <c r="P412" s="1"/>
      <c r="Q412" s="1">
        <f t="shared" si="68"/>
        <v>0</v>
      </c>
      <c r="S412" s="1">
        <f t="shared" si="69"/>
        <v>0</v>
      </c>
      <c r="U412" s="1">
        <f t="shared" si="70"/>
        <v>0</v>
      </c>
    </row>
    <row r="413" spans="1:21" ht="14.4" customHeight="1" x14ac:dyDescent="0.3">
      <c r="A413" t="s">
        <v>60</v>
      </c>
      <c r="B413" t="s">
        <v>60</v>
      </c>
      <c r="C413" t="s">
        <v>129</v>
      </c>
      <c r="D413" t="s">
        <v>102</v>
      </c>
      <c r="E413">
        <v>1937</v>
      </c>
      <c r="G413" s="1"/>
      <c r="H413" s="3">
        <f t="shared" si="71"/>
        <v>0</v>
      </c>
      <c r="I413" s="1"/>
      <c r="J413" s="3">
        <f t="shared" si="72"/>
        <v>0</v>
      </c>
      <c r="L413" s="1"/>
      <c r="M413" s="2">
        <f t="shared" si="73"/>
        <v>0</v>
      </c>
      <c r="N413" s="1"/>
      <c r="O413" s="2">
        <f t="shared" si="74"/>
        <v>0</v>
      </c>
      <c r="P413" s="1"/>
      <c r="Q413" s="1">
        <f t="shared" si="68"/>
        <v>0</v>
      </c>
      <c r="S413" s="1">
        <f t="shared" si="69"/>
        <v>0</v>
      </c>
      <c r="U413" s="1">
        <f t="shared" si="70"/>
        <v>0</v>
      </c>
    </row>
    <row r="414" spans="1:21" ht="14.4" customHeight="1" x14ac:dyDescent="0.3">
      <c r="A414" t="s">
        <v>60</v>
      </c>
      <c r="B414" t="s">
        <v>60</v>
      </c>
      <c r="C414" t="s">
        <v>129</v>
      </c>
      <c r="D414" t="s">
        <v>102</v>
      </c>
      <c r="E414">
        <v>1938</v>
      </c>
      <c r="G414" s="1"/>
      <c r="H414" s="3">
        <f t="shared" si="71"/>
        <v>0</v>
      </c>
      <c r="I414" s="1"/>
      <c r="J414" s="3">
        <f t="shared" si="72"/>
        <v>0</v>
      </c>
      <c r="L414" s="1"/>
      <c r="M414" s="2">
        <f t="shared" si="73"/>
        <v>0</v>
      </c>
      <c r="N414" s="1"/>
      <c r="O414" s="2">
        <f t="shared" si="74"/>
        <v>0</v>
      </c>
      <c r="P414" s="1"/>
      <c r="Q414" s="1">
        <f t="shared" si="68"/>
        <v>0</v>
      </c>
      <c r="S414" s="1">
        <f t="shared" si="69"/>
        <v>0</v>
      </c>
      <c r="U414" s="1">
        <f t="shared" si="70"/>
        <v>0</v>
      </c>
    </row>
    <row r="415" spans="1:21" ht="14.4" customHeight="1" x14ac:dyDescent="0.3">
      <c r="A415" t="s">
        <v>60</v>
      </c>
      <c r="B415" t="s">
        <v>60</v>
      </c>
      <c r="C415" t="s">
        <v>129</v>
      </c>
      <c r="D415" t="s">
        <v>102</v>
      </c>
      <c r="E415">
        <v>1939</v>
      </c>
      <c r="G415" s="1"/>
      <c r="H415" s="3">
        <f t="shared" si="71"/>
        <v>0</v>
      </c>
      <c r="I415" s="1"/>
      <c r="J415" s="3">
        <f t="shared" si="72"/>
        <v>0</v>
      </c>
      <c r="L415" s="1"/>
      <c r="M415" s="2">
        <f t="shared" si="73"/>
        <v>0</v>
      </c>
      <c r="N415" s="1"/>
      <c r="O415" s="2">
        <f t="shared" si="74"/>
        <v>0</v>
      </c>
      <c r="P415" s="1"/>
      <c r="Q415" s="1">
        <f t="shared" si="68"/>
        <v>0</v>
      </c>
      <c r="S415" s="1">
        <f t="shared" si="69"/>
        <v>0</v>
      </c>
      <c r="U415" s="1">
        <f t="shared" si="70"/>
        <v>0</v>
      </c>
    </row>
    <row r="416" spans="1:21" ht="14.4" customHeight="1" x14ac:dyDescent="0.3">
      <c r="A416" t="s">
        <v>60</v>
      </c>
      <c r="B416" t="s">
        <v>60</v>
      </c>
      <c r="C416" t="s">
        <v>129</v>
      </c>
      <c r="D416" t="s">
        <v>102</v>
      </c>
      <c r="E416">
        <v>1940</v>
      </c>
      <c r="G416" s="1"/>
      <c r="H416" s="3">
        <f t="shared" si="71"/>
        <v>0</v>
      </c>
      <c r="I416" s="1"/>
      <c r="J416" s="3">
        <f t="shared" si="72"/>
        <v>0</v>
      </c>
      <c r="L416" s="1"/>
      <c r="M416" s="2">
        <f t="shared" si="73"/>
        <v>0</v>
      </c>
      <c r="N416" s="1"/>
      <c r="O416" s="2">
        <f t="shared" si="74"/>
        <v>0</v>
      </c>
      <c r="P416" s="1"/>
      <c r="Q416" s="1">
        <f t="shared" si="68"/>
        <v>0</v>
      </c>
      <c r="S416" s="1">
        <f t="shared" si="69"/>
        <v>0</v>
      </c>
      <c r="U416" s="1">
        <f t="shared" si="70"/>
        <v>0</v>
      </c>
    </row>
    <row r="417" spans="1:21" ht="14.4" customHeight="1" x14ac:dyDescent="0.3">
      <c r="A417" t="s">
        <v>60</v>
      </c>
      <c r="B417" t="s">
        <v>60</v>
      </c>
      <c r="C417" t="s">
        <v>129</v>
      </c>
      <c r="D417" t="s">
        <v>102</v>
      </c>
      <c r="E417">
        <v>1941</v>
      </c>
      <c r="G417" s="1"/>
      <c r="H417" s="3">
        <f t="shared" si="71"/>
        <v>0</v>
      </c>
      <c r="I417" s="1"/>
      <c r="J417" s="3">
        <f t="shared" si="72"/>
        <v>0</v>
      </c>
      <c r="L417" s="1"/>
      <c r="M417" s="2">
        <f t="shared" si="73"/>
        <v>0</v>
      </c>
      <c r="N417" s="1"/>
      <c r="O417" s="2">
        <f t="shared" si="74"/>
        <v>0</v>
      </c>
      <c r="P417" s="1"/>
      <c r="Q417" s="1">
        <f t="shared" si="68"/>
        <v>0</v>
      </c>
      <c r="S417" s="1">
        <f t="shared" si="69"/>
        <v>0</v>
      </c>
      <c r="U417" s="1">
        <f t="shared" si="70"/>
        <v>0</v>
      </c>
    </row>
    <row r="418" spans="1:21" ht="14.4" customHeight="1" x14ac:dyDescent="0.3">
      <c r="A418" t="s">
        <v>60</v>
      </c>
      <c r="B418" t="s">
        <v>60</v>
      </c>
      <c r="C418" t="s">
        <v>129</v>
      </c>
      <c r="D418" t="s">
        <v>102</v>
      </c>
      <c r="E418">
        <v>1942</v>
      </c>
      <c r="G418" s="1"/>
      <c r="H418" s="3">
        <f t="shared" si="71"/>
        <v>0</v>
      </c>
      <c r="I418" s="1"/>
      <c r="J418" s="3">
        <f t="shared" si="72"/>
        <v>0</v>
      </c>
      <c r="L418" s="1"/>
      <c r="M418" s="2">
        <f t="shared" si="73"/>
        <v>0</v>
      </c>
      <c r="N418" s="1"/>
      <c r="O418" s="2">
        <f t="shared" si="74"/>
        <v>0</v>
      </c>
      <c r="P418" s="1"/>
      <c r="Q418" s="1">
        <f t="shared" si="68"/>
        <v>0</v>
      </c>
      <c r="S418" s="1">
        <f t="shared" si="69"/>
        <v>0</v>
      </c>
      <c r="U418" s="1">
        <f t="shared" si="70"/>
        <v>0</v>
      </c>
    </row>
    <row r="419" spans="1:21" ht="14.4" customHeight="1" x14ac:dyDescent="0.3">
      <c r="A419" t="s">
        <v>60</v>
      </c>
      <c r="B419" t="s">
        <v>60</v>
      </c>
      <c r="C419" t="s">
        <v>129</v>
      </c>
      <c r="D419" t="s">
        <v>102</v>
      </c>
      <c r="E419">
        <v>1943</v>
      </c>
      <c r="G419" s="1"/>
      <c r="H419" s="3">
        <f t="shared" si="71"/>
        <v>0</v>
      </c>
      <c r="I419" s="1"/>
      <c r="J419" s="3">
        <f t="shared" si="72"/>
        <v>0</v>
      </c>
      <c r="L419" s="1"/>
      <c r="M419" s="2">
        <f t="shared" si="73"/>
        <v>0</v>
      </c>
      <c r="N419" s="1"/>
      <c r="O419" s="2">
        <f t="shared" si="74"/>
        <v>0</v>
      </c>
      <c r="P419" s="1"/>
      <c r="Q419" s="1">
        <f t="shared" si="68"/>
        <v>0</v>
      </c>
      <c r="S419" s="1">
        <f t="shared" si="69"/>
        <v>0</v>
      </c>
      <c r="U419" s="1">
        <f t="shared" si="70"/>
        <v>0</v>
      </c>
    </row>
    <row r="420" spans="1:21" ht="14.4" customHeight="1" x14ac:dyDescent="0.3">
      <c r="A420" t="s">
        <v>60</v>
      </c>
      <c r="B420" t="s">
        <v>60</v>
      </c>
      <c r="C420" t="s">
        <v>129</v>
      </c>
      <c r="D420" t="s">
        <v>102</v>
      </c>
      <c r="E420">
        <v>1944</v>
      </c>
      <c r="G420" s="1"/>
      <c r="H420" s="3">
        <f t="shared" si="71"/>
        <v>0</v>
      </c>
      <c r="I420" s="1"/>
      <c r="J420" s="3">
        <f t="shared" si="72"/>
        <v>0</v>
      </c>
      <c r="L420" s="1"/>
      <c r="M420" s="2">
        <f t="shared" si="73"/>
        <v>0</v>
      </c>
      <c r="N420" s="1"/>
      <c r="O420" s="2">
        <f t="shared" si="74"/>
        <v>0</v>
      </c>
      <c r="P420" s="1"/>
      <c r="Q420" s="1">
        <f t="shared" si="68"/>
        <v>0</v>
      </c>
      <c r="S420" s="1">
        <f t="shared" si="69"/>
        <v>0</v>
      </c>
      <c r="U420" s="1">
        <f t="shared" si="70"/>
        <v>0</v>
      </c>
    </row>
    <row r="421" spans="1:21" ht="14.4" customHeight="1" x14ac:dyDescent="0.3">
      <c r="A421" t="s">
        <v>60</v>
      </c>
      <c r="B421" t="s">
        <v>60</v>
      </c>
      <c r="C421" t="s">
        <v>129</v>
      </c>
      <c r="D421" t="s">
        <v>102</v>
      </c>
      <c r="E421">
        <v>1945</v>
      </c>
      <c r="G421" s="1"/>
      <c r="H421" s="3">
        <f t="shared" si="71"/>
        <v>0</v>
      </c>
      <c r="I421" s="1"/>
      <c r="J421" s="3">
        <f t="shared" si="72"/>
        <v>0</v>
      </c>
      <c r="L421" s="1"/>
      <c r="M421" s="2">
        <f t="shared" si="73"/>
        <v>0</v>
      </c>
      <c r="N421" s="1"/>
      <c r="O421" s="2">
        <f t="shared" si="74"/>
        <v>0</v>
      </c>
      <c r="P421" s="1"/>
      <c r="Q421" s="1">
        <f t="shared" si="68"/>
        <v>0</v>
      </c>
      <c r="S421" s="1">
        <f t="shared" si="69"/>
        <v>0</v>
      </c>
      <c r="U421" s="1">
        <f t="shared" si="70"/>
        <v>0</v>
      </c>
    </row>
    <row r="422" spans="1:21" ht="14.4" customHeight="1" x14ac:dyDescent="0.3">
      <c r="A422" t="s">
        <v>62</v>
      </c>
      <c r="B422" t="s">
        <v>62</v>
      </c>
      <c r="C422" t="s">
        <v>129</v>
      </c>
      <c r="D422" t="s">
        <v>102</v>
      </c>
      <c r="E422">
        <v>1936</v>
      </c>
      <c r="G422" s="1"/>
      <c r="H422" s="3">
        <f t="shared" si="71"/>
        <v>0</v>
      </c>
      <c r="I422" s="1"/>
      <c r="J422" s="3">
        <f t="shared" si="72"/>
        <v>0</v>
      </c>
      <c r="L422" s="1"/>
      <c r="M422" s="2">
        <f t="shared" si="73"/>
        <v>0</v>
      </c>
      <c r="N422" s="1"/>
      <c r="O422" s="2">
        <f t="shared" si="74"/>
        <v>0</v>
      </c>
      <c r="P422" s="1"/>
      <c r="Q422" s="1">
        <f t="shared" si="68"/>
        <v>0</v>
      </c>
      <c r="S422" s="1">
        <f t="shared" si="69"/>
        <v>0</v>
      </c>
      <c r="U422" s="1">
        <f t="shared" si="70"/>
        <v>0</v>
      </c>
    </row>
    <row r="423" spans="1:21" ht="14.4" customHeight="1" x14ac:dyDescent="0.3">
      <c r="A423" t="s">
        <v>62</v>
      </c>
      <c r="B423" t="s">
        <v>62</v>
      </c>
      <c r="C423" t="s">
        <v>129</v>
      </c>
      <c r="D423" t="s">
        <v>102</v>
      </c>
      <c r="E423">
        <v>1937</v>
      </c>
      <c r="G423" s="1"/>
      <c r="H423" s="3">
        <f t="shared" si="71"/>
        <v>0</v>
      </c>
      <c r="I423" s="1"/>
      <c r="J423" s="3">
        <f t="shared" si="72"/>
        <v>0</v>
      </c>
      <c r="L423" s="1"/>
      <c r="M423" s="2">
        <f t="shared" si="73"/>
        <v>0</v>
      </c>
      <c r="N423" s="1"/>
      <c r="O423" s="2">
        <f t="shared" si="74"/>
        <v>0</v>
      </c>
      <c r="P423" s="1"/>
      <c r="Q423" s="1">
        <f t="shared" si="68"/>
        <v>0</v>
      </c>
      <c r="S423" s="1">
        <f t="shared" si="69"/>
        <v>0</v>
      </c>
      <c r="U423" s="1">
        <f t="shared" si="70"/>
        <v>0</v>
      </c>
    </row>
    <row r="424" spans="1:21" ht="14.4" customHeight="1" x14ac:dyDescent="0.3">
      <c r="A424" t="s">
        <v>62</v>
      </c>
      <c r="B424" t="s">
        <v>62</v>
      </c>
      <c r="C424" t="s">
        <v>129</v>
      </c>
      <c r="D424" t="s">
        <v>102</v>
      </c>
      <c r="E424">
        <v>1938</v>
      </c>
      <c r="G424" s="1"/>
      <c r="H424" s="3">
        <f t="shared" si="71"/>
        <v>0</v>
      </c>
      <c r="I424" s="1"/>
      <c r="J424" s="3">
        <f t="shared" si="72"/>
        <v>0</v>
      </c>
      <c r="L424" s="1"/>
      <c r="M424" s="2">
        <f t="shared" si="73"/>
        <v>0</v>
      </c>
      <c r="N424" s="1"/>
      <c r="O424" s="2">
        <f t="shared" si="74"/>
        <v>0</v>
      </c>
      <c r="P424" s="1"/>
      <c r="Q424" s="1">
        <f t="shared" si="68"/>
        <v>0</v>
      </c>
      <c r="S424" s="1">
        <f t="shared" si="69"/>
        <v>0</v>
      </c>
      <c r="U424" s="1">
        <f t="shared" si="70"/>
        <v>0</v>
      </c>
    </row>
    <row r="425" spans="1:21" ht="14.4" customHeight="1" x14ac:dyDescent="0.3">
      <c r="A425" t="s">
        <v>62</v>
      </c>
      <c r="B425" t="s">
        <v>62</v>
      </c>
      <c r="C425" t="s">
        <v>129</v>
      </c>
      <c r="D425" t="s">
        <v>102</v>
      </c>
      <c r="E425">
        <v>1939</v>
      </c>
      <c r="G425" s="1"/>
      <c r="H425" s="3">
        <f t="shared" si="71"/>
        <v>0</v>
      </c>
      <c r="I425" s="1"/>
      <c r="J425" s="3">
        <f t="shared" si="72"/>
        <v>0</v>
      </c>
      <c r="L425" s="1"/>
      <c r="M425" s="2">
        <f t="shared" si="73"/>
        <v>0</v>
      </c>
      <c r="N425" s="1"/>
      <c r="O425" s="2">
        <f t="shared" si="74"/>
        <v>0</v>
      </c>
      <c r="P425" s="1"/>
      <c r="Q425" s="1">
        <f t="shared" si="68"/>
        <v>0</v>
      </c>
      <c r="S425" s="1">
        <f t="shared" si="69"/>
        <v>0</v>
      </c>
      <c r="U425" s="1">
        <f t="shared" si="70"/>
        <v>0</v>
      </c>
    </row>
    <row r="426" spans="1:21" ht="14.4" customHeight="1" x14ac:dyDescent="0.3">
      <c r="A426" t="s">
        <v>62</v>
      </c>
      <c r="B426" t="s">
        <v>62</v>
      </c>
      <c r="C426" t="s">
        <v>129</v>
      </c>
      <c r="D426" t="s">
        <v>102</v>
      </c>
      <c r="E426">
        <v>1940</v>
      </c>
      <c r="G426" s="1"/>
      <c r="H426" s="3">
        <f t="shared" si="71"/>
        <v>0</v>
      </c>
      <c r="I426" s="1"/>
      <c r="J426" s="3">
        <f t="shared" si="72"/>
        <v>0</v>
      </c>
      <c r="L426" s="1"/>
      <c r="M426" s="2">
        <f t="shared" si="73"/>
        <v>0</v>
      </c>
      <c r="N426" s="1"/>
      <c r="O426" s="2">
        <f t="shared" si="74"/>
        <v>0</v>
      </c>
      <c r="P426" s="1"/>
      <c r="Q426" s="1">
        <f t="shared" si="68"/>
        <v>0</v>
      </c>
      <c r="S426" s="1">
        <f t="shared" si="69"/>
        <v>0</v>
      </c>
      <c r="U426" s="1">
        <f t="shared" si="70"/>
        <v>0</v>
      </c>
    </row>
    <row r="427" spans="1:21" ht="14.4" customHeight="1" x14ac:dyDescent="0.3">
      <c r="A427" t="s">
        <v>62</v>
      </c>
      <c r="B427" t="s">
        <v>62</v>
      </c>
      <c r="C427" t="s">
        <v>129</v>
      </c>
      <c r="D427" t="s">
        <v>102</v>
      </c>
      <c r="E427">
        <v>1941</v>
      </c>
      <c r="G427" s="1"/>
      <c r="H427" s="3">
        <f t="shared" si="71"/>
        <v>0</v>
      </c>
      <c r="I427" s="1"/>
      <c r="J427" s="3">
        <f t="shared" si="72"/>
        <v>0</v>
      </c>
      <c r="L427" s="1"/>
      <c r="M427" s="2">
        <f t="shared" si="73"/>
        <v>0</v>
      </c>
      <c r="N427" s="1"/>
      <c r="O427" s="2">
        <f t="shared" si="74"/>
        <v>0</v>
      </c>
      <c r="P427" s="1"/>
      <c r="Q427" s="1">
        <f t="shared" si="68"/>
        <v>0</v>
      </c>
      <c r="S427" s="1">
        <f t="shared" si="69"/>
        <v>0</v>
      </c>
      <c r="U427" s="1">
        <f t="shared" si="70"/>
        <v>0</v>
      </c>
    </row>
    <row r="428" spans="1:21" ht="14.4" customHeight="1" x14ac:dyDescent="0.3">
      <c r="A428" t="s">
        <v>62</v>
      </c>
      <c r="B428" t="s">
        <v>62</v>
      </c>
      <c r="C428" t="s">
        <v>129</v>
      </c>
      <c r="D428" t="s">
        <v>102</v>
      </c>
      <c r="E428">
        <v>1942</v>
      </c>
      <c r="G428" s="1"/>
      <c r="H428" s="3">
        <f t="shared" si="71"/>
        <v>0</v>
      </c>
      <c r="I428" s="1"/>
      <c r="J428" s="3">
        <f t="shared" si="72"/>
        <v>0</v>
      </c>
      <c r="L428" s="1"/>
      <c r="M428" s="2">
        <f t="shared" si="73"/>
        <v>0</v>
      </c>
      <c r="N428" s="1"/>
      <c r="O428" s="2">
        <f t="shared" si="74"/>
        <v>0</v>
      </c>
      <c r="P428" s="1"/>
      <c r="Q428" s="1">
        <f t="shared" si="68"/>
        <v>0</v>
      </c>
      <c r="S428" s="1">
        <f t="shared" si="69"/>
        <v>0</v>
      </c>
      <c r="U428" s="1">
        <f t="shared" si="70"/>
        <v>0</v>
      </c>
    </row>
    <row r="429" spans="1:21" ht="14.4" customHeight="1" x14ac:dyDescent="0.3">
      <c r="A429" t="s">
        <v>62</v>
      </c>
      <c r="B429" t="s">
        <v>62</v>
      </c>
      <c r="C429" t="s">
        <v>129</v>
      </c>
      <c r="D429" t="s">
        <v>102</v>
      </c>
      <c r="E429">
        <v>1943</v>
      </c>
      <c r="G429" s="1"/>
      <c r="H429" s="3">
        <f t="shared" si="71"/>
        <v>0</v>
      </c>
      <c r="I429" s="1"/>
      <c r="J429" s="3">
        <f t="shared" si="72"/>
        <v>0</v>
      </c>
      <c r="L429" s="1"/>
      <c r="M429" s="2">
        <f t="shared" si="73"/>
        <v>0</v>
      </c>
      <c r="N429" s="1"/>
      <c r="O429" s="2">
        <f t="shared" si="74"/>
        <v>0</v>
      </c>
      <c r="P429" s="1"/>
      <c r="Q429" s="1">
        <f t="shared" si="68"/>
        <v>0</v>
      </c>
      <c r="S429" s="1">
        <f t="shared" si="69"/>
        <v>0</v>
      </c>
      <c r="U429" s="1">
        <f t="shared" si="70"/>
        <v>0</v>
      </c>
    </row>
    <row r="430" spans="1:21" ht="14.4" customHeight="1" x14ac:dyDescent="0.3">
      <c r="A430" t="s">
        <v>62</v>
      </c>
      <c r="B430" t="s">
        <v>62</v>
      </c>
      <c r="C430" t="s">
        <v>129</v>
      </c>
      <c r="D430" t="s">
        <v>102</v>
      </c>
      <c r="E430">
        <v>1944</v>
      </c>
      <c r="G430" s="1"/>
      <c r="H430" s="3">
        <f t="shared" si="71"/>
        <v>0</v>
      </c>
      <c r="I430" s="1"/>
      <c r="J430" s="3">
        <f t="shared" si="72"/>
        <v>0</v>
      </c>
      <c r="L430" s="1"/>
      <c r="M430" s="2">
        <f t="shared" si="73"/>
        <v>0</v>
      </c>
      <c r="N430" s="1"/>
      <c r="O430" s="2">
        <f t="shared" si="74"/>
        <v>0</v>
      </c>
      <c r="P430" s="1"/>
      <c r="Q430" s="1">
        <f t="shared" si="68"/>
        <v>0</v>
      </c>
      <c r="S430" s="1">
        <f t="shared" si="69"/>
        <v>0</v>
      </c>
      <c r="U430" s="1">
        <f t="shared" si="70"/>
        <v>0</v>
      </c>
    </row>
    <row r="431" spans="1:21" ht="14.4" customHeight="1" x14ac:dyDescent="0.3">
      <c r="A431" t="s">
        <v>62</v>
      </c>
      <c r="B431" t="s">
        <v>62</v>
      </c>
      <c r="C431" t="s">
        <v>129</v>
      </c>
      <c r="D431" t="s">
        <v>102</v>
      </c>
      <c r="E431">
        <v>1945</v>
      </c>
      <c r="G431" s="1"/>
      <c r="H431" s="3">
        <f t="shared" si="71"/>
        <v>0</v>
      </c>
      <c r="I431" s="1"/>
      <c r="J431" s="3">
        <f t="shared" si="72"/>
        <v>0</v>
      </c>
      <c r="L431" s="1"/>
      <c r="M431" s="2">
        <f t="shared" si="73"/>
        <v>0</v>
      </c>
      <c r="N431" s="1"/>
      <c r="O431" s="2">
        <f t="shared" si="74"/>
        <v>0</v>
      </c>
      <c r="P431" s="1"/>
      <c r="Q431" s="1">
        <f t="shared" si="68"/>
        <v>0</v>
      </c>
      <c r="S431" s="1">
        <f t="shared" si="69"/>
        <v>0</v>
      </c>
      <c r="U431" s="1">
        <f t="shared" si="70"/>
        <v>0</v>
      </c>
    </row>
    <row r="432" spans="1:21" ht="14.4" customHeight="1" x14ac:dyDescent="0.3">
      <c r="A432" t="s">
        <v>69</v>
      </c>
      <c r="B432" t="s">
        <v>69</v>
      </c>
      <c r="C432" t="s">
        <v>129</v>
      </c>
      <c r="D432" t="s">
        <v>102</v>
      </c>
      <c r="E432">
        <v>1936</v>
      </c>
      <c r="G432" s="1"/>
      <c r="H432" s="3">
        <f t="shared" si="71"/>
        <v>0</v>
      </c>
      <c r="I432" s="1"/>
      <c r="J432" s="3">
        <f t="shared" si="72"/>
        <v>0</v>
      </c>
      <c r="L432" s="1"/>
      <c r="M432" s="2">
        <f t="shared" si="73"/>
        <v>0</v>
      </c>
      <c r="N432" s="1"/>
      <c r="O432" s="2">
        <f t="shared" si="74"/>
        <v>0</v>
      </c>
      <c r="P432" s="1"/>
      <c r="Q432" s="1">
        <f t="shared" si="68"/>
        <v>0</v>
      </c>
      <c r="S432" s="1">
        <f t="shared" si="69"/>
        <v>0</v>
      </c>
      <c r="U432" s="1">
        <f t="shared" si="70"/>
        <v>0</v>
      </c>
    </row>
    <row r="433" spans="1:21" ht="14.4" customHeight="1" x14ac:dyDescent="0.3">
      <c r="A433" t="s">
        <v>69</v>
      </c>
      <c r="B433" t="s">
        <v>69</v>
      </c>
      <c r="C433" t="s">
        <v>129</v>
      </c>
      <c r="D433" t="s">
        <v>102</v>
      </c>
      <c r="E433">
        <v>1937</v>
      </c>
      <c r="G433" s="1"/>
      <c r="H433" s="3">
        <f t="shared" si="71"/>
        <v>0</v>
      </c>
      <c r="I433" s="1"/>
      <c r="J433" s="3">
        <f t="shared" si="72"/>
        <v>0</v>
      </c>
      <c r="L433" s="1"/>
      <c r="M433" s="2">
        <f t="shared" si="73"/>
        <v>0</v>
      </c>
      <c r="N433" s="1"/>
      <c r="O433" s="2">
        <f t="shared" si="74"/>
        <v>0</v>
      </c>
      <c r="P433" s="1"/>
      <c r="Q433" s="1">
        <f t="shared" si="68"/>
        <v>0</v>
      </c>
      <c r="S433" s="1">
        <f t="shared" si="69"/>
        <v>0</v>
      </c>
      <c r="U433" s="1">
        <f t="shared" si="70"/>
        <v>0</v>
      </c>
    </row>
    <row r="434" spans="1:21" ht="14.4" customHeight="1" x14ac:dyDescent="0.3">
      <c r="A434" t="s">
        <v>69</v>
      </c>
      <c r="B434" t="s">
        <v>69</v>
      </c>
      <c r="C434" t="s">
        <v>129</v>
      </c>
      <c r="D434" t="s">
        <v>102</v>
      </c>
      <c r="E434">
        <v>1938</v>
      </c>
      <c r="G434" s="1"/>
      <c r="H434" s="3">
        <f t="shared" si="71"/>
        <v>0</v>
      </c>
      <c r="I434" s="1"/>
      <c r="J434" s="3">
        <f t="shared" si="72"/>
        <v>0</v>
      </c>
      <c r="L434" s="1"/>
      <c r="M434" s="2">
        <f t="shared" si="73"/>
        <v>0</v>
      </c>
      <c r="N434" s="1"/>
      <c r="O434" s="2">
        <f t="shared" si="74"/>
        <v>0</v>
      </c>
      <c r="P434" s="1"/>
      <c r="Q434" s="1">
        <f t="shared" si="68"/>
        <v>0</v>
      </c>
      <c r="S434" s="1">
        <f t="shared" si="69"/>
        <v>0</v>
      </c>
      <c r="U434" s="1">
        <f t="shared" si="70"/>
        <v>0</v>
      </c>
    </row>
    <row r="435" spans="1:21" ht="14.4" customHeight="1" x14ac:dyDescent="0.3">
      <c r="A435" t="s">
        <v>69</v>
      </c>
      <c r="B435" t="s">
        <v>69</v>
      </c>
      <c r="C435" t="s">
        <v>129</v>
      </c>
      <c r="D435" t="s">
        <v>102</v>
      </c>
      <c r="E435">
        <v>1939</v>
      </c>
      <c r="G435" s="1"/>
      <c r="H435" s="3">
        <f t="shared" si="71"/>
        <v>0</v>
      </c>
      <c r="I435" s="1"/>
      <c r="J435" s="3">
        <f t="shared" si="72"/>
        <v>0</v>
      </c>
      <c r="L435" s="1"/>
      <c r="M435" s="2">
        <f t="shared" si="73"/>
        <v>0</v>
      </c>
      <c r="N435" s="1"/>
      <c r="O435" s="2">
        <f t="shared" si="74"/>
        <v>0</v>
      </c>
      <c r="P435" s="1"/>
      <c r="Q435" s="1">
        <f t="shared" si="68"/>
        <v>0</v>
      </c>
      <c r="S435" s="1">
        <f t="shared" si="69"/>
        <v>0</v>
      </c>
      <c r="U435" s="1">
        <f t="shared" si="70"/>
        <v>0</v>
      </c>
    </row>
    <row r="436" spans="1:21" ht="14.4" customHeight="1" x14ac:dyDescent="0.3">
      <c r="A436" t="s">
        <v>69</v>
      </c>
      <c r="B436" t="s">
        <v>69</v>
      </c>
      <c r="C436" t="s">
        <v>129</v>
      </c>
      <c r="D436" t="s">
        <v>102</v>
      </c>
      <c r="E436">
        <v>1940</v>
      </c>
      <c r="G436" s="1"/>
      <c r="H436" s="3">
        <f t="shared" ref="H436:H467" si="75">G436/50000</f>
        <v>0</v>
      </c>
      <c r="I436" s="1"/>
      <c r="J436" s="3">
        <f t="shared" ref="J436:J467" si="76">I436/50000</f>
        <v>0</v>
      </c>
      <c r="L436" s="1"/>
      <c r="M436" s="2">
        <f t="shared" ref="M436:M467" si="77">L436/1000</f>
        <v>0</v>
      </c>
      <c r="N436" s="1"/>
      <c r="O436" s="2">
        <f t="shared" ref="O436:O467" si="78">N436/1000</f>
        <v>0</v>
      </c>
      <c r="P436" s="1"/>
      <c r="Q436" s="1">
        <f t="shared" si="68"/>
        <v>0</v>
      </c>
      <c r="S436" s="1">
        <f t="shared" si="69"/>
        <v>0</v>
      </c>
      <c r="U436" s="1">
        <f t="shared" si="70"/>
        <v>0</v>
      </c>
    </row>
    <row r="437" spans="1:21" ht="14.4" customHeight="1" x14ac:dyDescent="0.3">
      <c r="A437" t="s">
        <v>69</v>
      </c>
      <c r="B437" t="s">
        <v>69</v>
      </c>
      <c r="C437" t="s">
        <v>129</v>
      </c>
      <c r="D437" t="s">
        <v>102</v>
      </c>
      <c r="E437">
        <v>1941</v>
      </c>
      <c r="G437" s="1"/>
      <c r="H437" s="3">
        <f t="shared" si="75"/>
        <v>0</v>
      </c>
      <c r="I437" s="1"/>
      <c r="J437" s="3">
        <f t="shared" si="76"/>
        <v>0</v>
      </c>
      <c r="L437" s="1"/>
      <c r="M437" s="2">
        <f t="shared" si="77"/>
        <v>0</v>
      </c>
      <c r="N437" s="1"/>
      <c r="O437" s="2">
        <f t="shared" si="78"/>
        <v>0</v>
      </c>
      <c r="P437" s="1"/>
      <c r="Q437" s="1">
        <f t="shared" si="68"/>
        <v>0</v>
      </c>
      <c r="S437" s="1">
        <f t="shared" si="69"/>
        <v>0</v>
      </c>
      <c r="U437" s="1">
        <f t="shared" si="70"/>
        <v>0</v>
      </c>
    </row>
    <row r="438" spans="1:21" ht="14.4" customHeight="1" x14ac:dyDescent="0.3">
      <c r="A438" t="s">
        <v>69</v>
      </c>
      <c r="B438" t="s">
        <v>69</v>
      </c>
      <c r="C438" t="s">
        <v>129</v>
      </c>
      <c r="D438" t="s">
        <v>102</v>
      </c>
      <c r="E438">
        <v>1942</v>
      </c>
      <c r="G438" s="1"/>
      <c r="H438" s="3">
        <f t="shared" si="75"/>
        <v>0</v>
      </c>
      <c r="I438" s="1"/>
      <c r="J438" s="3">
        <f t="shared" si="76"/>
        <v>0</v>
      </c>
      <c r="L438" s="1"/>
      <c r="M438" s="2">
        <f t="shared" si="77"/>
        <v>0</v>
      </c>
      <c r="N438" s="1"/>
      <c r="O438" s="2">
        <f t="shared" si="78"/>
        <v>0</v>
      </c>
      <c r="P438" s="1"/>
      <c r="Q438" s="1">
        <f t="shared" si="68"/>
        <v>0</v>
      </c>
      <c r="S438" s="1">
        <f t="shared" si="69"/>
        <v>0</v>
      </c>
      <c r="U438" s="1">
        <f t="shared" si="70"/>
        <v>0</v>
      </c>
    </row>
    <row r="439" spans="1:21" ht="14.4" customHeight="1" x14ac:dyDescent="0.3">
      <c r="A439" t="s">
        <v>69</v>
      </c>
      <c r="B439" t="s">
        <v>69</v>
      </c>
      <c r="C439" t="s">
        <v>129</v>
      </c>
      <c r="D439" t="s">
        <v>102</v>
      </c>
      <c r="E439">
        <v>1943</v>
      </c>
      <c r="G439" s="1"/>
      <c r="H439" s="3">
        <f t="shared" si="75"/>
        <v>0</v>
      </c>
      <c r="I439" s="1"/>
      <c r="J439" s="3">
        <f t="shared" si="76"/>
        <v>0</v>
      </c>
      <c r="L439" s="1"/>
      <c r="M439" s="2">
        <f t="shared" si="77"/>
        <v>0</v>
      </c>
      <c r="N439" s="1"/>
      <c r="O439" s="2">
        <f t="shared" si="78"/>
        <v>0</v>
      </c>
      <c r="P439" s="1"/>
      <c r="Q439" s="1">
        <f t="shared" si="68"/>
        <v>0</v>
      </c>
      <c r="S439" s="1">
        <f t="shared" si="69"/>
        <v>0</v>
      </c>
      <c r="U439" s="1">
        <f t="shared" si="70"/>
        <v>0</v>
      </c>
    </row>
    <row r="440" spans="1:21" ht="14.4" customHeight="1" x14ac:dyDescent="0.3">
      <c r="A440" t="s">
        <v>69</v>
      </c>
      <c r="B440" t="s">
        <v>69</v>
      </c>
      <c r="C440" t="s">
        <v>129</v>
      </c>
      <c r="D440" t="s">
        <v>102</v>
      </c>
      <c r="E440">
        <v>1944</v>
      </c>
      <c r="G440" s="1"/>
      <c r="H440" s="3">
        <f t="shared" si="75"/>
        <v>0</v>
      </c>
      <c r="I440" s="1"/>
      <c r="J440" s="3">
        <f t="shared" si="76"/>
        <v>0</v>
      </c>
      <c r="L440" s="1"/>
      <c r="M440" s="2">
        <f t="shared" si="77"/>
        <v>0</v>
      </c>
      <c r="N440" s="1"/>
      <c r="O440" s="2">
        <f t="shared" si="78"/>
        <v>0</v>
      </c>
      <c r="P440" s="1"/>
      <c r="Q440" s="1">
        <f t="shared" si="68"/>
        <v>0</v>
      </c>
      <c r="S440" s="1">
        <f t="shared" si="69"/>
        <v>0</v>
      </c>
      <c r="U440" s="1">
        <f t="shared" si="70"/>
        <v>0</v>
      </c>
    </row>
    <row r="441" spans="1:21" ht="14.4" customHeight="1" x14ac:dyDescent="0.3">
      <c r="A441" t="s">
        <v>69</v>
      </c>
      <c r="B441" t="s">
        <v>69</v>
      </c>
      <c r="C441" t="s">
        <v>129</v>
      </c>
      <c r="D441" t="s">
        <v>102</v>
      </c>
      <c r="E441">
        <v>1945</v>
      </c>
      <c r="G441" s="1"/>
      <c r="H441" s="3">
        <f t="shared" si="75"/>
        <v>0</v>
      </c>
      <c r="I441" s="1"/>
      <c r="J441" s="3">
        <f t="shared" si="76"/>
        <v>0</v>
      </c>
      <c r="L441" s="1"/>
      <c r="M441" s="2">
        <f t="shared" si="77"/>
        <v>0</v>
      </c>
      <c r="N441" s="1"/>
      <c r="O441" s="2">
        <f t="shared" si="78"/>
        <v>0</v>
      </c>
      <c r="P441" s="1"/>
      <c r="Q441" s="1">
        <f t="shared" ref="Q441:Q504" si="79">P441/100000</f>
        <v>0</v>
      </c>
      <c r="S441" s="1">
        <f t="shared" si="69"/>
        <v>0</v>
      </c>
      <c r="U441" s="1">
        <f t="shared" si="70"/>
        <v>0</v>
      </c>
    </row>
    <row r="442" spans="1:21" x14ac:dyDescent="0.3">
      <c r="A442" t="s">
        <v>48</v>
      </c>
      <c r="B442" t="s">
        <v>48</v>
      </c>
      <c r="C442" t="s">
        <v>132</v>
      </c>
      <c r="D442" t="s">
        <v>102</v>
      </c>
      <c r="E442">
        <v>1936</v>
      </c>
      <c r="F442">
        <v>4</v>
      </c>
      <c r="G442" s="1">
        <v>544000</v>
      </c>
      <c r="H442" s="3">
        <f t="shared" si="75"/>
        <v>10.88</v>
      </c>
      <c r="I442" s="1">
        <v>279673</v>
      </c>
      <c r="J442" s="3">
        <f t="shared" si="76"/>
        <v>5.5934600000000003</v>
      </c>
      <c r="K442">
        <v>194</v>
      </c>
      <c r="L442" s="1">
        <v>800</v>
      </c>
      <c r="M442" s="2">
        <f t="shared" si="77"/>
        <v>0.8</v>
      </c>
      <c r="N442" s="1">
        <v>329091</v>
      </c>
      <c r="O442" s="2">
        <f t="shared" si="78"/>
        <v>329.09100000000001</v>
      </c>
      <c r="P442" s="1">
        <f>813783+6501139+491652+122277</f>
        <v>7928851</v>
      </c>
      <c r="Q442" s="1">
        <f t="shared" si="79"/>
        <v>79.288510000000002</v>
      </c>
      <c r="S442" s="1">
        <f t="shared" si="69"/>
        <v>0</v>
      </c>
      <c r="U442" s="1">
        <f t="shared" si="70"/>
        <v>0</v>
      </c>
    </row>
    <row r="443" spans="1:21" x14ac:dyDescent="0.3">
      <c r="A443" t="s">
        <v>48</v>
      </c>
      <c r="B443" t="s">
        <v>48</v>
      </c>
      <c r="C443" t="s">
        <v>132</v>
      </c>
      <c r="D443" t="s">
        <v>102</v>
      </c>
      <c r="E443">
        <v>1937</v>
      </c>
      <c r="F443">
        <v>4</v>
      </c>
      <c r="G443" s="1">
        <v>655000</v>
      </c>
      <c r="H443" s="3">
        <f t="shared" si="75"/>
        <v>13.1</v>
      </c>
      <c r="I443" s="1">
        <v>290044</v>
      </c>
      <c r="J443" s="3">
        <f t="shared" si="76"/>
        <v>5.8008800000000003</v>
      </c>
      <c r="K443">
        <v>194</v>
      </c>
      <c r="L443" s="1">
        <v>1000</v>
      </c>
      <c r="M443" s="2">
        <f t="shared" si="77"/>
        <v>1</v>
      </c>
      <c r="N443" s="1">
        <v>532657</v>
      </c>
      <c r="O443" s="2">
        <f t="shared" si="78"/>
        <v>532.65700000000004</v>
      </c>
      <c r="P443" s="1">
        <f>902545+7927904+40919</f>
        <v>8871368</v>
      </c>
      <c r="Q443" s="1">
        <f t="shared" si="79"/>
        <v>88.713679999999997</v>
      </c>
      <c r="S443" s="1">
        <f t="shared" si="69"/>
        <v>0</v>
      </c>
      <c r="U443" s="1">
        <f t="shared" si="70"/>
        <v>0</v>
      </c>
    </row>
    <row r="444" spans="1:21" x14ac:dyDescent="0.3">
      <c r="A444" t="s">
        <v>48</v>
      </c>
      <c r="B444" t="s">
        <v>48</v>
      </c>
      <c r="C444" t="s">
        <v>132</v>
      </c>
      <c r="D444" t="s">
        <v>102</v>
      </c>
      <c r="E444">
        <v>1938</v>
      </c>
      <c r="F444">
        <v>4</v>
      </c>
      <c r="G444" s="1">
        <v>638000</v>
      </c>
      <c r="H444" s="3">
        <f t="shared" si="75"/>
        <v>12.76</v>
      </c>
      <c r="I444" s="1">
        <v>369935</v>
      </c>
      <c r="J444" s="3">
        <f t="shared" si="76"/>
        <v>7.3986999999999998</v>
      </c>
      <c r="K444">
        <v>194</v>
      </c>
      <c r="L444" s="1">
        <v>1500</v>
      </c>
      <c r="M444" s="2">
        <f t="shared" si="77"/>
        <v>1.5</v>
      </c>
      <c r="N444" s="1">
        <v>540718</v>
      </c>
      <c r="O444" s="2">
        <f t="shared" si="78"/>
        <v>540.71799999999996</v>
      </c>
      <c r="P444" s="1">
        <f>9211880</f>
        <v>9211880</v>
      </c>
      <c r="Q444" s="1">
        <f t="shared" si="79"/>
        <v>92.118799999999993</v>
      </c>
      <c r="S444" s="1">
        <f t="shared" si="69"/>
        <v>0</v>
      </c>
      <c r="U444" s="1">
        <f t="shared" si="70"/>
        <v>0</v>
      </c>
    </row>
    <row r="445" spans="1:21" x14ac:dyDescent="0.3">
      <c r="A445" t="s">
        <v>48</v>
      </c>
      <c r="B445" t="s">
        <v>48</v>
      </c>
      <c r="C445" t="s">
        <v>132</v>
      </c>
      <c r="D445" t="s">
        <v>102</v>
      </c>
      <c r="E445">
        <v>1939</v>
      </c>
      <c r="F445">
        <v>4</v>
      </c>
      <c r="G445" s="1">
        <v>721100</v>
      </c>
      <c r="H445" s="3">
        <f t="shared" si="75"/>
        <v>14.422000000000001</v>
      </c>
      <c r="I445" s="1">
        <v>630200</v>
      </c>
      <c r="J445" s="3">
        <f t="shared" si="76"/>
        <v>12.603999999999999</v>
      </c>
      <c r="K445">
        <v>194</v>
      </c>
      <c r="L445" s="1">
        <v>1500</v>
      </c>
      <c r="M445" s="2">
        <f t="shared" si="77"/>
        <v>1.5</v>
      </c>
      <c r="N445" s="1">
        <v>485000</v>
      </c>
      <c r="O445" s="2">
        <f t="shared" si="78"/>
        <v>485</v>
      </c>
      <c r="P445" s="1"/>
      <c r="Q445" s="1">
        <f t="shared" si="79"/>
        <v>0</v>
      </c>
      <c r="S445" s="1">
        <f t="shared" si="69"/>
        <v>0</v>
      </c>
      <c r="U445" s="1">
        <f t="shared" si="70"/>
        <v>0</v>
      </c>
    </row>
    <row r="446" spans="1:21" x14ac:dyDescent="0.3">
      <c r="A446" t="s">
        <v>48</v>
      </c>
      <c r="B446" t="s">
        <v>48</v>
      </c>
      <c r="C446" t="s">
        <v>132</v>
      </c>
      <c r="D446" t="s">
        <v>102</v>
      </c>
      <c r="E446">
        <v>1940</v>
      </c>
      <c r="F446">
        <v>4</v>
      </c>
      <c r="G446" s="1">
        <v>738700</v>
      </c>
      <c r="H446" s="3">
        <f t="shared" si="75"/>
        <v>14.773999999999999</v>
      </c>
      <c r="I446" s="1">
        <v>675000</v>
      </c>
      <c r="J446" s="3">
        <f t="shared" si="76"/>
        <v>13.5</v>
      </c>
      <c r="K446">
        <v>194</v>
      </c>
      <c r="L446" s="1">
        <v>3190</v>
      </c>
      <c r="M446" s="2">
        <f t="shared" si="77"/>
        <v>3.19</v>
      </c>
      <c r="N446" s="1">
        <v>561710</v>
      </c>
      <c r="O446" s="2">
        <f t="shared" si="78"/>
        <v>561.71</v>
      </c>
      <c r="P446" s="1"/>
      <c r="Q446" s="1">
        <f t="shared" si="79"/>
        <v>0</v>
      </c>
      <c r="S446" s="1">
        <f t="shared" si="69"/>
        <v>0</v>
      </c>
      <c r="U446" s="1">
        <f t="shared" si="70"/>
        <v>0</v>
      </c>
    </row>
    <row r="447" spans="1:21" x14ac:dyDescent="0.3">
      <c r="A447" t="s">
        <v>48</v>
      </c>
      <c r="B447" t="s">
        <v>48</v>
      </c>
      <c r="C447" t="s">
        <v>132</v>
      </c>
      <c r="D447" t="s">
        <v>102</v>
      </c>
      <c r="E447">
        <v>1941</v>
      </c>
      <c r="F447">
        <v>4</v>
      </c>
      <c r="G447" s="1">
        <v>769300</v>
      </c>
      <c r="H447" s="3">
        <f t="shared" si="75"/>
        <v>15.385999999999999</v>
      </c>
      <c r="I447" s="1"/>
      <c r="J447" s="3">
        <f t="shared" si="76"/>
        <v>0</v>
      </c>
      <c r="K447">
        <v>194</v>
      </c>
      <c r="L447" s="1">
        <v>4980</v>
      </c>
      <c r="M447" s="2">
        <f t="shared" si="77"/>
        <v>4.9800000000000004</v>
      </c>
      <c r="N447" s="1">
        <v>823410</v>
      </c>
      <c r="O447" s="2">
        <f t="shared" si="78"/>
        <v>823.41</v>
      </c>
      <c r="P447" s="1"/>
      <c r="Q447" s="1">
        <f t="shared" si="79"/>
        <v>0</v>
      </c>
      <c r="S447" s="1">
        <f t="shared" si="69"/>
        <v>0</v>
      </c>
      <c r="U447" s="1">
        <f t="shared" si="70"/>
        <v>0</v>
      </c>
    </row>
    <row r="448" spans="1:21" x14ac:dyDescent="0.3">
      <c r="A448" t="s">
        <v>48</v>
      </c>
      <c r="B448" t="s">
        <v>48</v>
      </c>
      <c r="C448" t="s">
        <v>132</v>
      </c>
      <c r="D448" t="s">
        <v>102</v>
      </c>
      <c r="E448">
        <v>1942</v>
      </c>
      <c r="F448">
        <v>4</v>
      </c>
      <c r="G448" s="1">
        <v>772100</v>
      </c>
      <c r="H448" s="3">
        <f t="shared" si="75"/>
        <v>15.442</v>
      </c>
      <c r="I448" s="1"/>
      <c r="J448" s="3">
        <f t="shared" si="76"/>
        <v>0</v>
      </c>
      <c r="K448">
        <v>194</v>
      </c>
      <c r="L448" s="1">
        <v>5960</v>
      </c>
      <c r="M448" s="2">
        <f t="shared" si="77"/>
        <v>5.96</v>
      </c>
      <c r="N448" s="1">
        <v>988550</v>
      </c>
      <c r="O448" s="2">
        <f t="shared" si="78"/>
        <v>988.55</v>
      </c>
      <c r="P448" s="1"/>
      <c r="Q448" s="1">
        <f t="shared" si="79"/>
        <v>0</v>
      </c>
      <c r="S448" s="1">
        <f t="shared" si="69"/>
        <v>0</v>
      </c>
      <c r="U448" s="1">
        <f t="shared" si="70"/>
        <v>0</v>
      </c>
    </row>
    <row r="449" spans="1:21" x14ac:dyDescent="0.3">
      <c r="A449" t="s">
        <v>48</v>
      </c>
      <c r="B449" t="s">
        <v>48</v>
      </c>
      <c r="C449" t="s">
        <v>132</v>
      </c>
      <c r="D449" t="s">
        <v>102</v>
      </c>
      <c r="E449">
        <v>1943</v>
      </c>
      <c r="F449">
        <v>4</v>
      </c>
      <c r="G449" s="1">
        <v>764100</v>
      </c>
      <c r="H449" s="3">
        <f t="shared" si="75"/>
        <v>15.282</v>
      </c>
      <c r="I449" s="1"/>
      <c r="J449" s="3">
        <f t="shared" si="76"/>
        <v>0</v>
      </c>
      <c r="K449">
        <v>194</v>
      </c>
      <c r="L449" s="1">
        <v>9460</v>
      </c>
      <c r="M449" s="2">
        <f t="shared" si="77"/>
        <v>9.4600000000000009</v>
      </c>
      <c r="N449" s="1">
        <v>1001370</v>
      </c>
      <c r="O449" s="2">
        <f t="shared" si="78"/>
        <v>1001.37</v>
      </c>
      <c r="P449" s="1"/>
      <c r="Q449" s="1">
        <f t="shared" si="79"/>
        <v>0</v>
      </c>
      <c r="S449" s="1">
        <f t="shared" si="69"/>
        <v>0</v>
      </c>
      <c r="U449" s="1">
        <f t="shared" si="70"/>
        <v>0</v>
      </c>
    </row>
    <row r="450" spans="1:21" x14ac:dyDescent="0.3">
      <c r="A450" t="s">
        <v>48</v>
      </c>
      <c r="B450" t="s">
        <v>48</v>
      </c>
      <c r="C450" t="s">
        <v>132</v>
      </c>
      <c r="D450" t="s">
        <v>102</v>
      </c>
      <c r="E450">
        <v>1944</v>
      </c>
      <c r="F450">
        <v>4</v>
      </c>
      <c r="G450" s="1">
        <v>638000</v>
      </c>
      <c r="H450" s="3">
        <f t="shared" si="75"/>
        <v>12.76</v>
      </c>
      <c r="I450" s="1"/>
      <c r="J450" s="3">
        <f t="shared" si="76"/>
        <v>0</v>
      </c>
      <c r="K450">
        <v>194</v>
      </c>
      <c r="L450" s="1">
        <v>13190</v>
      </c>
      <c r="M450" s="2">
        <f t="shared" si="77"/>
        <v>13.19</v>
      </c>
      <c r="N450" s="1">
        <v>758299</v>
      </c>
      <c r="O450" s="2">
        <f t="shared" si="78"/>
        <v>758.29899999999998</v>
      </c>
      <c r="P450" s="1"/>
      <c r="Q450" s="1">
        <f t="shared" si="79"/>
        <v>0</v>
      </c>
      <c r="S450" s="1">
        <f t="shared" si="69"/>
        <v>0</v>
      </c>
      <c r="U450" s="1">
        <f t="shared" si="70"/>
        <v>0</v>
      </c>
    </row>
    <row r="451" spans="1:21" x14ac:dyDescent="0.3">
      <c r="A451" t="s">
        <v>48</v>
      </c>
      <c r="B451" t="s">
        <v>48</v>
      </c>
      <c r="C451" t="s">
        <v>132</v>
      </c>
      <c r="D451" t="s">
        <v>102</v>
      </c>
      <c r="E451">
        <v>1945</v>
      </c>
      <c r="F451">
        <v>4</v>
      </c>
      <c r="G451" s="1"/>
      <c r="H451" s="3">
        <f t="shared" si="75"/>
        <v>0</v>
      </c>
      <c r="I451" s="1"/>
      <c r="J451" s="3">
        <f t="shared" si="76"/>
        <v>0</v>
      </c>
      <c r="K451">
        <v>194</v>
      </c>
      <c r="L451" s="1">
        <v>2351</v>
      </c>
      <c r="M451" s="2">
        <f t="shared" si="77"/>
        <v>2.351</v>
      </c>
      <c r="N451" s="1">
        <v>35402</v>
      </c>
      <c r="O451" s="2">
        <f t="shared" si="78"/>
        <v>35.402000000000001</v>
      </c>
      <c r="P451" s="1"/>
      <c r="Q451" s="1">
        <f t="shared" si="79"/>
        <v>0</v>
      </c>
      <c r="S451" s="1">
        <f t="shared" ref="S451:S514" si="80">R451/10</f>
        <v>0</v>
      </c>
      <c r="U451" s="1">
        <f t="shared" ref="U451:U514" si="81">T451/1000</f>
        <v>0</v>
      </c>
    </row>
    <row r="452" spans="1:21" x14ac:dyDescent="0.3">
      <c r="A452" t="s">
        <v>77</v>
      </c>
      <c r="B452" t="s">
        <v>81</v>
      </c>
      <c r="C452" t="s">
        <v>130</v>
      </c>
      <c r="D452" t="s">
        <v>102</v>
      </c>
      <c r="E452">
        <v>1936</v>
      </c>
      <c r="G452" s="1"/>
      <c r="H452" s="3">
        <f t="shared" si="75"/>
        <v>0</v>
      </c>
      <c r="I452" s="1"/>
      <c r="J452" s="3">
        <f t="shared" si="76"/>
        <v>0</v>
      </c>
      <c r="L452" s="1"/>
      <c r="M452" s="2">
        <f t="shared" si="77"/>
        <v>0</v>
      </c>
      <c r="N452" s="1"/>
      <c r="O452" s="2">
        <f t="shared" si="78"/>
        <v>0</v>
      </c>
      <c r="P452" s="1"/>
      <c r="Q452" s="1">
        <f t="shared" si="79"/>
        <v>0</v>
      </c>
      <c r="S452" s="1">
        <f t="shared" si="80"/>
        <v>0</v>
      </c>
      <c r="U452" s="1">
        <f t="shared" si="81"/>
        <v>0</v>
      </c>
    </row>
    <row r="453" spans="1:21" x14ac:dyDescent="0.3">
      <c r="A453" t="s">
        <v>77</v>
      </c>
      <c r="B453" t="s">
        <v>81</v>
      </c>
      <c r="C453" t="s">
        <v>130</v>
      </c>
      <c r="D453" t="s">
        <v>102</v>
      </c>
      <c r="E453">
        <v>1937</v>
      </c>
      <c r="G453" s="1"/>
      <c r="H453" s="3">
        <f t="shared" si="75"/>
        <v>0</v>
      </c>
      <c r="I453" s="1"/>
      <c r="J453" s="3">
        <f t="shared" si="76"/>
        <v>0</v>
      </c>
      <c r="L453" s="1"/>
      <c r="M453" s="2">
        <f t="shared" si="77"/>
        <v>0</v>
      </c>
      <c r="N453" s="1"/>
      <c r="O453" s="2">
        <f t="shared" si="78"/>
        <v>0</v>
      </c>
      <c r="P453" s="1"/>
      <c r="Q453" s="1">
        <f t="shared" si="79"/>
        <v>0</v>
      </c>
      <c r="S453" s="1">
        <f t="shared" si="80"/>
        <v>0</v>
      </c>
      <c r="U453" s="1">
        <f t="shared" si="81"/>
        <v>0</v>
      </c>
    </row>
    <row r="454" spans="1:21" x14ac:dyDescent="0.3">
      <c r="A454" t="s">
        <v>77</v>
      </c>
      <c r="B454" t="s">
        <v>81</v>
      </c>
      <c r="C454" t="s">
        <v>130</v>
      </c>
      <c r="D454" t="s">
        <v>102</v>
      </c>
      <c r="E454">
        <v>1938</v>
      </c>
      <c r="G454" s="1"/>
      <c r="H454" s="3">
        <f t="shared" si="75"/>
        <v>0</v>
      </c>
      <c r="I454" s="1"/>
      <c r="J454" s="3">
        <f t="shared" si="76"/>
        <v>0</v>
      </c>
      <c r="L454" s="1"/>
      <c r="M454" s="2">
        <f t="shared" si="77"/>
        <v>0</v>
      </c>
      <c r="N454" s="1"/>
      <c r="O454" s="2">
        <f t="shared" si="78"/>
        <v>0</v>
      </c>
      <c r="P454" s="1"/>
      <c r="Q454" s="1">
        <f t="shared" si="79"/>
        <v>0</v>
      </c>
      <c r="S454" s="1">
        <f t="shared" si="80"/>
        <v>0</v>
      </c>
      <c r="U454" s="1">
        <f t="shared" si="81"/>
        <v>0</v>
      </c>
    </row>
    <row r="455" spans="1:21" x14ac:dyDescent="0.3">
      <c r="A455" t="s">
        <v>77</v>
      </c>
      <c r="B455" t="s">
        <v>81</v>
      </c>
      <c r="C455" t="s">
        <v>130</v>
      </c>
      <c r="D455" t="s">
        <v>102</v>
      </c>
      <c r="E455">
        <v>1939</v>
      </c>
      <c r="G455" s="1"/>
      <c r="H455" s="3">
        <f t="shared" si="75"/>
        <v>0</v>
      </c>
      <c r="I455" s="1"/>
      <c r="J455" s="3">
        <f t="shared" si="76"/>
        <v>0</v>
      </c>
      <c r="L455" s="1"/>
      <c r="M455" s="2">
        <f t="shared" si="77"/>
        <v>0</v>
      </c>
      <c r="N455" s="1"/>
      <c r="O455" s="2">
        <f t="shared" si="78"/>
        <v>0</v>
      </c>
      <c r="P455" s="1"/>
      <c r="Q455" s="1">
        <f t="shared" si="79"/>
        <v>0</v>
      </c>
      <c r="S455" s="1">
        <f t="shared" si="80"/>
        <v>0</v>
      </c>
      <c r="U455" s="1">
        <f t="shared" si="81"/>
        <v>0</v>
      </c>
    </row>
    <row r="456" spans="1:21" x14ac:dyDescent="0.3">
      <c r="A456" t="s">
        <v>77</v>
      </c>
      <c r="B456" t="s">
        <v>81</v>
      </c>
      <c r="C456" t="s">
        <v>130</v>
      </c>
      <c r="D456" t="s">
        <v>102</v>
      </c>
      <c r="E456">
        <v>1940</v>
      </c>
      <c r="G456" s="1"/>
      <c r="H456" s="3">
        <f t="shared" si="75"/>
        <v>0</v>
      </c>
      <c r="I456" s="1"/>
      <c r="J456" s="3">
        <f t="shared" si="76"/>
        <v>0</v>
      </c>
      <c r="L456" s="1"/>
      <c r="M456" s="2">
        <f t="shared" si="77"/>
        <v>0</v>
      </c>
      <c r="N456" s="1"/>
      <c r="O456" s="2">
        <f t="shared" si="78"/>
        <v>0</v>
      </c>
      <c r="P456" s="1"/>
      <c r="Q456" s="1">
        <f t="shared" si="79"/>
        <v>0</v>
      </c>
      <c r="S456" s="1">
        <f t="shared" si="80"/>
        <v>0</v>
      </c>
      <c r="U456" s="1">
        <f t="shared" si="81"/>
        <v>0</v>
      </c>
    </row>
    <row r="457" spans="1:21" x14ac:dyDescent="0.3">
      <c r="A457" t="s">
        <v>77</v>
      </c>
      <c r="B457" t="s">
        <v>81</v>
      </c>
      <c r="C457" t="s">
        <v>130</v>
      </c>
      <c r="D457" t="s">
        <v>102</v>
      </c>
      <c r="E457">
        <v>1941</v>
      </c>
      <c r="G457" s="1"/>
      <c r="H457" s="3">
        <f t="shared" si="75"/>
        <v>0</v>
      </c>
      <c r="I457" s="1"/>
      <c r="J457" s="3">
        <f t="shared" si="76"/>
        <v>0</v>
      </c>
      <c r="L457" s="1"/>
      <c r="M457" s="2">
        <f t="shared" si="77"/>
        <v>0</v>
      </c>
      <c r="N457" s="1"/>
      <c r="O457" s="2">
        <f t="shared" si="78"/>
        <v>0</v>
      </c>
      <c r="P457" s="1"/>
      <c r="Q457" s="1">
        <f t="shared" si="79"/>
        <v>0</v>
      </c>
      <c r="S457" s="1">
        <f t="shared" si="80"/>
        <v>0</v>
      </c>
      <c r="U457" s="1">
        <f t="shared" si="81"/>
        <v>0</v>
      </c>
    </row>
    <row r="458" spans="1:21" x14ac:dyDescent="0.3">
      <c r="A458" t="s">
        <v>77</v>
      </c>
      <c r="B458" t="s">
        <v>81</v>
      </c>
      <c r="C458" t="s">
        <v>130</v>
      </c>
      <c r="D458" t="s">
        <v>102</v>
      </c>
      <c r="E458">
        <v>1942</v>
      </c>
      <c r="G458" s="1"/>
      <c r="H458" s="3">
        <f t="shared" si="75"/>
        <v>0</v>
      </c>
      <c r="I458" s="1"/>
      <c r="J458" s="3">
        <f t="shared" si="76"/>
        <v>0</v>
      </c>
      <c r="L458" s="1"/>
      <c r="M458" s="2">
        <f t="shared" si="77"/>
        <v>0</v>
      </c>
      <c r="N458" s="1"/>
      <c r="O458" s="2">
        <f t="shared" si="78"/>
        <v>0</v>
      </c>
      <c r="P458" s="1"/>
      <c r="Q458" s="1">
        <f t="shared" si="79"/>
        <v>0</v>
      </c>
      <c r="S458" s="1">
        <f t="shared" si="80"/>
        <v>0</v>
      </c>
      <c r="U458" s="1">
        <f t="shared" si="81"/>
        <v>0</v>
      </c>
    </row>
    <row r="459" spans="1:21" x14ac:dyDescent="0.3">
      <c r="A459" t="s">
        <v>77</v>
      </c>
      <c r="B459" t="s">
        <v>81</v>
      </c>
      <c r="C459" t="s">
        <v>130</v>
      </c>
      <c r="D459" t="s">
        <v>102</v>
      </c>
      <c r="E459">
        <v>1943</v>
      </c>
      <c r="G459" s="1"/>
      <c r="H459" s="3">
        <f t="shared" si="75"/>
        <v>0</v>
      </c>
      <c r="I459" s="1"/>
      <c r="J459" s="3">
        <f t="shared" si="76"/>
        <v>0</v>
      </c>
      <c r="L459" s="1"/>
      <c r="M459" s="2">
        <f t="shared" si="77"/>
        <v>0</v>
      </c>
      <c r="N459" s="1"/>
      <c r="O459" s="2">
        <f t="shared" si="78"/>
        <v>0</v>
      </c>
      <c r="P459" s="1"/>
      <c r="Q459" s="1">
        <f t="shared" si="79"/>
        <v>0</v>
      </c>
      <c r="S459" s="1">
        <f t="shared" si="80"/>
        <v>0</v>
      </c>
      <c r="U459" s="1">
        <f t="shared" si="81"/>
        <v>0</v>
      </c>
    </row>
    <row r="460" spans="1:21" x14ac:dyDescent="0.3">
      <c r="A460" t="s">
        <v>77</v>
      </c>
      <c r="B460" t="s">
        <v>81</v>
      </c>
      <c r="C460" t="s">
        <v>130</v>
      </c>
      <c r="D460" t="s">
        <v>102</v>
      </c>
      <c r="E460">
        <v>1944</v>
      </c>
      <c r="G460" s="1"/>
      <c r="H460" s="3">
        <f t="shared" si="75"/>
        <v>0</v>
      </c>
      <c r="I460" s="1"/>
      <c r="J460" s="3">
        <f t="shared" si="76"/>
        <v>0</v>
      </c>
      <c r="L460" s="1"/>
      <c r="M460" s="2">
        <f t="shared" si="77"/>
        <v>0</v>
      </c>
      <c r="N460" s="1"/>
      <c r="O460" s="2">
        <f t="shared" si="78"/>
        <v>0</v>
      </c>
      <c r="P460" s="1"/>
      <c r="Q460" s="1">
        <f t="shared" si="79"/>
        <v>0</v>
      </c>
      <c r="S460" s="1">
        <f t="shared" si="80"/>
        <v>0</v>
      </c>
      <c r="U460" s="1">
        <f t="shared" si="81"/>
        <v>0</v>
      </c>
    </row>
    <row r="461" spans="1:21" x14ac:dyDescent="0.3">
      <c r="A461" t="s">
        <v>77</v>
      </c>
      <c r="B461" t="s">
        <v>81</v>
      </c>
      <c r="C461" t="s">
        <v>130</v>
      </c>
      <c r="D461" t="s">
        <v>102</v>
      </c>
      <c r="E461">
        <v>1945</v>
      </c>
      <c r="G461" s="1"/>
      <c r="H461" s="3">
        <f t="shared" si="75"/>
        <v>0</v>
      </c>
      <c r="I461" s="1"/>
      <c r="J461" s="3">
        <f t="shared" si="76"/>
        <v>0</v>
      </c>
      <c r="L461" s="1"/>
      <c r="M461" s="2">
        <f t="shared" si="77"/>
        <v>0</v>
      </c>
      <c r="N461" s="1"/>
      <c r="O461" s="2">
        <f t="shared" si="78"/>
        <v>0</v>
      </c>
      <c r="P461" s="1"/>
      <c r="Q461" s="1">
        <f t="shared" si="79"/>
        <v>0</v>
      </c>
      <c r="S461" s="1">
        <f t="shared" si="80"/>
        <v>0</v>
      </c>
      <c r="U461" s="1">
        <f t="shared" si="81"/>
        <v>0</v>
      </c>
    </row>
    <row r="462" spans="1:21" ht="14.4" customHeight="1" x14ac:dyDescent="0.3">
      <c r="A462" t="s">
        <v>45</v>
      </c>
      <c r="B462" t="s">
        <v>83</v>
      </c>
      <c r="C462" t="s">
        <v>130</v>
      </c>
      <c r="D462" t="s">
        <v>102</v>
      </c>
      <c r="E462">
        <v>1936</v>
      </c>
      <c r="G462" s="1"/>
      <c r="H462" s="3">
        <f t="shared" si="75"/>
        <v>0</v>
      </c>
      <c r="I462" s="1"/>
      <c r="J462" s="3">
        <f t="shared" si="76"/>
        <v>0</v>
      </c>
      <c r="L462" s="1"/>
      <c r="M462" s="2">
        <f t="shared" si="77"/>
        <v>0</v>
      </c>
      <c r="N462" s="1">
        <v>133731</v>
      </c>
      <c r="O462" s="2">
        <f t="shared" si="78"/>
        <v>133.73099999999999</v>
      </c>
      <c r="P462" s="1">
        <f>1129078</f>
        <v>1129078</v>
      </c>
      <c r="Q462" s="1">
        <f t="shared" si="79"/>
        <v>11.29078</v>
      </c>
      <c r="S462" s="1">
        <f t="shared" si="80"/>
        <v>0</v>
      </c>
      <c r="U462" s="1">
        <f t="shared" si="81"/>
        <v>0</v>
      </c>
    </row>
    <row r="463" spans="1:21" ht="14.4" customHeight="1" x14ac:dyDescent="0.3">
      <c r="A463" t="s">
        <v>45</v>
      </c>
      <c r="B463" t="s">
        <v>83</v>
      </c>
      <c r="C463" t="s">
        <v>130</v>
      </c>
      <c r="D463" t="s">
        <v>102</v>
      </c>
      <c r="E463">
        <v>1937</v>
      </c>
      <c r="G463" s="1"/>
      <c r="H463" s="3">
        <f t="shared" si="75"/>
        <v>0</v>
      </c>
      <c r="I463" s="1"/>
      <c r="J463" s="3">
        <f t="shared" si="76"/>
        <v>0</v>
      </c>
      <c r="L463" s="1"/>
      <c r="M463" s="2">
        <f t="shared" si="77"/>
        <v>0</v>
      </c>
      <c r="N463" s="1">
        <v>198970</v>
      </c>
      <c r="O463" s="2">
        <f t="shared" si="78"/>
        <v>198.97</v>
      </c>
      <c r="P463" s="1">
        <v>1341971</v>
      </c>
      <c r="Q463" s="1">
        <f t="shared" si="79"/>
        <v>13.41971</v>
      </c>
      <c r="S463" s="1">
        <f t="shared" si="80"/>
        <v>0</v>
      </c>
      <c r="U463" s="1">
        <f t="shared" si="81"/>
        <v>0</v>
      </c>
    </row>
    <row r="464" spans="1:21" ht="14.4" customHeight="1" x14ac:dyDescent="0.3">
      <c r="A464" t="s">
        <v>45</v>
      </c>
      <c r="B464" t="s">
        <v>83</v>
      </c>
      <c r="C464" t="s">
        <v>130</v>
      </c>
      <c r="D464" t="s">
        <v>102</v>
      </c>
      <c r="E464">
        <v>1938</v>
      </c>
      <c r="G464" s="1"/>
      <c r="H464" s="3">
        <f t="shared" si="75"/>
        <v>0</v>
      </c>
      <c r="I464" s="1"/>
      <c r="J464" s="3">
        <f t="shared" si="76"/>
        <v>0</v>
      </c>
      <c r="L464" s="1"/>
      <c r="M464" s="2">
        <f t="shared" si="77"/>
        <v>0</v>
      </c>
      <c r="N464" s="1">
        <v>245454</v>
      </c>
      <c r="O464" s="2">
        <f t="shared" si="78"/>
        <v>245.45400000000001</v>
      </c>
      <c r="P464" s="1">
        <v>1433641</v>
      </c>
      <c r="Q464" s="1">
        <f t="shared" si="79"/>
        <v>14.336410000000001</v>
      </c>
      <c r="S464" s="1">
        <f t="shared" si="80"/>
        <v>0</v>
      </c>
      <c r="U464" s="1">
        <f t="shared" si="81"/>
        <v>0</v>
      </c>
    </row>
    <row r="465" spans="1:21" ht="14.4" customHeight="1" x14ac:dyDescent="0.3">
      <c r="A465" t="s">
        <v>45</v>
      </c>
      <c r="B465" t="s">
        <v>83</v>
      </c>
      <c r="C465" t="s">
        <v>130</v>
      </c>
      <c r="D465" t="s">
        <v>102</v>
      </c>
      <c r="E465">
        <v>1939</v>
      </c>
      <c r="G465" s="1"/>
      <c r="H465" s="3">
        <f t="shared" si="75"/>
        <v>0</v>
      </c>
      <c r="I465" s="1"/>
      <c r="J465" s="3">
        <f t="shared" si="76"/>
        <v>0</v>
      </c>
      <c r="L465" s="1"/>
      <c r="M465" s="2">
        <f t="shared" si="77"/>
        <v>0</v>
      </c>
      <c r="N465" s="1">
        <v>230668</v>
      </c>
      <c r="O465" s="2">
        <f t="shared" si="78"/>
        <v>230.66800000000001</v>
      </c>
      <c r="P465" s="1"/>
      <c r="Q465" s="1">
        <f t="shared" si="79"/>
        <v>0</v>
      </c>
      <c r="S465" s="1">
        <f t="shared" si="80"/>
        <v>0</v>
      </c>
      <c r="U465" s="1">
        <f t="shared" si="81"/>
        <v>0</v>
      </c>
    </row>
    <row r="466" spans="1:21" ht="14.4" customHeight="1" x14ac:dyDescent="0.3">
      <c r="A466" t="s">
        <v>45</v>
      </c>
      <c r="B466" t="s">
        <v>83</v>
      </c>
      <c r="C466" t="s">
        <v>130</v>
      </c>
      <c r="D466" t="s">
        <v>102</v>
      </c>
      <c r="E466">
        <v>1940</v>
      </c>
      <c r="G466" s="1"/>
      <c r="H466" s="3">
        <f t="shared" si="75"/>
        <v>0</v>
      </c>
      <c r="I466" s="1"/>
      <c r="J466" s="3">
        <f t="shared" si="76"/>
        <v>0</v>
      </c>
      <c r="L466" s="1"/>
      <c r="M466" s="2">
        <f t="shared" si="77"/>
        <v>0</v>
      </c>
      <c r="N466" s="1">
        <v>275345</v>
      </c>
      <c r="O466" s="2">
        <f t="shared" si="78"/>
        <v>275.34500000000003</v>
      </c>
      <c r="P466" s="1"/>
      <c r="Q466" s="1">
        <f t="shared" si="79"/>
        <v>0</v>
      </c>
      <c r="S466" s="1">
        <f t="shared" si="80"/>
        <v>0</v>
      </c>
      <c r="U466" s="1">
        <f t="shared" si="81"/>
        <v>0</v>
      </c>
    </row>
    <row r="467" spans="1:21" ht="14.4" customHeight="1" x14ac:dyDescent="0.3">
      <c r="A467" t="s">
        <v>45</v>
      </c>
      <c r="B467" t="s">
        <v>83</v>
      </c>
      <c r="C467" t="s">
        <v>130</v>
      </c>
      <c r="D467" t="s">
        <v>102</v>
      </c>
      <c r="E467">
        <v>1941</v>
      </c>
      <c r="G467" s="1"/>
      <c r="H467" s="3">
        <f t="shared" si="75"/>
        <v>0</v>
      </c>
      <c r="I467" s="1"/>
      <c r="J467" s="3">
        <f t="shared" si="76"/>
        <v>0</v>
      </c>
      <c r="L467" s="1"/>
      <c r="M467" s="2">
        <f t="shared" si="77"/>
        <v>0</v>
      </c>
      <c r="N467" s="1">
        <v>171821</v>
      </c>
      <c r="O467" s="2">
        <f t="shared" si="78"/>
        <v>171.821</v>
      </c>
      <c r="P467" s="1"/>
      <c r="Q467" s="1">
        <f t="shared" si="79"/>
        <v>0</v>
      </c>
      <c r="S467" s="1">
        <f t="shared" si="80"/>
        <v>0</v>
      </c>
      <c r="U467" s="1">
        <f t="shared" si="81"/>
        <v>0</v>
      </c>
    </row>
    <row r="468" spans="1:21" ht="14.4" customHeight="1" x14ac:dyDescent="0.3">
      <c r="A468" t="s">
        <v>45</v>
      </c>
      <c r="B468" t="s">
        <v>83</v>
      </c>
      <c r="C468" t="s">
        <v>130</v>
      </c>
      <c r="D468" t="s">
        <v>102</v>
      </c>
      <c r="E468">
        <v>1942</v>
      </c>
      <c r="G468" s="1"/>
      <c r="H468" s="3">
        <f t="shared" ref="H468:H499" si="82">G468/50000</f>
        <v>0</v>
      </c>
      <c r="I468" s="1"/>
      <c r="J468" s="3">
        <f t="shared" ref="J468:J499" si="83">I468/50000</f>
        <v>0</v>
      </c>
      <c r="L468" s="1"/>
      <c r="M468" s="2">
        <f t="shared" ref="M468:M499" si="84">L468/1000</f>
        <v>0</v>
      </c>
      <c r="N468" s="1">
        <v>297700</v>
      </c>
      <c r="O468" s="2">
        <f t="shared" ref="O468:O499" si="85">N468/1000</f>
        <v>297.7</v>
      </c>
      <c r="P468" s="1"/>
      <c r="Q468" s="1">
        <f t="shared" si="79"/>
        <v>0</v>
      </c>
      <c r="S468" s="1">
        <f t="shared" si="80"/>
        <v>0</v>
      </c>
      <c r="U468" s="1">
        <f t="shared" si="81"/>
        <v>0</v>
      </c>
    </row>
    <row r="469" spans="1:21" ht="14.4" customHeight="1" x14ac:dyDescent="0.3">
      <c r="A469" t="s">
        <v>45</v>
      </c>
      <c r="B469" t="s">
        <v>83</v>
      </c>
      <c r="C469" t="s">
        <v>130</v>
      </c>
      <c r="D469" t="s">
        <v>102</v>
      </c>
      <c r="E469">
        <v>1943</v>
      </c>
      <c r="G469" s="1"/>
      <c r="H469" s="3">
        <f t="shared" si="82"/>
        <v>0</v>
      </c>
      <c r="I469" s="1"/>
      <c r="J469" s="3">
        <f t="shared" si="83"/>
        <v>0</v>
      </c>
      <c r="L469" s="1"/>
      <c r="M469" s="2">
        <f t="shared" si="84"/>
        <v>0</v>
      </c>
      <c r="N469" s="1">
        <v>649760</v>
      </c>
      <c r="O469" s="2">
        <f t="shared" si="85"/>
        <v>649.76</v>
      </c>
      <c r="P469" s="1"/>
      <c r="Q469" s="1">
        <f t="shared" si="79"/>
        <v>0</v>
      </c>
      <c r="S469" s="1">
        <f t="shared" si="80"/>
        <v>0</v>
      </c>
      <c r="U469" s="1">
        <f t="shared" si="81"/>
        <v>0</v>
      </c>
    </row>
    <row r="470" spans="1:21" ht="14.4" customHeight="1" x14ac:dyDescent="0.3">
      <c r="A470" t="s">
        <v>45</v>
      </c>
      <c r="B470" t="s">
        <v>83</v>
      </c>
      <c r="C470" t="s">
        <v>130</v>
      </c>
      <c r="D470" t="s">
        <v>102</v>
      </c>
      <c r="E470">
        <v>1944</v>
      </c>
      <c r="G470" s="1"/>
      <c r="H470" s="3">
        <f t="shared" si="82"/>
        <v>0</v>
      </c>
      <c r="I470" s="1"/>
      <c r="J470" s="3">
        <f t="shared" si="83"/>
        <v>0</v>
      </c>
      <c r="L470" s="1"/>
      <c r="M470" s="2">
        <f t="shared" si="84"/>
        <v>0</v>
      </c>
      <c r="N470" s="1">
        <v>275017</v>
      </c>
      <c r="O470" s="2">
        <f t="shared" si="85"/>
        <v>275.017</v>
      </c>
      <c r="P470" s="1"/>
      <c r="Q470" s="1">
        <f t="shared" si="79"/>
        <v>0</v>
      </c>
      <c r="S470" s="1">
        <f t="shared" si="80"/>
        <v>0</v>
      </c>
      <c r="U470" s="1">
        <f t="shared" si="81"/>
        <v>0</v>
      </c>
    </row>
    <row r="471" spans="1:21" ht="14.4" customHeight="1" x14ac:dyDescent="0.3">
      <c r="A471" t="s">
        <v>45</v>
      </c>
      <c r="B471" t="s">
        <v>83</v>
      </c>
      <c r="C471" t="s">
        <v>130</v>
      </c>
      <c r="D471" t="s">
        <v>102</v>
      </c>
      <c r="E471">
        <v>1945</v>
      </c>
      <c r="G471" s="1"/>
      <c r="H471" s="3">
        <f t="shared" si="82"/>
        <v>0</v>
      </c>
      <c r="I471" s="1"/>
      <c r="J471" s="3">
        <f t="shared" si="83"/>
        <v>0</v>
      </c>
      <c r="L471" s="1"/>
      <c r="M471" s="2">
        <f t="shared" si="84"/>
        <v>0</v>
      </c>
      <c r="N471" s="1">
        <v>2000</v>
      </c>
      <c r="O471" s="2">
        <f t="shared" si="85"/>
        <v>2</v>
      </c>
      <c r="P471" s="1"/>
      <c r="Q471" s="1">
        <f t="shared" si="79"/>
        <v>0</v>
      </c>
      <c r="S471" s="1">
        <f t="shared" si="80"/>
        <v>0</v>
      </c>
      <c r="U471" s="1">
        <f t="shared" si="81"/>
        <v>0</v>
      </c>
    </row>
    <row r="472" spans="1:21" ht="14.4" customHeight="1" x14ac:dyDescent="0.3">
      <c r="A472" t="s">
        <v>84</v>
      </c>
      <c r="B472" t="s">
        <v>84</v>
      </c>
      <c r="C472" t="s">
        <v>129</v>
      </c>
      <c r="D472" t="s">
        <v>102</v>
      </c>
      <c r="E472">
        <v>1936</v>
      </c>
      <c r="G472" s="1"/>
      <c r="H472" s="3">
        <f t="shared" si="82"/>
        <v>0</v>
      </c>
      <c r="I472" s="1"/>
      <c r="J472" s="3">
        <f t="shared" si="83"/>
        <v>0</v>
      </c>
      <c r="L472" s="1"/>
      <c r="M472" s="2">
        <f t="shared" si="84"/>
        <v>0</v>
      </c>
      <c r="N472" s="1"/>
      <c r="O472" s="2">
        <f t="shared" si="85"/>
        <v>0</v>
      </c>
      <c r="P472" s="1"/>
      <c r="Q472" s="1">
        <f t="shared" si="79"/>
        <v>0</v>
      </c>
      <c r="S472" s="1">
        <f t="shared" si="80"/>
        <v>0</v>
      </c>
      <c r="U472" s="1">
        <f t="shared" si="81"/>
        <v>0</v>
      </c>
    </row>
    <row r="473" spans="1:21" ht="14.4" customHeight="1" x14ac:dyDescent="0.3">
      <c r="A473" t="s">
        <v>84</v>
      </c>
      <c r="B473" t="s">
        <v>84</v>
      </c>
      <c r="C473" t="s">
        <v>129</v>
      </c>
      <c r="D473" t="s">
        <v>102</v>
      </c>
      <c r="E473">
        <v>1937</v>
      </c>
      <c r="G473" s="1"/>
      <c r="H473" s="3">
        <f t="shared" si="82"/>
        <v>0</v>
      </c>
      <c r="I473" s="1"/>
      <c r="J473" s="3">
        <f t="shared" si="83"/>
        <v>0</v>
      </c>
      <c r="L473" s="1"/>
      <c r="M473" s="2">
        <f t="shared" si="84"/>
        <v>0</v>
      </c>
      <c r="N473" s="1"/>
      <c r="O473" s="2">
        <f t="shared" si="85"/>
        <v>0</v>
      </c>
      <c r="P473" s="1"/>
      <c r="Q473" s="1">
        <f t="shared" si="79"/>
        <v>0</v>
      </c>
      <c r="S473" s="1">
        <f t="shared" si="80"/>
        <v>0</v>
      </c>
      <c r="U473" s="1">
        <f t="shared" si="81"/>
        <v>0</v>
      </c>
    </row>
    <row r="474" spans="1:21" ht="14.4" customHeight="1" x14ac:dyDescent="0.3">
      <c r="A474" t="s">
        <v>84</v>
      </c>
      <c r="B474" t="s">
        <v>84</v>
      </c>
      <c r="C474" t="s">
        <v>129</v>
      </c>
      <c r="D474" t="s">
        <v>102</v>
      </c>
      <c r="E474">
        <v>1938</v>
      </c>
      <c r="G474" s="1"/>
      <c r="H474" s="3">
        <f t="shared" si="82"/>
        <v>0</v>
      </c>
      <c r="I474" s="1"/>
      <c r="J474" s="3">
        <f t="shared" si="83"/>
        <v>0</v>
      </c>
      <c r="L474" s="1"/>
      <c r="M474" s="2">
        <f t="shared" si="84"/>
        <v>0</v>
      </c>
      <c r="N474" s="1"/>
      <c r="O474" s="2">
        <f t="shared" si="85"/>
        <v>0</v>
      </c>
      <c r="P474" s="1"/>
      <c r="Q474" s="1">
        <f t="shared" si="79"/>
        <v>0</v>
      </c>
      <c r="S474" s="1">
        <f t="shared" si="80"/>
        <v>0</v>
      </c>
      <c r="U474" s="1">
        <f t="shared" si="81"/>
        <v>0</v>
      </c>
    </row>
    <row r="475" spans="1:21" ht="14.4" customHeight="1" x14ac:dyDescent="0.3">
      <c r="A475" t="s">
        <v>84</v>
      </c>
      <c r="B475" t="s">
        <v>84</v>
      </c>
      <c r="C475" t="s">
        <v>129</v>
      </c>
      <c r="D475" t="s">
        <v>102</v>
      </c>
      <c r="E475">
        <v>1939</v>
      </c>
      <c r="G475" s="1"/>
      <c r="H475" s="3">
        <f t="shared" si="82"/>
        <v>0</v>
      </c>
      <c r="I475" s="1"/>
      <c r="J475" s="3">
        <f t="shared" si="83"/>
        <v>0</v>
      </c>
      <c r="L475" s="1"/>
      <c r="M475" s="2">
        <f t="shared" si="84"/>
        <v>0</v>
      </c>
      <c r="N475" s="1"/>
      <c r="O475" s="2">
        <f t="shared" si="85"/>
        <v>0</v>
      </c>
      <c r="P475" s="1"/>
      <c r="Q475" s="1">
        <f t="shared" si="79"/>
        <v>0</v>
      </c>
      <c r="S475" s="1">
        <f t="shared" si="80"/>
        <v>0</v>
      </c>
      <c r="U475" s="1">
        <f t="shared" si="81"/>
        <v>0</v>
      </c>
    </row>
    <row r="476" spans="1:21" ht="14.4" customHeight="1" x14ac:dyDescent="0.3">
      <c r="A476" t="s">
        <v>84</v>
      </c>
      <c r="B476" t="s">
        <v>84</v>
      </c>
      <c r="C476" t="s">
        <v>129</v>
      </c>
      <c r="D476" t="s">
        <v>102</v>
      </c>
      <c r="E476">
        <v>1940</v>
      </c>
      <c r="G476" s="1"/>
      <c r="H476" s="3">
        <f t="shared" si="82"/>
        <v>0</v>
      </c>
      <c r="I476" s="1"/>
      <c r="J476" s="3">
        <f t="shared" si="83"/>
        <v>0</v>
      </c>
      <c r="L476" s="1"/>
      <c r="M476" s="2">
        <f t="shared" si="84"/>
        <v>0</v>
      </c>
      <c r="N476" s="1"/>
      <c r="O476" s="2">
        <f t="shared" si="85"/>
        <v>0</v>
      </c>
      <c r="P476" s="1"/>
      <c r="Q476" s="1">
        <f t="shared" si="79"/>
        <v>0</v>
      </c>
      <c r="S476" s="1">
        <f t="shared" si="80"/>
        <v>0</v>
      </c>
      <c r="U476" s="1">
        <f t="shared" si="81"/>
        <v>0</v>
      </c>
    </row>
    <row r="477" spans="1:21" ht="14.4" customHeight="1" x14ac:dyDescent="0.3">
      <c r="A477" t="s">
        <v>84</v>
      </c>
      <c r="B477" t="s">
        <v>84</v>
      </c>
      <c r="C477" t="s">
        <v>129</v>
      </c>
      <c r="D477" t="s">
        <v>102</v>
      </c>
      <c r="E477">
        <v>1941</v>
      </c>
      <c r="G477" s="1"/>
      <c r="H477" s="3">
        <f t="shared" si="82"/>
        <v>0</v>
      </c>
      <c r="I477" s="1"/>
      <c r="J477" s="3">
        <f t="shared" si="83"/>
        <v>0</v>
      </c>
      <c r="L477" s="1"/>
      <c r="M477" s="2">
        <f t="shared" si="84"/>
        <v>0</v>
      </c>
      <c r="N477" s="1"/>
      <c r="O477" s="2">
        <f t="shared" si="85"/>
        <v>0</v>
      </c>
      <c r="P477" s="1"/>
      <c r="Q477" s="1">
        <f t="shared" si="79"/>
        <v>0</v>
      </c>
      <c r="S477" s="1">
        <f t="shared" si="80"/>
        <v>0</v>
      </c>
      <c r="U477" s="1">
        <f t="shared" si="81"/>
        <v>0</v>
      </c>
    </row>
    <row r="478" spans="1:21" ht="14.4" customHeight="1" x14ac:dyDescent="0.3">
      <c r="A478" t="s">
        <v>84</v>
      </c>
      <c r="B478" t="s">
        <v>84</v>
      </c>
      <c r="C478" t="s">
        <v>129</v>
      </c>
      <c r="D478" t="s">
        <v>102</v>
      </c>
      <c r="E478">
        <v>1942</v>
      </c>
      <c r="G478" s="1"/>
      <c r="H478" s="3">
        <f t="shared" si="82"/>
        <v>0</v>
      </c>
      <c r="I478" s="1"/>
      <c r="J478" s="3">
        <f t="shared" si="83"/>
        <v>0</v>
      </c>
      <c r="L478" s="1"/>
      <c r="M478" s="2">
        <f t="shared" si="84"/>
        <v>0</v>
      </c>
      <c r="N478" s="1"/>
      <c r="O478" s="2">
        <f t="shared" si="85"/>
        <v>0</v>
      </c>
      <c r="P478" s="1"/>
      <c r="Q478" s="1">
        <f t="shared" si="79"/>
        <v>0</v>
      </c>
      <c r="S478" s="1">
        <f t="shared" si="80"/>
        <v>0</v>
      </c>
      <c r="U478" s="1">
        <f t="shared" si="81"/>
        <v>0</v>
      </c>
    </row>
    <row r="479" spans="1:21" ht="14.4" customHeight="1" x14ac:dyDescent="0.3">
      <c r="A479" t="s">
        <v>84</v>
      </c>
      <c r="B479" t="s">
        <v>84</v>
      </c>
      <c r="C479" t="s">
        <v>129</v>
      </c>
      <c r="D479" t="s">
        <v>102</v>
      </c>
      <c r="E479">
        <v>1943</v>
      </c>
      <c r="G479" s="1"/>
      <c r="H479" s="3">
        <f t="shared" si="82"/>
        <v>0</v>
      </c>
      <c r="I479" s="1"/>
      <c r="J479" s="3">
        <f t="shared" si="83"/>
        <v>0</v>
      </c>
      <c r="L479" s="1"/>
      <c r="M479" s="2">
        <f t="shared" si="84"/>
        <v>0</v>
      </c>
      <c r="N479" s="1"/>
      <c r="O479" s="2">
        <f t="shared" si="85"/>
        <v>0</v>
      </c>
      <c r="P479" s="1"/>
      <c r="Q479" s="1">
        <f t="shared" si="79"/>
        <v>0</v>
      </c>
      <c r="S479" s="1">
        <f t="shared" si="80"/>
        <v>0</v>
      </c>
      <c r="U479" s="1">
        <f t="shared" si="81"/>
        <v>0</v>
      </c>
    </row>
    <row r="480" spans="1:21" ht="14.4" customHeight="1" x14ac:dyDescent="0.3">
      <c r="A480" t="s">
        <v>84</v>
      </c>
      <c r="B480" t="s">
        <v>84</v>
      </c>
      <c r="C480" t="s">
        <v>129</v>
      </c>
      <c r="D480" t="s">
        <v>102</v>
      </c>
      <c r="E480">
        <v>1944</v>
      </c>
      <c r="G480" s="1"/>
      <c r="H480" s="3">
        <f t="shared" si="82"/>
        <v>0</v>
      </c>
      <c r="I480" s="1"/>
      <c r="J480" s="3">
        <f t="shared" si="83"/>
        <v>0</v>
      </c>
      <c r="L480" s="1"/>
      <c r="M480" s="2">
        <f t="shared" si="84"/>
        <v>0</v>
      </c>
      <c r="N480" s="1"/>
      <c r="O480" s="2">
        <f t="shared" si="85"/>
        <v>0</v>
      </c>
      <c r="P480" s="1"/>
      <c r="Q480" s="1">
        <f t="shared" si="79"/>
        <v>0</v>
      </c>
      <c r="S480" s="1">
        <f t="shared" si="80"/>
        <v>0</v>
      </c>
      <c r="U480" s="1">
        <f t="shared" si="81"/>
        <v>0</v>
      </c>
    </row>
    <row r="481" spans="1:21" ht="14.4" customHeight="1" x14ac:dyDescent="0.3">
      <c r="A481" t="s">
        <v>84</v>
      </c>
      <c r="B481" t="s">
        <v>84</v>
      </c>
      <c r="C481" t="s">
        <v>129</v>
      </c>
      <c r="D481" t="s">
        <v>102</v>
      </c>
      <c r="E481">
        <v>1945</v>
      </c>
      <c r="G481" s="1"/>
      <c r="H481" s="3">
        <f t="shared" si="82"/>
        <v>0</v>
      </c>
      <c r="I481" s="1"/>
      <c r="J481" s="3">
        <f t="shared" si="83"/>
        <v>0</v>
      </c>
      <c r="L481" s="1"/>
      <c r="M481" s="2">
        <f t="shared" si="84"/>
        <v>0</v>
      </c>
      <c r="N481" s="1"/>
      <c r="O481" s="2">
        <f t="shared" si="85"/>
        <v>0</v>
      </c>
      <c r="P481" s="1"/>
      <c r="Q481" s="1">
        <f t="shared" si="79"/>
        <v>0</v>
      </c>
      <c r="S481" s="1">
        <f t="shared" si="80"/>
        <v>0</v>
      </c>
      <c r="U481" s="1">
        <f t="shared" si="81"/>
        <v>0</v>
      </c>
    </row>
    <row r="482" spans="1:21" ht="14.4" customHeight="1" x14ac:dyDescent="0.3">
      <c r="A482" t="s">
        <v>85</v>
      </c>
      <c r="B482" t="s">
        <v>85</v>
      </c>
      <c r="C482" t="s">
        <v>129</v>
      </c>
      <c r="D482" t="s">
        <v>102</v>
      </c>
      <c r="E482">
        <v>1936</v>
      </c>
      <c r="G482" s="1"/>
      <c r="H482" s="3">
        <f t="shared" si="82"/>
        <v>0</v>
      </c>
      <c r="I482" s="1"/>
      <c r="J482" s="3">
        <f t="shared" si="83"/>
        <v>0</v>
      </c>
      <c r="L482" s="1"/>
      <c r="M482" s="2">
        <f t="shared" si="84"/>
        <v>0</v>
      </c>
      <c r="N482" s="1"/>
      <c r="O482" s="2">
        <f t="shared" si="85"/>
        <v>0</v>
      </c>
      <c r="P482" s="1"/>
      <c r="Q482" s="1">
        <f t="shared" si="79"/>
        <v>0</v>
      </c>
      <c r="S482" s="1">
        <f t="shared" si="80"/>
        <v>0</v>
      </c>
      <c r="U482" s="1">
        <f t="shared" si="81"/>
        <v>0</v>
      </c>
    </row>
    <row r="483" spans="1:21" ht="14.4" customHeight="1" x14ac:dyDescent="0.3">
      <c r="A483" t="s">
        <v>85</v>
      </c>
      <c r="B483" t="s">
        <v>85</v>
      </c>
      <c r="C483" t="s">
        <v>129</v>
      </c>
      <c r="D483" t="s">
        <v>102</v>
      </c>
      <c r="E483">
        <v>1937</v>
      </c>
      <c r="G483" s="1"/>
      <c r="H483" s="3">
        <f t="shared" si="82"/>
        <v>0</v>
      </c>
      <c r="I483" s="1"/>
      <c r="J483" s="3">
        <f t="shared" si="83"/>
        <v>0</v>
      </c>
      <c r="L483" s="1"/>
      <c r="M483" s="2">
        <f t="shared" si="84"/>
        <v>0</v>
      </c>
      <c r="N483" s="1"/>
      <c r="O483" s="2">
        <f t="shared" si="85"/>
        <v>0</v>
      </c>
      <c r="P483" s="1"/>
      <c r="Q483" s="1">
        <f t="shared" si="79"/>
        <v>0</v>
      </c>
      <c r="S483" s="1">
        <f t="shared" si="80"/>
        <v>0</v>
      </c>
      <c r="U483" s="1">
        <f t="shared" si="81"/>
        <v>0</v>
      </c>
    </row>
    <row r="484" spans="1:21" ht="14.4" customHeight="1" x14ac:dyDescent="0.3">
      <c r="A484" t="s">
        <v>85</v>
      </c>
      <c r="B484" t="s">
        <v>85</v>
      </c>
      <c r="C484" t="s">
        <v>129</v>
      </c>
      <c r="D484" t="s">
        <v>102</v>
      </c>
      <c r="E484">
        <v>1938</v>
      </c>
      <c r="G484" s="1"/>
      <c r="H484" s="3">
        <f t="shared" si="82"/>
        <v>0</v>
      </c>
      <c r="I484" s="1"/>
      <c r="J484" s="3">
        <f t="shared" si="83"/>
        <v>0</v>
      </c>
      <c r="L484" s="1"/>
      <c r="M484" s="2">
        <f t="shared" si="84"/>
        <v>0</v>
      </c>
      <c r="N484" s="1"/>
      <c r="O484" s="2">
        <f t="shared" si="85"/>
        <v>0</v>
      </c>
      <c r="P484" s="1"/>
      <c r="Q484" s="1">
        <f t="shared" si="79"/>
        <v>0</v>
      </c>
      <c r="S484" s="1">
        <f t="shared" si="80"/>
        <v>0</v>
      </c>
      <c r="U484" s="1">
        <f t="shared" si="81"/>
        <v>0</v>
      </c>
    </row>
    <row r="485" spans="1:21" ht="14.4" customHeight="1" x14ac:dyDescent="0.3">
      <c r="A485" t="s">
        <v>85</v>
      </c>
      <c r="B485" t="s">
        <v>85</v>
      </c>
      <c r="C485" t="s">
        <v>129</v>
      </c>
      <c r="D485" t="s">
        <v>102</v>
      </c>
      <c r="E485">
        <v>1939</v>
      </c>
      <c r="G485" s="1"/>
      <c r="H485" s="3">
        <f t="shared" si="82"/>
        <v>0</v>
      </c>
      <c r="I485" s="1"/>
      <c r="J485" s="3">
        <f t="shared" si="83"/>
        <v>0</v>
      </c>
      <c r="L485" s="1"/>
      <c r="M485" s="2">
        <f t="shared" si="84"/>
        <v>0</v>
      </c>
      <c r="N485" s="1"/>
      <c r="O485" s="2">
        <f t="shared" si="85"/>
        <v>0</v>
      </c>
      <c r="P485" s="1"/>
      <c r="Q485" s="1">
        <f t="shared" si="79"/>
        <v>0</v>
      </c>
      <c r="S485" s="1">
        <f t="shared" si="80"/>
        <v>0</v>
      </c>
      <c r="U485" s="1">
        <f t="shared" si="81"/>
        <v>0</v>
      </c>
    </row>
    <row r="486" spans="1:21" ht="14.4" customHeight="1" x14ac:dyDescent="0.3">
      <c r="A486" t="s">
        <v>85</v>
      </c>
      <c r="B486" t="s">
        <v>85</v>
      </c>
      <c r="C486" t="s">
        <v>129</v>
      </c>
      <c r="D486" t="s">
        <v>102</v>
      </c>
      <c r="E486">
        <v>1940</v>
      </c>
      <c r="G486" s="1"/>
      <c r="H486" s="3">
        <f t="shared" si="82"/>
        <v>0</v>
      </c>
      <c r="I486" s="1"/>
      <c r="J486" s="3">
        <f t="shared" si="83"/>
        <v>0</v>
      </c>
      <c r="L486" s="1"/>
      <c r="M486" s="2">
        <f t="shared" si="84"/>
        <v>0</v>
      </c>
      <c r="N486" s="1"/>
      <c r="O486" s="2">
        <f t="shared" si="85"/>
        <v>0</v>
      </c>
      <c r="P486" s="1"/>
      <c r="Q486" s="1">
        <f t="shared" si="79"/>
        <v>0</v>
      </c>
      <c r="S486" s="1">
        <f t="shared" si="80"/>
        <v>0</v>
      </c>
      <c r="U486" s="1">
        <f t="shared" si="81"/>
        <v>0</v>
      </c>
    </row>
    <row r="487" spans="1:21" ht="14.4" customHeight="1" x14ac:dyDescent="0.3">
      <c r="A487" t="s">
        <v>85</v>
      </c>
      <c r="B487" t="s">
        <v>85</v>
      </c>
      <c r="C487" t="s">
        <v>129</v>
      </c>
      <c r="D487" t="s">
        <v>102</v>
      </c>
      <c r="E487">
        <v>1941</v>
      </c>
      <c r="G487" s="1"/>
      <c r="H487" s="3">
        <f t="shared" si="82"/>
        <v>0</v>
      </c>
      <c r="I487" s="1"/>
      <c r="J487" s="3">
        <f t="shared" si="83"/>
        <v>0</v>
      </c>
      <c r="L487" s="1"/>
      <c r="M487" s="2">
        <f t="shared" si="84"/>
        <v>0</v>
      </c>
      <c r="N487" s="1"/>
      <c r="O487" s="2">
        <f t="shared" si="85"/>
        <v>0</v>
      </c>
      <c r="P487" s="1"/>
      <c r="Q487" s="1">
        <f t="shared" si="79"/>
        <v>0</v>
      </c>
      <c r="S487" s="1">
        <f t="shared" si="80"/>
        <v>0</v>
      </c>
      <c r="U487" s="1">
        <f t="shared" si="81"/>
        <v>0</v>
      </c>
    </row>
    <row r="488" spans="1:21" ht="14.4" customHeight="1" x14ac:dyDescent="0.3">
      <c r="A488" t="s">
        <v>85</v>
      </c>
      <c r="B488" t="s">
        <v>85</v>
      </c>
      <c r="C488" t="s">
        <v>129</v>
      </c>
      <c r="D488" t="s">
        <v>102</v>
      </c>
      <c r="E488">
        <v>1942</v>
      </c>
      <c r="G488" s="1"/>
      <c r="H488" s="3">
        <f t="shared" si="82"/>
        <v>0</v>
      </c>
      <c r="I488" s="1"/>
      <c r="J488" s="3">
        <f t="shared" si="83"/>
        <v>0</v>
      </c>
      <c r="L488" s="1"/>
      <c r="M488" s="2">
        <f t="shared" si="84"/>
        <v>0</v>
      </c>
      <c r="N488" s="1"/>
      <c r="O488" s="2">
        <f t="shared" si="85"/>
        <v>0</v>
      </c>
      <c r="P488" s="1"/>
      <c r="Q488" s="1">
        <f t="shared" si="79"/>
        <v>0</v>
      </c>
      <c r="S488" s="1">
        <f t="shared" si="80"/>
        <v>0</v>
      </c>
      <c r="U488" s="1">
        <f t="shared" si="81"/>
        <v>0</v>
      </c>
    </row>
    <row r="489" spans="1:21" ht="14.4" customHeight="1" x14ac:dyDescent="0.3">
      <c r="A489" t="s">
        <v>85</v>
      </c>
      <c r="B489" t="s">
        <v>85</v>
      </c>
      <c r="C489" t="s">
        <v>129</v>
      </c>
      <c r="D489" t="s">
        <v>102</v>
      </c>
      <c r="E489">
        <v>1943</v>
      </c>
      <c r="G489" s="1"/>
      <c r="H489" s="3">
        <f t="shared" si="82"/>
        <v>0</v>
      </c>
      <c r="I489" s="1"/>
      <c r="J489" s="3">
        <f t="shared" si="83"/>
        <v>0</v>
      </c>
      <c r="L489" s="1"/>
      <c r="M489" s="2">
        <f t="shared" si="84"/>
        <v>0</v>
      </c>
      <c r="N489" s="1"/>
      <c r="O489" s="2">
        <f t="shared" si="85"/>
        <v>0</v>
      </c>
      <c r="P489" s="1"/>
      <c r="Q489" s="1">
        <f t="shared" si="79"/>
        <v>0</v>
      </c>
      <c r="S489" s="1">
        <f t="shared" si="80"/>
        <v>0</v>
      </c>
      <c r="U489" s="1">
        <f t="shared" si="81"/>
        <v>0</v>
      </c>
    </row>
    <row r="490" spans="1:21" ht="14.4" customHeight="1" x14ac:dyDescent="0.3">
      <c r="A490" t="s">
        <v>85</v>
      </c>
      <c r="B490" t="s">
        <v>85</v>
      </c>
      <c r="C490" t="s">
        <v>129</v>
      </c>
      <c r="D490" t="s">
        <v>102</v>
      </c>
      <c r="E490">
        <v>1944</v>
      </c>
      <c r="G490" s="1"/>
      <c r="H490" s="3">
        <f t="shared" si="82"/>
        <v>0</v>
      </c>
      <c r="I490" s="1"/>
      <c r="J490" s="3">
        <f t="shared" si="83"/>
        <v>0</v>
      </c>
      <c r="L490" s="1"/>
      <c r="M490" s="2">
        <f t="shared" si="84"/>
        <v>0</v>
      </c>
      <c r="N490" s="1"/>
      <c r="O490" s="2">
        <f t="shared" si="85"/>
        <v>0</v>
      </c>
      <c r="P490" s="1"/>
      <c r="Q490" s="1">
        <f t="shared" si="79"/>
        <v>0</v>
      </c>
      <c r="S490" s="1">
        <f t="shared" si="80"/>
        <v>0</v>
      </c>
      <c r="U490" s="1">
        <f t="shared" si="81"/>
        <v>0</v>
      </c>
    </row>
    <row r="491" spans="1:21" ht="14.4" customHeight="1" x14ac:dyDescent="0.3">
      <c r="A491" t="s">
        <v>85</v>
      </c>
      <c r="B491" t="s">
        <v>85</v>
      </c>
      <c r="C491" t="s">
        <v>129</v>
      </c>
      <c r="D491" t="s">
        <v>102</v>
      </c>
      <c r="E491">
        <v>1945</v>
      </c>
      <c r="G491" s="1"/>
      <c r="H491" s="3">
        <f t="shared" si="82"/>
        <v>0</v>
      </c>
      <c r="I491" s="1"/>
      <c r="J491" s="3">
        <f t="shared" si="83"/>
        <v>0</v>
      </c>
      <c r="L491" s="1"/>
      <c r="M491" s="2">
        <f t="shared" si="84"/>
        <v>0</v>
      </c>
      <c r="N491" s="1"/>
      <c r="O491" s="2">
        <f t="shared" si="85"/>
        <v>0</v>
      </c>
      <c r="P491" s="1"/>
      <c r="Q491" s="1">
        <f t="shared" si="79"/>
        <v>0</v>
      </c>
      <c r="S491" s="1">
        <f t="shared" si="80"/>
        <v>0</v>
      </c>
      <c r="U491" s="1">
        <f t="shared" si="81"/>
        <v>0</v>
      </c>
    </row>
    <row r="492" spans="1:21" x14ac:dyDescent="0.3">
      <c r="A492" t="s">
        <v>53</v>
      </c>
      <c r="B492" t="s">
        <v>53</v>
      </c>
      <c r="C492" t="s">
        <v>129</v>
      </c>
      <c r="D492" t="s">
        <v>102</v>
      </c>
      <c r="E492">
        <v>1936</v>
      </c>
      <c r="F492">
        <v>3</v>
      </c>
      <c r="G492" s="1">
        <v>0</v>
      </c>
      <c r="H492" s="3">
        <f t="shared" si="82"/>
        <v>0</v>
      </c>
      <c r="I492" s="1">
        <v>0</v>
      </c>
      <c r="J492" s="3">
        <f t="shared" si="83"/>
        <v>0</v>
      </c>
      <c r="K492">
        <v>2</v>
      </c>
      <c r="L492" s="1"/>
      <c r="M492" s="2">
        <f t="shared" si="84"/>
        <v>0</v>
      </c>
      <c r="N492" s="1"/>
      <c r="O492" s="2">
        <f t="shared" si="85"/>
        <v>0</v>
      </c>
      <c r="P492" s="1">
        <f>95214+29509</f>
        <v>124723</v>
      </c>
      <c r="Q492" s="1">
        <f t="shared" si="79"/>
        <v>1.2472300000000001</v>
      </c>
      <c r="S492" s="1">
        <f t="shared" si="80"/>
        <v>0</v>
      </c>
      <c r="U492" s="1">
        <f t="shared" si="81"/>
        <v>0</v>
      </c>
    </row>
    <row r="493" spans="1:21" x14ac:dyDescent="0.3">
      <c r="A493" t="s">
        <v>53</v>
      </c>
      <c r="B493" t="s">
        <v>53</v>
      </c>
      <c r="C493" t="s">
        <v>129</v>
      </c>
      <c r="D493" t="s">
        <v>102</v>
      </c>
      <c r="E493">
        <v>1937</v>
      </c>
      <c r="F493">
        <v>3</v>
      </c>
      <c r="G493" s="1"/>
      <c r="H493" s="3">
        <f t="shared" si="82"/>
        <v>0</v>
      </c>
      <c r="I493" s="1"/>
      <c r="J493" s="3">
        <f t="shared" si="83"/>
        <v>0</v>
      </c>
      <c r="K493">
        <v>2</v>
      </c>
      <c r="L493" s="1"/>
      <c r="M493" s="2">
        <f t="shared" si="84"/>
        <v>0</v>
      </c>
      <c r="N493" s="1"/>
      <c r="O493" s="2">
        <f t="shared" si="85"/>
        <v>0</v>
      </c>
      <c r="P493" s="1">
        <f>104966+20958</f>
        <v>125924</v>
      </c>
      <c r="Q493" s="1">
        <f t="shared" si="79"/>
        <v>1.2592399999999999</v>
      </c>
      <c r="S493" s="1">
        <f t="shared" si="80"/>
        <v>0</v>
      </c>
      <c r="U493" s="1">
        <f t="shared" si="81"/>
        <v>0</v>
      </c>
    </row>
    <row r="494" spans="1:21" x14ac:dyDescent="0.3">
      <c r="A494" t="s">
        <v>53</v>
      </c>
      <c r="B494" t="s">
        <v>53</v>
      </c>
      <c r="C494" t="s">
        <v>129</v>
      </c>
      <c r="D494" t="s">
        <v>102</v>
      </c>
      <c r="E494">
        <v>1938</v>
      </c>
      <c r="F494">
        <v>3</v>
      </c>
      <c r="G494" s="1"/>
      <c r="H494" s="3">
        <f t="shared" si="82"/>
        <v>0</v>
      </c>
      <c r="I494" s="1"/>
      <c r="J494" s="3">
        <f t="shared" si="83"/>
        <v>0</v>
      </c>
      <c r="K494">
        <v>2</v>
      </c>
      <c r="L494" s="1"/>
      <c r="M494" s="2">
        <f t="shared" si="84"/>
        <v>0</v>
      </c>
      <c r="N494" s="1"/>
      <c r="O494" s="2">
        <f t="shared" si="85"/>
        <v>0</v>
      </c>
      <c r="P494" s="1">
        <f>90701+27751</f>
        <v>118452</v>
      </c>
      <c r="Q494" s="1">
        <f t="shared" si="79"/>
        <v>1.18452</v>
      </c>
      <c r="S494" s="1">
        <f t="shared" si="80"/>
        <v>0</v>
      </c>
      <c r="U494" s="1">
        <f t="shared" si="81"/>
        <v>0</v>
      </c>
    </row>
    <row r="495" spans="1:21" x14ac:dyDescent="0.3">
      <c r="A495" t="s">
        <v>53</v>
      </c>
      <c r="B495" t="s">
        <v>53</v>
      </c>
      <c r="C495" t="s">
        <v>129</v>
      </c>
      <c r="D495" t="s">
        <v>102</v>
      </c>
      <c r="E495">
        <v>1939</v>
      </c>
      <c r="F495">
        <v>3</v>
      </c>
      <c r="G495" s="1"/>
      <c r="H495" s="3">
        <f t="shared" si="82"/>
        <v>0</v>
      </c>
      <c r="I495" s="1"/>
      <c r="J495" s="3">
        <f t="shared" si="83"/>
        <v>0</v>
      </c>
      <c r="K495">
        <v>2</v>
      </c>
      <c r="L495" s="1"/>
      <c r="M495" s="2">
        <f t="shared" si="84"/>
        <v>0</v>
      </c>
      <c r="N495" s="1"/>
      <c r="O495" s="2">
        <f t="shared" si="85"/>
        <v>0</v>
      </c>
      <c r="P495" s="1"/>
      <c r="Q495" s="1">
        <f t="shared" si="79"/>
        <v>0</v>
      </c>
      <c r="S495" s="1">
        <f t="shared" si="80"/>
        <v>0</v>
      </c>
      <c r="U495" s="1">
        <f t="shared" si="81"/>
        <v>0</v>
      </c>
    </row>
    <row r="496" spans="1:21" x14ac:dyDescent="0.3">
      <c r="A496" t="s">
        <v>53</v>
      </c>
      <c r="B496" t="s">
        <v>53</v>
      </c>
      <c r="C496" t="s">
        <v>129</v>
      </c>
      <c r="D496" t="s">
        <v>102</v>
      </c>
      <c r="E496">
        <v>1940</v>
      </c>
      <c r="F496">
        <v>3</v>
      </c>
      <c r="G496" s="1"/>
      <c r="H496" s="3">
        <f t="shared" si="82"/>
        <v>0</v>
      </c>
      <c r="I496" s="1"/>
      <c r="J496" s="3">
        <f t="shared" si="83"/>
        <v>0</v>
      </c>
      <c r="K496">
        <v>2</v>
      </c>
      <c r="L496" s="1"/>
      <c r="M496" s="2">
        <f t="shared" si="84"/>
        <v>0</v>
      </c>
      <c r="N496" s="1"/>
      <c r="O496" s="2">
        <f t="shared" si="85"/>
        <v>0</v>
      </c>
      <c r="P496" s="1"/>
      <c r="Q496" s="1">
        <f t="shared" si="79"/>
        <v>0</v>
      </c>
      <c r="S496" s="1">
        <f t="shared" si="80"/>
        <v>0</v>
      </c>
      <c r="U496" s="1">
        <f t="shared" si="81"/>
        <v>0</v>
      </c>
    </row>
    <row r="497" spans="1:21" x14ac:dyDescent="0.3">
      <c r="A497" t="s">
        <v>53</v>
      </c>
      <c r="B497" t="s">
        <v>53</v>
      </c>
      <c r="C497" t="s">
        <v>129</v>
      </c>
      <c r="D497" t="s">
        <v>102</v>
      </c>
      <c r="E497">
        <v>1941</v>
      </c>
      <c r="F497">
        <v>3</v>
      </c>
      <c r="G497" s="1"/>
      <c r="H497" s="3">
        <f t="shared" si="82"/>
        <v>0</v>
      </c>
      <c r="I497" s="1"/>
      <c r="J497" s="3">
        <f t="shared" si="83"/>
        <v>0</v>
      </c>
      <c r="K497">
        <v>2</v>
      </c>
      <c r="L497" s="1"/>
      <c r="M497" s="2">
        <f t="shared" si="84"/>
        <v>0</v>
      </c>
      <c r="N497" s="1"/>
      <c r="O497" s="2">
        <f t="shared" si="85"/>
        <v>0</v>
      </c>
      <c r="P497" s="1"/>
      <c r="Q497" s="1">
        <f t="shared" si="79"/>
        <v>0</v>
      </c>
      <c r="S497" s="1">
        <f t="shared" si="80"/>
        <v>0</v>
      </c>
      <c r="U497" s="1">
        <f t="shared" si="81"/>
        <v>0</v>
      </c>
    </row>
    <row r="498" spans="1:21" x14ac:dyDescent="0.3">
      <c r="A498" t="s">
        <v>53</v>
      </c>
      <c r="B498" t="s">
        <v>53</v>
      </c>
      <c r="C498" t="s">
        <v>129</v>
      </c>
      <c r="D498" t="s">
        <v>102</v>
      </c>
      <c r="E498">
        <v>1942</v>
      </c>
      <c r="F498">
        <v>3</v>
      </c>
      <c r="G498" s="1"/>
      <c r="H498" s="3">
        <f t="shared" si="82"/>
        <v>0</v>
      </c>
      <c r="I498" s="1"/>
      <c r="J498" s="3">
        <f t="shared" si="83"/>
        <v>0</v>
      </c>
      <c r="K498">
        <v>2</v>
      </c>
      <c r="L498" s="1"/>
      <c r="M498" s="2">
        <f t="shared" si="84"/>
        <v>0</v>
      </c>
      <c r="N498" s="1"/>
      <c r="O498" s="2">
        <f t="shared" si="85"/>
        <v>0</v>
      </c>
      <c r="P498" s="1"/>
      <c r="Q498" s="1">
        <f t="shared" si="79"/>
        <v>0</v>
      </c>
      <c r="S498" s="1">
        <f t="shared" si="80"/>
        <v>0</v>
      </c>
      <c r="U498" s="1">
        <f t="shared" si="81"/>
        <v>0</v>
      </c>
    </row>
    <row r="499" spans="1:21" x14ac:dyDescent="0.3">
      <c r="A499" t="s">
        <v>53</v>
      </c>
      <c r="B499" t="s">
        <v>53</v>
      </c>
      <c r="C499" t="s">
        <v>129</v>
      </c>
      <c r="D499" t="s">
        <v>102</v>
      </c>
      <c r="E499">
        <v>1943</v>
      </c>
      <c r="F499">
        <v>3</v>
      </c>
      <c r="G499" s="1"/>
      <c r="H499" s="3">
        <f t="shared" si="82"/>
        <v>0</v>
      </c>
      <c r="I499" s="1"/>
      <c r="J499" s="3">
        <f t="shared" si="83"/>
        <v>0</v>
      </c>
      <c r="K499">
        <v>2</v>
      </c>
      <c r="L499" s="1"/>
      <c r="M499" s="2">
        <f t="shared" si="84"/>
        <v>0</v>
      </c>
      <c r="N499" s="1"/>
      <c r="O499" s="2">
        <f t="shared" si="85"/>
        <v>0</v>
      </c>
      <c r="P499" s="1"/>
      <c r="Q499" s="1">
        <f t="shared" si="79"/>
        <v>0</v>
      </c>
      <c r="S499" s="1">
        <f t="shared" si="80"/>
        <v>0</v>
      </c>
      <c r="U499" s="1">
        <f t="shared" si="81"/>
        <v>0</v>
      </c>
    </row>
    <row r="500" spans="1:21" x14ac:dyDescent="0.3">
      <c r="A500" t="s">
        <v>53</v>
      </c>
      <c r="B500" t="s">
        <v>53</v>
      </c>
      <c r="C500" t="s">
        <v>129</v>
      </c>
      <c r="D500" t="s">
        <v>102</v>
      </c>
      <c r="E500">
        <v>1944</v>
      </c>
      <c r="F500">
        <v>3</v>
      </c>
      <c r="G500" s="1"/>
      <c r="H500" s="3">
        <f t="shared" ref="H500:H541" si="86">G500/50000</f>
        <v>0</v>
      </c>
      <c r="I500" s="1"/>
      <c r="J500" s="3">
        <f t="shared" ref="J500:J541" si="87">I500/50000</f>
        <v>0</v>
      </c>
      <c r="K500">
        <v>2</v>
      </c>
      <c r="L500" s="1"/>
      <c r="M500" s="2">
        <f t="shared" ref="M500:M541" si="88">L500/1000</f>
        <v>0</v>
      </c>
      <c r="N500" s="1"/>
      <c r="O500" s="2">
        <f t="shared" ref="O500:O541" si="89">N500/1000</f>
        <v>0</v>
      </c>
      <c r="P500" s="1"/>
      <c r="Q500" s="1">
        <f t="shared" si="79"/>
        <v>0</v>
      </c>
      <c r="S500" s="1">
        <f t="shared" si="80"/>
        <v>0</v>
      </c>
      <c r="U500" s="1">
        <f t="shared" si="81"/>
        <v>0</v>
      </c>
    </row>
    <row r="501" spans="1:21" x14ac:dyDescent="0.3">
      <c r="A501" t="s">
        <v>53</v>
      </c>
      <c r="B501" t="s">
        <v>53</v>
      </c>
      <c r="C501" t="s">
        <v>129</v>
      </c>
      <c r="D501" t="s">
        <v>102</v>
      </c>
      <c r="E501">
        <v>1945</v>
      </c>
      <c r="F501">
        <v>3</v>
      </c>
      <c r="G501" s="1"/>
      <c r="H501" s="3">
        <f t="shared" si="86"/>
        <v>0</v>
      </c>
      <c r="I501" s="1"/>
      <c r="J501" s="3">
        <f t="shared" si="87"/>
        <v>0</v>
      </c>
      <c r="K501">
        <v>2</v>
      </c>
      <c r="L501" s="1"/>
      <c r="M501" s="2">
        <f t="shared" si="88"/>
        <v>0</v>
      </c>
      <c r="N501" s="1"/>
      <c r="O501" s="2">
        <f t="shared" si="89"/>
        <v>0</v>
      </c>
      <c r="P501" s="1"/>
      <c r="Q501" s="1">
        <f t="shared" si="79"/>
        <v>0</v>
      </c>
      <c r="S501" s="1">
        <f t="shared" si="80"/>
        <v>0</v>
      </c>
      <c r="U501" s="1">
        <f t="shared" si="81"/>
        <v>0</v>
      </c>
    </row>
    <row r="502" spans="1:21" ht="14.4" customHeight="1" x14ac:dyDescent="0.3">
      <c r="A502" t="s">
        <v>22</v>
      </c>
      <c r="B502" t="s">
        <v>86</v>
      </c>
      <c r="C502" t="s">
        <v>130</v>
      </c>
      <c r="D502" t="s">
        <v>102</v>
      </c>
      <c r="E502">
        <v>1936</v>
      </c>
      <c r="G502" s="1"/>
      <c r="H502" s="3">
        <f t="shared" si="86"/>
        <v>0</v>
      </c>
      <c r="I502" s="1"/>
      <c r="J502" s="3">
        <f t="shared" si="87"/>
        <v>0</v>
      </c>
      <c r="L502" s="1"/>
      <c r="M502" s="2">
        <f t="shared" si="88"/>
        <v>0</v>
      </c>
      <c r="N502" s="1"/>
      <c r="O502" s="2">
        <f t="shared" si="89"/>
        <v>0</v>
      </c>
      <c r="P502" s="1"/>
      <c r="Q502" s="1">
        <f t="shared" si="79"/>
        <v>0</v>
      </c>
      <c r="S502" s="1">
        <f t="shared" si="80"/>
        <v>0</v>
      </c>
      <c r="U502" s="1">
        <f t="shared" si="81"/>
        <v>0</v>
      </c>
    </row>
    <row r="503" spans="1:21" ht="14.4" customHeight="1" x14ac:dyDescent="0.3">
      <c r="A503" t="s">
        <v>22</v>
      </c>
      <c r="B503" t="s">
        <v>86</v>
      </c>
      <c r="C503" t="s">
        <v>130</v>
      </c>
      <c r="D503" t="s">
        <v>102</v>
      </c>
      <c r="E503">
        <v>1937</v>
      </c>
      <c r="G503" s="1"/>
      <c r="H503" s="3">
        <f t="shared" si="86"/>
        <v>0</v>
      </c>
      <c r="I503" s="1"/>
      <c r="J503" s="3">
        <f t="shared" si="87"/>
        <v>0</v>
      </c>
      <c r="L503" s="1"/>
      <c r="M503" s="2">
        <f t="shared" si="88"/>
        <v>0</v>
      </c>
      <c r="N503" s="1"/>
      <c r="O503" s="2">
        <f t="shared" si="89"/>
        <v>0</v>
      </c>
      <c r="P503" s="1"/>
      <c r="Q503" s="1">
        <f t="shared" si="79"/>
        <v>0</v>
      </c>
      <c r="S503" s="1">
        <f t="shared" si="80"/>
        <v>0</v>
      </c>
      <c r="U503" s="1">
        <f t="shared" si="81"/>
        <v>0</v>
      </c>
    </row>
    <row r="504" spans="1:21" ht="14.4" customHeight="1" x14ac:dyDescent="0.3">
      <c r="A504" t="s">
        <v>22</v>
      </c>
      <c r="B504" t="s">
        <v>86</v>
      </c>
      <c r="C504" t="s">
        <v>130</v>
      </c>
      <c r="D504" t="s">
        <v>102</v>
      </c>
      <c r="E504">
        <v>1938</v>
      </c>
      <c r="G504" s="1"/>
      <c r="H504" s="3">
        <f t="shared" si="86"/>
        <v>0</v>
      </c>
      <c r="I504" s="1"/>
      <c r="J504" s="3">
        <f t="shared" si="87"/>
        <v>0</v>
      </c>
      <c r="L504" s="1"/>
      <c r="M504" s="2">
        <f t="shared" si="88"/>
        <v>0</v>
      </c>
      <c r="N504" s="1"/>
      <c r="O504" s="2">
        <f t="shared" si="89"/>
        <v>0</v>
      </c>
      <c r="P504" s="1"/>
      <c r="Q504" s="1">
        <f t="shared" si="79"/>
        <v>0</v>
      </c>
      <c r="S504" s="1">
        <f t="shared" si="80"/>
        <v>0</v>
      </c>
      <c r="U504" s="1">
        <f t="shared" si="81"/>
        <v>0</v>
      </c>
    </row>
    <row r="505" spans="1:21" ht="14.4" customHeight="1" x14ac:dyDescent="0.3">
      <c r="A505" t="s">
        <v>22</v>
      </c>
      <c r="B505" t="s">
        <v>86</v>
      </c>
      <c r="C505" t="s">
        <v>130</v>
      </c>
      <c r="D505" t="s">
        <v>102</v>
      </c>
      <c r="E505">
        <v>1939</v>
      </c>
      <c r="G505" s="1"/>
      <c r="H505" s="3">
        <f t="shared" si="86"/>
        <v>0</v>
      </c>
      <c r="I505" s="1"/>
      <c r="J505" s="3">
        <f t="shared" si="87"/>
        <v>0</v>
      </c>
      <c r="L505" s="1"/>
      <c r="M505" s="2">
        <f t="shared" si="88"/>
        <v>0</v>
      </c>
      <c r="N505" s="1"/>
      <c r="O505" s="2">
        <f t="shared" si="89"/>
        <v>0</v>
      </c>
      <c r="P505" s="1"/>
      <c r="Q505" s="1">
        <f t="shared" ref="Q505:Q578" si="90">P505/100000</f>
        <v>0</v>
      </c>
      <c r="S505" s="1">
        <f t="shared" si="80"/>
        <v>0</v>
      </c>
      <c r="U505" s="1">
        <f t="shared" si="81"/>
        <v>0</v>
      </c>
    </row>
    <row r="506" spans="1:21" ht="14.4" customHeight="1" x14ac:dyDescent="0.3">
      <c r="A506" t="s">
        <v>22</v>
      </c>
      <c r="B506" t="s">
        <v>86</v>
      </c>
      <c r="C506" t="s">
        <v>130</v>
      </c>
      <c r="D506" t="s">
        <v>102</v>
      </c>
      <c r="E506">
        <v>1940</v>
      </c>
      <c r="G506" s="1"/>
      <c r="H506" s="3">
        <f t="shared" si="86"/>
        <v>0</v>
      </c>
      <c r="I506" s="1"/>
      <c r="J506" s="3">
        <f t="shared" si="87"/>
        <v>0</v>
      </c>
      <c r="L506" s="1"/>
      <c r="M506" s="2">
        <f t="shared" si="88"/>
        <v>0</v>
      </c>
      <c r="N506" s="1"/>
      <c r="O506" s="2">
        <f t="shared" si="89"/>
        <v>0</v>
      </c>
      <c r="P506" s="1"/>
      <c r="Q506" s="1">
        <f t="shared" si="90"/>
        <v>0</v>
      </c>
      <c r="S506" s="1">
        <f t="shared" si="80"/>
        <v>0</v>
      </c>
      <c r="U506" s="1">
        <f t="shared" si="81"/>
        <v>0</v>
      </c>
    </row>
    <row r="507" spans="1:21" ht="14.4" customHeight="1" x14ac:dyDescent="0.3">
      <c r="A507" t="s">
        <v>22</v>
      </c>
      <c r="B507" t="s">
        <v>86</v>
      </c>
      <c r="C507" t="s">
        <v>130</v>
      </c>
      <c r="D507" t="s">
        <v>102</v>
      </c>
      <c r="E507">
        <v>1941</v>
      </c>
      <c r="G507" s="1"/>
      <c r="H507" s="3">
        <f t="shared" si="86"/>
        <v>0</v>
      </c>
      <c r="I507" s="1"/>
      <c r="J507" s="3">
        <f t="shared" si="87"/>
        <v>0</v>
      </c>
      <c r="L507" s="1"/>
      <c r="M507" s="2">
        <f t="shared" si="88"/>
        <v>0</v>
      </c>
      <c r="N507" s="1"/>
      <c r="O507" s="2">
        <f t="shared" si="89"/>
        <v>0</v>
      </c>
      <c r="P507" s="1"/>
      <c r="Q507" s="1">
        <f t="shared" si="90"/>
        <v>0</v>
      </c>
      <c r="S507" s="1">
        <f t="shared" si="80"/>
        <v>0</v>
      </c>
      <c r="U507" s="1">
        <f t="shared" si="81"/>
        <v>0</v>
      </c>
    </row>
    <row r="508" spans="1:21" ht="14.4" customHeight="1" x14ac:dyDescent="0.3">
      <c r="A508" t="s">
        <v>22</v>
      </c>
      <c r="B508" t="s">
        <v>86</v>
      </c>
      <c r="C508" t="s">
        <v>130</v>
      </c>
      <c r="D508" t="s">
        <v>102</v>
      </c>
      <c r="E508">
        <v>1942</v>
      </c>
      <c r="G508" s="1"/>
      <c r="H508" s="3">
        <f t="shared" si="86"/>
        <v>0</v>
      </c>
      <c r="I508" s="1"/>
      <c r="J508" s="3">
        <f t="shared" si="87"/>
        <v>0</v>
      </c>
      <c r="L508" s="1"/>
      <c r="M508" s="2">
        <f t="shared" si="88"/>
        <v>0</v>
      </c>
      <c r="N508" s="1"/>
      <c r="O508" s="2">
        <f t="shared" si="89"/>
        <v>0</v>
      </c>
      <c r="P508" s="1"/>
      <c r="Q508" s="1">
        <f t="shared" si="90"/>
        <v>0</v>
      </c>
      <c r="S508" s="1">
        <f t="shared" si="80"/>
        <v>0</v>
      </c>
      <c r="U508" s="1">
        <f t="shared" si="81"/>
        <v>0</v>
      </c>
    </row>
    <row r="509" spans="1:21" ht="14.4" customHeight="1" x14ac:dyDescent="0.3">
      <c r="A509" t="s">
        <v>22</v>
      </c>
      <c r="B509" t="s">
        <v>86</v>
      </c>
      <c r="C509" t="s">
        <v>130</v>
      </c>
      <c r="D509" t="s">
        <v>102</v>
      </c>
      <c r="E509">
        <v>1943</v>
      </c>
      <c r="G509" s="1"/>
      <c r="H509" s="3">
        <f t="shared" si="86"/>
        <v>0</v>
      </c>
      <c r="I509" s="1"/>
      <c r="J509" s="3">
        <f t="shared" si="87"/>
        <v>0</v>
      </c>
      <c r="L509" s="1"/>
      <c r="M509" s="2">
        <f t="shared" si="88"/>
        <v>0</v>
      </c>
      <c r="N509" s="1"/>
      <c r="O509" s="2">
        <f t="shared" si="89"/>
        <v>0</v>
      </c>
      <c r="P509" s="1"/>
      <c r="Q509" s="1">
        <f t="shared" si="90"/>
        <v>0</v>
      </c>
      <c r="S509" s="1">
        <f t="shared" si="80"/>
        <v>0</v>
      </c>
      <c r="U509" s="1">
        <f t="shared" si="81"/>
        <v>0</v>
      </c>
    </row>
    <row r="510" spans="1:21" ht="14.4" customHeight="1" x14ac:dyDescent="0.3">
      <c r="A510" t="s">
        <v>22</v>
      </c>
      <c r="B510" t="s">
        <v>86</v>
      </c>
      <c r="C510" t="s">
        <v>130</v>
      </c>
      <c r="D510" t="s">
        <v>102</v>
      </c>
      <c r="E510">
        <v>1944</v>
      </c>
      <c r="G510" s="1"/>
      <c r="H510" s="3">
        <f t="shared" si="86"/>
        <v>0</v>
      </c>
      <c r="I510" s="1"/>
      <c r="J510" s="3">
        <f t="shared" si="87"/>
        <v>0</v>
      </c>
      <c r="L510" s="1"/>
      <c r="M510" s="2">
        <f t="shared" si="88"/>
        <v>0</v>
      </c>
      <c r="N510" s="1"/>
      <c r="O510" s="2">
        <f t="shared" si="89"/>
        <v>0</v>
      </c>
      <c r="P510" s="1"/>
      <c r="Q510" s="1">
        <f t="shared" si="90"/>
        <v>0</v>
      </c>
      <c r="S510" s="1">
        <f t="shared" si="80"/>
        <v>0</v>
      </c>
      <c r="U510" s="1">
        <f t="shared" si="81"/>
        <v>0</v>
      </c>
    </row>
    <row r="511" spans="1:21" ht="14.4" customHeight="1" x14ac:dyDescent="0.3">
      <c r="A511" t="s">
        <v>22</v>
      </c>
      <c r="B511" t="s">
        <v>86</v>
      </c>
      <c r="C511" t="s">
        <v>130</v>
      </c>
      <c r="D511" t="s">
        <v>102</v>
      </c>
      <c r="E511">
        <v>1945</v>
      </c>
      <c r="G511" s="1"/>
      <c r="H511" s="3">
        <f t="shared" si="86"/>
        <v>0</v>
      </c>
      <c r="I511" s="1"/>
      <c r="J511" s="3">
        <f t="shared" si="87"/>
        <v>0</v>
      </c>
      <c r="L511" s="1"/>
      <c r="M511" s="2">
        <f t="shared" si="88"/>
        <v>0</v>
      </c>
      <c r="N511" s="1"/>
      <c r="O511" s="2">
        <f t="shared" si="89"/>
        <v>0</v>
      </c>
      <c r="P511" s="1"/>
      <c r="Q511" s="1">
        <f t="shared" si="90"/>
        <v>0</v>
      </c>
      <c r="S511" s="1">
        <f t="shared" si="80"/>
        <v>0</v>
      </c>
      <c r="U511" s="1">
        <f t="shared" si="81"/>
        <v>0</v>
      </c>
    </row>
    <row r="512" spans="1:21" ht="14.4" customHeight="1" x14ac:dyDescent="0.3">
      <c r="A512" t="s">
        <v>26</v>
      </c>
      <c r="B512" t="s">
        <v>26</v>
      </c>
      <c r="C512" t="s">
        <v>132</v>
      </c>
      <c r="D512" t="s">
        <v>101</v>
      </c>
      <c r="E512">
        <v>1936</v>
      </c>
      <c r="F512">
        <v>96</v>
      </c>
      <c r="G512" s="1">
        <v>1993521</v>
      </c>
      <c r="H512" s="3">
        <f t="shared" si="86"/>
        <v>39.870420000000003</v>
      </c>
      <c r="I512" s="1">
        <v>843921</v>
      </c>
      <c r="J512" s="3">
        <f t="shared" si="87"/>
        <v>16.878419999999998</v>
      </c>
      <c r="K512">
        <v>100</v>
      </c>
      <c r="L512" s="1">
        <v>15900</v>
      </c>
      <c r="M512" s="2">
        <f t="shared" si="88"/>
        <v>15.9</v>
      </c>
      <c r="N512" s="1">
        <v>262246</v>
      </c>
      <c r="O512" s="2">
        <f t="shared" si="89"/>
        <v>262.24599999999998</v>
      </c>
      <c r="P512" s="1">
        <f>78709+714696+756425</f>
        <v>1549830</v>
      </c>
      <c r="Q512" s="1">
        <f t="shared" si="90"/>
        <v>15.4983</v>
      </c>
      <c r="R512" s="1">
        <v>3</v>
      </c>
      <c r="S512" s="1">
        <f t="shared" si="80"/>
        <v>0.3</v>
      </c>
      <c r="U512" s="1">
        <f t="shared" si="81"/>
        <v>0</v>
      </c>
    </row>
    <row r="513" spans="1:21" ht="14.4" customHeight="1" x14ac:dyDescent="0.3">
      <c r="A513" t="s">
        <v>26</v>
      </c>
      <c r="B513" t="s">
        <v>26</v>
      </c>
      <c r="C513" t="s">
        <v>132</v>
      </c>
      <c r="D513" t="s">
        <v>101</v>
      </c>
      <c r="E513">
        <v>1937</v>
      </c>
      <c r="F513">
        <v>96</v>
      </c>
      <c r="G513" s="1">
        <v>2065582</v>
      </c>
      <c r="H513" s="3">
        <f t="shared" si="86"/>
        <v>41.311639999999997</v>
      </c>
      <c r="I513" s="1">
        <v>997805</v>
      </c>
      <c r="J513" s="3">
        <f t="shared" si="87"/>
        <v>19.956099999999999</v>
      </c>
      <c r="K513">
        <v>100</v>
      </c>
      <c r="L513" s="1">
        <v>22900</v>
      </c>
      <c r="M513" s="2">
        <f t="shared" si="88"/>
        <v>22.9</v>
      </c>
      <c r="N513" s="1">
        <v>386495</v>
      </c>
      <c r="O513" s="2">
        <f t="shared" si="89"/>
        <v>386.495</v>
      </c>
      <c r="P513" s="1">
        <f>93559+855654+1042502</f>
        <v>1991715</v>
      </c>
      <c r="Q513" s="1">
        <f t="shared" si="90"/>
        <v>19.917149999999999</v>
      </c>
      <c r="R513" s="1">
        <v>3</v>
      </c>
      <c r="S513" s="1">
        <f t="shared" si="80"/>
        <v>0.3</v>
      </c>
      <c r="U513" s="1">
        <f t="shared" si="81"/>
        <v>0</v>
      </c>
    </row>
    <row r="514" spans="1:21" ht="14.4" customHeight="1" x14ac:dyDescent="0.3">
      <c r="A514" t="s">
        <v>26</v>
      </c>
      <c r="B514" t="s">
        <v>26</v>
      </c>
      <c r="C514" t="s">
        <v>132</v>
      </c>
      <c r="D514" t="s">
        <v>101</v>
      </c>
      <c r="E514">
        <v>1938</v>
      </c>
      <c r="F514">
        <v>96</v>
      </c>
      <c r="G514" s="1">
        <v>2270961</v>
      </c>
      <c r="H514" s="3">
        <f t="shared" si="86"/>
        <v>45.419220000000003</v>
      </c>
      <c r="I514" s="1">
        <v>990043</v>
      </c>
      <c r="J514" s="3">
        <f t="shared" si="87"/>
        <v>19.80086</v>
      </c>
      <c r="K514">
        <v>100</v>
      </c>
      <c r="L514" s="1">
        <v>0</v>
      </c>
      <c r="M514" s="2">
        <f t="shared" si="88"/>
        <v>0</v>
      </c>
      <c r="N514" s="1"/>
      <c r="O514" s="2">
        <f t="shared" si="89"/>
        <v>0</v>
      </c>
      <c r="P514" s="1">
        <f>130109+2185904</f>
        <v>2316013</v>
      </c>
      <c r="Q514" s="1">
        <f t="shared" si="90"/>
        <v>23.160129999999999</v>
      </c>
      <c r="R514" s="1">
        <v>4</v>
      </c>
      <c r="S514" s="1">
        <f t="shared" si="80"/>
        <v>0.4</v>
      </c>
      <c r="U514" s="1">
        <f t="shared" si="81"/>
        <v>0</v>
      </c>
    </row>
    <row r="515" spans="1:21" ht="14.4" customHeight="1" x14ac:dyDescent="0.3">
      <c r="A515" t="s">
        <v>26</v>
      </c>
      <c r="B515" t="s">
        <v>26</v>
      </c>
      <c r="C515" t="s">
        <v>132</v>
      </c>
      <c r="D515" t="s">
        <v>101</v>
      </c>
      <c r="E515">
        <v>1939</v>
      </c>
      <c r="F515">
        <v>96</v>
      </c>
      <c r="G515" s="1">
        <v>2284000</v>
      </c>
      <c r="H515" s="3">
        <f t="shared" si="86"/>
        <v>45.68</v>
      </c>
      <c r="I515" s="1">
        <v>933022</v>
      </c>
      <c r="J515" s="3">
        <f t="shared" si="87"/>
        <v>18.660440000000001</v>
      </c>
      <c r="K515">
        <v>100</v>
      </c>
      <c r="L515" s="1">
        <v>34200</v>
      </c>
      <c r="M515" s="2">
        <f t="shared" si="88"/>
        <v>34.200000000000003</v>
      </c>
      <c r="N515" s="1">
        <v>483965</v>
      </c>
      <c r="O515" s="2">
        <f t="shared" si="89"/>
        <v>483.96499999999997</v>
      </c>
      <c r="P515" s="1"/>
      <c r="Q515" s="1">
        <f t="shared" si="90"/>
        <v>0</v>
      </c>
      <c r="R515" s="1">
        <v>2</v>
      </c>
      <c r="S515" s="1">
        <f t="shared" ref="S515:S588" si="91">R515/10</f>
        <v>0.2</v>
      </c>
      <c r="U515" s="1">
        <f t="shared" ref="U515:U588" si="92">T515/1000</f>
        <v>0</v>
      </c>
    </row>
    <row r="516" spans="1:21" ht="14.4" customHeight="1" x14ac:dyDescent="0.3">
      <c r="A516" t="s">
        <v>26</v>
      </c>
      <c r="B516" t="s">
        <v>26</v>
      </c>
      <c r="C516" t="s">
        <v>132</v>
      </c>
      <c r="D516" t="s">
        <v>101</v>
      </c>
      <c r="E516">
        <v>1940</v>
      </c>
      <c r="F516">
        <v>96</v>
      </c>
      <c r="G516" s="1">
        <v>2201359</v>
      </c>
      <c r="H516" s="3">
        <f t="shared" si="86"/>
        <v>44.027180000000001</v>
      </c>
      <c r="I516" s="1">
        <v>1160794</v>
      </c>
      <c r="J516" s="3">
        <f t="shared" si="87"/>
        <v>23.215879999999999</v>
      </c>
      <c r="K516">
        <v>100</v>
      </c>
      <c r="L516" s="1">
        <v>38790</v>
      </c>
      <c r="M516" s="2">
        <f t="shared" si="88"/>
        <v>38.79</v>
      </c>
      <c r="N516" s="1">
        <v>571324</v>
      </c>
      <c r="O516" s="2">
        <f t="shared" si="89"/>
        <v>571.32399999999996</v>
      </c>
      <c r="P516" s="1"/>
      <c r="Q516" s="1">
        <f t="shared" si="90"/>
        <v>0</v>
      </c>
      <c r="S516" s="1">
        <f t="shared" si="91"/>
        <v>0</v>
      </c>
      <c r="U516" s="1">
        <f t="shared" si="92"/>
        <v>0</v>
      </c>
    </row>
    <row r="517" spans="1:21" ht="14.4" customHeight="1" x14ac:dyDescent="0.3">
      <c r="A517" t="s">
        <v>26</v>
      </c>
      <c r="B517" t="s">
        <v>26</v>
      </c>
      <c r="C517" t="s">
        <v>132</v>
      </c>
      <c r="D517" t="s">
        <v>101</v>
      </c>
      <c r="E517">
        <v>1941</v>
      </c>
      <c r="F517">
        <v>96</v>
      </c>
      <c r="G517" s="1">
        <v>2022563</v>
      </c>
      <c r="H517" s="3">
        <f t="shared" si="86"/>
        <v>40.451259999999998</v>
      </c>
      <c r="I517" s="1">
        <v>1319240</v>
      </c>
      <c r="J517" s="3">
        <f t="shared" si="87"/>
        <v>26.384799999999998</v>
      </c>
      <c r="K517">
        <v>100</v>
      </c>
      <c r="L517" s="1">
        <v>48195</v>
      </c>
      <c r="M517" s="2">
        <f t="shared" si="88"/>
        <v>48.195</v>
      </c>
      <c r="N517" s="1">
        <v>536881</v>
      </c>
      <c r="O517" s="2">
        <f t="shared" si="89"/>
        <v>536.88099999999997</v>
      </c>
      <c r="P517" s="1"/>
      <c r="Q517" s="1">
        <f t="shared" si="90"/>
        <v>0</v>
      </c>
      <c r="S517" s="1">
        <f t="shared" si="91"/>
        <v>0</v>
      </c>
      <c r="U517" s="1">
        <f t="shared" si="92"/>
        <v>0</v>
      </c>
    </row>
    <row r="518" spans="1:21" ht="14.4" customHeight="1" x14ac:dyDescent="0.3">
      <c r="A518" t="s">
        <v>26</v>
      </c>
      <c r="B518" t="s">
        <v>26</v>
      </c>
      <c r="C518" t="s">
        <v>132</v>
      </c>
      <c r="D518" t="s">
        <v>101</v>
      </c>
      <c r="E518">
        <v>1942</v>
      </c>
      <c r="F518">
        <v>96</v>
      </c>
      <c r="G518" s="1">
        <v>1879047</v>
      </c>
      <c r="H518" s="3">
        <f t="shared" si="86"/>
        <v>37.580939999999998</v>
      </c>
      <c r="I518" s="1">
        <v>1068000</v>
      </c>
      <c r="J518" s="3">
        <f t="shared" si="87"/>
        <v>21.36</v>
      </c>
      <c r="K518">
        <v>100</v>
      </c>
      <c r="L518" s="1">
        <v>43541</v>
      </c>
      <c r="M518" s="2">
        <f t="shared" si="88"/>
        <v>43.540999999999997</v>
      </c>
      <c r="N518" s="1">
        <v>500943</v>
      </c>
      <c r="O518" s="2">
        <f t="shared" si="89"/>
        <v>500.94299999999998</v>
      </c>
      <c r="P518" s="1"/>
      <c r="Q518" s="1">
        <f t="shared" si="90"/>
        <v>0</v>
      </c>
      <c r="S518" s="1">
        <f t="shared" si="91"/>
        <v>0</v>
      </c>
      <c r="U518" s="1">
        <f t="shared" si="92"/>
        <v>0</v>
      </c>
    </row>
    <row r="519" spans="1:21" ht="14.4" customHeight="1" x14ac:dyDescent="0.3">
      <c r="A519" t="s">
        <v>26</v>
      </c>
      <c r="B519" t="s">
        <v>26</v>
      </c>
      <c r="C519" t="s">
        <v>132</v>
      </c>
      <c r="D519" t="s">
        <v>101</v>
      </c>
      <c r="E519">
        <v>1943</v>
      </c>
      <c r="F519">
        <v>96</v>
      </c>
      <c r="G519" s="1">
        <v>260000</v>
      </c>
      <c r="H519" s="3">
        <f t="shared" si="86"/>
        <v>5.2</v>
      </c>
      <c r="I519" s="1">
        <v>1068000</v>
      </c>
      <c r="J519" s="3">
        <f t="shared" si="87"/>
        <v>21.36</v>
      </c>
      <c r="K519">
        <v>100</v>
      </c>
      <c r="L519" s="1">
        <v>46192</v>
      </c>
      <c r="M519" s="2">
        <f t="shared" si="88"/>
        <v>46.192</v>
      </c>
      <c r="N519" s="1">
        <v>291862</v>
      </c>
      <c r="O519" s="2">
        <f t="shared" si="89"/>
        <v>291.86200000000002</v>
      </c>
      <c r="P519" s="1"/>
      <c r="Q519" s="1">
        <f t="shared" si="90"/>
        <v>0</v>
      </c>
      <c r="S519" s="1">
        <f t="shared" si="91"/>
        <v>0</v>
      </c>
      <c r="U519" s="1">
        <f t="shared" si="92"/>
        <v>0</v>
      </c>
    </row>
    <row r="520" spans="1:21" ht="14.4" customHeight="1" x14ac:dyDescent="0.3">
      <c r="A520" t="s">
        <v>26</v>
      </c>
      <c r="B520" t="s">
        <v>26</v>
      </c>
      <c r="C520" t="s">
        <v>132</v>
      </c>
      <c r="D520" t="s">
        <v>101</v>
      </c>
      <c r="E520">
        <v>1944</v>
      </c>
      <c r="F520">
        <v>96</v>
      </c>
      <c r="G520" s="1">
        <v>1063000</v>
      </c>
      <c r="H520" s="3">
        <f t="shared" si="86"/>
        <v>21.26</v>
      </c>
      <c r="I520" s="1">
        <v>1068000</v>
      </c>
      <c r="J520" s="3">
        <f t="shared" si="87"/>
        <v>21.36</v>
      </c>
      <c r="K520">
        <v>100</v>
      </c>
      <c r="L520" s="1">
        <v>16796</v>
      </c>
      <c r="M520" s="2">
        <f t="shared" si="88"/>
        <v>16.795999999999999</v>
      </c>
      <c r="N520" s="1">
        <v>41120</v>
      </c>
      <c r="O520" s="2">
        <f t="shared" si="89"/>
        <v>41.12</v>
      </c>
      <c r="P520" s="1"/>
      <c r="Q520" s="1">
        <f t="shared" si="90"/>
        <v>0</v>
      </c>
      <c r="S520" s="1">
        <f t="shared" si="91"/>
        <v>0</v>
      </c>
      <c r="U520" s="1">
        <f t="shared" si="92"/>
        <v>0</v>
      </c>
    </row>
    <row r="521" spans="1:21" ht="14.4" customHeight="1" x14ac:dyDescent="0.3">
      <c r="A521" t="s">
        <v>26</v>
      </c>
      <c r="B521" t="s">
        <v>26</v>
      </c>
      <c r="C521" t="s">
        <v>132</v>
      </c>
      <c r="D521" t="s">
        <v>101</v>
      </c>
      <c r="E521">
        <v>1945</v>
      </c>
      <c r="F521">
        <v>96</v>
      </c>
      <c r="G521" s="1"/>
      <c r="H521" s="3">
        <f t="shared" si="86"/>
        <v>0</v>
      </c>
      <c r="I521" s="1"/>
      <c r="J521" s="3">
        <f t="shared" si="87"/>
        <v>0</v>
      </c>
      <c r="K521">
        <v>100</v>
      </c>
      <c r="L521" s="1">
        <v>4347</v>
      </c>
      <c r="M521" s="2">
        <f t="shared" si="88"/>
        <v>4.3470000000000004</v>
      </c>
      <c r="N521" s="1">
        <v>25093</v>
      </c>
      <c r="O521" s="2">
        <f t="shared" si="89"/>
        <v>25.093</v>
      </c>
      <c r="P521" s="1"/>
      <c r="Q521" s="1">
        <f t="shared" si="90"/>
        <v>0</v>
      </c>
      <c r="S521" s="1">
        <f t="shared" si="91"/>
        <v>0</v>
      </c>
      <c r="U521" s="1">
        <f t="shared" si="92"/>
        <v>0</v>
      </c>
    </row>
    <row r="522" spans="1:21" x14ac:dyDescent="0.3">
      <c r="A522" t="s">
        <v>127</v>
      </c>
      <c r="B522" t="s">
        <v>24</v>
      </c>
      <c r="C522" t="s">
        <v>132</v>
      </c>
      <c r="D522" t="s">
        <v>101</v>
      </c>
      <c r="E522">
        <v>1936</v>
      </c>
      <c r="F522">
        <v>48</v>
      </c>
      <c r="G522" s="1">
        <v>5140527</v>
      </c>
      <c r="H522" s="3">
        <f t="shared" si="86"/>
        <v>102.81054</v>
      </c>
      <c r="I522" s="1">
        <v>754400</v>
      </c>
      <c r="J522" s="3">
        <f t="shared" si="87"/>
        <v>15.087999999999999</v>
      </c>
      <c r="K522">
        <v>8</v>
      </c>
      <c r="L522" s="1">
        <v>5497</v>
      </c>
      <c r="M522" s="2">
        <f t="shared" si="88"/>
        <v>5.4969999999999999</v>
      </c>
      <c r="N522" s="1"/>
      <c r="O522" s="2">
        <f t="shared" si="89"/>
        <v>0</v>
      </c>
      <c r="P522" s="1">
        <f>37466000+107000</f>
        <v>37573000</v>
      </c>
      <c r="Q522" s="1">
        <f t="shared" si="90"/>
        <v>375.73</v>
      </c>
      <c r="R522" s="1">
        <v>61</v>
      </c>
      <c r="S522" s="1">
        <f t="shared" si="91"/>
        <v>6.1</v>
      </c>
      <c r="U522" s="1">
        <f t="shared" si="92"/>
        <v>0</v>
      </c>
    </row>
    <row r="523" spans="1:21" x14ac:dyDescent="0.3">
      <c r="A523" t="s">
        <v>127</v>
      </c>
      <c r="B523" t="s">
        <v>24</v>
      </c>
      <c r="C523" t="s">
        <v>132</v>
      </c>
      <c r="D523" t="s">
        <v>101</v>
      </c>
      <c r="E523">
        <v>1937</v>
      </c>
      <c r="F523">
        <v>48</v>
      </c>
      <c r="G523" s="1">
        <v>5719488</v>
      </c>
      <c r="H523" s="3">
        <f t="shared" si="86"/>
        <v>114.38976</v>
      </c>
      <c r="I523" s="1">
        <v>754400</v>
      </c>
      <c r="J523" s="3">
        <f t="shared" si="87"/>
        <v>15.087999999999999</v>
      </c>
      <c r="K523">
        <v>8</v>
      </c>
      <c r="L523" s="1">
        <v>11203</v>
      </c>
      <c r="M523" s="2">
        <f t="shared" si="88"/>
        <v>11.202999999999999</v>
      </c>
      <c r="N523" s="1"/>
      <c r="O523" s="2">
        <f t="shared" si="89"/>
        <v>0</v>
      </c>
      <c r="P523" s="1"/>
      <c r="Q523" s="1">
        <f t="shared" si="90"/>
        <v>0</v>
      </c>
      <c r="S523" s="1">
        <f t="shared" si="91"/>
        <v>0</v>
      </c>
      <c r="U523" s="1">
        <f t="shared" si="92"/>
        <v>0</v>
      </c>
    </row>
    <row r="524" spans="1:21" x14ac:dyDescent="0.3">
      <c r="A524" t="s">
        <v>127</v>
      </c>
      <c r="B524" t="s">
        <v>24</v>
      </c>
      <c r="C524" t="s">
        <v>132</v>
      </c>
      <c r="D524" t="s">
        <v>101</v>
      </c>
      <c r="E524">
        <v>1938</v>
      </c>
      <c r="F524">
        <v>48</v>
      </c>
      <c r="G524" s="1">
        <v>6366547</v>
      </c>
      <c r="H524" s="3">
        <f t="shared" si="86"/>
        <v>127.33094</v>
      </c>
      <c r="I524" s="1">
        <v>759000</v>
      </c>
      <c r="J524" s="3">
        <f t="shared" si="87"/>
        <v>15.18</v>
      </c>
      <c r="K524">
        <v>8</v>
      </c>
      <c r="L524" s="1">
        <v>16128</v>
      </c>
      <c r="M524" s="2">
        <f t="shared" si="88"/>
        <v>16.128</v>
      </c>
      <c r="N524" s="1"/>
      <c r="O524" s="2">
        <f t="shared" si="89"/>
        <v>0</v>
      </c>
      <c r="P524" s="1"/>
      <c r="Q524" s="1">
        <f t="shared" si="90"/>
        <v>0</v>
      </c>
      <c r="S524" s="1">
        <f t="shared" si="91"/>
        <v>0</v>
      </c>
      <c r="U524" s="1">
        <f t="shared" si="92"/>
        <v>0</v>
      </c>
    </row>
    <row r="525" spans="1:21" x14ac:dyDescent="0.3">
      <c r="A525" t="s">
        <v>127</v>
      </c>
      <c r="B525" t="s">
        <v>24</v>
      </c>
      <c r="C525" t="s">
        <v>132</v>
      </c>
      <c r="D525" t="s">
        <v>101</v>
      </c>
      <c r="E525">
        <v>1939</v>
      </c>
      <c r="F525">
        <v>48</v>
      </c>
      <c r="G525" s="1">
        <v>6588463</v>
      </c>
      <c r="H525" s="3">
        <f t="shared" si="86"/>
        <v>131.76926</v>
      </c>
      <c r="I525" s="1">
        <v>823000</v>
      </c>
      <c r="J525" s="3">
        <f t="shared" si="87"/>
        <v>16.46</v>
      </c>
      <c r="K525">
        <v>8</v>
      </c>
      <c r="L525" s="1">
        <v>21658</v>
      </c>
      <c r="M525" s="2">
        <f t="shared" si="88"/>
        <v>21.658000000000001</v>
      </c>
      <c r="N525" s="1"/>
      <c r="O525" s="2">
        <f t="shared" si="89"/>
        <v>0</v>
      </c>
      <c r="P525" s="1"/>
      <c r="Q525" s="1">
        <f t="shared" si="90"/>
        <v>0</v>
      </c>
      <c r="S525" s="1">
        <f t="shared" si="91"/>
        <v>0</v>
      </c>
      <c r="U525" s="1">
        <f t="shared" si="92"/>
        <v>0</v>
      </c>
    </row>
    <row r="526" spans="1:21" x14ac:dyDescent="0.3">
      <c r="A526" t="s">
        <v>127</v>
      </c>
      <c r="B526" t="s">
        <v>24</v>
      </c>
      <c r="C526" t="s">
        <v>132</v>
      </c>
      <c r="D526" t="s">
        <v>101</v>
      </c>
      <c r="E526">
        <v>1940</v>
      </c>
      <c r="F526">
        <v>48</v>
      </c>
      <c r="G526" s="1">
        <v>6746477</v>
      </c>
      <c r="H526" s="3">
        <f t="shared" si="86"/>
        <v>134.92954</v>
      </c>
      <c r="I526" s="1">
        <v>1026000</v>
      </c>
      <c r="J526" s="3">
        <f t="shared" si="87"/>
        <v>20.52</v>
      </c>
      <c r="K526">
        <v>8</v>
      </c>
      <c r="L526" s="1">
        <v>30620</v>
      </c>
      <c r="M526" s="2">
        <f t="shared" si="88"/>
        <v>30.62</v>
      </c>
      <c r="N526" s="1"/>
      <c r="O526" s="2">
        <f t="shared" si="89"/>
        <v>0</v>
      </c>
      <c r="P526" s="1"/>
      <c r="Q526" s="1">
        <f t="shared" si="90"/>
        <v>0</v>
      </c>
      <c r="S526" s="1">
        <f t="shared" si="91"/>
        <v>0</v>
      </c>
      <c r="U526" s="1">
        <f t="shared" si="92"/>
        <v>0</v>
      </c>
    </row>
    <row r="527" spans="1:21" x14ac:dyDescent="0.3">
      <c r="A527" t="s">
        <v>127</v>
      </c>
      <c r="B527" t="s">
        <v>24</v>
      </c>
      <c r="C527" t="s">
        <v>132</v>
      </c>
      <c r="D527" t="s">
        <v>101</v>
      </c>
      <c r="E527">
        <v>1941</v>
      </c>
      <c r="F527">
        <v>48</v>
      </c>
      <c r="G527" s="1">
        <v>6728139</v>
      </c>
      <c r="H527" s="3">
        <f t="shared" si="86"/>
        <v>134.56278</v>
      </c>
      <c r="I527" s="1">
        <v>1248000</v>
      </c>
      <c r="J527" s="3">
        <f t="shared" si="87"/>
        <v>24.96</v>
      </c>
      <c r="K527">
        <v>8</v>
      </c>
      <c r="L527" s="1">
        <v>56073</v>
      </c>
      <c r="M527" s="2">
        <f t="shared" si="88"/>
        <v>56.073</v>
      </c>
      <c r="N527" s="1"/>
      <c r="O527" s="2">
        <f t="shared" si="89"/>
        <v>0</v>
      </c>
      <c r="P527" s="1"/>
      <c r="Q527" s="1">
        <f t="shared" si="90"/>
        <v>0</v>
      </c>
      <c r="S527" s="1">
        <f t="shared" si="91"/>
        <v>0</v>
      </c>
      <c r="U527" s="1">
        <f t="shared" si="92"/>
        <v>0</v>
      </c>
    </row>
    <row r="528" spans="1:21" x14ac:dyDescent="0.3">
      <c r="A528" t="s">
        <v>127</v>
      </c>
      <c r="B528" t="s">
        <v>24</v>
      </c>
      <c r="C528" t="s">
        <v>132</v>
      </c>
      <c r="D528" t="s">
        <v>101</v>
      </c>
      <c r="E528">
        <v>1942</v>
      </c>
      <c r="F528">
        <v>48</v>
      </c>
      <c r="G528" s="1">
        <v>6986259</v>
      </c>
      <c r="H528" s="3">
        <f t="shared" si="86"/>
        <v>139.72517999999999</v>
      </c>
      <c r="I528" s="1">
        <v>2026000</v>
      </c>
      <c r="J528" s="3">
        <f t="shared" si="87"/>
        <v>40.520000000000003</v>
      </c>
      <c r="K528">
        <v>8</v>
      </c>
      <c r="L528" s="1">
        <v>85211</v>
      </c>
      <c r="M528" s="2">
        <f t="shared" si="88"/>
        <v>85.210999999999999</v>
      </c>
      <c r="N528" s="1"/>
      <c r="O528" s="2">
        <f t="shared" si="89"/>
        <v>0</v>
      </c>
      <c r="P528" s="1"/>
      <c r="Q528" s="1">
        <f t="shared" si="90"/>
        <v>0</v>
      </c>
      <c r="S528" s="1">
        <f t="shared" si="91"/>
        <v>0</v>
      </c>
      <c r="U528" s="1">
        <f t="shared" si="92"/>
        <v>0</v>
      </c>
    </row>
    <row r="529" spans="1:21" x14ac:dyDescent="0.3">
      <c r="A529" t="s">
        <v>127</v>
      </c>
      <c r="B529" t="s">
        <v>24</v>
      </c>
      <c r="C529" t="s">
        <v>132</v>
      </c>
      <c r="D529" t="s">
        <v>101</v>
      </c>
      <c r="E529">
        <v>1943</v>
      </c>
      <c r="F529">
        <v>48</v>
      </c>
      <c r="G529" s="1">
        <v>7987060</v>
      </c>
      <c r="H529" s="3">
        <f t="shared" si="86"/>
        <v>159.74119999999999</v>
      </c>
      <c r="I529" s="1">
        <v>2463000</v>
      </c>
      <c r="J529" s="3">
        <f t="shared" si="87"/>
        <v>49.26</v>
      </c>
      <c r="K529">
        <v>8</v>
      </c>
      <c r="L529" s="1">
        <v>114057</v>
      </c>
      <c r="M529" s="2">
        <f t="shared" si="88"/>
        <v>114.057</v>
      </c>
      <c r="N529" s="1"/>
      <c r="O529" s="2">
        <f t="shared" si="89"/>
        <v>0</v>
      </c>
      <c r="P529" s="1"/>
      <c r="Q529" s="1">
        <f t="shared" si="90"/>
        <v>0</v>
      </c>
      <c r="S529" s="1">
        <f t="shared" si="91"/>
        <v>0</v>
      </c>
      <c r="U529" s="1">
        <f t="shared" si="92"/>
        <v>0</v>
      </c>
    </row>
    <row r="530" spans="1:21" x14ac:dyDescent="0.3">
      <c r="A530" t="s">
        <v>127</v>
      </c>
      <c r="B530" t="s">
        <v>24</v>
      </c>
      <c r="C530" t="s">
        <v>132</v>
      </c>
      <c r="D530" t="s">
        <v>101</v>
      </c>
      <c r="E530">
        <v>1944</v>
      </c>
      <c r="F530">
        <v>48</v>
      </c>
      <c r="G530" s="1">
        <v>6725162</v>
      </c>
      <c r="H530" s="3">
        <f t="shared" si="86"/>
        <v>134.50324000000001</v>
      </c>
      <c r="I530" s="1">
        <v>2630000</v>
      </c>
      <c r="J530" s="3">
        <f t="shared" si="87"/>
        <v>52.6</v>
      </c>
      <c r="K530">
        <v>8</v>
      </c>
      <c r="L530" s="1">
        <v>88254</v>
      </c>
      <c r="M530" s="2">
        <f t="shared" si="88"/>
        <v>88.254000000000005</v>
      </c>
      <c r="N530" s="1"/>
      <c r="O530" s="2">
        <f t="shared" si="89"/>
        <v>0</v>
      </c>
      <c r="P530" s="1"/>
      <c r="Q530" s="1">
        <f t="shared" si="90"/>
        <v>0</v>
      </c>
      <c r="S530" s="1">
        <f t="shared" si="91"/>
        <v>0</v>
      </c>
      <c r="U530" s="1">
        <f t="shared" si="92"/>
        <v>0</v>
      </c>
    </row>
    <row r="531" spans="1:21" x14ac:dyDescent="0.3">
      <c r="A531" t="s">
        <v>127</v>
      </c>
      <c r="B531" t="s">
        <v>24</v>
      </c>
      <c r="C531" t="s">
        <v>132</v>
      </c>
      <c r="D531" t="s">
        <v>101</v>
      </c>
      <c r="E531">
        <v>1945</v>
      </c>
      <c r="F531">
        <v>48</v>
      </c>
      <c r="G531" s="1"/>
      <c r="H531" s="3">
        <f t="shared" si="86"/>
        <v>0</v>
      </c>
      <c r="I531" s="1"/>
      <c r="J531" s="3">
        <f t="shared" si="87"/>
        <v>0</v>
      </c>
      <c r="K531">
        <v>8</v>
      </c>
      <c r="L531" s="1">
        <v>5404</v>
      </c>
      <c r="M531" s="2">
        <f t="shared" si="88"/>
        <v>5.4039999999999999</v>
      </c>
      <c r="N531" s="1"/>
      <c r="O531" s="2">
        <f t="shared" si="89"/>
        <v>0</v>
      </c>
      <c r="P531" s="1"/>
      <c r="Q531" s="1">
        <f t="shared" si="90"/>
        <v>0</v>
      </c>
      <c r="S531" s="1">
        <f t="shared" si="91"/>
        <v>0</v>
      </c>
      <c r="U531" s="1">
        <f t="shared" si="92"/>
        <v>0</v>
      </c>
    </row>
    <row r="532" spans="1:21" x14ac:dyDescent="0.3">
      <c r="A532" t="s">
        <v>127</v>
      </c>
      <c r="B532" t="s">
        <v>123</v>
      </c>
      <c r="C532" t="s">
        <v>132</v>
      </c>
      <c r="D532" t="s">
        <v>101</v>
      </c>
      <c r="E532">
        <v>1936</v>
      </c>
      <c r="F532">
        <v>0</v>
      </c>
      <c r="G532">
        <v>0</v>
      </c>
      <c r="H532" s="3">
        <f t="shared" si="86"/>
        <v>0</v>
      </c>
      <c r="I532">
        <v>0</v>
      </c>
      <c r="J532" s="3">
        <f t="shared" si="87"/>
        <v>0</v>
      </c>
      <c r="K532">
        <v>0</v>
      </c>
      <c r="L532">
        <v>0</v>
      </c>
      <c r="M532" s="2">
        <f t="shared" si="88"/>
        <v>0</v>
      </c>
      <c r="N532">
        <v>0</v>
      </c>
      <c r="O532" s="2">
        <f t="shared" si="89"/>
        <v>0</v>
      </c>
      <c r="P532" s="1">
        <v>2042383</v>
      </c>
      <c r="Q532" s="1">
        <f t="shared" si="90"/>
        <v>20.423829999999999</v>
      </c>
      <c r="S532" s="1">
        <f t="shared" si="91"/>
        <v>0</v>
      </c>
      <c r="U532" s="1">
        <f t="shared" si="92"/>
        <v>0</v>
      </c>
    </row>
    <row r="533" spans="1:21" x14ac:dyDescent="0.3">
      <c r="A533" t="s">
        <v>127</v>
      </c>
      <c r="B533" t="s">
        <v>123</v>
      </c>
      <c r="C533" t="s">
        <v>132</v>
      </c>
      <c r="D533" t="s">
        <v>101</v>
      </c>
      <c r="E533">
        <v>1937</v>
      </c>
      <c r="F533">
        <v>0</v>
      </c>
      <c r="G533">
        <v>0</v>
      </c>
      <c r="H533" s="3">
        <f t="shared" si="86"/>
        <v>0</v>
      </c>
      <c r="I533">
        <v>0</v>
      </c>
      <c r="J533" s="3">
        <f t="shared" si="87"/>
        <v>0</v>
      </c>
      <c r="K533">
        <v>0</v>
      </c>
      <c r="L533">
        <v>0</v>
      </c>
      <c r="M533" s="2">
        <f t="shared" si="88"/>
        <v>0</v>
      </c>
      <c r="N533">
        <v>0</v>
      </c>
      <c r="O533" s="2">
        <f t="shared" si="89"/>
        <v>0</v>
      </c>
      <c r="P533" s="1">
        <v>2495528</v>
      </c>
      <c r="Q533" s="1">
        <f t="shared" si="90"/>
        <v>24.955279999999998</v>
      </c>
      <c r="S533" s="1">
        <f t="shared" si="91"/>
        <v>0</v>
      </c>
      <c r="U533" s="1">
        <f t="shared" si="92"/>
        <v>0</v>
      </c>
    </row>
    <row r="534" spans="1:21" x14ac:dyDescent="0.3">
      <c r="A534" t="s">
        <v>127</v>
      </c>
      <c r="B534" t="s">
        <v>123</v>
      </c>
      <c r="C534" t="s">
        <v>132</v>
      </c>
      <c r="D534" t="s">
        <v>101</v>
      </c>
      <c r="E534">
        <v>1938</v>
      </c>
      <c r="F534">
        <v>0</v>
      </c>
      <c r="G534">
        <v>0</v>
      </c>
      <c r="H534" s="3">
        <f t="shared" si="86"/>
        <v>0</v>
      </c>
      <c r="I534">
        <v>0</v>
      </c>
      <c r="J534" s="3">
        <f t="shared" si="87"/>
        <v>0</v>
      </c>
      <c r="K534">
        <v>0</v>
      </c>
      <c r="L534">
        <v>0</v>
      </c>
      <c r="M534" s="2">
        <f t="shared" si="88"/>
        <v>0</v>
      </c>
      <c r="N534">
        <v>0</v>
      </c>
      <c r="O534" s="2">
        <f t="shared" si="89"/>
        <v>0</v>
      </c>
      <c r="P534" s="1"/>
      <c r="Q534" s="1">
        <f t="shared" si="90"/>
        <v>0</v>
      </c>
      <c r="S534" s="1">
        <f t="shared" si="91"/>
        <v>0</v>
      </c>
      <c r="U534" s="1">
        <f t="shared" si="92"/>
        <v>0</v>
      </c>
    </row>
    <row r="535" spans="1:21" x14ac:dyDescent="0.3">
      <c r="A535" t="s">
        <v>127</v>
      </c>
      <c r="B535" t="s">
        <v>123</v>
      </c>
      <c r="C535" t="s">
        <v>132</v>
      </c>
      <c r="D535" t="s">
        <v>101</v>
      </c>
      <c r="E535">
        <v>1939</v>
      </c>
      <c r="F535">
        <v>0</v>
      </c>
      <c r="G535">
        <v>0</v>
      </c>
      <c r="H535" s="3">
        <f t="shared" si="86"/>
        <v>0</v>
      </c>
      <c r="I535">
        <v>0</v>
      </c>
      <c r="J535" s="3">
        <f t="shared" si="87"/>
        <v>0</v>
      </c>
      <c r="K535">
        <v>0</v>
      </c>
      <c r="L535">
        <v>0</v>
      </c>
      <c r="M535" s="2">
        <f t="shared" si="88"/>
        <v>0</v>
      </c>
      <c r="N535">
        <v>0</v>
      </c>
      <c r="O535" s="2">
        <f t="shared" si="89"/>
        <v>0</v>
      </c>
      <c r="P535" s="1"/>
      <c r="Q535" s="1">
        <f t="shared" si="90"/>
        <v>0</v>
      </c>
      <c r="S535" s="1">
        <f t="shared" si="91"/>
        <v>0</v>
      </c>
      <c r="U535" s="1">
        <f t="shared" si="92"/>
        <v>0</v>
      </c>
    </row>
    <row r="536" spans="1:21" x14ac:dyDescent="0.3">
      <c r="A536" t="s">
        <v>127</v>
      </c>
      <c r="B536" t="s">
        <v>123</v>
      </c>
      <c r="C536" t="s">
        <v>132</v>
      </c>
      <c r="D536" t="s">
        <v>101</v>
      </c>
      <c r="E536">
        <v>1940</v>
      </c>
      <c r="F536">
        <v>0</v>
      </c>
      <c r="G536">
        <v>0</v>
      </c>
      <c r="H536" s="3">
        <f t="shared" si="86"/>
        <v>0</v>
      </c>
      <c r="I536">
        <v>0</v>
      </c>
      <c r="J536" s="3">
        <f t="shared" si="87"/>
        <v>0</v>
      </c>
      <c r="K536">
        <v>0</v>
      </c>
      <c r="L536">
        <v>0</v>
      </c>
      <c r="M536" s="2">
        <f t="shared" si="88"/>
        <v>0</v>
      </c>
      <c r="N536">
        <v>0</v>
      </c>
      <c r="O536" s="2">
        <f t="shared" si="89"/>
        <v>0</v>
      </c>
      <c r="P536" s="1"/>
      <c r="Q536" s="1">
        <f t="shared" si="90"/>
        <v>0</v>
      </c>
      <c r="S536" s="1">
        <f t="shared" si="91"/>
        <v>0</v>
      </c>
      <c r="U536" s="1">
        <f t="shared" si="92"/>
        <v>0</v>
      </c>
    </row>
    <row r="537" spans="1:21" x14ac:dyDescent="0.3">
      <c r="A537" t="s">
        <v>127</v>
      </c>
      <c r="B537" t="s">
        <v>123</v>
      </c>
      <c r="C537" t="s">
        <v>132</v>
      </c>
      <c r="D537" t="s">
        <v>101</v>
      </c>
      <c r="E537">
        <v>1941</v>
      </c>
      <c r="F537">
        <v>0</v>
      </c>
      <c r="G537">
        <v>0</v>
      </c>
      <c r="H537" s="3">
        <f t="shared" si="86"/>
        <v>0</v>
      </c>
      <c r="I537">
        <v>0</v>
      </c>
      <c r="J537" s="3">
        <f t="shared" si="87"/>
        <v>0</v>
      </c>
      <c r="K537">
        <v>0</v>
      </c>
      <c r="L537">
        <v>0</v>
      </c>
      <c r="M537" s="2">
        <f t="shared" si="88"/>
        <v>0</v>
      </c>
      <c r="N537">
        <v>0</v>
      </c>
      <c r="O537" s="2">
        <f t="shared" si="89"/>
        <v>0</v>
      </c>
      <c r="P537" s="1"/>
      <c r="Q537" s="1">
        <f t="shared" si="90"/>
        <v>0</v>
      </c>
      <c r="S537" s="1">
        <f t="shared" si="91"/>
        <v>0</v>
      </c>
      <c r="U537" s="1">
        <f t="shared" si="92"/>
        <v>0</v>
      </c>
    </row>
    <row r="538" spans="1:21" x14ac:dyDescent="0.3">
      <c r="A538" t="s">
        <v>127</v>
      </c>
      <c r="B538" t="s">
        <v>123</v>
      </c>
      <c r="C538" t="s">
        <v>132</v>
      </c>
      <c r="D538" t="s">
        <v>101</v>
      </c>
      <c r="E538">
        <v>1942</v>
      </c>
      <c r="F538">
        <v>0</v>
      </c>
      <c r="G538">
        <v>0</v>
      </c>
      <c r="H538" s="3">
        <f t="shared" si="86"/>
        <v>0</v>
      </c>
      <c r="I538">
        <v>0</v>
      </c>
      <c r="J538" s="3">
        <f t="shared" si="87"/>
        <v>0</v>
      </c>
      <c r="K538">
        <v>0</v>
      </c>
      <c r="L538">
        <v>0</v>
      </c>
      <c r="M538" s="2">
        <f t="shared" si="88"/>
        <v>0</v>
      </c>
      <c r="N538">
        <v>0</v>
      </c>
      <c r="O538" s="2">
        <f t="shared" si="89"/>
        <v>0</v>
      </c>
      <c r="P538" s="1"/>
      <c r="Q538" s="1">
        <f t="shared" si="90"/>
        <v>0</v>
      </c>
      <c r="S538" s="1">
        <f t="shared" si="91"/>
        <v>0</v>
      </c>
      <c r="U538" s="1">
        <f t="shared" si="92"/>
        <v>0</v>
      </c>
    </row>
    <row r="539" spans="1:21" x14ac:dyDescent="0.3">
      <c r="A539" t="s">
        <v>127</v>
      </c>
      <c r="B539" t="s">
        <v>123</v>
      </c>
      <c r="C539" t="s">
        <v>132</v>
      </c>
      <c r="D539" t="s">
        <v>101</v>
      </c>
      <c r="E539">
        <v>1943</v>
      </c>
      <c r="F539">
        <v>0</v>
      </c>
      <c r="G539">
        <v>0</v>
      </c>
      <c r="H539" s="3">
        <f t="shared" si="86"/>
        <v>0</v>
      </c>
      <c r="I539">
        <v>0</v>
      </c>
      <c r="J539" s="3">
        <f t="shared" si="87"/>
        <v>0</v>
      </c>
      <c r="K539">
        <v>0</v>
      </c>
      <c r="L539">
        <v>0</v>
      </c>
      <c r="M539" s="2">
        <f t="shared" si="88"/>
        <v>0</v>
      </c>
      <c r="N539">
        <v>0</v>
      </c>
      <c r="O539" s="2">
        <f t="shared" si="89"/>
        <v>0</v>
      </c>
      <c r="P539" s="1"/>
      <c r="Q539" s="1">
        <f t="shared" si="90"/>
        <v>0</v>
      </c>
      <c r="S539" s="1">
        <f t="shared" si="91"/>
        <v>0</v>
      </c>
      <c r="U539" s="1">
        <f t="shared" si="92"/>
        <v>0</v>
      </c>
    </row>
    <row r="540" spans="1:21" x14ac:dyDescent="0.3">
      <c r="A540" t="s">
        <v>127</v>
      </c>
      <c r="B540" t="s">
        <v>123</v>
      </c>
      <c r="C540" t="s">
        <v>132</v>
      </c>
      <c r="D540" t="s">
        <v>101</v>
      </c>
      <c r="E540">
        <v>1944</v>
      </c>
      <c r="F540">
        <v>0</v>
      </c>
      <c r="G540">
        <v>0</v>
      </c>
      <c r="H540" s="3">
        <f t="shared" si="86"/>
        <v>0</v>
      </c>
      <c r="I540">
        <v>0</v>
      </c>
      <c r="J540" s="3">
        <f t="shared" si="87"/>
        <v>0</v>
      </c>
      <c r="K540">
        <v>0</v>
      </c>
      <c r="L540">
        <v>0</v>
      </c>
      <c r="M540" s="2">
        <f t="shared" si="88"/>
        <v>0</v>
      </c>
      <c r="N540">
        <v>0</v>
      </c>
      <c r="O540" s="2">
        <f t="shared" si="89"/>
        <v>0</v>
      </c>
      <c r="P540" s="1"/>
      <c r="Q540" s="1">
        <f t="shared" si="90"/>
        <v>0</v>
      </c>
      <c r="S540" s="1">
        <f t="shared" si="91"/>
        <v>0</v>
      </c>
      <c r="U540" s="1">
        <f t="shared" si="92"/>
        <v>0</v>
      </c>
    </row>
    <row r="541" spans="1:21" x14ac:dyDescent="0.3">
      <c r="A541" t="s">
        <v>127</v>
      </c>
      <c r="B541" t="s">
        <v>123</v>
      </c>
      <c r="C541" t="s">
        <v>132</v>
      </c>
      <c r="D541" t="s">
        <v>101</v>
      </c>
      <c r="E541">
        <v>1945</v>
      </c>
      <c r="F541">
        <v>0</v>
      </c>
      <c r="G541">
        <v>0</v>
      </c>
      <c r="H541" s="3">
        <f t="shared" si="86"/>
        <v>0</v>
      </c>
      <c r="I541">
        <v>0</v>
      </c>
      <c r="J541" s="3">
        <f t="shared" si="87"/>
        <v>0</v>
      </c>
      <c r="K541">
        <v>0</v>
      </c>
      <c r="L541">
        <v>0</v>
      </c>
      <c r="M541" s="2">
        <f t="shared" si="88"/>
        <v>0</v>
      </c>
      <c r="N541">
        <v>0</v>
      </c>
      <c r="O541" s="2">
        <f t="shared" si="89"/>
        <v>0</v>
      </c>
      <c r="P541" s="1"/>
      <c r="Q541" s="1">
        <f t="shared" si="90"/>
        <v>0</v>
      </c>
      <c r="S541" s="1">
        <f t="shared" si="91"/>
        <v>0</v>
      </c>
      <c r="U541" s="1">
        <f t="shared" si="92"/>
        <v>0</v>
      </c>
    </row>
    <row r="542" spans="1:21" ht="14.4" customHeight="1" x14ac:dyDescent="0.3">
      <c r="A542" t="s">
        <v>127</v>
      </c>
      <c r="B542" t="s">
        <v>114</v>
      </c>
      <c r="C542" t="s">
        <v>132</v>
      </c>
      <c r="D542" t="s">
        <v>101</v>
      </c>
      <c r="E542">
        <v>1936</v>
      </c>
      <c r="F542">
        <v>0</v>
      </c>
      <c r="G542">
        <v>0</v>
      </c>
      <c r="H542" s="3">
        <f t="shared" ref="H542:H551" si="93">G542/50000</f>
        <v>0</v>
      </c>
      <c r="I542">
        <v>0</v>
      </c>
      <c r="J542" s="3">
        <f t="shared" ref="J542:J551" si="94">I542/50000</f>
        <v>0</v>
      </c>
      <c r="K542">
        <v>0</v>
      </c>
      <c r="L542">
        <v>210</v>
      </c>
      <c r="M542" s="2">
        <f t="shared" ref="M542:M551" si="95">L542/1000</f>
        <v>0.21</v>
      </c>
      <c r="N542">
        <v>0</v>
      </c>
      <c r="O542" s="2">
        <f t="shared" ref="O542:O551" si="96">N542/1000</f>
        <v>0</v>
      </c>
      <c r="P542" s="1">
        <v>1716236</v>
      </c>
      <c r="Q542" s="1">
        <f t="shared" si="90"/>
        <v>17.16236</v>
      </c>
      <c r="S542" s="1">
        <f t="shared" si="91"/>
        <v>0</v>
      </c>
      <c r="U542" s="1">
        <f t="shared" si="92"/>
        <v>0</v>
      </c>
    </row>
    <row r="543" spans="1:21" ht="14.4" customHeight="1" x14ac:dyDescent="0.3">
      <c r="A543" t="s">
        <v>127</v>
      </c>
      <c r="B543" t="s">
        <v>114</v>
      </c>
      <c r="C543" t="s">
        <v>132</v>
      </c>
      <c r="D543" t="s">
        <v>101</v>
      </c>
      <c r="E543">
        <v>1937</v>
      </c>
      <c r="F543">
        <v>0</v>
      </c>
      <c r="G543">
        <v>0</v>
      </c>
      <c r="H543" s="3">
        <f t="shared" si="93"/>
        <v>0</v>
      </c>
      <c r="I543">
        <v>0</v>
      </c>
      <c r="J543" s="3">
        <f t="shared" si="94"/>
        <v>0</v>
      </c>
      <c r="K543">
        <v>0</v>
      </c>
      <c r="L543">
        <v>2776</v>
      </c>
      <c r="M543" s="2">
        <f t="shared" si="95"/>
        <v>2.7759999999999998</v>
      </c>
      <c r="N543">
        <v>0</v>
      </c>
      <c r="O543" s="2">
        <f t="shared" si="96"/>
        <v>0</v>
      </c>
      <c r="P543" s="1"/>
      <c r="Q543" s="1">
        <f t="shared" si="90"/>
        <v>0</v>
      </c>
      <c r="S543" s="1">
        <f t="shared" si="91"/>
        <v>0</v>
      </c>
      <c r="U543" s="1">
        <f t="shared" si="92"/>
        <v>0</v>
      </c>
    </row>
    <row r="544" spans="1:21" ht="14.4" customHeight="1" x14ac:dyDescent="0.3">
      <c r="A544" t="s">
        <v>127</v>
      </c>
      <c r="B544" t="s">
        <v>114</v>
      </c>
      <c r="C544" t="s">
        <v>132</v>
      </c>
      <c r="D544" t="s">
        <v>101</v>
      </c>
      <c r="E544">
        <v>1938</v>
      </c>
      <c r="F544">
        <v>0</v>
      </c>
      <c r="G544">
        <v>0</v>
      </c>
      <c r="H544" s="3">
        <f t="shared" si="93"/>
        <v>0</v>
      </c>
      <c r="I544">
        <v>0</v>
      </c>
      <c r="J544" s="3">
        <f t="shared" si="94"/>
        <v>0</v>
      </c>
      <c r="K544">
        <v>0</v>
      </c>
      <c r="L544">
        <v>4608</v>
      </c>
      <c r="M544" s="2">
        <f t="shared" si="95"/>
        <v>4.6079999999999997</v>
      </c>
      <c r="N544">
        <v>0</v>
      </c>
      <c r="O544" s="2">
        <f t="shared" si="96"/>
        <v>0</v>
      </c>
      <c r="P544" s="1"/>
      <c r="Q544" s="1">
        <f t="shared" si="90"/>
        <v>0</v>
      </c>
      <c r="S544" s="1">
        <f t="shared" si="91"/>
        <v>0</v>
      </c>
      <c r="U544" s="1">
        <f t="shared" si="92"/>
        <v>0</v>
      </c>
    </row>
    <row r="545" spans="1:21" ht="14.4" customHeight="1" x14ac:dyDescent="0.3">
      <c r="A545" t="s">
        <v>127</v>
      </c>
      <c r="B545" t="s">
        <v>114</v>
      </c>
      <c r="C545" t="s">
        <v>132</v>
      </c>
      <c r="D545" t="s">
        <v>101</v>
      </c>
      <c r="E545">
        <v>1939</v>
      </c>
      <c r="F545">
        <v>0</v>
      </c>
      <c r="G545">
        <v>0</v>
      </c>
      <c r="H545" s="3">
        <f t="shared" si="93"/>
        <v>0</v>
      </c>
      <c r="I545">
        <v>0</v>
      </c>
      <c r="J545" s="3">
        <f t="shared" si="94"/>
        <v>0</v>
      </c>
      <c r="K545">
        <v>0</v>
      </c>
      <c r="L545">
        <v>7661</v>
      </c>
      <c r="M545" s="2">
        <f t="shared" si="95"/>
        <v>7.6609999999999996</v>
      </c>
      <c r="N545">
        <v>0</v>
      </c>
      <c r="O545" s="2">
        <f t="shared" si="96"/>
        <v>0</v>
      </c>
      <c r="P545" s="1"/>
      <c r="Q545" s="1">
        <f t="shared" si="90"/>
        <v>0</v>
      </c>
      <c r="S545" s="1">
        <f t="shared" si="91"/>
        <v>0</v>
      </c>
      <c r="U545" s="1">
        <f t="shared" si="92"/>
        <v>0</v>
      </c>
    </row>
    <row r="546" spans="1:21" ht="14.4" customHeight="1" x14ac:dyDescent="0.3">
      <c r="A546" t="s">
        <v>127</v>
      </c>
      <c r="B546" t="s">
        <v>114</v>
      </c>
      <c r="C546" t="s">
        <v>132</v>
      </c>
      <c r="D546" t="s">
        <v>101</v>
      </c>
      <c r="E546">
        <v>1940</v>
      </c>
      <c r="F546">
        <v>0</v>
      </c>
      <c r="G546">
        <v>0</v>
      </c>
      <c r="H546" s="3">
        <f t="shared" si="93"/>
        <v>0</v>
      </c>
      <c r="I546">
        <v>0</v>
      </c>
      <c r="J546" s="3">
        <f t="shared" si="94"/>
        <v>0</v>
      </c>
      <c r="K546">
        <v>0</v>
      </c>
      <c r="L546">
        <v>8762</v>
      </c>
      <c r="M546" s="2">
        <f t="shared" si="95"/>
        <v>8.7620000000000005</v>
      </c>
      <c r="N546">
        <v>0</v>
      </c>
      <c r="O546" s="2">
        <f t="shared" si="96"/>
        <v>0</v>
      </c>
      <c r="P546" s="1"/>
      <c r="Q546" s="1">
        <f t="shared" si="90"/>
        <v>0</v>
      </c>
      <c r="S546" s="1">
        <f t="shared" si="91"/>
        <v>0</v>
      </c>
      <c r="U546" s="1">
        <f t="shared" si="92"/>
        <v>0</v>
      </c>
    </row>
    <row r="547" spans="1:21" ht="14.4" customHeight="1" x14ac:dyDescent="0.3">
      <c r="A547" t="s">
        <v>127</v>
      </c>
      <c r="B547" t="s">
        <v>114</v>
      </c>
      <c r="C547" t="s">
        <v>132</v>
      </c>
      <c r="D547" t="s">
        <v>101</v>
      </c>
      <c r="E547">
        <v>1941</v>
      </c>
      <c r="F547">
        <v>0</v>
      </c>
      <c r="G547">
        <v>0</v>
      </c>
      <c r="H547" s="3">
        <f t="shared" si="93"/>
        <v>0</v>
      </c>
      <c r="I547">
        <v>0</v>
      </c>
      <c r="J547" s="3">
        <f t="shared" si="94"/>
        <v>0</v>
      </c>
      <c r="K547">
        <v>0</v>
      </c>
      <c r="L547">
        <v>12547</v>
      </c>
      <c r="M547" s="2">
        <f t="shared" si="95"/>
        <v>12.547000000000001</v>
      </c>
      <c r="N547">
        <v>0</v>
      </c>
      <c r="O547" s="2">
        <f t="shared" si="96"/>
        <v>0</v>
      </c>
      <c r="P547" s="1"/>
      <c r="Q547" s="1">
        <f t="shared" si="90"/>
        <v>0</v>
      </c>
      <c r="S547" s="1">
        <f t="shared" si="91"/>
        <v>0</v>
      </c>
      <c r="U547" s="1">
        <f t="shared" si="92"/>
        <v>0</v>
      </c>
    </row>
    <row r="548" spans="1:21" ht="14.4" customHeight="1" x14ac:dyDescent="0.3">
      <c r="A548" t="s">
        <v>127</v>
      </c>
      <c r="B548" t="s">
        <v>114</v>
      </c>
      <c r="C548" t="s">
        <v>132</v>
      </c>
      <c r="D548" t="s">
        <v>101</v>
      </c>
      <c r="E548">
        <v>1942</v>
      </c>
      <c r="F548">
        <v>0</v>
      </c>
      <c r="G548">
        <v>0</v>
      </c>
      <c r="H548" s="3">
        <f t="shared" si="93"/>
        <v>0</v>
      </c>
      <c r="I548">
        <v>0</v>
      </c>
      <c r="J548" s="3">
        <f t="shared" si="94"/>
        <v>0</v>
      </c>
      <c r="K548">
        <v>0</v>
      </c>
      <c r="L548">
        <v>13498</v>
      </c>
      <c r="M548" s="2">
        <f t="shared" si="95"/>
        <v>13.497999999999999</v>
      </c>
      <c r="N548">
        <v>0</v>
      </c>
      <c r="O548" s="2">
        <f t="shared" si="96"/>
        <v>0</v>
      </c>
      <c r="P548" s="1"/>
      <c r="Q548" s="1">
        <f t="shared" si="90"/>
        <v>0</v>
      </c>
      <c r="S548" s="1">
        <f t="shared" si="91"/>
        <v>0</v>
      </c>
      <c r="U548" s="1">
        <f t="shared" si="92"/>
        <v>0</v>
      </c>
    </row>
    <row r="549" spans="1:21" ht="14.4" customHeight="1" x14ac:dyDescent="0.3">
      <c r="A549" t="s">
        <v>127</v>
      </c>
      <c r="B549" t="s">
        <v>114</v>
      </c>
      <c r="C549" t="s">
        <v>132</v>
      </c>
      <c r="D549" t="s">
        <v>101</v>
      </c>
      <c r="E549">
        <v>1943</v>
      </c>
      <c r="F549">
        <v>0</v>
      </c>
      <c r="G549">
        <v>0</v>
      </c>
      <c r="H549" s="3">
        <f t="shared" si="93"/>
        <v>0</v>
      </c>
      <c r="I549">
        <v>0</v>
      </c>
      <c r="J549" s="3">
        <f t="shared" si="94"/>
        <v>0</v>
      </c>
      <c r="K549">
        <v>0</v>
      </c>
      <c r="L549">
        <v>14498</v>
      </c>
      <c r="M549" s="2">
        <f t="shared" si="95"/>
        <v>14.497999999999999</v>
      </c>
      <c r="N549">
        <v>0</v>
      </c>
      <c r="O549" s="2">
        <f t="shared" si="96"/>
        <v>0</v>
      </c>
      <c r="P549" s="1"/>
      <c r="Q549" s="1">
        <f t="shared" si="90"/>
        <v>0</v>
      </c>
      <c r="S549" s="1">
        <f t="shared" si="91"/>
        <v>0</v>
      </c>
      <c r="U549" s="1">
        <f t="shared" si="92"/>
        <v>0</v>
      </c>
    </row>
    <row r="550" spans="1:21" ht="14.4" customHeight="1" x14ac:dyDescent="0.3">
      <c r="A550" t="s">
        <v>127</v>
      </c>
      <c r="B550" t="s">
        <v>114</v>
      </c>
      <c r="C550" t="s">
        <v>132</v>
      </c>
      <c r="D550" t="s">
        <v>101</v>
      </c>
      <c r="E550">
        <v>1944</v>
      </c>
      <c r="F550">
        <v>0</v>
      </c>
      <c r="G550">
        <v>0</v>
      </c>
      <c r="H550" s="3">
        <f t="shared" si="93"/>
        <v>0</v>
      </c>
      <c r="I550">
        <v>0</v>
      </c>
      <c r="J550" s="3">
        <f t="shared" si="94"/>
        <v>0</v>
      </c>
      <c r="K550">
        <v>0</v>
      </c>
      <c r="L550">
        <v>9201</v>
      </c>
      <c r="M550" s="2">
        <f t="shared" si="95"/>
        <v>9.2010000000000005</v>
      </c>
      <c r="N550">
        <v>0</v>
      </c>
      <c r="O550" s="2">
        <f t="shared" si="96"/>
        <v>0</v>
      </c>
      <c r="P550" s="1"/>
      <c r="Q550" s="1">
        <f t="shared" si="90"/>
        <v>0</v>
      </c>
      <c r="S550" s="1">
        <f t="shared" si="91"/>
        <v>0</v>
      </c>
      <c r="U550" s="1">
        <f t="shared" si="92"/>
        <v>0</v>
      </c>
    </row>
    <row r="551" spans="1:21" ht="14.4" customHeight="1" x14ac:dyDescent="0.3">
      <c r="A551" t="s">
        <v>127</v>
      </c>
      <c r="B551" t="s">
        <v>114</v>
      </c>
      <c r="C551" t="s">
        <v>132</v>
      </c>
      <c r="D551" t="s">
        <v>101</v>
      </c>
      <c r="E551">
        <v>1945</v>
      </c>
      <c r="F551">
        <v>0</v>
      </c>
      <c r="G551">
        <v>0</v>
      </c>
      <c r="H551" s="3">
        <f t="shared" si="93"/>
        <v>0</v>
      </c>
      <c r="I551">
        <v>0</v>
      </c>
      <c r="J551" s="3">
        <f t="shared" si="94"/>
        <v>0</v>
      </c>
      <c r="K551">
        <v>0</v>
      </c>
      <c r="L551">
        <v>592</v>
      </c>
      <c r="M551" s="2">
        <f t="shared" si="95"/>
        <v>0.59199999999999997</v>
      </c>
      <c r="N551">
        <v>0</v>
      </c>
      <c r="O551" s="2">
        <f t="shared" si="96"/>
        <v>0</v>
      </c>
      <c r="P551" s="1"/>
      <c r="Q551" s="1">
        <f t="shared" si="90"/>
        <v>0</v>
      </c>
      <c r="S551" s="1">
        <f t="shared" si="91"/>
        <v>0</v>
      </c>
      <c r="U551" s="1">
        <f t="shared" si="92"/>
        <v>0</v>
      </c>
    </row>
    <row r="552" spans="1:21" ht="14.4" customHeight="1" x14ac:dyDescent="0.3">
      <c r="A552" t="s">
        <v>127</v>
      </c>
      <c r="B552" t="s">
        <v>108</v>
      </c>
      <c r="C552" t="s">
        <v>132</v>
      </c>
      <c r="D552" t="s">
        <v>101</v>
      </c>
      <c r="E552">
        <v>1936</v>
      </c>
      <c r="F552">
        <v>0</v>
      </c>
      <c r="G552">
        <v>0</v>
      </c>
      <c r="H552" s="3">
        <f t="shared" ref="H552:H561" si="97">G552/50000</f>
        <v>0</v>
      </c>
      <c r="I552">
        <v>0</v>
      </c>
      <c r="J552" s="3">
        <f t="shared" ref="J552:J561" si="98">I552/50000</f>
        <v>0</v>
      </c>
      <c r="K552">
        <v>0</v>
      </c>
      <c r="L552">
        <v>0</v>
      </c>
      <c r="M552" s="2">
        <f t="shared" ref="M552:M561" si="99">L552/1000</f>
        <v>0</v>
      </c>
      <c r="O552" s="2">
        <f t="shared" ref="O552:O561" si="100">N552/1000</f>
        <v>0</v>
      </c>
      <c r="P552" s="1"/>
      <c r="Q552" s="1">
        <f t="shared" si="90"/>
        <v>0</v>
      </c>
      <c r="S552" s="1">
        <f t="shared" si="91"/>
        <v>0</v>
      </c>
      <c r="U552" s="1">
        <f t="shared" si="92"/>
        <v>0</v>
      </c>
    </row>
    <row r="553" spans="1:21" ht="14.4" customHeight="1" x14ac:dyDescent="0.3">
      <c r="A553" t="s">
        <v>127</v>
      </c>
      <c r="B553" t="s">
        <v>108</v>
      </c>
      <c r="C553" t="s">
        <v>132</v>
      </c>
      <c r="D553" t="s">
        <v>101</v>
      </c>
      <c r="E553">
        <v>1937</v>
      </c>
      <c r="F553">
        <v>0</v>
      </c>
      <c r="G553">
        <v>0</v>
      </c>
      <c r="H553" s="3">
        <f t="shared" si="97"/>
        <v>0</v>
      </c>
      <c r="I553">
        <v>0</v>
      </c>
      <c r="J553" s="3">
        <f t="shared" si="98"/>
        <v>0</v>
      </c>
      <c r="K553">
        <v>0</v>
      </c>
      <c r="L553">
        <v>0</v>
      </c>
      <c r="M553" s="2">
        <f t="shared" si="99"/>
        <v>0</v>
      </c>
      <c r="O553" s="2">
        <f t="shared" si="100"/>
        <v>0</v>
      </c>
      <c r="P553" s="1"/>
      <c r="Q553" s="1">
        <f t="shared" si="90"/>
        <v>0</v>
      </c>
      <c r="S553" s="1">
        <f t="shared" si="91"/>
        <v>0</v>
      </c>
      <c r="U553" s="1">
        <f t="shared" si="92"/>
        <v>0</v>
      </c>
    </row>
    <row r="554" spans="1:21" ht="14.4" customHeight="1" x14ac:dyDescent="0.3">
      <c r="A554" t="s">
        <v>127</v>
      </c>
      <c r="B554" t="s">
        <v>108</v>
      </c>
      <c r="C554" t="s">
        <v>132</v>
      </c>
      <c r="D554" t="s">
        <v>101</v>
      </c>
      <c r="E554">
        <v>1938</v>
      </c>
      <c r="F554">
        <v>0</v>
      </c>
      <c r="G554">
        <v>0</v>
      </c>
      <c r="H554" s="3">
        <f t="shared" si="97"/>
        <v>0</v>
      </c>
      <c r="I554">
        <v>0</v>
      </c>
      <c r="J554" s="3">
        <f t="shared" si="98"/>
        <v>0</v>
      </c>
      <c r="K554">
        <v>0</v>
      </c>
      <c r="L554">
        <v>0</v>
      </c>
      <c r="M554" s="2">
        <f t="shared" si="99"/>
        <v>0</v>
      </c>
      <c r="N554">
        <v>3655</v>
      </c>
      <c r="O554" s="2">
        <f t="shared" si="100"/>
        <v>3.6549999999999998</v>
      </c>
      <c r="P554" s="1"/>
      <c r="Q554" s="1">
        <f t="shared" si="90"/>
        <v>0</v>
      </c>
      <c r="S554" s="1">
        <f t="shared" si="91"/>
        <v>0</v>
      </c>
      <c r="U554" s="1">
        <f t="shared" si="92"/>
        <v>0</v>
      </c>
    </row>
    <row r="555" spans="1:21" ht="14.4" customHeight="1" x14ac:dyDescent="0.3">
      <c r="A555" t="s">
        <v>127</v>
      </c>
      <c r="B555" t="s">
        <v>108</v>
      </c>
      <c r="C555" t="s">
        <v>132</v>
      </c>
      <c r="D555" t="s">
        <v>101</v>
      </c>
      <c r="E555">
        <v>1939</v>
      </c>
      <c r="F555">
        <v>0</v>
      </c>
      <c r="G555">
        <v>0</v>
      </c>
      <c r="H555" s="3">
        <f t="shared" si="97"/>
        <v>0</v>
      </c>
      <c r="I555">
        <v>0</v>
      </c>
      <c r="J555" s="3">
        <f t="shared" si="98"/>
        <v>0</v>
      </c>
      <c r="K555">
        <v>0</v>
      </c>
      <c r="L555">
        <v>0</v>
      </c>
      <c r="M555" s="2">
        <f t="shared" si="99"/>
        <v>0</v>
      </c>
      <c r="N555">
        <v>13987</v>
      </c>
      <c r="O555" s="2">
        <f t="shared" si="100"/>
        <v>13.987</v>
      </c>
      <c r="P555" s="1"/>
      <c r="Q555" s="1">
        <f t="shared" si="90"/>
        <v>0</v>
      </c>
      <c r="S555" s="1">
        <f t="shared" si="91"/>
        <v>0</v>
      </c>
      <c r="U555" s="1">
        <f t="shared" si="92"/>
        <v>0</v>
      </c>
    </row>
    <row r="556" spans="1:21" ht="14.4" customHeight="1" x14ac:dyDescent="0.3">
      <c r="A556" t="s">
        <v>127</v>
      </c>
      <c r="B556" t="s">
        <v>108</v>
      </c>
      <c r="C556" t="s">
        <v>132</v>
      </c>
      <c r="D556" t="s">
        <v>101</v>
      </c>
      <c r="E556">
        <v>1940</v>
      </c>
      <c r="F556">
        <v>0</v>
      </c>
      <c r="G556">
        <v>0</v>
      </c>
      <c r="H556" s="3">
        <f t="shared" si="97"/>
        <v>0</v>
      </c>
      <c r="I556">
        <v>0</v>
      </c>
      <c r="J556" s="3">
        <f t="shared" si="98"/>
        <v>0</v>
      </c>
      <c r="K556">
        <v>0</v>
      </c>
      <c r="L556">
        <v>0</v>
      </c>
      <c r="M556" s="2">
        <f t="shared" si="99"/>
        <v>0</v>
      </c>
      <c r="N556">
        <v>22495</v>
      </c>
      <c r="O556" s="2">
        <f t="shared" si="100"/>
        <v>22.495000000000001</v>
      </c>
      <c r="P556" s="1"/>
      <c r="Q556" s="1">
        <f t="shared" si="90"/>
        <v>0</v>
      </c>
      <c r="S556" s="1">
        <f t="shared" si="91"/>
        <v>0</v>
      </c>
      <c r="U556" s="1">
        <f t="shared" si="92"/>
        <v>0</v>
      </c>
    </row>
    <row r="557" spans="1:21" ht="14.4" customHeight="1" x14ac:dyDescent="0.3">
      <c r="A557" t="s">
        <v>127</v>
      </c>
      <c r="B557" t="s">
        <v>108</v>
      </c>
      <c r="C557" t="s">
        <v>132</v>
      </c>
      <c r="D557" t="s">
        <v>101</v>
      </c>
      <c r="E557">
        <v>1941</v>
      </c>
      <c r="F557">
        <v>0</v>
      </c>
      <c r="G557">
        <v>0</v>
      </c>
      <c r="H557" s="3">
        <f t="shared" si="97"/>
        <v>0</v>
      </c>
      <c r="I557">
        <v>0</v>
      </c>
      <c r="J557" s="3">
        <f t="shared" si="98"/>
        <v>0</v>
      </c>
      <c r="K557">
        <v>0</v>
      </c>
      <c r="L557">
        <v>0</v>
      </c>
      <c r="M557" s="2">
        <f t="shared" si="99"/>
        <v>0</v>
      </c>
      <c r="N557">
        <v>59297</v>
      </c>
      <c r="O557" s="2">
        <f t="shared" si="100"/>
        <v>59.296999999999997</v>
      </c>
      <c r="P557" s="1"/>
      <c r="Q557" s="1">
        <f t="shared" si="90"/>
        <v>0</v>
      </c>
      <c r="S557" s="1">
        <f t="shared" si="91"/>
        <v>0</v>
      </c>
      <c r="U557" s="1">
        <f t="shared" si="92"/>
        <v>0</v>
      </c>
    </row>
    <row r="558" spans="1:21" ht="14.4" customHeight="1" x14ac:dyDescent="0.3">
      <c r="A558" t="s">
        <v>127</v>
      </c>
      <c r="B558" t="s">
        <v>108</v>
      </c>
      <c r="C558" t="s">
        <v>132</v>
      </c>
      <c r="D558" t="s">
        <v>101</v>
      </c>
      <c r="E558">
        <v>1942</v>
      </c>
      <c r="F558">
        <v>0</v>
      </c>
      <c r="G558">
        <v>0</v>
      </c>
      <c r="H558" s="3">
        <f t="shared" si="97"/>
        <v>0</v>
      </c>
      <c r="I558">
        <v>0</v>
      </c>
      <c r="J558" s="3">
        <f t="shared" si="98"/>
        <v>0</v>
      </c>
      <c r="K558">
        <v>0</v>
      </c>
      <c r="L558">
        <v>0</v>
      </c>
      <c r="M558" s="2">
        <f t="shared" si="99"/>
        <v>0</v>
      </c>
      <c r="N558">
        <v>103907</v>
      </c>
      <c r="O558" s="2">
        <f t="shared" si="100"/>
        <v>103.907</v>
      </c>
      <c r="P558" s="1"/>
      <c r="Q558" s="1">
        <f t="shared" si="90"/>
        <v>0</v>
      </c>
      <c r="S558" s="1">
        <f t="shared" si="91"/>
        <v>0</v>
      </c>
      <c r="U558" s="1">
        <f t="shared" si="92"/>
        <v>0</v>
      </c>
    </row>
    <row r="559" spans="1:21" ht="14.4" customHeight="1" x14ac:dyDescent="0.3">
      <c r="A559" t="s">
        <v>127</v>
      </c>
      <c r="B559" t="s">
        <v>108</v>
      </c>
      <c r="C559" t="s">
        <v>132</v>
      </c>
      <c r="D559" t="s">
        <v>101</v>
      </c>
      <c r="E559">
        <v>1943</v>
      </c>
      <c r="F559">
        <v>0</v>
      </c>
      <c r="G559">
        <v>0</v>
      </c>
      <c r="H559" s="3">
        <f t="shared" si="97"/>
        <v>0</v>
      </c>
      <c r="I559">
        <v>0</v>
      </c>
      <c r="J559" s="3">
        <f t="shared" si="98"/>
        <v>0</v>
      </c>
      <c r="K559">
        <v>0</v>
      </c>
      <c r="L559">
        <v>0</v>
      </c>
      <c r="M559" s="2">
        <f t="shared" si="99"/>
        <v>0</v>
      </c>
      <c r="N559">
        <v>84940</v>
      </c>
      <c r="O559" s="2">
        <f t="shared" si="100"/>
        <v>84.94</v>
      </c>
      <c r="P559" s="1"/>
      <c r="Q559" s="1">
        <f t="shared" si="90"/>
        <v>0</v>
      </c>
      <c r="S559" s="1">
        <f t="shared" si="91"/>
        <v>0</v>
      </c>
      <c r="U559" s="1">
        <f t="shared" si="92"/>
        <v>0</v>
      </c>
    </row>
    <row r="560" spans="1:21" ht="14.4" customHeight="1" x14ac:dyDescent="0.3">
      <c r="A560" t="s">
        <v>127</v>
      </c>
      <c r="B560" t="s">
        <v>108</v>
      </c>
      <c r="C560" t="s">
        <v>132</v>
      </c>
      <c r="D560" t="s">
        <v>101</v>
      </c>
      <c r="E560">
        <v>1944</v>
      </c>
      <c r="F560">
        <v>0</v>
      </c>
      <c r="G560">
        <v>0</v>
      </c>
      <c r="H560" s="3">
        <f t="shared" si="97"/>
        <v>0</v>
      </c>
      <c r="I560">
        <v>0</v>
      </c>
      <c r="J560" s="3">
        <f t="shared" si="98"/>
        <v>0</v>
      </c>
      <c r="K560">
        <v>0</v>
      </c>
      <c r="L560">
        <v>0</v>
      </c>
      <c r="M560" s="2">
        <f t="shared" si="99"/>
        <v>0</v>
      </c>
      <c r="N560">
        <v>4488</v>
      </c>
      <c r="O560" s="2">
        <f t="shared" si="100"/>
        <v>4.4880000000000004</v>
      </c>
      <c r="P560" s="1"/>
      <c r="Q560" s="1">
        <f t="shared" si="90"/>
        <v>0</v>
      </c>
      <c r="S560" s="1">
        <f t="shared" si="91"/>
        <v>0</v>
      </c>
      <c r="U560" s="1">
        <f t="shared" si="92"/>
        <v>0</v>
      </c>
    </row>
    <row r="561" spans="1:21" ht="14.4" customHeight="1" x14ac:dyDescent="0.3">
      <c r="A561" t="s">
        <v>127</v>
      </c>
      <c r="B561" t="s">
        <v>108</v>
      </c>
      <c r="C561" t="s">
        <v>132</v>
      </c>
      <c r="D561" t="s">
        <v>101</v>
      </c>
      <c r="E561">
        <v>1945</v>
      </c>
      <c r="F561">
        <v>0</v>
      </c>
      <c r="G561">
        <v>0</v>
      </c>
      <c r="H561" s="3">
        <f t="shared" si="97"/>
        <v>0</v>
      </c>
      <c r="I561">
        <v>0</v>
      </c>
      <c r="J561" s="3">
        <f t="shared" si="98"/>
        <v>0</v>
      </c>
      <c r="K561">
        <v>0</v>
      </c>
      <c r="L561">
        <v>0</v>
      </c>
      <c r="M561" s="2">
        <f t="shared" si="99"/>
        <v>0</v>
      </c>
      <c r="N561">
        <v>0</v>
      </c>
      <c r="O561" s="2">
        <f t="shared" si="100"/>
        <v>0</v>
      </c>
      <c r="P561" s="1"/>
      <c r="Q561" s="1">
        <f t="shared" si="90"/>
        <v>0</v>
      </c>
      <c r="S561" s="1">
        <f t="shared" si="91"/>
        <v>0</v>
      </c>
      <c r="U561" s="1">
        <f t="shared" si="92"/>
        <v>0</v>
      </c>
    </row>
    <row r="562" spans="1:21" ht="14.4" customHeight="1" x14ac:dyDescent="0.3">
      <c r="A562" t="s">
        <v>152</v>
      </c>
      <c r="B562" t="s">
        <v>152</v>
      </c>
      <c r="C562" t="s">
        <v>132</v>
      </c>
      <c r="D562" t="s">
        <v>102</v>
      </c>
      <c r="E562">
        <v>1936</v>
      </c>
      <c r="H562" s="3"/>
      <c r="J562" s="3"/>
      <c r="M562" s="2"/>
      <c r="O562" s="2"/>
      <c r="P562" s="1"/>
      <c r="Q562" s="1"/>
      <c r="R562" s="1">
        <v>82</v>
      </c>
      <c r="S562" s="1">
        <f t="shared" si="91"/>
        <v>8.1999999999999993</v>
      </c>
      <c r="U562" s="1">
        <f t="shared" si="92"/>
        <v>0</v>
      </c>
    </row>
    <row r="563" spans="1:21" ht="14.4" customHeight="1" x14ac:dyDescent="0.3">
      <c r="A563" t="s">
        <v>152</v>
      </c>
      <c r="B563" t="s">
        <v>152</v>
      </c>
      <c r="C563" t="s">
        <v>132</v>
      </c>
      <c r="D563" t="s">
        <v>102</v>
      </c>
      <c r="E563">
        <v>1937</v>
      </c>
      <c r="H563" s="3"/>
      <c r="J563" s="3"/>
      <c r="M563" s="2"/>
      <c r="O563" s="2"/>
      <c r="P563" s="1"/>
      <c r="Q563" s="1"/>
      <c r="S563" s="1">
        <f t="shared" si="91"/>
        <v>0</v>
      </c>
      <c r="U563" s="1">
        <f t="shared" si="92"/>
        <v>0</v>
      </c>
    </row>
    <row r="564" spans="1:21" ht="14.4" customHeight="1" x14ac:dyDescent="0.3">
      <c r="A564" t="s">
        <v>152</v>
      </c>
      <c r="B564" t="s">
        <v>152</v>
      </c>
      <c r="C564" t="s">
        <v>132</v>
      </c>
      <c r="D564" t="s">
        <v>102</v>
      </c>
      <c r="E564">
        <v>1938</v>
      </c>
      <c r="H564" s="3"/>
      <c r="J564" s="3"/>
      <c r="M564" s="2"/>
      <c r="O564" s="2"/>
      <c r="P564" s="1"/>
      <c r="Q564" s="1"/>
      <c r="S564" s="1">
        <f t="shared" si="91"/>
        <v>0</v>
      </c>
      <c r="U564" s="1">
        <f t="shared" si="92"/>
        <v>0</v>
      </c>
    </row>
    <row r="565" spans="1:21" ht="14.4" customHeight="1" x14ac:dyDescent="0.3">
      <c r="A565" t="s">
        <v>152</v>
      </c>
      <c r="B565" t="s">
        <v>152</v>
      </c>
      <c r="C565" t="s">
        <v>132</v>
      </c>
      <c r="D565" t="s">
        <v>102</v>
      </c>
      <c r="E565">
        <v>1939</v>
      </c>
      <c r="H565" s="3"/>
      <c r="J565" s="3"/>
      <c r="M565" s="2"/>
      <c r="O565" s="2"/>
      <c r="P565" s="1"/>
      <c r="Q565" s="1"/>
      <c r="S565" s="1">
        <f t="shared" si="91"/>
        <v>0</v>
      </c>
      <c r="U565" s="1">
        <f t="shared" si="92"/>
        <v>0</v>
      </c>
    </row>
    <row r="566" spans="1:21" ht="14.4" customHeight="1" x14ac:dyDescent="0.3">
      <c r="A566" t="s">
        <v>152</v>
      </c>
      <c r="B566" t="s">
        <v>152</v>
      </c>
      <c r="C566" t="s">
        <v>132</v>
      </c>
      <c r="D566" t="s">
        <v>102</v>
      </c>
      <c r="E566">
        <v>1940</v>
      </c>
      <c r="H566" s="3"/>
      <c r="J566" s="3"/>
      <c r="M566" s="2"/>
      <c r="O566" s="2"/>
      <c r="P566" s="1"/>
      <c r="Q566" s="1"/>
      <c r="S566" s="1">
        <f t="shared" si="91"/>
        <v>0</v>
      </c>
      <c r="U566" s="1">
        <f t="shared" si="92"/>
        <v>0</v>
      </c>
    </row>
    <row r="567" spans="1:21" ht="14.4" customHeight="1" x14ac:dyDescent="0.3">
      <c r="A567" t="s">
        <v>152</v>
      </c>
      <c r="B567" t="s">
        <v>152</v>
      </c>
      <c r="C567" t="s">
        <v>132</v>
      </c>
      <c r="D567" t="s">
        <v>102</v>
      </c>
      <c r="E567">
        <v>1941</v>
      </c>
      <c r="H567" s="3"/>
      <c r="J567" s="3"/>
      <c r="M567" s="2"/>
      <c r="O567" s="2"/>
      <c r="P567" s="1"/>
      <c r="Q567" s="1"/>
      <c r="S567" s="1">
        <f t="shared" si="91"/>
        <v>0</v>
      </c>
      <c r="U567" s="1">
        <f t="shared" si="92"/>
        <v>0</v>
      </c>
    </row>
    <row r="568" spans="1:21" ht="14.4" customHeight="1" x14ac:dyDescent="0.3">
      <c r="A568" t="s">
        <v>152</v>
      </c>
      <c r="B568" t="s">
        <v>152</v>
      </c>
      <c r="C568" t="s">
        <v>132</v>
      </c>
      <c r="D568" t="s">
        <v>102</v>
      </c>
      <c r="E568">
        <v>1942</v>
      </c>
      <c r="H568" s="3"/>
      <c r="J568" s="3"/>
      <c r="M568" s="2"/>
      <c r="O568" s="2"/>
      <c r="P568" s="1"/>
      <c r="Q568" s="1"/>
      <c r="S568" s="1">
        <f t="shared" si="91"/>
        <v>0</v>
      </c>
      <c r="U568" s="1">
        <f t="shared" si="92"/>
        <v>0</v>
      </c>
    </row>
    <row r="569" spans="1:21" ht="14.4" customHeight="1" x14ac:dyDescent="0.3">
      <c r="A569" t="s">
        <v>152</v>
      </c>
      <c r="B569" t="s">
        <v>152</v>
      </c>
      <c r="C569" t="s">
        <v>132</v>
      </c>
      <c r="D569" t="s">
        <v>102</v>
      </c>
      <c r="E569">
        <v>1943</v>
      </c>
      <c r="H569" s="3"/>
      <c r="J569" s="3"/>
      <c r="M569" s="2"/>
      <c r="O569" s="2"/>
      <c r="P569" s="1"/>
      <c r="Q569" s="1"/>
      <c r="S569" s="1">
        <f t="shared" si="91"/>
        <v>0</v>
      </c>
      <c r="U569" s="1">
        <f t="shared" si="92"/>
        <v>0</v>
      </c>
    </row>
    <row r="570" spans="1:21" ht="14.4" customHeight="1" x14ac:dyDescent="0.3">
      <c r="A570" t="s">
        <v>152</v>
      </c>
      <c r="B570" t="s">
        <v>152</v>
      </c>
      <c r="C570" t="s">
        <v>132</v>
      </c>
      <c r="D570" t="s">
        <v>102</v>
      </c>
      <c r="E570">
        <v>1944</v>
      </c>
      <c r="H570" s="3"/>
      <c r="J570" s="3"/>
      <c r="M570" s="2"/>
      <c r="O570" s="2"/>
      <c r="P570" s="1"/>
      <c r="Q570" s="1"/>
      <c r="S570" s="1">
        <f t="shared" si="91"/>
        <v>0</v>
      </c>
      <c r="U570" s="1">
        <f t="shared" si="92"/>
        <v>0</v>
      </c>
    </row>
    <row r="571" spans="1:21" ht="14.4" customHeight="1" x14ac:dyDescent="0.3">
      <c r="A571" t="s">
        <v>152</v>
      </c>
      <c r="B571" t="s">
        <v>152</v>
      </c>
      <c r="C571" t="s">
        <v>132</v>
      </c>
      <c r="D571" t="s">
        <v>102</v>
      </c>
      <c r="E571">
        <v>1945</v>
      </c>
      <c r="H571" s="3"/>
      <c r="J571" s="3"/>
      <c r="M571" s="2"/>
      <c r="O571" s="2"/>
      <c r="P571" s="1"/>
      <c r="Q571" s="1"/>
      <c r="S571" s="1">
        <f t="shared" si="91"/>
        <v>0</v>
      </c>
      <c r="U571" s="1">
        <f t="shared" si="92"/>
        <v>0</v>
      </c>
    </row>
    <row r="572" spans="1:21" ht="14.4" customHeight="1" x14ac:dyDescent="0.3">
      <c r="A572" t="s">
        <v>22</v>
      </c>
      <c r="B572" t="s">
        <v>87</v>
      </c>
      <c r="C572" t="s">
        <v>130</v>
      </c>
      <c r="D572" t="s">
        <v>102</v>
      </c>
      <c r="E572">
        <v>1936</v>
      </c>
      <c r="G572" s="1"/>
      <c r="H572" s="3">
        <f t="shared" ref="H572:H635" si="101">G572/50000</f>
        <v>0</v>
      </c>
      <c r="I572" s="1"/>
      <c r="J572" s="3">
        <f t="shared" ref="J572:J635" si="102">I572/50000</f>
        <v>0</v>
      </c>
      <c r="L572" s="1"/>
      <c r="M572" s="2">
        <f t="shared" ref="M572:M635" si="103">L572/1000</f>
        <v>0</v>
      </c>
      <c r="N572" s="1"/>
      <c r="O572" s="2">
        <f t="shared" ref="O572:O635" si="104">N572/1000</f>
        <v>0</v>
      </c>
      <c r="P572" s="1"/>
      <c r="Q572" s="1">
        <f t="shared" si="90"/>
        <v>0</v>
      </c>
      <c r="S572" s="1">
        <f t="shared" si="91"/>
        <v>0</v>
      </c>
      <c r="U572" s="1">
        <f t="shared" si="92"/>
        <v>0</v>
      </c>
    </row>
    <row r="573" spans="1:21" ht="14.4" customHeight="1" x14ac:dyDescent="0.3">
      <c r="A573" t="s">
        <v>22</v>
      </c>
      <c r="B573" t="s">
        <v>87</v>
      </c>
      <c r="C573" t="s">
        <v>130</v>
      </c>
      <c r="D573" t="s">
        <v>102</v>
      </c>
      <c r="E573">
        <v>1937</v>
      </c>
      <c r="G573" s="1"/>
      <c r="H573" s="3">
        <f t="shared" si="101"/>
        <v>0</v>
      </c>
      <c r="I573" s="1"/>
      <c r="J573" s="3">
        <f t="shared" si="102"/>
        <v>0</v>
      </c>
      <c r="L573" s="1"/>
      <c r="M573" s="2">
        <f t="shared" si="103"/>
        <v>0</v>
      </c>
      <c r="N573" s="1"/>
      <c r="O573" s="2">
        <f t="shared" si="104"/>
        <v>0</v>
      </c>
      <c r="P573" s="1"/>
      <c r="Q573" s="1">
        <f t="shared" si="90"/>
        <v>0</v>
      </c>
      <c r="S573" s="1">
        <f t="shared" si="91"/>
        <v>0</v>
      </c>
      <c r="U573" s="1">
        <f t="shared" si="92"/>
        <v>0</v>
      </c>
    </row>
    <row r="574" spans="1:21" ht="14.4" customHeight="1" x14ac:dyDescent="0.3">
      <c r="A574" t="s">
        <v>22</v>
      </c>
      <c r="B574" t="s">
        <v>87</v>
      </c>
      <c r="C574" t="s">
        <v>130</v>
      </c>
      <c r="D574" t="s">
        <v>102</v>
      </c>
      <c r="E574">
        <v>1938</v>
      </c>
      <c r="G574" s="1"/>
      <c r="H574" s="3">
        <f t="shared" si="101"/>
        <v>0</v>
      </c>
      <c r="I574" s="1"/>
      <c r="J574" s="3">
        <f t="shared" si="102"/>
        <v>0</v>
      </c>
      <c r="L574" s="1"/>
      <c r="M574" s="2">
        <f t="shared" si="103"/>
        <v>0</v>
      </c>
      <c r="N574" s="1"/>
      <c r="O574" s="2">
        <f t="shared" si="104"/>
        <v>0</v>
      </c>
      <c r="P574" s="1"/>
      <c r="Q574" s="1">
        <f t="shared" si="90"/>
        <v>0</v>
      </c>
      <c r="S574" s="1">
        <f t="shared" si="91"/>
        <v>0</v>
      </c>
      <c r="U574" s="1">
        <f t="shared" si="92"/>
        <v>0</v>
      </c>
    </row>
    <row r="575" spans="1:21" ht="14.4" customHeight="1" x14ac:dyDescent="0.3">
      <c r="A575" t="s">
        <v>22</v>
      </c>
      <c r="B575" t="s">
        <v>87</v>
      </c>
      <c r="C575" t="s">
        <v>130</v>
      </c>
      <c r="D575" t="s">
        <v>102</v>
      </c>
      <c r="E575">
        <v>1939</v>
      </c>
      <c r="G575" s="1"/>
      <c r="H575" s="3">
        <f t="shared" si="101"/>
        <v>0</v>
      </c>
      <c r="I575" s="1"/>
      <c r="J575" s="3">
        <f t="shared" si="102"/>
        <v>0</v>
      </c>
      <c r="L575" s="1"/>
      <c r="M575" s="2">
        <f t="shared" si="103"/>
        <v>0</v>
      </c>
      <c r="N575" s="1"/>
      <c r="O575" s="2">
        <f t="shared" si="104"/>
        <v>0</v>
      </c>
      <c r="P575" s="1"/>
      <c r="Q575" s="1">
        <f t="shared" si="90"/>
        <v>0</v>
      </c>
      <c r="S575" s="1">
        <f t="shared" si="91"/>
        <v>0</v>
      </c>
      <c r="U575" s="1">
        <f t="shared" si="92"/>
        <v>0</v>
      </c>
    </row>
    <row r="576" spans="1:21" ht="14.4" customHeight="1" x14ac:dyDescent="0.3">
      <c r="A576" t="s">
        <v>22</v>
      </c>
      <c r="B576" t="s">
        <v>87</v>
      </c>
      <c r="C576" t="s">
        <v>130</v>
      </c>
      <c r="D576" t="s">
        <v>102</v>
      </c>
      <c r="E576">
        <v>1940</v>
      </c>
      <c r="G576" s="1"/>
      <c r="H576" s="3">
        <f t="shared" si="101"/>
        <v>0</v>
      </c>
      <c r="I576" s="1"/>
      <c r="J576" s="3">
        <f t="shared" si="102"/>
        <v>0</v>
      </c>
      <c r="L576" s="1"/>
      <c r="M576" s="2">
        <f t="shared" si="103"/>
        <v>0</v>
      </c>
      <c r="N576" s="1"/>
      <c r="O576" s="2">
        <f t="shared" si="104"/>
        <v>0</v>
      </c>
      <c r="P576" s="1"/>
      <c r="Q576" s="1">
        <f t="shared" si="90"/>
        <v>0</v>
      </c>
      <c r="S576" s="1">
        <f t="shared" si="91"/>
        <v>0</v>
      </c>
      <c r="U576" s="1">
        <f t="shared" si="92"/>
        <v>0</v>
      </c>
    </row>
    <row r="577" spans="1:21" ht="14.4" customHeight="1" x14ac:dyDescent="0.3">
      <c r="A577" t="s">
        <v>22</v>
      </c>
      <c r="B577" t="s">
        <v>87</v>
      </c>
      <c r="C577" t="s">
        <v>130</v>
      </c>
      <c r="D577" t="s">
        <v>102</v>
      </c>
      <c r="E577">
        <v>1941</v>
      </c>
      <c r="G577" s="1"/>
      <c r="H577" s="3">
        <f t="shared" si="101"/>
        <v>0</v>
      </c>
      <c r="I577" s="1"/>
      <c r="J577" s="3">
        <f t="shared" si="102"/>
        <v>0</v>
      </c>
      <c r="L577" s="1"/>
      <c r="M577" s="2">
        <f t="shared" si="103"/>
        <v>0</v>
      </c>
      <c r="N577" s="1"/>
      <c r="O577" s="2">
        <f t="shared" si="104"/>
        <v>0</v>
      </c>
      <c r="P577" s="1"/>
      <c r="Q577" s="1">
        <f t="shared" si="90"/>
        <v>0</v>
      </c>
      <c r="S577" s="1">
        <f t="shared" si="91"/>
        <v>0</v>
      </c>
      <c r="U577" s="1">
        <f t="shared" si="92"/>
        <v>0</v>
      </c>
    </row>
    <row r="578" spans="1:21" ht="14.4" customHeight="1" x14ac:dyDescent="0.3">
      <c r="A578" t="s">
        <v>22</v>
      </c>
      <c r="B578" t="s">
        <v>87</v>
      </c>
      <c r="C578" t="s">
        <v>130</v>
      </c>
      <c r="D578" t="s">
        <v>102</v>
      </c>
      <c r="E578">
        <v>1942</v>
      </c>
      <c r="G578" s="1"/>
      <c r="H578" s="3">
        <f t="shared" si="101"/>
        <v>0</v>
      </c>
      <c r="I578" s="1"/>
      <c r="J578" s="3">
        <f t="shared" si="102"/>
        <v>0</v>
      </c>
      <c r="L578" s="1"/>
      <c r="M578" s="2">
        <f t="shared" si="103"/>
        <v>0</v>
      </c>
      <c r="N578" s="1"/>
      <c r="O578" s="2">
        <f t="shared" si="104"/>
        <v>0</v>
      </c>
      <c r="P578" s="1"/>
      <c r="Q578" s="1">
        <f t="shared" si="90"/>
        <v>0</v>
      </c>
      <c r="S578" s="1">
        <f t="shared" si="91"/>
        <v>0</v>
      </c>
      <c r="U578" s="1">
        <f t="shared" si="92"/>
        <v>0</v>
      </c>
    </row>
    <row r="579" spans="1:21" ht="14.4" customHeight="1" x14ac:dyDescent="0.3">
      <c r="A579" t="s">
        <v>22</v>
      </c>
      <c r="B579" t="s">
        <v>87</v>
      </c>
      <c r="C579" t="s">
        <v>130</v>
      </c>
      <c r="D579" t="s">
        <v>102</v>
      </c>
      <c r="E579">
        <v>1943</v>
      </c>
      <c r="G579" s="1"/>
      <c r="H579" s="3">
        <f t="shared" si="101"/>
        <v>0</v>
      </c>
      <c r="I579" s="1"/>
      <c r="J579" s="3">
        <f t="shared" si="102"/>
        <v>0</v>
      </c>
      <c r="L579" s="1"/>
      <c r="M579" s="2">
        <f t="shared" si="103"/>
        <v>0</v>
      </c>
      <c r="N579" s="1"/>
      <c r="O579" s="2">
        <f t="shared" si="104"/>
        <v>0</v>
      </c>
      <c r="P579" s="1"/>
      <c r="Q579" s="1">
        <f t="shared" ref="Q579:Q642" si="105">P579/100000</f>
        <v>0</v>
      </c>
      <c r="S579" s="1">
        <f t="shared" si="91"/>
        <v>0</v>
      </c>
      <c r="U579" s="1">
        <f t="shared" si="92"/>
        <v>0</v>
      </c>
    </row>
    <row r="580" spans="1:21" ht="14.4" customHeight="1" x14ac:dyDescent="0.3">
      <c r="A580" t="s">
        <v>22</v>
      </c>
      <c r="B580" t="s">
        <v>87</v>
      </c>
      <c r="C580" t="s">
        <v>130</v>
      </c>
      <c r="D580" t="s">
        <v>102</v>
      </c>
      <c r="E580">
        <v>1944</v>
      </c>
      <c r="G580" s="1"/>
      <c r="H580" s="3">
        <f t="shared" si="101"/>
        <v>0</v>
      </c>
      <c r="I580" s="1"/>
      <c r="J580" s="3">
        <f t="shared" si="102"/>
        <v>0</v>
      </c>
      <c r="L580" s="1"/>
      <c r="M580" s="2">
        <f t="shared" si="103"/>
        <v>0</v>
      </c>
      <c r="N580" s="1"/>
      <c r="O580" s="2">
        <f t="shared" si="104"/>
        <v>0</v>
      </c>
      <c r="P580" s="1"/>
      <c r="Q580" s="1">
        <f t="shared" si="105"/>
        <v>0</v>
      </c>
      <c r="S580" s="1">
        <f t="shared" si="91"/>
        <v>0</v>
      </c>
      <c r="U580" s="1">
        <f t="shared" si="92"/>
        <v>0</v>
      </c>
    </row>
    <row r="581" spans="1:21" ht="14.4" customHeight="1" x14ac:dyDescent="0.3">
      <c r="A581" t="s">
        <v>22</v>
      </c>
      <c r="B581" t="s">
        <v>87</v>
      </c>
      <c r="C581" t="s">
        <v>130</v>
      </c>
      <c r="D581" t="s">
        <v>102</v>
      </c>
      <c r="E581">
        <v>1945</v>
      </c>
      <c r="G581" s="1"/>
      <c r="H581" s="3">
        <f t="shared" si="101"/>
        <v>0</v>
      </c>
      <c r="I581" s="1"/>
      <c r="J581" s="3">
        <f t="shared" si="102"/>
        <v>0</v>
      </c>
      <c r="L581" s="1"/>
      <c r="M581" s="2">
        <f t="shared" si="103"/>
        <v>0</v>
      </c>
      <c r="N581" s="1"/>
      <c r="O581" s="2">
        <f t="shared" si="104"/>
        <v>0</v>
      </c>
      <c r="P581" s="1"/>
      <c r="Q581" s="1">
        <f t="shared" si="105"/>
        <v>0</v>
      </c>
      <c r="S581" s="1">
        <f t="shared" si="91"/>
        <v>0</v>
      </c>
      <c r="U581" s="1">
        <f t="shared" si="92"/>
        <v>0</v>
      </c>
    </row>
    <row r="582" spans="1:21" ht="14.4" customHeight="1" x14ac:dyDescent="0.3">
      <c r="A582" t="s">
        <v>127</v>
      </c>
      <c r="B582" t="s">
        <v>25</v>
      </c>
      <c r="C582" t="s">
        <v>132</v>
      </c>
      <c r="D582" t="s">
        <v>102</v>
      </c>
      <c r="E582">
        <v>1936</v>
      </c>
      <c r="F582">
        <v>20</v>
      </c>
      <c r="G582" s="1">
        <v>85650</v>
      </c>
      <c r="H582" s="3">
        <f t="shared" si="101"/>
        <v>1.7130000000000001</v>
      </c>
      <c r="I582" s="1">
        <v>230700</v>
      </c>
      <c r="J582" s="3">
        <f t="shared" si="102"/>
        <v>4.6139999999999999</v>
      </c>
      <c r="L582" s="1">
        <v>0</v>
      </c>
      <c r="M582" s="2">
        <f t="shared" si="103"/>
        <v>0</v>
      </c>
      <c r="N582" s="1"/>
      <c r="O582" s="2">
        <f t="shared" si="104"/>
        <v>0</v>
      </c>
      <c r="P582" s="1">
        <f>1035240+1210712</f>
        <v>2245952</v>
      </c>
      <c r="Q582" s="1">
        <f t="shared" si="105"/>
        <v>22.459520000000001</v>
      </c>
      <c r="S582" s="1">
        <f t="shared" si="91"/>
        <v>0</v>
      </c>
      <c r="U582" s="1">
        <f t="shared" si="92"/>
        <v>0</v>
      </c>
    </row>
    <row r="583" spans="1:21" ht="14.4" customHeight="1" x14ac:dyDescent="0.3">
      <c r="A583" t="s">
        <v>127</v>
      </c>
      <c r="B583" t="s">
        <v>25</v>
      </c>
      <c r="C583" t="s">
        <v>132</v>
      </c>
      <c r="D583" t="s">
        <v>102</v>
      </c>
      <c r="E583">
        <v>1937</v>
      </c>
      <c r="F583">
        <v>20</v>
      </c>
      <c r="G583" s="1">
        <v>85650</v>
      </c>
      <c r="H583" s="3">
        <f t="shared" si="101"/>
        <v>1.7130000000000001</v>
      </c>
      <c r="I583" s="1">
        <v>760000</v>
      </c>
      <c r="J583" s="3">
        <f t="shared" si="102"/>
        <v>15.2</v>
      </c>
      <c r="L583" s="1">
        <v>0</v>
      </c>
      <c r="M583" s="2">
        <f t="shared" si="103"/>
        <v>0</v>
      </c>
      <c r="N583" s="1"/>
      <c r="O583" s="2">
        <f t="shared" si="104"/>
        <v>0</v>
      </c>
      <c r="P583" s="1">
        <f>2311000</f>
        <v>2311000</v>
      </c>
      <c r="Q583" s="1">
        <f t="shared" si="105"/>
        <v>23.11</v>
      </c>
      <c r="S583" s="1">
        <f t="shared" si="91"/>
        <v>0</v>
      </c>
      <c r="U583" s="1">
        <f t="shared" si="92"/>
        <v>0</v>
      </c>
    </row>
    <row r="584" spans="1:21" ht="14.4" customHeight="1" x14ac:dyDescent="0.3">
      <c r="A584" t="s">
        <v>127</v>
      </c>
      <c r="B584" t="s">
        <v>25</v>
      </c>
      <c r="C584" t="s">
        <v>132</v>
      </c>
      <c r="D584" t="s">
        <v>102</v>
      </c>
      <c r="E584">
        <v>1938</v>
      </c>
      <c r="F584">
        <v>20</v>
      </c>
      <c r="G584" s="1">
        <v>135238</v>
      </c>
      <c r="H584" s="3">
        <f t="shared" si="101"/>
        <v>2.7047599999999998</v>
      </c>
      <c r="I584" s="1">
        <v>760000</v>
      </c>
      <c r="J584" s="3">
        <f t="shared" si="102"/>
        <v>15.2</v>
      </c>
      <c r="L584" s="1">
        <v>0</v>
      </c>
      <c r="M584" s="2">
        <f t="shared" si="103"/>
        <v>0</v>
      </c>
      <c r="N584" s="1"/>
      <c r="O584" s="2">
        <f t="shared" si="104"/>
        <v>0</v>
      </c>
      <c r="P584" s="1"/>
      <c r="Q584" s="1">
        <f t="shared" si="105"/>
        <v>0</v>
      </c>
      <c r="S584" s="1">
        <f t="shared" si="91"/>
        <v>0</v>
      </c>
      <c r="U584" s="1">
        <f t="shared" si="92"/>
        <v>0</v>
      </c>
    </row>
    <row r="585" spans="1:21" ht="14.4" customHeight="1" x14ac:dyDescent="0.3">
      <c r="A585" t="s">
        <v>127</v>
      </c>
      <c r="B585" t="s">
        <v>25</v>
      </c>
      <c r="C585" t="s">
        <v>132</v>
      </c>
      <c r="D585" t="s">
        <v>102</v>
      </c>
      <c r="E585">
        <v>1939</v>
      </c>
      <c r="F585">
        <v>20</v>
      </c>
      <c r="G585" s="1">
        <v>160000</v>
      </c>
      <c r="H585" s="3">
        <f t="shared" si="101"/>
        <v>3.2</v>
      </c>
      <c r="I585" s="1">
        <v>1005000</v>
      </c>
      <c r="J585" s="3">
        <f t="shared" si="102"/>
        <v>20.100000000000001</v>
      </c>
      <c r="L585" s="1">
        <v>240</v>
      </c>
      <c r="M585" s="2">
        <f t="shared" si="103"/>
        <v>0.24</v>
      </c>
      <c r="N585" s="1"/>
      <c r="O585" s="2">
        <f t="shared" si="104"/>
        <v>0</v>
      </c>
      <c r="P585" s="1"/>
      <c r="Q585" s="1">
        <f t="shared" si="105"/>
        <v>0</v>
      </c>
      <c r="S585" s="1">
        <f t="shared" si="91"/>
        <v>0</v>
      </c>
      <c r="U585" s="1">
        <f t="shared" si="92"/>
        <v>0</v>
      </c>
    </row>
    <row r="586" spans="1:21" ht="14.4" customHeight="1" x14ac:dyDescent="0.3">
      <c r="A586" t="s">
        <v>127</v>
      </c>
      <c r="B586" t="s">
        <v>25</v>
      </c>
      <c r="C586" t="s">
        <v>132</v>
      </c>
      <c r="D586" t="s">
        <v>102</v>
      </c>
      <c r="E586">
        <v>1940</v>
      </c>
      <c r="F586">
        <v>20</v>
      </c>
      <c r="G586" s="1">
        <v>185000</v>
      </c>
      <c r="H586" s="3">
        <f t="shared" si="101"/>
        <v>3.7</v>
      </c>
      <c r="I586" s="1">
        <v>1055000</v>
      </c>
      <c r="J586" s="3">
        <f t="shared" si="102"/>
        <v>21.1</v>
      </c>
      <c r="L586" s="1">
        <v>1481</v>
      </c>
      <c r="M586" s="2">
        <f t="shared" si="103"/>
        <v>1.4810000000000001</v>
      </c>
      <c r="N586" s="1"/>
      <c r="O586" s="2">
        <f t="shared" si="104"/>
        <v>0</v>
      </c>
      <c r="P586" s="1"/>
      <c r="Q586" s="1">
        <f t="shared" si="105"/>
        <v>0</v>
      </c>
      <c r="S586" s="1">
        <f t="shared" si="91"/>
        <v>0</v>
      </c>
      <c r="U586" s="1">
        <f t="shared" si="92"/>
        <v>0</v>
      </c>
    </row>
    <row r="587" spans="1:21" ht="14.4" customHeight="1" x14ac:dyDescent="0.3">
      <c r="A587" t="s">
        <v>127</v>
      </c>
      <c r="B587" t="s">
        <v>25</v>
      </c>
      <c r="C587" t="s">
        <v>132</v>
      </c>
      <c r="D587" t="s">
        <v>102</v>
      </c>
      <c r="E587">
        <v>1941</v>
      </c>
      <c r="F587">
        <v>20</v>
      </c>
      <c r="G587" s="1">
        <v>210000</v>
      </c>
      <c r="H587" s="3">
        <f t="shared" si="101"/>
        <v>4.2</v>
      </c>
      <c r="I587" s="1">
        <v>1664000</v>
      </c>
      <c r="J587" s="3">
        <f t="shared" si="102"/>
        <v>33.28</v>
      </c>
      <c r="L587" s="1">
        <v>3120</v>
      </c>
      <c r="M587" s="2">
        <f t="shared" si="103"/>
        <v>3.12</v>
      </c>
      <c r="N587" s="1"/>
      <c r="O587" s="2">
        <f t="shared" si="104"/>
        <v>0</v>
      </c>
      <c r="P587" s="1"/>
      <c r="Q587" s="1">
        <f t="shared" si="105"/>
        <v>0</v>
      </c>
      <c r="S587" s="1">
        <f t="shared" si="91"/>
        <v>0</v>
      </c>
      <c r="U587" s="1">
        <f t="shared" si="92"/>
        <v>0</v>
      </c>
    </row>
    <row r="588" spans="1:21" ht="14.4" customHeight="1" x14ac:dyDescent="0.3">
      <c r="A588" t="s">
        <v>127</v>
      </c>
      <c r="B588" t="s">
        <v>25</v>
      </c>
      <c r="C588" t="s">
        <v>132</v>
      </c>
      <c r="D588" t="s">
        <v>102</v>
      </c>
      <c r="E588">
        <v>1942</v>
      </c>
      <c r="F588">
        <v>20</v>
      </c>
      <c r="G588" s="1">
        <v>235000</v>
      </c>
      <c r="H588" s="3">
        <f t="shared" si="101"/>
        <v>4.7</v>
      </c>
      <c r="I588" s="1">
        <v>2242000</v>
      </c>
      <c r="J588" s="3">
        <f t="shared" si="102"/>
        <v>44.84</v>
      </c>
      <c r="L588" s="1">
        <v>4366</v>
      </c>
      <c r="M588" s="2">
        <f t="shared" si="103"/>
        <v>4.3659999999999997</v>
      </c>
      <c r="N588" s="1"/>
      <c r="O588" s="2">
        <f t="shared" si="104"/>
        <v>0</v>
      </c>
      <c r="P588" s="1"/>
      <c r="Q588" s="1">
        <f t="shared" si="105"/>
        <v>0</v>
      </c>
      <c r="S588" s="1">
        <f t="shared" si="91"/>
        <v>0</v>
      </c>
      <c r="U588" s="1">
        <f t="shared" si="92"/>
        <v>0</v>
      </c>
    </row>
    <row r="589" spans="1:21" ht="14.4" customHeight="1" x14ac:dyDescent="0.3">
      <c r="A589" t="s">
        <v>127</v>
      </c>
      <c r="B589" t="s">
        <v>25</v>
      </c>
      <c r="C589" t="s">
        <v>132</v>
      </c>
      <c r="D589" t="s">
        <v>102</v>
      </c>
      <c r="E589">
        <v>1943</v>
      </c>
      <c r="F589">
        <v>20</v>
      </c>
      <c r="G589" s="1">
        <v>370000</v>
      </c>
      <c r="H589" s="3">
        <f t="shared" si="101"/>
        <v>7.4</v>
      </c>
      <c r="I589" s="1">
        <v>2322000</v>
      </c>
      <c r="J589" s="3">
        <f t="shared" si="102"/>
        <v>46.44</v>
      </c>
      <c r="L589" s="1">
        <v>12529</v>
      </c>
      <c r="M589" s="2">
        <f t="shared" si="103"/>
        <v>12.529</v>
      </c>
      <c r="N589" s="1"/>
      <c r="O589" s="2">
        <f t="shared" si="104"/>
        <v>0</v>
      </c>
      <c r="P589" s="1"/>
      <c r="Q589" s="1">
        <f t="shared" si="105"/>
        <v>0</v>
      </c>
      <c r="S589" s="1">
        <f t="shared" ref="S589:S652" si="106">R589/10</f>
        <v>0</v>
      </c>
      <c r="U589" s="1">
        <f t="shared" ref="U589:U652" si="107">T589/1000</f>
        <v>0</v>
      </c>
    </row>
    <row r="590" spans="1:21" ht="14.4" customHeight="1" x14ac:dyDescent="0.3">
      <c r="A590" t="s">
        <v>127</v>
      </c>
      <c r="B590" t="s">
        <v>25</v>
      </c>
      <c r="C590" t="s">
        <v>132</v>
      </c>
      <c r="D590" t="s">
        <v>102</v>
      </c>
      <c r="E590">
        <v>1944</v>
      </c>
      <c r="F590">
        <v>20</v>
      </c>
      <c r="G590" s="1">
        <v>606000</v>
      </c>
      <c r="H590" s="3">
        <f t="shared" si="101"/>
        <v>12.12</v>
      </c>
      <c r="I590" s="1">
        <v>3334000</v>
      </c>
      <c r="J590" s="3">
        <f t="shared" si="102"/>
        <v>66.680000000000007</v>
      </c>
      <c r="L590" s="1">
        <v>12943</v>
      </c>
      <c r="M590" s="2">
        <f t="shared" si="103"/>
        <v>12.943</v>
      </c>
      <c r="N590" s="1"/>
      <c r="O590" s="2">
        <f t="shared" si="104"/>
        <v>0</v>
      </c>
      <c r="P590" s="1"/>
      <c r="Q590" s="1">
        <f t="shared" si="105"/>
        <v>0</v>
      </c>
      <c r="S590" s="1">
        <f t="shared" si="106"/>
        <v>0</v>
      </c>
      <c r="U590" s="1">
        <f t="shared" si="107"/>
        <v>0</v>
      </c>
    </row>
    <row r="591" spans="1:21" ht="14.4" customHeight="1" x14ac:dyDescent="0.3">
      <c r="A591" t="s">
        <v>127</v>
      </c>
      <c r="B591" t="s">
        <v>25</v>
      </c>
      <c r="C591" t="s">
        <v>132</v>
      </c>
      <c r="D591" t="s">
        <v>102</v>
      </c>
      <c r="E591">
        <v>1945</v>
      </c>
      <c r="F591">
        <v>20</v>
      </c>
      <c r="G591" s="1">
        <v>606000</v>
      </c>
      <c r="H591" s="3">
        <f t="shared" si="101"/>
        <v>12.12</v>
      </c>
      <c r="I591" s="1"/>
      <c r="J591" s="3">
        <f t="shared" si="102"/>
        <v>0</v>
      </c>
      <c r="L591" s="1">
        <v>1243</v>
      </c>
      <c r="M591" s="2">
        <f t="shared" si="103"/>
        <v>1.2430000000000001</v>
      </c>
      <c r="N591" s="1"/>
      <c r="O591" s="2">
        <f t="shared" si="104"/>
        <v>0</v>
      </c>
      <c r="P591" s="1"/>
      <c r="Q591" s="1">
        <f t="shared" si="105"/>
        <v>0</v>
      </c>
      <c r="S591" s="1">
        <f t="shared" si="106"/>
        <v>0</v>
      </c>
      <c r="U591" s="1">
        <f t="shared" si="107"/>
        <v>0</v>
      </c>
    </row>
    <row r="592" spans="1:21" ht="14.4" customHeight="1" x14ac:dyDescent="0.3">
      <c r="A592" t="s">
        <v>126</v>
      </c>
      <c r="B592" t="s">
        <v>90</v>
      </c>
      <c r="C592" t="s">
        <v>130</v>
      </c>
      <c r="D592" t="s">
        <v>102</v>
      </c>
      <c r="E592">
        <v>1936</v>
      </c>
      <c r="G592" s="1"/>
      <c r="H592" s="3">
        <f t="shared" si="101"/>
        <v>0</v>
      </c>
      <c r="I592" s="1"/>
      <c r="J592" s="3">
        <f t="shared" si="102"/>
        <v>0</v>
      </c>
      <c r="L592" s="1"/>
      <c r="M592" s="2">
        <f t="shared" si="103"/>
        <v>0</v>
      </c>
      <c r="N592" s="1"/>
      <c r="O592" s="2">
        <f t="shared" si="104"/>
        <v>0</v>
      </c>
      <c r="P592" s="1"/>
      <c r="Q592" s="1">
        <f t="shared" si="105"/>
        <v>0</v>
      </c>
      <c r="S592" s="1">
        <f t="shared" si="106"/>
        <v>0</v>
      </c>
      <c r="U592" s="1">
        <f t="shared" si="107"/>
        <v>0</v>
      </c>
    </row>
    <row r="593" spans="1:21" ht="14.4" customHeight="1" x14ac:dyDescent="0.3">
      <c r="A593" t="s">
        <v>126</v>
      </c>
      <c r="B593" t="s">
        <v>90</v>
      </c>
      <c r="C593" t="s">
        <v>130</v>
      </c>
      <c r="D593" t="s">
        <v>102</v>
      </c>
      <c r="E593">
        <v>1937</v>
      </c>
      <c r="G593" s="1"/>
      <c r="H593" s="3">
        <f t="shared" si="101"/>
        <v>0</v>
      </c>
      <c r="I593" s="1"/>
      <c r="J593" s="3">
        <f t="shared" si="102"/>
        <v>0</v>
      </c>
      <c r="L593" s="1"/>
      <c r="M593" s="2">
        <f t="shared" si="103"/>
        <v>0</v>
      </c>
      <c r="N593" s="1"/>
      <c r="O593" s="2">
        <f t="shared" si="104"/>
        <v>0</v>
      </c>
      <c r="P593" s="1"/>
      <c r="Q593" s="1">
        <f t="shared" si="105"/>
        <v>0</v>
      </c>
      <c r="S593" s="1">
        <f t="shared" si="106"/>
        <v>0</v>
      </c>
      <c r="U593" s="1">
        <f t="shared" si="107"/>
        <v>0</v>
      </c>
    </row>
    <row r="594" spans="1:21" ht="14.4" customHeight="1" x14ac:dyDescent="0.3">
      <c r="A594" t="s">
        <v>126</v>
      </c>
      <c r="B594" t="s">
        <v>90</v>
      </c>
      <c r="C594" t="s">
        <v>130</v>
      </c>
      <c r="D594" t="s">
        <v>102</v>
      </c>
      <c r="E594">
        <v>1938</v>
      </c>
      <c r="G594" s="1"/>
      <c r="H594" s="3">
        <f t="shared" si="101"/>
        <v>0</v>
      </c>
      <c r="I594" s="1"/>
      <c r="J594" s="3">
        <f t="shared" si="102"/>
        <v>0</v>
      </c>
      <c r="L594" s="1"/>
      <c r="M594" s="2">
        <f t="shared" si="103"/>
        <v>0</v>
      </c>
      <c r="N594" s="1"/>
      <c r="O594" s="2">
        <f t="shared" si="104"/>
        <v>0</v>
      </c>
      <c r="P594" s="1"/>
      <c r="Q594" s="1">
        <f t="shared" si="105"/>
        <v>0</v>
      </c>
      <c r="S594" s="1">
        <f t="shared" si="106"/>
        <v>0</v>
      </c>
      <c r="U594" s="1">
        <f t="shared" si="107"/>
        <v>0</v>
      </c>
    </row>
    <row r="595" spans="1:21" ht="14.4" customHeight="1" x14ac:dyDescent="0.3">
      <c r="A595" t="s">
        <v>126</v>
      </c>
      <c r="B595" t="s">
        <v>90</v>
      </c>
      <c r="C595" t="s">
        <v>130</v>
      </c>
      <c r="D595" t="s">
        <v>102</v>
      </c>
      <c r="E595">
        <v>1939</v>
      </c>
      <c r="G595" s="1"/>
      <c r="H595" s="3">
        <f t="shared" si="101"/>
        <v>0</v>
      </c>
      <c r="I595" s="1"/>
      <c r="J595" s="3">
        <f t="shared" si="102"/>
        <v>0</v>
      </c>
      <c r="L595" s="1"/>
      <c r="M595" s="2">
        <f t="shared" si="103"/>
        <v>0</v>
      </c>
      <c r="N595" s="1"/>
      <c r="O595" s="2">
        <f t="shared" si="104"/>
        <v>0</v>
      </c>
      <c r="P595" s="1"/>
      <c r="Q595" s="1">
        <f t="shared" si="105"/>
        <v>0</v>
      </c>
      <c r="S595" s="1">
        <f t="shared" si="106"/>
        <v>0</v>
      </c>
      <c r="U595" s="1">
        <f t="shared" si="107"/>
        <v>0</v>
      </c>
    </row>
    <row r="596" spans="1:21" ht="14.4" customHeight="1" x14ac:dyDescent="0.3">
      <c r="A596" t="s">
        <v>126</v>
      </c>
      <c r="B596" t="s">
        <v>90</v>
      </c>
      <c r="C596" t="s">
        <v>130</v>
      </c>
      <c r="D596" t="s">
        <v>102</v>
      </c>
      <c r="E596">
        <v>1940</v>
      </c>
      <c r="G596" s="1"/>
      <c r="H596" s="3">
        <f t="shared" si="101"/>
        <v>0</v>
      </c>
      <c r="I596" s="1"/>
      <c r="J596" s="3">
        <f t="shared" si="102"/>
        <v>0</v>
      </c>
      <c r="L596" s="1"/>
      <c r="M596" s="2">
        <f t="shared" si="103"/>
        <v>0</v>
      </c>
      <c r="N596" s="1"/>
      <c r="O596" s="2">
        <f t="shared" si="104"/>
        <v>0</v>
      </c>
      <c r="P596" s="1"/>
      <c r="Q596" s="1">
        <f t="shared" si="105"/>
        <v>0</v>
      </c>
      <c r="S596" s="1">
        <f t="shared" si="106"/>
        <v>0</v>
      </c>
      <c r="U596" s="1">
        <f t="shared" si="107"/>
        <v>0</v>
      </c>
    </row>
    <row r="597" spans="1:21" ht="14.4" customHeight="1" x14ac:dyDescent="0.3">
      <c r="A597" t="s">
        <v>126</v>
      </c>
      <c r="B597" t="s">
        <v>90</v>
      </c>
      <c r="C597" t="s">
        <v>130</v>
      </c>
      <c r="D597" t="s">
        <v>102</v>
      </c>
      <c r="E597">
        <v>1941</v>
      </c>
      <c r="G597" s="1"/>
      <c r="H597" s="3">
        <f t="shared" si="101"/>
        <v>0</v>
      </c>
      <c r="I597" s="1"/>
      <c r="J597" s="3">
        <f t="shared" si="102"/>
        <v>0</v>
      </c>
      <c r="L597" s="1"/>
      <c r="M597" s="2">
        <f t="shared" si="103"/>
        <v>0</v>
      </c>
      <c r="N597" s="1"/>
      <c r="O597" s="2">
        <f t="shared" si="104"/>
        <v>0</v>
      </c>
      <c r="P597" s="1"/>
      <c r="Q597" s="1">
        <f t="shared" si="105"/>
        <v>0</v>
      </c>
      <c r="S597" s="1">
        <f t="shared" si="106"/>
        <v>0</v>
      </c>
      <c r="U597" s="1">
        <f t="shared" si="107"/>
        <v>0</v>
      </c>
    </row>
    <row r="598" spans="1:21" ht="14.4" customHeight="1" x14ac:dyDescent="0.3">
      <c r="A598" t="s">
        <v>126</v>
      </c>
      <c r="B598" t="s">
        <v>90</v>
      </c>
      <c r="C598" t="s">
        <v>130</v>
      </c>
      <c r="D598" t="s">
        <v>102</v>
      </c>
      <c r="E598">
        <v>1942</v>
      </c>
      <c r="G598" s="1"/>
      <c r="H598" s="3">
        <f t="shared" si="101"/>
        <v>0</v>
      </c>
      <c r="I598" s="1"/>
      <c r="J598" s="3">
        <f t="shared" si="102"/>
        <v>0</v>
      </c>
      <c r="L598" s="1"/>
      <c r="M598" s="2">
        <f t="shared" si="103"/>
        <v>0</v>
      </c>
      <c r="N598" s="1"/>
      <c r="O598" s="2">
        <f t="shared" si="104"/>
        <v>0</v>
      </c>
      <c r="P598" s="1"/>
      <c r="Q598" s="1">
        <f t="shared" si="105"/>
        <v>0</v>
      </c>
      <c r="S598" s="1">
        <f t="shared" si="106"/>
        <v>0</v>
      </c>
      <c r="U598" s="1">
        <f t="shared" si="107"/>
        <v>0</v>
      </c>
    </row>
    <row r="599" spans="1:21" ht="14.4" customHeight="1" x14ac:dyDescent="0.3">
      <c r="A599" t="s">
        <v>126</v>
      </c>
      <c r="B599" t="s">
        <v>90</v>
      </c>
      <c r="C599" t="s">
        <v>130</v>
      </c>
      <c r="D599" t="s">
        <v>102</v>
      </c>
      <c r="E599">
        <v>1943</v>
      </c>
      <c r="G599" s="1"/>
      <c r="H599" s="3">
        <f t="shared" si="101"/>
        <v>0</v>
      </c>
      <c r="I599" s="1"/>
      <c r="J599" s="3">
        <f t="shared" si="102"/>
        <v>0</v>
      </c>
      <c r="L599" s="1"/>
      <c r="M599" s="2">
        <f t="shared" si="103"/>
        <v>0</v>
      </c>
      <c r="N599" s="1"/>
      <c r="O599" s="2">
        <f t="shared" si="104"/>
        <v>0</v>
      </c>
      <c r="P599" s="1"/>
      <c r="Q599" s="1">
        <f t="shared" si="105"/>
        <v>0</v>
      </c>
      <c r="S599" s="1">
        <f t="shared" si="106"/>
        <v>0</v>
      </c>
      <c r="U599" s="1">
        <f t="shared" si="107"/>
        <v>0</v>
      </c>
    </row>
    <row r="600" spans="1:21" ht="14.4" customHeight="1" x14ac:dyDescent="0.3">
      <c r="A600" t="s">
        <v>126</v>
      </c>
      <c r="B600" t="s">
        <v>90</v>
      </c>
      <c r="C600" t="s">
        <v>130</v>
      </c>
      <c r="D600" t="s">
        <v>102</v>
      </c>
      <c r="E600">
        <v>1944</v>
      </c>
      <c r="G600" s="1"/>
      <c r="H600" s="3">
        <f t="shared" si="101"/>
        <v>0</v>
      </c>
      <c r="I600" s="1"/>
      <c r="J600" s="3">
        <f t="shared" si="102"/>
        <v>0</v>
      </c>
      <c r="L600" s="1"/>
      <c r="M600" s="2">
        <f t="shared" si="103"/>
        <v>0</v>
      </c>
      <c r="N600" s="1"/>
      <c r="O600" s="2">
        <f t="shared" si="104"/>
        <v>0</v>
      </c>
      <c r="P600" s="1"/>
      <c r="Q600" s="1">
        <f t="shared" si="105"/>
        <v>0</v>
      </c>
      <c r="S600" s="1">
        <f t="shared" si="106"/>
        <v>0</v>
      </c>
      <c r="U600" s="1">
        <f t="shared" si="107"/>
        <v>0</v>
      </c>
    </row>
    <row r="601" spans="1:21" ht="14.4" customHeight="1" x14ac:dyDescent="0.3">
      <c r="A601" t="s">
        <v>126</v>
      </c>
      <c r="B601" t="s">
        <v>90</v>
      </c>
      <c r="C601" t="s">
        <v>130</v>
      </c>
      <c r="D601" t="s">
        <v>102</v>
      </c>
      <c r="E601">
        <v>1945</v>
      </c>
      <c r="G601" s="1"/>
      <c r="H601" s="3">
        <f t="shared" si="101"/>
        <v>0</v>
      </c>
      <c r="I601" s="1"/>
      <c r="J601" s="3">
        <f t="shared" si="102"/>
        <v>0</v>
      </c>
      <c r="L601" s="1"/>
      <c r="M601" s="2">
        <f t="shared" si="103"/>
        <v>0</v>
      </c>
      <c r="N601" s="1"/>
      <c r="O601" s="2">
        <f t="shared" si="104"/>
        <v>0</v>
      </c>
      <c r="P601" s="1"/>
      <c r="Q601" s="1">
        <f t="shared" si="105"/>
        <v>0</v>
      </c>
      <c r="S601" s="1">
        <f t="shared" si="106"/>
        <v>0</v>
      </c>
      <c r="U601" s="1">
        <f t="shared" si="107"/>
        <v>0</v>
      </c>
    </row>
    <row r="602" spans="1:21" ht="14.4" customHeight="1" x14ac:dyDescent="0.3">
      <c r="A602" t="s">
        <v>57</v>
      </c>
      <c r="B602" t="s">
        <v>57</v>
      </c>
      <c r="C602" t="s">
        <v>129</v>
      </c>
      <c r="D602" t="s">
        <v>102</v>
      </c>
      <c r="E602">
        <v>1936</v>
      </c>
      <c r="F602">
        <v>2</v>
      </c>
      <c r="G602" s="1">
        <v>2554</v>
      </c>
      <c r="H602" s="3">
        <f t="shared" si="101"/>
        <v>5.108E-2</v>
      </c>
      <c r="I602" s="1">
        <v>0</v>
      </c>
      <c r="J602" s="3">
        <f t="shared" si="102"/>
        <v>0</v>
      </c>
      <c r="L602" s="1"/>
      <c r="M602" s="2">
        <f t="shared" si="103"/>
        <v>0</v>
      </c>
      <c r="N602" s="1"/>
      <c r="O602" s="2">
        <f t="shared" si="104"/>
        <v>0</v>
      </c>
      <c r="P602" s="1"/>
      <c r="Q602" s="1">
        <f t="shared" si="105"/>
        <v>0</v>
      </c>
      <c r="S602" s="1">
        <f t="shared" si="106"/>
        <v>0</v>
      </c>
      <c r="U602" s="1">
        <f t="shared" si="107"/>
        <v>0</v>
      </c>
    </row>
    <row r="603" spans="1:21" ht="14.4" customHeight="1" x14ac:dyDescent="0.3">
      <c r="A603" t="s">
        <v>57</v>
      </c>
      <c r="B603" t="s">
        <v>57</v>
      </c>
      <c r="C603" t="s">
        <v>129</v>
      </c>
      <c r="D603" t="s">
        <v>102</v>
      </c>
      <c r="E603">
        <v>1937</v>
      </c>
      <c r="F603">
        <v>2</v>
      </c>
      <c r="G603" s="1">
        <v>2855</v>
      </c>
      <c r="H603" s="3">
        <f t="shared" si="101"/>
        <v>5.7099999999999998E-2</v>
      </c>
      <c r="I603" s="1"/>
      <c r="J603" s="3">
        <f t="shared" si="102"/>
        <v>0</v>
      </c>
      <c r="L603" s="1"/>
      <c r="M603" s="2">
        <f t="shared" si="103"/>
        <v>0</v>
      </c>
      <c r="N603" s="1"/>
      <c r="O603" s="2">
        <f t="shared" si="104"/>
        <v>0</v>
      </c>
      <c r="P603" s="1"/>
      <c r="Q603" s="1">
        <f t="shared" si="105"/>
        <v>0</v>
      </c>
      <c r="S603" s="1">
        <f t="shared" si="106"/>
        <v>0</v>
      </c>
      <c r="U603" s="1">
        <f t="shared" si="107"/>
        <v>0</v>
      </c>
    </row>
    <row r="604" spans="1:21" ht="14.4" customHeight="1" x14ac:dyDescent="0.3">
      <c r="A604" t="s">
        <v>57</v>
      </c>
      <c r="B604" t="s">
        <v>57</v>
      </c>
      <c r="C604" t="s">
        <v>129</v>
      </c>
      <c r="D604" t="s">
        <v>102</v>
      </c>
      <c r="E604">
        <v>1938</v>
      </c>
      <c r="F604">
        <v>2</v>
      </c>
      <c r="G604" s="1">
        <v>2598</v>
      </c>
      <c r="H604" s="3">
        <f t="shared" si="101"/>
        <v>5.1959999999999999E-2</v>
      </c>
      <c r="I604" s="1"/>
      <c r="J604" s="3">
        <f t="shared" si="102"/>
        <v>0</v>
      </c>
      <c r="L604" s="1"/>
      <c r="M604" s="2">
        <f t="shared" si="103"/>
        <v>0</v>
      </c>
      <c r="N604" s="1"/>
      <c r="O604" s="2">
        <f t="shared" si="104"/>
        <v>0</v>
      </c>
      <c r="P604" s="1"/>
      <c r="Q604" s="1">
        <f t="shared" si="105"/>
        <v>0</v>
      </c>
      <c r="S604" s="1">
        <f t="shared" si="106"/>
        <v>0</v>
      </c>
      <c r="U604" s="1">
        <f t="shared" si="107"/>
        <v>0</v>
      </c>
    </row>
    <row r="605" spans="1:21" ht="14.4" customHeight="1" x14ac:dyDescent="0.3">
      <c r="A605" t="s">
        <v>57</v>
      </c>
      <c r="B605" t="s">
        <v>57</v>
      </c>
      <c r="C605" t="s">
        <v>129</v>
      </c>
      <c r="D605" t="s">
        <v>102</v>
      </c>
      <c r="E605">
        <v>1939</v>
      </c>
      <c r="F605">
        <v>2</v>
      </c>
      <c r="G605" s="1">
        <v>2598</v>
      </c>
      <c r="H605" s="3">
        <f t="shared" si="101"/>
        <v>5.1959999999999999E-2</v>
      </c>
      <c r="I605" s="1"/>
      <c r="J605" s="3">
        <f t="shared" si="102"/>
        <v>0</v>
      </c>
      <c r="L605" s="1"/>
      <c r="M605" s="2">
        <f t="shared" si="103"/>
        <v>0</v>
      </c>
      <c r="N605" s="1"/>
      <c r="O605" s="2">
        <f t="shared" si="104"/>
        <v>0</v>
      </c>
      <c r="P605" s="1"/>
      <c r="Q605" s="1">
        <f t="shared" si="105"/>
        <v>0</v>
      </c>
      <c r="S605" s="1">
        <f t="shared" si="106"/>
        <v>0</v>
      </c>
      <c r="U605" s="1">
        <f t="shared" si="107"/>
        <v>0</v>
      </c>
    </row>
    <row r="606" spans="1:21" ht="14.4" customHeight="1" x14ac:dyDescent="0.3">
      <c r="A606" t="s">
        <v>57</v>
      </c>
      <c r="B606" t="s">
        <v>57</v>
      </c>
      <c r="C606" t="s">
        <v>129</v>
      </c>
      <c r="D606" t="s">
        <v>102</v>
      </c>
      <c r="E606">
        <v>1940</v>
      </c>
      <c r="F606">
        <v>2</v>
      </c>
      <c r="G606" s="1">
        <v>2598</v>
      </c>
      <c r="H606" s="3">
        <f t="shared" si="101"/>
        <v>5.1959999999999999E-2</v>
      </c>
      <c r="I606" s="1"/>
      <c r="J606" s="3">
        <f t="shared" si="102"/>
        <v>0</v>
      </c>
      <c r="L606" s="1"/>
      <c r="M606" s="2">
        <f t="shared" si="103"/>
        <v>0</v>
      </c>
      <c r="N606" s="1"/>
      <c r="O606" s="2">
        <f t="shared" si="104"/>
        <v>0</v>
      </c>
      <c r="P606" s="1"/>
      <c r="Q606" s="1">
        <f t="shared" si="105"/>
        <v>0</v>
      </c>
      <c r="S606" s="1">
        <f t="shared" si="106"/>
        <v>0</v>
      </c>
      <c r="U606" s="1">
        <f t="shared" si="107"/>
        <v>0</v>
      </c>
    </row>
    <row r="607" spans="1:21" ht="14.4" customHeight="1" x14ac:dyDescent="0.3">
      <c r="A607" t="s">
        <v>57</v>
      </c>
      <c r="B607" t="s">
        <v>57</v>
      </c>
      <c r="C607" t="s">
        <v>129</v>
      </c>
      <c r="D607" t="s">
        <v>102</v>
      </c>
      <c r="E607">
        <v>1941</v>
      </c>
      <c r="F607">
        <v>2</v>
      </c>
      <c r="G607" s="1">
        <v>2598</v>
      </c>
      <c r="H607" s="3">
        <f t="shared" si="101"/>
        <v>5.1959999999999999E-2</v>
      </c>
      <c r="I607" s="1"/>
      <c r="J607" s="3">
        <f t="shared" si="102"/>
        <v>0</v>
      </c>
      <c r="L607" s="1"/>
      <c r="M607" s="2">
        <f t="shared" si="103"/>
        <v>0</v>
      </c>
      <c r="N607" s="1"/>
      <c r="O607" s="2">
        <f t="shared" si="104"/>
        <v>0</v>
      </c>
      <c r="P607" s="1"/>
      <c r="Q607" s="1">
        <f t="shared" si="105"/>
        <v>0</v>
      </c>
      <c r="S607" s="1">
        <f t="shared" si="106"/>
        <v>0</v>
      </c>
      <c r="U607" s="1">
        <f t="shared" si="107"/>
        <v>0</v>
      </c>
    </row>
    <row r="608" spans="1:21" ht="14.4" customHeight="1" x14ac:dyDescent="0.3">
      <c r="A608" t="s">
        <v>57</v>
      </c>
      <c r="B608" t="s">
        <v>57</v>
      </c>
      <c r="C608" t="s">
        <v>129</v>
      </c>
      <c r="D608" t="s">
        <v>102</v>
      </c>
      <c r="E608">
        <v>1942</v>
      </c>
      <c r="F608">
        <v>2</v>
      </c>
      <c r="G608" s="1">
        <v>2598</v>
      </c>
      <c r="H608" s="3">
        <f t="shared" si="101"/>
        <v>5.1959999999999999E-2</v>
      </c>
      <c r="I608" s="1"/>
      <c r="J608" s="3">
        <f t="shared" si="102"/>
        <v>0</v>
      </c>
      <c r="L608" s="1"/>
      <c r="M608" s="2">
        <f t="shared" si="103"/>
        <v>0</v>
      </c>
      <c r="N608" s="1"/>
      <c r="O608" s="2">
        <f t="shared" si="104"/>
        <v>0</v>
      </c>
      <c r="P608" s="1"/>
      <c r="Q608" s="1">
        <f t="shared" si="105"/>
        <v>0</v>
      </c>
      <c r="S608" s="1">
        <f t="shared" si="106"/>
        <v>0</v>
      </c>
      <c r="U608" s="1">
        <f t="shared" si="107"/>
        <v>0</v>
      </c>
    </row>
    <row r="609" spans="1:21" ht="14.4" customHeight="1" x14ac:dyDescent="0.3">
      <c r="A609" t="s">
        <v>57</v>
      </c>
      <c r="B609" t="s">
        <v>57</v>
      </c>
      <c r="C609" t="s">
        <v>129</v>
      </c>
      <c r="D609" t="s">
        <v>102</v>
      </c>
      <c r="E609">
        <v>1943</v>
      </c>
      <c r="F609">
        <v>2</v>
      </c>
      <c r="G609" s="1">
        <v>2598</v>
      </c>
      <c r="H609" s="3">
        <f t="shared" si="101"/>
        <v>5.1959999999999999E-2</v>
      </c>
      <c r="I609" s="1"/>
      <c r="J609" s="3">
        <f t="shared" si="102"/>
        <v>0</v>
      </c>
      <c r="L609" s="1"/>
      <c r="M609" s="2">
        <f t="shared" si="103"/>
        <v>0</v>
      </c>
      <c r="N609" s="1"/>
      <c r="O609" s="2">
        <f t="shared" si="104"/>
        <v>0</v>
      </c>
      <c r="P609" s="1"/>
      <c r="Q609" s="1">
        <f t="shared" si="105"/>
        <v>0</v>
      </c>
      <c r="S609" s="1">
        <f t="shared" si="106"/>
        <v>0</v>
      </c>
      <c r="U609" s="1">
        <f t="shared" si="107"/>
        <v>0</v>
      </c>
    </row>
    <row r="610" spans="1:21" ht="14.4" customHeight="1" x14ac:dyDescent="0.3">
      <c r="A610" t="s">
        <v>57</v>
      </c>
      <c r="B610" t="s">
        <v>57</v>
      </c>
      <c r="C610" t="s">
        <v>129</v>
      </c>
      <c r="D610" t="s">
        <v>102</v>
      </c>
      <c r="E610">
        <v>1944</v>
      </c>
      <c r="F610">
        <v>2</v>
      </c>
      <c r="G610" s="1">
        <v>2598</v>
      </c>
      <c r="H610" s="3">
        <f t="shared" si="101"/>
        <v>5.1959999999999999E-2</v>
      </c>
      <c r="I610" s="1"/>
      <c r="J610" s="3">
        <f t="shared" si="102"/>
        <v>0</v>
      </c>
      <c r="L610" s="1"/>
      <c r="M610" s="2">
        <f t="shared" si="103"/>
        <v>0</v>
      </c>
      <c r="N610" s="1"/>
      <c r="O610" s="2">
        <f t="shared" si="104"/>
        <v>0</v>
      </c>
      <c r="P610" s="1"/>
      <c r="Q610" s="1">
        <f t="shared" si="105"/>
        <v>0</v>
      </c>
      <c r="S610" s="1">
        <f t="shared" si="106"/>
        <v>0</v>
      </c>
      <c r="U610" s="1">
        <f t="shared" si="107"/>
        <v>0</v>
      </c>
    </row>
    <row r="611" spans="1:21" ht="14.4" customHeight="1" x14ac:dyDescent="0.3">
      <c r="A611" t="s">
        <v>57</v>
      </c>
      <c r="B611" t="s">
        <v>57</v>
      </c>
      <c r="C611" t="s">
        <v>129</v>
      </c>
      <c r="D611" t="s">
        <v>102</v>
      </c>
      <c r="E611">
        <v>1945</v>
      </c>
      <c r="F611">
        <v>2</v>
      </c>
      <c r="G611" s="1"/>
      <c r="H611" s="3">
        <f t="shared" si="101"/>
        <v>0</v>
      </c>
      <c r="I611" s="1"/>
      <c r="J611" s="3">
        <f t="shared" si="102"/>
        <v>0</v>
      </c>
      <c r="L611" s="1"/>
      <c r="M611" s="2">
        <f t="shared" si="103"/>
        <v>0</v>
      </c>
      <c r="N611" s="1"/>
      <c r="O611" s="2">
        <f t="shared" si="104"/>
        <v>0</v>
      </c>
      <c r="P611" s="1"/>
      <c r="Q611" s="1">
        <f t="shared" si="105"/>
        <v>0</v>
      </c>
      <c r="S611" s="1">
        <f t="shared" si="106"/>
        <v>0</v>
      </c>
      <c r="U611" s="1">
        <f t="shared" si="107"/>
        <v>0</v>
      </c>
    </row>
    <row r="612" spans="1:21" ht="14.4" customHeight="1" x14ac:dyDescent="0.3">
      <c r="A612" t="s">
        <v>126</v>
      </c>
      <c r="B612" t="s">
        <v>91</v>
      </c>
      <c r="C612" t="s">
        <v>130</v>
      </c>
      <c r="D612" t="s">
        <v>102</v>
      </c>
      <c r="E612">
        <v>1936</v>
      </c>
      <c r="G612" s="1"/>
      <c r="H612" s="3">
        <f t="shared" si="101"/>
        <v>0</v>
      </c>
      <c r="I612" s="1"/>
      <c r="J612" s="3">
        <f t="shared" si="102"/>
        <v>0</v>
      </c>
      <c r="L612" s="1"/>
      <c r="M612" s="2">
        <f t="shared" si="103"/>
        <v>0</v>
      </c>
      <c r="N612" s="1"/>
      <c r="O612" s="2">
        <f t="shared" si="104"/>
        <v>0</v>
      </c>
      <c r="P612" s="1"/>
      <c r="Q612" s="1">
        <f t="shared" si="105"/>
        <v>0</v>
      </c>
      <c r="S612" s="1">
        <f t="shared" si="106"/>
        <v>0</v>
      </c>
      <c r="U612" s="1">
        <f t="shared" si="107"/>
        <v>0</v>
      </c>
    </row>
    <row r="613" spans="1:21" ht="14.4" customHeight="1" x14ac:dyDescent="0.3">
      <c r="A613" t="s">
        <v>126</v>
      </c>
      <c r="B613" t="s">
        <v>91</v>
      </c>
      <c r="C613" t="s">
        <v>130</v>
      </c>
      <c r="D613" t="s">
        <v>102</v>
      </c>
      <c r="E613">
        <v>1937</v>
      </c>
      <c r="G613" s="1"/>
      <c r="H613" s="3">
        <f t="shared" si="101"/>
        <v>0</v>
      </c>
      <c r="I613" s="1"/>
      <c r="J613" s="3">
        <f t="shared" si="102"/>
        <v>0</v>
      </c>
      <c r="L613" s="1"/>
      <c r="M613" s="2">
        <f t="shared" si="103"/>
        <v>0</v>
      </c>
      <c r="N613" s="1"/>
      <c r="O613" s="2">
        <f t="shared" si="104"/>
        <v>0</v>
      </c>
      <c r="P613" s="1"/>
      <c r="Q613" s="1">
        <f t="shared" si="105"/>
        <v>0</v>
      </c>
      <c r="S613" s="1">
        <f t="shared" si="106"/>
        <v>0</v>
      </c>
      <c r="U613" s="1">
        <f t="shared" si="107"/>
        <v>0</v>
      </c>
    </row>
    <row r="614" spans="1:21" ht="14.4" customHeight="1" x14ac:dyDescent="0.3">
      <c r="A614" t="s">
        <v>126</v>
      </c>
      <c r="B614" t="s">
        <v>91</v>
      </c>
      <c r="C614" t="s">
        <v>130</v>
      </c>
      <c r="D614" t="s">
        <v>102</v>
      </c>
      <c r="E614">
        <v>1938</v>
      </c>
      <c r="G614" s="1"/>
      <c r="H614" s="3">
        <f t="shared" si="101"/>
        <v>0</v>
      </c>
      <c r="I614" s="1"/>
      <c r="J614" s="3">
        <f t="shared" si="102"/>
        <v>0</v>
      </c>
      <c r="L614" s="1"/>
      <c r="M614" s="2">
        <f t="shared" si="103"/>
        <v>0</v>
      </c>
      <c r="N614" s="1"/>
      <c r="O614" s="2">
        <f t="shared" si="104"/>
        <v>0</v>
      </c>
      <c r="P614" s="1"/>
      <c r="Q614" s="1">
        <f t="shared" si="105"/>
        <v>0</v>
      </c>
      <c r="S614" s="1">
        <f t="shared" si="106"/>
        <v>0</v>
      </c>
      <c r="U614" s="1">
        <f t="shared" si="107"/>
        <v>0</v>
      </c>
    </row>
    <row r="615" spans="1:21" ht="14.4" customHeight="1" x14ac:dyDescent="0.3">
      <c r="A615" t="s">
        <v>126</v>
      </c>
      <c r="B615" t="s">
        <v>91</v>
      </c>
      <c r="C615" t="s">
        <v>130</v>
      </c>
      <c r="D615" t="s">
        <v>102</v>
      </c>
      <c r="E615">
        <v>1939</v>
      </c>
      <c r="G615" s="1"/>
      <c r="H615" s="3">
        <f t="shared" si="101"/>
        <v>0</v>
      </c>
      <c r="I615" s="1"/>
      <c r="J615" s="3">
        <f t="shared" si="102"/>
        <v>0</v>
      </c>
      <c r="L615" s="1"/>
      <c r="M615" s="2">
        <f t="shared" si="103"/>
        <v>0</v>
      </c>
      <c r="N615" s="1"/>
      <c r="O615" s="2">
        <f t="shared" si="104"/>
        <v>0</v>
      </c>
      <c r="P615" s="1"/>
      <c r="Q615" s="1">
        <f t="shared" si="105"/>
        <v>0</v>
      </c>
      <c r="S615" s="1">
        <f t="shared" si="106"/>
        <v>0</v>
      </c>
      <c r="U615" s="1">
        <f t="shared" si="107"/>
        <v>0</v>
      </c>
    </row>
    <row r="616" spans="1:21" ht="14.4" customHeight="1" x14ac:dyDescent="0.3">
      <c r="A616" t="s">
        <v>126</v>
      </c>
      <c r="B616" t="s">
        <v>91</v>
      </c>
      <c r="C616" t="s">
        <v>130</v>
      </c>
      <c r="D616" t="s">
        <v>102</v>
      </c>
      <c r="E616">
        <v>1940</v>
      </c>
      <c r="G616" s="1"/>
      <c r="H616" s="3">
        <f t="shared" si="101"/>
        <v>0</v>
      </c>
      <c r="I616" s="1"/>
      <c r="J616" s="3">
        <f t="shared" si="102"/>
        <v>0</v>
      </c>
      <c r="L616" s="1"/>
      <c r="M616" s="2">
        <f t="shared" si="103"/>
        <v>0</v>
      </c>
      <c r="N616" s="1"/>
      <c r="O616" s="2">
        <f t="shared" si="104"/>
        <v>0</v>
      </c>
      <c r="P616" s="1"/>
      <c r="Q616" s="1">
        <f t="shared" si="105"/>
        <v>0</v>
      </c>
      <c r="S616" s="1">
        <f t="shared" si="106"/>
        <v>0</v>
      </c>
      <c r="U616" s="1">
        <f t="shared" si="107"/>
        <v>0</v>
      </c>
    </row>
    <row r="617" spans="1:21" ht="14.4" customHeight="1" x14ac:dyDescent="0.3">
      <c r="A617" t="s">
        <v>126</v>
      </c>
      <c r="B617" t="s">
        <v>91</v>
      </c>
      <c r="C617" t="s">
        <v>130</v>
      </c>
      <c r="D617" t="s">
        <v>102</v>
      </c>
      <c r="E617">
        <v>1941</v>
      </c>
      <c r="G617" s="1"/>
      <c r="H617" s="3">
        <f t="shared" si="101"/>
        <v>0</v>
      </c>
      <c r="I617" s="1"/>
      <c r="J617" s="3">
        <f t="shared" si="102"/>
        <v>0</v>
      </c>
      <c r="L617" s="1"/>
      <c r="M617" s="2">
        <f t="shared" si="103"/>
        <v>0</v>
      </c>
      <c r="N617" s="1"/>
      <c r="O617" s="2">
        <f t="shared" si="104"/>
        <v>0</v>
      </c>
      <c r="P617" s="1"/>
      <c r="Q617" s="1">
        <f t="shared" si="105"/>
        <v>0</v>
      </c>
      <c r="S617" s="1">
        <f t="shared" si="106"/>
        <v>0</v>
      </c>
      <c r="U617" s="1">
        <f t="shared" si="107"/>
        <v>0</v>
      </c>
    </row>
    <row r="618" spans="1:21" ht="14.4" customHeight="1" x14ac:dyDescent="0.3">
      <c r="A618" t="s">
        <v>126</v>
      </c>
      <c r="B618" t="s">
        <v>91</v>
      </c>
      <c r="C618" t="s">
        <v>130</v>
      </c>
      <c r="D618" t="s">
        <v>102</v>
      </c>
      <c r="E618">
        <v>1942</v>
      </c>
      <c r="G618" s="1"/>
      <c r="H618" s="3">
        <f t="shared" si="101"/>
        <v>0</v>
      </c>
      <c r="I618" s="1"/>
      <c r="J618" s="3">
        <f t="shared" si="102"/>
        <v>0</v>
      </c>
      <c r="L618" s="1"/>
      <c r="M618" s="2">
        <f t="shared" si="103"/>
        <v>0</v>
      </c>
      <c r="N618" s="1"/>
      <c r="O618" s="2">
        <f t="shared" si="104"/>
        <v>0</v>
      </c>
      <c r="P618" s="1"/>
      <c r="Q618" s="1">
        <f t="shared" si="105"/>
        <v>0</v>
      </c>
      <c r="S618" s="1">
        <f t="shared" si="106"/>
        <v>0</v>
      </c>
      <c r="U618" s="1">
        <f t="shared" si="107"/>
        <v>0</v>
      </c>
    </row>
    <row r="619" spans="1:21" ht="14.4" customHeight="1" x14ac:dyDescent="0.3">
      <c r="A619" t="s">
        <v>126</v>
      </c>
      <c r="B619" t="s">
        <v>91</v>
      </c>
      <c r="C619" t="s">
        <v>130</v>
      </c>
      <c r="D619" t="s">
        <v>102</v>
      </c>
      <c r="E619">
        <v>1943</v>
      </c>
      <c r="G619" s="1"/>
      <c r="H619" s="3">
        <f t="shared" si="101"/>
        <v>0</v>
      </c>
      <c r="I619" s="1"/>
      <c r="J619" s="3">
        <f t="shared" si="102"/>
        <v>0</v>
      </c>
      <c r="L619" s="1"/>
      <c r="M619" s="2">
        <f t="shared" si="103"/>
        <v>0</v>
      </c>
      <c r="N619" s="1"/>
      <c r="O619" s="2">
        <f t="shared" si="104"/>
        <v>0</v>
      </c>
      <c r="P619" s="1"/>
      <c r="Q619" s="1">
        <f t="shared" si="105"/>
        <v>0</v>
      </c>
      <c r="S619" s="1">
        <f t="shared" si="106"/>
        <v>0</v>
      </c>
      <c r="U619" s="1">
        <f t="shared" si="107"/>
        <v>0</v>
      </c>
    </row>
    <row r="620" spans="1:21" ht="14.4" customHeight="1" x14ac:dyDescent="0.3">
      <c r="A620" t="s">
        <v>126</v>
      </c>
      <c r="B620" t="s">
        <v>91</v>
      </c>
      <c r="C620" t="s">
        <v>130</v>
      </c>
      <c r="D620" t="s">
        <v>102</v>
      </c>
      <c r="E620">
        <v>1944</v>
      </c>
      <c r="G620" s="1"/>
      <c r="H620" s="3">
        <f t="shared" si="101"/>
        <v>0</v>
      </c>
      <c r="I620" s="1"/>
      <c r="J620" s="3">
        <f t="shared" si="102"/>
        <v>0</v>
      </c>
      <c r="L620" s="1"/>
      <c r="M620" s="2">
        <f t="shared" si="103"/>
        <v>0</v>
      </c>
      <c r="N620" s="1"/>
      <c r="O620" s="2">
        <f t="shared" si="104"/>
        <v>0</v>
      </c>
      <c r="P620" s="1"/>
      <c r="Q620" s="1">
        <f t="shared" si="105"/>
        <v>0</v>
      </c>
      <c r="S620" s="1">
        <f t="shared" si="106"/>
        <v>0</v>
      </c>
      <c r="U620" s="1">
        <f t="shared" si="107"/>
        <v>0</v>
      </c>
    </row>
    <row r="621" spans="1:21" ht="14.4" customHeight="1" x14ac:dyDescent="0.3">
      <c r="A621" t="s">
        <v>126</v>
      </c>
      <c r="B621" t="s">
        <v>91</v>
      </c>
      <c r="C621" t="s">
        <v>130</v>
      </c>
      <c r="D621" t="s">
        <v>102</v>
      </c>
      <c r="E621">
        <v>1945</v>
      </c>
      <c r="G621" s="1"/>
      <c r="H621" s="3">
        <f t="shared" si="101"/>
        <v>0</v>
      </c>
      <c r="I621" s="1"/>
      <c r="J621" s="3">
        <f t="shared" si="102"/>
        <v>0</v>
      </c>
      <c r="L621" s="1"/>
      <c r="M621" s="2">
        <f t="shared" si="103"/>
        <v>0</v>
      </c>
      <c r="N621" s="1"/>
      <c r="O621" s="2">
        <f t="shared" si="104"/>
        <v>0</v>
      </c>
      <c r="P621" s="1"/>
      <c r="Q621" s="1">
        <f t="shared" si="105"/>
        <v>0</v>
      </c>
      <c r="S621" s="1">
        <f t="shared" si="106"/>
        <v>0</v>
      </c>
      <c r="U621" s="1">
        <f t="shared" si="107"/>
        <v>0</v>
      </c>
    </row>
    <row r="622" spans="1:21" ht="14.4" customHeight="1" x14ac:dyDescent="0.3">
      <c r="A622" t="s">
        <v>92</v>
      </c>
      <c r="B622" t="s">
        <v>92</v>
      </c>
      <c r="C622" t="s">
        <v>129</v>
      </c>
      <c r="D622" t="s">
        <v>102</v>
      </c>
      <c r="E622">
        <v>1936</v>
      </c>
      <c r="G622" s="1"/>
      <c r="H622" s="3">
        <f t="shared" si="101"/>
        <v>0</v>
      </c>
      <c r="I622" s="1"/>
      <c r="J622" s="3">
        <f t="shared" si="102"/>
        <v>0</v>
      </c>
      <c r="L622" s="1"/>
      <c r="M622" s="2">
        <f t="shared" si="103"/>
        <v>0</v>
      </c>
      <c r="N622" s="1"/>
      <c r="O622" s="2">
        <f t="shared" si="104"/>
        <v>0</v>
      </c>
      <c r="P622" s="1"/>
      <c r="Q622" s="1">
        <f t="shared" si="105"/>
        <v>0</v>
      </c>
      <c r="S622" s="1">
        <f t="shared" si="106"/>
        <v>0</v>
      </c>
      <c r="U622" s="1">
        <f t="shared" si="107"/>
        <v>0</v>
      </c>
    </row>
    <row r="623" spans="1:21" ht="14.4" customHeight="1" x14ac:dyDescent="0.3">
      <c r="A623" t="s">
        <v>92</v>
      </c>
      <c r="B623" t="s">
        <v>92</v>
      </c>
      <c r="C623" t="s">
        <v>129</v>
      </c>
      <c r="D623" t="s">
        <v>102</v>
      </c>
      <c r="E623">
        <v>1937</v>
      </c>
      <c r="G623" s="1"/>
      <c r="H623" s="3">
        <f t="shared" si="101"/>
        <v>0</v>
      </c>
      <c r="I623" s="1"/>
      <c r="J623" s="3">
        <f t="shared" si="102"/>
        <v>0</v>
      </c>
      <c r="L623" s="1"/>
      <c r="M623" s="2">
        <f t="shared" si="103"/>
        <v>0</v>
      </c>
      <c r="N623" s="1"/>
      <c r="O623" s="2">
        <f t="shared" si="104"/>
        <v>0</v>
      </c>
      <c r="P623" s="1"/>
      <c r="Q623" s="1">
        <f t="shared" si="105"/>
        <v>0</v>
      </c>
      <c r="S623" s="1">
        <f t="shared" si="106"/>
        <v>0</v>
      </c>
      <c r="U623" s="1">
        <f t="shared" si="107"/>
        <v>0</v>
      </c>
    </row>
    <row r="624" spans="1:21" ht="14.4" customHeight="1" x14ac:dyDescent="0.3">
      <c r="A624" t="s">
        <v>92</v>
      </c>
      <c r="B624" t="s">
        <v>92</v>
      </c>
      <c r="C624" t="s">
        <v>129</v>
      </c>
      <c r="D624" t="s">
        <v>102</v>
      </c>
      <c r="E624">
        <v>1938</v>
      </c>
      <c r="G624" s="1"/>
      <c r="H624" s="3">
        <f t="shared" si="101"/>
        <v>0</v>
      </c>
      <c r="I624" s="1"/>
      <c r="J624" s="3">
        <f t="shared" si="102"/>
        <v>0</v>
      </c>
      <c r="L624" s="1"/>
      <c r="M624" s="2">
        <f t="shared" si="103"/>
        <v>0</v>
      </c>
      <c r="N624" s="1"/>
      <c r="O624" s="2">
        <f t="shared" si="104"/>
        <v>0</v>
      </c>
      <c r="P624" s="1"/>
      <c r="Q624" s="1">
        <f t="shared" si="105"/>
        <v>0</v>
      </c>
      <c r="S624" s="1">
        <f t="shared" si="106"/>
        <v>0</v>
      </c>
      <c r="U624" s="1">
        <f t="shared" si="107"/>
        <v>0</v>
      </c>
    </row>
    <row r="625" spans="1:21" ht="14.4" customHeight="1" x14ac:dyDescent="0.3">
      <c r="A625" t="s">
        <v>92</v>
      </c>
      <c r="B625" t="s">
        <v>92</v>
      </c>
      <c r="C625" t="s">
        <v>129</v>
      </c>
      <c r="D625" t="s">
        <v>102</v>
      </c>
      <c r="E625">
        <v>1939</v>
      </c>
      <c r="G625" s="1"/>
      <c r="H625" s="3">
        <f t="shared" si="101"/>
        <v>0</v>
      </c>
      <c r="I625" s="1"/>
      <c r="J625" s="3">
        <f t="shared" si="102"/>
        <v>0</v>
      </c>
      <c r="L625" s="1"/>
      <c r="M625" s="2">
        <f t="shared" si="103"/>
        <v>0</v>
      </c>
      <c r="N625" s="1"/>
      <c r="O625" s="2">
        <f t="shared" si="104"/>
        <v>0</v>
      </c>
      <c r="P625" s="1"/>
      <c r="Q625" s="1">
        <f t="shared" si="105"/>
        <v>0</v>
      </c>
      <c r="S625" s="1">
        <f t="shared" si="106"/>
        <v>0</v>
      </c>
      <c r="U625" s="1">
        <f t="shared" si="107"/>
        <v>0</v>
      </c>
    </row>
    <row r="626" spans="1:21" ht="14.4" customHeight="1" x14ac:dyDescent="0.3">
      <c r="A626" t="s">
        <v>92</v>
      </c>
      <c r="B626" t="s">
        <v>92</v>
      </c>
      <c r="C626" t="s">
        <v>129</v>
      </c>
      <c r="D626" t="s">
        <v>102</v>
      </c>
      <c r="E626">
        <v>1940</v>
      </c>
      <c r="G626" s="1"/>
      <c r="H626" s="3">
        <f t="shared" si="101"/>
        <v>0</v>
      </c>
      <c r="I626" s="1"/>
      <c r="J626" s="3">
        <f t="shared" si="102"/>
        <v>0</v>
      </c>
      <c r="L626" s="1"/>
      <c r="M626" s="2">
        <f t="shared" si="103"/>
        <v>0</v>
      </c>
      <c r="N626" s="1"/>
      <c r="O626" s="2">
        <f t="shared" si="104"/>
        <v>0</v>
      </c>
      <c r="P626" s="1"/>
      <c r="Q626" s="1">
        <f t="shared" si="105"/>
        <v>0</v>
      </c>
      <c r="S626" s="1">
        <f t="shared" si="106"/>
        <v>0</v>
      </c>
      <c r="U626" s="1">
        <f t="shared" si="107"/>
        <v>0</v>
      </c>
    </row>
    <row r="627" spans="1:21" ht="14.4" customHeight="1" x14ac:dyDescent="0.3">
      <c r="A627" t="s">
        <v>92</v>
      </c>
      <c r="B627" t="s">
        <v>92</v>
      </c>
      <c r="C627" t="s">
        <v>129</v>
      </c>
      <c r="D627" t="s">
        <v>102</v>
      </c>
      <c r="E627">
        <v>1941</v>
      </c>
      <c r="G627" s="1"/>
      <c r="H627" s="3">
        <f t="shared" si="101"/>
        <v>0</v>
      </c>
      <c r="I627" s="1"/>
      <c r="J627" s="3">
        <f t="shared" si="102"/>
        <v>0</v>
      </c>
      <c r="L627" s="1"/>
      <c r="M627" s="2">
        <f t="shared" si="103"/>
        <v>0</v>
      </c>
      <c r="N627" s="1"/>
      <c r="O627" s="2">
        <f t="shared" si="104"/>
        <v>0</v>
      </c>
      <c r="P627" s="1"/>
      <c r="Q627" s="1">
        <f t="shared" si="105"/>
        <v>0</v>
      </c>
      <c r="S627" s="1">
        <f t="shared" si="106"/>
        <v>0</v>
      </c>
      <c r="U627" s="1">
        <f t="shared" si="107"/>
        <v>0</v>
      </c>
    </row>
    <row r="628" spans="1:21" ht="14.4" customHeight="1" x14ac:dyDescent="0.3">
      <c r="A628" t="s">
        <v>92</v>
      </c>
      <c r="B628" t="s">
        <v>92</v>
      </c>
      <c r="C628" t="s">
        <v>129</v>
      </c>
      <c r="D628" t="s">
        <v>102</v>
      </c>
      <c r="E628">
        <v>1942</v>
      </c>
      <c r="G628" s="1"/>
      <c r="H628" s="3">
        <f t="shared" si="101"/>
        <v>0</v>
      </c>
      <c r="I628" s="1"/>
      <c r="J628" s="3">
        <f t="shared" si="102"/>
        <v>0</v>
      </c>
      <c r="L628" s="1"/>
      <c r="M628" s="2">
        <f t="shared" si="103"/>
        <v>0</v>
      </c>
      <c r="N628" s="1"/>
      <c r="O628" s="2">
        <f t="shared" si="104"/>
        <v>0</v>
      </c>
      <c r="P628" s="1"/>
      <c r="Q628" s="1">
        <f t="shared" si="105"/>
        <v>0</v>
      </c>
      <c r="S628" s="1">
        <f t="shared" si="106"/>
        <v>0</v>
      </c>
      <c r="U628" s="1">
        <f t="shared" si="107"/>
        <v>0</v>
      </c>
    </row>
    <row r="629" spans="1:21" ht="14.4" customHeight="1" x14ac:dyDescent="0.3">
      <c r="A629" t="s">
        <v>92</v>
      </c>
      <c r="B629" t="s">
        <v>92</v>
      </c>
      <c r="C629" t="s">
        <v>129</v>
      </c>
      <c r="D629" t="s">
        <v>102</v>
      </c>
      <c r="E629">
        <v>1943</v>
      </c>
      <c r="G629" s="1"/>
      <c r="H629" s="3">
        <f t="shared" si="101"/>
        <v>0</v>
      </c>
      <c r="I629" s="1"/>
      <c r="J629" s="3">
        <f t="shared" si="102"/>
        <v>0</v>
      </c>
      <c r="L629" s="1"/>
      <c r="M629" s="2">
        <f t="shared" si="103"/>
        <v>0</v>
      </c>
      <c r="N629" s="1"/>
      <c r="O629" s="2">
        <f t="shared" si="104"/>
        <v>0</v>
      </c>
      <c r="P629" s="1"/>
      <c r="Q629" s="1">
        <f t="shared" si="105"/>
        <v>0</v>
      </c>
      <c r="S629" s="1">
        <f t="shared" si="106"/>
        <v>0</v>
      </c>
      <c r="U629" s="1">
        <f t="shared" si="107"/>
        <v>0</v>
      </c>
    </row>
    <row r="630" spans="1:21" ht="14.4" customHeight="1" x14ac:dyDescent="0.3">
      <c r="A630" t="s">
        <v>92</v>
      </c>
      <c r="B630" t="s">
        <v>92</v>
      </c>
      <c r="C630" t="s">
        <v>129</v>
      </c>
      <c r="D630" t="s">
        <v>102</v>
      </c>
      <c r="E630">
        <v>1944</v>
      </c>
      <c r="G630" s="1"/>
      <c r="H630" s="3">
        <f t="shared" si="101"/>
        <v>0</v>
      </c>
      <c r="I630" s="1"/>
      <c r="J630" s="3">
        <f t="shared" si="102"/>
        <v>0</v>
      </c>
      <c r="L630" s="1"/>
      <c r="M630" s="2">
        <f t="shared" si="103"/>
        <v>0</v>
      </c>
      <c r="N630" s="1"/>
      <c r="O630" s="2">
        <f t="shared" si="104"/>
        <v>0</v>
      </c>
      <c r="P630" s="1"/>
      <c r="Q630" s="1">
        <f t="shared" si="105"/>
        <v>0</v>
      </c>
      <c r="S630" s="1">
        <f t="shared" si="106"/>
        <v>0</v>
      </c>
      <c r="U630" s="1">
        <f t="shared" si="107"/>
        <v>0</v>
      </c>
    </row>
    <row r="631" spans="1:21" ht="14.4" customHeight="1" x14ac:dyDescent="0.3">
      <c r="A631" t="s">
        <v>92</v>
      </c>
      <c r="B631" t="s">
        <v>92</v>
      </c>
      <c r="C631" t="s">
        <v>129</v>
      </c>
      <c r="D631" t="s">
        <v>102</v>
      </c>
      <c r="E631">
        <v>1945</v>
      </c>
      <c r="G631" s="1"/>
      <c r="H631" s="3">
        <f t="shared" si="101"/>
        <v>0</v>
      </c>
      <c r="I631" s="1"/>
      <c r="J631" s="3">
        <f t="shared" si="102"/>
        <v>0</v>
      </c>
      <c r="L631" s="1"/>
      <c r="M631" s="2">
        <f t="shared" si="103"/>
        <v>0</v>
      </c>
      <c r="N631" s="1"/>
      <c r="O631" s="2">
        <f t="shared" si="104"/>
        <v>0</v>
      </c>
      <c r="P631" s="1"/>
      <c r="Q631" s="1">
        <f t="shared" si="105"/>
        <v>0</v>
      </c>
      <c r="S631" s="1">
        <f t="shared" si="106"/>
        <v>0</v>
      </c>
      <c r="U631" s="1">
        <f t="shared" si="107"/>
        <v>0</v>
      </c>
    </row>
    <row r="632" spans="1:21" ht="14.4" customHeight="1" x14ac:dyDescent="0.3">
      <c r="A632" t="s">
        <v>26</v>
      </c>
      <c r="B632" t="s">
        <v>89</v>
      </c>
      <c r="C632" t="s">
        <v>132</v>
      </c>
      <c r="D632" t="s">
        <v>102</v>
      </c>
      <c r="E632">
        <v>1936</v>
      </c>
      <c r="G632" s="1"/>
      <c r="H632" s="3">
        <f t="shared" si="101"/>
        <v>0</v>
      </c>
      <c r="I632" s="1"/>
      <c r="J632" s="3">
        <f t="shared" si="102"/>
        <v>0</v>
      </c>
      <c r="L632" s="1"/>
      <c r="M632" s="2">
        <f t="shared" si="103"/>
        <v>0</v>
      </c>
      <c r="N632" s="1"/>
      <c r="O632" s="2">
        <f t="shared" si="104"/>
        <v>0</v>
      </c>
      <c r="P632" s="1"/>
      <c r="Q632" s="1">
        <f t="shared" si="105"/>
        <v>0</v>
      </c>
      <c r="S632" s="1">
        <f t="shared" si="106"/>
        <v>0</v>
      </c>
      <c r="U632" s="1">
        <f t="shared" si="107"/>
        <v>0</v>
      </c>
    </row>
    <row r="633" spans="1:21" ht="14.4" customHeight="1" x14ac:dyDescent="0.3">
      <c r="A633" t="s">
        <v>26</v>
      </c>
      <c r="B633" t="s">
        <v>89</v>
      </c>
      <c r="C633" t="s">
        <v>132</v>
      </c>
      <c r="D633" t="s">
        <v>102</v>
      </c>
      <c r="E633">
        <v>1937</v>
      </c>
      <c r="G633" s="1"/>
      <c r="H633" s="3">
        <f t="shared" si="101"/>
        <v>0</v>
      </c>
      <c r="I633" s="1"/>
      <c r="J633" s="3">
        <f t="shared" si="102"/>
        <v>0</v>
      </c>
      <c r="L633" s="1"/>
      <c r="M633" s="2">
        <f t="shared" si="103"/>
        <v>0</v>
      </c>
      <c r="N633" s="1"/>
      <c r="O633" s="2">
        <f t="shared" si="104"/>
        <v>0</v>
      </c>
      <c r="P633" s="1"/>
      <c r="Q633" s="1">
        <f t="shared" si="105"/>
        <v>0</v>
      </c>
      <c r="S633" s="1">
        <f t="shared" si="106"/>
        <v>0</v>
      </c>
      <c r="U633" s="1">
        <f t="shared" si="107"/>
        <v>0</v>
      </c>
    </row>
    <row r="634" spans="1:21" ht="14.4" customHeight="1" x14ac:dyDescent="0.3">
      <c r="A634" t="s">
        <v>26</v>
      </c>
      <c r="B634" t="s">
        <v>89</v>
      </c>
      <c r="C634" t="s">
        <v>132</v>
      </c>
      <c r="D634" t="s">
        <v>102</v>
      </c>
      <c r="E634">
        <v>1938</v>
      </c>
      <c r="G634" s="1"/>
      <c r="H634" s="3">
        <f t="shared" si="101"/>
        <v>0</v>
      </c>
      <c r="I634" s="1"/>
      <c r="J634" s="3">
        <f t="shared" si="102"/>
        <v>0</v>
      </c>
      <c r="L634" s="1"/>
      <c r="M634" s="2">
        <f t="shared" si="103"/>
        <v>0</v>
      </c>
      <c r="N634" s="1"/>
      <c r="O634" s="2">
        <f t="shared" si="104"/>
        <v>0</v>
      </c>
      <c r="P634" s="1"/>
      <c r="Q634" s="1">
        <f t="shared" si="105"/>
        <v>0</v>
      </c>
      <c r="S634" s="1">
        <f t="shared" si="106"/>
        <v>0</v>
      </c>
      <c r="U634" s="1">
        <f t="shared" si="107"/>
        <v>0</v>
      </c>
    </row>
    <row r="635" spans="1:21" ht="14.4" customHeight="1" x14ac:dyDescent="0.3">
      <c r="A635" t="s">
        <v>26</v>
      </c>
      <c r="B635" t="s">
        <v>89</v>
      </c>
      <c r="C635" t="s">
        <v>132</v>
      </c>
      <c r="D635" t="s">
        <v>102</v>
      </c>
      <c r="E635">
        <v>1939</v>
      </c>
      <c r="G635" s="1"/>
      <c r="H635" s="3">
        <f t="shared" si="101"/>
        <v>0</v>
      </c>
      <c r="I635" s="1"/>
      <c r="J635" s="3">
        <f t="shared" si="102"/>
        <v>0</v>
      </c>
      <c r="L635" s="1"/>
      <c r="M635" s="2">
        <f t="shared" si="103"/>
        <v>0</v>
      </c>
      <c r="N635" s="1"/>
      <c r="O635" s="2">
        <f t="shared" si="104"/>
        <v>0</v>
      </c>
      <c r="P635" s="1"/>
      <c r="Q635" s="1">
        <f t="shared" si="105"/>
        <v>0</v>
      </c>
      <c r="S635" s="1">
        <f t="shared" si="106"/>
        <v>0</v>
      </c>
      <c r="U635" s="1">
        <f t="shared" si="107"/>
        <v>0</v>
      </c>
    </row>
    <row r="636" spans="1:21" ht="14.4" customHeight="1" x14ac:dyDescent="0.3">
      <c r="A636" t="s">
        <v>26</v>
      </c>
      <c r="B636" t="s">
        <v>89</v>
      </c>
      <c r="C636" t="s">
        <v>132</v>
      </c>
      <c r="D636" t="s">
        <v>102</v>
      </c>
      <c r="E636">
        <v>1940</v>
      </c>
      <c r="G636" s="1"/>
      <c r="H636" s="3">
        <f t="shared" ref="H636:H699" si="108">G636/50000</f>
        <v>0</v>
      </c>
      <c r="I636" s="1"/>
      <c r="J636" s="3">
        <f t="shared" ref="J636:J699" si="109">I636/50000</f>
        <v>0</v>
      </c>
      <c r="L636" s="1"/>
      <c r="M636" s="2">
        <f t="shared" ref="M636:M699" si="110">L636/1000</f>
        <v>0</v>
      </c>
      <c r="N636" s="1"/>
      <c r="O636" s="2">
        <f t="shared" ref="O636:O699" si="111">N636/1000</f>
        <v>0</v>
      </c>
      <c r="P636" s="1"/>
      <c r="Q636" s="1">
        <f t="shared" si="105"/>
        <v>0</v>
      </c>
      <c r="S636" s="1">
        <f t="shared" si="106"/>
        <v>0</v>
      </c>
      <c r="U636" s="1">
        <f t="shared" si="107"/>
        <v>0</v>
      </c>
    </row>
    <row r="637" spans="1:21" ht="14.4" customHeight="1" x14ac:dyDescent="0.3">
      <c r="A637" t="s">
        <v>26</v>
      </c>
      <c r="B637" t="s">
        <v>89</v>
      </c>
      <c r="C637" t="s">
        <v>132</v>
      </c>
      <c r="D637" t="s">
        <v>102</v>
      </c>
      <c r="E637">
        <v>1941</v>
      </c>
      <c r="G637" s="1"/>
      <c r="H637" s="3">
        <f t="shared" si="108"/>
        <v>0</v>
      </c>
      <c r="I637" s="1"/>
      <c r="J637" s="3">
        <f t="shared" si="109"/>
        <v>0</v>
      </c>
      <c r="L637" s="1"/>
      <c r="M637" s="2">
        <f t="shared" si="110"/>
        <v>0</v>
      </c>
      <c r="N637" s="1"/>
      <c r="O637" s="2">
        <f t="shared" si="111"/>
        <v>0</v>
      </c>
      <c r="P637" s="1"/>
      <c r="Q637" s="1">
        <f t="shared" si="105"/>
        <v>0</v>
      </c>
      <c r="S637" s="1">
        <f t="shared" si="106"/>
        <v>0</v>
      </c>
      <c r="U637" s="1">
        <f t="shared" si="107"/>
        <v>0</v>
      </c>
    </row>
    <row r="638" spans="1:21" ht="14.4" customHeight="1" x14ac:dyDescent="0.3">
      <c r="A638" t="s">
        <v>26</v>
      </c>
      <c r="B638" t="s">
        <v>89</v>
      </c>
      <c r="C638" t="s">
        <v>132</v>
      </c>
      <c r="D638" t="s">
        <v>102</v>
      </c>
      <c r="E638">
        <v>1942</v>
      </c>
      <c r="G638" s="1"/>
      <c r="H638" s="3">
        <f t="shared" si="108"/>
        <v>0</v>
      </c>
      <c r="I638" s="1"/>
      <c r="J638" s="3">
        <f t="shared" si="109"/>
        <v>0</v>
      </c>
      <c r="L638" s="1"/>
      <c r="M638" s="2">
        <f t="shared" si="110"/>
        <v>0</v>
      </c>
      <c r="N638" s="1"/>
      <c r="O638" s="2">
        <f t="shared" si="111"/>
        <v>0</v>
      </c>
      <c r="P638" s="1"/>
      <c r="Q638" s="1">
        <f t="shared" si="105"/>
        <v>0</v>
      </c>
      <c r="S638" s="1">
        <f t="shared" si="106"/>
        <v>0</v>
      </c>
      <c r="U638" s="1">
        <f t="shared" si="107"/>
        <v>0</v>
      </c>
    </row>
    <row r="639" spans="1:21" ht="14.4" customHeight="1" x14ac:dyDescent="0.3">
      <c r="A639" t="s">
        <v>26</v>
      </c>
      <c r="B639" t="s">
        <v>89</v>
      </c>
      <c r="C639" t="s">
        <v>132</v>
      </c>
      <c r="D639" t="s">
        <v>102</v>
      </c>
      <c r="E639">
        <v>1943</v>
      </c>
      <c r="G639" s="1"/>
      <c r="H639" s="3">
        <f t="shared" si="108"/>
        <v>0</v>
      </c>
      <c r="I639" s="1"/>
      <c r="J639" s="3">
        <f t="shared" si="109"/>
        <v>0</v>
      </c>
      <c r="L639" s="1"/>
      <c r="M639" s="2">
        <f t="shared" si="110"/>
        <v>0</v>
      </c>
      <c r="N639" s="1"/>
      <c r="O639" s="2">
        <f t="shared" si="111"/>
        <v>0</v>
      </c>
      <c r="P639" s="1"/>
      <c r="Q639" s="1">
        <f t="shared" si="105"/>
        <v>0</v>
      </c>
      <c r="S639" s="1">
        <f t="shared" si="106"/>
        <v>0</v>
      </c>
      <c r="U639" s="1">
        <f t="shared" si="107"/>
        <v>0</v>
      </c>
    </row>
    <row r="640" spans="1:21" ht="14.4" customHeight="1" x14ac:dyDescent="0.3">
      <c r="A640" t="s">
        <v>26</v>
      </c>
      <c r="B640" t="s">
        <v>89</v>
      </c>
      <c r="C640" t="s">
        <v>132</v>
      </c>
      <c r="D640" t="s">
        <v>102</v>
      </c>
      <c r="E640">
        <v>1944</v>
      </c>
      <c r="G640" s="1"/>
      <c r="H640" s="3">
        <f t="shared" si="108"/>
        <v>0</v>
      </c>
      <c r="I640" s="1"/>
      <c r="J640" s="3">
        <f t="shared" si="109"/>
        <v>0</v>
      </c>
      <c r="L640" s="1"/>
      <c r="M640" s="2">
        <f t="shared" si="110"/>
        <v>0</v>
      </c>
      <c r="N640" s="1"/>
      <c r="O640" s="2">
        <f t="shared" si="111"/>
        <v>0</v>
      </c>
      <c r="P640" s="1"/>
      <c r="Q640" s="1">
        <f t="shared" si="105"/>
        <v>0</v>
      </c>
      <c r="S640" s="1">
        <f t="shared" si="106"/>
        <v>0</v>
      </c>
      <c r="U640" s="1">
        <f t="shared" si="107"/>
        <v>0</v>
      </c>
    </row>
    <row r="641" spans="1:21" ht="14.4" customHeight="1" x14ac:dyDescent="0.3">
      <c r="A641" t="s">
        <v>26</v>
      </c>
      <c r="B641" t="s">
        <v>89</v>
      </c>
      <c r="C641" t="s">
        <v>132</v>
      </c>
      <c r="D641" t="s">
        <v>102</v>
      </c>
      <c r="E641">
        <v>1945</v>
      </c>
      <c r="G641" s="1"/>
      <c r="H641" s="3">
        <f t="shared" si="108"/>
        <v>0</v>
      </c>
      <c r="I641" s="1"/>
      <c r="J641" s="3">
        <f t="shared" si="109"/>
        <v>0</v>
      </c>
      <c r="L641" s="1"/>
      <c r="M641" s="2">
        <f t="shared" si="110"/>
        <v>0</v>
      </c>
      <c r="N641" s="1"/>
      <c r="O641" s="2">
        <f t="shared" si="111"/>
        <v>0</v>
      </c>
      <c r="P641" s="1"/>
      <c r="Q641" s="1">
        <f t="shared" si="105"/>
        <v>0</v>
      </c>
      <c r="S641" s="1">
        <f t="shared" si="106"/>
        <v>0</v>
      </c>
      <c r="U641" s="1">
        <f t="shared" si="107"/>
        <v>0</v>
      </c>
    </row>
    <row r="642" spans="1:21" ht="14.4" customHeight="1" x14ac:dyDescent="0.3">
      <c r="A642" t="s">
        <v>54</v>
      </c>
      <c r="B642" t="s">
        <v>54</v>
      </c>
      <c r="C642" t="s">
        <v>129</v>
      </c>
      <c r="D642" t="s">
        <v>102</v>
      </c>
      <c r="E642">
        <v>1936</v>
      </c>
      <c r="F642">
        <v>3</v>
      </c>
      <c r="G642" s="1">
        <v>0</v>
      </c>
      <c r="H642" s="3">
        <f t="shared" si="108"/>
        <v>0</v>
      </c>
      <c r="I642" s="1">
        <v>0</v>
      </c>
      <c r="J642" s="3">
        <f t="shared" si="109"/>
        <v>0</v>
      </c>
      <c r="L642" s="1"/>
      <c r="M642" s="2">
        <f t="shared" si="110"/>
        <v>0</v>
      </c>
      <c r="N642" s="1"/>
      <c r="O642" s="2">
        <f t="shared" si="111"/>
        <v>0</v>
      </c>
      <c r="P642" s="1"/>
      <c r="Q642" s="1">
        <f t="shared" si="105"/>
        <v>0</v>
      </c>
      <c r="S642" s="1">
        <f t="shared" si="106"/>
        <v>0</v>
      </c>
      <c r="U642" s="1">
        <f t="shared" si="107"/>
        <v>0</v>
      </c>
    </row>
    <row r="643" spans="1:21" ht="14.4" customHeight="1" x14ac:dyDescent="0.3">
      <c r="A643" t="s">
        <v>54</v>
      </c>
      <c r="B643" t="s">
        <v>54</v>
      </c>
      <c r="C643" t="s">
        <v>129</v>
      </c>
      <c r="D643" t="s">
        <v>102</v>
      </c>
      <c r="E643">
        <v>1937</v>
      </c>
      <c r="F643">
        <v>3</v>
      </c>
      <c r="G643" s="1"/>
      <c r="H643" s="3">
        <f t="shared" si="108"/>
        <v>0</v>
      </c>
      <c r="I643" s="1"/>
      <c r="J643" s="3">
        <f t="shared" si="109"/>
        <v>0</v>
      </c>
      <c r="L643" s="1"/>
      <c r="M643" s="2">
        <f t="shared" si="110"/>
        <v>0</v>
      </c>
      <c r="N643" s="1"/>
      <c r="O643" s="2">
        <f t="shared" si="111"/>
        <v>0</v>
      </c>
      <c r="P643" s="1"/>
      <c r="Q643" s="1">
        <f t="shared" ref="Q643:Q706" si="112">P643/100000</f>
        <v>0</v>
      </c>
      <c r="S643" s="1">
        <f t="shared" si="106"/>
        <v>0</v>
      </c>
      <c r="U643" s="1">
        <f t="shared" si="107"/>
        <v>0</v>
      </c>
    </row>
    <row r="644" spans="1:21" ht="14.4" customHeight="1" x14ac:dyDescent="0.3">
      <c r="A644" t="s">
        <v>54</v>
      </c>
      <c r="B644" t="s">
        <v>54</v>
      </c>
      <c r="C644" t="s">
        <v>129</v>
      </c>
      <c r="D644" t="s">
        <v>102</v>
      </c>
      <c r="E644">
        <v>1938</v>
      </c>
      <c r="F644">
        <v>3</v>
      </c>
      <c r="G644" s="1"/>
      <c r="H644" s="3">
        <f t="shared" si="108"/>
        <v>0</v>
      </c>
      <c r="I644" s="1"/>
      <c r="J644" s="3">
        <f t="shared" si="109"/>
        <v>0</v>
      </c>
      <c r="L644" s="1"/>
      <c r="M644" s="2">
        <f t="shared" si="110"/>
        <v>0</v>
      </c>
      <c r="N644" s="1"/>
      <c r="O644" s="2">
        <f t="shared" si="111"/>
        <v>0</v>
      </c>
      <c r="P644" s="1"/>
      <c r="Q644" s="1">
        <f t="shared" si="112"/>
        <v>0</v>
      </c>
      <c r="S644" s="1">
        <f t="shared" si="106"/>
        <v>0</v>
      </c>
      <c r="U644" s="1">
        <f t="shared" si="107"/>
        <v>0</v>
      </c>
    </row>
    <row r="645" spans="1:21" ht="14.4" customHeight="1" x14ac:dyDescent="0.3">
      <c r="A645" t="s">
        <v>54</v>
      </c>
      <c r="B645" t="s">
        <v>54</v>
      </c>
      <c r="C645" t="s">
        <v>129</v>
      </c>
      <c r="D645" t="s">
        <v>102</v>
      </c>
      <c r="E645">
        <v>1939</v>
      </c>
      <c r="F645">
        <v>3</v>
      </c>
      <c r="G645" s="1"/>
      <c r="H645" s="3">
        <f t="shared" si="108"/>
        <v>0</v>
      </c>
      <c r="I645" s="1"/>
      <c r="J645" s="3">
        <f t="shared" si="109"/>
        <v>0</v>
      </c>
      <c r="L645" s="1"/>
      <c r="M645" s="2">
        <f t="shared" si="110"/>
        <v>0</v>
      </c>
      <c r="N645" s="1"/>
      <c r="O645" s="2">
        <f t="shared" si="111"/>
        <v>0</v>
      </c>
      <c r="P645" s="1"/>
      <c r="Q645" s="1">
        <f t="shared" si="112"/>
        <v>0</v>
      </c>
      <c r="S645" s="1">
        <f t="shared" si="106"/>
        <v>0</v>
      </c>
      <c r="U645" s="1">
        <f t="shared" si="107"/>
        <v>0</v>
      </c>
    </row>
    <row r="646" spans="1:21" ht="14.4" customHeight="1" x14ac:dyDescent="0.3">
      <c r="A646" t="s">
        <v>54</v>
      </c>
      <c r="B646" t="s">
        <v>54</v>
      </c>
      <c r="C646" t="s">
        <v>129</v>
      </c>
      <c r="D646" t="s">
        <v>102</v>
      </c>
      <c r="E646">
        <v>1940</v>
      </c>
      <c r="F646">
        <v>3</v>
      </c>
      <c r="G646" s="1"/>
      <c r="H646" s="3">
        <f t="shared" si="108"/>
        <v>0</v>
      </c>
      <c r="I646" s="1"/>
      <c r="J646" s="3">
        <f t="shared" si="109"/>
        <v>0</v>
      </c>
      <c r="L646" s="1"/>
      <c r="M646" s="2">
        <f t="shared" si="110"/>
        <v>0</v>
      </c>
      <c r="N646" s="1"/>
      <c r="O646" s="2">
        <f t="shared" si="111"/>
        <v>0</v>
      </c>
      <c r="P646" s="1"/>
      <c r="Q646" s="1">
        <f t="shared" si="112"/>
        <v>0</v>
      </c>
      <c r="S646" s="1">
        <f t="shared" si="106"/>
        <v>0</v>
      </c>
      <c r="U646" s="1">
        <f t="shared" si="107"/>
        <v>0</v>
      </c>
    </row>
    <row r="647" spans="1:21" ht="14.4" customHeight="1" x14ac:dyDescent="0.3">
      <c r="A647" t="s">
        <v>54</v>
      </c>
      <c r="B647" t="s">
        <v>54</v>
      </c>
      <c r="C647" t="s">
        <v>129</v>
      </c>
      <c r="D647" t="s">
        <v>102</v>
      </c>
      <c r="E647">
        <v>1941</v>
      </c>
      <c r="F647">
        <v>3</v>
      </c>
      <c r="G647" s="1"/>
      <c r="H647" s="3">
        <f t="shared" si="108"/>
        <v>0</v>
      </c>
      <c r="I647" s="1"/>
      <c r="J647" s="3">
        <f t="shared" si="109"/>
        <v>0</v>
      </c>
      <c r="L647" s="1"/>
      <c r="M647" s="2">
        <f t="shared" si="110"/>
        <v>0</v>
      </c>
      <c r="N647" s="1"/>
      <c r="O647" s="2">
        <f t="shared" si="111"/>
        <v>0</v>
      </c>
      <c r="P647" s="1"/>
      <c r="Q647" s="1">
        <f t="shared" si="112"/>
        <v>0</v>
      </c>
      <c r="S647" s="1">
        <f t="shared" si="106"/>
        <v>0</v>
      </c>
      <c r="U647" s="1">
        <f t="shared" si="107"/>
        <v>0</v>
      </c>
    </row>
    <row r="648" spans="1:21" ht="14.4" customHeight="1" x14ac:dyDescent="0.3">
      <c r="A648" t="s">
        <v>54</v>
      </c>
      <c r="B648" t="s">
        <v>54</v>
      </c>
      <c r="C648" t="s">
        <v>129</v>
      </c>
      <c r="D648" t="s">
        <v>102</v>
      </c>
      <c r="E648">
        <v>1942</v>
      </c>
      <c r="F648">
        <v>3</v>
      </c>
      <c r="G648" s="1"/>
      <c r="H648" s="3">
        <f t="shared" si="108"/>
        <v>0</v>
      </c>
      <c r="I648" s="1"/>
      <c r="J648" s="3">
        <f t="shared" si="109"/>
        <v>0</v>
      </c>
      <c r="L648" s="1"/>
      <c r="M648" s="2">
        <f t="shared" si="110"/>
        <v>0</v>
      </c>
      <c r="N648" s="1"/>
      <c r="O648" s="2">
        <f t="shared" si="111"/>
        <v>0</v>
      </c>
      <c r="P648" s="1"/>
      <c r="Q648" s="1">
        <f t="shared" si="112"/>
        <v>0</v>
      </c>
      <c r="S648" s="1">
        <f t="shared" si="106"/>
        <v>0</v>
      </c>
      <c r="U648" s="1">
        <f t="shared" si="107"/>
        <v>0</v>
      </c>
    </row>
    <row r="649" spans="1:21" ht="14.4" customHeight="1" x14ac:dyDescent="0.3">
      <c r="A649" t="s">
        <v>54</v>
      </c>
      <c r="B649" t="s">
        <v>54</v>
      </c>
      <c r="C649" t="s">
        <v>129</v>
      </c>
      <c r="D649" t="s">
        <v>102</v>
      </c>
      <c r="E649">
        <v>1943</v>
      </c>
      <c r="F649">
        <v>3</v>
      </c>
      <c r="G649" s="1"/>
      <c r="H649" s="3">
        <f t="shared" si="108"/>
        <v>0</v>
      </c>
      <c r="I649" s="1"/>
      <c r="J649" s="3">
        <f t="shared" si="109"/>
        <v>0</v>
      </c>
      <c r="L649" s="1"/>
      <c r="M649" s="2">
        <f t="shared" si="110"/>
        <v>0</v>
      </c>
      <c r="N649" s="1"/>
      <c r="O649" s="2">
        <f t="shared" si="111"/>
        <v>0</v>
      </c>
      <c r="P649" s="1"/>
      <c r="Q649" s="1">
        <f t="shared" si="112"/>
        <v>0</v>
      </c>
      <c r="S649" s="1">
        <f t="shared" si="106"/>
        <v>0</v>
      </c>
      <c r="U649" s="1">
        <f t="shared" si="107"/>
        <v>0</v>
      </c>
    </row>
    <row r="650" spans="1:21" ht="14.4" customHeight="1" x14ac:dyDescent="0.3">
      <c r="A650" t="s">
        <v>54</v>
      </c>
      <c r="B650" t="s">
        <v>54</v>
      </c>
      <c r="C650" t="s">
        <v>129</v>
      </c>
      <c r="D650" t="s">
        <v>102</v>
      </c>
      <c r="E650">
        <v>1944</v>
      </c>
      <c r="F650">
        <v>3</v>
      </c>
      <c r="G650" s="1"/>
      <c r="H650" s="3">
        <f t="shared" si="108"/>
        <v>0</v>
      </c>
      <c r="I650" s="1"/>
      <c r="J650" s="3">
        <f t="shared" si="109"/>
        <v>0</v>
      </c>
      <c r="L650" s="1"/>
      <c r="M650" s="2">
        <f t="shared" si="110"/>
        <v>0</v>
      </c>
      <c r="N650" s="1"/>
      <c r="O650" s="2">
        <f t="shared" si="111"/>
        <v>0</v>
      </c>
      <c r="P650" s="1"/>
      <c r="Q650" s="1">
        <f t="shared" si="112"/>
        <v>0</v>
      </c>
      <c r="S650" s="1">
        <f t="shared" si="106"/>
        <v>0</v>
      </c>
      <c r="U650" s="1">
        <f t="shared" si="107"/>
        <v>0</v>
      </c>
    </row>
    <row r="651" spans="1:21" ht="14.4" customHeight="1" x14ac:dyDescent="0.3">
      <c r="A651" t="s">
        <v>54</v>
      </c>
      <c r="B651" t="s">
        <v>54</v>
      </c>
      <c r="C651" t="s">
        <v>129</v>
      </c>
      <c r="D651" t="s">
        <v>102</v>
      </c>
      <c r="E651">
        <v>1945</v>
      </c>
      <c r="F651">
        <v>3</v>
      </c>
      <c r="G651" s="1"/>
      <c r="H651" s="3">
        <f t="shared" si="108"/>
        <v>0</v>
      </c>
      <c r="I651" s="1"/>
      <c r="J651" s="3">
        <f t="shared" si="109"/>
        <v>0</v>
      </c>
      <c r="L651" s="1"/>
      <c r="M651" s="2">
        <f t="shared" si="110"/>
        <v>0</v>
      </c>
      <c r="N651" s="1"/>
      <c r="O651" s="2">
        <f t="shared" si="111"/>
        <v>0</v>
      </c>
      <c r="P651" s="1"/>
      <c r="Q651" s="1">
        <f t="shared" si="112"/>
        <v>0</v>
      </c>
      <c r="S651" s="1">
        <f t="shared" si="106"/>
        <v>0</v>
      </c>
      <c r="U651" s="1">
        <f t="shared" si="107"/>
        <v>0</v>
      </c>
    </row>
    <row r="652" spans="1:21" ht="14.4" customHeight="1" x14ac:dyDescent="0.3">
      <c r="A652" t="s">
        <v>44</v>
      </c>
      <c r="B652" t="s">
        <v>44</v>
      </c>
      <c r="C652" t="s">
        <v>130</v>
      </c>
      <c r="D652" t="s">
        <v>102</v>
      </c>
      <c r="E652">
        <v>1936</v>
      </c>
      <c r="F652">
        <v>8</v>
      </c>
      <c r="G652" s="1">
        <v>1949766</v>
      </c>
      <c r="H652" s="3">
        <f t="shared" si="108"/>
        <v>38.99532</v>
      </c>
      <c r="I652" s="1">
        <v>4895992</v>
      </c>
      <c r="J652" s="3">
        <f t="shared" si="109"/>
        <v>97.919839999999994</v>
      </c>
      <c r="L652" s="1"/>
      <c r="M652" s="2">
        <f t="shared" si="110"/>
        <v>0</v>
      </c>
      <c r="N652" s="1"/>
      <c r="O652" s="2">
        <f t="shared" si="111"/>
        <v>0</v>
      </c>
      <c r="P652" s="1"/>
      <c r="Q652" s="1">
        <f t="shared" si="112"/>
        <v>0</v>
      </c>
      <c r="S652" s="1">
        <f t="shared" si="106"/>
        <v>0</v>
      </c>
      <c r="U652" s="1">
        <f t="shared" si="107"/>
        <v>0</v>
      </c>
    </row>
    <row r="653" spans="1:21" ht="14.4" customHeight="1" x14ac:dyDescent="0.3">
      <c r="A653" t="s">
        <v>44</v>
      </c>
      <c r="B653" t="s">
        <v>44</v>
      </c>
      <c r="C653" t="s">
        <v>130</v>
      </c>
      <c r="D653" t="s">
        <v>102</v>
      </c>
      <c r="E653">
        <v>1937</v>
      </c>
      <c r="F653">
        <v>8</v>
      </c>
      <c r="G653" s="1">
        <v>2470588</v>
      </c>
      <c r="H653" s="3">
        <f t="shared" si="108"/>
        <v>49.411760000000001</v>
      </c>
      <c r="I653" s="1">
        <v>7766254</v>
      </c>
      <c r="J653" s="3">
        <f t="shared" si="109"/>
        <v>155.32508000000001</v>
      </c>
      <c r="L653" s="1"/>
      <c r="M653" s="2">
        <f t="shared" si="110"/>
        <v>0</v>
      </c>
      <c r="N653" s="1"/>
      <c r="O653" s="2">
        <f t="shared" si="111"/>
        <v>0</v>
      </c>
      <c r="P653" s="1"/>
      <c r="Q653" s="1">
        <f t="shared" si="112"/>
        <v>0</v>
      </c>
      <c r="S653" s="1">
        <f t="shared" ref="S653:S716" si="113">R653/10</f>
        <v>0</v>
      </c>
      <c r="U653" s="1">
        <f t="shared" ref="U653:U716" si="114">T653/1000</f>
        <v>0</v>
      </c>
    </row>
    <row r="654" spans="1:21" ht="14.4" customHeight="1" x14ac:dyDescent="0.3">
      <c r="A654" t="s">
        <v>44</v>
      </c>
      <c r="B654" t="s">
        <v>44</v>
      </c>
      <c r="C654" t="s">
        <v>130</v>
      </c>
      <c r="D654" t="s">
        <v>102</v>
      </c>
      <c r="E654">
        <v>1938</v>
      </c>
      <c r="F654">
        <v>8</v>
      </c>
      <c r="G654" s="1">
        <v>1413818</v>
      </c>
      <c r="H654" s="3">
        <f t="shared" si="108"/>
        <v>28.27636</v>
      </c>
      <c r="I654" s="1">
        <v>5140632</v>
      </c>
      <c r="J654" s="3">
        <f t="shared" si="109"/>
        <v>102.81264</v>
      </c>
      <c r="L654" s="1"/>
      <c r="M654" s="2">
        <f t="shared" si="110"/>
        <v>0</v>
      </c>
      <c r="N654" s="1"/>
      <c r="O654" s="2">
        <f t="shared" si="111"/>
        <v>0</v>
      </c>
      <c r="P654" s="1"/>
      <c r="Q654" s="1">
        <f t="shared" si="112"/>
        <v>0</v>
      </c>
      <c r="S654" s="1">
        <f t="shared" si="113"/>
        <v>0</v>
      </c>
      <c r="U654" s="1">
        <f t="shared" si="114"/>
        <v>0</v>
      </c>
    </row>
    <row r="655" spans="1:21" ht="14.4" customHeight="1" x14ac:dyDescent="0.3">
      <c r="A655" t="s">
        <v>44</v>
      </c>
      <c r="B655" t="s">
        <v>44</v>
      </c>
      <c r="C655" t="s">
        <v>130</v>
      </c>
      <c r="D655" t="s">
        <v>102</v>
      </c>
      <c r="E655">
        <v>1939</v>
      </c>
      <c r="F655">
        <v>8</v>
      </c>
      <c r="G655" s="1">
        <v>1734337</v>
      </c>
      <c r="H655" s="3">
        <f t="shared" si="108"/>
        <v>34.68674</v>
      </c>
      <c r="I655" s="1">
        <v>5759000</v>
      </c>
      <c r="J655" s="3">
        <f t="shared" si="109"/>
        <v>115.18</v>
      </c>
      <c r="L655" s="1"/>
      <c r="M655" s="2">
        <f t="shared" si="110"/>
        <v>0</v>
      </c>
      <c r="N655" s="1"/>
      <c r="O655" s="2">
        <f t="shared" si="111"/>
        <v>0</v>
      </c>
      <c r="P655" s="1"/>
      <c r="Q655" s="1">
        <f t="shared" si="112"/>
        <v>0</v>
      </c>
      <c r="S655" s="1">
        <f t="shared" si="113"/>
        <v>0</v>
      </c>
      <c r="U655" s="1">
        <f t="shared" si="114"/>
        <v>0</v>
      </c>
    </row>
    <row r="656" spans="1:21" ht="14.4" customHeight="1" x14ac:dyDescent="0.3">
      <c r="A656" t="s">
        <v>44</v>
      </c>
      <c r="B656" t="s">
        <v>44</v>
      </c>
      <c r="C656" t="s">
        <v>130</v>
      </c>
      <c r="D656" t="s">
        <v>102</v>
      </c>
      <c r="E656">
        <v>1940</v>
      </c>
      <c r="F656">
        <v>8</v>
      </c>
      <c r="G656" s="1">
        <v>1022000</v>
      </c>
      <c r="H656" s="3">
        <f t="shared" si="108"/>
        <v>20.440000000000001</v>
      </c>
      <c r="I656" s="1">
        <v>4810000</v>
      </c>
      <c r="J656" s="3">
        <f t="shared" si="109"/>
        <v>96.2</v>
      </c>
      <c r="L656" s="1"/>
      <c r="M656" s="2">
        <f t="shared" si="110"/>
        <v>0</v>
      </c>
      <c r="N656" s="1"/>
      <c r="O656" s="2">
        <f t="shared" si="111"/>
        <v>0</v>
      </c>
      <c r="P656" s="1"/>
      <c r="Q656" s="1">
        <f t="shared" si="112"/>
        <v>0</v>
      </c>
      <c r="S656" s="1">
        <f t="shared" si="113"/>
        <v>0</v>
      </c>
      <c r="U656" s="1">
        <f t="shared" si="114"/>
        <v>0</v>
      </c>
    </row>
    <row r="657" spans="1:21" ht="14.4" customHeight="1" x14ac:dyDescent="0.3">
      <c r="A657" t="s">
        <v>44</v>
      </c>
      <c r="B657" t="s">
        <v>44</v>
      </c>
      <c r="C657" t="s">
        <v>130</v>
      </c>
      <c r="D657" t="s">
        <v>102</v>
      </c>
      <c r="E657">
        <v>1941</v>
      </c>
      <c r="F657">
        <v>8</v>
      </c>
      <c r="G657" s="1">
        <v>1225000</v>
      </c>
      <c r="H657" s="3">
        <f t="shared" si="108"/>
        <v>24.5</v>
      </c>
      <c r="I657" s="1">
        <v>6722000</v>
      </c>
      <c r="J657" s="3">
        <f t="shared" si="109"/>
        <v>134.44</v>
      </c>
      <c r="L657" s="1"/>
      <c r="M657" s="2">
        <f t="shared" si="110"/>
        <v>0</v>
      </c>
      <c r="N657" s="1"/>
      <c r="O657" s="2">
        <f t="shared" si="111"/>
        <v>0</v>
      </c>
      <c r="P657" s="1"/>
      <c r="Q657" s="1">
        <f t="shared" si="112"/>
        <v>0</v>
      </c>
      <c r="S657" s="1">
        <f t="shared" si="113"/>
        <v>0</v>
      </c>
      <c r="U657" s="1">
        <f t="shared" si="114"/>
        <v>0</v>
      </c>
    </row>
    <row r="658" spans="1:21" ht="14.4" customHeight="1" x14ac:dyDescent="0.3">
      <c r="A658" t="s">
        <v>44</v>
      </c>
      <c r="B658" t="s">
        <v>44</v>
      </c>
      <c r="C658" t="s">
        <v>130</v>
      </c>
      <c r="D658" t="s">
        <v>102</v>
      </c>
      <c r="E658">
        <v>1942</v>
      </c>
      <c r="F658">
        <v>8</v>
      </c>
      <c r="G658" s="1">
        <v>1541000</v>
      </c>
      <c r="H658" s="3">
        <f t="shared" si="108"/>
        <v>30.82</v>
      </c>
      <c r="I658" s="1">
        <v>5029000</v>
      </c>
      <c r="J658" s="3">
        <f t="shared" si="109"/>
        <v>100.58</v>
      </c>
      <c r="L658" s="1"/>
      <c r="M658" s="2">
        <f t="shared" si="110"/>
        <v>0</v>
      </c>
      <c r="N658" s="1"/>
      <c r="O658" s="2">
        <f t="shared" si="111"/>
        <v>0</v>
      </c>
      <c r="P658" s="1"/>
      <c r="Q658" s="1">
        <f t="shared" si="112"/>
        <v>0</v>
      </c>
      <c r="S658" s="1">
        <f t="shared" si="113"/>
        <v>0</v>
      </c>
      <c r="U658" s="1">
        <f t="shared" si="114"/>
        <v>0</v>
      </c>
    </row>
    <row r="659" spans="1:21" ht="14.4" customHeight="1" x14ac:dyDescent="0.3">
      <c r="A659" t="s">
        <v>44</v>
      </c>
      <c r="B659" t="s">
        <v>44</v>
      </c>
      <c r="C659" t="s">
        <v>130</v>
      </c>
      <c r="D659" t="s">
        <v>102</v>
      </c>
      <c r="E659">
        <v>1943</v>
      </c>
      <c r="F659">
        <v>8</v>
      </c>
      <c r="G659" s="1">
        <v>2117000</v>
      </c>
      <c r="H659" s="3">
        <f t="shared" si="108"/>
        <v>42.34</v>
      </c>
      <c r="I659" s="1">
        <v>5170000</v>
      </c>
      <c r="J659" s="3">
        <f t="shared" si="109"/>
        <v>103.4</v>
      </c>
      <c r="L659" s="1"/>
      <c r="M659" s="2">
        <f t="shared" si="110"/>
        <v>0</v>
      </c>
      <c r="N659" s="1"/>
      <c r="O659" s="2">
        <f t="shared" si="111"/>
        <v>0</v>
      </c>
      <c r="P659" s="1"/>
      <c r="Q659" s="1">
        <f t="shared" si="112"/>
        <v>0</v>
      </c>
      <c r="S659" s="1">
        <f t="shared" si="113"/>
        <v>0</v>
      </c>
      <c r="U659" s="1">
        <f t="shared" si="114"/>
        <v>0</v>
      </c>
    </row>
    <row r="660" spans="1:21" ht="14.4" customHeight="1" x14ac:dyDescent="0.3">
      <c r="A660" t="s">
        <v>44</v>
      </c>
      <c r="B660" t="s">
        <v>44</v>
      </c>
      <c r="C660" t="s">
        <v>130</v>
      </c>
      <c r="D660" t="s">
        <v>102</v>
      </c>
      <c r="E660">
        <v>1944</v>
      </c>
      <c r="F660">
        <v>8</v>
      </c>
      <c r="G660" s="1">
        <v>1249000</v>
      </c>
      <c r="H660" s="3">
        <f t="shared" si="108"/>
        <v>24.98</v>
      </c>
      <c r="I660" s="1">
        <v>2877000</v>
      </c>
      <c r="J660" s="3">
        <f t="shared" si="109"/>
        <v>57.54</v>
      </c>
      <c r="L660" s="1"/>
      <c r="M660" s="2">
        <f t="shared" si="110"/>
        <v>0</v>
      </c>
      <c r="N660" s="1"/>
      <c r="O660" s="2">
        <f t="shared" si="111"/>
        <v>0</v>
      </c>
      <c r="P660" s="1"/>
      <c r="Q660" s="1">
        <f t="shared" si="112"/>
        <v>0</v>
      </c>
      <c r="S660" s="1">
        <f t="shared" si="113"/>
        <v>0</v>
      </c>
      <c r="U660" s="1">
        <f t="shared" si="114"/>
        <v>0</v>
      </c>
    </row>
    <row r="661" spans="1:21" ht="14.4" customHeight="1" x14ac:dyDescent="0.3">
      <c r="A661" t="s">
        <v>44</v>
      </c>
      <c r="B661" t="s">
        <v>44</v>
      </c>
      <c r="C661" t="s">
        <v>130</v>
      </c>
      <c r="D661" t="s">
        <v>102</v>
      </c>
      <c r="E661">
        <v>1945</v>
      </c>
      <c r="F661">
        <v>8</v>
      </c>
      <c r="G661" s="1"/>
      <c r="H661" s="3">
        <f t="shared" si="108"/>
        <v>0</v>
      </c>
      <c r="I661" s="1"/>
      <c r="J661" s="3">
        <f t="shared" si="109"/>
        <v>0</v>
      </c>
      <c r="L661" s="1"/>
      <c r="M661" s="2">
        <f t="shared" si="110"/>
        <v>0</v>
      </c>
      <c r="N661" s="1"/>
      <c r="O661" s="2">
        <f t="shared" si="111"/>
        <v>0</v>
      </c>
      <c r="P661" s="1"/>
      <c r="Q661" s="1">
        <f t="shared" si="112"/>
        <v>0</v>
      </c>
      <c r="S661" s="1">
        <f t="shared" si="113"/>
        <v>0</v>
      </c>
      <c r="U661" s="1">
        <f t="shared" si="114"/>
        <v>0</v>
      </c>
    </row>
    <row r="662" spans="1:21" ht="14.4" customHeight="1" x14ac:dyDescent="0.3">
      <c r="A662" t="s">
        <v>127</v>
      </c>
      <c r="B662" t="s">
        <v>18</v>
      </c>
      <c r="C662" t="s">
        <v>132</v>
      </c>
      <c r="D662" t="s">
        <v>101</v>
      </c>
      <c r="E662">
        <v>1936</v>
      </c>
      <c r="F662">
        <v>36</v>
      </c>
      <c r="G662" s="1">
        <v>338617</v>
      </c>
      <c r="H662" s="3">
        <f t="shared" si="108"/>
        <v>6.7723399999999998</v>
      </c>
      <c r="I662" s="1">
        <v>2583000</v>
      </c>
      <c r="J662" s="3">
        <f t="shared" si="109"/>
        <v>51.66</v>
      </c>
      <c r="K662">
        <v>10</v>
      </c>
      <c r="L662" s="1">
        <v>0</v>
      </c>
      <c r="M662" s="2">
        <f t="shared" si="110"/>
        <v>0</v>
      </c>
      <c r="N662" s="1">
        <v>8360</v>
      </c>
      <c r="O662" s="2">
        <f t="shared" si="111"/>
        <v>8.36</v>
      </c>
      <c r="P662" s="1">
        <v>11830000</v>
      </c>
      <c r="Q662" s="1">
        <f t="shared" si="112"/>
        <v>118.3</v>
      </c>
      <c r="S662" s="1">
        <f t="shared" si="113"/>
        <v>0</v>
      </c>
      <c r="U662" s="1">
        <f t="shared" si="114"/>
        <v>0</v>
      </c>
    </row>
    <row r="663" spans="1:21" ht="14.4" customHeight="1" x14ac:dyDescent="0.3">
      <c r="A663" t="s">
        <v>127</v>
      </c>
      <c r="B663" t="s">
        <v>18</v>
      </c>
      <c r="C663" t="s">
        <v>132</v>
      </c>
      <c r="D663" t="s">
        <v>101</v>
      </c>
      <c r="E663">
        <v>1937</v>
      </c>
      <c r="F663">
        <v>36</v>
      </c>
      <c r="G663" s="1">
        <v>338617</v>
      </c>
      <c r="H663" s="3">
        <f t="shared" si="108"/>
        <v>6.7723399999999998</v>
      </c>
      <c r="I663" s="1"/>
      <c r="J663" s="3">
        <f t="shared" si="109"/>
        <v>0</v>
      </c>
      <c r="K663">
        <v>10</v>
      </c>
      <c r="L663" s="1">
        <v>0</v>
      </c>
      <c r="M663" s="2">
        <f t="shared" si="110"/>
        <v>0</v>
      </c>
      <c r="N663" s="1">
        <v>21750</v>
      </c>
      <c r="O663" s="2">
        <f t="shared" si="111"/>
        <v>21.75</v>
      </c>
      <c r="P663" s="1"/>
      <c r="Q663" s="1">
        <f t="shared" si="112"/>
        <v>0</v>
      </c>
      <c r="S663" s="1">
        <f t="shared" si="113"/>
        <v>0</v>
      </c>
      <c r="U663" s="1">
        <f t="shared" si="114"/>
        <v>0</v>
      </c>
    </row>
    <row r="664" spans="1:21" ht="14.4" customHeight="1" x14ac:dyDescent="0.3">
      <c r="A664" t="s">
        <v>127</v>
      </c>
      <c r="B664" t="s">
        <v>18</v>
      </c>
      <c r="C664" t="s">
        <v>132</v>
      </c>
      <c r="D664" t="s">
        <v>101</v>
      </c>
      <c r="E664">
        <v>1938</v>
      </c>
      <c r="F664">
        <v>36</v>
      </c>
      <c r="G664" s="1">
        <v>476628</v>
      </c>
      <c r="H664" s="3">
        <f t="shared" si="108"/>
        <v>9.5325600000000001</v>
      </c>
      <c r="I664" s="1"/>
      <c r="J664" s="3">
        <f t="shared" si="109"/>
        <v>0</v>
      </c>
      <c r="K664">
        <v>10</v>
      </c>
      <c r="L664" s="1">
        <v>952</v>
      </c>
      <c r="M664" s="2">
        <f t="shared" si="110"/>
        <v>0.95199999999999996</v>
      </c>
      <c r="N664" s="1">
        <v>26750</v>
      </c>
      <c r="O664" s="2">
        <f t="shared" si="111"/>
        <v>26.75</v>
      </c>
      <c r="P664" s="1"/>
      <c r="Q664" s="1">
        <f t="shared" si="112"/>
        <v>0</v>
      </c>
      <c r="S664" s="1">
        <f t="shared" si="113"/>
        <v>0</v>
      </c>
      <c r="U664" s="1">
        <f t="shared" si="114"/>
        <v>0</v>
      </c>
    </row>
    <row r="665" spans="1:21" ht="14.4" customHeight="1" x14ac:dyDescent="0.3">
      <c r="A665" t="s">
        <v>127</v>
      </c>
      <c r="B665" t="s">
        <v>18</v>
      </c>
      <c r="C665" t="s">
        <v>132</v>
      </c>
      <c r="D665" t="s">
        <v>101</v>
      </c>
      <c r="E665">
        <v>1939</v>
      </c>
      <c r="F665">
        <v>36</v>
      </c>
      <c r="G665" s="1">
        <v>533000</v>
      </c>
      <c r="H665" s="3">
        <f t="shared" si="108"/>
        <v>10.66</v>
      </c>
      <c r="I665" s="1"/>
      <c r="J665" s="3">
        <f t="shared" si="109"/>
        <v>0</v>
      </c>
      <c r="K665">
        <v>10</v>
      </c>
      <c r="L665" s="1">
        <v>3257</v>
      </c>
      <c r="M665" s="2">
        <f t="shared" si="110"/>
        <v>3.2570000000000001</v>
      </c>
      <c r="N665" s="1">
        <v>35990</v>
      </c>
      <c r="O665" s="2">
        <f t="shared" si="111"/>
        <v>35.99</v>
      </c>
      <c r="P665" s="1"/>
      <c r="Q665" s="1">
        <f t="shared" si="112"/>
        <v>0</v>
      </c>
      <c r="S665" s="1">
        <f t="shared" si="113"/>
        <v>0</v>
      </c>
      <c r="U665" s="1">
        <f t="shared" si="114"/>
        <v>0</v>
      </c>
    </row>
    <row r="666" spans="1:21" ht="14.4" customHeight="1" x14ac:dyDescent="0.3">
      <c r="A666" t="s">
        <v>127</v>
      </c>
      <c r="B666" t="s">
        <v>18</v>
      </c>
      <c r="C666" t="s">
        <v>132</v>
      </c>
      <c r="D666" t="s">
        <v>101</v>
      </c>
      <c r="E666">
        <v>1940</v>
      </c>
      <c r="F666">
        <v>36</v>
      </c>
      <c r="G666" s="1">
        <v>592000</v>
      </c>
      <c r="H666" s="3">
        <f t="shared" si="108"/>
        <v>11.84</v>
      </c>
      <c r="I666" s="1"/>
      <c r="J666" s="3">
        <f t="shared" si="109"/>
        <v>0</v>
      </c>
      <c r="K666">
        <v>10</v>
      </c>
      <c r="L666" s="1">
        <v>5026</v>
      </c>
      <c r="M666" s="2">
        <f t="shared" si="110"/>
        <v>5.0259999999999998</v>
      </c>
      <c r="N666" s="1">
        <v>51710</v>
      </c>
      <c r="O666" s="2">
        <f t="shared" si="111"/>
        <v>51.71</v>
      </c>
      <c r="P666" s="1"/>
      <c r="Q666" s="1">
        <f t="shared" si="112"/>
        <v>0</v>
      </c>
      <c r="S666" s="1">
        <f t="shared" si="113"/>
        <v>0</v>
      </c>
      <c r="U666" s="1">
        <f t="shared" si="114"/>
        <v>0</v>
      </c>
    </row>
    <row r="667" spans="1:21" ht="14.4" customHeight="1" x14ac:dyDescent="0.3">
      <c r="A667" t="s">
        <v>127</v>
      </c>
      <c r="B667" t="s">
        <v>18</v>
      </c>
      <c r="C667" t="s">
        <v>132</v>
      </c>
      <c r="D667" t="s">
        <v>101</v>
      </c>
      <c r="E667">
        <v>1941</v>
      </c>
      <c r="F667">
        <v>36</v>
      </c>
      <c r="G667" s="1">
        <v>647000</v>
      </c>
      <c r="H667" s="3">
        <f t="shared" si="108"/>
        <v>12.94</v>
      </c>
      <c r="I667" s="1"/>
      <c r="J667" s="3">
        <f t="shared" si="109"/>
        <v>0</v>
      </c>
      <c r="K667">
        <v>10</v>
      </c>
      <c r="L667" s="1">
        <v>8300</v>
      </c>
      <c r="M667" s="2">
        <f t="shared" si="110"/>
        <v>8.3000000000000007</v>
      </c>
      <c r="N667" s="1">
        <v>44965</v>
      </c>
      <c r="O667" s="2">
        <f t="shared" si="111"/>
        <v>44.965000000000003</v>
      </c>
      <c r="P667" s="1"/>
      <c r="Q667" s="1">
        <f t="shared" si="112"/>
        <v>0</v>
      </c>
      <c r="S667" s="1">
        <f t="shared" si="113"/>
        <v>0</v>
      </c>
      <c r="U667" s="1">
        <f t="shared" si="114"/>
        <v>0</v>
      </c>
    </row>
    <row r="668" spans="1:21" ht="14.4" customHeight="1" x14ac:dyDescent="0.3">
      <c r="A668" t="s">
        <v>127</v>
      </c>
      <c r="B668" t="s">
        <v>18</v>
      </c>
      <c r="C668" t="s">
        <v>132</v>
      </c>
      <c r="D668" t="s">
        <v>101</v>
      </c>
      <c r="E668">
        <v>1942</v>
      </c>
      <c r="F668">
        <v>36</v>
      </c>
      <c r="G668" s="1">
        <v>704000</v>
      </c>
      <c r="H668" s="3">
        <f t="shared" si="108"/>
        <v>14.08</v>
      </c>
      <c r="I668" s="1"/>
      <c r="J668" s="3">
        <f t="shared" si="109"/>
        <v>0</v>
      </c>
      <c r="K668">
        <v>10</v>
      </c>
      <c r="L668" s="1">
        <v>7436</v>
      </c>
      <c r="M668" s="2">
        <f t="shared" si="110"/>
        <v>7.4359999999999999</v>
      </c>
      <c r="N668" s="1">
        <v>47358</v>
      </c>
      <c r="O668" s="2">
        <f t="shared" si="111"/>
        <v>47.357999999999997</v>
      </c>
      <c r="P668" s="1"/>
      <c r="Q668" s="1">
        <f t="shared" si="112"/>
        <v>0</v>
      </c>
      <c r="S668" s="1">
        <f t="shared" si="113"/>
        <v>0</v>
      </c>
      <c r="U668" s="1">
        <f t="shared" si="114"/>
        <v>0</v>
      </c>
    </row>
    <row r="669" spans="1:21" ht="14.4" customHeight="1" x14ac:dyDescent="0.3">
      <c r="A669" t="s">
        <v>127</v>
      </c>
      <c r="B669" t="s">
        <v>18</v>
      </c>
      <c r="C669" t="s">
        <v>132</v>
      </c>
      <c r="D669" t="s">
        <v>101</v>
      </c>
      <c r="E669">
        <v>1943</v>
      </c>
      <c r="F669">
        <v>36</v>
      </c>
      <c r="G669" s="1">
        <v>1170000</v>
      </c>
      <c r="H669" s="3">
        <f t="shared" si="108"/>
        <v>23.4</v>
      </c>
      <c r="I669" s="1"/>
      <c r="J669" s="3">
        <f t="shared" si="109"/>
        <v>0</v>
      </c>
      <c r="K669">
        <v>10</v>
      </c>
      <c r="L669" s="1">
        <v>8557</v>
      </c>
      <c r="M669" s="2">
        <f t="shared" si="110"/>
        <v>8.5570000000000004</v>
      </c>
      <c r="N669" s="1">
        <v>50499</v>
      </c>
      <c r="O669" s="2">
        <f t="shared" si="111"/>
        <v>50.499000000000002</v>
      </c>
      <c r="P669" s="1"/>
      <c r="Q669" s="1">
        <f t="shared" si="112"/>
        <v>0</v>
      </c>
      <c r="S669" s="1">
        <f t="shared" si="113"/>
        <v>0</v>
      </c>
      <c r="U669" s="1">
        <f t="shared" si="114"/>
        <v>0</v>
      </c>
    </row>
    <row r="670" spans="1:21" ht="14.4" customHeight="1" x14ac:dyDescent="0.3">
      <c r="A670" t="s">
        <v>127</v>
      </c>
      <c r="B670" t="s">
        <v>18</v>
      </c>
      <c r="C670" t="s">
        <v>132</v>
      </c>
      <c r="D670" t="s">
        <v>101</v>
      </c>
      <c r="E670">
        <v>1944</v>
      </c>
      <c r="F670">
        <v>36</v>
      </c>
      <c r="G670" s="1">
        <v>1390000</v>
      </c>
      <c r="H670" s="3">
        <f t="shared" si="108"/>
        <v>27.8</v>
      </c>
      <c r="I670" s="1"/>
      <c r="J670" s="3">
        <f t="shared" si="109"/>
        <v>0</v>
      </c>
      <c r="K670">
        <v>10</v>
      </c>
      <c r="L670" s="1">
        <v>7617</v>
      </c>
      <c r="M670" s="2">
        <f t="shared" si="110"/>
        <v>7.617</v>
      </c>
      <c r="N670" s="1">
        <v>147411</v>
      </c>
      <c r="O670" s="2">
        <f t="shared" si="111"/>
        <v>147.411</v>
      </c>
      <c r="P670" s="1"/>
      <c r="Q670" s="1">
        <f t="shared" si="112"/>
        <v>0</v>
      </c>
      <c r="S670" s="1">
        <f t="shared" si="113"/>
        <v>0</v>
      </c>
      <c r="U670" s="1">
        <f t="shared" si="114"/>
        <v>0</v>
      </c>
    </row>
    <row r="671" spans="1:21" ht="14.4" customHeight="1" x14ac:dyDescent="0.3">
      <c r="A671" t="s">
        <v>127</v>
      </c>
      <c r="B671" t="s">
        <v>18</v>
      </c>
      <c r="C671" t="s">
        <v>132</v>
      </c>
      <c r="D671" t="s">
        <v>101</v>
      </c>
      <c r="E671">
        <v>1945</v>
      </c>
      <c r="F671">
        <v>36</v>
      </c>
      <c r="G671" s="1">
        <v>1390000</v>
      </c>
      <c r="H671" s="3">
        <f t="shared" si="108"/>
        <v>27.8</v>
      </c>
      <c r="I671" s="1"/>
      <c r="J671" s="3">
        <f t="shared" si="109"/>
        <v>0</v>
      </c>
      <c r="K671">
        <v>10</v>
      </c>
      <c r="L671" s="1">
        <v>2000</v>
      </c>
      <c r="M671" s="2">
        <f t="shared" si="110"/>
        <v>2</v>
      </c>
      <c r="N671" s="1">
        <v>37614</v>
      </c>
      <c r="O671" s="2">
        <f t="shared" si="111"/>
        <v>37.613999999999997</v>
      </c>
      <c r="P671" s="1"/>
      <c r="Q671" s="1">
        <f t="shared" si="112"/>
        <v>0</v>
      </c>
      <c r="S671" s="1">
        <f t="shared" si="113"/>
        <v>0</v>
      </c>
      <c r="U671" s="1">
        <f t="shared" si="114"/>
        <v>0</v>
      </c>
    </row>
    <row r="672" spans="1:21" ht="14.4" customHeight="1" x14ac:dyDescent="0.3">
      <c r="A672" t="s">
        <v>127</v>
      </c>
      <c r="B672" t="s">
        <v>93</v>
      </c>
      <c r="C672" t="s">
        <v>132</v>
      </c>
      <c r="D672" t="s">
        <v>102</v>
      </c>
      <c r="E672">
        <v>1936</v>
      </c>
      <c r="G672" s="1"/>
      <c r="H672" s="3">
        <f t="shared" si="108"/>
        <v>0</v>
      </c>
      <c r="I672" s="1"/>
      <c r="J672" s="3">
        <f t="shared" si="109"/>
        <v>0</v>
      </c>
      <c r="L672" s="1"/>
      <c r="M672" s="2">
        <f t="shared" si="110"/>
        <v>0</v>
      </c>
      <c r="N672" s="1"/>
      <c r="O672" s="2">
        <f t="shared" si="111"/>
        <v>0</v>
      </c>
      <c r="P672" s="1"/>
      <c r="Q672" s="1">
        <f t="shared" si="112"/>
        <v>0</v>
      </c>
      <c r="S672" s="1">
        <f t="shared" si="113"/>
        <v>0</v>
      </c>
      <c r="U672" s="1">
        <f t="shared" si="114"/>
        <v>0</v>
      </c>
    </row>
    <row r="673" spans="1:21" ht="14.4" customHeight="1" x14ac:dyDescent="0.3">
      <c r="A673" t="s">
        <v>127</v>
      </c>
      <c r="B673" t="s">
        <v>93</v>
      </c>
      <c r="C673" t="s">
        <v>132</v>
      </c>
      <c r="D673" t="s">
        <v>102</v>
      </c>
      <c r="E673">
        <v>1937</v>
      </c>
      <c r="G673" s="1"/>
      <c r="H673" s="3">
        <f t="shared" si="108"/>
        <v>0</v>
      </c>
      <c r="I673" s="1"/>
      <c r="J673" s="3">
        <f t="shared" si="109"/>
        <v>0</v>
      </c>
      <c r="L673" s="1"/>
      <c r="M673" s="2">
        <f t="shared" si="110"/>
        <v>0</v>
      </c>
      <c r="N673" s="1"/>
      <c r="O673" s="2">
        <f t="shared" si="111"/>
        <v>0</v>
      </c>
      <c r="P673" s="1"/>
      <c r="Q673" s="1">
        <f t="shared" si="112"/>
        <v>0</v>
      </c>
      <c r="S673" s="1">
        <f t="shared" si="113"/>
        <v>0</v>
      </c>
      <c r="U673" s="1">
        <f t="shared" si="114"/>
        <v>0</v>
      </c>
    </row>
    <row r="674" spans="1:21" ht="14.4" customHeight="1" x14ac:dyDescent="0.3">
      <c r="A674" t="s">
        <v>127</v>
      </c>
      <c r="B674" t="s">
        <v>93</v>
      </c>
      <c r="C674" t="s">
        <v>132</v>
      </c>
      <c r="D674" t="s">
        <v>102</v>
      </c>
      <c r="E674">
        <v>1938</v>
      </c>
      <c r="G674" s="1"/>
      <c r="H674" s="3">
        <f t="shared" si="108"/>
        <v>0</v>
      </c>
      <c r="I674" s="1"/>
      <c r="J674" s="3">
        <f t="shared" si="109"/>
        <v>0</v>
      </c>
      <c r="L674" s="1"/>
      <c r="M674" s="2">
        <f t="shared" si="110"/>
        <v>0</v>
      </c>
      <c r="N674" s="1"/>
      <c r="O674" s="2">
        <f t="shared" si="111"/>
        <v>0</v>
      </c>
      <c r="P674" s="1"/>
      <c r="Q674" s="1">
        <f t="shared" si="112"/>
        <v>0</v>
      </c>
      <c r="S674" s="1">
        <f t="shared" si="113"/>
        <v>0</v>
      </c>
      <c r="U674" s="1">
        <f t="shared" si="114"/>
        <v>0</v>
      </c>
    </row>
    <row r="675" spans="1:21" ht="14.4" customHeight="1" x14ac:dyDescent="0.3">
      <c r="A675" t="s">
        <v>127</v>
      </c>
      <c r="B675" t="s">
        <v>93</v>
      </c>
      <c r="C675" t="s">
        <v>132</v>
      </c>
      <c r="D675" t="s">
        <v>102</v>
      </c>
      <c r="E675">
        <v>1939</v>
      </c>
      <c r="G675" s="1"/>
      <c r="H675" s="3">
        <f t="shared" si="108"/>
        <v>0</v>
      </c>
      <c r="I675" s="1"/>
      <c r="J675" s="3">
        <f t="shared" si="109"/>
        <v>0</v>
      </c>
      <c r="L675" s="1"/>
      <c r="M675" s="2">
        <f t="shared" si="110"/>
        <v>0</v>
      </c>
      <c r="N675" s="1"/>
      <c r="O675" s="2">
        <f t="shared" si="111"/>
        <v>0</v>
      </c>
      <c r="P675" s="1"/>
      <c r="Q675" s="1">
        <f t="shared" si="112"/>
        <v>0</v>
      </c>
      <c r="S675" s="1">
        <f t="shared" si="113"/>
        <v>0</v>
      </c>
      <c r="U675" s="1">
        <f t="shared" si="114"/>
        <v>0</v>
      </c>
    </row>
    <row r="676" spans="1:21" ht="14.4" customHeight="1" x14ac:dyDescent="0.3">
      <c r="A676" t="s">
        <v>127</v>
      </c>
      <c r="B676" t="s">
        <v>93</v>
      </c>
      <c r="C676" t="s">
        <v>132</v>
      </c>
      <c r="D676" t="s">
        <v>102</v>
      </c>
      <c r="E676">
        <v>1940</v>
      </c>
      <c r="G676" s="1"/>
      <c r="H676" s="3">
        <f t="shared" si="108"/>
        <v>0</v>
      </c>
      <c r="I676" s="1"/>
      <c r="J676" s="3">
        <f t="shared" si="109"/>
        <v>0</v>
      </c>
      <c r="L676" s="1"/>
      <c r="M676" s="2">
        <f t="shared" si="110"/>
        <v>0</v>
      </c>
      <c r="N676" s="1"/>
      <c r="O676" s="2">
        <f t="shared" si="111"/>
        <v>0</v>
      </c>
      <c r="P676" s="1"/>
      <c r="Q676" s="1">
        <f t="shared" si="112"/>
        <v>0</v>
      </c>
      <c r="S676" s="1">
        <f t="shared" si="113"/>
        <v>0</v>
      </c>
      <c r="U676" s="1">
        <f t="shared" si="114"/>
        <v>0</v>
      </c>
    </row>
    <row r="677" spans="1:21" ht="14.4" customHeight="1" x14ac:dyDescent="0.3">
      <c r="A677" t="s">
        <v>127</v>
      </c>
      <c r="B677" t="s">
        <v>93</v>
      </c>
      <c r="C677" t="s">
        <v>132</v>
      </c>
      <c r="D677" t="s">
        <v>102</v>
      </c>
      <c r="E677">
        <v>1941</v>
      </c>
      <c r="G677" s="1"/>
      <c r="H677" s="3">
        <f t="shared" si="108"/>
        <v>0</v>
      </c>
      <c r="I677" s="1"/>
      <c r="J677" s="3">
        <f t="shared" si="109"/>
        <v>0</v>
      </c>
      <c r="L677" s="1"/>
      <c r="M677" s="2">
        <f t="shared" si="110"/>
        <v>0</v>
      </c>
      <c r="N677" s="1"/>
      <c r="O677" s="2">
        <f t="shared" si="111"/>
        <v>0</v>
      </c>
      <c r="P677" s="1"/>
      <c r="Q677" s="1">
        <f t="shared" si="112"/>
        <v>0</v>
      </c>
      <c r="S677" s="1">
        <f t="shared" si="113"/>
        <v>0</v>
      </c>
      <c r="U677" s="1">
        <f t="shared" si="114"/>
        <v>0</v>
      </c>
    </row>
    <row r="678" spans="1:21" ht="14.4" customHeight="1" x14ac:dyDescent="0.3">
      <c r="A678" t="s">
        <v>127</v>
      </c>
      <c r="B678" t="s">
        <v>93</v>
      </c>
      <c r="C678" t="s">
        <v>132</v>
      </c>
      <c r="D678" t="s">
        <v>102</v>
      </c>
      <c r="E678">
        <v>1942</v>
      </c>
      <c r="G678" s="1"/>
      <c r="H678" s="3">
        <f t="shared" si="108"/>
        <v>0</v>
      </c>
      <c r="I678" s="1"/>
      <c r="J678" s="3">
        <f t="shared" si="109"/>
        <v>0</v>
      </c>
      <c r="L678" s="1"/>
      <c r="M678" s="2">
        <f t="shared" si="110"/>
        <v>0</v>
      </c>
      <c r="N678" s="1"/>
      <c r="O678" s="2">
        <f t="shared" si="111"/>
        <v>0</v>
      </c>
      <c r="P678" s="1"/>
      <c r="Q678" s="1">
        <f t="shared" si="112"/>
        <v>0</v>
      </c>
      <c r="S678" s="1">
        <f t="shared" si="113"/>
        <v>0</v>
      </c>
      <c r="U678" s="1">
        <f t="shared" si="114"/>
        <v>0</v>
      </c>
    </row>
    <row r="679" spans="1:21" ht="14.4" customHeight="1" x14ac:dyDescent="0.3">
      <c r="A679" t="s">
        <v>127</v>
      </c>
      <c r="B679" t="s">
        <v>93</v>
      </c>
      <c r="C679" t="s">
        <v>132</v>
      </c>
      <c r="D679" t="s">
        <v>102</v>
      </c>
      <c r="E679">
        <v>1943</v>
      </c>
      <c r="G679" s="1"/>
      <c r="H679" s="3">
        <f t="shared" si="108"/>
        <v>0</v>
      </c>
      <c r="I679" s="1"/>
      <c r="J679" s="3">
        <f t="shared" si="109"/>
        <v>0</v>
      </c>
      <c r="L679" s="1"/>
      <c r="M679" s="2">
        <f t="shared" si="110"/>
        <v>0</v>
      </c>
      <c r="N679" s="1"/>
      <c r="O679" s="2">
        <f t="shared" si="111"/>
        <v>0</v>
      </c>
      <c r="P679" s="1"/>
      <c r="Q679" s="1">
        <f t="shared" si="112"/>
        <v>0</v>
      </c>
      <c r="S679" s="1">
        <f t="shared" si="113"/>
        <v>0</v>
      </c>
      <c r="U679" s="1">
        <f t="shared" si="114"/>
        <v>0</v>
      </c>
    </row>
    <row r="680" spans="1:21" ht="14.4" customHeight="1" x14ac:dyDescent="0.3">
      <c r="A680" t="s">
        <v>127</v>
      </c>
      <c r="B680" t="s">
        <v>93</v>
      </c>
      <c r="C680" t="s">
        <v>132</v>
      </c>
      <c r="D680" t="s">
        <v>102</v>
      </c>
      <c r="E680">
        <v>1944</v>
      </c>
      <c r="G680" s="1"/>
      <c r="H680" s="3">
        <f t="shared" si="108"/>
        <v>0</v>
      </c>
      <c r="I680" s="1"/>
      <c r="J680" s="3">
        <f t="shared" si="109"/>
        <v>0</v>
      </c>
      <c r="L680" s="1"/>
      <c r="M680" s="2">
        <f t="shared" si="110"/>
        <v>0</v>
      </c>
      <c r="N680" s="1"/>
      <c r="O680" s="2">
        <f t="shared" si="111"/>
        <v>0</v>
      </c>
      <c r="P680" s="1"/>
      <c r="Q680" s="1">
        <f t="shared" si="112"/>
        <v>0</v>
      </c>
      <c r="S680" s="1">
        <f t="shared" si="113"/>
        <v>0</v>
      </c>
      <c r="U680" s="1">
        <f t="shared" si="114"/>
        <v>0</v>
      </c>
    </row>
    <row r="681" spans="1:21" ht="14.4" customHeight="1" x14ac:dyDescent="0.3">
      <c r="A681" t="s">
        <v>127</v>
      </c>
      <c r="B681" t="s">
        <v>93</v>
      </c>
      <c r="C681" t="s">
        <v>132</v>
      </c>
      <c r="D681" t="s">
        <v>102</v>
      </c>
      <c r="E681">
        <v>1945</v>
      </c>
      <c r="G681" s="1"/>
      <c r="H681" s="3">
        <f t="shared" si="108"/>
        <v>0</v>
      </c>
      <c r="I681" s="1"/>
      <c r="J681" s="3">
        <f t="shared" si="109"/>
        <v>0</v>
      </c>
      <c r="L681" s="1"/>
      <c r="M681" s="2">
        <f t="shared" si="110"/>
        <v>0</v>
      </c>
      <c r="N681" s="1"/>
      <c r="O681" s="2">
        <f t="shared" si="111"/>
        <v>0</v>
      </c>
      <c r="P681" s="1"/>
      <c r="Q681" s="1">
        <f t="shared" si="112"/>
        <v>0</v>
      </c>
      <c r="S681" s="1">
        <f t="shared" si="113"/>
        <v>0</v>
      </c>
      <c r="U681" s="1">
        <f t="shared" si="114"/>
        <v>0</v>
      </c>
    </row>
    <row r="682" spans="1:21" ht="14.4" customHeight="1" x14ac:dyDescent="0.3">
      <c r="A682" t="s">
        <v>49</v>
      </c>
      <c r="B682" t="s">
        <v>49</v>
      </c>
      <c r="C682" t="s">
        <v>129</v>
      </c>
      <c r="D682" t="s">
        <v>102</v>
      </c>
      <c r="E682">
        <v>1936</v>
      </c>
      <c r="F682">
        <v>4</v>
      </c>
      <c r="G682" s="1">
        <v>133418</v>
      </c>
      <c r="H682" s="3">
        <f t="shared" si="108"/>
        <v>2.6683599999999998</v>
      </c>
      <c r="I682" s="1">
        <v>97782</v>
      </c>
      <c r="J682" s="3">
        <f t="shared" si="109"/>
        <v>1.95564</v>
      </c>
      <c r="L682" s="1"/>
      <c r="M682" s="2">
        <f t="shared" si="110"/>
        <v>0</v>
      </c>
      <c r="N682" s="1"/>
      <c r="O682" s="2">
        <f t="shared" si="111"/>
        <v>0</v>
      </c>
      <c r="P682" s="1">
        <f>1276000</f>
        <v>1276000</v>
      </c>
      <c r="Q682" s="1">
        <f t="shared" si="112"/>
        <v>12.76</v>
      </c>
      <c r="R682" s="1">
        <v>57</v>
      </c>
      <c r="S682" s="1">
        <f t="shared" si="113"/>
        <v>5.7</v>
      </c>
      <c r="U682" s="1">
        <f t="shared" si="114"/>
        <v>0</v>
      </c>
    </row>
    <row r="683" spans="1:21" ht="14.4" customHeight="1" x14ac:dyDescent="0.3">
      <c r="A683" t="s">
        <v>49</v>
      </c>
      <c r="B683" t="s">
        <v>49</v>
      </c>
      <c r="C683" t="s">
        <v>129</v>
      </c>
      <c r="D683" t="s">
        <v>102</v>
      </c>
      <c r="E683">
        <v>1937</v>
      </c>
      <c r="F683">
        <v>4</v>
      </c>
      <c r="G683" s="1">
        <v>133418</v>
      </c>
      <c r="H683" s="3">
        <f t="shared" si="108"/>
        <v>2.6683599999999998</v>
      </c>
      <c r="I683" s="1">
        <v>97782</v>
      </c>
      <c r="J683" s="3">
        <f t="shared" si="109"/>
        <v>1.95564</v>
      </c>
      <c r="L683" s="1"/>
      <c r="M683" s="2">
        <f t="shared" si="110"/>
        <v>0</v>
      </c>
      <c r="N683" s="1"/>
      <c r="O683" s="2">
        <f t="shared" si="111"/>
        <v>0</v>
      </c>
      <c r="P683" s="1">
        <v>897629</v>
      </c>
      <c r="Q683" s="1">
        <f t="shared" si="112"/>
        <v>8.9762900000000005</v>
      </c>
      <c r="R683" s="1">
        <v>33</v>
      </c>
      <c r="S683" s="1">
        <f t="shared" si="113"/>
        <v>3.3</v>
      </c>
      <c r="U683" s="1">
        <f t="shared" si="114"/>
        <v>0</v>
      </c>
    </row>
    <row r="684" spans="1:21" ht="14.4" customHeight="1" x14ac:dyDescent="0.3">
      <c r="A684" t="s">
        <v>49</v>
      </c>
      <c r="B684" t="s">
        <v>49</v>
      </c>
      <c r="C684" t="s">
        <v>129</v>
      </c>
      <c r="D684" t="s">
        <v>102</v>
      </c>
      <c r="E684">
        <v>1938</v>
      </c>
      <c r="F684">
        <v>4</v>
      </c>
      <c r="G684" s="1">
        <v>72471</v>
      </c>
      <c r="H684" s="3">
        <f t="shared" si="108"/>
        <v>1.4494199999999999</v>
      </c>
      <c r="I684" s="1">
        <v>97782</v>
      </c>
      <c r="J684" s="3">
        <f t="shared" si="109"/>
        <v>1.95564</v>
      </c>
      <c r="L684" s="1"/>
      <c r="M684" s="2">
        <f t="shared" si="110"/>
        <v>0</v>
      </c>
      <c r="N684" s="1"/>
      <c r="O684" s="2">
        <f t="shared" si="111"/>
        <v>0</v>
      </c>
      <c r="P684" s="1">
        <v>879035</v>
      </c>
      <c r="Q684" s="1">
        <f t="shared" si="112"/>
        <v>8.7903500000000001</v>
      </c>
      <c r="R684" s="1">
        <v>76</v>
      </c>
      <c r="S684" s="1">
        <f t="shared" si="113"/>
        <v>7.6</v>
      </c>
      <c r="U684" s="1">
        <f t="shared" si="114"/>
        <v>0</v>
      </c>
    </row>
    <row r="685" spans="1:21" ht="14.4" customHeight="1" x14ac:dyDescent="0.3">
      <c r="A685" t="s">
        <v>49</v>
      </c>
      <c r="B685" t="s">
        <v>49</v>
      </c>
      <c r="C685" t="s">
        <v>129</v>
      </c>
      <c r="D685" t="s">
        <v>102</v>
      </c>
      <c r="E685">
        <v>1939</v>
      </c>
      <c r="F685">
        <v>4</v>
      </c>
      <c r="G685" s="1">
        <v>75600</v>
      </c>
      <c r="H685" s="3">
        <f t="shared" si="108"/>
        <v>1.512</v>
      </c>
      <c r="I685" s="1">
        <v>141601</v>
      </c>
      <c r="J685" s="3">
        <f t="shared" si="109"/>
        <v>2.83202</v>
      </c>
      <c r="L685" s="1"/>
      <c r="M685" s="2">
        <f t="shared" si="110"/>
        <v>0</v>
      </c>
      <c r="N685" s="1"/>
      <c r="O685" s="2">
        <f t="shared" si="111"/>
        <v>0</v>
      </c>
      <c r="P685" s="1"/>
      <c r="Q685" s="1">
        <f t="shared" si="112"/>
        <v>0</v>
      </c>
      <c r="R685" s="1">
        <v>229</v>
      </c>
      <c r="S685" s="1">
        <f t="shared" si="113"/>
        <v>22.9</v>
      </c>
      <c r="U685" s="1">
        <f t="shared" si="114"/>
        <v>0</v>
      </c>
    </row>
    <row r="686" spans="1:21" ht="14.4" customHeight="1" x14ac:dyDescent="0.3">
      <c r="A686" t="s">
        <v>49</v>
      </c>
      <c r="B686" t="s">
        <v>49</v>
      </c>
      <c r="C686" t="s">
        <v>129</v>
      </c>
      <c r="D686" t="s">
        <v>102</v>
      </c>
      <c r="E686">
        <v>1940</v>
      </c>
      <c r="F686">
        <v>4</v>
      </c>
      <c r="G686" s="1">
        <v>93300</v>
      </c>
      <c r="H686" s="3">
        <f t="shared" si="108"/>
        <v>1.8660000000000001</v>
      </c>
      <c r="I686" s="1">
        <v>109033</v>
      </c>
      <c r="J686" s="3">
        <f t="shared" si="109"/>
        <v>2.18066</v>
      </c>
      <c r="L686" s="1"/>
      <c r="M686" s="2">
        <f t="shared" si="110"/>
        <v>0</v>
      </c>
      <c r="N686" s="1"/>
      <c r="O686" s="2">
        <f t="shared" si="111"/>
        <v>0</v>
      </c>
      <c r="P686" s="1"/>
      <c r="Q686" s="1">
        <f t="shared" si="112"/>
        <v>0</v>
      </c>
      <c r="R686" s="1">
        <v>216</v>
      </c>
      <c r="S686" s="1">
        <f t="shared" si="113"/>
        <v>21.6</v>
      </c>
      <c r="U686" s="1">
        <f t="shared" si="114"/>
        <v>0</v>
      </c>
    </row>
    <row r="687" spans="1:21" ht="14.4" customHeight="1" x14ac:dyDescent="0.3">
      <c r="A687" t="s">
        <v>49</v>
      </c>
      <c r="B687" t="s">
        <v>49</v>
      </c>
      <c r="C687" t="s">
        <v>129</v>
      </c>
      <c r="D687" t="s">
        <v>102</v>
      </c>
      <c r="E687">
        <v>1941</v>
      </c>
      <c r="F687">
        <v>4</v>
      </c>
      <c r="G687" s="1">
        <v>93300</v>
      </c>
      <c r="H687" s="3">
        <f t="shared" si="108"/>
        <v>1.8660000000000001</v>
      </c>
      <c r="I687" s="1">
        <v>108395</v>
      </c>
      <c r="J687" s="3">
        <f t="shared" si="109"/>
        <v>2.1678999999999999</v>
      </c>
      <c r="L687" s="1"/>
      <c r="M687" s="2">
        <f t="shared" si="110"/>
        <v>0</v>
      </c>
      <c r="N687" s="1"/>
      <c r="O687" s="2">
        <f t="shared" si="111"/>
        <v>0</v>
      </c>
      <c r="P687" s="1"/>
      <c r="Q687" s="1">
        <f t="shared" si="112"/>
        <v>0</v>
      </c>
      <c r="R687" s="1">
        <v>191</v>
      </c>
      <c r="S687" s="1">
        <f t="shared" si="113"/>
        <v>19.100000000000001</v>
      </c>
      <c r="U687" s="1">
        <f t="shared" si="114"/>
        <v>0</v>
      </c>
    </row>
    <row r="688" spans="1:21" ht="14.4" customHeight="1" x14ac:dyDescent="0.3">
      <c r="A688" t="s">
        <v>49</v>
      </c>
      <c r="B688" t="s">
        <v>49</v>
      </c>
      <c r="C688" t="s">
        <v>129</v>
      </c>
      <c r="D688" t="s">
        <v>102</v>
      </c>
      <c r="E688">
        <v>1942</v>
      </c>
      <c r="F688">
        <v>4</v>
      </c>
      <c r="G688" s="1">
        <v>93300</v>
      </c>
      <c r="H688" s="3">
        <f t="shared" si="108"/>
        <v>1.8660000000000001</v>
      </c>
      <c r="I688" s="1">
        <v>128756</v>
      </c>
      <c r="J688" s="3">
        <f t="shared" si="109"/>
        <v>2.5751200000000001</v>
      </c>
      <c r="L688" s="1"/>
      <c r="M688" s="2">
        <f t="shared" si="110"/>
        <v>0</v>
      </c>
      <c r="N688" s="1"/>
      <c r="O688" s="2">
        <f t="shared" si="111"/>
        <v>0</v>
      </c>
      <c r="P688" s="1"/>
      <c r="Q688" s="1">
        <f t="shared" si="112"/>
        <v>0</v>
      </c>
      <c r="R688" s="1">
        <v>193</v>
      </c>
      <c r="S688" s="1">
        <f t="shared" si="113"/>
        <v>19.3</v>
      </c>
      <c r="U688" s="1">
        <f t="shared" si="114"/>
        <v>0</v>
      </c>
    </row>
    <row r="689" spans="1:21" ht="14.4" customHeight="1" x14ac:dyDescent="0.3">
      <c r="A689" t="s">
        <v>49</v>
      </c>
      <c r="B689" t="s">
        <v>49</v>
      </c>
      <c r="C689" t="s">
        <v>129</v>
      </c>
      <c r="D689" t="s">
        <v>102</v>
      </c>
      <c r="E689">
        <v>1943</v>
      </c>
      <c r="F689">
        <v>4</v>
      </c>
      <c r="G689" s="1">
        <v>173600</v>
      </c>
      <c r="H689" s="3">
        <f t="shared" si="108"/>
        <v>3.472</v>
      </c>
      <c r="I689" s="1">
        <v>165492</v>
      </c>
      <c r="J689" s="3">
        <f t="shared" si="109"/>
        <v>3.3098399999999999</v>
      </c>
      <c r="L689" s="1"/>
      <c r="M689" s="2">
        <f t="shared" si="110"/>
        <v>0</v>
      </c>
      <c r="N689" s="1"/>
      <c r="O689" s="2">
        <f t="shared" si="111"/>
        <v>0</v>
      </c>
      <c r="P689" s="1"/>
      <c r="Q689" s="1">
        <f t="shared" si="112"/>
        <v>0</v>
      </c>
      <c r="R689" s="1">
        <v>516</v>
      </c>
      <c r="S689" s="1">
        <f t="shared" si="113"/>
        <v>51.6</v>
      </c>
      <c r="U689" s="1">
        <f t="shared" si="114"/>
        <v>0</v>
      </c>
    </row>
    <row r="690" spans="1:21" ht="14.4" customHeight="1" x14ac:dyDescent="0.3">
      <c r="A690" t="s">
        <v>49</v>
      </c>
      <c r="B690" t="s">
        <v>49</v>
      </c>
      <c r="C690" t="s">
        <v>129</v>
      </c>
      <c r="D690" t="s">
        <v>102</v>
      </c>
      <c r="E690">
        <v>1944</v>
      </c>
      <c r="F690">
        <v>4</v>
      </c>
      <c r="G690" s="1">
        <v>178400</v>
      </c>
      <c r="H690" s="3">
        <f t="shared" si="108"/>
        <v>3.5680000000000001</v>
      </c>
      <c r="I690" s="1">
        <v>184008</v>
      </c>
      <c r="J690" s="3">
        <f t="shared" si="109"/>
        <v>3.6801599999999999</v>
      </c>
      <c r="L690" s="1"/>
      <c r="M690" s="2">
        <f t="shared" si="110"/>
        <v>0</v>
      </c>
      <c r="N690" s="1"/>
      <c r="O690" s="2">
        <f t="shared" si="111"/>
        <v>0</v>
      </c>
      <c r="P690" s="1"/>
      <c r="Q690" s="1">
        <f t="shared" si="112"/>
        <v>0</v>
      </c>
      <c r="R690" s="1">
        <v>336</v>
      </c>
      <c r="S690" s="1">
        <f t="shared" si="113"/>
        <v>33.6</v>
      </c>
      <c r="U690" s="1">
        <f t="shared" si="114"/>
        <v>0</v>
      </c>
    </row>
    <row r="691" spans="1:21" ht="14.4" customHeight="1" x14ac:dyDescent="0.3">
      <c r="A691" t="s">
        <v>49</v>
      </c>
      <c r="B691" t="s">
        <v>49</v>
      </c>
      <c r="C691" t="s">
        <v>129</v>
      </c>
      <c r="D691" t="s">
        <v>102</v>
      </c>
      <c r="E691">
        <v>1945</v>
      </c>
      <c r="F691">
        <v>4</v>
      </c>
      <c r="G691" s="1"/>
      <c r="H691" s="3">
        <f t="shared" si="108"/>
        <v>0</v>
      </c>
      <c r="I691" s="1"/>
      <c r="J691" s="3">
        <f t="shared" si="109"/>
        <v>0</v>
      </c>
      <c r="L691" s="1"/>
      <c r="M691" s="2">
        <f t="shared" si="110"/>
        <v>0</v>
      </c>
      <c r="N691" s="1"/>
      <c r="O691" s="2">
        <f t="shared" si="111"/>
        <v>0</v>
      </c>
      <c r="P691" s="1"/>
      <c r="Q691" s="1">
        <f t="shared" si="112"/>
        <v>0</v>
      </c>
      <c r="S691" s="1">
        <f t="shared" si="113"/>
        <v>0</v>
      </c>
      <c r="U691" s="1">
        <f t="shared" si="114"/>
        <v>0</v>
      </c>
    </row>
    <row r="692" spans="1:21" ht="14.4" customHeight="1" x14ac:dyDescent="0.3">
      <c r="A692" t="s">
        <v>55</v>
      </c>
      <c r="B692" t="s">
        <v>55</v>
      </c>
      <c r="C692" t="s">
        <v>129</v>
      </c>
      <c r="D692" t="s">
        <v>102</v>
      </c>
      <c r="E692">
        <v>1936</v>
      </c>
      <c r="F692">
        <v>2</v>
      </c>
      <c r="G692" s="1">
        <v>0</v>
      </c>
      <c r="H692" s="3">
        <f t="shared" si="108"/>
        <v>0</v>
      </c>
      <c r="I692" s="1">
        <v>0</v>
      </c>
      <c r="J692" s="3">
        <f t="shared" si="109"/>
        <v>0</v>
      </c>
      <c r="L692" s="1"/>
      <c r="M692" s="2">
        <f t="shared" si="110"/>
        <v>0</v>
      </c>
      <c r="N692" s="1"/>
      <c r="O692" s="2">
        <f t="shared" si="111"/>
        <v>0</v>
      </c>
      <c r="P692" s="1"/>
      <c r="Q692" s="1">
        <f t="shared" si="112"/>
        <v>0</v>
      </c>
      <c r="S692" s="1">
        <f t="shared" si="113"/>
        <v>0</v>
      </c>
      <c r="U692" s="1">
        <f t="shared" si="114"/>
        <v>0</v>
      </c>
    </row>
    <row r="693" spans="1:21" ht="14.4" customHeight="1" x14ac:dyDescent="0.3">
      <c r="A693" t="s">
        <v>55</v>
      </c>
      <c r="B693" t="s">
        <v>55</v>
      </c>
      <c r="C693" t="s">
        <v>129</v>
      </c>
      <c r="D693" t="s">
        <v>102</v>
      </c>
      <c r="E693">
        <v>1937</v>
      </c>
      <c r="F693">
        <v>2</v>
      </c>
      <c r="G693" s="1"/>
      <c r="H693" s="3">
        <f t="shared" si="108"/>
        <v>0</v>
      </c>
      <c r="I693" s="1"/>
      <c r="J693" s="3">
        <f t="shared" si="109"/>
        <v>0</v>
      </c>
      <c r="L693" s="1"/>
      <c r="M693" s="2">
        <f t="shared" si="110"/>
        <v>0</v>
      </c>
      <c r="N693" s="1"/>
      <c r="O693" s="2">
        <f t="shared" si="111"/>
        <v>0</v>
      </c>
      <c r="P693" s="1"/>
      <c r="Q693" s="1">
        <f t="shared" si="112"/>
        <v>0</v>
      </c>
      <c r="S693" s="1">
        <f t="shared" si="113"/>
        <v>0</v>
      </c>
      <c r="U693" s="1">
        <f t="shared" si="114"/>
        <v>0</v>
      </c>
    </row>
    <row r="694" spans="1:21" ht="14.4" customHeight="1" x14ac:dyDescent="0.3">
      <c r="A694" t="s">
        <v>55</v>
      </c>
      <c r="B694" t="s">
        <v>55</v>
      </c>
      <c r="C694" t="s">
        <v>129</v>
      </c>
      <c r="D694" t="s">
        <v>102</v>
      </c>
      <c r="E694">
        <v>1938</v>
      </c>
      <c r="F694">
        <v>2</v>
      </c>
      <c r="G694" s="1"/>
      <c r="H694" s="3">
        <f t="shared" si="108"/>
        <v>0</v>
      </c>
      <c r="I694" s="1"/>
      <c r="J694" s="3">
        <f t="shared" si="109"/>
        <v>0</v>
      </c>
      <c r="L694" s="1"/>
      <c r="M694" s="2">
        <f t="shared" si="110"/>
        <v>0</v>
      </c>
      <c r="N694" s="1"/>
      <c r="O694" s="2">
        <f t="shared" si="111"/>
        <v>0</v>
      </c>
      <c r="P694" s="1"/>
      <c r="Q694" s="1">
        <f t="shared" si="112"/>
        <v>0</v>
      </c>
      <c r="S694" s="1">
        <f t="shared" si="113"/>
        <v>0</v>
      </c>
      <c r="U694" s="1">
        <f t="shared" si="114"/>
        <v>0</v>
      </c>
    </row>
    <row r="695" spans="1:21" ht="14.4" customHeight="1" x14ac:dyDescent="0.3">
      <c r="A695" t="s">
        <v>55</v>
      </c>
      <c r="B695" t="s">
        <v>55</v>
      </c>
      <c r="C695" t="s">
        <v>129</v>
      </c>
      <c r="D695" t="s">
        <v>102</v>
      </c>
      <c r="E695">
        <v>1939</v>
      </c>
      <c r="F695">
        <v>2</v>
      </c>
      <c r="G695" s="1"/>
      <c r="H695" s="3">
        <f t="shared" si="108"/>
        <v>0</v>
      </c>
      <c r="I695" s="1"/>
      <c r="J695" s="3">
        <f t="shared" si="109"/>
        <v>0</v>
      </c>
      <c r="L695" s="1"/>
      <c r="M695" s="2">
        <f t="shared" si="110"/>
        <v>0</v>
      </c>
      <c r="N695" s="1"/>
      <c r="O695" s="2">
        <f t="shared" si="111"/>
        <v>0</v>
      </c>
      <c r="P695" s="1"/>
      <c r="Q695" s="1">
        <f t="shared" si="112"/>
        <v>0</v>
      </c>
      <c r="S695" s="1">
        <f t="shared" si="113"/>
        <v>0</v>
      </c>
      <c r="U695" s="1">
        <f t="shared" si="114"/>
        <v>0</v>
      </c>
    </row>
    <row r="696" spans="1:21" ht="14.4" customHeight="1" x14ac:dyDescent="0.3">
      <c r="A696" t="s">
        <v>55</v>
      </c>
      <c r="B696" t="s">
        <v>55</v>
      </c>
      <c r="C696" t="s">
        <v>129</v>
      </c>
      <c r="D696" t="s">
        <v>102</v>
      </c>
      <c r="E696">
        <v>1940</v>
      </c>
      <c r="F696">
        <v>2</v>
      </c>
      <c r="G696" s="1"/>
      <c r="H696" s="3">
        <f t="shared" si="108"/>
        <v>0</v>
      </c>
      <c r="I696" s="1"/>
      <c r="J696" s="3">
        <f t="shared" si="109"/>
        <v>0</v>
      </c>
      <c r="L696" s="1"/>
      <c r="M696" s="2">
        <f t="shared" si="110"/>
        <v>0</v>
      </c>
      <c r="N696" s="1"/>
      <c r="O696" s="2">
        <f t="shared" si="111"/>
        <v>0</v>
      </c>
      <c r="P696" s="1"/>
      <c r="Q696" s="1">
        <f t="shared" si="112"/>
        <v>0</v>
      </c>
      <c r="S696" s="1">
        <f t="shared" si="113"/>
        <v>0</v>
      </c>
      <c r="U696" s="1">
        <f t="shared" si="114"/>
        <v>0</v>
      </c>
    </row>
    <row r="697" spans="1:21" ht="14.4" customHeight="1" x14ac:dyDescent="0.3">
      <c r="A697" t="s">
        <v>55</v>
      </c>
      <c r="B697" t="s">
        <v>55</v>
      </c>
      <c r="C697" t="s">
        <v>129</v>
      </c>
      <c r="D697" t="s">
        <v>102</v>
      </c>
      <c r="E697">
        <v>1941</v>
      </c>
      <c r="F697">
        <v>2</v>
      </c>
      <c r="G697" s="1"/>
      <c r="H697" s="3">
        <f t="shared" si="108"/>
        <v>0</v>
      </c>
      <c r="I697" s="1"/>
      <c r="J697" s="3">
        <f t="shared" si="109"/>
        <v>0</v>
      </c>
      <c r="L697" s="1"/>
      <c r="M697" s="2">
        <f t="shared" si="110"/>
        <v>0</v>
      </c>
      <c r="N697" s="1"/>
      <c r="O697" s="2">
        <f t="shared" si="111"/>
        <v>0</v>
      </c>
      <c r="P697" s="1"/>
      <c r="Q697" s="1">
        <f t="shared" si="112"/>
        <v>0</v>
      </c>
      <c r="S697" s="1">
        <f t="shared" si="113"/>
        <v>0</v>
      </c>
      <c r="U697" s="1">
        <f t="shared" si="114"/>
        <v>0</v>
      </c>
    </row>
    <row r="698" spans="1:21" ht="14.4" customHeight="1" x14ac:dyDescent="0.3">
      <c r="A698" t="s">
        <v>55</v>
      </c>
      <c r="B698" t="s">
        <v>55</v>
      </c>
      <c r="C698" t="s">
        <v>129</v>
      </c>
      <c r="D698" t="s">
        <v>102</v>
      </c>
      <c r="E698">
        <v>1942</v>
      </c>
      <c r="F698">
        <v>2</v>
      </c>
      <c r="G698" s="1"/>
      <c r="H698" s="3">
        <f t="shared" si="108"/>
        <v>0</v>
      </c>
      <c r="I698" s="1"/>
      <c r="J698" s="3">
        <f t="shared" si="109"/>
        <v>0</v>
      </c>
      <c r="L698" s="1"/>
      <c r="M698" s="2">
        <f t="shared" si="110"/>
        <v>0</v>
      </c>
      <c r="N698" s="1"/>
      <c r="O698" s="2">
        <f t="shared" si="111"/>
        <v>0</v>
      </c>
      <c r="P698" s="1"/>
      <c r="Q698" s="1">
        <f t="shared" si="112"/>
        <v>0</v>
      </c>
      <c r="S698" s="1">
        <f t="shared" si="113"/>
        <v>0</v>
      </c>
      <c r="U698" s="1">
        <f t="shared" si="114"/>
        <v>0</v>
      </c>
    </row>
    <row r="699" spans="1:21" ht="14.4" customHeight="1" x14ac:dyDescent="0.3">
      <c r="A699" t="s">
        <v>55</v>
      </c>
      <c r="B699" t="s">
        <v>55</v>
      </c>
      <c r="C699" t="s">
        <v>129</v>
      </c>
      <c r="D699" t="s">
        <v>102</v>
      </c>
      <c r="E699">
        <v>1943</v>
      </c>
      <c r="F699">
        <v>2</v>
      </c>
      <c r="G699" s="1"/>
      <c r="H699" s="3">
        <f t="shared" si="108"/>
        <v>0</v>
      </c>
      <c r="I699" s="1"/>
      <c r="J699" s="3">
        <f t="shared" si="109"/>
        <v>0</v>
      </c>
      <c r="L699" s="1"/>
      <c r="M699" s="2">
        <f t="shared" si="110"/>
        <v>0</v>
      </c>
      <c r="N699" s="1"/>
      <c r="O699" s="2">
        <f t="shared" si="111"/>
        <v>0</v>
      </c>
      <c r="P699" s="1"/>
      <c r="Q699" s="1">
        <f t="shared" si="112"/>
        <v>0</v>
      </c>
      <c r="S699" s="1">
        <f t="shared" si="113"/>
        <v>0</v>
      </c>
      <c r="U699" s="1">
        <f t="shared" si="114"/>
        <v>0</v>
      </c>
    </row>
    <row r="700" spans="1:21" ht="14.4" customHeight="1" x14ac:dyDescent="0.3">
      <c r="A700" t="s">
        <v>55</v>
      </c>
      <c r="B700" t="s">
        <v>55</v>
      </c>
      <c r="C700" t="s">
        <v>129</v>
      </c>
      <c r="D700" t="s">
        <v>102</v>
      </c>
      <c r="E700">
        <v>1944</v>
      </c>
      <c r="F700">
        <v>2</v>
      </c>
      <c r="G700" s="1"/>
      <c r="H700" s="3">
        <f t="shared" ref="H700:H763" si="115">G700/50000</f>
        <v>0</v>
      </c>
      <c r="I700" s="1"/>
      <c r="J700" s="3">
        <f t="shared" ref="J700:J763" si="116">I700/50000</f>
        <v>0</v>
      </c>
      <c r="L700" s="1"/>
      <c r="M700" s="2">
        <f t="shared" ref="M700:M763" si="117">L700/1000</f>
        <v>0</v>
      </c>
      <c r="N700" s="1"/>
      <c r="O700" s="2">
        <f t="shared" ref="O700:O763" si="118">N700/1000</f>
        <v>0</v>
      </c>
      <c r="P700" s="1"/>
      <c r="Q700" s="1">
        <f t="shared" si="112"/>
        <v>0</v>
      </c>
      <c r="S700" s="1">
        <f t="shared" si="113"/>
        <v>0</v>
      </c>
      <c r="U700" s="1">
        <f t="shared" si="114"/>
        <v>0</v>
      </c>
    </row>
    <row r="701" spans="1:21" ht="14.4" customHeight="1" x14ac:dyDescent="0.3">
      <c r="A701" t="s">
        <v>55</v>
      </c>
      <c r="B701" t="s">
        <v>55</v>
      </c>
      <c r="C701" t="s">
        <v>129</v>
      </c>
      <c r="D701" t="s">
        <v>102</v>
      </c>
      <c r="E701">
        <v>1945</v>
      </c>
      <c r="F701">
        <v>2</v>
      </c>
      <c r="G701" s="1"/>
      <c r="H701" s="3">
        <f t="shared" si="115"/>
        <v>0</v>
      </c>
      <c r="I701" s="1"/>
      <c r="J701" s="3">
        <f t="shared" si="116"/>
        <v>0</v>
      </c>
      <c r="L701" s="1"/>
      <c r="M701" s="2">
        <f t="shared" si="117"/>
        <v>0</v>
      </c>
      <c r="N701" s="1"/>
      <c r="O701" s="2">
        <f t="shared" si="118"/>
        <v>0</v>
      </c>
      <c r="P701" s="1"/>
      <c r="Q701" s="1">
        <f t="shared" si="112"/>
        <v>0</v>
      </c>
      <c r="S701" s="1">
        <f t="shared" si="113"/>
        <v>0</v>
      </c>
      <c r="U701" s="1">
        <f t="shared" si="114"/>
        <v>0</v>
      </c>
    </row>
    <row r="702" spans="1:21" ht="14.4" customHeight="1" x14ac:dyDescent="0.3">
      <c r="A702" t="s">
        <v>47</v>
      </c>
      <c r="B702" t="s">
        <v>94</v>
      </c>
      <c r="C702" t="s">
        <v>132</v>
      </c>
      <c r="D702" t="s">
        <v>102</v>
      </c>
      <c r="E702">
        <v>1936</v>
      </c>
      <c r="G702" s="1"/>
      <c r="H702" s="3">
        <f t="shared" si="115"/>
        <v>0</v>
      </c>
      <c r="I702" s="1"/>
      <c r="J702" s="3">
        <f t="shared" si="116"/>
        <v>0</v>
      </c>
      <c r="L702" s="1"/>
      <c r="M702" s="2">
        <f t="shared" si="117"/>
        <v>0</v>
      </c>
      <c r="N702" s="1"/>
      <c r="O702" s="2">
        <f t="shared" si="118"/>
        <v>0</v>
      </c>
      <c r="P702" s="1"/>
      <c r="Q702" s="1">
        <f t="shared" si="112"/>
        <v>0</v>
      </c>
      <c r="S702" s="1">
        <f t="shared" si="113"/>
        <v>0</v>
      </c>
      <c r="U702" s="1">
        <f t="shared" si="114"/>
        <v>0</v>
      </c>
    </row>
    <row r="703" spans="1:21" ht="14.4" customHeight="1" x14ac:dyDescent="0.3">
      <c r="A703" t="s">
        <v>47</v>
      </c>
      <c r="B703" t="s">
        <v>94</v>
      </c>
      <c r="C703" t="s">
        <v>132</v>
      </c>
      <c r="D703" t="s">
        <v>102</v>
      </c>
      <c r="E703">
        <v>1937</v>
      </c>
      <c r="G703" s="1"/>
      <c r="H703" s="3">
        <f t="shared" si="115"/>
        <v>0</v>
      </c>
      <c r="I703" s="1"/>
      <c r="J703" s="3">
        <f t="shared" si="116"/>
        <v>0</v>
      </c>
      <c r="L703" s="1"/>
      <c r="M703" s="2">
        <f t="shared" si="117"/>
        <v>0</v>
      </c>
      <c r="N703" s="1"/>
      <c r="O703" s="2">
        <f t="shared" si="118"/>
        <v>0</v>
      </c>
      <c r="P703" s="1"/>
      <c r="Q703" s="1">
        <f t="shared" si="112"/>
        <v>0</v>
      </c>
      <c r="S703" s="1">
        <f t="shared" si="113"/>
        <v>0</v>
      </c>
      <c r="U703" s="1">
        <f t="shared" si="114"/>
        <v>0</v>
      </c>
    </row>
    <row r="704" spans="1:21" ht="14.4" customHeight="1" x14ac:dyDescent="0.3">
      <c r="A704" t="s">
        <v>47</v>
      </c>
      <c r="B704" t="s">
        <v>94</v>
      </c>
      <c r="C704" t="s">
        <v>132</v>
      </c>
      <c r="D704" t="s">
        <v>102</v>
      </c>
      <c r="E704">
        <v>1938</v>
      </c>
      <c r="G704" s="1"/>
      <c r="H704" s="3">
        <f t="shared" si="115"/>
        <v>0</v>
      </c>
      <c r="I704" s="1"/>
      <c r="J704" s="3">
        <f t="shared" si="116"/>
        <v>0</v>
      </c>
      <c r="L704" s="1"/>
      <c r="M704" s="2">
        <f t="shared" si="117"/>
        <v>0</v>
      </c>
      <c r="N704" s="1"/>
      <c r="O704" s="2">
        <f t="shared" si="118"/>
        <v>0</v>
      </c>
      <c r="P704" s="1"/>
      <c r="Q704" s="1">
        <f t="shared" si="112"/>
        <v>0</v>
      </c>
      <c r="S704" s="1">
        <f t="shared" si="113"/>
        <v>0</v>
      </c>
      <c r="U704" s="1">
        <f t="shared" si="114"/>
        <v>0</v>
      </c>
    </row>
    <row r="705" spans="1:21" ht="14.4" customHeight="1" x14ac:dyDescent="0.3">
      <c r="A705" t="s">
        <v>47</v>
      </c>
      <c r="B705" t="s">
        <v>94</v>
      </c>
      <c r="C705" t="s">
        <v>132</v>
      </c>
      <c r="D705" t="s">
        <v>102</v>
      </c>
      <c r="E705">
        <v>1939</v>
      </c>
      <c r="G705" s="1"/>
      <c r="H705" s="3">
        <f t="shared" si="115"/>
        <v>0</v>
      </c>
      <c r="I705" s="1"/>
      <c r="J705" s="3">
        <f t="shared" si="116"/>
        <v>0</v>
      </c>
      <c r="L705" s="1"/>
      <c r="M705" s="2">
        <f t="shared" si="117"/>
        <v>0</v>
      </c>
      <c r="N705" s="1"/>
      <c r="O705" s="2">
        <f t="shared" si="118"/>
        <v>0</v>
      </c>
      <c r="P705" s="1"/>
      <c r="Q705" s="1">
        <f t="shared" si="112"/>
        <v>0</v>
      </c>
      <c r="S705" s="1">
        <f t="shared" si="113"/>
        <v>0</v>
      </c>
      <c r="U705" s="1">
        <f t="shared" si="114"/>
        <v>0</v>
      </c>
    </row>
    <row r="706" spans="1:21" ht="14.4" customHeight="1" x14ac:dyDescent="0.3">
      <c r="A706" t="s">
        <v>47</v>
      </c>
      <c r="B706" t="s">
        <v>94</v>
      </c>
      <c r="C706" t="s">
        <v>132</v>
      </c>
      <c r="D706" t="s">
        <v>102</v>
      </c>
      <c r="E706">
        <v>1940</v>
      </c>
      <c r="G706" s="1"/>
      <c r="H706" s="3">
        <f t="shared" si="115"/>
        <v>0</v>
      </c>
      <c r="I706" s="1"/>
      <c r="J706" s="3">
        <f t="shared" si="116"/>
        <v>0</v>
      </c>
      <c r="L706" s="1"/>
      <c r="M706" s="2">
        <f t="shared" si="117"/>
        <v>0</v>
      </c>
      <c r="N706" s="1"/>
      <c r="O706" s="2">
        <f t="shared" si="118"/>
        <v>0</v>
      </c>
      <c r="P706" s="1"/>
      <c r="Q706" s="1">
        <f t="shared" si="112"/>
        <v>0</v>
      </c>
      <c r="S706" s="1">
        <f t="shared" si="113"/>
        <v>0</v>
      </c>
      <c r="U706" s="1">
        <f t="shared" si="114"/>
        <v>0</v>
      </c>
    </row>
    <row r="707" spans="1:21" ht="14.4" customHeight="1" x14ac:dyDescent="0.3">
      <c r="A707" t="s">
        <v>47</v>
      </c>
      <c r="B707" t="s">
        <v>94</v>
      </c>
      <c r="C707" t="s">
        <v>132</v>
      </c>
      <c r="D707" t="s">
        <v>102</v>
      </c>
      <c r="E707">
        <v>1941</v>
      </c>
      <c r="G707" s="1"/>
      <c r="H707" s="3">
        <f t="shared" si="115"/>
        <v>0</v>
      </c>
      <c r="I707" s="1"/>
      <c r="J707" s="3">
        <f t="shared" si="116"/>
        <v>0</v>
      </c>
      <c r="L707" s="1"/>
      <c r="M707" s="2">
        <f t="shared" si="117"/>
        <v>0</v>
      </c>
      <c r="N707" s="1"/>
      <c r="O707" s="2">
        <f t="shared" si="118"/>
        <v>0</v>
      </c>
      <c r="P707" s="1"/>
      <c r="Q707" s="1">
        <f t="shared" ref="Q707:Q770" si="119">P707/100000</f>
        <v>0</v>
      </c>
      <c r="S707" s="1">
        <f t="shared" si="113"/>
        <v>0</v>
      </c>
      <c r="U707" s="1">
        <f t="shared" si="114"/>
        <v>0</v>
      </c>
    </row>
    <row r="708" spans="1:21" ht="14.4" customHeight="1" x14ac:dyDescent="0.3">
      <c r="A708" t="s">
        <v>47</v>
      </c>
      <c r="B708" t="s">
        <v>94</v>
      </c>
      <c r="C708" t="s">
        <v>132</v>
      </c>
      <c r="D708" t="s">
        <v>102</v>
      </c>
      <c r="E708">
        <v>1942</v>
      </c>
      <c r="G708" s="1"/>
      <c r="H708" s="3">
        <f t="shared" si="115"/>
        <v>0</v>
      </c>
      <c r="I708" s="1"/>
      <c r="J708" s="3">
        <f t="shared" si="116"/>
        <v>0</v>
      </c>
      <c r="L708" s="1"/>
      <c r="M708" s="2">
        <f t="shared" si="117"/>
        <v>0</v>
      </c>
      <c r="N708" s="1"/>
      <c r="O708" s="2">
        <f t="shared" si="118"/>
        <v>0</v>
      </c>
      <c r="P708" s="1"/>
      <c r="Q708" s="1">
        <f t="shared" si="119"/>
        <v>0</v>
      </c>
      <c r="S708" s="1">
        <f t="shared" si="113"/>
        <v>0</v>
      </c>
      <c r="U708" s="1">
        <f t="shared" si="114"/>
        <v>0</v>
      </c>
    </row>
    <row r="709" spans="1:21" ht="14.4" customHeight="1" x14ac:dyDescent="0.3">
      <c r="A709" t="s">
        <v>47</v>
      </c>
      <c r="B709" t="s">
        <v>94</v>
      </c>
      <c r="C709" t="s">
        <v>132</v>
      </c>
      <c r="D709" t="s">
        <v>102</v>
      </c>
      <c r="E709">
        <v>1943</v>
      </c>
      <c r="G709" s="1"/>
      <c r="H709" s="3">
        <f t="shared" si="115"/>
        <v>0</v>
      </c>
      <c r="I709" s="1"/>
      <c r="J709" s="3">
        <f t="shared" si="116"/>
        <v>0</v>
      </c>
      <c r="L709" s="1"/>
      <c r="M709" s="2">
        <f t="shared" si="117"/>
        <v>0</v>
      </c>
      <c r="N709" s="1"/>
      <c r="O709" s="2">
        <f t="shared" si="118"/>
        <v>0</v>
      </c>
      <c r="P709" s="1"/>
      <c r="Q709" s="1">
        <f t="shared" si="119"/>
        <v>0</v>
      </c>
      <c r="S709" s="1">
        <f t="shared" si="113"/>
        <v>0</v>
      </c>
      <c r="U709" s="1">
        <f t="shared" si="114"/>
        <v>0</v>
      </c>
    </row>
    <row r="710" spans="1:21" ht="14.4" customHeight="1" x14ac:dyDescent="0.3">
      <c r="A710" t="s">
        <v>47</v>
      </c>
      <c r="B710" t="s">
        <v>94</v>
      </c>
      <c r="C710" t="s">
        <v>132</v>
      </c>
      <c r="D710" t="s">
        <v>102</v>
      </c>
      <c r="E710">
        <v>1944</v>
      </c>
      <c r="G710" s="1"/>
      <c r="H710" s="3">
        <f t="shared" si="115"/>
        <v>0</v>
      </c>
      <c r="I710" s="1"/>
      <c r="J710" s="3">
        <f t="shared" si="116"/>
        <v>0</v>
      </c>
      <c r="L710" s="1"/>
      <c r="M710" s="2">
        <f t="shared" si="117"/>
        <v>0</v>
      </c>
      <c r="N710" s="1"/>
      <c r="O710" s="2">
        <f t="shared" si="118"/>
        <v>0</v>
      </c>
      <c r="P710" s="1"/>
      <c r="Q710" s="1">
        <f t="shared" si="119"/>
        <v>0</v>
      </c>
      <c r="S710" s="1">
        <f t="shared" si="113"/>
        <v>0</v>
      </c>
      <c r="U710" s="1">
        <f t="shared" si="114"/>
        <v>0</v>
      </c>
    </row>
    <row r="711" spans="1:21" ht="14.4" customHeight="1" x14ac:dyDescent="0.3">
      <c r="A711" t="s">
        <v>47</v>
      </c>
      <c r="B711" t="s">
        <v>94</v>
      </c>
      <c r="C711" t="s">
        <v>132</v>
      </c>
      <c r="D711" t="s">
        <v>102</v>
      </c>
      <c r="E711">
        <v>1945</v>
      </c>
      <c r="G711" s="1"/>
      <c r="H711" s="3">
        <f t="shared" si="115"/>
        <v>0</v>
      </c>
      <c r="I711" s="1"/>
      <c r="J711" s="3">
        <f t="shared" si="116"/>
        <v>0</v>
      </c>
      <c r="L711" s="1"/>
      <c r="M711" s="2">
        <f t="shared" si="117"/>
        <v>0</v>
      </c>
      <c r="N711" s="1"/>
      <c r="O711" s="2">
        <f t="shared" si="118"/>
        <v>0</v>
      </c>
      <c r="P711" s="1"/>
      <c r="Q711" s="1">
        <f t="shared" si="119"/>
        <v>0</v>
      </c>
      <c r="S711" s="1">
        <f t="shared" si="113"/>
        <v>0</v>
      </c>
      <c r="U711" s="1">
        <f t="shared" si="114"/>
        <v>0</v>
      </c>
    </row>
    <row r="712" spans="1:21" ht="14.4" customHeight="1" x14ac:dyDescent="0.3">
      <c r="A712" t="s">
        <v>64</v>
      </c>
      <c r="B712" t="s">
        <v>64</v>
      </c>
      <c r="C712" t="s">
        <v>129</v>
      </c>
      <c r="D712" t="s">
        <v>102</v>
      </c>
      <c r="E712">
        <v>1936</v>
      </c>
      <c r="G712" s="1"/>
      <c r="H712" s="3">
        <f t="shared" si="115"/>
        <v>0</v>
      </c>
      <c r="I712" s="1"/>
      <c r="J712" s="3">
        <f t="shared" si="116"/>
        <v>0</v>
      </c>
      <c r="L712" s="1"/>
      <c r="M712" s="2">
        <f t="shared" si="117"/>
        <v>0</v>
      </c>
      <c r="N712" s="1"/>
      <c r="O712" s="2">
        <f t="shared" si="118"/>
        <v>0</v>
      </c>
      <c r="P712" s="1"/>
      <c r="Q712" s="1">
        <f t="shared" si="119"/>
        <v>0</v>
      </c>
      <c r="S712" s="1">
        <f t="shared" si="113"/>
        <v>0</v>
      </c>
      <c r="U712" s="1">
        <f t="shared" si="114"/>
        <v>0</v>
      </c>
    </row>
    <row r="713" spans="1:21" ht="14.4" customHeight="1" x14ac:dyDescent="0.3">
      <c r="A713" t="s">
        <v>64</v>
      </c>
      <c r="B713" t="s">
        <v>64</v>
      </c>
      <c r="C713" t="s">
        <v>129</v>
      </c>
      <c r="D713" t="s">
        <v>102</v>
      </c>
      <c r="E713">
        <v>1937</v>
      </c>
      <c r="G713" s="1"/>
      <c r="H713" s="3">
        <f t="shared" si="115"/>
        <v>0</v>
      </c>
      <c r="I713" s="1"/>
      <c r="J713" s="3">
        <f t="shared" si="116"/>
        <v>0</v>
      </c>
      <c r="L713" s="1"/>
      <c r="M713" s="2">
        <f t="shared" si="117"/>
        <v>0</v>
      </c>
      <c r="N713" s="1"/>
      <c r="O713" s="2">
        <f t="shared" si="118"/>
        <v>0</v>
      </c>
      <c r="P713" s="1"/>
      <c r="Q713" s="1">
        <f t="shared" si="119"/>
        <v>0</v>
      </c>
      <c r="S713" s="1">
        <f t="shared" si="113"/>
        <v>0</v>
      </c>
      <c r="U713" s="1">
        <f t="shared" si="114"/>
        <v>0</v>
      </c>
    </row>
    <row r="714" spans="1:21" ht="14.4" customHeight="1" x14ac:dyDescent="0.3">
      <c r="A714" t="s">
        <v>64</v>
      </c>
      <c r="B714" t="s">
        <v>64</v>
      </c>
      <c r="C714" t="s">
        <v>129</v>
      </c>
      <c r="D714" t="s">
        <v>102</v>
      </c>
      <c r="E714">
        <v>1938</v>
      </c>
      <c r="G714" s="1"/>
      <c r="H714" s="3">
        <f t="shared" si="115"/>
        <v>0</v>
      </c>
      <c r="I714" s="1"/>
      <c r="J714" s="3">
        <f t="shared" si="116"/>
        <v>0</v>
      </c>
      <c r="L714" s="1"/>
      <c r="M714" s="2">
        <f t="shared" si="117"/>
        <v>0</v>
      </c>
      <c r="N714" s="1"/>
      <c r="O714" s="2">
        <f t="shared" si="118"/>
        <v>0</v>
      </c>
      <c r="P714" s="1"/>
      <c r="Q714" s="1">
        <f t="shared" si="119"/>
        <v>0</v>
      </c>
      <c r="S714" s="1">
        <f t="shared" si="113"/>
        <v>0</v>
      </c>
      <c r="U714" s="1">
        <f t="shared" si="114"/>
        <v>0</v>
      </c>
    </row>
    <row r="715" spans="1:21" ht="14.4" customHeight="1" x14ac:dyDescent="0.3">
      <c r="A715" t="s">
        <v>64</v>
      </c>
      <c r="B715" t="s">
        <v>64</v>
      </c>
      <c r="C715" t="s">
        <v>129</v>
      </c>
      <c r="D715" t="s">
        <v>102</v>
      </c>
      <c r="E715">
        <v>1939</v>
      </c>
      <c r="G715" s="1"/>
      <c r="H715" s="3">
        <f t="shared" si="115"/>
        <v>0</v>
      </c>
      <c r="I715" s="1"/>
      <c r="J715" s="3">
        <f t="shared" si="116"/>
        <v>0</v>
      </c>
      <c r="L715" s="1"/>
      <c r="M715" s="2">
        <f t="shared" si="117"/>
        <v>0</v>
      </c>
      <c r="N715" s="1"/>
      <c r="O715" s="2">
        <f t="shared" si="118"/>
        <v>0</v>
      </c>
      <c r="P715" s="1"/>
      <c r="Q715" s="1">
        <f t="shared" si="119"/>
        <v>0</v>
      </c>
      <c r="S715" s="1">
        <f t="shared" si="113"/>
        <v>0</v>
      </c>
      <c r="U715" s="1">
        <f t="shared" si="114"/>
        <v>0</v>
      </c>
    </row>
    <row r="716" spans="1:21" ht="14.4" customHeight="1" x14ac:dyDescent="0.3">
      <c r="A716" t="s">
        <v>64</v>
      </c>
      <c r="B716" t="s">
        <v>64</v>
      </c>
      <c r="C716" t="s">
        <v>129</v>
      </c>
      <c r="D716" t="s">
        <v>102</v>
      </c>
      <c r="E716">
        <v>1940</v>
      </c>
      <c r="G716" s="1"/>
      <c r="H716" s="3">
        <f t="shared" si="115"/>
        <v>0</v>
      </c>
      <c r="I716" s="1"/>
      <c r="J716" s="3">
        <f t="shared" si="116"/>
        <v>0</v>
      </c>
      <c r="L716" s="1"/>
      <c r="M716" s="2">
        <f t="shared" si="117"/>
        <v>0</v>
      </c>
      <c r="N716" s="1"/>
      <c r="O716" s="2">
        <f t="shared" si="118"/>
        <v>0</v>
      </c>
      <c r="P716" s="1"/>
      <c r="Q716" s="1">
        <f t="shared" si="119"/>
        <v>0</v>
      </c>
      <c r="S716" s="1">
        <f t="shared" si="113"/>
        <v>0</v>
      </c>
      <c r="U716" s="1">
        <f t="shared" si="114"/>
        <v>0</v>
      </c>
    </row>
    <row r="717" spans="1:21" ht="14.4" customHeight="1" x14ac:dyDescent="0.3">
      <c r="A717" t="s">
        <v>64</v>
      </c>
      <c r="B717" t="s">
        <v>64</v>
      </c>
      <c r="C717" t="s">
        <v>129</v>
      </c>
      <c r="D717" t="s">
        <v>102</v>
      </c>
      <c r="E717">
        <v>1941</v>
      </c>
      <c r="G717" s="1"/>
      <c r="H717" s="3">
        <f t="shared" si="115"/>
        <v>0</v>
      </c>
      <c r="I717" s="1"/>
      <c r="J717" s="3">
        <f t="shared" si="116"/>
        <v>0</v>
      </c>
      <c r="L717" s="1"/>
      <c r="M717" s="2">
        <f t="shared" si="117"/>
        <v>0</v>
      </c>
      <c r="N717" s="1"/>
      <c r="O717" s="2">
        <f t="shared" si="118"/>
        <v>0</v>
      </c>
      <c r="P717" s="1"/>
      <c r="Q717" s="1">
        <f t="shared" si="119"/>
        <v>0</v>
      </c>
      <c r="S717" s="1">
        <f t="shared" ref="S717:S780" si="120">R717/10</f>
        <v>0</v>
      </c>
      <c r="U717" s="1">
        <f t="shared" ref="U717:U780" si="121">T717/1000</f>
        <v>0</v>
      </c>
    </row>
    <row r="718" spans="1:21" ht="14.4" customHeight="1" x14ac:dyDescent="0.3">
      <c r="A718" t="s">
        <v>64</v>
      </c>
      <c r="B718" t="s">
        <v>64</v>
      </c>
      <c r="C718" t="s">
        <v>129</v>
      </c>
      <c r="D718" t="s">
        <v>102</v>
      </c>
      <c r="E718">
        <v>1942</v>
      </c>
      <c r="G718" s="1"/>
      <c r="H718" s="3">
        <f t="shared" si="115"/>
        <v>0</v>
      </c>
      <c r="I718" s="1"/>
      <c r="J718" s="3">
        <f t="shared" si="116"/>
        <v>0</v>
      </c>
      <c r="L718" s="1"/>
      <c r="M718" s="2">
        <f t="shared" si="117"/>
        <v>0</v>
      </c>
      <c r="N718" s="1"/>
      <c r="O718" s="2">
        <f t="shared" si="118"/>
        <v>0</v>
      </c>
      <c r="P718" s="1"/>
      <c r="Q718" s="1">
        <f t="shared" si="119"/>
        <v>0</v>
      </c>
      <c r="S718" s="1">
        <f t="shared" si="120"/>
        <v>0</v>
      </c>
      <c r="U718" s="1">
        <f t="shared" si="121"/>
        <v>0</v>
      </c>
    </row>
    <row r="719" spans="1:21" ht="14.4" customHeight="1" x14ac:dyDescent="0.3">
      <c r="A719" t="s">
        <v>64</v>
      </c>
      <c r="B719" t="s">
        <v>64</v>
      </c>
      <c r="C719" t="s">
        <v>129</v>
      </c>
      <c r="D719" t="s">
        <v>102</v>
      </c>
      <c r="E719">
        <v>1943</v>
      </c>
      <c r="G719" s="1"/>
      <c r="H719" s="3">
        <f t="shared" si="115"/>
        <v>0</v>
      </c>
      <c r="I719" s="1"/>
      <c r="J719" s="3">
        <f t="shared" si="116"/>
        <v>0</v>
      </c>
      <c r="L719" s="1"/>
      <c r="M719" s="2">
        <f t="shared" si="117"/>
        <v>0</v>
      </c>
      <c r="N719" s="1"/>
      <c r="O719" s="2">
        <f t="shared" si="118"/>
        <v>0</v>
      </c>
      <c r="P719" s="1"/>
      <c r="Q719" s="1">
        <f t="shared" si="119"/>
        <v>0</v>
      </c>
      <c r="S719" s="1">
        <f t="shared" si="120"/>
        <v>0</v>
      </c>
      <c r="U719" s="1">
        <f t="shared" si="121"/>
        <v>0</v>
      </c>
    </row>
    <row r="720" spans="1:21" ht="14.4" customHeight="1" x14ac:dyDescent="0.3">
      <c r="A720" t="s">
        <v>64</v>
      </c>
      <c r="B720" t="s">
        <v>64</v>
      </c>
      <c r="C720" t="s">
        <v>129</v>
      </c>
      <c r="D720" t="s">
        <v>102</v>
      </c>
      <c r="E720">
        <v>1944</v>
      </c>
      <c r="G720" s="1"/>
      <c r="H720" s="3">
        <f t="shared" si="115"/>
        <v>0</v>
      </c>
      <c r="I720" s="1"/>
      <c r="J720" s="3">
        <f t="shared" si="116"/>
        <v>0</v>
      </c>
      <c r="L720" s="1"/>
      <c r="M720" s="2">
        <f t="shared" si="117"/>
        <v>0</v>
      </c>
      <c r="N720" s="1"/>
      <c r="O720" s="2">
        <f t="shared" si="118"/>
        <v>0</v>
      </c>
      <c r="P720" s="1"/>
      <c r="Q720" s="1">
        <f t="shared" si="119"/>
        <v>0</v>
      </c>
      <c r="S720" s="1">
        <f t="shared" si="120"/>
        <v>0</v>
      </c>
      <c r="U720" s="1">
        <f t="shared" si="121"/>
        <v>0</v>
      </c>
    </row>
    <row r="721" spans="1:21" ht="14.4" customHeight="1" x14ac:dyDescent="0.3">
      <c r="A721" t="s">
        <v>64</v>
      </c>
      <c r="B721" t="s">
        <v>64</v>
      </c>
      <c r="C721" t="s">
        <v>129</v>
      </c>
      <c r="D721" t="s">
        <v>102</v>
      </c>
      <c r="E721">
        <v>1945</v>
      </c>
      <c r="G721" s="1"/>
      <c r="H721" s="3">
        <f t="shared" si="115"/>
        <v>0</v>
      </c>
      <c r="I721" s="1"/>
      <c r="J721" s="3">
        <f t="shared" si="116"/>
        <v>0</v>
      </c>
      <c r="L721" s="1"/>
      <c r="M721" s="2">
        <f t="shared" si="117"/>
        <v>0</v>
      </c>
      <c r="N721" s="1"/>
      <c r="O721" s="2">
        <f t="shared" si="118"/>
        <v>0</v>
      </c>
      <c r="P721" s="1"/>
      <c r="Q721" s="1">
        <f t="shared" si="119"/>
        <v>0</v>
      </c>
      <c r="S721" s="1">
        <f t="shared" si="120"/>
        <v>0</v>
      </c>
      <c r="U721" s="1">
        <f t="shared" si="121"/>
        <v>0</v>
      </c>
    </row>
    <row r="722" spans="1:21" ht="14.4" customHeight="1" x14ac:dyDescent="0.3">
      <c r="A722" t="s">
        <v>45</v>
      </c>
      <c r="B722" t="s">
        <v>45</v>
      </c>
      <c r="C722" t="s">
        <v>130</v>
      </c>
      <c r="D722" t="s">
        <v>102</v>
      </c>
      <c r="E722">
        <v>1936</v>
      </c>
      <c r="F722">
        <v>8</v>
      </c>
      <c r="G722" s="1">
        <v>0</v>
      </c>
      <c r="H722" s="3">
        <f t="shared" si="115"/>
        <v>0</v>
      </c>
      <c r="I722" s="1">
        <v>0</v>
      </c>
      <c r="J722" s="3">
        <f t="shared" si="116"/>
        <v>0</v>
      </c>
      <c r="K722">
        <v>18</v>
      </c>
      <c r="L722" s="1"/>
      <c r="M722" s="2">
        <f t="shared" si="117"/>
        <v>0</v>
      </c>
      <c r="N722" s="1"/>
      <c r="O722" s="2">
        <f t="shared" si="118"/>
        <v>0</v>
      </c>
      <c r="P722" s="1">
        <f>12600340+87377</f>
        <v>12687717</v>
      </c>
      <c r="Q722" s="1">
        <f t="shared" si="119"/>
        <v>126.87717000000001</v>
      </c>
      <c r="S722" s="1">
        <f t="shared" si="120"/>
        <v>0</v>
      </c>
      <c r="U722" s="1">
        <f t="shared" si="121"/>
        <v>0</v>
      </c>
    </row>
    <row r="723" spans="1:21" ht="14.4" customHeight="1" x14ac:dyDescent="0.3">
      <c r="A723" t="s">
        <v>45</v>
      </c>
      <c r="B723" t="s">
        <v>45</v>
      </c>
      <c r="C723" t="s">
        <v>130</v>
      </c>
      <c r="D723" t="s">
        <v>102</v>
      </c>
      <c r="E723">
        <v>1937</v>
      </c>
      <c r="F723">
        <v>8</v>
      </c>
      <c r="G723" s="1"/>
      <c r="H723" s="3">
        <f t="shared" si="115"/>
        <v>0</v>
      </c>
      <c r="I723" s="1"/>
      <c r="J723" s="3">
        <f t="shared" si="116"/>
        <v>0</v>
      </c>
      <c r="K723">
        <v>18</v>
      </c>
      <c r="L723" s="1"/>
      <c r="M723" s="2">
        <f t="shared" si="117"/>
        <v>0</v>
      </c>
      <c r="N723" s="1"/>
      <c r="O723" s="2">
        <f t="shared" si="118"/>
        <v>0</v>
      </c>
      <c r="P723" s="1">
        <f>14095084+140798</f>
        <v>14235882</v>
      </c>
      <c r="Q723" s="1">
        <f t="shared" si="119"/>
        <v>142.35882000000001</v>
      </c>
      <c r="S723" s="1">
        <f t="shared" si="120"/>
        <v>0</v>
      </c>
      <c r="U723" s="1">
        <f t="shared" si="121"/>
        <v>0</v>
      </c>
    </row>
    <row r="724" spans="1:21" ht="14.4" customHeight="1" x14ac:dyDescent="0.3">
      <c r="A724" t="s">
        <v>45</v>
      </c>
      <c r="B724" t="s">
        <v>45</v>
      </c>
      <c r="C724" t="s">
        <v>130</v>
      </c>
      <c r="D724" t="s">
        <v>102</v>
      </c>
      <c r="E724">
        <v>1938</v>
      </c>
      <c r="F724">
        <v>8</v>
      </c>
      <c r="G724" s="1"/>
      <c r="H724" s="3">
        <f t="shared" si="115"/>
        <v>0</v>
      </c>
      <c r="I724" s="1"/>
      <c r="J724" s="3">
        <f t="shared" si="116"/>
        <v>0</v>
      </c>
      <c r="K724">
        <v>18</v>
      </c>
      <c r="L724" s="1"/>
      <c r="M724" s="2">
        <f t="shared" si="117"/>
        <v>0</v>
      </c>
      <c r="N724" s="1"/>
      <c r="O724" s="2">
        <f t="shared" si="118"/>
        <v>0</v>
      </c>
      <c r="P724" s="1">
        <f>13274508+167942</f>
        <v>13442450</v>
      </c>
      <c r="Q724" s="1">
        <f t="shared" si="119"/>
        <v>134.42449999999999</v>
      </c>
      <c r="S724" s="1">
        <f t="shared" si="120"/>
        <v>0</v>
      </c>
      <c r="U724" s="1">
        <f t="shared" si="121"/>
        <v>0</v>
      </c>
    </row>
    <row r="725" spans="1:21" ht="14.4" customHeight="1" x14ac:dyDescent="0.3">
      <c r="A725" t="s">
        <v>45</v>
      </c>
      <c r="B725" t="s">
        <v>45</v>
      </c>
      <c r="C725" t="s">
        <v>130</v>
      </c>
      <c r="D725" t="s">
        <v>102</v>
      </c>
      <c r="E725">
        <v>1939</v>
      </c>
      <c r="F725">
        <v>8</v>
      </c>
      <c r="G725" s="1"/>
      <c r="H725" s="3">
        <f t="shared" si="115"/>
        <v>0</v>
      </c>
      <c r="I725" s="1"/>
      <c r="J725" s="3">
        <f t="shared" si="116"/>
        <v>0</v>
      </c>
      <c r="K725">
        <v>18</v>
      </c>
      <c r="L725" s="1"/>
      <c r="M725" s="2">
        <f t="shared" si="117"/>
        <v>0</v>
      </c>
      <c r="N725" s="1"/>
      <c r="O725" s="2">
        <f t="shared" si="118"/>
        <v>0</v>
      </c>
      <c r="P725" s="1"/>
      <c r="Q725" s="1">
        <f t="shared" si="119"/>
        <v>0</v>
      </c>
      <c r="S725" s="1">
        <f t="shared" si="120"/>
        <v>0</v>
      </c>
      <c r="U725" s="1">
        <f t="shared" si="121"/>
        <v>0</v>
      </c>
    </row>
    <row r="726" spans="1:21" ht="14.4" customHeight="1" x14ac:dyDescent="0.3">
      <c r="A726" t="s">
        <v>45</v>
      </c>
      <c r="B726" t="s">
        <v>45</v>
      </c>
      <c r="C726" t="s">
        <v>130</v>
      </c>
      <c r="D726" t="s">
        <v>102</v>
      </c>
      <c r="E726">
        <v>1940</v>
      </c>
      <c r="F726">
        <v>8</v>
      </c>
      <c r="G726" s="1"/>
      <c r="H726" s="3">
        <f t="shared" si="115"/>
        <v>0</v>
      </c>
      <c r="I726" s="1"/>
      <c r="J726" s="3">
        <f t="shared" si="116"/>
        <v>0</v>
      </c>
      <c r="K726">
        <v>18</v>
      </c>
      <c r="L726" s="1"/>
      <c r="M726" s="2">
        <f t="shared" si="117"/>
        <v>0</v>
      </c>
      <c r="N726" s="1"/>
      <c r="O726" s="2">
        <f t="shared" si="118"/>
        <v>0</v>
      </c>
      <c r="P726" s="1"/>
      <c r="Q726" s="1">
        <f t="shared" si="119"/>
        <v>0</v>
      </c>
      <c r="S726" s="1">
        <f t="shared" si="120"/>
        <v>0</v>
      </c>
      <c r="U726" s="1">
        <f t="shared" si="121"/>
        <v>0</v>
      </c>
    </row>
    <row r="727" spans="1:21" ht="14.4" customHeight="1" x14ac:dyDescent="0.3">
      <c r="A727" t="s">
        <v>45</v>
      </c>
      <c r="B727" t="s">
        <v>45</v>
      </c>
      <c r="C727" t="s">
        <v>130</v>
      </c>
      <c r="D727" t="s">
        <v>102</v>
      </c>
      <c r="E727">
        <v>1941</v>
      </c>
      <c r="F727">
        <v>8</v>
      </c>
      <c r="G727" s="1"/>
      <c r="H727" s="3">
        <f t="shared" si="115"/>
        <v>0</v>
      </c>
      <c r="I727" s="1"/>
      <c r="J727" s="3">
        <f t="shared" si="116"/>
        <v>0</v>
      </c>
      <c r="K727">
        <v>18</v>
      </c>
      <c r="L727" s="1"/>
      <c r="M727" s="2">
        <f t="shared" si="117"/>
        <v>0</v>
      </c>
      <c r="N727" s="1"/>
      <c r="O727" s="2">
        <f t="shared" si="118"/>
        <v>0</v>
      </c>
      <c r="P727" s="1"/>
      <c r="Q727" s="1">
        <f t="shared" si="119"/>
        <v>0</v>
      </c>
      <c r="S727" s="1">
        <f t="shared" si="120"/>
        <v>0</v>
      </c>
      <c r="U727" s="1">
        <f t="shared" si="121"/>
        <v>0</v>
      </c>
    </row>
    <row r="728" spans="1:21" ht="14.4" customHeight="1" x14ac:dyDescent="0.3">
      <c r="A728" t="s">
        <v>45</v>
      </c>
      <c r="B728" t="s">
        <v>45</v>
      </c>
      <c r="C728" t="s">
        <v>130</v>
      </c>
      <c r="D728" t="s">
        <v>102</v>
      </c>
      <c r="E728">
        <v>1942</v>
      </c>
      <c r="F728">
        <v>8</v>
      </c>
      <c r="G728" s="1"/>
      <c r="H728" s="3">
        <f t="shared" si="115"/>
        <v>0</v>
      </c>
      <c r="I728" s="1"/>
      <c r="J728" s="3">
        <f t="shared" si="116"/>
        <v>0</v>
      </c>
      <c r="K728">
        <v>18</v>
      </c>
      <c r="L728" s="1"/>
      <c r="M728" s="2">
        <f t="shared" si="117"/>
        <v>0</v>
      </c>
      <c r="N728" s="1"/>
      <c r="O728" s="2">
        <f t="shared" si="118"/>
        <v>0</v>
      </c>
      <c r="P728" s="1"/>
      <c r="Q728" s="1">
        <f t="shared" si="119"/>
        <v>0</v>
      </c>
      <c r="S728" s="1">
        <f t="shared" si="120"/>
        <v>0</v>
      </c>
      <c r="U728" s="1">
        <f t="shared" si="121"/>
        <v>0</v>
      </c>
    </row>
    <row r="729" spans="1:21" ht="14.4" customHeight="1" x14ac:dyDescent="0.3">
      <c r="A729" t="s">
        <v>45</v>
      </c>
      <c r="B729" t="s">
        <v>45</v>
      </c>
      <c r="C729" t="s">
        <v>130</v>
      </c>
      <c r="D729" t="s">
        <v>102</v>
      </c>
      <c r="E729">
        <v>1943</v>
      </c>
      <c r="F729">
        <v>8</v>
      </c>
      <c r="G729" s="1"/>
      <c r="H729" s="3">
        <f t="shared" si="115"/>
        <v>0</v>
      </c>
      <c r="I729" s="1"/>
      <c r="J729" s="3">
        <f t="shared" si="116"/>
        <v>0</v>
      </c>
      <c r="K729">
        <v>18</v>
      </c>
      <c r="L729" s="1"/>
      <c r="M729" s="2">
        <f t="shared" si="117"/>
        <v>0</v>
      </c>
      <c r="N729" s="1"/>
      <c r="O729" s="2">
        <f t="shared" si="118"/>
        <v>0</v>
      </c>
      <c r="P729" s="1"/>
      <c r="Q729" s="1">
        <f t="shared" si="119"/>
        <v>0</v>
      </c>
      <c r="S729" s="1">
        <f t="shared" si="120"/>
        <v>0</v>
      </c>
      <c r="U729" s="1">
        <f t="shared" si="121"/>
        <v>0</v>
      </c>
    </row>
    <row r="730" spans="1:21" ht="14.4" customHeight="1" x14ac:dyDescent="0.3">
      <c r="A730" t="s">
        <v>45</v>
      </c>
      <c r="B730" t="s">
        <v>45</v>
      </c>
      <c r="C730" t="s">
        <v>130</v>
      </c>
      <c r="D730" t="s">
        <v>102</v>
      </c>
      <c r="E730">
        <v>1944</v>
      </c>
      <c r="F730">
        <v>8</v>
      </c>
      <c r="G730" s="1"/>
      <c r="H730" s="3">
        <f t="shared" si="115"/>
        <v>0</v>
      </c>
      <c r="I730" s="1"/>
      <c r="J730" s="3">
        <f t="shared" si="116"/>
        <v>0</v>
      </c>
      <c r="K730">
        <v>18</v>
      </c>
      <c r="L730" s="1"/>
      <c r="M730" s="2">
        <f t="shared" si="117"/>
        <v>0</v>
      </c>
      <c r="N730" s="1"/>
      <c r="O730" s="2">
        <f t="shared" si="118"/>
        <v>0</v>
      </c>
      <c r="P730" s="1"/>
      <c r="Q730" s="1">
        <f t="shared" si="119"/>
        <v>0</v>
      </c>
      <c r="S730" s="1">
        <f t="shared" si="120"/>
        <v>0</v>
      </c>
      <c r="U730" s="1">
        <f t="shared" si="121"/>
        <v>0</v>
      </c>
    </row>
    <row r="731" spans="1:21" ht="14.4" customHeight="1" x14ac:dyDescent="0.3">
      <c r="A731" t="s">
        <v>45</v>
      </c>
      <c r="B731" t="s">
        <v>45</v>
      </c>
      <c r="C731" t="s">
        <v>130</v>
      </c>
      <c r="D731" t="s">
        <v>102</v>
      </c>
      <c r="E731">
        <v>1945</v>
      </c>
      <c r="F731">
        <v>8</v>
      </c>
      <c r="G731" s="1"/>
      <c r="H731" s="3">
        <f t="shared" si="115"/>
        <v>0</v>
      </c>
      <c r="I731" s="1"/>
      <c r="J731" s="3">
        <f t="shared" si="116"/>
        <v>0</v>
      </c>
      <c r="K731">
        <v>18</v>
      </c>
      <c r="L731" s="1"/>
      <c r="M731" s="2">
        <f t="shared" si="117"/>
        <v>0</v>
      </c>
      <c r="N731" s="1"/>
      <c r="O731" s="2">
        <f t="shared" si="118"/>
        <v>0</v>
      </c>
      <c r="P731" s="1"/>
      <c r="Q731" s="1">
        <f t="shared" si="119"/>
        <v>0</v>
      </c>
      <c r="S731" s="1">
        <f t="shared" si="120"/>
        <v>0</v>
      </c>
      <c r="U731" s="1">
        <f t="shared" si="121"/>
        <v>0</v>
      </c>
    </row>
    <row r="732" spans="1:21" ht="14.4" customHeight="1" x14ac:dyDescent="0.3">
      <c r="A732" t="s">
        <v>95</v>
      </c>
      <c r="B732" t="s">
        <v>95</v>
      </c>
      <c r="C732" t="s">
        <v>130</v>
      </c>
      <c r="D732" t="s">
        <v>102</v>
      </c>
      <c r="E732">
        <v>1936</v>
      </c>
      <c r="G732" s="1"/>
      <c r="H732" s="3">
        <f t="shared" si="115"/>
        <v>0</v>
      </c>
      <c r="I732" s="1"/>
      <c r="J732" s="3">
        <f t="shared" si="116"/>
        <v>0</v>
      </c>
      <c r="L732" s="1"/>
      <c r="M732" s="2">
        <f t="shared" si="117"/>
        <v>0</v>
      </c>
      <c r="N732" s="1"/>
      <c r="O732" s="2">
        <f t="shared" si="118"/>
        <v>0</v>
      </c>
      <c r="P732" s="1">
        <f>858857+1150071+131289</f>
        <v>2140217</v>
      </c>
      <c r="Q732" s="1">
        <f t="shared" si="119"/>
        <v>21.402170000000002</v>
      </c>
      <c r="R732" s="1">
        <v>49</v>
      </c>
      <c r="S732" s="1">
        <f t="shared" si="120"/>
        <v>4.9000000000000004</v>
      </c>
      <c r="U732" s="1">
        <f t="shared" si="121"/>
        <v>0</v>
      </c>
    </row>
    <row r="733" spans="1:21" ht="14.4" customHeight="1" x14ac:dyDescent="0.3">
      <c r="A733" t="s">
        <v>95</v>
      </c>
      <c r="B733" t="s">
        <v>95</v>
      </c>
      <c r="C733" t="s">
        <v>130</v>
      </c>
      <c r="D733" t="s">
        <v>102</v>
      </c>
      <c r="E733">
        <v>1937</v>
      </c>
      <c r="G733" s="1"/>
      <c r="H733" s="3">
        <f t="shared" si="115"/>
        <v>0</v>
      </c>
      <c r="I733" s="1">
        <v>580</v>
      </c>
      <c r="J733" s="3">
        <f t="shared" si="116"/>
        <v>1.1599999999999999E-2</v>
      </c>
      <c r="L733" s="1"/>
      <c r="M733" s="2">
        <f t="shared" si="117"/>
        <v>0</v>
      </c>
      <c r="N733" s="1"/>
      <c r="O733" s="2">
        <f t="shared" si="118"/>
        <v>0</v>
      </c>
      <c r="P733" s="1">
        <f>969984+1186320+121495</f>
        <v>2277799</v>
      </c>
      <c r="Q733" s="1">
        <f t="shared" si="119"/>
        <v>22.777989999999999</v>
      </c>
      <c r="S733" s="1">
        <f t="shared" si="120"/>
        <v>0</v>
      </c>
      <c r="U733" s="1">
        <f t="shared" si="121"/>
        <v>0</v>
      </c>
    </row>
    <row r="734" spans="1:21" ht="14.4" customHeight="1" x14ac:dyDescent="0.3">
      <c r="A734" t="s">
        <v>95</v>
      </c>
      <c r="B734" t="s">
        <v>95</v>
      </c>
      <c r="C734" t="s">
        <v>130</v>
      </c>
      <c r="D734" t="s">
        <v>102</v>
      </c>
      <c r="E734">
        <v>1938</v>
      </c>
      <c r="G734" s="1"/>
      <c r="H734" s="3">
        <f t="shared" si="115"/>
        <v>0</v>
      </c>
      <c r="I734" s="1">
        <v>1238</v>
      </c>
      <c r="J734" s="3">
        <f t="shared" si="116"/>
        <v>2.4760000000000001E-2</v>
      </c>
      <c r="L734" s="1"/>
      <c r="M734" s="2">
        <f t="shared" si="117"/>
        <v>0</v>
      </c>
      <c r="N734" s="1"/>
      <c r="O734" s="2">
        <f t="shared" si="118"/>
        <v>0</v>
      </c>
      <c r="P734" s="1">
        <f>977850+1112414+131824</f>
        <v>2222088</v>
      </c>
      <c r="Q734" s="1">
        <f t="shared" si="119"/>
        <v>22.220880000000001</v>
      </c>
      <c r="S734" s="1">
        <f t="shared" si="120"/>
        <v>0</v>
      </c>
      <c r="U734" s="1">
        <f t="shared" si="121"/>
        <v>0</v>
      </c>
    </row>
    <row r="735" spans="1:21" ht="14.4" customHeight="1" x14ac:dyDescent="0.3">
      <c r="A735" t="s">
        <v>95</v>
      </c>
      <c r="B735" t="s">
        <v>95</v>
      </c>
      <c r="C735" t="s">
        <v>130</v>
      </c>
      <c r="D735" t="s">
        <v>102</v>
      </c>
      <c r="E735">
        <v>1939</v>
      </c>
      <c r="G735" s="1"/>
      <c r="H735" s="3">
        <f t="shared" si="115"/>
        <v>0</v>
      </c>
      <c r="I735" s="1">
        <v>1611</v>
      </c>
      <c r="J735" s="3">
        <f t="shared" si="116"/>
        <v>3.2219999999999999E-2</v>
      </c>
      <c r="L735" s="1"/>
      <c r="M735" s="2">
        <f t="shared" si="117"/>
        <v>0</v>
      </c>
      <c r="N735" s="1"/>
      <c r="O735" s="2">
        <f t="shared" si="118"/>
        <v>0</v>
      </c>
      <c r="P735" s="1"/>
      <c r="Q735" s="1">
        <f t="shared" si="119"/>
        <v>0</v>
      </c>
      <c r="S735" s="1">
        <f t="shared" si="120"/>
        <v>0</v>
      </c>
      <c r="U735" s="1">
        <f t="shared" si="121"/>
        <v>0</v>
      </c>
    </row>
    <row r="736" spans="1:21" ht="14.4" customHeight="1" x14ac:dyDescent="0.3">
      <c r="A736" t="s">
        <v>95</v>
      </c>
      <c r="B736" t="s">
        <v>95</v>
      </c>
      <c r="C736" t="s">
        <v>130</v>
      </c>
      <c r="D736" t="s">
        <v>102</v>
      </c>
      <c r="E736">
        <v>1940</v>
      </c>
      <c r="G736" s="1"/>
      <c r="H736" s="3">
        <f t="shared" si="115"/>
        <v>0</v>
      </c>
      <c r="I736" s="1">
        <v>1189</v>
      </c>
      <c r="J736" s="3">
        <f t="shared" si="116"/>
        <v>2.3779999999999999E-2</v>
      </c>
      <c r="L736" s="1"/>
      <c r="M736" s="2">
        <f t="shared" si="117"/>
        <v>0</v>
      </c>
      <c r="N736" s="1"/>
      <c r="O736" s="2">
        <f t="shared" si="118"/>
        <v>0</v>
      </c>
      <c r="P736" s="1"/>
      <c r="Q736" s="1">
        <f t="shared" si="119"/>
        <v>0</v>
      </c>
      <c r="S736" s="1">
        <f t="shared" si="120"/>
        <v>0</v>
      </c>
      <c r="U736" s="1">
        <f t="shared" si="121"/>
        <v>0</v>
      </c>
    </row>
    <row r="737" spans="1:21" ht="14.4" customHeight="1" x14ac:dyDescent="0.3">
      <c r="A737" t="s">
        <v>95</v>
      </c>
      <c r="B737" t="s">
        <v>95</v>
      </c>
      <c r="C737" t="s">
        <v>130</v>
      </c>
      <c r="D737" t="s">
        <v>102</v>
      </c>
      <c r="E737">
        <v>1941</v>
      </c>
      <c r="G737" s="1"/>
      <c r="H737" s="3">
        <f t="shared" si="115"/>
        <v>0</v>
      </c>
      <c r="I737" s="1">
        <v>1544</v>
      </c>
      <c r="J737" s="3">
        <f t="shared" si="116"/>
        <v>3.0880000000000001E-2</v>
      </c>
      <c r="L737" s="1"/>
      <c r="M737" s="2">
        <f t="shared" si="117"/>
        <v>0</v>
      </c>
      <c r="N737" s="1"/>
      <c r="O737" s="2">
        <f t="shared" si="118"/>
        <v>0</v>
      </c>
      <c r="P737" s="1"/>
      <c r="Q737" s="1">
        <f t="shared" si="119"/>
        <v>0</v>
      </c>
      <c r="S737" s="1">
        <f t="shared" si="120"/>
        <v>0</v>
      </c>
      <c r="U737" s="1">
        <f t="shared" si="121"/>
        <v>0</v>
      </c>
    </row>
    <row r="738" spans="1:21" ht="14.4" customHeight="1" x14ac:dyDescent="0.3">
      <c r="A738" t="s">
        <v>95</v>
      </c>
      <c r="B738" t="s">
        <v>95</v>
      </c>
      <c r="C738" t="s">
        <v>130</v>
      </c>
      <c r="D738" t="s">
        <v>102</v>
      </c>
      <c r="E738">
        <v>1942</v>
      </c>
      <c r="G738" s="1"/>
      <c r="H738" s="3">
        <f t="shared" si="115"/>
        <v>0</v>
      </c>
      <c r="I738" s="1">
        <v>2443</v>
      </c>
      <c r="J738" s="3">
        <f t="shared" si="116"/>
        <v>4.8860000000000001E-2</v>
      </c>
      <c r="L738" s="1"/>
      <c r="M738" s="2">
        <f t="shared" si="117"/>
        <v>0</v>
      </c>
      <c r="N738" s="1"/>
      <c r="O738" s="2">
        <f t="shared" si="118"/>
        <v>0</v>
      </c>
      <c r="P738" s="1"/>
      <c r="Q738" s="1">
        <f t="shared" si="119"/>
        <v>0</v>
      </c>
      <c r="S738" s="1">
        <f t="shared" si="120"/>
        <v>0</v>
      </c>
      <c r="U738" s="1">
        <f t="shared" si="121"/>
        <v>0</v>
      </c>
    </row>
    <row r="739" spans="1:21" ht="14.4" customHeight="1" x14ac:dyDescent="0.3">
      <c r="A739" t="s">
        <v>95</v>
      </c>
      <c r="B739" t="s">
        <v>95</v>
      </c>
      <c r="C739" t="s">
        <v>130</v>
      </c>
      <c r="D739" t="s">
        <v>102</v>
      </c>
      <c r="E739">
        <v>1943</v>
      </c>
      <c r="G739" s="1"/>
      <c r="H739" s="3">
        <f t="shared" si="115"/>
        <v>0</v>
      </c>
      <c r="I739" s="1">
        <v>4988</v>
      </c>
      <c r="J739" s="3">
        <f t="shared" si="116"/>
        <v>9.9760000000000001E-2</v>
      </c>
      <c r="L739" s="1"/>
      <c r="M739" s="2">
        <f t="shared" si="117"/>
        <v>0</v>
      </c>
      <c r="N739" s="1"/>
      <c r="O739" s="2">
        <f t="shared" si="118"/>
        <v>0</v>
      </c>
      <c r="P739" s="1"/>
      <c r="Q739" s="1">
        <f t="shared" si="119"/>
        <v>0</v>
      </c>
      <c r="S739" s="1">
        <f t="shared" si="120"/>
        <v>0</v>
      </c>
      <c r="U739" s="1">
        <f t="shared" si="121"/>
        <v>0</v>
      </c>
    </row>
    <row r="740" spans="1:21" ht="14.4" customHeight="1" x14ac:dyDescent="0.3">
      <c r="A740" t="s">
        <v>95</v>
      </c>
      <c r="B740" t="s">
        <v>95</v>
      </c>
      <c r="C740" t="s">
        <v>130</v>
      </c>
      <c r="D740" t="s">
        <v>102</v>
      </c>
      <c r="E740">
        <v>1944</v>
      </c>
      <c r="G740" s="1"/>
      <c r="H740" s="3">
        <f t="shared" si="115"/>
        <v>0</v>
      </c>
      <c r="I740" s="1">
        <v>6036</v>
      </c>
      <c r="J740" s="3">
        <f t="shared" si="116"/>
        <v>0.12071999999999999</v>
      </c>
      <c r="L740" s="1"/>
      <c r="M740" s="2">
        <f t="shared" si="117"/>
        <v>0</v>
      </c>
      <c r="N740" s="1"/>
      <c r="O740" s="2">
        <f t="shared" si="118"/>
        <v>0</v>
      </c>
      <c r="P740" s="1"/>
      <c r="Q740" s="1">
        <f t="shared" si="119"/>
        <v>0</v>
      </c>
      <c r="S740" s="1">
        <f t="shared" si="120"/>
        <v>0</v>
      </c>
      <c r="U740" s="1">
        <f t="shared" si="121"/>
        <v>0</v>
      </c>
    </row>
    <row r="741" spans="1:21" ht="14.4" customHeight="1" x14ac:dyDescent="0.3">
      <c r="A741" t="s">
        <v>95</v>
      </c>
      <c r="B741" t="s">
        <v>95</v>
      </c>
      <c r="C741" t="s">
        <v>130</v>
      </c>
      <c r="D741" t="s">
        <v>102</v>
      </c>
      <c r="E741">
        <v>1945</v>
      </c>
      <c r="G741" s="1"/>
      <c r="H741" s="3">
        <f t="shared" si="115"/>
        <v>0</v>
      </c>
      <c r="I741" s="1"/>
      <c r="J741" s="3">
        <f t="shared" si="116"/>
        <v>0</v>
      </c>
      <c r="L741" s="1"/>
      <c r="M741" s="2">
        <f t="shared" si="117"/>
        <v>0</v>
      </c>
      <c r="N741" s="1"/>
      <c r="O741" s="2">
        <f t="shared" si="118"/>
        <v>0</v>
      </c>
      <c r="P741" s="1"/>
      <c r="Q741" s="1">
        <f t="shared" si="119"/>
        <v>0</v>
      </c>
      <c r="S741" s="1">
        <f t="shared" si="120"/>
        <v>0</v>
      </c>
      <c r="U741" s="1">
        <f t="shared" si="121"/>
        <v>0</v>
      </c>
    </row>
    <row r="742" spans="1:21" ht="14.4" customHeight="1" x14ac:dyDescent="0.3">
      <c r="A742" t="s">
        <v>22</v>
      </c>
      <c r="B742" t="s">
        <v>15</v>
      </c>
      <c r="C742" t="s">
        <v>130</v>
      </c>
      <c r="D742" t="s">
        <v>101</v>
      </c>
      <c r="E742">
        <v>1936</v>
      </c>
      <c r="F742">
        <v>0</v>
      </c>
      <c r="G742" s="1"/>
      <c r="H742" s="3">
        <f t="shared" si="115"/>
        <v>0</v>
      </c>
      <c r="I742" s="1">
        <v>907646</v>
      </c>
      <c r="J742" s="3">
        <f t="shared" si="116"/>
        <v>18.152920000000002</v>
      </c>
      <c r="L742" s="1"/>
      <c r="M742" s="2">
        <f t="shared" si="117"/>
        <v>0</v>
      </c>
      <c r="N742" s="1"/>
      <c r="O742" s="2">
        <f t="shared" si="118"/>
        <v>0</v>
      </c>
      <c r="P742" s="1"/>
      <c r="Q742" s="1">
        <f t="shared" si="119"/>
        <v>0</v>
      </c>
      <c r="S742" s="1">
        <f t="shared" si="120"/>
        <v>0</v>
      </c>
      <c r="U742" s="1">
        <f t="shared" si="121"/>
        <v>0</v>
      </c>
    </row>
    <row r="743" spans="1:21" ht="14.4" customHeight="1" x14ac:dyDescent="0.3">
      <c r="A743" t="s">
        <v>22</v>
      </c>
      <c r="B743" t="s">
        <v>15</v>
      </c>
      <c r="C743" t="s">
        <v>130</v>
      </c>
      <c r="D743" t="s">
        <v>101</v>
      </c>
      <c r="E743">
        <v>1937</v>
      </c>
      <c r="F743">
        <v>0</v>
      </c>
      <c r="G743" s="1"/>
      <c r="H743" s="3">
        <f t="shared" si="115"/>
        <v>0</v>
      </c>
      <c r="I743" s="1">
        <v>1635554</v>
      </c>
      <c r="J743" s="3">
        <f t="shared" si="116"/>
        <v>32.711080000000003</v>
      </c>
      <c r="L743" s="1"/>
      <c r="M743" s="2">
        <f t="shared" si="117"/>
        <v>0</v>
      </c>
      <c r="N743" s="1"/>
      <c r="O743" s="2">
        <f t="shared" si="118"/>
        <v>0</v>
      </c>
      <c r="P743" s="1"/>
      <c r="Q743" s="1">
        <f t="shared" si="119"/>
        <v>0</v>
      </c>
      <c r="S743" s="1">
        <f t="shared" si="120"/>
        <v>0</v>
      </c>
      <c r="U743" s="1">
        <f t="shared" si="121"/>
        <v>0</v>
      </c>
    </row>
    <row r="744" spans="1:21" ht="14.4" customHeight="1" x14ac:dyDescent="0.3">
      <c r="A744" t="s">
        <v>22</v>
      </c>
      <c r="B744" t="s">
        <v>15</v>
      </c>
      <c r="C744" t="s">
        <v>130</v>
      </c>
      <c r="D744" t="s">
        <v>101</v>
      </c>
      <c r="E744">
        <v>1938</v>
      </c>
      <c r="F744">
        <v>0</v>
      </c>
      <c r="G744" s="1"/>
      <c r="H744" s="3">
        <f t="shared" si="115"/>
        <v>0</v>
      </c>
      <c r="I744" s="1">
        <v>1707180</v>
      </c>
      <c r="J744" s="3">
        <f t="shared" si="116"/>
        <v>34.143599999999999</v>
      </c>
      <c r="L744" s="1"/>
      <c r="M744" s="2">
        <f t="shared" si="117"/>
        <v>0</v>
      </c>
      <c r="N744" s="1"/>
      <c r="O744" s="2">
        <f t="shared" si="118"/>
        <v>0</v>
      </c>
      <c r="P744" s="1"/>
      <c r="Q744" s="1">
        <f t="shared" si="119"/>
        <v>0</v>
      </c>
      <c r="S744" s="1">
        <f t="shared" si="120"/>
        <v>0</v>
      </c>
      <c r="U744" s="1">
        <f t="shared" si="121"/>
        <v>0</v>
      </c>
    </row>
    <row r="745" spans="1:21" ht="14.4" customHeight="1" x14ac:dyDescent="0.3">
      <c r="A745" t="s">
        <v>22</v>
      </c>
      <c r="B745" t="s">
        <v>15</v>
      </c>
      <c r="C745" t="s">
        <v>130</v>
      </c>
      <c r="D745" t="s">
        <v>101</v>
      </c>
      <c r="E745">
        <v>1939</v>
      </c>
      <c r="F745">
        <v>0</v>
      </c>
      <c r="G745" s="1"/>
      <c r="H745" s="3">
        <f t="shared" si="115"/>
        <v>0</v>
      </c>
      <c r="I745" s="1">
        <v>1679625</v>
      </c>
      <c r="J745" s="3">
        <f t="shared" si="116"/>
        <v>33.592500000000001</v>
      </c>
      <c r="L745" s="1"/>
      <c r="M745" s="2">
        <f t="shared" si="117"/>
        <v>0</v>
      </c>
      <c r="N745" s="1"/>
      <c r="O745" s="2">
        <f t="shared" si="118"/>
        <v>0</v>
      </c>
      <c r="P745" s="1"/>
      <c r="Q745" s="1">
        <f t="shared" si="119"/>
        <v>0</v>
      </c>
      <c r="S745" s="1">
        <f t="shared" si="120"/>
        <v>0</v>
      </c>
      <c r="U745" s="1">
        <f t="shared" si="121"/>
        <v>0</v>
      </c>
    </row>
    <row r="746" spans="1:21" ht="14.4" customHeight="1" x14ac:dyDescent="0.3">
      <c r="A746" t="s">
        <v>22</v>
      </c>
      <c r="B746" t="s">
        <v>15</v>
      </c>
      <c r="C746" t="s">
        <v>130</v>
      </c>
      <c r="D746" t="s">
        <v>101</v>
      </c>
      <c r="E746">
        <v>1940</v>
      </c>
      <c r="F746">
        <v>0</v>
      </c>
      <c r="G746" s="1"/>
      <c r="H746" s="3">
        <f t="shared" si="115"/>
        <v>0</v>
      </c>
      <c r="I746" s="1">
        <v>1532990</v>
      </c>
      <c r="J746" s="3">
        <f t="shared" si="116"/>
        <v>30.659800000000001</v>
      </c>
      <c r="L746" s="1"/>
      <c r="M746" s="2">
        <f t="shared" si="117"/>
        <v>0</v>
      </c>
      <c r="N746" s="1"/>
      <c r="O746" s="2">
        <f t="shared" si="118"/>
        <v>0</v>
      </c>
      <c r="P746" s="1"/>
      <c r="Q746" s="1">
        <f t="shared" si="119"/>
        <v>0</v>
      </c>
      <c r="S746" s="1">
        <f t="shared" si="120"/>
        <v>0</v>
      </c>
      <c r="U746" s="1">
        <f t="shared" si="121"/>
        <v>0</v>
      </c>
    </row>
    <row r="747" spans="1:21" ht="14.4" customHeight="1" x14ac:dyDescent="0.3">
      <c r="A747" t="s">
        <v>22</v>
      </c>
      <c r="B747" t="s">
        <v>15</v>
      </c>
      <c r="C747" t="s">
        <v>130</v>
      </c>
      <c r="D747" t="s">
        <v>101</v>
      </c>
      <c r="E747">
        <v>1941</v>
      </c>
      <c r="F747">
        <v>0</v>
      </c>
      <c r="G747" s="1"/>
      <c r="H747" s="3">
        <f t="shared" si="115"/>
        <v>0</v>
      </c>
      <c r="I747" s="1">
        <v>967727</v>
      </c>
      <c r="J747" s="3">
        <f t="shared" si="116"/>
        <v>19.35454</v>
      </c>
      <c r="L747" s="1"/>
      <c r="M747" s="2">
        <f t="shared" si="117"/>
        <v>0</v>
      </c>
      <c r="N747" s="1"/>
      <c r="O747" s="2">
        <f t="shared" si="118"/>
        <v>0</v>
      </c>
      <c r="P747" s="1"/>
      <c r="Q747" s="1">
        <f t="shared" si="119"/>
        <v>0</v>
      </c>
      <c r="S747" s="1">
        <f t="shared" si="120"/>
        <v>0</v>
      </c>
      <c r="U747" s="1">
        <f t="shared" si="121"/>
        <v>0</v>
      </c>
    </row>
    <row r="748" spans="1:21" ht="14.4" customHeight="1" x14ac:dyDescent="0.3">
      <c r="A748" t="s">
        <v>22</v>
      </c>
      <c r="B748" t="s">
        <v>15</v>
      </c>
      <c r="C748" t="s">
        <v>130</v>
      </c>
      <c r="D748" t="s">
        <v>101</v>
      </c>
      <c r="E748">
        <v>1942</v>
      </c>
      <c r="F748">
        <v>0</v>
      </c>
      <c r="G748" s="1"/>
      <c r="H748" s="3">
        <f t="shared" si="115"/>
        <v>0</v>
      </c>
      <c r="I748" s="1">
        <v>1192870</v>
      </c>
      <c r="J748" s="3">
        <f t="shared" si="116"/>
        <v>23.857399999999998</v>
      </c>
      <c r="L748" s="1"/>
      <c r="M748" s="2">
        <f t="shared" si="117"/>
        <v>0</v>
      </c>
      <c r="N748" s="1"/>
      <c r="O748" s="2">
        <f t="shared" si="118"/>
        <v>0</v>
      </c>
      <c r="P748" s="1"/>
      <c r="Q748" s="1">
        <f t="shared" si="119"/>
        <v>0</v>
      </c>
      <c r="S748" s="1">
        <f t="shared" si="120"/>
        <v>0</v>
      </c>
      <c r="U748" s="1">
        <f t="shared" si="121"/>
        <v>0</v>
      </c>
    </row>
    <row r="749" spans="1:21" ht="14.4" customHeight="1" x14ac:dyDescent="0.3">
      <c r="A749" t="s">
        <v>22</v>
      </c>
      <c r="B749" t="s">
        <v>15</v>
      </c>
      <c r="C749" t="s">
        <v>130</v>
      </c>
      <c r="D749" t="s">
        <v>101</v>
      </c>
      <c r="E749">
        <v>1943</v>
      </c>
      <c r="F749">
        <v>0</v>
      </c>
      <c r="G749" s="1"/>
      <c r="H749" s="3">
        <f t="shared" si="115"/>
        <v>0</v>
      </c>
      <c r="I749" s="1">
        <v>542804</v>
      </c>
      <c r="J749" s="3">
        <f t="shared" si="116"/>
        <v>10.85608</v>
      </c>
      <c r="L749" s="1"/>
      <c r="M749" s="2">
        <f t="shared" si="117"/>
        <v>0</v>
      </c>
      <c r="N749" s="1"/>
      <c r="O749" s="2">
        <f t="shared" si="118"/>
        <v>0</v>
      </c>
      <c r="P749" s="1"/>
      <c r="Q749" s="1">
        <f t="shared" si="119"/>
        <v>0</v>
      </c>
      <c r="S749" s="1">
        <f t="shared" si="120"/>
        <v>0</v>
      </c>
      <c r="U749" s="1">
        <f t="shared" si="121"/>
        <v>0</v>
      </c>
    </row>
    <row r="750" spans="1:21" ht="14.4" customHeight="1" x14ac:dyDescent="0.3">
      <c r="A750" t="s">
        <v>22</v>
      </c>
      <c r="B750" t="s">
        <v>15</v>
      </c>
      <c r="C750" t="s">
        <v>130</v>
      </c>
      <c r="D750" t="s">
        <v>101</v>
      </c>
      <c r="E750">
        <v>1944</v>
      </c>
      <c r="F750">
        <v>0</v>
      </c>
      <c r="G750" s="1"/>
      <c r="H750" s="3">
        <f t="shared" si="115"/>
        <v>0</v>
      </c>
      <c r="I750" s="1">
        <v>493975</v>
      </c>
      <c r="J750" s="3">
        <f t="shared" si="116"/>
        <v>9.8795000000000002</v>
      </c>
      <c r="L750" s="1"/>
      <c r="M750" s="2">
        <f t="shared" si="117"/>
        <v>0</v>
      </c>
      <c r="N750" s="1"/>
      <c r="O750" s="2">
        <f t="shared" si="118"/>
        <v>0</v>
      </c>
      <c r="P750" s="1"/>
      <c r="Q750" s="1">
        <f t="shared" si="119"/>
        <v>0</v>
      </c>
      <c r="S750" s="1">
        <f t="shared" si="120"/>
        <v>0</v>
      </c>
      <c r="U750" s="1">
        <f t="shared" si="121"/>
        <v>0</v>
      </c>
    </row>
    <row r="751" spans="1:21" ht="14.4" customHeight="1" x14ac:dyDescent="0.3">
      <c r="A751" t="s">
        <v>22</v>
      </c>
      <c r="B751" t="s">
        <v>15</v>
      </c>
      <c r="C751" t="s">
        <v>130</v>
      </c>
      <c r="D751" t="s">
        <v>101</v>
      </c>
      <c r="E751">
        <v>1945</v>
      </c>
      <c r="F751">
        <v>0</v>
      </c>
      <c r="G751" s="1"/>
      <c r="H751" s="3">
        <f t="shared" si="115"/>
        <v>0</v>
      </c>
      <c r="I751" s="1"/>
      <c r="J751" s="3">
        <f t="shared" si="116"/>
        <v>0</v>
      </c>
      <c r="L751" s="1"/>
      <c r="M751" s="2">
        <f t="shared" si="117"/>
        <v>0</v>
      </c>
      <c r="N751" s="1"/>
      <c r="O751" s="2">
        <f t="shared" si="118"/>
        <v>0</v>
      </c>
      <c r="P751" s="1"/>
      <c r="Q751" s="1">
        <f t="shared" si="119"/>
        <v>0</v>
      </c>
      <c r="S751" s="1">
        <f t="shared" si="120"/>
        <v>0</v>
      </c>
      <c r="U751" s="1">
        <f t="shared" si="121"/>
        <v>0</v>
      </c>
    </row>
    <row r="752" spans="1:21" ht="14.4" customHeight="1" x14ac:dyDescent="0.3">
      <c r="A752" t="s">
        <v>70</v>
      </c>
      <c r="B752" t="s">
        <v>70</v>
      </c>
      <c r="C752" t="s">
        <v>129</v>
      </c>
      <c r="D752" t="s">
        <v>102</v>
      </c>
      <c r="E752">
        <v>1936</v>
      </c>
      <c r="G752" s="1"/>
      <c r="H752" s="3">
        <f t="shared" si="115"/>
        <v>0</v>
      </c>
      <c r="I752" s="1"/>
      <c r="J752" s="3">
        <f t="shared" si="116"/>
        <v>0</v>
      </c>
      <c r="L752" s="1"/>
      <c r="M752" s="2">
        <f t="shared" si="117"/>
        <v>0</v>
      </c>
      <c r="N752" s="1"/>
      <c r="O752" s="2">
        <f t="shared" si="118"/>
        <v>0</v>
      </c>
      <c r="P752" s="1"/>
      <c r="Q752" s="1">
        <f t="shared" si="119"/>
        <v>0</v>
      </c>
      <c r="S752" s="1">
        <f t="shared" si="120"/>
        <v>0</v>
      </c>
      <c r="U752" s="1">
        <f t="shared" si="121"/>
        <v>0</v>
      </c>
    </row>
    <row r="753" spans="1:21" ht="14.4" customHeight="1" x14ac:dyDescent="0.3">
      <c r="A753" t="s">
        <v>70</v>
      </c>
      <c r="B753" t="s">
        <v>70</v>
      </c>
      <c r="C753" t="s">
        <v>129</v>
      </c>
      <c r="D753" t="s">
        <v>102</v>
      </c>
      <c r="E753">
        <v>1937</v>
      </c>
      <c r="G753" s="1"/>
      <c r="H753" s="3">
        <f t="shared" si="115"/>
        <v>0</v>
      </c>
      <c r="I753" s="1"/>
      <c r="J753" s="3">
        <f t="shared" si="116"/>
        <v>0</v>
      </c>
      <c r="L753" s="1"/>
      <c r="M753" s="2">
        <f t="shared" si="117"/>
        <v>0</v>
      </c>
      <c r="N753" s="1"/>
      <c r="O753" s="2">
        <f t="shared" si="118"/>
        <v>0</v>
      </c>
      <c r="P753" s="1"/>
      <c r="Q753" s="1">
        <f t="shared" si="119"/>
        <v>0</v>
      </c>
      <c r="S753" s="1">
        <f t="shared" si="120"/>
        <v>0</v>
      </c>
      <c r="U753" s="1">
        <f t="shared" si="121"/>
        <v>0</v>
      </c>
    </row>
    <row r="754" spans="1:21" ht="14.4" customHeight="1" x14ac:dyDescent="0.3">
      <c r="A754" t="s">
        <v>70</v>
      </c>
      <c r="B754" t="s">
        <v>70</v>
      </c>
      <c r="C754" t="s">
        <v>129</v>
      </c>
      <c r="D754" t="s">
        <v>102</v>
      </c>
      <c r="E754">
        <v>1938</v>
      </c>
      <c r="G754" s="1"/>
      <c r="H754" s="3">
        <f t="shared" si="115"/>
        <v>0</v>
      </c>
      <c r="I754" s="1"/>
      <c r="J754" s="3">
        <f t="shared" si="116"/>
        <v>0</v>
      </c>
      <c r="L754" s="1"/>
      <c r="M754" s="2">
        <f t="shared" si="117"/>
        <v>0</v>
      </c>
      <c r="N754" s="1"/>
      <c r="O754" s="2">
        <f t="shared" si="118"/>
        <v>0</v>
      </c>
      <c r="P754" s="1"/>
      <c r="Q754" s="1">
        <f t="shared" si="119"/>
        <v>0</v>
      </c>
      <c r="S754" s="1">
        <f t="shared" si="120"/>
        <v>0</v>
      </c>
      <c r="U754" s="1">
        <f t="shared" si="121"/>
        <v>0</v>
      </c>
    </row>
    <row r="755" spans="1:21" ht="14.4" customHeight="1" x14ac:dyDescent="0.3">
      <c r="A755" t="s">
        <v>70</v>
      </c>
      <c r="B755" t="s">
        <v>70</v>
      </c>
      <c r="C755" t="s">
        <v>129</v>
      </c>
      <c r="D755" t="s">
        <v>102</v>
      </c>
      <c r="E755">
        <v>1939</v>
      </c>
      <c r="G755" s="1"/>
      <c r="H755" s="3">
        <f t="shared" si="115"/>
        <v>0</v>
      </c>
      <c r="I755" s="1"/>
      <c r="J755" s="3">
        <f t="shared" si="116"/>
        <v>0</v>
      </c>
      <c r="L755" s="1"/>
      <c r="M755" s="2">
        <f t="shared" si="117"/>
        <v>0</v>
      </c>
      <c r="N755" s="1"/>
      <c r="O755" s="2">
        <f t="shared" si="118"/>
        <v>0</v>
      </c>
      <c r="P755" s="1"/>
      <c r="Q755" s="1">
        <f t="shared" si="119"/>
        <v>0</v>
      </c>
      <c r="S755" s="1">
        <f t="shared" si="120"/>
        <v>0</v>
      </c>
      <c r="U755" s="1">
        <f t="shared" si="121"/>
        <v>0</v>
      </c>
    </row>
    <row r="756" spans="1:21" ht="14.4" customHeight="1" x14ac:dyDescent="0.3">
      <c r="A756" t="s">
        <v>70</v>
      </c>
      <c r="B756" t="s">
        <v>70</v>
      </c>
      <c r="C756" t="s">
        <v>129</v>
      </c>
      <c r="D756" t="s">
        <v>102</v>
      </c>
      <c r="E756">
        <v>1940</v>
      </c>
      <c r="G756" s="1"/>
      <c r="H756" s="3">
        <f t="shared" si="115"/>
        <v>0</v>
      </c>
      <c r="I756" s="1"/>
      <c r="J756" s="3">
        <f t="shared" si="116"/>
        <v>0</v>
      </c>
      <c r="L756" s="1"/>
      <c r="M756" s="2">
        <f t="shared" si="117"/>
        <v>0</v>
      </c>
      <c r="N756" s="1"/>
      <c r="O756" s="2">
        <f t="shared" si="118"/>
        <v>0</v>
      </c>
      <c r="P756" s="1"/>
      <c r="Q756" s="1">
        <f t="shared" si="119"/>
        <v>0</v>
      </c>
      <c r="S756" s="1">
        <f t="shared" si="120"/>
        <v>0</v>
      </c>
      <c r="U756" s="1">
        <f t="shared" si="121"/>
        <v>0</v>
      </c>
    </row>
    <row r="757" spans="1:21" ht="14.4" customHeight="1" x14ac:dyDescent="0.3">
      <c r="A757" t="s">
        <v>70</v>
      </c>
      <c r="B757" t="s">
        <v>70</v>
      </c>
      <c r="C757" t="s">
        <v>129</v>
      </c>
      <c r="D757" t="s">
        <v>102</v>
      </c>
      <c r="E757">
        <v>1941</v>
      </c>
      <c r="G757" s="1"/>
      <c r="H757" s="3">
        <f t="shared" si="115"/>
        <v>0</v>
      </c>
      <c r="I757" s="1"/>
      <c r="J757" s="3">
        <f t="shared" si="116"/>
        <v>0</v>
      </c>
      <c r="L757" s="1"/>
      <c r="M757" s="2">
        <f t="shared" si="117"/>
        <v>0</v>
      </c>
      <c r="N757" s="1"/>
      <c r="O757" s="2">
        <f t="shared" si="118"/>
        <v>0</v>
      </c>
      <c r="P757" s="1"/>
      <c r="Q757" s="1">
        <f t="shared" si="119"/>
        <v>0</v>
      </c>
      <c r="S757" s="1">
        <f t="shared" si="120"/>
        <v>0</v>
      </c>
      <c r="U757" s="1">
        <f t="shared" si="121"/>
        <v>0</v>
      </c>
    </row>
    <row r="758" spans="1:21" ht="14.4" customHeight="1" x14ac:dyDescent="0.3">
      <c r="A758" t="s">
        <v>70</v>
      </c>
      <c r="B758" t="s">
        <v>70</v>
      </c>
      <c r="C758" t="s">
        <v>129</v>
      </c>
      <c r="D758" t="s">
        <v>102</v>
      </c>
      <c r="E758">
        <v>1942</v>
      </c>
      <c r="G758" s="1"/>
      <c r="H758" s="3">
        <f t="shared" si="115"/>
        <v>0</v>
      </c>
      <c r="I758" s="1"/>
      <c r="J758" s="3">
        <f t="shared" si="116"/>
        <v>0</v>
      </c>
      <c r="L758" s="1"/>
      <c r="M758" s="2">
        <f t="shared" si="117"/>
        <v>0</v>
      </c>
      <c r="N758" s="1"/>
      <c r="O758" s="2">
        <f t="shared" si="118"/>
        <v>0</v>
      </c>
      <c r="P758" s="1"/>
      <c r="Q758" s="1">
        <f t="shared" si="119"/>
        <v>0</v>
      </c>
      <c r="S758" s="1">
        <f t="shared" si="120"/>
        <v>0</v>
      </c>
      <c r="U758" s="1">
        <f t="shared" si="121"/>
        <v>0</v>
      </c>
    </row>
    <row r="759" spans="1:21" ht="14.4" customHeight="1" x14ac:dyDescent="0.3">
      <c r="A759" t="s">
        <v>70</v>
      </c>
      <c r="B759" t="s">
        <v>70</v>
      </c>
      <c r="C759" t="s">
        <v>129</v>
      </c>
      <c r="D759" t="s">
        <v>102</v>
      </c>
      <c r="E759">
        <v>1943</v>
      </c>
      <c r="G759" s="1"/>
      <c r="H759" s="3">
        <f t="shared" si="115"/>
        <v>0</v>
      </c>
      <c r="I759" s="1"/>
      <c r="J759" s="3">
        <f t="shared" si="116"/>
        <v>0</v>
      </c>
      <c r="L759" s="1"/>
      <c r="M759" s="2">
        <f t="shared" si="117"/>
        <v>0</v>
      </c>
      <c r="N759" s="1"/>
      <c r="O759" s="2">
        <f t="shared" si="118"/>
        <v>0</v>
      </c>
      <c r="P759" s="1"/>
      <c r="Q759" s="1">
        <f t="shared" si="119"/>
        <v>0</v>
      </c>
      <c r="S759" s="1">
        <f t="shared" si="120"/>
        <v>0</v>
      </c>
      <c r="U759" s="1">
        <f t="shared" si="121"/>
        <v>0</v>
      </c>
    </row>
    <row r="760" spans="1:21" ht="14.4" customHeight="1" x14ac:dyDescent="0.3">
      <c r="A760" t="s">
        <v>70</v>
      </c>
      <c r="B760" t="s">
        <v>70</v>
      </c>
      <c r="C760" t="s">
        <v>129</v>
      </c>
      <c r="D760" t="s">
        <v>102</v>
      </c>
      <c r="E760">
        <v>1944</v>
      </c>
      <c r="G760" s="1"/>
      <c r="H760" s="3">
        <f t="shared" si="115"/>
        <v>0</v>
      </c>
      <c r="I760" s="1"/>
      <c r="J760" s="3">
        <f t="shared" si="116"/>
        <v>0</v>
      </c>
      <c r="L760" s="1"/>
      <c r="M760" s="2">
        <f t="shared" si="117"/>
        <v>0</v>
      </c>
      <c r="N760" s="1"/>
      <c r="O760" s="2">
        <f t="shared" si="118"/>
        <v>0</v>
      </c>
      <c r="P760" s="1"/>
      <c r="Q760" s="1">
        <f t="shared" si="119"/>
        <v>0</v>
      </c>
      <c r="S760" s="1">
        <f t="shared" si="120"/>
        <v>0</v>
      </c>
      <c r="U760" s="1">
        <f t="shared" si="121"/>
        <v>0</v>
      </c>
    </row>
    <row r="761" spans="1:21" ht="14.4" customHeight="1" x14ac:dyDescent="0.3">
      <c r="A761" t="s">
        <v>70</v>
      </c>
      <c r="B761" t="s">
        <v>70</v>
      </c>
      <c r="C761" t="s">
        <v>129</v>
      </c>
      <c r="D761" t="s">
        <v>102</v>
      </c>
      <c r="E761">
        <v>1945</v>
      </c>
      <c r="G761" s="1"/>
      <c r="H761" s="3">
        <f t="shared" si="115"/>
        <v>0</v>
      </c>
      <c r="I761" s="1"/>
      <c r="J761" s="3">
        <f t="shared" si="116"/>
        <v>0</v>
      </c>
      <c r="L761" s="1"/>
      <c r="M761" s="2">
        <f t="shared" si="117"/>
        <v>0</v>
      </c>
      <c r="N761" s="1"/>
      <c r="O761" s="2">
        <f t="shared" si="118"/>
        <v>0</v>
      </c>
      <c r="P761" s="1"/>
      <c r="Q761" s="1">
        <f t="shared" si="119"/>
        <v>0</v>
      </c>
      <c r="S761" s="1">
        <f t="shared" si="120"/>
        <v>0</v>
      </c>
      <c r="U761" s="1">
        <f t="shared" si="121"/>
        <v>0</v>
      </c>
    </row>
    <row r="762" spans="1:21" ht="14.4" customHeight="1" x14ac:dyDescent="0.3">
      <c r="A762" t="s">
        <v>40</v>
      </c>
      <c r="B762" t="s">
        <v>40</v>
      </c>
      <c r="C762" t="s">
        <v>130</v>
      </c>
      <c r="D762" t="s">
        <v>102</v>
      </c>
      <c r="E762">
        <v>1936</v>
      </c>
      <c r="F762">
        <v>12</v>
      </c>
      <c r="G762" s="1">
        <v>0</v>
      </c>
      <c r="H762" s="3">
        <f t="shared" si="115"/>
        <v>0</v>
      </c>
      <c r="I762" s="1">
        <v>846809</v>
      </c>
      <c r="J762" s="3">
        <f t="shared" si="116"/>
        <v>16.93618</v>
      </c>
      <c r="K762">
        <v>30</v>
      </c>
      <c r="L762" s="1">
        <v>15400</v>
      </c>
      <c r="M762" s="2">
        <f t="shared" si="117"/>
        <v>15.4</v>
      </c>
      <c r="N762" s="1"/>
      <c r="O762" s="2">
        <f t="shared" si="118"/>
        <v>0</v>
      </c>
      <c r="P762" s="1"/>
      <c r="Q762" s="1">
        <f t="shared" si="119"/>
        <v>0</v>
      </c>
      <c r="R762" s="1">
        <v>3</v>
      </c>
      <c r="S762" s="1">
        <f t="shared" si="120"/>
        <v>0.3</v>
      </c>
      <c r="U762" s="1">
        <f t="shared" si="121"/>
        <v>0</v>
      </c>
    </row>
    <row r="763" spans="1:21" ht="14.4" customHeight="1" x14ac:dyDescent="0.3">
      <c r="A763" t="s">
        <v>40</v>
      </c>
      <c r="B763" t="s">
        <v>40</v>
      </c>
      <c r="C763" t="s">
        <v>130</v>
      </c>
      <c r="D763" t="s">
        <v>102</v>
      </c>
      <c r="E763">
        <v>1937</v>
      </c>
      <c r="F763">
        <v>12</v>
      </c>
      <c r="G763" s="1"/>
      <c r="H763" s="3">
        <f t="shared" si="115"/>
        <v>0</v>
      </c>
      <c r="I763" s="1">
        <v>1008225</v>
      </c>
      <c r="J763" s="3">
        <f t="shared" si="116"/>
        <v>20.1645</v>
      </c>
      <c r="K763">
        <v>30</v>
      </c>
      <c r="L763" s="1">
        <v>23000</v>
      </c>
      <c r="M763" s="2">
        <f t="shared" si="117"/>
        <v>23</v>
      </c>
      <c r="N763" s="1"/>
      <c r="O763" s="2">
        <f t="shared" si="118"/>
        <v>0</v>
      </c>
      <c r="P763" s="1"/>
      <c r="Q763" s="1">
        <f t="shared" si="119"/>
        <v>0</v>
      </c>
      <c r="R763" s="1">
        <v>3</v>
      </c>
      <c r="S763" s="1">
        <f t="shared" si="120"/>
        <v>0.3</v>
      </c>
      <c r="U763" s="1">
        <f t="shared" si="121"/>
        <v>0</v>
      </c>
    </row>
    <row r="764" spans="1:21" ht="14.4" customHeight="1" x14ac:dyDescent="0.3">
      <c r="A764" t="s">
        <v>40</v>
      </c>
      <c r="B764" t="s">
        <v>40</v>
      </c>
      <c r="C764" t="s">
        <v>130</v>
      </c>
      <c r="D764" t="s">
        <v>102</v>
      </c>
      <c r="E764">
        <v>1938</v>
      </c>
      <c r="F764">
        <v>12</v>
      </c>
      <c r="G764" s="1"/>
      <c r="H764" s="3">
        <f t="shared" ref="H764:H827" si="122">G764/50000</f>
        <v>0</v>
      </c>
      <c r="I764" s="1">
        <v>1425297</v>
      </c>
      <c r="J764" s="3">
        <f t="shared" ref="J764:J827" si="123">I764/50000</f>
        <v>28.505939999999999</v>
      </c>
      <c r="K764">
        <v>30</v>
      </c>
      <c r="L764" s="1">
        <v>29000</v>
      </c>
      <c r="M764" s="2">
        <f t="shared" ref="M764:M827" si="124">L764/1000</f>
        <v>29</v>
      </c>
      <c r="N764" s="1"/>
      <c r="O764" s="2">
        <f t="shared" ref="O764:O827" si="125">N764/1000</f>
        <v>0</v>
      </c>
      <c r="P764" s="1"/>
      <c r="Q764" s="1">
        <f t="shared" si="119"/>
        <v>0</v>
      </c>
      <c r="R764" s="1">
        <v>19</v>
      </c>
      <c r="S764" s="1">
        <f t="shared" si="120"/>
        <v>1.9</v>
      </c>
      <c r="U764" s="1">
        <f t="shared" si="121"/>
        <v>0</v>
      </c>
    </row>
    <row r="765" spans="1:21" ht="14.4" customHeight="1" x14ac:dyDescent="0.3">
      <c r="A765" t="s">
        <v>40</v>
      </c>
      <c r="B765" t="s">
        <v>40</v>
      </c>
      <c r="C765" t="s">
        <v>130</v>
      </c>
      <c r="D765" t="s">
        <v>102</v>
      </c>
      <c r="E765">
        <v>1939</v>
      </c>
      <c r="F765">
        <v>12</v>
      </c>
      <c r="G765" s="1"/>
      <c r="H765" s="3">
        <f t="shared" si="122"/>
        <v>0</v>
      </c>
      <c r="I765" s="1">
        <v>1319238</v>
      </c>
      <c r="J765" s="3">
        <f t="shared" si="123"/>
        <v>26.38476</v>
      </c>
      <c r="K765">
        <v>30</v>
      </c>
      <c r="L765" s="1">
        <v>31000</v>
      </c>
      <c r="M765" s="2">
        <f t="shared" si="124"/>
        <v>31</v>
      </c>
      <c r="N765" s="1"/>
      <c r="O765" s="2">
        <f t="shared" si="125"/>
        <v>0</v>
      </c>
      <c r="P765" s="1"/>
      <c r="Q765" s="1">
        <f t="shared" si="119"/>
        <v>0</v>
      </c>
      <c r="R765" s="1">
        <v>31</v>
      </c>
      <c r="S765" s="1">
        <f t="shared" si="120"/>
        <v>3.1</v>
      </c>
      <c r="U765" s="1">
        <f t="shared" si="121"/>
        <v>0</v>
      </c>
    </row>
    <row r="766" spans="1:21" ht="14.4" customHeight="1" x14ac:dyDescent="0.3">
      <c r="A766" t="s">
        <v>40</v>
      </c>
      <c r="B766" t="s">
        <v>40</v>
      </c>
      <c r="C766" t="s">
        <v>130</v>
      </c>
      <c r="D766" t="s">
        <v>102</v>
      </c>
      <c r="E766">
        <v>1940</v>
      </c>
      <c r="F766">
        <v>12</v>
      </c>
      <c r="G766" s="1"/>
      <c r="H766" s="3">
        <f t="shared" si="122"/>
        <v>0</v>
      </c>
      <c r="I766" s="1">
        <v>605728</v>
      </c>
      <c r="J766" s="3">
        <f t="shared" si="123"/>
        <v>12.114560000000001</v>
      </c>
      <c r="K766">
        <v>30</v>
      </c>
      <c r="L766" s="1">
        <v>27780</v>
      </c>
      <c r="M766" s="2">
        <f t="shared" si="124"/>
        <v>27.78</v>
      </c>
      <c r="N766" s="1"/>
      <c r="O766" s="2">
        <f t="shared" si="125"/>
        <v>0</v>
      </c>
      <c r="P766" s="1"/>
      <c r="Q766" s="1">
        <f t="shared" si="119"/>
        <v>0</v>
      </c>
      <c r="S766" s="1">
        <f t="shared" si="120"/>
        <v>0</v>
      </c>
      <c r="U766" s="1">
        <f t="shared" si="121"/>
        <v>0</v>
      </c>
    </row>
    <row r="767" spans="1:21" ht="14.4" customHeight="1" x14ac:dyDescent="0.3">
      <c r="A767" t="s">
        <v>40</v>
      </c>
      <c r="B767" t="s">
        <v>40</v>
      </c>
      <c r="C767" t="s">
        <v>130</v>
      </c>
      <c r="D767" t="s">
        <v>102</v>
      </c>
      <c r="E767">
        <v>1941</v>
      </c>
      <c r="F767">
        <v>12</v>
      </c>
      <c r="G767" s="1"/>
      <c r="H767" s="3">
        <f t="shared" si="122"/>
        <v>0</v>
      </c>
      <c r="I767" s="1">
        <v>557566</v>
      </c>
      <c r="J767" s="3">
        <f t="shared" si="123"/>
        <v>11.15132</v>
      </c>
      <c r="K767">
        <v>30</v>
      </c>
      <c r="L767" s="1">
        <v>17528</v>
      </c>
      <c r="M767" s="2">
        <f t="shared" si="124"/>
        <v>17.527999999999999</v>
      </c>
      <c r="N767" s="1"/>
      <c r="O767" s="2">
        <f t="shared" si="125"/>
        <v>0</v>
      </c>
      <c r="P767" s="1"/>
      <c r="Q767" s="1">
        <f t="shared" si="119"/>
        <v>0</v>
      </c>
      <c r="S767" s="1">
        <f t="shared" si="120"/>
        <v>0</v>
      </c>
      <c r="U767" s="1">
        <f t="shared" si="121"/>
        <v>0</v>
      </c>
    </row>
    <row r="768" spans="1:21" ht="14.4" customHeight="1" x14ac:dyDescent="0.3">
      <c r="A768" t="s">
        <v>40</v>
      </c>
      <c r="B768" t="s">
        <v>40</v>
      </c>
      <c r="C768" t="s">
        <v>130</v>
      </c>
      <c r="D768" t="s">
        <v>102</v>
      </c>
      <c r="E768">
        <v>1942</v>
      </c>
      <c r="F768">
        <v>12</v>
      </c>
      <c r="G768" s="1"/>
      <c r="H768" s="3">
        <f t="shared" si="122"/>
        <v>0</v>
      </c>
      <c r="I768" s="1">
        <v>28005</v>
      </c>
      <c r="J768" s="3">
        <f t="shared" si="123"/>
        <v>0.56010000000000004</v>
      </c>
      <c r="K768">
        <v>30</v>
      </c>
      <c r="L768" s="1">
        <v>20498</v>
      </c>
      <c r="M768" s="2">
        <f t="shared" si="124"/>
        <v>20.498000000000001</v>
      </c>
      <c r="N768" s="1"/>
      <c r="O768" s="2">
        <f t="shared" si="125"/>
        <v>0</v>
      </c>
      <c r="P768" s="1"/>
      <c r="Q768" s="1">
        <f t="shared" si="119"/>
        <v>0</v>
      </c>
      <c r="S768" s="1">
        <f t="shared" si="120"/>
        <v>0</v>
      </c>
      <c r="U768" s="1">
        <f t="shared" si="121"/>
        <v>0</v>
      </c>
    </row>
    <row r="769" spans="1:21" ht="14.4" customHeight="1" x14ac:dyDescent="0.3">
      <c r="A769" t="s">
        <v>40</v>
      </c>
      <c r="B769" t="s">
        <v>40</v>
      </c>
      <c r="C769" t="s">
        <v>130</v>
      </c>
      <c r="D769" t="s">
        <v>102</v>
      </c>
      <c r="E769">
        <v>1943</v>
      </c>
      <c r="F769">
        <v>12</v>
      </c>
      <c r="G769" s="1"/>
      <c r="H769" s="3">
        <f t="shared" si="122"/>
        <v>0</v>
      </c>
      <c r="I769" s="1">
        <v>215541</v>
      </c>
      <c r="J769" s="3">
        <f t="shared" si="123"/>
        <v>4.3108199999999997</v>
      </c>
      <c r="K769">
        <v>30</v>
      </c>
      <c r="L769" s="1">
        <v>23514</v>
      </c>
      <c r="M769" s="2">
        <f t="shared" si="124"/>
        <v>23.513999999999999</v>
      </c>
      <c r="N769" s="1"/>
      <c r="O769" s="2">
        <f t="shared" si="125"/>
        <v>0</v>
      </c>
      <c r="P769" s="1"/>
      <c r="Q769" s="1">
        <f t="shared" si="119"/>
        <v>0</v>
      </c>
      <c r="S769" s="1">
        <f t="shared" si="120"/>
        <v>0</v>
      </c>
      <c r="U769" s="1">
        <f t="shared" si="121"/>
        <v>0</v>
      </c>
    </row>
    <row r="770" spans="1:21" ht="14.4" customHeight="1" x14ac:dyDescent="0.3">
      <c r="A770" t="s">
        <v>40</v>
      </c>
      <c r="B770" t="s">
        <v>40</v>
      </c>
      <c r="C770" t="s">
        <v>130</v>
      </c>
      <c r="D770" t="s">
        <v>102</v>
      </c>
      <c r="E770">
        <v>1944</v>
      </c>
      <c r="F770">
        <v>12</v>
      </c>
      <c r="G770" s="1"/>
      <c r="H770" s="3">
        <f t="shared" si="122"/>
        <v>0</v>
      </c>
      <c r="I770" s="1">
        <v>260250</v>
      </c>
      <c r="J770" s="3">
        <f t="shared" si="123"/>
        <v>5.2050000000000001</v>
      </c>
      <c r="K770">
        <v>30</v>
      </c>
      <c r="L770" s="1">
        <v>20035</v>
      </c>
      <c r="M770" s="2">
        <f t="shared" si="124"/>
        <v>20.035</v>
      </c>
      <c r="N770" s="1"/>
      <c r="O770" s="2">
        <f t="shared" si="125"/>
        <v>0</v>
      </c>
      <c r="P770" s="1"/>
      <c r="Q770" s="1">
        <f t="shared" si="119"/>
        <v>0</v>
      </c>
      <c r="S770" s="1">
        <f t="shared" si="120"/>
        <v>0</v>
      </c>
      <c r="U770" s="1">
        <f t="shared" si="121"/>
        <v>0</v>
      </c>
    </row>
    <row r="771" spans="1:21" ht="14.4" customHeight="1" x14ac:dyDescent="0.3">
      <c r="A771" t="s">
        <v>40</v>
      </c>
      <c r="B771" t="s">
        <v>40</v>
      </c>
      <c r="C771" t="s">
        <v>130</v>
      </c>
      <c r="D771" t="s">
        <v>102</v>
      </c>
      <c r="E771">
        <v>1945</v>
      </c>
      <c r="F771">
        <v>12</v>
      </c>
      <c r="G771" s="1"/>
      <c r="H771" s="3">
        <f t="shared" si="122"/>
        <v>0</v>
      </c>
      <c r="I771" s="1"/>
      <c r="J771" s="3">
        <f t="shared" si="123"/>
        <v>0</v>
      </c>
      <c r="K771">
        <v>30</v>
      </c>
      <c r="L771" s="1">
        <v>4608</v>
      </c>
      <c r="M771" s="2">
        <f t="shared" si="124"/>
        <v>4.6079999999999997</v>
      </c>
      <c r="N771" s="1"/>
      <c r="O771" s="2">
        <f t="shared" si="125"/>
        <v>0</v>
      </c>
      <c r="P771" s="1"/>
      <c r="Q771" s="1">
        <f t="shared" ref="Q771:Q834" si="126">P771/100000</f>
        <v>0</v>
      </c>
      <c r="S771" s="1">
        <f t="shared" si="120"/>
        <v>0</v>
      </c>
      <c r="U771" s="1">
        <f t="shared" si="121"/>
        <v>0</v>
      </c>
    </row>
    <row r="772" spans="1:21" ht="14.4" customHeight="1" x14ac:dyDescent="0.3">
      <c r="A772" t="s">
        <v>96</v>
      </c>
      <c r="B772" t="s">
        <v>96</v>
      </c>
      <c r="C772" t="s">
        <v>129</v>
      </c>
      <c r="D772" t="s">
        <v>102</v>
      </c>
      <c r="E772">
        <v>1936</v>
      </c>
      <c r="G772" s="1"/>
      <c r="H772" s="3">
        <f t="shared" si="122"/>
        <v>0</v>
      </c>
      <c r="I772" s="1"/>
      <c r="J772" s="3">
        <f t="shared" si="123"/>
        <v>0</v>
      </c>
      <c r="L772" s="1"/>
      <c r="M772" s="2">
        <f t="shared" si="124"/>
        <v>0</v>
      </c>
      <c r="N772" s="1"/>
      <c r="O772" s="2">
        <f t="shared" si="125"/>
        <v>0</v>
      </c>
      <c r="P772" s="1"/>
      <c r="Q772" s="1">
        <f t="shared" si="126"/>
        <v>0</v>
      </c>
      <c r="S772" s="1">
        <f t="shared" si="120"/>
        <v>0</v>
      </c>
      <c r="U772" s="1">
        <f t="shared" si="121"/>
        <v>0</v>
      </c>
    </row>
    <row r="773" spans="1:21" ht="14.4" customHeight="1" x14ac:dyDescent="0.3">
      <c r="A773" t="s">
        <v>96</v>
      </c>
      <c r="B773" t="s">
        <v>96</v>
      </c>
      <c r="C773" t="s">
        <v>129</v>
      </c>
      <c r="D773" t="s">
        <v>102</v>
      </c>
      <c r="E773">
        <v>1937</v>
      </c>
      <c r="G773" s="1"/>
      <c r="H773" s="3">
        <f t="shared" si="122"/>
        <v>0</v>
      </c>
      <c r="I773" s="1"/>
      <c r="J773" s="3">
        <f t="shared" si="123"/>
        <v>0</v>
      </c>
      <c r="L773" s="1"/>
      <c r="M773" s="2">
        <f t="shared" si="124"/>
        <v>0</v>
      </c>
      <c r="N773" s="1"/>
      <c r="O773" s="2">
        <f t="shared" si="125"/>
        <v>0</v>
      </c>
      <c r="P773" s="1"/>
      <c r="Q773" s="1">
        <f t="shared" si="126"/>
        <v>0</v>
      </c>
      <c r="S773" s="1">
        <f t="shared" si="120"/>
        <v>0</v>
      </c>
      <c r="U773" s="1">
        <f t="shared" si="121"/>
        <v>0</v>
      </c>
    </row>
    <row r="774" spans="1:21" ht="14.4" customHeight="1" x14ac:dyDescent="0.3">
      <c r="A774" t="s">
        <v>96</v>
      </c>
      <c r="B774" t="s">
        <v>96</v>
      </c>
      <c r="C774" t="s">
        <v>129</v>
      </c>
      <c r="D774" t="s">
        <v>102</v>
      </c>
      <c r="E774">
        <v>1938</v>
      </c>
      <c r="G774" s="1"/>
      <c r="H774" s="3">
        <f t="shared" si="122"/>
        <v>0</v>
      </c>
      <c r="I774" s="1"/>
      <c r="J774" s="3">
        <f t="shared" si="123"/>
        <v>0</v>
      </c>
      <c r="L774" s="1"/>
      <c r="M774" s="2">
        <f t="shared" si="124"/>
        <v>0</v>
      </c>
      <c r="N774" s="1"/>
      <c r="O774" s="2">
        <f t="shared" si="125"/>
        <v>0</v>
      </c>
      <c r="P774" s="1"/>
      <c r="Q774" s="1">
        <f t="shared" si="126"/>
        <v>0</v>
      </c>
      <c r="S774" s="1">
        <f t="shared" si="120"/>
        <v>0</v>
      </c>
      <c r="U774" s="1">
        <f t="shared" si="121"/>
        <v>0</v>
      </c>
    </row>
    <row r="775" spans="1:21" ht="14.4" customHeight="1" x14ac:dyDescent="0.3">
      <c r="A775" t="s">
        <v>96</v>
      </c>
      <c r="B775" t="s">
        <v>96</v>
      </c>
      <c r="C775" t="s">
        <v>129</v>
      </c>
      <c r="D775" t="s">
        <v>102</v>
      </c>
      <c r="E775">
        <v>1939</v>
      </c>
      <c r="G775" s="1"/>
      <c r="H775" s="3">
        <f t="shared" si="122"/>
        <v>0</v>
      </c>
      <c r="I775" s="1"/>
      <c r="J775" s="3">
        <f t="shared" si="123"/>
        <v>0</v>
      </c>
      <c r="L775" s="1"/>
      <c r="M775" s="2">
        <f t="shared" si="124"/>
        <v>0</v>
      </c>
      <c r="N775" s="1"/>
      <c r="O775" s="2">
        <f t="shared" si="125"/>
        <v>0</v>
      </c>
      <c r="P775" s="1"/>
      <c r="Q775" s="1">
        <f t="shared" si="126"/>
        <v>0</v>
      </c>
      <c r="S775" s="1">
        <f t="shared" si="120"/>
        <v>0</v>
      </c>
      <c r="U775" s="1">
        <f t="shared" si="121"/>
        <v>0</v>
      </c>
    </row>
    <row r="776" spans="1:21" ht="14.4" customHeight="1" x14ac:dyDescent="0.3">
      <c r="A776" t="s">
        <v>96</v>
      </c>
      <c r="B776" t="s">
        <v>96</v>
      </c>
      <c r="C776" t="s">
        <v>129</v>
      </c>
      <c r="D776" t="s">
        <v>102</v>
      </c>
      <c r="E776">
        <v>1940</v>
      </c>
      <c r="G776" s="1"/>
      <c r="H776" s="3">
        <f t="shared" si="122"/>
        <v>0</v>
      </c>
      <c r="I776" s="1"/>
      <c r="J776" s="3">
        <f t="shared" si="123"/>
        <v>0</v>
      </c>
      <c r="L776" s="1"/>
      <c r="M776" s="2">
        <f t="shared" si="124"/>
        <v>0</v>
      </c>
      <c r="N776" s="1"/>
      <c r="O776" s="2">
        <f t="shared" si="125"/>
        <v>0</v>
      </c>
      <c r="P776" s="1"/>
      <c r="Q776" s="1">
        <f t="shared" si="126"/>
        <v>0</v>
      </c>
      <c r="S776" s="1">
        <f t="shared" si="120"/>
        <v>0</v>
      </c>
      <c r="U776" s="1">
        <f t="shared" si="121"/>
        <v>0</v>
      </c>
    </row>
    <row r="777" spans="1:21" ht="14.4" customHeight="1" x14ac:dyDescent="0.3">
      <c r="A777" t="s">
        <v>96</v>
      </c>
      <c r="B777" t="s">
        <v>96</v>
      </c>
      <c r="C777" t="s">
        <v>129</v>
      </c>
      <c r="D777" t="s">
        <v>102</v>
      </c>
      <c r="E777">
        <v>1941</v>
      </c>
      <c r="G777" s="1"/>
      <c r="H777" s="3">
        <f t="shared" si="122"/>
        <v>0</v>
      </c>
      <c r="I777" s="1"/>
      <c r="J777" s="3">
        <f t="shared" si="123"/>
        <v>0</v>
      </c>
      <c r="L777" s="1"/>
      <c r="M777" s="2">
        <f t="shared" si="124"/>
        <v>0</v>
      </c>
      <c r="N777" s="1"/>
      <c r="O777" s="2">
        <f t="shared" si="125"/>
        <v>0</v>
      </c>
      <c r="P777" s="1"/>
      <c r="Q777" s="1">
        <f t="shared" si="126"/>
        <v>0</v>
      </c>
      <c r="S777" s="1">
        <f t="shared" si="120"/>
        <v>0</v>
      </c>
      <c r="U777" s="1">
        <f t="shared" si="121"/>
        <v>0</v>
      </c>
    </row>
    <row r="778" spans="1:21" ht="14.4" customHeight="1" x14ac:dyDescent="0.3">
      <c r="A778" t="s">
        <v>96</v>
      </c>
      <c r="B778" t="s">
        <v>96</v>
      </c>
      <c r="C778" t="s">
        <v>129</v>
      </c>
      <c r="D778" t="s">
        <v>102</v>
      </c>
      <c r="E778">
        <v>1942</v>
      </c>
      <c r="G778" s="1"/>
      <c r="H778" s="3">
        <f t="shared" si="122"/>
        <v>0</v>
      </c>
      <c r="I778" s="1"/>
      <c r="J778" s="3">
        <f t="shared" si="123"/>
        <v>0</v>
      </c>
      <c r="L778" s="1"/>
      <c r="M778" s="2">
        <f t="shared" si="124"/>
        <v>0</v>
      </c>
      <c r="N778" s="1"/>
      <c r="O778" s="2">
        <f t="shared" si="125"/>
        <v>0</v>
      </c>
      <c r="P778" s="1"/>
      <c r="Q778" s="1">
        <f t="shared" si="126"/>
        <v>0</v>
      </c>
      <c r="S778" s="1">
        <f t="shared" si="120"/>
        <v>0</v>
      </c>
      <c r="U778" s="1">
        <f t="shared" si="121"/>
        <v>0</v>
      </c>
    </row>
    <row r="779" spans="1:21" ht="14.4" customHeight="1" x14ac:dyDescent="0.3">
      <c r="A779" t="s">
        <v>96</v>
      </c>
      <c r="B779" t="s">
        <v>96</v>
      </c>
      <c r="C779" t="s">
        <v>129</v>
      </c>
      <c r="D779" t="s">
        <v>102</v>
      </c>
      <c r="E779">
        <v>1943</v>
      </c>
      <c r="G779" s="1"/>
      <c r="H779" s="3">
        <f t="shared" si="122"/>
        <v>0</v>
      </c>
      <c r="I779" s="1"/>
      <c r="J779" s="3">
        <f t="shared" si="123"/>
        <v>0</v>
      </c>
      <c r="L779" s="1"/>
      <c r="M779" s="2">
        <f t="shared" si="124"/>
        <v>0</v>
      </c>
      <c r="N779" s="1"/>
      <c r="O779" s="2">
        <f t="shared" si="125"/>
        <v>0</v>
      </c>
      <c r="P779" s="1"/>
      <c r="Q779" s="1">
        <f t="shared" si="126"/>
        <v>0</v>
      </c>
      <c r="S779" s="1">
        <f t="shared" si="120"/>
        <v>0</v>
      </c>
      <c r="U779" s="1">
        <f t="shared" si="121"/>
        <v>0</v>
      </c>
    </row>
    <row r="780" spans="1:21" ht="14.4" customHeight="1" x14ac:dyDescent="0.3">
      <c r="A780" t="s">
        <v>96</v>
      </c>
      <c r="B780" t="s">
        <v>96</v>
      </c>
      <c r="C780" t="s">
        <v>129</v>
      </c>
      <c r="D780" t="s">
        <v>102</v>
      </c>
      <c r="E780">
        <v>1944</v>
      </c>
      <c r="G780" s="1"/>
      <c r="H780" s="3">
        <f t="shared" si="122"/>
        <v>0</v>
      </c>
      <c r="I780" s="1"/>
      <c r="J780" s="3">
        <f t="shared" si="123"/>
        <v>0</v>
      </c>
      <c r="L780" s="1"/>
      <c r="M780" s="2">
        <f t="shared" si="124"/>
        <v>0</v>
      </c>
      <c r="N780" s="1"/>
      <c r="O780" s="2">
        <f t="shared" si="125"/>
        <v>0</v>
      </c>
      <c r="P780" s="1"/>
      <c r="Q780" s="1">
        <f t="shared" si="126"/>
        <v>0</v>
      </c>
      <c r="S780" s="1">
        <f t="shared" si="120"/>
        <v>0</v>
      </c>
      <c r="U780" s="1">
        <f t="shared" si="121"/>
        <v>0</v>
      </c>
    </row>
    <row r="781" spans="1:21" ht="14.4" customHeight="1" x14ac:dyDescent="0.3">
      <c r="A781" t="s">
        <v>96</v>
      </c>
      <c r="B781" t="s">
        <v>96</v>
      </c>
      <c r="C781" t="s">
        <v>129</v>
      </c>
      <c r="D781" t="s">
        <v>102</v>
      </c>
      <c r="E781">
        <v>1945</v>
      </c>
      <c r="G781" s="1"/>
      <c r="H781" s="3">
        <f t="shared" si="122"/>
        <v>0</v>
      </c>
      <c r="I781" s="1"/>
      <c r="J781" s="3">
        <f t="shared" si="123"/>
        <v>0</v>
      </c>
      <c r="L781" s="1"/>
      <c r="M781" s="2">
        <f t="shared" si="124"/>
        <v>0</v>
      </c>
      <c r="N781" s="1"/>
      <c r="O781" s="2">
        <f t="shared" si="125"/>
        <v>0</v>
      </c>
      <c r="P781" s="1"/>
      <c r="Q781" s="1">
        <f t="shared" si="126"/>
        <v>0</v>
      </c>
      <c r="S781" s="1">
        <f t="shared" ref="S781:S844" si="127">R781/10</f>
        <v>0</v>
      </c>
      <c r="U781" s="1">
        <f t="shared" ref="U781:U844" si="128">T781/1000</f>
        <v>0</v>
      </c>
    </row>
    <row r="782" spans="1:21" ht="14.4" customHeight="1" x14ac:dyDescent="0.3">
      <c r="A782" t="s">
        <v>22</v>
      </c>
      <c r="B782" t="s">
        <v>97</v>
      </c>
      <c r="C782" t="s">
        <v>130</v>
      </c>
      <c r="D782" t="s">
        <v>102</v>
      </c>
      <c r="E782">
        <v>1936</v>
      </c>
      <c r="G782" s="1"/>
      <c r="H782" s="3">
        <f t="shared" si="122"/>
        <v>0</v>
      </c>
      <c r="I782" s="1"/>
      <c r="J782" s="3">
        <f t="shared" si="123"/>
        <v>0</v>
      </c>
      <c r="L782" s="1"/>
      <c r="M782" s="2">
        <f t="shared" si="124"/>
        <v>0</v>
      </c>
      <c r="N782" s="1"/>
      <c r="O782" s="2">
        <f t="shared" si="125"/>
        <v>0</v>
      </c>
      <c r="P782" s="1"/>
      <c r="Q782" s="1">
        <f t="shared" si="126"/>
        <v>0</v>
      </c>
      <c r="S782" s="1">
        <f t="shared" si="127"/>
        <v>0</v>
      </c>
      <c r="U782" s="1">
        <f t="shared" si="128"/>
        <v>0</v>
      </c>
    </row>
    <row r="783" spans="1:21" ht="14.4" customHeight="1" x14ac:dyDescent="0.3">
      <c r="A783" t="s">
        <v>22</v>
      </c>
      <c r="B783" t="s">
        <v>97</v>
      </c>
      <c r="C783" t="s">
        <v>130</v>
      </c>
      <c r="D783" t="s">
        <v>102</v>
      </c>
      <c r="E783">
        <v>1937</v>
      </c>
      <c r="G783" s="1"/>
      <c r="H783" s="3">
        <f t="shared" si="122"/>
        <v>0</v>
      </c>
      <c r="I783" s="1"/>
      <c r="J783" s="3">
        <f t="shared" si="123"/>
        <v>0</v>
      </c>
      <c r="L783" s="1"/>
      <c r="M783" s="2">
        <f t="shared" si="124"/>
        <v>0</v>
      </c>
      <c r="N783" s="1"/>
      <c r="O783" s="2">
        <f t="shared" si="125"/>
        <v>0</v>
      </c>
      <c r="P783" s="1"/>
      <c r="Q783" s="1">
        <f t="shared" si="126"/>
        <v>0</v>
      </c>
      <c r="S783" s="1">
        <f t="shared" si="127"/>
        <v>0</v>
      </c>
      <c r="U783" s="1">
        <f t="shared" si="128"/>
        <v>0</v>
      </c>
    </row>
    <row r="784" spans="1:21" ht="14.4" customHeight="1" x14ac:dyDescent="0.3">
      <c r="A784" t="s">
        <v>22</v>
      </c>
      <c r="B784" t="s">
        <v>97</v>
      </c>
      <c r="C784" t="s">
        <v>130</v>
      </c>
      <c r="D784" t="s">
        <v>102</v>
      </c>
      <c r="E784">
        <v>1938</v>
      </c>
      <c r="G784" s="1"/>
      <c r="H784" s="3">
        <f t="shared" si="122"/>
        <v>0</v>
      </c>
      <c r="I784" s="1"/>
      <c r="J784" s="3">
        <f t="shared" si="123"/>
        <v>0</v>
      </c>
      <c r="L784" s="1"/>
      <c r="M784" s="2">
        <f t="shared" si="124"/>
        <v>0</v>
      </c>
      <c r="N784" s="1"/>
      <c r="O784" s="2">
        <f t="shared" si="125"/>
        <v>0</v>
      </c>
      <c r="P784" s="1"/>
      <c r="Q784" s="1">
        <f t="shared" si="126"/>
        <v>0</v>
      </c>
      <c r="S784" s="1">
        <f t="shared" si="127"/>
        <v>0</v>
      </c>
      <c r="U784" s="1">
        <f t="shared" si="128"/>
        <v>0</v>
      </c>
    </row>
    <row r="785" spans="1:21" ht="14.4" customHeight="1" x14ac:dyDescent="0.3">
      <c r="A785" t="s">
        <v>22</v>
      </c>
      <c r="B785" t="s">
        <v>97</v>
      </c>
      <c r="C785" t="s">
        <v>130</v>
      </c>
      <c r="D785" t="s">
        <v>102</v>
      </c>
      <c r="E785">
        <v>1939</v>
      </c>
      <c r="G785" s="1"/>
      <c r="H785" s="3">
        <f t="shared" si="122"/>
        <v>0</v>
      </c>
      <c r="I785" s="1"/>
      <c r="J785" s="3">
        <f t="shared" si="123"/>
        <v>0</v>
      </c>
      <c r="L785" s="1"/>
      <c r="M785" s="2">
        <f t="shared" si="124"/>
        <v>0</v>
      </c>
      <c r="N785" s="1"/>
      <c r="O785" s="2">
        <f t="shared" si="125"/>
        <v>0</v>
      </c>
      <c r="P785" s="1"/>
      <c r="Q785" s="1">
        <f t="shared" si="126"/>
        <v>0</v>
      </c>
      <c r="S785" s="1">
        <f t="shared" si="127"/>
        <v>0</v>
      </c>
      <c r="U785" s="1">
        <f t="shared" si="128"/>
        <v>0</v>
      </c>
    </row>
    <row r="786" spans="1:21" ht="14.4" customHeight="1" x14ac:dyDescent="0.3">
      <c r="A786" t="s">
        <v>22</v>
      </c>
      <c r="B786" t="s">
        <v>97</v>
      </c>
      <c r="C786" t="s">
        <v>130</v>
      </c>
      <c r="D786" t="s">
        <v>102</v>
      </c>
      <c r="E786">
        <v>1940</v>
      </c>
      <c r="G786" s="1"/>
      <c r="H786" s="3">
        <f t="shared" si="122"/>
        <v>0</v>
      </c>
      <c r="I786" s="1"/>
      <c r="J786" s="3">
        <f t="shared" si="123"/>
        <v>0</v>
      </c>
      <c r="L786" s="1"/>
      <c r="M786" s="2">
        <f t="shared" si="124"/>
        <v>0</v>
      </c>
      <c r="N786" s="1"/>
      <c r="O786" s="2">
        <f t="shared" si="125"/>
        <v>0</v>
      </c>
      <c r="P786" s="1"/>
      <c r="Q786" s="1">
        <f t="shared" si="126"/>
        <v>0</v>
      </c>
      <c r="S786" s="1">
        <f t="shared" si="127"/>
        <v>0</v>
      </c>
      <c r="U786" s="1">
        <f t="shared" si="128"/>
        <v>0</v>
      </c>
    </row>
    <row r="787" spans="1:21" ht="14.4" customHeight="1" x14ac:dyDescent="0.3">
      <c r="A787" t="s">
        <v>22</v>
      </c>
      <c r="B787" t="s">
        <v>97</v>
      </c>
      <c r="C787" t="s">
        <v>130</v>
      </c>
      <c r="D787" t="s">
        <v>102</v>
      </c>
      <c r="E787">
        <v>1941</v>
      </c>
      <c r="G787" s="1"/>
      <c r="H787" s="3">
        <f t="shared" si="122"/>
        <v>0</v>
      </c>
      <c r="I787" s="1"/>
      <c r="J787" s="3">
        <f t="shared" si="123"/>
        <v>0</v>
      </c>
      <c r="L787" s="1"/>
      <c r="M787" s="2">
        <f t="shared" si="124"/>
        <v>0</v>
      </c>
      <c r="N787" s="1"/>
      <c r="O787" s="2">
        <f t="shared" si="125"/>
        <v>0</v>
      </c>
      <c r="P787" s="1"/>
      <c r="Q787" s="1">
        <f t="shared" si="126"/>
        <v>0</v>
      </c>
      <c r="S787" s="1">
        <f t="shared" si="127"/>
        <v>0</v>
      </c>
      <c r="U787" s="1">
        <f t="shared" si="128"/>
        <v>0</v>
      </c>
    </row>
    <row r="788" spans="1:21" ht="14.4" customHeight="1" x14ac:dyDescent="0.3">
      <c r="A788" t="s">
        <v>22</v>
      </c>
      <c r="B788" t="s">
        <v>97</v>
      </c>
      <c r="C788" t="s">
        <v>130</v>
      </c>
      <c r="D788" t="s">
        <v>102</v>
      </c>
      <c r="E788">
        <v>1942</v>
      </c>
      <c r="G788" s="1"/>
      <c r="H788" s="3">
        <f t="shared" si="122"/>
        <v>0</v>
      </c>
      <c r="I788" s="1"/>
      <c r="J788" s="3">
        <f t="shared" si="123"/>
        <v>0</v>
      </c>
      <c r="L788" s="1"/>
      <c r="M788" s="2">
        <f t="shared" si="124"/>
        <v>0</v>
      </c>
      <c r="N788" s="1"/>
      <c r="O788" s="2">
        <f t="shared" si="125"/>
        <v>0</v>
      </c>
      <c r="P788" s="1"/>
      <c r="Q788" s="1">
        <f t="shared" si="126"/>
        <v>0</v>
      </c>
      <c r="S788" s="1">
        <f t="shared" si="127"/>
        <v>0</v>
      </c>
      <c r="U788" s="1">
        <f t="shared" si="128"/>
        <v>0</v>
      </c>
    </row>
    <row r="789" spans="1:21" ht="14.4" customHeight="1" x14ac:dyDescent="0.3">
      <c r="A789" t="s">
        <v>22</v>
      </c>
      <c r="B789" t="s">
        <v>97</v>
      </c>
      <c r="C789" t="s">
        <v>130</v>
      </c>
      <c r="D789" t="s">
        <v>102</v>
      </c>
      <c r="E789">
        <v>1943</v>
      </c>
      <c r="G789" s="1"/>
      <c r="H789" s="3">
        <f t="shared" si="122"/>
        <v>0</v>
      </c>
      <c r="I789" s="1"/>
      <c r="J789" s="3">
        <f t="shared" si="123"/>
        <v>0</v>
      </c>
      <c r="L789" s="1"/>
      <c r="M789" s="2">
        <f t="shared" si="124"/>
        <v>0</v>
      </c>
      <c r="N789" s="1"/>
      <c r="O789" s="2">
        <f t="shared" si="125"/>
        <v>0</v>
      </c>
      <c r="P789" s="1"/>
      <c r="Q789" s="1">
        <f t="shared" si="126"/>
        <v>0</v>
      </c>
      <c r="S789" s="1">
        <f t="shared" si="127"/>
        <v>0</v>
      </c>
      <c r="U789" s="1">
        <f t="shared" si="128"/>
        <v>0</v>
      </c>
    </row>
    <row r="790" spans="1:21" ht="14.4" customHeight="1" x14ac:dyDescent="0.3">
      <c r="A790" t="s">
        <v>22</v>
      </c>
      <c r="B790" t="s">
        <v>97</v>
      </c>
      <c r="C790" t="s">
        <v>130</v>
      </c>
      <c r="D790" t="s">
        <v>102</v>
      </c>
      <c r="E790">
        <v>1944</v>
      </c>
      <c r="G790" s="1"/>
      <c r="H790" s="3">
        <f t="shared" si="122"/>
        <v>0</v>
      </c>
      <c r="I790" s="1"/>
      <c r="J790" s="3">
        <f t="shared" si="123"/>
        <v>0</v>
      </c>
      <c r="L790" s="1"/>
      <c r="M790" s="2">
        <f t="shared" si="124"/>
        <v>0</v>
      </c>
      <c r="N790" s="1"/>
      <c r="O790" s="2">
        <f t="shared" si="125"/>
        <v>0</v>
      </c>
      <c r="P790" s="1"/>
      <c r="Q790" s="1">
        <f t="shared" si="126"/>
        <v>0</v>
      </c>
      <c r="S790" s="1">
        <f t="shared" si="127"/>
        <v>0</v>
      </c>
      <c r="U790" s="1">
        <f t="shared" si="128"/>
        <v>0</v>
      </c>
    </row>
    <row r="791" spans="1:21" ht="14.4" customHeight="1" x14ac:dyDescent="0.3">
      <c r="A791" t="s">
        <v>22</v>
      </c>
      <c r="B791" t="s">
        <v>97</v>
      </c>
      <c r="C791" t="s">
        <v>130</v>
      </c>
      <c r="D791" t="s">
        <v>102</v>
      </c>
      <c r="E791">
        <v>1945</v>
      </c>
      <c r="G791" s="1"/>
      <c r="H791" s="3">
        <f t="shared" si="122"/>
        <v>0</v>
      </c>
      <c r="I791" s="1"/>
      <c r="J791" s="3">
        <f t="shared" si="123"/>
        <v>0</v>
      </c>
      <c r="L791" s="1"/>
      <c r="M791" s="2">
        <f t="shared" si="124"/>
        <v>0</v>
      </c>
      <c r="N791" s="1"/>
      <c r="O791" s="2">
        <f t="shared" si="125"/>
        <v>0</v>
      </c>
      <c r="P791" s="1"/>
      <c r="Q791" s="1">
        <f t="shared" si="126"/>
        <v>0</v>
      </c>
      <c r="S791" s="1">
        <f t="shared" si="127"/>
        <v>0</v>
      </c>
      <c r="U791" s="1">
        <f t="shared" si="128"/>
        <v>0</v>
      </c>
    </row>
    <row r="792" spans="1:21" ht="14.4" customHeight="1" x14ac:dyDescent="0.3">
      <c r="A792" t="s">
        <v>98</v>
      </c>
      <c r="B792" t="s">
        <v>98</v>
      </c>
      <c r="C792" t="s">
        <v>129</v>
      </c>
      <c r="D792" t="s">
        <v>102</v>
      </c>
      <c r="E792">
        <v>1936</v>
      </c>
      <c r="G792" s="1"/>
      <c r="H792" s="3">
        <f t="shared" si="122"/>
        <v>0</v>
      </c>
      <c r="I792" s="1"/>
      <c r="J792" s="3">
        <f t="shared" si="123"/>
        <v>0</v>
      </c>
      <c r="L792" s="1"/>
      <c r="M792" s="2">
        <f t="shared" si="124"/>
        <v>0</v>
      </c>
      <c r="N792" s="1"/>
      <c r="O792" s="2">
        <f t="shared" si="125"/>
        <v>0</v>
      </c>
      <c r="P792" s="1"/>
      <c r="Q792" s="1">
        <f t="shared" si="126"/>
        <v>0</v>
      </c>
      <c r="S792" s="1">
        <f t="shared" si="127"/>
        <v>0</v>
      </c>
      <c r="U792" s="1">
        <f t="shared" si="128"/>
        <v>0</v>
      </c>
    </row>
    <row r="793" spans="1:21" ht="14.4" customHeight="1" x14ac:dyDescent="0.3">
      <c r="A793" t="s">
        <v>98</v>
      </c>
      <c r="B793" t="s">
        <v>98</v>
      </c>
      <c r="C793" t="s">
        <v>129</v>
      </c>
      <c r="D793" t="s">
        <v>102</v>
      </c>
      <c r="E793">
        <v>1937</v>
      </c>
      <c r="G793" s="1"/>
      <c r="H793" s="3">
        <f t="shared" si="122"/>
        <v>0</v>
      </c>
      <c r="I793" s="1"/>
      <c r="J793" s="3">
        <f t="shared" si="123"/>
        <v>0</v>
      </c>
      <c r="L793" s="1"/>
      <c r="M793" s="2">
        <f t="shared" si="124"/>
        <v>0</v>
      </c>
      <c r="N793" s="1"/>
      <c r="O793" s="2">
        <f t="shared" si="125"/>
        <v>0</v>
      </c>
      <c r="P793" s="1"/>
      <c r="Q793" s="1">
        <f t="shared" si="126"/>
        <v>0</v>
      </c>
      <c r="S793" s="1">
        <f t="shared" si="127"/>
        <v>0</v>
      </c>
      <c r="U793" s="1">
        <f t="shared" si="128"/>
        <v>0</v>
      </c>
    </row>
    <row r="794" spans="1:21" ht="14.4" customHeight="1" x14ac:dyDescent="0.3">
      <c r="A794" t="s">
        <v>98</v>
      </c>
      <c r="B794" t="s">
        <v>98</v>
      </c>
      <c r="C794" t="s">
        <v>129</v>
      </c>
      <c r="D794" t="s">
        <v>102</v>
      </c>
      <c r="E794">
        <v>1938</v>
      </c>
      <c r="G794" s="1"/>
      <c r="H794" s="3">
        <f t="shared" si="122"/>
        <v>0</v>
      </c>
      <c r="I794" s="1"/>
      <c r="J794" s="3">
        <f t="shared" si="123"/>
        <v>0</v>
      </c>
      <c r="L794" s="1"/>
      <c r="M794" s="2">
        <f t="shared" si="124"/>
        <v>0</v>
      </c>
      <c r="N794" s="1"/>
      <c r="O794" s="2">
        <f t="shared" si="125"/>
        <v>0</v>
      </c>
      <c r="P794" s="1"/>
      <c r="Q794" s="1">
        <f t="shared" si="126"/>
        <v>0</v>
      </c>
      <c r="S794" s="1">
        <f t="shared" si="127"/>
        <v>0</v>
      </c>
      <c r="U794" s="1">
        <f t="shared" si="128"/>
        <v>0</v>
      </c>
    </row>
    <row r="795" spans="1:21" ht="14.4" customHeight="1" x14ac:dyDescent="0.3">
      <c r="A795" t="s">
        <v>98</v>
      </c>
      <c r="B795" t="s">
        <v>98</v>
      </c>
      <c r="C795" t="s">
        <v>129</v>
      </c>
      <c r="D795" t="s">
        <v>102</v>
      </c>
      <c r="E795">
        <v>1939</v>
      </c>
      <c r="G795" s="1"/>
      <c r="H795" s="3">
        <f t="shared" si="122"/>
        <v>0</v>
      </c>
      <c r="I795" s="1"/>
      <c r="J795" s="3">
        <f t="shared" si="123"/>
        <v>0</v>
      </c>
      <c r="L795" s="1"/>
      <c r="M795" s="2">
        <f t="shared" si="124"/>
        <v>0</v>
      </c>
      <c r="N795" s="1"/>
      <c r="O795" s="2">
        <f t="shared" si="125"/>
        <v>0</v>
      </c>
      <c r="P795" s="1"/>
      <c r="Q795" s="1">
        <f t="shared" si="126"/>
        <v>0</v>
      </c>
      <c r="S795" s="1">
        <f t="shared" si="127"/>
        <v>0</v>
      </c>
      <c r="U795" s="1">
        <f t="shared" si="128"/>
        <v>0</v>
      </c>
    </row>
    <row r="796" spans="1:21" ht="14.4" customHeight="1" x14ac:dyDescent="0.3">
      <c r="A796" t="s">
        <v>98</v>
      </c>
      <c r="B796" t="s">
        <v>98</v>
      </c>
      <c r="C796" t="s">
        <v>129</v>
      </c>
      <c r="D796" t="s">
        <v>102</v>
      </c>
      <c r="E796">
        <v>1940</v>
      </c>
      <c r="G796" s="1"/>
      <c r="H796" s="3">
        <f t="shared" si="122"/>
        <v>0</v>
      </c>
      <c r="I796" s="1"/>
      <c r="J796" s="3">
        <f t="shared" si="123"/>
        <v>0</v>
      </c>
      <c r="L796" s="1"/>
      <c r="M796" s="2">
        <f t="shared" si="124"/>
        <v>0</v>
      </c>
      <c r="N796" s="1"/>
      <c r="O796" s="2">
        <f t="shared" si="125"/>
        <v>0</v>
      </c>
      <c r="P796" s="1"/>
      <c r="Q796" s="1">
        <f t="shared" si="126"/>
        <v>0</v>
      </c>
      <c r="S796" s="1">
        <f t="shared" si="127"/>
        <v>0</v>
      </c>
      <c r="U796" s="1">
        <f t="shared" si="128"/>
        <v>0</v>
      </c>
    </row>
    <row r="797" spans="1:21" ht="14.4" customHeight="1" x14ac:dyDescent="0.3">
      <c r="A797" t="s">
        <v>98</v>
      </c>
      <c r="B797" t="s">
        <v>98</v>
      </c>
      <c r="C797" t="s">
        <v>129</v>
      </c>
      <c r="D797" t="s">
        <v>102</v>
      </c>
      <c r="E797">
        <v>1941</v>
      </c>
      <c r="G797" s="1"/>
      <c r="H797" s="3">
        <f t="shared" si="122"/>
        <v>0</v>
      </c>
      <c r="I797" s="1"/>
      <c r="J797" s="3">
        <f t="shared" si="123"/>
        <v>0</v>
      </c>
      <c r="L797" s="1"/>
      <c r="M797" s="2">
        <f t="shared" si="124"/>
        <v>0</v>
      </c>
      <c r="N797" s="1"/>
      <c r="O797" s="2">
        <f t="shared" si="125"/>
        <v>0</v>
      </c>
      <c r="P797" s="1"/>
      <c r="Q797" s="1">
        <f t="shared" si="126"/>
        <v>0</v>
      </c>
      <c r="S797" s="1">
        <f t="shared" si="127"/>
        <v>0</v>
      </c>
      <c r="U797" s="1">
        <f t="shared" si="128"/>
        <v>0</v>
      </c>
    </row>
    <row r="798" spans="1:21" ht="14.4" customHeight="1" x14ac:dyDescent="0.3">
      <c r="A798" t="s">
        <v>98</v>
      </c>
      <c r="B798" t="s">
        <v>98</v>
      </c>
      <c r="C798" t="s">
        <v>129</v>
      </c>
      <c r="D798" t="s">
        <v>102</v>
      </c>
      <c r="E798">
        <v>1942</v>
      </c>
      <c r="G798" s="1"/>
      <c r="H798" s="3">
        <f t="shared" si="122"/>
        <v>0</v>
      </c>
      <c r="I798" s="1"/>
      <c r="J798" s="3">
        <f t="shared" si="123"/>
        <v>0</v>
      </c>
      <c r="L798" s="1"/>
      <c r="M798" s="2">
        <f t="shared" si="124"/>
        <v>0</v>
      </c>
      <c r="N798" s="1"/>
      <c r="O798" s="2">
        <f t="shared" si="125"/>
        <v>0</v>
      </c>
      <c r="P798" s="1"/>
      <c r="Q798" s="1">
        <f t="shared" si="126"/>
        <v>0</v>
      </c>
      <c r="S798" s="1">
        <f t="shared" si="127"/>
        <v>0</v>
      </c>
      <c r="U798" s="1">
        <f t="shared" si="128"/>
        <v>0</v>
      </c>
    </row>
    <row r="799" spans="1:21" ht="14.4" customHeight="1" x14ac:dyDescent="0.3">
      <c r="A799" t="s">
        <v>98</v>
      </c>
      <c r="B799" t="s">
        <v>98</v>
      </c>
      <c r="C799" t="s">
        <v>129</v>
      </c>
      <c r="D799" t="s">
        <v>102</v>
      </c>
      <c r="E799">
        <v>1943</v>
      </c>
      <c r="G799" s="1"/>
      <c r="H799" s="3">
        <f t="shared" si="122"/>
        <v>0</v>
      </c>
      <c r="I799" s="1"/>
      <c r="J799" s="3">
        <f t="shared" si="123"/>
        <v>0</v>
      </c>
      <c r="L799" s="1"/>
      <c r="M799" s="2">
        <f t="shared" si="124"/>
        <v>0</v>
      </c>
      <c r="N799" s="1"/>
      <c r="O799" s="2">
        <f t="shared" si="125"/>
        <v>0</v>
      </c>
      <c r="P799" s="1"/>
      <c r="Q799" s="1">
        <f t="shared" si="126"/>
        <v>0</v>
      </c>
      <c r="S799" s="1">
        <f t="shared" si="127"/>
        <v>0</v>
      </c>
      <c r="U799" s="1">
        <f t="shared" si="128"/>
        <v>0</v>
      </c>
    </row>
    <row r="800" spans="1:21" ht="14.4" customHeight="1" x14ac:dyDescent="0.3">
      <c r="A800" t="s">
        <v>98</v>
      </c>
      <c r="B800" t="s">
        <v>98</v>
      </c>
      <c r="C800" t="s">
        <v>129</v>
      </c>
      <c r="D800" t="s">
        <v>102</v>
      </c>
      <c r="E800">
        <v>1944</v>
      </c>
      <c r="G800" s="1"/>
      <c r="H800" s="3">
        <f t="shared" si="122"/>
        <v>0</v>
      </c>
      <c r="I800" s="1"/>
      <c r="J800" s="3">
        <f t="shared" si="123"/>
        <v>0</v>
      </c>
      <c r="L800" s="1"/>
      <c r="M800" s="2">
        <f t="shared" si="124"/>
        <v>0</v>
      </c>
      <c r="N800" s="1"/>
      <c r="O800" s="2">
        <f t="shared" si="125"/>
        <v>0</v>
      </c>
      <c r="P800" s="1"/>
      <c r="Q800" s="1">
        <f t="shared" si="126"/>
        <v>0</v>
      </c>
      <c r="S800" s="1">
        <f t="shared" si="127"/>
        <v>0</v>
      </c>
      <c r="U800" s="1">
        <f t="shared" si="128"/>
        <v>0</v>
      </c>
    </row>
    <row r="801" spans="1:21" ht="14.4" customHeight="1" x14ac:dyDescent="0.3">
      <c r="A801" t="s">
        <v>98</v>
      </c>
      <c r="B801" t="s">
        <v>98</v>
      </c>
      <c r="C801" t="s">
        <v>129</v>
      </c>
      <c r="D801" t="s">
        <v>102</v>
      </c>
      <c r="E801">
        <v>1945</v>
      </c>
      <c r="G801" s="1"/>
      <c r="H801" s="3">
        <f t="shared" si="122"/>
        <v>0</v>
      </c>
      <c r="I801" s="1"/>
      <c r="J801" s="3">
        <f t="shared" si="123"/>
        <v>0</v>
      </c>
      <c r="L801" s="1"/>
      <c r="M801" s="2">
        <f t="shared" si="124"/>
        <v>0</v>
      </c>
      <c r="N801" s="1"/>
      <c r="O801" s="2">
        <f t="shared" si="125"/>
        <v>0</v>
      </c>
      <c r="P801" s="1"/>
      <c r="Q801" s="1">
        <f t="shared" si="126"/>
        <v>0</v>
      </c>
      <c r="S801" s="1">
        <f t="shared" si="127"/>
        <v>0</v>
      </c>
      <c r="U801" s="1">
        <f t="shared" si="128"/>
        <v>0</v>
      </c>
    </row>
    <row r="802" spans="1:21" ht="14.4" customHeight="1" x14ac:dyDescent="0.3">
      <c r="A802" t="s">
        <v>58</v>
      </c>
      <c r="B802" t="s">
        <v>58</v>
      </c>
      <c r="C802" t="s">
        <v>129</v>
      </c>
      <c r="D802" t="s">
        <v>102</v>
      </c>
      <c r="E802">
        <v>1936</v>
      </c>
      <c r="F802">
        <v>2</v>
      </c>
      <c r="G802" s="1">
        <v>0</v>
      </c>
      <c r="H802" s="3">
        <f t="shared" si="122"/>
        <v>0</v>
      </c>
      <c r="I802" s="1">
        <v>0</v>
      </c>
      <c r="J802" s="3">
        <f t="shared" si="123"/>
        <v>0</v>
      </c>
      <c r="L802" s="1"/>
      <c r="M802" s="2">
        <f t="shared" si="124"/>
        <v>0</v>
      </c>
      <c r="N802" s="1"/>
      <c r="O802" s="2">
        <f t="shared" si="125"/>
        <v>0</v>
      </c>
      <c r="P802" s="1"/>
      <c r="Q802" s="1">
        <f t="shared" si="126"/>
        <v>0</v>
      </c>
      <c r="S802" s="1">
        <f t="shared" si="127"/>
        <v>0</v>
      </c>
      <c r="U802" s="1">
        <f t="shared" si="128"/>
        <v>0</v>
      </c>
    </row>
    <row r="803" spans="1:21" ht="14.4" customHeight="1" x14ac:dyDescent="0.3">
      <c r="A803" t="s">
        <v>58</v>
      </c>
      <c r="B803" t="s">
        <v>58</v>
      </c>
      <c r="C803" t="s">
        <v>129</v>
      </c>
      <c r="D803" t="s">
        <v>102</v>
      </c>
      <c r="E803">
        <v>1937</v>
      </c>
      <c r="F803">
        <v>2</v>
      </c>
      <c r="G803" s="1"/>
      <c r="H803" s="3">
        <f t="shared" si="122"/>
        <v>0</v>
      </c>
      <c r="I803" s="1"/>
      <c r="J803" s="3">
        <f t="shared" si="123"/>
        <v>0</v>
      </c>
      <c r="L803" s="1"/>
      <c r="M803" s="2">
        <f t="shared" si="124"/>
        <v>0</v>
      </c>
      <c r="N803" s="1"/>
      <c r="O803" s="2">
        <f t="shared" si="125"/>
        <v>0</v>
      </c>
      <c r="P803" s="1"/>
      <c r="Q803" s="1">
        <f t="shared" si="126"/>
        <v>0</v>
      </c>
      <c r="S803" s="1">
        <f t="shared" si="127"/>
        <v>0</v>
      </c>
      <c r="U803" s="1">
        <f t="shared" si="128"/>
        <v>0</v>
      </c>
    </row>
    <row r="804" spans="1:21" ht="14.4" customHeight="1" x14ac:dyDescent="0.3">
      <c r="A804" t="s">
        <v>58</v>
      </c>
      <c r="B804" t="s">
        <v>58</v>
      </c>
      <c r="C804" t="s">
        <v>129</v>
      </c>
      <c r="D804" t="s">
        <v>102</v>
      </c>
      <c r="E804">
        <v>1938</v>
      </c>
      <c r="F804">
        <v>2</v>
      </c>
      <c r="G804" s="1"/>
      <c r="H804" s="3">
        <f t="shared" si="122"/>
        <v>0</v>
      </c>
      <c r="I804" s="1"/>
      <c r="J804" s="3">
        <f t="shared" si="123"/>
        <v>0</v>
      </c>
      <c r="L804" s="1"/>
      <c r="M804" s="2">
        <f t="shared" si="124"/>
        <v>0</v>
      </c>
      <c r="N804" s="1"/>
      <c r="O804" s="2">
        <f t="shared" si="125"/>
        <v>0</v>
      </c>
      <c r="P804" s="1"/>
      <c r="Q804" s="1">
        <f t="shared" si="126"/>
        <v>0</v>
      </c>
      <c r="S804" s="1">
        <f t="shared" si="127"/>
        <v>0</v>
      </c>
      <c r="U804" s="1">
        <f t="shared" si="128"/>
        <v>0</v>
      </c>
    </row>
    <row r="805" spans="1:21" ht="14.4" customHeight="1" x14ac:dyDescent="0.3">
      <c r="A805" t="s">
        <v>58</v>
      </c>
      <c r="B805" t="s">
        <v>58</v>
      </c>
      <c r="C805" t="s">
        <v>129</v>
      </c>
      <c r="D805" t="s">
        <v>102</v>
      </c>
      <c r="E805">
        <v>1939</v>
      </c>
      <c r="F805">
        <v>2</v>
      </c>
      <c r="G805" s="1"/>
      <c r="H805" s="3">
        <f t="shared" si="122"/>
        <v>0</v>
      </c>
      <c r="I805" s="1"/>
      <c r="J805" s="3">
        <f t="shared" si="123"/>
        <v>0</v>
      </c>
      <c r="L805" s="1"/>
      <c r="M805" s="2">
        <f t="shared" si="124"/>
        <v>0</v>
      </c>
      <c r="N805" s="1"/>
      <c r="O805" s="2">
        <f t="shared" si="125"/>
        <v>0</v>
      </c>
      <c r="P805" s="1"/>
      <c r="Q805" s="1">
        <f t="shared" si="126"/>
        <v>0</v>
      </c>
      <c r="S805" s="1">
        <f t="shared" si="127"/>
        <v>0</v>
      </c>
      <c r="U805" s="1">
        <f t="shared" si="128"/>
        <v>0</v>
      </c>
    </row>
    <row r="806" spans="1:21" ht="14.4" customHeight="1" x14ac:dyDescent="0.3">
      <c r="A806" t="s">
        <v>58</v>
      </c>
      <c r="B806" t="s">
        <v>58</v>
      </c>
      <c r="C806" t="s">
        <v>129</v>
      </c>
      <c r="D806" t="s">
        <v>102</v>
      </c>
      <c r="E806">
        <v>1940</v>
      </c>
      <c r="F806">
        <v>2</v>
      </c>
      <c r="G806" s="1"/>
      <c r="H806" s="3">
        <f t="shared" si="122"/>
        <v>0</v>
      </c>
      <c r="I806" s="1"/>
      <c r="J806" s="3">
        <f t="shared" si="123"/>
        <v>0</v>
      </c>
      <c r="L806" s="1"/>
      <c r="M806" s="2">
        <f t="shared" si="124"/>
        <v>0</v>
      </c>
      <c r="N806" s="1"/>
      <c r="O806" s="2">
        <f t="shared" si="125"/>
        <v>0</v>
      </c>
      <c r="P806" s="1"/>
      <c r="Q806" s="1">
        <f t="shared" si="126"/>
        <v>0</v>
      </c>
      <c r="S806" s="1">
        <f t="shared" si="127"/>
        <v>0</v>
      </c>
      <c r="U806" s="1">
        <f t="shared" si="128"/>
        <v>0</v>
      </c>
    </row>
    <row r="807" spans="1:21" ht="14.4" customHeight="1" x14ac:dyDescent="0.3">
      <c r="A807" t="s">
        <v>58</v>
      </c>
      <c r="B807" t="s">
        <v>58</v>
      </c>
      <c r="C807" t="s">
        <v>129</v>
      </c>
      <c r="D807" t="s">
        <v>102</v>
      </c>
      <c r="E807">
        <v>1941</v>
      </c>
      <c r="F807">
        <v>2</v>
      </c>
      <c r="G807" s="1"/>
      <c r="H807" s="3">
        <f t="shared" si="122"/>
        <v>0</v>
      </c>
      <c r="I807" s="1"/>
      <c r="J807" s="3">
        <f t="shared" si="123"/>
        <v>0</v>
      </c>
      <c r="L807" s="1"/>
      <c r="M807" s="2">
        <f t="shared" si="124"/>
        <v>0</v>
      </c>
      <c r="N807" s="1"/>
      <c r="O807" s="2">
        <f t="shared" si="125"/>
        <v>0</v>
      </c>
      <c r="P807" s="1"/>
      <c r="Q807" s="1">
        <f t="shared" si="126"/>
        <v>0</v>
      </c>
      <c r="S807" s="1">
        <f t="shared" si="127"/>
        <v>0</v>
      </c>
      <c r="U807" s="1">
        <f t="shared" si="128"/>
        <v>0</v>
      </c>
    </row>
    <row r="808" spans="1:21" ht="14.4" customHeight="1" x14ac:dyDescent="0.3">
      <c r="A808" t="s">
        <v>58</v>
      </c>
      <c r="B808" t="s">
        <v>58</v>
      </c>
      <c r="C808" t="s">
        <v>129</v>
      </c>
      <c r="D808" t="s">
        <v>102</v>
      </c>
      <c r="E808">
        <v>1942</v>
      </c>
      <c r="F808">
        <v>2</v>
      </c>
      <c r="G808" s="1"/>
      <c r="H808" s="3">
        <f t="shared" si="122"/>
        <v>0</v>
      </c>
      <c r="I808" s="1"/>
      <c r="J808" s="3">
        <f t="shared" si="123"/>
        <v>0</v>
      </c>
      <c r="L808" s="1"/>
      <c r="M808" s="2">
        <f t="shared" si="124"/>
        <v>0</v>
      </c>
      <c r="N808" s="1"/>
      <c r="O808" s="2">
        <f t="shared" si="125"/>
        <v>0</v>
      </c>
      <c r="P808" s="1"/>
      <c r="Q808" s="1">
        <f t="shared" si="126"/>
        <v>0</v>
      </c>
      <c r="S808" s="1">
        <f t="shared" si="127"/>
        <v>0</v>
      </c>
      <c r="U808" s="1">
        <f t="shared" si="128"/>
        <v>0</v>
      </c>
    </row>
    <row r="809" spans="1:21" ht="14.4" customHeight="1" x14ac:dyDescent="0.3">
      <c r="A809" t="s">
        <v>58</v>
      </c>
      <c r="B809" t="s">
        <v>58</v>
      </c>
      <c r="C809" t="s">
        <v>129</v>
      </c>
      <c r="D809" t="s">
        <v>102</v>
      </c>
      <c r="E809">
        <v>1943</v>
      </c>
      <c r="F809">
        <v>2</v>
      </c>
      <c r="G809" s="1"/>
      <c r="H809" s="3">
        <f t="shared" si="122"/>
        <v>0</v>
      </c>
      <c r="I809" s="1"/>
      <c r="J809" s="3">
        <f t="shared" si="123"/>
        <v>0</v>
      </c>
      <c r="L809" s="1"/>
      <c r="M809" s="2">
        <f t="shared" si="124"/>
        <v>0</v>
      </c>
      <c r="N809" s="1"/>
      <c r="O809" s="2">
        <f t="shared" si="125"/>
        <v>0</v>
      </c>
      <c r="P809" s="1"/>
      <c r="Q809" s="1">
        <f t="shared" si="126"/>
        <v>0</v>
      </c>
      <c r="S809" s="1">
        <f t="shared" si="127"/>
        <v>0</v>
      </c>
      <c r="U809" s="1">
        <f t="shared" si="128"/>
        <v>0</v>
      </c>
    </row>
    <row r="810" spans="1:21" ht="14.4" customHeight="1" x14ac:dyDescent="0.3">
      <c r="A810" t="s">
        <v>58</v>
      </c>
      <c r="B810" t="s">
        <v>58</v>
      </c>
      <c r="C810" t="s">
        <v>129</v>
      </c>
      <c r="D810" t="s">
        <v>102</v>
      </c>
      <c r="E810">
        <v>1944</v>
      </c>
      <c r="F810">
        <v>2</v>
      </c>
      <c r="G810" s="1"/>
      <c r="H810" s="3">
        <f t="shared" si="122"/>
        <v>0</v>
      </c>
      <c r="I810" s="1"/>
      <c r="J810" s="3">
        <f t="shared" si="123"/>
        <v>0</v>
      </c>
      <c r="L810" s="1"/>
      <c r="M810" s="2">
        <f t="shared" si="124"/>
        <v>0</v>
      </c>
      <c r="N810" s="1"/>
      <c r="O810" s="2">
        <f t="shared" si="125"/>
        <v>0</v>
      </c>
      <c r="P810" s="1"/>
      <c r="Q810" s="1">
        <f t="shared" si="126"/>
        <v>0</v>
      </c>
      <c r="S810" s="1">
        <f t="shared" si="127"/>
        <v>0</v>
      </c>
      <c r="U810" s="1">
        <f t="shared" si="128"/>
        <v>0</v>
      </c>
    </row>
    <row r="811" spans="1:21" ht="14.4" customHeight="1" x14ac:dyDescent="0.3">
      <c r="A811" t="s">
        <v>58</v>
      </c>
      <c r="B811" t="s">
        <v>58</v>
      </c>
      <c r="C811" t="s">
        <v>129</v>
      </c>
      <c r="D811" t="s">
        <v>102</v>
      </c>
      <c r="E811">
        <v>1945</v>
      </c>
      <c r="F811">
        <v>2</v>
      </c>
      <c r="G811" s="1"/>
      <c r="H811" s="3">
        <f t="shared" si="122"/>
        <v>0</v>
      </c>
      <c r="I811" s="1"/>
      <c r="J811" s="3">
        <f t="shared" si="123"/>
        <v>0</v>
      </c>
      <c r="L811" s="1"/>
      <c r="M811" s="2">
        <f t="shared" si="124"/>
        <v>0</v>
      </c>
      <c r="N811" s="1"/>
      <c r="O811" s="2">
        <f t="shared" si="125"/>
        <v>0</v>
      </c>
      <c r="P811" s="1"/>
      <c r="Q811" s="1">
        <f t="shared" si="126"/>
        <v>0</v>
      </c>
      <c r="S811" s="1">
        <f t="shared" si="127"/>
        <v>0</v>
      </c>
      <c r="U811" s="1">
        <f t="shared" si="128"/>
        <v>0</v>
      </c>
    </row>
    <row r="812" spans="1:21" ht="14.4" customHeight="1" x14ac:dyDescent="0.3">
      <c r="A812" t="s">
        <v>99</v>
      </c>
      <c r="B812" t="s">
        <v>99</v>
      </c>
      <c r="C812" t="s">
        <v>129</v>
      </c>
      <c r="D812" t="s">
        <v>102</v>
      </c>
      <c r="E812">
        <v>1936</v>
      </c>
      <c r="G812" s="1"/>
      <c r="H812" s="3">
        <f t="shared" si="122"/>
        <v>0</v>
      </c>
      <c r="I812" s="1"/>
      <c r="J812" s="3">
        <f t="shared" si="123"/>
        <v>0</v>
      </c>
      <c r="L812" s="1"/>
      <c r="M812" s="2">
        <f t="shared" si="124"/>
        <v>0</v>
      </c>
      <c r="N812" s="1"/>
      <c r="O812" s="2">
        <f t="shared" si="125"/>
        <v>0</v>
      </c>
      <c r="P812" s="1">
        <f>3479+84727</f>
        <v>88206</v>
      </c>
      <c r="Q812" s="1">
        <f t="shared" si="126"/>
        <v>0.88205999999999996</v>
      </c>
      <c r="R812" s="1">
        <v>92</v>
      </c>
      <c r="S812" s="1">
        <f t="shared" si="127"/>
        <v>9.1999999999999993</v>
      </c>
      <c r="U812" s="1">
        <f t="shared" si="128"/>
        <v>0</v>
      </c>
    </row>
    <row r="813" spans="1:21" ht="14.4" customHeight="1" x14ac:dyDescent="0.3">
      <c r="A813" t="s">
        <v>99</v>
      </c>
      <c r="B813" t="s">
        <v>99</v>
      </c>
      <c r="C813" t="s">
        <v>129</v>
      </c>
      <c r="D813" t="s">
        <v>102</v>
      </c>
      <c r="E813">
        <v>1937</v>
      </c>
      <c r="G813" s="1"/>
      <c r="H813" s="3">
        <f t="shared" si="122"/>
        <v>0</v>
      </c>
      <c r="I813" s="1"/>
      <c r="J813" s="3">
        <f t="shared" si="123"/>
        <v>0</v>
      </c>
      <c r="L813" s="1"/>
      <c r="M813" s="2">
        <f t="shared" si="124"/>
        <v>0</v>
      </c>
      <c r="N813" s="1"/>
      <c r="O813" s="2">
        <f t="shared" si="125"/>
        <v>0</v>
      </c>
      <c r="P813" s="1">
        <f>2872+94605</f>
        <v>97477</v>
      </c>
      <c r="Q813" s="1">
        <f t="shared" si="126"/>
        <v>0.97477000000000003</v>
      </c>
      <c r="R813" s="1">
        <v>78</v>
      </c>
      <c r="S813" s="1">
        <f t="shared" si="127"/>
        <v>7.8</v>
      </c>
      <c r="U813" s="1">
        <f t="shared" si="128"/>
        <v>0</v>
      </c>
    </row>
    <row r="814" spans="1:21" ht="14.4" customHeight="1" x14ac:dyDescent="0.3">
      <c r="A814" t="s">
        <v>99</v>
      </c>
      <c r="B814" t="s">
        <v>99</v>
      </c>
      <c r="C814" t="s">
        <v>129</v>
      </c>
      <c r="D814" t="s">
        <v>102</v>
      </c>
      <c r="E814">
        <v>1938</v>
      </c>
      <c r="G814" s="1"/>
      <c r="H814" s="3">
        <f t="shared" si="122"/>
        <v>0</v>
      </c>
      <c r="I814" s="1"/>
      <c r="J814" s="3">
        <f t="shared" si="123"/>
        <v>0</v>
      </c>
      <c r="L814" s="1"/>
      <c r="M814" s="2">
        <f t="shared" si="124"/>
        <v>0</v>
      </c>
      <c r="N814" s="1"/>
      <c r="O814" s="2">
        <f t="shared" si="125"/>
        <v>0</v>
      </c>
      <c r="P814" s="1">
        <v>113000</v>
      </c>
      <c r="Q814" s="1">
        <f t="shared" si="126"/>
        <v>1.1299999999999999</v>
      </c>
      <c r="R814" s="1">
        <v>170</v>
      </c>
      <c r="S814" s="1">
        <f t="shared" si="127"/>
        <v>17</v>
      </c>
      <c r="U814" s="1">
        <f t="shared" si="128"/>
        <v>0</v>
      </c>
    </row>
    <row r="815" spans="1:21" ht="14.4" customHeight="1" x14ac:dyDescent="0.3">
      <c r="A815" t="s">
        <v>99</v>
      </c>
      <c r="B815" t="s">
        <v>99</v>
      </c>
      <c r="C815" t="s">
        <v>129</v>
      </c>
      <c r="D815" t="s">
        <v>102</v>
      </c>
      <c r="E815">
        <v>1939</v>
      </c>
      <c r="G815" s="1"/>
      <c r="H815" s="3">
        <f t="shared" si="122"/>
        <v>0</v>
      </c>
      <c r="I815" s="1"/>
      <c r="J815" s="3">
        <f t="shared" si="123"/>
        <v>0</v>
      </c>
      <c r="L815" s="1"/>
      <c r="M815" s="2">
        <f t="shared" si="124"/>
        <v>0</v>
      </c>
      <c r="N815" s="1"/>
      <c r="O815" s="2">
        <f t="shared" si="125"/>
        <v>0</v>
      </c>
      <c r="P815" s="1"/>
      <c r="Q815" s="1">
        <f t="shared" si="126"/>
        <v>0</v>
      </c>
      <c r="R815" s="1">
        <v>170</v>
      </c>
      <c r="S815" s="1">
        <f t="shared" si="127"/>
        <v>17</v>
      </c>
      <c r="U815" s="1">
        <f t="shared" si="128"/>
        <v>0</v>
      </c>
    </row>
    <row r="816" spans="1:21" ht="14.4" customHeight="1" x14ac:dyDescent="0.3">
      <c r="A816" t="s">
        <v>99</v>
      </c>
      <c r="B816" t="s">
        <v>99</v>
      </c>
      <c r="C816" t="s">
        <v>129</v>
      </c>
      <c r="D816" t="s">
        <v>102</v>
      </c>
      <c r="E816">
        <v>1940</v>
      </c>
      <c r="G816" s="1"/>
      <c r="H816" s="3">
        <f t="shared" si="122"/>
        <v>0</v>
      </c>
      <c r="I816" s="1"/>
      <c r="J816" s="3">
        <f t="shared" si="123"/>
        <v>0</v>
      </c>
      <c r="L816" s="1"/>
      <c r="M816" s="2">
        <f t="shared" si="124"/>
        <v>0</v>
      </c>
      <c r="N816" s="1"/>
      <c r="O816" s="2">
        <f t="shared" si="125"/>
        <v>0</v>
      </c>
      <c r="P816" s="1"/>
      <c r="Q816" s="1">
        <f t="shared" si="126"/>
        <v>0</v>
      </c>
      <c r="R816" s="1">
        <v>290</v>
      </c>
      <c r="S816" s="1">
        <f t="shared" si="127"/>
        <v>29</v>
      </c>
      <c r="U816" s="1">
        <f t="shared" si="128"/>
        <v>0</v>
      </c>
    </row>
    <row r="817" spans="1:21" ht="14.4" customHeight="1" x14ac:dyDescent="0.3">
      <c r="A817" t="s">
        <v>99</v>
      </c>
      <c r="B817" t="s">
        <v>99</v>
      </c>
      <c r="C817" t="s">
        <v>129</v>
      </c>
      <c r="D817" t="s">
        <v>102</v>
      </c>
      <c r="E817">
        <v>1941</v>
      </c>
      <c r="G817" s="1"/>
      <c r="H817" s="3">
        <f t="shared" si="122"/>
        <v>0</v>
      </c>
      <c r="I817" s="1"/>
      <c r="J817" s="3">
        <f t="shared" si="123"/>
        <v>0</v>
      </c>
      <c r="L817" s="1"/>
      <c r="M817" s="2">
        <f t="shared" si="124"/>
        <v>0</v>
      </c>
      <c r="N817" s="1"/>
      <c r="O817" s="2">
        <f t="shared" si="125"/>
        <v>0</v>
      </c>
      <c r="P817" s="1"/>
      <c r="Q817" s="1">
        <f t="shared" si="126"/>
        <v>0</v>
      </c>
      <c r="R817" s="1">
        <v>337</v>
      </c>
      <c r="S817" s="1">
        <f t="shared" si="127"/>
        <v>33.700000000000003</v>
      </c>
      <c r="U817" s="1">
        <f t="shared" si="128"/>
        <v>0</v>
      </c>
    </row>
    <row r="818" spans="1:21" ht="14.4" customHeight="1" x14ac:dyDescent="0.3">
      <c r="A818" t="s">
        <v>99</v>
      </c>
      <c r="B818" t="s">
        <v>99</v>
      </c>
      <c r="C818" t="s">
        <v>129</v>
      </c>
      <c r="D818" t="s">
        <v>102</v>
      </c>
      <c r="E818">
        <v>1942</v>
      </c>
      <c r="G818" s="1"/>
      <c r="H818" s="3">
        <f t="shared" si="122"/>
        <v>0</v>
      </c>
      <c r="I818" s="1"/>
      <c r="J818" s="3">
        <f t="shared" si="123"/>
        <v>0</v>
      </c>
      <c r="L818" s="1"/>
      <c r="M818" s="2">
        <f t="shared" si="124"/>
        <v>0</v>
      </c>
      <c r="N818" s="1"/>
      <c r="O818" s="2">
        <f t="shared" si="125"/>
        <v>0</v>
      </c>
      <c r="P818" s="1"/>
      <c r="Q818" s="1">
        <f t="shared" si="126"/>
        <v>0</v>
      </c>
      <c r="R818" s="1">
        <v>510</v>
      </c>
      <c r="S818" s="1">
        <f t="shared" si="127"/>
        <v>51</v>
      </c>
      <c r="U818" s="1">
        <f t="shared" si="128"/>
        <v>0</v>
      </c>
    </row>
    <row r="819" spans="1:21" ht="14.4" customHeight="1" x14ac:dyDescent="0.3">
      <c r="A819" t="s">
        <v>99</v>
      </c>
      <c r="B819" t="s">
        <v>99</v>
      </c>
      <c r="C819" t="s">
        <v>129</v>
      </c>
      <c r="D819" t="s">
        <v>102</v>
      </c>
      <c r="E819">
        <v>1943</v>
      </c>
      <c r="G819" s="1"/>
      <c r="H819" s="3">
        <f t="shared" si="122"/>
        <v>0</v>
      </c>
      <c r="I819" s="1"/>
      <c r="J819" s="3">
        <f t="shared" si="123"/>
        <v>0</v>
      </c>
      <c r="L819" s="1"/>
      <c r="M819" s="2">
        <f t="shared" si="124"/>
        <v>0</v>
      </c>
      <c r="N819" s="1"/>
      <c r="O819" s="2">
        <f t="shared" si="125"/>
        <v>0</v>
      </c>
      <c r="P819" s="1"/>
      <c r="Q819" s="1">
        <f t="shared" si="126"/>
        <v>0</v>
      </c>
      <c r="R819" s="1">
        <v>722</v>
      </c>
      <c r="S819" s="1">
        <f t="shared" si="127"/>
        <v>72.2</v>
      </c>
      <c r="U819" s="1">
        <f t="shared" si="128"/>
        <v>0</v>
      </c>
    </row>
    <row r="820" spans="1:21" ht="14.4" customHeight="1" x14ac:dyDescent="0.3">
      <c r="A820" t="s">
        <v>99</v>
      </c>
      <c r="B820" t="s">
        <v>99</v>
      </c>
      <c r="C820" t="s">
        <v>129</v>
      </c>
      <c r="D820" t="s">
        <v>102</v>
      </c>
      <c r="E820">
        <v>1944</v>
      </c>
      <c r="G820" s="1"/>
      <c r="H820" s="3">
        <f t="shared" si="122"/>
        <v>0</v>
      </c>
      <c r="I820" s="1"/>
      <c r="J820" s="3">
        <f t="shared" si="123"/>
        <v>0</v>
      </c>
      <c r="L820" s="1"/>
      <c r="M820" s="2">
        <f t="shared" si="124"/>
        <v>0</v>
      </c>
      <c r="N820" s="1"/>
      <c r="O820" s="2">
        <f t="shared" si="125"/>
        <v>0</v>
      </c>
      <c r="P820" s="1"/>
      <c r="Q820" s="1">
        <f t="shared" si="126"/>
        <v>0</v>
      </c>
      <c r="R820" s="1">
        <v>584</v>
      </c>
      <c r="S820" s="1">
        <f t="shared" si="127"/>
        <v>58.4</v>
      </c>
      <c r="U820" s="1">
        <f t="shared" si="128"/>
        <v>0</v>
      </c>
    </row>
    <row r="821" spans="1:21" ht="14.4" customHeight="1" x14ac:dyDescent="0.3">
      <c r="A821" t="s">
        <v>99</v>
      </c>
      <c r="B821" t="s">
        <v>99</v>
      </c>
      <c r="C821" t="s">
        <v>129</v>
      </c>
      <c r="D821" t="s">
        <v>102</v>
      </c>
      <c r="E821">
        <v>1945</v>
      </c>
      <c r="G821" s="1"/>
      <c r="H821" s="3">
        <f t="shared" si="122"/>
        <v>0</v>
      </c>
      <c r="I821" s="1"/>
      <c r="J821" s="3">
        <f t="shared" si="123"/>
        <v>0</v>
      </c>
      <c r="L821" s="1"/>
      <c r="M821" s="2">
        <f t="shared" si="124"/>
        <v>0</v>
      </c>
      <c r="N821" s="1"/>
      <c r="O821" s="2">
        <f t="shared" si="125"/>
        <v>0</v>
      </c>
      <c r="P821" s="1"/>
      <c r="Q821" s="1">
        <f t="shared" si="126"/>
        <v>0</v>
      </c>
      <c r="S821" s="1">
        <f t="shared" si="127"/>
        <v>0</v>
      </c>
      <c r="U821" s="1">
        <f t="shared" si="128"/>
        <v>0</v>
      </c>
    </row>
    <row r="822" spans="1:21" ht="14.4" customHeight="1" x14ac:dyDescent="0.3">
      <c r="A822" t="s">
        <v>100</v>
      </c>
      <c r="B822" t="s">
        <v>100</v>
      </c>
      <c r="C822" t="s">
        <v>130</v>
      </c>
      <c r="D822" t="s">
        <v>102</v>
      </c>
      <c r="E822">
        <v>1936</v>
      </c>
      <c r="F822">
        <v>0</v>
      </c>
      <c r="G822" s="1"/>
      <c r="H822" s="3">
        <f t="shared" si="122"/>
        <v>0</v>
      </c>
      <c r="I822" s="1">
        <v>654458</v>
      </c>
      <c r="J822" s="3">
        <f t="shared" si="123"/>
        <v>13.08916</v>
      </c>
      <c r="L822" s="1"/>
      <c r="M822" s="2">
        <f t="shared" si="124"/>
        <v>0</v>
      </c>
      <c r="N822" s="1"/>
      <c r="O822" s="2">
        <f t="shared" si="125"/>
        <v>0</v>
      </c>
      <c r="P822" s="1">
        <v>24093</v>
      </c>
      <c r="Q822" s="1">
        <f t="shared" si="126"/>
        <v>0.24093000000000001</v>
      </c>
      <c r="S822" s="1">
        <f t="shared" si="127"/>
        <v>0</v>
      </c>
      <c r="U822" s="1">
        <f t="shared" si="128"/>
        <v>0</v>
      </c>
    </row>
    <row r="823" spans="1:21" ht="14.4" customHeight="1" x14ac:dyDescent="0.3">
      <c r="A823" t="s">
        <v>100</v>
      </c>
      <c r="B823" t="s">
        <v>100</v>
      </c>
      <c r="C823" t="s">
        <v>130</v>
      </c>
      <c r="D823" t="s">
        <v>102</v>
      </c>
      <c r="E823">
        <v>1937</v>
      </c>
      <c r="F823">
        <v>0</v>
      </c>
      <c r="G823" s="1"/>
      <c r="H823" s="3">
        <f t="shared" si="122"/>
        <v>0</v>
      </c>
      <c r="I823" s="1">
        <v>601190</v>
      </c>
      <c r="J823" s="3">
        <f t="shared" si="123"/>
        <v>12.0238</v>
      </c>
      <c r="L823" s="1"/>
      <c r="M823" s="2">
        <f t="shared" si="124"/>
        <v>0</v>
      </c>
      <c r="N823" s="1"/>
      <c r="O823" s="2">
        <f t="shared" si="125"/>
        <v>0</v>
      </c>
      <c r="P823" s="1">
        <v>21185</v>
      </c>
      <c r="Q823" s="1">
        <f t="shared" si="126"/>
        <v>0.21185000000000001</v>
      </c>
      <c r="S823" s="1">
        <f t="shared" si="127"/>
        <v>0</v>
      </c>
      <c r="U823" s="1">
        <f t="shared" si="128"/>
        <v>0</v>
      </c>
    </row>
    <row r="824" spans="1:21" ht="14.4" customHeight="1" x14ac:dyDescent="0.3">
      <c r="A824" t="s">
        <v>100</v>
      </c>
      <c r="B824" t="s">
        <v>100</v>
      </c>
      <c r="C824" t="s">
        <v>130</v>
      </c>
      <c r="D824" t="s">
        <v>102</v>
      </c>
      <c r="E824">
        <v>1938</v>
      </c>
      <c r="F824">
        <v>0</v>
      </c>
      <c r="G824" s="1"/>
      <c r="H824" s="3">
        <f t="shared" si="122"/>
        <v>0</v>
      </c>
      <c r="I824" s="1">
        <v>910952</v>
      </c>
      <c r="J824" s="3">
        <f t="shared" si="123"/>
        <v>18.21904</v>
      </c>
      <c r="L824" s="1"/>
      <c r="M824" s="2">
        <f t="shared" si="124"/>
        <v>0</v>
      </c>
      <c r="N824" s="1"/>
      <c r="O824" s="2">
        <f t="shared" si="125"/>
        <v>0</v>
      </c>
      <c r="P824" s="1">
        <v>38333</v>
      </c>
      <c r="Q824" s="1">
        <f t="shared" si="126"/>
        <v>0.38333</v>
      </c>
      <c r="S824" s="1">
        <f t="shared" si="127"/>
        <v>0</v>
      </c>
      <c r="U824" s="1">
        <f t="shared" si="128"/>
        <v>0</v>
      </c>
    </row>
    <row r="825" spans="1:21" ht="14.4" customHeight="1" x14ac:dyDescent="0.3">
      <c r="A825" t="s">
        <v>100</v>
      </c>
      <c r="B825" t="s">
        <v>100</v>
      </c>
      <c r="C825" t="s">
        <v>130</v>
      </c>
      <c r="D825" t="s">
        <v>102</v>
      </c>
      <c r="E825">
        <v>1939</v>
      </c>
      <c r="F825">
        <v>0</v>
      </c>
      <c r="G825" s="1"/>
      <c r="H825" s="3">
        <f t="shared" si="122"/>
        <v>0</v>
      </c>
      <c r="I825" s="1">
        <v>1154738</v>
      </c>
      <c r="J825" s="3">
        <f t="shared" si="123"/>
        <v>23.094760000000001</v>
      </c>
      <c r="L825" s="1"/>
      <c r="M825" s="2">
        <f t="shared" si="124"/>
        <v>0</v>
      </c>
      <c r="N825" s="1"/>
      <c r="O825" s="2">
        <f t="shared" si="125"/>
        <v>0</v>
      </c>
      <c r="P825" s="1"/>
      <c r="Q825" s="1">
        <f t="shared" si="126"/>
        <v>0</v>
      </c>
      <c r="S825" s="1">
        <f t="shared" si="127"/>
        <v>0</v>
      </c>
      <c r="U825" s="1">
        <f t="shared" si="128"/>
        <v>0</v>
      </c>
    </row>
    <row r="826" spans="1:21" ht="14.4" customHeight="1" x14ac:dyDescent="0.3">
      <c r="A826" t="s">
        <v>100</v>
      </c>
      <c r="B826" t="s">
        <v>100</v>
      </c>
      <c r="C826" t="s">
        <v>130</v>
      </c>
      <c r="D826" t="s">
        <v>102</v>
      </c>
      <c r="E826">
        <v>1940</v>
      </c>
      <c r="F826">
        <v>0</v>
      </c>
      <c r="G826" s="1"/>
      <c r="H826" s="3">
        <f t="shared" si="122"/>
        <v>0</v>
      </c>
      <c r="I826" s="1">
        <v>1191641</v>
      </c>
      <c r="J826" s="3">
        <f t="shared" si="123"/>
        <v>23.832820000000002</v>
      </c>
      <c r="L826" s="1"/>
      <c r="M826" s="2">
        <f t="shared" si="124"/>
        <v>0</v>
      </c>
      <c r="N826" s="1"/>
      <c r="O826" s="2">
        <f t="shared" si="125"/>
        <v>0</v>
      </c>
      <c r="P826" s="1"/>
      <c r="Q826" s="1">
        <f t="shared" si="126"/>
        <v>0</v>
      </c>
      <c r="S826" s="1">
        <f t="shared" si="127"/>
        <v>0</v>
      </c>
      <c r="U826" s="1">
        <f t="shared" si="128"/>
        <v>0</v>
      </c>
    </row>
    <row r="827" spans="1:21" ht="14.4" customHeight="1" x14ac:dyDescent="0.3">
      <c r="A827" t="s">
        <v>100</v>
      </c>
      <c r="B827" t="s">
        <v>100</v>
      </c>
      <c r="C827" t="s">
        <v>130</v>
      </c>
      <c r="D827" t="s">
        <v>102</v>
      </c>
      <c r="E827">
        <v>1941</v>
      </c>
      <c r="F827">
        <v>0</v>
      </c>
      <c r="G827" s="1"/>
      <c r="H827" s="3">
        <f t="shared" si="122"/>
        <v>0</v>
      </c>
      <c r="I827" s="1">
        <v>835595</v>
      </c>
      <c r="J827" s="3">
        <f t="shared" si="123"/>
        <v>16.7119</v>
      </c>
      <c r="L827" s="1"/>
      <c r="M827" s="2">
        <f t="shared" si="124"/>
        <v>0</v>
      </c>
      <c r="N827" s="1"/>
      <c r="O827" s="2">
        <f t="shared" si="125"/>
        <v>0</v>
      </c>
      <c r="P827" s="1"/>
      <c r="Q827" s="1">
        <f t="shared" si="126"/>
        <v>0</v>
      </c>
      <c r="S827" s="1">
        <f t="shared" si="127"/>
        <v>0</v>
      </c>
      <c r="U827" s="1">
        <f t="shared" si="128"/>
        <v>0</v>
      </c>
    </row>
    <row r="828" spans="1:21" ht="14.4" customHeight="1" x14ac:dyDescent="0.3">
      <c r="A828" t="s">
        <v>100</v>
      </c>
      <c r="B828" t="s">
        <v>100</v>
      </c>
      <c r="C828" t="s">
        <v>130</v>
      </c>
      <c r="D828" t="s">
        <v>102</v>
      </c>
      <c r="E828">
        <v>1942</v>
      </c>
      <c r="F828">
        <v>0</v>
      </c>
      <c r="G828" s="1"/>
      <c r="H828" s="3">
        <f t="shared" ref="H828:H841" si="129">G828/50000</f>
        <v>0</v>
      </c>
      <c r="I828" s="1"/>
      <c r="J828" s="3">
        <f t="shared" ref="J828:J841" si="130">I828/50000</f>
        <v>0</v>
      </c>
      <c r="L828" s="1"/>
      <c r="M828" s="2">
        <f t="shared" ref="M828:M841" si="131">L828/1000</f>
        <v>0</v>
      </c>
      <c r="N828" s="1"/>
      <c r="O828" s="2">
        <f t="shared" ref="O828:O841" si="132">N828/1000</f>
        <v>0</v>
      </c>
      <c r="P828" s="1"/>
      <c r="Q828" s="1">
        <f t="shared" si="126"/>
        <v>0</v>
      </c>
      <c r="S828" s="1">
        <f t="shared" si="127"/>
        <v>0</v>
      </c>
      <c r="U828" s="1">
        <f t="shared" si="128"/>
        <v>0</v>
      </c>
    </row>
    <row r="829" spans="1:21" ht="14.4" customHeight="1" x14ac:dyDescent="0.3">
      <c r="A829" t="s">
        <v>100</v>
      </c>
      <c r="B829" t="s">
        <v>100</v>
      </c>
      <c r="C829" t="s">
        <v>130</v>
      </c>
      <c r="D829" t="s">
        <v>102</v>
      </c>
      <c r="E829">
        <v>1943</v>
      </c>
      <c r="F829">
        <v>0</v>
      </c>
      <c r="G829" s="1"/>
      <c r="H829" s="3">
        <f t="shared" si="129"/>
        <v>0</v>
      </c>
      <c r="I829" s="1"/>
      <c r="J829" s="3">
        <f t="shared" si="130"/>
        <v>0</v>
      </c>
      <c r="L829" s="1"/>
      <c r="M829" s="2">
        <f t="shared" si="131"/>
        <v>0</v>
      </c>
      <c r="N829" s="1"/>
      <c r="O829" s="2">
        <f t="shared" si="132"/>
        <v>0</v>
      </c>
      <c r="P829" s="1"/>
      <c r="Q829" s="1">
        <f t="shared" si="126"/>
        <v>0</v>
      </c>
      <c r="S829" s="1">
        <f t="shared" si="127"/>
        <v>0</v>
      </c>
      <c r="U829" s="1">
        <f t="shared" si="128"/>
        <v>0</v>
      </c>
    </row>
    <row r="830" spans="1:21" ht="14.4" customHeight="1" x14ac:dyDescent="0.3">
      <c r="A830" t="s">
        <v>100</v>
      </c>
      <c r="B830" t="s">
        <v>100</v>
      </c>
      <c r="C830" t="s">
        <v>130</v>
      </c>
      <c r="D830" t="s">
        <v>102</v>
      </c>
      <c r="E830">
        <v>1944</v>
      </c>
      <c r="F830">
        <v>0</v>
      </c>
      <c r="G830" s="1"/>
      <c r="H830" s="3">
        <f t="shared" si="129"/>
        <v>0</v>
      </c>
      <c r="I830" s="1"/>
      <c r="J830" s="3">
        <f t="shared" si="130"/>
        <v>0</v>
      </c>
      <c r="L830" s="1"/>
      <c r="M830" s="2">
        <f t="shared" si="131"/>
        <v>0</v>
      </c>
      <c r="N830" s="1"/>
      <c r="O830" s="2">
        <f t="shared" si="132"/>
        <v>0</v>
      </c>
      <c r="P830" s="1"/>
      <c r="Q830" s="1">
        <f t="shared" si="126"/>
        <v>0</v>
      </c>
      <c r="S830" s="1">
        <f t="shared" si="127"/>
        <v>0</v>
      </c>
      <c r="U830" s="1">
        <f t="shared" si="128"/>
        <v>0</v>
      </c>
    </row>
    <row r="831" spans="1:21" ht="14.4" customHeight="1" x14ac:dyDescent="0.3">
      <c r="A831" t="s">
        <v>100</v>
      </c>
      <c r="B831" t="s">
        <v>100</v>
      </c>
      <c r="C831" t="s">
        <v>130</v>
      </c>
      <c r="D831" t="s">
        <v>102</v>
      </c>
      <c r="E831">
        <v>1945</v>
      </c>
      <c r="F831">
        <v>0</v>
      </c>
      <c r="G831" s="1"/>
      <c r="H831" s="3">
        <f t="shared" si="129"/>
        <v>0</v>
      </c>
      <c r="I831" s="1"/>
      <c r="J831" s="3">
        <f t="shared" si="130"/>
        <v>0</v>
      </c>
      <c r="L831" s="1"/>
      <c r="M831" s="2">
        <f t="shared" si="131"/>
        <v>0</v>
      </c>
      <c r="N831" s="1"/>
      <c r="O831" s="2">
        <f t="shared" si="132"/>
        <v>0</v>
      </c>
      <c r="P831" s="1"/>
      <c r="Q831" s="1">
        <f t="shared" si="126"/>
        <v>0</v>
      </c>
      <c r="S831" s="1">
        <f t="shared" si="127"/>
        <v>0</v>
      </c>
      <c r="U831" s="1">
        <f t="shared" si="128"/>
        <v>0</v>
      </c>
    </row>
    <row r="832" spans="1:21" ht="14.4" customHeight="1" x14ac:dyDescent="0.3">
      <c r="A832" t="s">
        <v>38</v>
      </c>
      <c r="B832" t="s">
        <v>38</v>
      </c>
      <c r="C832" t="s">
        <v>130</v>
      </c>
      <c r="D832" t="s">
        <v>102</v>
      </c>
      <c r="E832">
        <v>1936</v>
      </c>
      <c r="F832">
        <v>20</v>
      </c>
      <c r="G832" s="1">
        <v>1122512</v>
      </c>
      <c r="H832" s="3">
        <f t="shared" si="129"/>
        <v>22.450240000000001</v>
      </c>
      <c r="I832" s="1">
        <v>466659</v>
      </c>
      <c r="J832" s="3">
        <f t="shared" si="130"/>
        <v>9.3331800000000005</v>
      </c>
      <c r="L832" s="1"/>
      <c r="M832" s="2">
        <f t="shared" si="131"/>
        <v>0</v>
      </c>
      <c r="N832" s="1"/>
      <c r="O832" s="2">
        <f t="shared" si="132"/>
        <v>0</v>
      </c>
      <c r="P832" s="1">
        <f>29278040+13305</f>
        <v>29291345</v>
      </c>
      <c r="Q832" s="1">
        <f t="shared" si="126"/>
        <v>292.91345000000001</v>
      </c>
      <c r="S832" s="1">
        <f t="shared" si="127"/>
        <v>0</v>
      </c>
      <c r="U832" s="1">
        <f t="shared" si="128"/>
        <v>0</v>
      </c>
    </row>
    <row r="833" spans="1:21" ht="14.4" customHeight="1" x14ac:dyDescent="0.3">
      <c r="A833" t="s">
        <v>38</v>
      </c>
      <c r="B833" t="s">
        <v>38</v>
      </c>
      <c r="C833" t="s">
        <v>130</v>
      </c>
      <c r="D833" t="s">
        <v>102</v>
      </c>
      <c r="E833">
        <v>1937</v>
      </c>
      <c r="F833">
        <v>20</v>
      </c>
      <c r="G833" s="1">
        <v>1428023</v>
      </c>
      <c r="H833" s="3">
        <f t="shared" si="129"/>
        <v>28.560459999999999</v>
      </c>
      <c r="I833" s="1">
        <v>780152</v>
      </c>
      <c r="J833" s="3">
        <f t="shared" si="130"/>
        <v>15.60304</v>
      </c>
      <c r="L833" s="1"/>
      <c r="M833" s="2">
        <f t="shared" si="131"/>
        <v>0</v>
      </c>
      <c r="N833" s="1"/>
      <c r="O833" s="2">
        <f t="shared" si="132"/>
        <v>0</v>
      </c>
      <c r="P833" s="1">
        <f>35646160+18616</f>
        <v>35664776</v>
      </c>
      <c r="Q833" s="1">
        <f t="shared" si="126"/>
        <v>356.64776000000001</v>
      </c>
      <c r="S833" s="1">
        <f t="shared" si="127"/>
        <v>0</v>
      </c>
      <c r="U833" s="1">
        <f t="shared" si="128"/>
        <v>0</v>
      </c>
    </row>
    <row r="834" spans="1:21" ht="14.4" customHeight="1" x14ac:dyDescent="0.3">
      <c r="A834" t="s">
        <v>38</v>
      </c>
      <c r="B834" t="s">
        <v>38</v>
      </c>
      <c r="C834" t="s">
        <v>130</v>
      </c>
      <c r="D834" t="s">
        <v>102</v>
      </c>
      <c r="E834">
        <v>1938</v>
      </c>
      <c r="F834">
        <v>20</v>
      </c>
      <c r="G834" s="1">
        <v>1526583</v>
      </c>
      <c r="H834" s="3">
        <f t="shared" si="129"/>
        <v>30.531659999999999</v>
      </c>
      <c r="I834" s="1">
        <v>872591</v>
      </c>
      <c r="J834" s="3">
        <f t="shared" si="130"/>
        <v>17.451820000000001</v>
      </c>
      <c r="L834" s="1"/>
      <c r="M834" s="2">
        <f t="shared" si="131"/>
        <v>0</v>
      </c>
      <c r="N834" s="1"/>
      <c r="O834" s="2">
        <f t="shared" si="132"/>
        <v>0</v>
      </c>
      <c r="P834" s="1">
        <f>37502220+9376</f>
        <v>37511596</v>
      </c>
      <c r="Q834" s="1">
        <f t="shared" si="126"/>
        <v>375.11595999999997</v>
      </c>
      <c r="S834" s="1">
        <f t="shared" si="127"/>
        <v>0</v>
      </c>
      <c r="U834" s="1">
        <f t="shared" si="128"/>
        <v>0</v>
      </c>
    </row>
    <row r="835" spans="1:21" ht="14.4" customHeight="1" x14ac:dyDescent="0.3">
      <c r="A835" t="s">
        <v>38</v>
      </c>
      <c r="B835" t="s">
        <v>38</v>
      </c>
      <c r="C835" t="s">
        <v>130</v>
      </c>
      <c r="D835" t="s">
        <v>102</v>
      </c>
      <c r="E835">
        <v>1939</v>
      </c>
      <c r="F835">
        <v>20</v>
      </c>
      <c r="G835" s="1">
        <v>1526583</v>
      </c>
      <c r="H835" s="3">
        <f t="shared" si="129"/>
        <v>30.531659999999999</v>
      </c>
      <c r="I835" s="1">
        <v>0</v>
      </c>
      <c r="J835" s="3">
        <f t="shared" si="130"/>
        <v>0</v>
      </c>
      <c r="L835" s="1"/>
      <c r="M835" s="2">
        <f t="shared" si="131"/>
        <v>0</v>
      </c>
      <c r="N835" s="1"/>
      <c r="O835" s="2">
        <f t="shared" si="132"/>
        <v>0</v>
      </c>
      <c r="P835" s="1"/>
      <c r="Q835" s="1">
        <f t="shared" ref="Q835:Q898" si="133">P835/100000</f>
        <v>0</v>
      </c>
      <c r="S835" s="1">
        <f t="shared" si="127"/>
        <v>0</v>
      </c>
      <c r="U835" s="1">
        <f t="shared" si="128"/>
        <v>0</v>
      </c>
    </row>
    <row r="836" spans="1:21" ht="14.4" customHeight="1" x14ac:dyDescent="0.3">
      <c r="A836" t="s">
        <v>38</v>
      </c>
      <c r="B836" t="s">
        <v>38</v>
      </c>
      <c r="C836" t="s">
        <v>130</v>
      </c>
      <c r="D836" t="s">
        <v>102</v>
      </c>
      <c r="E836">
        <v>1940</v>
      </c>
      <c r="F836">
        <v>20</v>
      </c>
      <c r="G836" s="1">
        <v>1526583</v>
      </c>
      <c r="H836" s="3">
        <f t="shared" si="129"/>
        <v>30.531659999999999</v>
      </c>
      <c r="I836" s="1">
        <v>800000</v>
      </c>
      <c r="J836" s="3">
        <f t="shared" si="130"/>
        <v>16</v>
      </c>
      <c r="L836" s="1"/>
      <c r="M836" s="2">
        <f t="shared" si="131"/>
        <v>0</v>
      </c>
      <c r="N836" s="1"/>
      <c r="O836" s="2">
        <f t="shared" si="132"/>
        <v>0</v>
      </c>
      <c r="P836" s="1"/>
      <c r="Q836" s="1">
        <f t="shared" si="133"/>
        <v>0</v>
      </c>
      <c r="S836" s="1">
        <f t="shared" si="127"/>
        <v>0</v>
      </c>
      <c r="U836" s="1">
        <f t="shared" si="128"/>
        <v>0</v>
      </c>
    </row>
    <row r="837" spans="1:21" ht="14.4" customHeight="1" x14ac:dyDescent="0.3">
      <c r="A837" t="s">
        <v>38</v>
      </c>
      <c r="B837" t="s">
        <v>38</v>
      </c>
      <c r="C837" t="s">
        <v>130</v>
      </c>
      <c r="D837" t="s">
        <v>102</v>
      </c>
      <c r="E837">
        <v>1941</v>
      </c>
      <c r="F837">
        <v>20</v>
      </c>
      <c r="G837" s="1">
        <v>1526583</v>
      </c>
      <c r="H837" s="3">
        <f t="shared" si="129"/>
        <v>30.531659999999999</v>
      </c>
      <c r="I837" s="1">
        <v>892000</v>
      </c>
      <c r="J837" s="3">
        <f t="shared" si="130"/>
        <v>17.84</v>
      </c>
      <c r="L837" s="1"/>
      <c r="M837" s="2">
        <f t="shared" si="131"/>
        <v>0</v>
      </c>
      <c r="N837" s="1"/>
      <c r="O837" s="2">
        <f t="shared" si="132"/>
        <v>0</v>
      </c>
      <c r="P837" s="1"/>
      <c r="Q837" s="1">
        <f t="shared" si="133"/>
        <v>0</v>
      </c>
      <c r="S837" s="1">
        <f t="shared" si="127"/>
        <v>0</v>
      </c>
      <c r="U837" s="1">
        <f t="shared" si="128"/>
        <v>0</v>
      </c>
    </row>
    <row r="838" spans="1:21" ht="14.4" customHeight="1" x14ac:dyDescent="0.3">
      <c r="A838" t="s">
        <v>38</v>
      </c>
      <c r="B838" t="s">
        <v>38</v>
      </c>
      <c r="C838" t="s">
        <v>130</v>
      </c>
      <c r="D838" t="s">
        <v>102</v>
      </c>
      <c r="E838">
        <v>1942</v>
      </c>
      <c r="F838">
        <v>20</v>
      </c>
      <c r="G838" s="1">
        <v>1526583</v>
      </c>
      <c r="H838" s="3">
        <f t="shared" si="129"/>
        <v>30.531659999999999</v>
      </c>
      <c r="I838" s="1">
        <v>796000</v>
      </c>
      <c r="J838" s="3">
        <f t="shared" si="130"/>
        <v>15.92</v>
      </c>
      <c r="L838" s="1"/>
      <c r="M838" s="2">
        <f t="shared" si="131"/>
        <v>0</v>
      </c>
      <c r="N838" s="1"/>
      <c r="O838" s="2">
        <f t="shared" si="132"/>
        <v>0</v>
      </c>
      <c r="P838" s="1"/>
      <c r="Q838" s="1">
        <f t="shared" si="133"/>
        <v>0</v>
      </c>
      <c r="S838" s="1">
        <f t="shared" si="127"/>
        <v>0</v>
      </c>
      <c r="U838" s="1">
        <f t="shared" si="128"/>
        <v>0</v>
      </c>
    </row>
    <row r="839" spans="1:21" ht="14.4" customHeight="1" x14ac:dyDescent="0.3">
      <c r="A839" t="s">
        <v>38</v>
      </c>
      <c r="B839" t="s">
        <v>38</v>
      </c>
      <c r="C839" t="s">
        <v>130</v>
      </c>
      <c r="D839" t="s">
        <v>102</v>
      </c>
      <c r="E839">
        <v>1943</v>
      </c>
      <c r="F839">
        <v>20</v>
      </c>
      <c r="G839" s="1">
        <v>1480000</v>
      </c>
      <c r="H839" s="3">
        <f t="shared" si="129"/>
        <v>29.6</v>
      </c>
      <c r="I839" s="1">
        <v>706000</v>
      </c>
      <c r="J839" s="3">
        <f t="shared" si="130"/>
        <v>14.12</v>
      </c>
      <c r="L839" s="1"/>
      <c r="M839" s="2">
        <f t="shared" si="131"/>
        <v>0</v>
      </c>
      <c r="N839" s="1"/>
      <c r="O839" s="2">
        <f t="shared" si="132"/>
        <v>0</v>
      </c>
      <c r="P839" s="1"/>
      <c r="Q839" s="1">
        <f t="shared" si="133"/>
        <v>0</v>
      </c>
      <c r="S839" s="1">
        <f t="shared" si="127"/>
        <v>0</v>
      </c>
      <c r="U839" s="1">
        <f t="shared" si="128"/>
        <v>0</v>
      </c>
    </row>
    <row r="840" spans="1:21" ht="14.4" customHeight="1" x14ac:dyDescent="0.3">
      <c r="A840" t="s">
        <v>38</v>
      </c>
      <c r="B840" t="s">
        <v>38</v>
      </c>
      <c r="C840" t="s">
        <v>130</v>
      </c>
      <c r="D840" t="s">
        <v>102</v>
      </c>
      <c r="E840">
        <v>1944</v>
      </c>
      <c r="F840">
        <v>20</v>
      </c>
      <c r="G840" s="1">
        <v>1380000</v>
      </c>
      <c r="H840" s="3">
        <f t="shared" si="129"/>
        <v>27.6</v>
      </c>
      <c r="I840" s="1">
        <v>670000</v>
      </c>
      <c r="J840" s="3">
        <f t="shared" si="130"/>
        <v>13.4</v>
      </c>
      <c r="L840" s="1"/>
      <c r="M840" s="2">
        <f t="shared" si="131"/>
        <v>0</v>
      </c>
      <c r="N840" s="1"/>
      <c r="O840" s="2">
        <f t="shared" si="132"/>
        <v>0</v>
      </c>
      <c r="P840" s="1"/>
      <c r="Q840" s="1">
        <f t="shared" si="133"/>
        <v>0</v>
      </c>
      <c r="S840" s="1">
        <f t="shared" si="127"/>
        <v>0</v>
      </c>
      <c r="U840" s="1">
        <f t="shared" si="128"/>
        <v>0</v>
      </c>
    </row>
    <row r="841" spans="1:21" ht="14.4" customHeight="1" x14ac:dyDescent="0.3">
      <c r="A841" t="s">
        <v>38</v>
      </c>
      <c r="B841" t="s">
        <v>38</v>
      </c>
      <c r="C841" t="s">
        <v>130</v>
      </c>
      <c r="D841" t="s">
        <v>102</v>
      </c>
      <c r="E841">
        <v>1945</v>
      </c>
      <c r="F841">
        <v>20</v>
      </c>
      <c r="G841" s="1"/>
      <c r="H841" s="3">
        <f t="shared" si="129"/>
        <v>0</v>
      </c>
      <c r="I841" s="1"/>
      <c r="J841" s="3">
        <f t="shared" si="130"/>
        <v>0</v>
      </c>
      <c r="L841" s="1"/>
      <c r="M841" s="2">
        <f t="shared" si="131"/>
        <v>0</v>
      </c>
      <c r="N841" s="1"/>
      <c r="O841" s="2">
        <f t="shared" si="132"/>
        <v>0</v>
      </c>
      <c r="P841" s="1"/>
      <c r="Q841" s="1">
        <f t="shared" si="133"/>
        <v>0</v>
      </c>
      <c r="S841" s="1">
        <f t="shared" si="127"/>
        <v>0</v>
      </c>
      <c r="U841" s="1">
        <f t="shared" si="128"/>
        <v>0</v>
      </c>
    </row>
    <row r="842" spans="1:21" ht="14.4" customHeight="1" x14ac:dyDescent="0.3">
      <c r="A842" t="s">
        <v>109</v>
      </c>
      <c r="B842" t="s">
        <v>109</v>
      </c>
      <c r="C842" t="s">
        <v>129</v>
      </c>
      <c r="D842" t="s">
        <v>102</v>
      </c>
      <c r="E842">
        <v>1936</v>
      </c>
      <c r="F842">
        <v>0</v>
      </c>
      <c r="G842">
        <v>0</v>
      </c>
      <c r="H842" s="3">
        <f t="shared" ref="H842:H861" si="134">G842/50000</f>
        <v>0</v>
      </c>
      <c r="I842" s="1">
        <v>6539</v>
      </c>
      <c r="J842" s="3">
        <f t="shared" ref="J842:J861" si="135">I842/50000</f>
        <v>0.13078000000000001</v>
      </c>
      <c r="K842">
        <v>0</v>
      </c>
      <c r="L842">
        <v>0</v>
      </c>
      <c r="M842" s="2">
        <f t="shared" ref="M842:M861" si="136">L842/1000</f>
        <v>0</v>
      </c>
      <c r="N842">
        <v>0</v>
      </c>
      <c r="O842" s="2">
        <f t="shared" ref="O842:O861" si="137">N842/1000</f>
        <v>0</v>
      </c>
      <c r="P842" s="1">
        <f>204450+8165+20395</f>
        <v>233010</v>
      </c>
      <c r="Q842" s="1">
        <f t="shared" si="133"/>
        <v>2.3300999999999998</v>
      </c>
      <c r="R842" s="1">
        <v>1379</v>
      </c>
      <c r="S842" s="1">
        <f t="shared" si="127"/>
        <v>137.9</v>
      </c>
      <c r="U842" s="1">
        <f t="shared" si="128"/>
        <v>0</v>
      </c>
    </row>
    <row r="843" spans="1:21" ht="14.4" customHeight="1" x14ac:dyDescent="0.3">
      <c r="A843" t="s">
        <v>109</v>
      </c>
      <c r="B843" t="s">
        <v>109</v>
      </c>
      <c r="C843" t="s">
        <v>129</v>
      </c>
      <c r="D843" t="s">
        <v>102</v>
      </c>
      <c r="E843">
        <v>1937</v>
      </c>
      <c r="F843">
        <v>0</v>
      </c>
      <c r="G843">
        <v>0</v>
      </c>
      <c r="H843" s="3">
        <f t="shared" si="134"/>
        <v>0</v>
      </c>
      <c r="I843" s="1">
        <v>7700</v>
      </c>
      <c r="J843" s="3">
        <f t="shared" si="135"/>
        <v>0.154</v>
      </c>
      <c r="K843">
        <v>0</v>
      </c>
      <c r="L843">
        <v>0</v>
      </c>
      <c r="M843" s="2">
        <f t="shared" si="136"/>
        <v>0</v>
      </c>
      <c r="N843">
        <v>0</v>
      </c>
      <c r="O843" s="2">
        <f t="shared" si="137"/>
        <v>0</v>
      </c>
      <c r="P843" s="1">
        <f>228260+17168+22439</f>
        <v>267867</v>
      </c>
      <c r="Q843" s="1">
        <f t="shared" si="133"/>
        <v>2.6786699999999999</v>
      </c>
      <c r="R843" s="1">
        <v>2069</v>
      </c>
      <c r="S843" s="1">
        <f t="shared" si="127"/>
        <v>206.9</v>
      </c>
      <c r="U843" s="1">
        <f t="shared" si="128"/>
        <v>0</v>
      </c>
    </row>
    <row r="844" spans="1:21" ht="14.4" customHeight="1" x14ac:dyDescent="0.3">
      <c r="A844" t="s">
        <v>109</v>
      </c>
      <c r="B844" t="s">
        <v>109</v>
      </c>
      <c r="C844" t="s">
        <v>129</v>
      </c>
      <c r="D844" t="s">
        <v>102</v>
      </c>
      <c r="E844">
        <v>1938</v>
      </c>
      <c r="F844">
        <v>0</v>
      </c>
      <c r="G844">
        <v>0</v>
      </c>
      <c r="H844" s="3">
        <f t="shared" si="134"/>
        <v>0</v>
      </c>
      <c r="I844" s="1">
        <v>2519</v>
      </c>
      <c r="J844" s="3">
        <f t="shared" si="135"/>
        <v>5.0380000000000001E-2</v>
      </c>
      <c r="K844">
        <v>0</v>
      </c>
      <c r="L844">
        <v>0</v>
      </c>
      <c r="M844" s="2">
        <f t="shared" si="136"/>
        <v>0</v>
      </c>
      <c r="N844">
        <v>0</v>
      </c>
      <c r="O844" s="2">
        <f t="shared" si="137"/>
        <v>0</v>
      </c>
      <c r="P844" s="1">
        <f>277290+16581+14619</f>
        <v>308490</v>
      </c>
      <c r="Q844" s="1">
        <f t="shared" si="133"/>
        <v>3.0849000000000002</v>
      </c>
      <c r="R844" s="1">
        <v>2810</v>
      </c>
      <c r="S844" s="1">
        <f t="shared" si="127"/>
        <v>281</v>
      </c>
      <c r="U844" s="1">
        <f t="shared" si="128"/>
        <v>0</v>
      </c>
    </row>
    <row r="845" spans="1:21" ht="14.4" customHeight="1" x14ac:dyDescent="0.3">
      <c r="A845" t="s">
        <v>109</v>
      </c>
      <c r="B845" t="s">
        <v>109</v>
      </c>
      <c r="C845" t="s">
        <v>129</v>
      </c>
      <c r="D845" t="s">
        <v>102</v>
      </c>
      <c r="E845">
        <v>1939</v>
      </c>
      <c r="F845">
        <v>0</v>
      </c>
      <c r="G845">
        <v>0</v>
      </c>
      <c r="H845" s="3">
        <f t="shared" si="134"/>
        <v>0</v>
      </c>
      <c r="I845" s="1">
        <v>623</v>
      </c>
      <c r="J845" s="3">
        <f t="shared" si="135"/>
        <v>1.2460000000000001E-2</v>
      </c>
      <c r="K845">
        <v>0</v>
      </c>
      <c r="L845">
        <v>0</v>
      </c>
      <c r="M845" s="2">
        <f t="shared" si="136"/>
        <v>0</v>
      </c>
      <c r="N845">
        <v>0</v>
      </c>
      <c r="O845" s="2">
        <f t="shared" si="137"/>
        <v>0</v>
      </c>
      <c r="P845" s="1"/>
      <c r="Q845" s="1">
        <f t="shared" si="133"/>
        <v>0</v>
      </c>
      <c r="R845" s="1">
        <v>3851</v>
      </c>
      <c r="S845" s="1">
        <f t="shared" ref="S845:S908" si="138">R845/10</f>
        <v>385.1</v>
      </c>
      <c r="U845" s="1">
        <f t="shared" ref="U845:U908" si="139">T845/1000</f>
        <v>0</v>
      </c>
    </row>
    <row r="846" spans="1:21" ht="14.4" customHeight="1" x14ac:dyDescent="0.3">
      <c r="A846" t="s">
        <v>109</v>
      </c>
      <c r="B846" t="s">
        <v>109</v>
      </c>
      <c r="C846" t="s">
        <v>129</v>
      </c>
      <c r="D846" t="s">
        <v>102</v>
      </c>
      <c r="E846">
        <v>1940</v>
      </c>
      <c r="F846">
        <v>0</v>
      </c>
      <c r="G846">
        <v>0</v>
      </c>
      <c r="H846" s="3">
        <f t="shared" si="134"/>
        <v>0</v>
      </c>
      <c r="I846" s="1">
        <v>296</v>
      </c>
      <c r="J846" s="3">
        <f t="shared" si="135"/>
        <v>5.9199999999999999E-3</v>
      </c>
      <c r="K846">
        <v>0</v>
      </c>
      <c r="L846">
        <v>0</v>
      </c>
      <c r="M846" s="2">
        <f t="shared" si="136"/>
        <v>0</v>
      </c>
      <c r="N846">
        <v>0</v>
      </c>
      <c r="O846" s="2">
        <f t="shared" si="137"/>
        <v>0</v>
      </c>
      <c r="P846" s="1"/>
      <c r="Q846" s="1">
        <f t="shared" si="133"/>
        <v>0</v>
      </c>
      <c r="R846" s="1">
        <v>4858</v>
      </c>
      <c r="S846" s="1">
        <f t="shared" si="138"/>
        <v>485.8</v>
      </c>
      <c r="U846" s="1">
        <f t="shared" si="139"/>
        <v>0</v>
      </c>
    </row>
    <row r="847" spans="1:21" ht="14.4" customHeight="1" x14ac:dyDescent="0.3">
      <c r="A847" t="s">
        <v>109</v>
      </c>
      <c r="B847" t="s">
        <v>109</v>
      </c>
      <c r="C847" t="s">
        <v>129</v>
      </c>
      <c r="D847" t="s">
        <v>102</v>
      </c>
      <c r="E847">
        <v>1941</v>
      </c>
      <c r="F847">
        <v>0</v>
      </c>
      <c r="G847">
        <v>0</v>
      </c>
      <c r="H847" s="3">
        <f t="shared" si="134"/>
        <v>0</v>
      </c>
      <c r="I847" s="1">
        <v>1203</v>
      </c>
      <c r="J847" s="3">
        <f t="shared" si="135"/>
        <v>2.4060000000000002E-2</v>
      </c>
      <c r="K847">
        <v>0</v>
      </c>
      <c r="L847">
        <v>0</v>
      </c>
      <c r="M847" s="2">
        <f t="shared" si="136"/>
        <v>0</v>
      </c>
      <c r="N847">
        <v>0</v>
      </c>
      <c r="O847" s="2">
        <f t="shared" si="137"/>
        <v>0</v>
      </c>
      <c r="P847" s="1"/>
      <c r="Q847" s="1">
        <f t="shared" si="133"/>
        <v>0</v>
      </c>
      <c r="R847" s="1">
        <v>5834</v>
      </c>
      <c r="S847" s="1">
        <f t="shared" si="138"/>
        <v>583.4</v>
      </c>
      <c r="U847" s="1">
        <f t="shared" si="139"/>
        <v>0</v>
      </c>
    </row>
    <row r="848" spans="1:21" ht="14.4" customHeight="1" x14ac:dyDescent="0.3">
      <c r="A848" t="s">
        <v>109</v>
      </c>
      <c r="B848" t="s">
        <v>109</v>
      </c>
      <c r="C848" t="s">
        <v>129</v>
      </c>
      <c r="D848" t="s">
        <v>102</v>
      </c>
      <c r="E848">
        <v>1942</v>
      </c>
      <c r="F848">
        <v>0</v>
      </c>
      <c r="G848">
        <v>0</v>
      </c>
      <c r="H848" s="3">
        <f t="shared" si="134"/>
        <v>0</v>
      </c>
      <c r="I848" s="1">
        <v>3</v>
      </c>
      <c r="J848" s="3">
        <f t="shared" si="135"/>
        <v>6.0000000000000002E-5</v>
      </c>
      <c r="K848">
        <v>0</v>
      </c>
      <c r="L848">
        <v>0</v>
      </c>
      <c r="M848" s="2">
        <f t="shared" si="136"/>
        <v>0</v>
      </c>
      <c r="N848">
        <v>0</v>
      </c>
      <c r="O848" s="2">
        <f t="shared" si="137"/>
        <v>0</v>
      </c>
      <c r="P848" s="1"/>
      <c r="Q848" s="1">
        <f t="shared" si="133"/>
        <v>0</v>
      </c>
      <c r="R848" s="1">
        <v>5220</v>
      </c>
      <c r="S848" s="1">
        <f t="shared" si="138"/>
        <v>522</v>
      </c>
      <c r="U848" s="1">
        <f t="shared" si="139"/>
        <v>0</v>
      </c>
    </row>
    <row r="849" spans="1:21" ht="14.4" customHeight="1" x14ac:dyDescent="0.3">
      <c r="A849" t="s">
        <v>109</v>
      </c>
      <c r="B849" t="s">
        <v>109</v>
      </c>
      <c r="C849" t="s">
        <v>129</v>
      </c>
      <c r="D849" t="s">
        <v>102</v>
      </c>
      <c r="E849">
        <v>1943</v>
      </c>
      <c r="F849">
        <v>0</v>
      </c>
      <c r="G849">
        <v>0</v>
      </c>
      <c r="H849" s="3">
        <f t="shared" si="134"/>
        <v>0</v>
      </c>
      <c r="I849" s="1">
        <v>1</v>
      </c>
      <c r="J849" s="3">
        <f t="shared" si="135"/>
        <v>2.0000000000000002E-5</v>
      </c>
      <c r="K849">
        <v>0</v>
      </c>
      <c r="L849">
        <v>0</v>
      </c>
      <c r="M849" s="2">
        <f t="shared" si="136"/>
        <v>0</v>
      </c>
      <c r="N849">
        <v>0</v>
      </c>
      <c r="O849" s="2">
        <f t="shared" si="137"/>
        <v>0</v>
      </c>
      <c r="P849" s="1"/>
      <c r="Q849" s="1">
        <f t="shared" si="133"/>
        <v>0</v>
      </c>
      <c r="R849" s="1">
        <v>7477</v>
      </c>
      <c r="S849" s="1">
        <f t="shared" si="138"/>
        <v>747.7</v>
      </c>
      <c r="U849" s="1">
        <f t="shared" si="139"/>
        <v>0</v>
      </c>
    </row>
    <row r="850" spans="1:21" ht="14.4" customHeight="1" x14ac:dyDescent="0.3">
      <c r="A850" t="s">
        <v>109</v>
      </c>
      <c r="B850" t="s">
        <v>109</v>
      </c>
      <c r="C850" t="s">
        <v>129</v>
      </c>
      <c r="D850" t="s">
        <v>102</v>
      </c>
      <c r="E850">
        <v>1944</v>
      </c>
      <c r="F850">
        <v>0</v>
      </c>
      <c r="G850">
        <v>0</v>
      </c>
      <c r="H850" s="3">
        <f t="shared" si="134"/>
        <v>0</v>
      </c>
      <c r="I850" s="1">
        <v>7</v>
      </c>
      <c r="J850" s="3">
        <f t="shared" si="135"/>
        <v>1.3999999999999999E-4</v>
      </c>
      <c r="K850">
        <v>0</v>
      </c>
      <c r="L850">
        <v>0</v>
      </c>
      <c r="M850" s="2">
        <f t="shared" si="136"/>
        <v>0</v>
      </c>
      <c r="N850">
        <v>0</v>
      </c>
      <c r="O850" s="2">
        <f t="shared" si="137"/>
        <v>0</v>
      </c>
      <c r="P850" s="1"/>
      <c r="Q850" s="1">
        <f t="shared" si="133"/>
        <v>0</v>
      </c>
      <c r="S850" s="1">
        <f t="shared" si="138"/>
        <v>0</v>
      </c>
      <c r="U850" s="1">
        <f t="shared" si="139"/>
        <v>0</v>
      </c>
    </row>
    <row r="851" spans="1:21" ht="14.4" customHeight="1" x14ac:dyDescent="0.3">
      <c r="A851" t="s">
        <v>109</v>
      </c>
      <c r="B851" t="s">
        <v>109</v>
      </c>
      <c r="C851" t="s">
        <v>129</v>
      </c>
      <c r="D851" t="s">
        <v>102</v>
      </c>
      <c r="E851">
        <v>1945</v>
      </c>
      <c r="F851">
        <v>0</v>
      </c>
      <c r="G851">
        <v>0</v>
      </c>
      <c r="H851" s="3">
        <f t="shared" si="134"/>
        <v>0</v>
      </c>
      <c r="I851" s="1">
        <v>0</v>
      </c>
      <c r="J851" s="3">
        <f t="shared" si="135"/>
        <v>0</v>
      </c>
      <c r="K851">
        <v>0</v>
      </c>
      <c r="L851">
        <v>0</v>
      </c>
      <c r="M851" s="2">
        <f t="shared" si="136"/>
        <v>0</v>
      </c>
      <c r="N851">
        <v>0</v>
      </c>
      <c r="O851" s="2">
        <f t="shared" si="137"/>
        <v>0</v>
      </c>
      <c r="P851" s="1"/>
      <c r="Q851" s="1">
        <f t="shared" si="133"/>
        <v>0</v>
      </c>
      <c r="S851" s="1">
        <f t="shared" si="138"/>
        <v>0</v>
      </c>
      <c r="U851" s="1">
        <f t="shared" si="139"/>
        <v>0</v>
      </c>
    </row>
    <row r="852" spans="1:21" ht="14.4" customHeight="1" x14ac:dyDescent="0.3">
      <c r="A852" t="s">
        <v>109</v>
      </c>
      <c r="B852" t="s">
        <v>110</v>
      </c>
      <c r="C852" t="s">
        <v>129</v>
      </c>
      <c r="D852" t="s">
        <v>102</v>
      </c>
      <c r="E852">
        <v>1936</v>
      </c>
      <c r="F852">
        <v>0</v>
      </c>
      <c r="G852">
        <v>0</v>
      </c>
      <c r="H852" s="3">
        <f t="shared" si="134"/>
        <v>0</v>
      </c>
      <c r="I852" s="1">
        <v>0</v>
      </c>
      <c r="J852" s="3">
        <f t="shared" si="135"/>
        <v>0</v>
      </c>
      <c r="K852">
        <v>0</v>
      </c>
      <c r="L852">
        <v>0</v>
      </c>
      <c r="M852" s="2">
        <f t="shared" si="136"/>
        <v>0</v>
      </c>
      <c r="N852">
        <v>29</v>
      </c>
      <c r="O852" s="2">
        <f t="shared" si="137"/>
        <v>2.9000000000000001E-2</v>
      </c>
      <c r="P852" s="1">
        <f>8161</f>
        <v>8161</v>
      </c>
      <c r="Q852" s="1">
        <f t="shared" si="133"/>
        <v>8.1610000000000002E-2</v>
      </c>
      <c r="S852" s="1">
        <f t="shared" si="138"/>
        <v>0</v>
      </c>
      <c r="U852" s="1">
        <f t="shared" si="139"/>
        <v>0</v>
      </c>
    </row>
    <row r="853" spans="1:21" ht="14.4" customHeight="1" x14ac:dyDescent="0.3">
      <c r="A853" t="s">
        <v>109</v>
      </c>
      <c r="B853" t="s">
        <v>110</v>
      </c>
      <c r="C853" t="s">
        <v>129</v>
      </c>
      <c r="D853" t="s">
        <v>102</v>
      </c>
      <c r="E853">
        <v>1937</v>
      </c>
      <c r="F853">
        <v>0</v>
      </c>
      <c r="G853">
        <v>0</v>
      </c>
      <c r="H853" s="3">
        <f t="shared" si="134"/>
        <v>0</v>
      </c>
      <c r="I853" s="1">
        <v>0</v>
      </c>
      <c r="J853" s="3">
        <f t="shared" si="135"/>
        <v>0</v>
      </c>
      <c r="K853">
        <v>0</v>
      </c>
      <c r="L853">
        <v>0</v>
      </c>
      <c r="M853" s="2">
        <f t="shared" si="136"/>
        <v>0</v>
      </c>
      <c r="N853">
        <v>0</v>
      </c>
      <c r="O853" s="2">
        <f t="shared" si="137"/>
        <v>0</v>
      </c>
      <c r="P853" s="1">
        <v>18890</v>
      </c>
      <c r="Q853" s="1">
        <f t="shared" si="133"/>
        <v>0.18890000000000001</v>
      </c>
      <c r="S853" s="1">
        <f t="shared" si="138"/>
        <v>0</v>
      </c>
      <c r="U853" s="1">
        <f t="shared" si="139"/>
        <v>0</v>
      </c>
    </row>
    <row r="854" spans="1:21" ht="14.4" customHeight="1" x14ac:dyDescent="0.3">
      <c r="A854" t="s">
        <v>109</v>
      </c>
      <c r="B854" t="s">
        <v>110</v>
      </c>
      <c r="C854" t="s">
        <v>129</v>
      </c>
      <c r="D854" t="s">
        <v>102</v>
      </c>
      <c r="E854">
        <v>1938</v>
      </c>
      <c r="F854">
        <v>0</v>
      </c>
      <c r="G854">
        <v>0</v>
      </c>
      <c r="H854" s="3">
        <f t="shared" si="134"/>
        <v>0</v>
      </c>
      <c r="I854" s="1">
        <v>0</v>
      </c>
      <c r="J854" s="3">
        <f t="shared" si="135"/>
        <v>0</v>
      </c>
      <c r="K854">
        <v>0</v>
      </c>
      <c r="L854">
        <v>0</v>
      </c>
      <c r="M854" s="2">
        <f t="shared" si="136"/>
        <v>0</v>
      </c>
      <c r="N854">
        <v>0</v>
      </c>
      <c r="O854" s="2">
        <f t="shared" si="137"/>
        <v>0</v>
      </c>
      <c r="P854" s="1">
        <v>18364</v>
      </c>
      <c r="Q854" s="1">
        <f t="shared" si="133"/>
        <v>0.18364</v>
      </c>
      <c r="S854" s="1">
        <f t="shared" si="138"/>
        <v>0</v>
      </c>
      <c r="U854" s="1">
        <f t="shared" si="139"/>
        <v>0</v>
      </c>
    </row>
    <row r="855" spans="1:21" ht="14.4" customHeight="1" x14ac:dyDescent="0.3">
      <c r="A855" t="s">
        <v>109</v>
      </c>
      <c r="B855" t="s">
        <v>110</v>
      </c>
      <c r="C855" t="s">
        <v>129</v>
      </c>
      <c r="D855" t="s">
        <v>102</v>
      </c>
      <c r="E855">
        <v>1939</v>
      </c>
      <c r="F855">
        <v>0</v>
      </c>
      <c r="G855">
        <v>0</v>
      </c>
      <c r="H855" s="3">
        <f t="shared" si="134"/>
        <v>0</v>
      </c>
      <c r="I855" s="1">
        <v>0</v>
      </c>
      <c r="J855" s="3">
        <f t="shared" si="135"/>
        <v>0</v>
      </c>
      <c r="K855">
        <v>0</v>
      </c>
      <c r="L855">
        <v>0</v>
      </c>
      <c r="M855" s="2">
        <f t="shared" si="136"/>
        <v>0</v>
      </c>
      <c r="N855">
        <v>180</v>
      </c>
      <c r="O855" s="2">
        <f t="shared" si="137"/>
        <v>0.18</v>
      </c>
      <c r="P855" s="1"/>
      <c r="Q855" s="1">
        <f t="shared" si="133"/>
        <v>0</v>
      </c>
      <c r="S855" s="1">
        <f t="shared" si="138"/>
        <v>0</v>
      </c>
      <c r="U855" s="1">
        <f t="shared" si="139"/>
        <v>0</v>
      </c>
    </row>
    <row r="856" spans="1:21" ht="14.4" customHeight="1" x14ac:dyDescent="0.3">
      <c r="A856" t="s">
        <v>109</v>
      </c>
      <c r="B856" t="s">
        <v>110</v>
      </c>
      <c r="C856" t="s">
        <v>129</v>
      </c>
      <c r="D856" t="s">
        <v>102</v>
      </c>
      <c r="E856">
        <v>1940</v>
      </c>
      <c r="F856">
        <v>0</v>
      </c>
      <c r="G856">
        <v>0</v>
      </c>
      <c r="H856" s="3">
        <f t="shared" si="134"/>
        <v>0</v>
      </c>
      <c r="I856" s="1">
        <v>0</v>
      </c>
      <c r="J856" s="3">
        <f t="shared" si="135"/>
        <v>0</v>
      </c>
      <c r="K856">
        <v>0</v>
      </c>
      <c r="L856">
        <v>0</v>
      </c>
      <c r="M856" s="2">
        <f t="shared" si="136"/>
        <v>0</v>
      </c>
      <c r="N856">
        <v>1030</v>
      </c>
      <c r="O856" s="2">
        <f t="shared" si="137"/>
        <v>1.03</v>
      </c>
      <c r="P856" s="1"/>
      <c r="Q856" s="1">
        <f t="shared" si="133"/>
        <v>0</v>
      </c>
      <c r="S856" s="1">
        <f t="shared" si="138"/>
        <v>0</v>
      </c>
      <c r="U856" s="1">
        <f t="shared" si="139"/>
        <v>0</v>
      </c>
    </row>
    <row r="857" spans="1:21" ht="14.4" customHeight="1" x14ac:dyDescent="0.3">
      <c r="A857" t="s">
        <v>109</v>
      </c>
      <c r="B857" t="s">
        <v>110</v>
      </c>
      <c r="C857" t="s">
        <v>129</v>
      </c>
      <c r="D857" t="s">
        <v>102</v>
      </c>
      <c r="E857">
        <v>1941</v>
      </c>
      <c r="F857">
        <v>0</v>
      </c>
      <c r="G857">
        <v>0</v>
      </c>
      <c r="H857" s="3">
        <f t="shared" si="134"/>
        <v>0</v>
      </c>
      <c r="I857" s="1">
        <v>0</v>
      </c>
      <c r="J857" s="3">
        <f t="shared" si="135"/>
        <v>0</v>
      </c>
      <c r="K857">
        <v>0</v>
      </c>
      <c r="L857">
        <v>0</v>
      </c>
      <c r="M857" s="2">
        <f t="shared" si="136"/>
        <v>0</v>
      </c>
      <c r="N857">
        <v>1352</v>
      </c>
      <c r="O857" s="2">
        <f t="shared" si="137"/>
        <v>1.3520000000000001</v>
      </c>
      <c r="P857" s="1"/>
      <c r="Q857" s="1">
        <f t="shared" si="133"/>
        <v>0</v>
      </c>
      <c r="S857" s="1">
        <f t="shared" si="138"/>
        <v>0</v>
      </c>
      <c r="U857" s="1">
        <f t="shared" si="139"/>
        <v>0</v>
      </c>
    </row>
    <row r="858" spans="1:21" ht="14.4" customHeight="1" x14ac:dyDescent="0.3">
      <c r="A858" t="s">
        <v>109</v>
      </c>
      <c r="B858" t="s">
        <v>110</v>
      </c>
      <c r="C858" t="s">
        <v>129</v>
      </c>
      <c r="D858" t="s">
        <v>102</v>
      </c>
      <c r="E858">
        <v>1942</v>
      </c>
      <c r="F858">
        <v>0</v>
      </c>
      <c r="G858">
        <v>0</v>
      </c>
      <c r="H858" s="3">
        <f t="shared" si="134"/>
        <v>0</v>
      </c>
      <c r="I858" s="1">
        <v>0</v>
      </c>
      <c r="J858" s="3">
        <f t="shared" si="135"/>
        <v>0</v>
      </c>
      <c r="K858">
        <v>0</v>
      </c>
      <c r="L858">
        <v>0</v>
      </c>
      <c r="M858" s="2">
        <f t="shared" si="136"/>
        <v>0</v>
      </c>
      <c r="N858">
        <v>1860</v>
      </c>
      <c r="O858" s="2">
        <f t="shared" si="137"/>
        <v>1.86</v>
      </c>
      <c r="P858" s="1"/>
      <c r="Q858" s="1">
        <f t="shared" si="133"/>
        <v>0</v>
      </c>
      <c r="S858" s="1">
        <f t="shared" si="138"/>
        <v>0</v>
      </c>
      <c r="U858" s="1">
        <f t="shared" si="139"/>
        <v>0</v>
      </c>
    </row>
    <row r="859" spans="1:21" ht="14.4" customHeight="1" x14ac:dyDescent="0.3">
      <c r="A859" t="s">
        <v>109</v>
      </c>
      <c r="B859" t="s">
        <v>110</v>
      </c>
      <c r="C859" t="s">
        <v>129</v>
      </c>
      <c r="D859" t="s">
        <v>102</v>
      </c>
      <c r="E859">
        <v>1943</v>
      </c>
      <c r="F859">
        <v>0</v>
      </c>
      <c r="G859">
        <v>0</v>
      </c>
      <c r="H859" s="3">
        <f t="shared" si="134"/>
        <v>0</v>
      </c>
      <c r="I859" s="1">
        <v>0</v>
      </c>
      <c r="J859" s="3">
        <f t="shared" si="135"/>
        <v>0</v>
      </c>
      <c r="K859">
        <v>0</v>
      </c>
      <c r="L859">
        <v>0</v>
      </c>
      <c r="M859" s="2">
        <f t="shared" si="136"/>
        <v>0</v>
      </c>
      <c r="N859">
        <v>3272</v>
      </c>
      <c r="O859" s="2">
        <f t="shared" si="137"/>
        <v>3.2719999999999998</v>
      </c>
      <c r="P859" s="1"/>
      <c r="Q859" s="1">
        <f t="shared" si="133"/>
        <v>0</v>
      </c>
      <c r="S859" s="1">
        <f t="shared" si="138"/>
        <v>0</v>
      </c>
      <c r="U859" s="1">
        <f t="shared" si="139"/>
        <v>0</v>
      </c>
    </row>
    <row r="860" spans="1:21" ht="14.4" customHeight="1" x14ac:dyDescent="0.3">
      <c r="A860" t="s">
        <v>109</v>
      </c>
      <c r="B860" t="s">
        <v>110</v>
      </c>
      <c r="C860" t="s">
        <v>129</v>
      </c>
      <c r="D860" t="s">
        <v>102</v>
      </c>
      <c r="E860">
        <v>1944</v>
      </c>
      <c r="F860">
        <v>0</v>
      </c>
      <c r="G860">
        <v>0</v>
      </c>
      <c r="H860" s="3">
        <f t="shared" si="134"/>
        <v>0</v>
      </c>
      <c r="I860" s="1">
        <v>0</v>
      </c>
      <c r="J860" s="3">
        <f t="shared" si="135"/>
        <v>0</v>
      </c>
      <c r="K860">
        <v>0</v>
      </c>
      <c r="L860">
        <v>0</v>
      </c>
      <c r="M860" s="2">
        <f t="shared" si="136"/>
        <v>0</v>
      </c>
      <c r="N860">
        <v>6177</v>
      </c>
      <c r="O860" s="2">
        <f t="shared" si="137"/>
        <v>6.1769999999999996</v>
      </c>
      <c r="P860" s="1"/>
      <c r="Q860" s="1">
        <f t="shared" si="133"/>
        <v>0</v>
      </c>
      <c r="S860" s="1">
        <f t="shared" si="138"/>
        <v>0</v>
      </c>
      <c r="U860" s="1">
        <f t="shared" si="139"/>
        <v>0</v>
      </c>
    </row>
    <row r="861" spans="1:21" ht="14.4" customHeight="1" x14ac:dyDescent="0.3">
      <c r="A861" t="s">
        <v>109</v>
      </c>
      <c r="B861" t="s">
        <v>110</v>
      </c>
      <c r="C861" t="s">
        <v>129</v>
      </c>
      <c r="D861" t="s">
        <v>102</v>
      </c>
      <c r="E861">
        <v>1945</v>
      </c>
      <c r="F861">
        <v>0</v>
      </c>
      <c r="G861">
        <v>0</v>
      </c>
      <c r="H861" s="3">
        <f t="shared" si="134"/>
        <v>0</v>
      </c>
      <c r="I861" s="1">
        <v>0</v>
      </c>
      <c r="J861" s="3">
        <f t="shared" si="135"/>
        <v>0</v>
      </c>
      <c r="K861">
        <v>0</v>
      </c>
      <c r="L861">
        <v>0</v>
      </c>
      <c r="M861" s="2">
        <f t="shared" si="136"/>
        <v>0</v>
      </c>
      <c r="N861">
        <v>4369</v>
      </c>
      <c r="O861" s="2">
        <f t="shared" si="137"/>
        <v>4.3689999999999998</v>
      </c>
      <c r="P861" s="1"/>
      <c r="Q861" s="1">
        <f t="shared" si="133"/>
        <v>0</v>
      </c>
      <c r="S861" s="1">
        <f t="shared" si="138"/>
        <v>0</v>
      </c>
      <c r="U861" s="1">
        <f t="shared" si="139"/>
        <v>0</v>
      </c>
    </row>
    <row r="862" spans="1:21" ht="14.4" customHeight="1" x14ac:dyDescent="0.3">
      <c r="A862" t="s">
        <v>50</v>
      </c>
      <c r="B862" t="s">
        <v>50</v>
      </c>
      <c r="C862" t="s">
        <v>129</v>
      </c>
      <c r="D862" t="s">
        <v>102</v>
      </c>
      <c r="E862">
        <v>1936</v>
      </c>
      <c r="F862">
        <v>4</v>
      </c>
      <c r="G862" s="1"/>
      <c r="H862" s="3">
        <f t="shared" ref="H862:H893" si="140">G862/50000</f>
        <v>0</v>
      </c>
      <c r="I862" s="1">
        <v>0</v>
      </c>
      <c r="J862" s="3">
        <f t="shared" ref="J862:J893" si="141">I862/50000</f>
        <v>0</v>
      </c>
      <c r="L862" s="1"/>
      <c r="M862" s="2">
        <f t="shared" ref="M862:M893" si="142">L862/1000</f>
        <v>0</v>
      </c>
      <c r="N862" s="1"/>
      <c r="O862" s="2">
        <f t="shared" ref="O862:O893" si="143">N862/1000</f>
        <v>0</v>
      </c>
      <c r="P862" s="1"/>
      <c r="Q862" s="1">
        <f t="shared" si="133"/>
        <v>0</v>
      </c>
      <c r="S862" s="1">
        <f t="shared" si="138"/>
        <v>0</v>
      </c>
      <c r="U862" s="1">
        <f t="shared" si="139"/>
        <v>0</v>
      </c>
    </row>
    <row r="863" spans="1:21" ht="14.4" customHeight="1" x14ac:dyDescent="0.3">
      <c r="A863" t="s">
        <v>50</v>
      </c>
      <c r="B863" t="s">
        <v>50</v>
      </c>
      <c r="C863" t="s">
        <v>129</v>
      </c>
      <c r="D863" t="s">
        <v>102</v>
      </c>
      <c r="E863">
        <v>1937</v>
      </c>
      <c r="F863">
        <v>4</v>
      </c>
      <c r="G863" s="1"/>
      <c r="H863" s="3">
        <f t="shared" si="140"/>
        <v>0</v>
      </c>
      <c r="I863" s="1"/>
      <c r="J863" s="3">
        <f t="shared" si="141"/>
        <v>0</v>
      </c>
      <c r="L863" s="1"/>
      <c r="M863" s="2">
        <f t="shared" si="142"/>
        <v>0</v>
      </c>
      <c r="N863" s="1"/>
      <c r="O863" s="2">
        <f t="shared" si="143"/>
        <v>0</v>
      </c>
      <c r="P863" s="1"/>
      <c r="Q863" s="1">
        <f t="shared" si="133"/>
        <v>0</v>
      </c>
      <c r="S863" s="1">
        <f t="shared" si="138"/>
        <v>0</v>
      </c>
      <c r="U863" s="1">
        <f t="shared" si="139"/>
        <v>0</v>
      </c>
    </row>
    <row r="864" spans="1:21" ht="14.4" customHeight="1" x14ac:dyDescent="0.3">
      <c r="A864" t="s">
        <v>50</v>
      </c>
      <c r="B864" t="s">
        <v>50</v>
      </c>
      <c r="C864" t="s">
        <v>129</v>
      </c>
      <c r="D864" t="s">
        <v>102</v>
      </c>
      <c r="E864">
        <v>1938</v>
      </c>
      <c r="F864">
        <v>4</v>
      </c>
      <c r="G864" s="1"/>
      <c r="H864" s="3">
        <f t="shared" si="140"/>
        <v>0</v>
      </c>
      <c r="I864" s="1"/>
      <c r="J864" s="3">
        <f t="shared" si="141"/>
        <v>0</v>
      </c>
      <c r="L864" s="1"/>
      <c r="M864" s="2">
        <f t="shared" si="142"/>
        <v>0</v>
      </c>
      <c r="N864" s="1"/>
      <c r="O864" s="2">
        <f t="shared" si="143"/>
        <v>0</v>
      </c>
      <c r="P864" s="1"/>
      <c r="Q864" s="1">
        <f t="shared" si="133"/>
        <v>0</v>
      </c>
      <c r="S864" s="1">
        <f t="shared" si="138"/>
        <v>0</v>
      </c>
      <c r="U864" s="1">
        <f t="shared" si="139"/>
        <v>0</v>
      </c>
    </row>
    <row r="865" spans="1:21" ht="14.4" customHeight="1" x14ac:dyDescent="0.3">
      <c r="A865" t="s">
        <v>50</v>
      </c>
      <c r="B865" t="s">
        <v>50</v>
      </c>
      <c r="C865" t="s">
        <v>129</v>
      </c>
      <c r="D865" t="s">
        <v>102</v>
      </c>
      <c r="E865">
        <v>1939</v>
      </c>
      <c r="F865">
        <v>4</v>
      </c>
      <c r="G865" s="1"/>
      <c r="H865" s="3">
        <f t="shared" si="140"/>
        <v>0</v>
      </c>
      <c r="I865" s="1"/>
      <c r="J865" s="3">
        <f t="shared" si="141"/>
        <v>0</v>
      </c>
      <c r="L865" s="1"/>
      <c r="M865" s="2">
        <f t="shared" si="142"/>
        <v>0</v>
      </c>
      <c r="N865" s="1"/>
      <c r="O865" s="2">
        <f t="shared" si="143"/>
        <v>0</v>
      </c>
      <c r="P865" s="1"/>
      <c r="Q865" s="1">
        <f t="shared" si="133"/>
        <v>0</v>
      </c>
      <c r="S865" s="1">
        <f t="shared" si="138"/>
        <v>0</v>
      </c>
      <c r="U865" s="1">
        <f t="shared" si="139"/>
        <v>0</v>
      </c>
    </row>
    <row r="866" spans="1:21" ht="14.4" customHeight="1" x14ac:dyDescent="0.3">
      <c r="A866" t="s">
        <v>50</v>
      </c>
      <c r="B866" t="s">
        <v>50</v>
      </c>
      <c r="C866" t="s">
        <v>129</v>
      </c>
      <c r="D866" t="s">
        <v>102</v>
      </c>
      <c r="E866">
        <v>1940</v>
      </c>
      <c r="F866">
        <v>4</v>
      </c>
      <c r="G866" s="1"/>
      <c r="H866" s="3">
        <f t="shared" si="140"/>
        <v>0</v>
      </c>
      <c r="I866" s="1"/>
      <c r="J866" s="3">
        <f t="shared" si="141"/>
        <v>0</v>
      </c>
      <c r="L866" s="1"/>
      <c r="M866" s="2">
        <f t="shared" si="142"/>
        <v>0</v>
      </c>
      <c r="N866" s="1"/>
      <c r="O866" s="2">
        <f t="shared" si="143"/>
        <v>0</v>
      </c>
      <c r="P866" s="1"/>
      <c r="Q866" s="1">
        <f t="shared" si="133"/>
        <v>0</v>
      </c>
      <c r="S866" s="1">
        <f t="shared" si="138"/>
        <v>0</v>
      </c>
      <c r="U866" s="1">
        <f t="shared" si="139"/>
        <v>0</v>
      </c>
    </row>
    <row r="867" spans="1:21" ht="14.4" customHeight="1" x14ac:dyDescent="0.3">
      <c r="A867" t="s">
        <v>50</v>
      </c>
      <c r="B867" t="s">
        <v>50</v>
      </c>
      <c r="C867" t="s">
        <v>129</v>
      </c>
      <c r="D867" t="s">
        <v>102</v>
      </c>
      <c r="E867">
        <v>1941</v>
      </c>
      <c r="F867">
        <v>4</v>
      </c>
      <c r="G867" s="1"/>
      <c r="H867" s="3">
        <f t="shared" si="140"/>
        <v>0</v>
      </c>
      <c r="I867" s="1"/>
      <c r="J867" s="3">
        <f t="shared" si="141"/>
        <v>0</v>
      </c>
      <c r="L867" s="1"/>
      <c r="M867" s="2">
        <f t="shared" si="142"/>
        <v>0</v>
      </c>
      <c r="N867" s="1"/>
      <c r="O867" s="2">
        <f t="shared" si="143"/>
        <v>0</v>
      </c>
      <c r="P867" s="1"/>
      <c r="Q867" s="1">
        <f t="shared" si="133"/>
        <v>0</v>
      </c>
      <c r="S867" s="1">
        <f t="shared" si="138"/>
        <v>0</v>
      </c>
      <c r="U867" s="1">
        <f t="shared" si="139"/>
        <v>0</v>
      </c>
    </row>
    <row r="868" spans="1:21" ht="14.4" customHeight="1" x14ac:dyDescent="0.3">
      <c r="A868" t="s">
        <v>50</v>
      </c>
      <c r="B868" t="s">
        <v>50</v>
      </c>
      <c r="C868" t="s">
        <v>129</v>
      </c>
      <c r="D868" t="s">
        <v>102</v>
      </c>
      <c r="E868">
        <v>1942</v>
      </c>
      <c r="F868">
        <v>4</v>
      </c>
      <c r="G868" s="1"/>
      <c r="H868" s="3">
        <f t="shared" si="140"/>
        <v>0</v>
      </c>
      <c r="I868" s="1"/>
      <c r="J868" s="3">
        <f t="shared" si="141"/>
        <v>0</v>
      </c>
      <c r="L868" s="1"/>
      <c r="M868" s="2">
        <f t="shared" si="142"/>
        <v>0</v>
      </c>
      <c r="N868" s="1"/>
      <c r="O868" s="2">
        <f t="shared" si="143"/>
        <v>0</v>
      </c>
      <c r="P868" s="1"/>
      <c r="Q868" s="1">
        <f t="shared" si="133"/>
        <v>0</v>
      </c>
      <c r="S868" s="1">
        <f t="shared" si="138"/>
        <v>0</v>
      </c>
      <c r="U868" s="1">
        <f t="shared" si="139"/>
        <v>0</v>
      </c>
    </row>
    <row r="869" spans="1:21" ht="14.4" customHeight="1" x14ac:dyDescent="0.3">
      <c r="A869" t="s">
        <v>50</v>
      </c>
      <c r="B869" t="s">
        <v>50</v>
      </c>
      <c r="C869" t="s">
        <v>129</v>
      </c>
      <c r="D869" t="s">
        <v>102</v>
      </c>
      <c r="E869">
        <v>1943</v>
      </c>
      <c r="F869">
        <v>4</v>
      </c>
      <c r="G869" s="1"/>
      <c r="H869" s="3">
        <f t="shared" si="140"/>
        <v>0</v>
      </c>
      <c r="I869" s="1"/>
      <c r="J869" s="3">
        <f t="shared" si="141"/>
        <v>0</v>
      </c>
      <c r="L869" s="1"/>
      <c r="M869" s="2">
        <f t="shared" si="142"/>
        <v>0</v>
      </c>
      <c r="N869" s="1"/>
      <c r="O869" s="2">
        <f t="shared" si="143"/>
        <v>0</v>
      </c>
      <c r="P869" s="1"/>
      <c r="Q869" s="1">
        <f t="shared" si="133"/>
        <v>0</v>
      </c>
      <c r="S869" s="1">
        <f t="shared" si="138"/>
        <v>0</v>
      </c>
      <c r="U869" s="1">
        <f t="shared" si="139"/>
        <v>0</v>
      </c>
    </row>
    <row r="870" spans="1:21" ht="14.4" customHeight="1" x14ac:dyDescent="0.3">
      <c r="A870" t="s">
        <v>50</v>
      </c>
      <c r="B870" t="s">
        <v>50</v>
      </c>
      <c r="C870" t="s">
        <v>129</v>
      </c>
      <c r="D870" t="s">
        <v>102</v>
      </c>
      <c r="E870">
        <v>1944</v>
      </c>
      <c r="F870">
        <v>4</v>
      </c>
      <c r="G870" s="1"/>
      <c r="H870" s="3">
        <f t="shared" si="140"/>
        <v>0</v>
      </c>
      <c r="I870" s="1"/>
      <c r="J870" s="3">
        <f t="shared" si="141"/>
        <v>0</v>
      </c>
      <c r="L870" s="1"/>
      <c r="M870" s="2">
        <f t="shared" si="142"/>
        <v>0</v>
      </c>
      <c r="N870" s="1"/>
      <c r="O870" s="2">
        <f t="shared" si="143"/>
        <v>0</v>
      </c>
      <c r="P870" s="1"/>
      <c r="Q870" s="1">
        <f t="shared" si="133"/>
        <v>0</v>
      </c>
      <c r="S870" s="1">
        <f t="shared" si="138"/>
        <v>0</v>
      </c>
      <c r="U870" s="1">
        <f t="shared" si="139"/>
        <v>0</v>
      </c>
    </row>
    <row r="871" spans="1:21" ht="14.4" customHeight="1" x14ac:dyDescent="0.3">
      <c r="A871" t="s">
        <v>50</v>
      </c>
      <c r="B871" t="s">
        <v>50</v>
      </c>
      <c r="C871" t="s">
        <v>129</v>
      </c>
      <c r="D871" t="s">
        <v>102</v>
      </c>
      <c r="E871">
        <v>1945</v>
      </c>
      <c r="F871">
        <v>4</v>
      </c>
      <c r="G871" s="1"/>
      <c r="H871" s="3">
        <f t="shared" si="140"/>
        <v>0</v>
      </c>
      <c r="I871" s="1"/>
      <c r="J871" s="3">
        <f t="shared" si="141"/>
        <v>0</v>
      </c>
      <c r="L871" s="1"/>
      <c r="M871" s="2">
        <f t="shared" si="142"/>
        <v>0</v>
      </c>
      <c r="N871" s="1"/>
      <c r="O871" s="2">
        <f t="shared" si="143"/>
        <v>0</v>
      </c>
      <c r="P871" s="1"/>
      <c r="Q871" s="1">
        <f t="shared" si="133"/>
        <v>0</v>
      </c>
      <c r="S871" s="1">
        <f t="shared" si="138"/>
        <v>0</v>
      </c>
      <c r="U871" s="1">
        <f t="shared" si="139"/>
        <v>0</v>
      </c>
    </row>
    <row r="872" spans="1:21" ht="14.4" customHeight="1" x14ac:dyDescent="0.3">
      <c r="A872" t="s">
        <v>21</v>
      </c>
      <c r="B872" t="s">
        <v>72</v>
      </c>
      <c r="C872" t="s">
        <v>131</v>
      </c>
      <c r="D872" t="s">
        <v>102</v>
      </c>
      <c r="E872">
        <v>1936</v>
      </c>
      <c r="G872" s="1"/>
      <c r="H872" s="3">
        <f t="shared" si="140"/>
        <v>0</v>
      </c>
      <c r="I872" s="1"/>
      <c r="J872" s="3">
        <f t="shared" si="141"/>
        <v>0</v>
      </c>
      <c r="L872" s="1"/>
      <c r="M872" s="2">
        <f t="shared" si="142"/>
        <v>0</v>
      </c>
      <c r="N872" s="1"/>
      <c r="O872" s="2">
        <f t="shared" si="143"/>
        <v>0</v>
      </c>
      <c r="P872" s="1"/>
      <c r="Q872" s="1">
        <f t="shared" si="133"/>
        <v>0</v>
      </c>
      <c r="S872" s="1">
        <f t="shared" si="138"/>
        <v>0</v>
      </c>
      <c r="U872" s="1">
        <f t="shared" si="139"/>
        <v>0</v>
      </c>
    </row>
    <row r="873" spans="1:21" ht="14.4" customHeight="1" x14ac:dyDescent="0.3">
      <c r="A873" t="s">
        <v>21</v>
      </c>
      <c r="B873" t="s">
        <v>72</v>
      </c>
      <c r="C873" t="s">
        <v>131</v>
      </c>
      <c r="D873" t="s">
        <v>102</v>
      </c>
      <c r="E873">
        <v>1937</v>
      </c>
      <c r="G873" s="1"/>
      <c r="H873" s="3">
        <f t="shared" si="140"/>
        <v>0</v>
      </c>
      <c r="I873" s="1"/>
      <c r="J873" s="3">
        <f t="shared" si="141"/>
        <v>0</v>
      </c>
      <c r="L873" s="1"/>
      <c r="M873" s="2">
        <f t="shared" si="142"/>
        <v>0</v>
      </c>
      <c r="N873" s="1"/>
      <c r="O873" s="2">
        <f t="shared" si="143"/>
        <v>0</v>
      </c>
      <c r="P873" s="1"/>
      <c r="Q873" s="1">
        <f t="shared" si="133"/>
        <v>0</v>
      </c>
      <c r="S873" s="1">
        <f t="shared" si="138"/>
        <v>0</v>
      </c>
      <c r="U873" s="1">
        <f t="shared" si="139"/>
        <v>0</v>
      </c>
    </row>
    <row r="874" spans="1:21" ht="14.4" customHeight="1" x14ac:dyDescent="0.3">
      <c r="A874" t="s">
        <v>21</v>
      </c>
      <c r="B874" t="s">
        <v>72</v>
      </c>
      <c r="C874" t="s">
        <v>131</v>
      </c>
      <c r="D874" t="s">
        <v>102</v>
      </c>
      <c r="E874">
        <v>1938</v>
      </c>
      <c r="G874" s="1"/>
      <c r="H874" s="3">
        <f t="shared" si="140"/>
        <v>0</v>
      </c>
      <c r="I874" s="1"/>
      <c r="J874" s="3">
        <f t="shared" si="141"/>
        <v>0</v>
      </c>
      <c r="L874" s="1"/>
      <c r="M874" s="2">
        <f t="shared" si="142"/>
        <v>0</v>
      </c>
      <c r="N874" s="1"/>
      <c r="O874" s="2">
        <f t="shared" si="143"/>
        <v>0</v>
      </c>
      <c r="P874" s="1"/>
      <c r="Q874" s="1">
        <f t="shared" si="133"/>
        <v>0</v>
      </c>
      <c r="S874" s="1">
        <f t="shared" si="138"/>
        <v>0</v>
      </c>
      <c r="U874" s="1">
        <f t="shared" si="139"/>
        <v>0</v>
      </c>
    </row>
    <row r="875" spans="1:21" ht="14.4" customHeight="1" x14ac:dyDescent="0.3">
      <c r="A875" t="s">
        <v>21</v>
      </c>
      <c r="B875" t="s">
        <v>72</v>
      </c>
      <c r="C875" t="s">
        <v>131</v>
      </c>
      <c r="D875" t="s">
        <v>102</v>
      </c>
      <c r="E875">
        <v>1939</v>
      </c>
      <c r="G875" s="1"/>
      <c r="H875" s="3">
        <f t="shared" si="140"/>
        <v>0</v>
      </c>
      <c r="I875" s="1"/>
      <c r="J875" s="3">
        <f t="shared" si="141"/>
        <v>0</v>
      </c>
      <c r="L875" s="1"/>
      <c r="M875" s="2">
        <f t="shared" si="142"/>
        <v>0</v>
      </c>
      <c r="N875" s="1"/>
      <c r="O875" s="2">
        <f t="shared" si="143"/>
        <v>0</v>
      </c>
      <c r="P875" s="1"/>
      <c r="Q875" s="1">
        <f t="shared" si="133"/>
        <v>0</v>
      </c>
      <c r="S875" s="1">
        <f t="shared" si="138"/>
        <v>0</v>
      </c>
      <c r="U875" s="1">
        <f t="shared" si="139"/>
        <v>0</v>
      </c>
    </row>
    <row r="876" spans="1:21" ht="14.4" customHeight="1" x14ac:dyDescent="0.3">
      <c r="A876" t="s">
        <v>21</v>
      </c>
      <c r="B876" t="s">
        <v>72</v>
      </c>
      <c r="C876" t="s">
        <v>131</v>
      </c>
      <c r="D876" t="s">
        <v>102</v>
      </c>
      <c r="E876">
        <v>1940</v>
      </c>
      <c r="G876" s="1"/>
      <c r="H876" s="3">
        <f t="shared" si="140"/>
        <v>0</v>
      </c>
      <c r="I876" s="1"/>
      <c r="J876" s="3">
        <f t="shared" si="141"/>
        <v>0</v>
      </c>
      <c r="L876" s="1"/>
      <c r="M876" s="2">
        <f t="shared" si="142"/>
        <v>0</v>
      </c>
      <c r="N876" s="1"/>
      <c r="O876" s="2">
        <f t="shared" si="143"/>
        <v>0</v>
      </c>
      <c r="P876" s="1"/>
      <c r="Q876" s="1">
        <f t="shared" si="133"/>
        <v>0</v>
      </c>
      <c r="S876" s="1">
        <f t="shared" si="138"/>
        <v>0</v>
      </c>
      <c r="U876" s="1">
        <f t="shared" si="139"/>
        <v>0</v>
      </c>
    </row>
    <row r="877" spans="1:21" ht="14.4" customHeight="1" x14ac:dyDescent="0.3">
      <c r="A877" t="s">
        <v>21</v>
      </c>
      <c r="B877" t="s">
        <v>72</v>
      </c>
      <c r="C877" t="s">
        <v>131</v>
      </c>
      <c r="D877" t="s">
        <v>102</v>
      </c>
      <c r="E877">
        <v>1941</v>
      </c>
      <c r="G877" s="1"/>
      <c r="H877" s="3">
        <f t="shared" si="140"/>
        <v>0</v>
      </c>
      <c r="I877" s="1"/>
      <c r="J877" s="3">
        <f t="shared" si="141"/>
        <v>0</v>
      </c>
      <c r="L877" s="1"/>
      <c r="M877" s="2">
        <f t="shared" si="142"/>
        <v>0</v>
      </c>
      <c r="N877" s="1"/>
      <c r="O877" s="2">
        <f t="shared" si="143"/>
        <v>0</v>
      </c>
      <c r="P877" s="1"/>
      <c r="Q877" s="1">
        <f t="shared" si="133"/>
        <v>0</v>
      </c>
      <c r="S877" s="1">
        <f t="shared" si="138"/>
        <v>0</v>
      </c>
      <c r="U877" s="1">
        <f t="shared" si="139"/>
        <v>0</v>
      </c>
    </row>
    <row r="878" spans="1:21" ht="14.4" customHeight="1" x14ac:dyDescent="0.3">
      <c r="A878" t="s">
        <v>21</v>
      </c>
      <c r="B878" t="s">
        <v>72</v>
      </c>
      <c r="C878" t="s">
        <v>131</v>
      </c>
      <c r="D878" t="s">
        <v>102</v>
      </c>
      <c r="E878">
        <v>1942</v>
      </c>
      <c r="G878" s="1"/>
      <c r="H878" s="3">
        <f t="shared" si="140"/>
        <v>0</v>
      </c>
      <c r="I878" s="1"/>
      <c r="J878" s="3">
        <f t="shared" si="141"/>
        <v>0</v>
      </c>
      <c r="L878" s="1"/>
      <c r="M878" s="2">
        <f t="shared" si="142"/>
        <v>0</v>
      </c>
      <c r="N878" s="1"/>
      <c r="O878" s="2">
        <f t="shared" si="143"/>
        <v>0</v>
      </c>
      <c r="P878" s="1"/>
      <c r="Q878" s="1">
        <f t="shared" si="133"/>
        <v>0</v>
      </c>
      <c r="S878" s="1">
        <f t="shared" si="138"/>
        <v>0</v>
      </c>
      <c r="U878" s="1">
        <f t="shared" si="139"/>
        <v>0</v>
      </c>
    </row>
    <row r="879" spans="1:21" ht="14.4" customHeight="1" x14ac:dyDescent="0.3">
      <c r="A879" t="s">
        <v>21</v>
      </c>
      <c r="B879" t="s">
        <v>72</v>
      </c>
      <c r="C879" t="s">
        <v>131</v>
      </c>
      <c r="D879" t="s">
        <v>102</v>
      </c>
      <c r="E879">
        <v>1943</v>
      </c>
      <c r="G879" s="1"/>
      <c r="H879" s="3">
        <f t="shared" si="140"/>
        <v>0</v>
      </c>
      <c r="I879" s="1"/>
      <c r="J879" s="3">
        <f t="shared" si="141"/>
        <v>0</v>
      </c>
      <c r="L879" s="1"/>
      <c r="M879" s="2">
        <f t="shared" si="142"/>
        <v>0</v>
      </c>
      <c r="N879" s="1"/>
      <c r="O879" s="2">
        <f t="shared" si="143"/>
        <v>0</v>
      </c>
      <c r="P879" s="1"/>
      <c r="Q879" s="1">
        <f t="shared" si="133"/>
        <v>0</v>
      </c>
      <c r="S879" s="1">
        <f t="shared" si="138"/>
        <v>0</v>
      </c>
      <c r="U879" s="1">
        <f t="shared" si="139"/>
        <v>0</v>
      </c>
    </row>
    <row r="880" spans="1:21" ht="14.4" customHeight="1" x14ac:dyDescent="0.3">
      <c r="A880" t="s">
        <v>21</v>
      </c>
      <c r="B880" t="s">
        <v>72</v>
      </c>
      <c r="C880" t="s">
        <v>131</v>
      </c>
      <c r="D880" t="s">
        <v>102</v>
      </c>
      <c r="E880">
        <v>1944</v>
      </c>
      <c r="G880" s="1"/>
      <c r="H880" s="3">
        <f t="shared" si="140"/>
        <v>0</v>
      </c>
      <c r="I880" s="1"/>
      <c r="J880" s="3">
        <f t="shared" si="141"/>
        <v>0</v>
      </c>
      <c r="L880" s="1"/>
      <c r="M880" s="2">
        <f t="shared" si="142"/>
        <v>0</v>
      </c>
      <c r="N880" s="1"/>
      <c r="O880" s="2">
        <f t="shared" si="143"/>
        <v>0</v>
      </c>
      <c r="P880" s="1"/>
      <c r="Q880" s="1">
        <f t="shared" si="133"/>
        <v>0</v>
      </c>
      <c r="S880" s="1">
        <f t="shared" si="138"/>
        <v>0</v>
      </c>
      <c r="U880" s="1">
        <f t="shared" si="139"/>
        <v>0</v>
      </c>
    </row>
    <row r="881" spans="1:21" ht="14.4" customHeight="1" x14ac:dyDescent="0.3">
      <c r="A881" t="s">
        <v>21</v>
      </c>
      <c r="B881" t="s">
        <v>72</v>
      </c>
      <c r="C881" t="s">
        <v>131</v>
      </c>
      <c r="D881" t="s">
        <v>102</v>
      </c>
      <c r="E881">
        <v>1945</v>
      </c>
      <c r="G881" s="1"/>
      <c r="H881" s="3">
        <f t="shared" si="140"/>
        <v>0</v>
      </c>
      <c r="I881" s="1"/>
      <c r="J881" s="3">
        <f t="shared" si="141"/>
        <v>0</v>
      </c>
      <c r="L881" s="1"/>
      <c r="M881" s="2">
        <f t="shared" si="142"/>
        <v>0</v>
      </c>
      <c r="N881" s="1"/>
      <c r="O881" s="2">
        <f t="shared" si="143"/>
        <v>0</v>
      </c>
      <c r="P881" s="1"/>
      <c r="Q881" s="1">
        <f t="shared" si="133"/>
        <v>0</v>
      </c>
      <c r="S881" s="1">
        <f t="shared" si="138"/>
        <v>0</v>
      </c>
      <c r="U881" s="1">
        <f t="shared" si="139"/>
        <v>0</v>
      </c>
    </row>
    <row r="882" spans="1:21" ht="14.4" customHeight="1" x14ac:dyDescent="0.3">
      <c r="A882" t="s">
        <v>22</v>
      </c>
      <c r="B882" t="s">
        <v>111</v>
      </c>
      <c r="C882" t="s">
        <v>130</v>
      </c>
      <c r="D882" t="s">
        <v>102</v>
      </c>
      <c r="E882">
        <v>1936</v>
      </c>
      <c r="F882">
        <v>32</v>
      </c>
      <c r="G882" s="1"/>
      <c r="H882" s="3">
        <f t="shared" si="140"/>
        <v>0</v>
      </c>
      <c r="I882" s="1">
        <v>1681102</v>
      </c>
      <c r="J882" s="3">
        <f t="shared" si="141"/>
        <v>33.622039999999998</v>
      </c>
      <c r="L882" s="1"/>
      <c r="M882" s="2">
        <f t="shared" si="142"/>
        <v>0</v>
      </c>
      <c r="N882" s="1">
        <v>37</v>
      </c>
      <c r="O882" s="2">
        <f t="shared" si="143"/>
        <v>3.6999999999999998E-2</v>
      </c>
      <c r="P882" s="1">
        <v>502823</v>
      </c>
      <c r="Q882" s="1">
        <f t="shared" si="133"/>
        <v>5.0282299999999998</v>
      </c>
      <c r="R882" s="1">
        <f>1712+325</f>
        <v>2037</v>
      </c>
      <c r="S882" s="1">
        <f t="shared" si="138"/>
        <v>203.7</v>
      </c>
      <c r="U882" s="1">
        <f t="shared" si="139"/>
        <v>0</v>
      </c>
    </row>
    <row r="883" spans="1:21" ht="14.4" customHeight="1" x14ac:dyDescent="0.3">
      <c r="A883" t="s">
        <v>22</v>
      </c>
      <c r="B883" t="s">
        <v>111</v>
      </c>
      <c r="C883" t="s">
        <v>130</v>
      </c>
      <c r="D883" t="s">
        <v>102</v>
      </c>
      <c r="E883">
        <v>1937</v>
      </c>
      <c r="F883">
        <v>32</v>
      </c>
      <c r="G883" s="1"/>
      <c r="H883" s="3">
        <f t="shared" si="140"/>
        <v>0</v>
      </c>
      <c r="I883" s="1">
        <v>1686990</v>
      </c>
      <c r="J883" s="3">
        <f t="shared" si="141"/>
        <v>33.739800000000002</v>
      </c>
      <c r="L883" s="1"/>
      <c r="M883" s="2">
        <f t="shared" si="142"/>
        <v>0</v>
      </c>
      <c r="N883" s="1">
        <v>19305</v>
      </c>
      <c r="O883" s="2">
        <f t="shared" si="143"/>
        <v>19.305</v>
      </c>
      <c r="P883" s="1">
        <v>627890</v>
      </c>
      <c r="Q883" s="1">
        <f t="shared" si="133"/>
        <v>6.2789000000000001</v>
      </c>
      <c r="S883" s="1">
        <f t="shared" si="138"/>
        <v>0</v>
      </c>
      <c r="U883" s="1">
        <f t="shared" si="139"/>
        <v>0</v>
      </c>
    </row>
    <row r="884" spans="1:21" ht="14.4" customHeight="1" x14ac:dyDescent="0.3">
      <c r="A884" t="s">
        <v>22</v>
      </c>
      <c r="B884" t="s">
        <v>111</v>
      </c>
      <c r="C884" t="s">
        <v>130</v>
      </c>
      <c r="D884" t="s">
        <v>102</v>
      </c>
      <c r="E884">
        <v>1938</v>
      </c>
      <c r="F884">
        <v>32</v>
      </c>
      <c r="G884" s="1"/>
      <c r="H884" s="3">
        <f t="shared" si="140"/>
        <v>0</v>
      </c>
      <c r="I884" s="1">
        <v>1606289</v>
      </c>
      <c r="J884" s="3">
        <f t="shared" si="141"/>
        <v>32.125779999999999</v>
      </c>
      <c r="L884" s="1"/>
      <c r="M884" s="2">
        <f t="shared" si="142"/>
        <v>0</v>
      </c>
      <c r="N884" s="1">
        <v>55965</v>
      </c>
      <c r="O884" s="2">
        <f t="shared" si="143"/>
        <v>55.965000000000003</v>
      </c>
      <c r="P884" s="1">
        <v>477908</v>
      </c>
      <c r="Q884" s="1">
        <f t="shared" si="133"/>
        <v>4.7790800000000004</v>
      </c>
      <c r="S884" s="1">
        <f t="shared" si="138"/>
        <v>0</v>
      </c>
      <c r="U884" s="1">
        <f t="shared" si="139"/>
        <v>0</v>
      </c>
    </row>
    <row r="885" spans="1:21" ht="14.4" customHeight="1" x14ac:dyDescent="0.3">
      <c r="A885" t="s">
        <v>22</v>
      </c>
      <c r="B885" t="s">
        <v>111</v>
      </c>
      <c r="C885" t="s">
        <v>130</v>
      </c>
      <c r="D885" t="s">
        <v>102</v>
      </c>
      <c r="E885">
        <v>1939</v>
      </c>
      <c r="F885">
        <v>32</v>
      </c>
      <c r="G885" s="1"/>
      <c r="H885" s="3">
        <f t="shared" si="140"/>
        <v>0</v>
      </c>
      <c r="I885" s="1">
        <v>1991173</v>
      </c>
      <c r="J885" s="3">
        <f t="shared" si="141"/>
        <v>39.823459999999997</v>
      </c>
      <c r="L885" s="1"/>
      <c r="M885" s="2">
        <f t="shared" si="142"/>
        <v>0</v>
      </c>
      <c r="N885" s="1">
        <v>93737</v>
      </c>
      <c r="O885" s="2">
        <f t="shared" si="143"/>
        <v>93.736999999999995</v>
      </c>
      <c r="P885" s="1"/>
      <c r="Q885" s="1">
        <f t="shared" si="133"/>
        <v>0</v>
      </c>
      <c r="S885" s="1">
        <f t="shared" si="138"/>
        <v>0</v>
      </c>
      <c r="U885" s="1">
        <f t="shared" si="139"/>
        <v>0</v>
      </c>
    </row>
    <row r="886" spans="1:21" ht="14.4" customHeight="1" x14ac:dyDescent="0.3">
      <c r="A886" t="s">
        <v>22</v>
      </c>
      <c r="B886" t="s">
        <v>111</v>
      </c>
      <c r="C886" t="s">
        <v>130</v>
      </c>
      <c r="D886" t="s">
        <v>102</v>
      </c>
      <c r="E886">
        <v>1940</v>
      </c>
      <c r="F886">
        <v>32</v>
      </c>
      <c r="G886" s="1"/>
      <c r="H886" s="3">
        <f t="shared" si="140"/>
        <v>0</v>
      </c>
      <c r="I886" s="1">
        <v>2105612</v>
      </c>
      <c r="J886" s="3">
        <f t="shared" si="141"/>
        <v>42.11224</v>
      </c>
      <c r="L886" s="1"/>
      <c r="M886" s="2">
        <f t="shared" si="142"/>
        <v>0</v>
      </c>
      <c r="N886" s="1">
        <v>63787</v>
      </c>
      <c r="O886" s="2">
        <f t="shared" si="143"/>
        <v>63.786999999999999</v>
      </c>
      <c r="P886" s="1"/>
      <c r="Q886" s="1">
        <f t="shared" si="133"/>
        <v>0</v>
      </c>
      <c r="S886" s="1">
        <f t="shared" si="138"/>
        <v>0</v>
      </c>
      <c r="U886" s="1">
        <f t="shared" si="139"/>
        <v>0</v>
      </c>
    </row>
    <row r="887" spans="1:21" ht="14.4" customHeight="1" x14ac:dyDescent="0.3">
      <c r="A887" t="s">
        <v>22</v>
      </c>
      <c r="B887" t="s">
        <v>111</v>
      </c>
      <c r="C887" t="s">
        <v>130</v>
      </c>
      <c r="D887" t="s">
        <v>102</v>
      </c>
      <c r="E887">
        <v>1941</v>
      </c>
      <c r="F887">
        <v>32</v>
      </c>
      <c r="G887" s="1"/>
      <c r="H887" s="3">
        <f t="shared" si="140"/>
        <v>0</v>
      </c>
      <c r="I887" s="1"/>
      <c r="J887" s="3">
        <f t="shared" si="141"/>
        <v>0</v>
      </c>
      <c r="L887" s="1"/>
      <c r="M887" s="2">
        <f t="shared" si="142"/>
        <v>0</v>
      </c>
      <c r="N887" s="1">
        <v>26140</v>
      </c>
      <c r="O887" s="2">
        <f t="shared" si="143"/>
        <v>26.14</v>
      </c>
      <c r="P887" s="1"/>
      <c r="Q887" s="1">
        <f t="shared" si="133"/>
        <v>0</v>
      </c>
      <c r="S887" s="1">
        <f t="shared" si="138"/>
        <v>0</v>
      </c>
      <c r="U887" s="1">
        <f t="shared" si="139"/>
        <v>0</v>
      </c>
    </row>
    <row r="888" spans="1:21" ht="14.4" customHeight="1" x14ac:dyDescent="0.3">
      <c r="A888" t="s">
        <v>22</v>
      </c>
      <c r="B888" t="s">
        <v>111</v>
      </c>
      <c r="C888" t="s">
        <v>130</v>
      </c>
      <c r="D888" t="s">
        <v>102</v>
      </c>
      <c r="E888">
        <v>1942</v>
      </c>
      <c r="F888">
        <v>32</v>
      </c>
      <c r="G888" s="1"/>
      <c r="H888" s="3">
        <f t="shared" si="140"/>
        <v>0</v>
      </c>
      <c r="I888" s="1">
        <v>90776</v>
      </c>
      <c r="J888" s="3">
        <f t="shared" si="141"/>
        <v>1.81552</v>
      </c>
      <c r="L888" s="1"/>
      <c r="M888" s="2">
        <f t="shared" si="142"/>
        <v>0</v>
      </c>
      <c r="N888" s="1">
        <v>54700</v>
      </c>
      <c r="O888" s="2">
        <f t="shared" si="143"/>
        <v>54.7</v>
      </c>
      <c r="P888" s="1"/>
      <c r="Q888" s="1">
        <f t="shared" si="133"/>
        <v>0</v>
      </c>
      <c r="S888" s="1">
        <f t="shared" si="138"/>
        <v>0</v>
      </c>
      <c r="U888" s="1">
        <f t="shared" si="139"/>
        <v>0</v>
      </c>
    </row>
    <row r="889" spans="1:21" ht="14.4" customHeight="1" x14ac:dyDescent="0.3">
      <c r="A889" t="s">
        <v>22</v>
      </c>
      <c r="B889" t="s">
        <v>111</v>
      </c>
      <c r="C889" t="s">
        <v>130</v>
      </c>
      <c r="D889" t="s">
        <v>102</v>
      </c>
      <c r="E889">
        <v>1943</v>
      </c>
      <c r="F889">
        <v>32</v>
      </c>
      <c r="G889" s="1"/>
      <c r="H889" s="3">
        <f t="shared" si="140"/>
        <v>0</v>
      </c>
      <c r="I889" s="1">
        <v>48361</v>
      </c>
      <c r="J889" s="3">
        <f t="shared" si="141"/>
        <v>0.96721999999999997</v>
      </c>
      <c r="L889" s="1"/>
      <c r="M889" s="2">
        <f t="shared" si="142"/>
        <v>0</v>
      </c>
      <c r="N889" s="1">
        <v>168336</v>
      </c>
      <c r="O889" s="2">
        <f t="shared" si="143"/>
        <v>168.33600000000001</v>
      </c>
      <c r="P889" s="1"/>
      <c r="Q889" s="1">
        <f t="shared" si="133"/>
        <v>0</v>
      </c>
      <c r="S889" s="1">
        <f t="shared" si="138"/>
        <v>0</v>
      </c>
      <c r="U889" s="1">
        <f t="shared" si="139"/>
        <v>0</v>
      </c>
    </row>
    <row r="890" spans="1:21" ht="14.4" customHeight="1" x14ac:dyDescent="0.3">
      <c r="A890" t="s">
        <v>22</v>
      </c>
      <c r="B890" t="s">
        <v>111</v>
      </c>
      <c r="C890" t="s">
        <v>130</v>
      </c>
      <c r="D890" t="s">
        <v>102</v>
      </c>
      <c r="E890">
        <v>1944</v>
      </c>
      <c r="F890">
        <v>32</v>
      </c>
      <c r="G890" s="1"/>
      <c r="H890" s="3">
        <f t="shared" si="140"/>
        <v>0</v>
      </c>
      <c r="I890" s="1">
        <v>10453</v>
      </c>
      <c r="J890" s="3">
        <f t="shared" si="141"/>
        <v>0.20906</v>
      </c>
      <c r="L890" s="1"/>
      <c r="M890" s="2">
        <f t="shared" si="142"/>
        <v>0</v>
      </c>
      <c r="N890" s="1">
        <v>72343</v>
      </c>
      <c r="O890" s="2">
        <f t="shared" si="143"/>
        <v>72.343000000000004</v>
      </c>
      <c r="P890" s="1"/>
      <c r="Q890" s="1">
        <f t="shared" si="133"/>
        <v>0</v>
      </c>
      <c r="S890" s="1">
        <f t="shared" si="138"/>
        <v>0</v>
      </c>
      <c r="U890" s="1">
        <f t="shared" si="139"/>
        <v>0</v>
      </c>
    </row>
    <row r="891" spans="1:21" ht="14.4" customHeight="1" x14ac:dyDescent="0.3">
      <c r="A891" t="s">
        <v>22</v>
      </c>
      <c r="B891" t="s">
        <v>111</v>
      </c>
      <c r="C891" t="s">
        <v>130</v>
      </c>
      <c r="D891" t="s">
        <v>102</v>
      </c>
      <c r="E891">
        <v>1945</v>
      </c>
      <c r="F891">
        <v>32</v>
      </c>
      <c r="G891" s="1"/>
      <c r="H891" s="3">
        <f t="shared" si="140"/>
        <v>0</v>
      </c>
      <c r="I891" s="1"/>
      <c r="J891" s="3">
        <f t="shared" si="141"/>
        <v>0</v>
      </c>
      <c r="L891" s="1"/>
      <c r="M891" s="2">
        <f t="shared" si="142"/>
        <v>0</v>
      </c>
      <c r="N891" s="1">
        <v>0</v>
      </c>
      <c r="O891" s="2">
        <f t="shared" si="143"/>
        <v>0</v>
      </c>
      <c r="P891" s="1"/>
      <c r="Q891" s="1">
        <f t="shared" si="133"/>
        <v>0</v>
      </c>
      <c r="S891" s="1">
        <f t="shared" si="138"/>
        <v>0</v>
      </c>
      <c r="U891" s="1">
        <f t="shared" si="139"/>
        <v>0</v>
      </c>
    </row>
    <row r="892" spans="1:21" ht="14.4" customHeight="1" x14ac:dyDescent="0.3">
      <c r="A892" t="s">
        <v>51</v>
      </c>
      <c r="B892" t="s">
        <v>51</v>
      </c>
      <c r="C892" t="s">
        <v>132</v>
      </c>
      <c r="D892" t="s">
        <v>102</v>
      </c>
      <c r="E892">
        <v>1936</v>
      </c>
      <c r="F892">
        <v>4</v>
      </c>
      <c r="G892" s="1">
        <v>216606</v>
      </c>
      <c r="H892" s="3">
        <f t="shared" si="140"/>
        <v>4.3321199999999997</v>
      </c>
      <c r="I892" s="1">
        <v>108549</v>
      </c>
      <c r="J892" s="3">
        <f t="shared" si="141"/>
        <v>2.1709800000000001</v>
      </c>
      <c r="K892">
        <v>6</v>
      </c>
      <c r="L892" s="1"/>
      <c r="M892" s="2">
        <f t="shared" si="142"/>
        <v>0</v>
      </c>
      <c r="N892" s="1">
        <v>10829</v>
      </c>
      <c r="O892" s="2">
        <f t="shared" si="143"/>
        <v>10.829000000000001</v>
      </c>
      <c r="P892" s="1">
        <f>3469+284299+1482615+162805</f>
        <v>1933188</v>
      </c>
      <c r="Q892" s="1">
        <f t="shared" si="133"/>
        <v>19.331880000000002</v>
      </c>
      <c r="S892" s="1">
        <f t="shared" si="138"/>
        <v>0</v>
      </c>
      <c r="U892" s="1">
        <f t="shared" si="139"/>
        <v>0</v>
      </c>
    </row>
    <row r="893" spans="1:21" ht="14.4" customHeight="1" x14ac:dyDescent="0.3">
      <c r="A893" t="s">
        <v>51</v>
      </c>
      <c r="B893" t="s">
        <v>51</v>
      </c>
      <c r="C893" t="s">
        <v>132</v>
      </c>
      <c r="D893" t="s">
        <v>102</v>
      </c>
      <c r="E893">
        <v>1937</v>
      </c>
      <c r="F893">
        <v>4</v>
      </c>
      <c r="G893" s="1">
        <v>235495</v>
      </c>
      <c r="H893" s="3">
        <f t="shared" si="140"/>
        <v>4.7099000000000002</v>
      </c>
      <c r="I893" s="1">
        <v>129060</v>
      </c>
      <c r="J893" s="3">
        <f t="shared" si="141"/>
        <v>2.5811999999999999</v>
      </c>
      <c r="K893">
        <v>6</v>
      </c>
      <c r="L893" s="1"/>
      <c r="M893" s="2">
        <f t="shared" si="142"/>
        <v>0</v>
      </c>
      <c r="N893" s="1">
        <v>10701</v>
      </c>
      <c r="O893" s="2">
        <f t="shared" si="143"/>
        <v>10.701000000000001</v>
      </c>
      <c r="P893" s="1">
        <f>3588+294657+1616921+233856</f>
        <v>2149022</v>
      </c>
      <c r="Q893" s="1">
        <f t="shared" si="133"/>
        <v>21.490220000000001</v>
      </c>
      <c r="S893" s="1">
        <f t="shared" si="138"/>
        <v>0</v>
      </c>
      <c r="U893" s="1">
        <f t="shared" si="139"/>
        <v>0</v>
      </c>
    </row>
    <row r="894" spans="1:21" ht="14.4" customHeight="1" x14ac:dyDescent="0.3">
      <c r="A894" t="s">
        <v>51</v>
      </c>
      <c r="B894" t="s">
        <v>51</v>
      </c>
      <c r="C894" t="s">
        <v>132</v>
      </c>
      <c r="D894" t="s">
        <v>102</v>
      </c>
      <c r="E894">
        <v>1938</v>
      </c>
      <c r="F894">
        <v>4</v>
      </c>
      <c r="G894" s="1">
        <v>270979</v>
      </c>
      <c r="H894" s="3">
        <f t="shared" ref="H894:H925" si="144">G894/50000</f>
        <v>5.4195799999999998</v>
      </c>
      <c r="I894" s="1">
        <v>139185</v>
      </c>
      <c r="J894" s="3">
        <f t="shared" ref="J894:J925" si="145">I894/50000</f>
        <v>2.7837000000000001</v>
      </c>
      <c r="K894">
        <v>6</v>
      </c>
      <c r="L894" s="1"/>
      <c r="M894" s="2">
        <f t="shared" ref="M894:M925" si="146">L894/1000</f>
        <v>0</v>
      </c>
      <c r="N894" s="1">
        <v>11807</v>
      </c>
      <c r="O894" s="2">
        <f t="shared" ref="O894:O925" si="147">N894/1000</f>
        <v>11.807</v>
      </c>
      <c r="P894" s="1">
        <f>3214+289727+1792262+270006</f>
        <v>2355209</v>
      </c>
      <c r="Q894" s="1">
        <f t="shared" si="133"/>
        <v>23.55209</v>
      </c>
      <c r="S894" s="1">
        <f t="shared" si="138"/>
        <v>0</v>
      </c>
      <c r="U894" s="1">
        <f t="shared" si="139"/>
        <v>0</v>
      </c>
    </row>
    <row r="895" spans="1:21" ht="14.4" customHeight="1" x14ac:dyDescent="0.3">
      <c r="A895" t="s">
        <v>51</v>
      </c>
      <c r="B895" t="s">
        <v>51</v>
      </c>
      <c r="C895" t="s">
        <v>132</v>
      </c>
      <c r="D895" t="s">
        <v>102</v>
      </c>
      <c r="E895">
        <v>1939</v>
      </c>
      <c r="F895">
        <v>4</v>
      </c>
      <c r="G895" s="1">
        <v>263071</v>
      </c>
      <c r="H895" s="3">
        <f t="shared" si="144"/>
        <v>5.2614200000000002</v>
      </c>
      <c r="I895" s="1">
        <v>131992</v>
      </c>
      <c r="J895" s="3">
        <f t="shared" si="145"/>
        <v>2.63984</v>
      </c>
      <c r="K895">
        <v>6</v>
      </c>
      <c r="L895" s="1"/>
      <c r="M895" s="2">
        <f t="shared" si="146"/>
        <v>0</v>
      </c>
      <c r="N895" s="1">
        <v>10460</v>
      </c>
      <c r="O895" s="2">
        <f t="shared" si="147"/>
        <v>10.46</v>
      </c>
      <c r="P895" s="1"/>
      <c r="Q895" s="1">
        <f t="shared" si="133"/>
        <v>0</v>
      </c>
      <c r="S895" s="1">
        <f t="shared" si="138"/>
        <v>0</v>
      </c>
      <c r="U895" s="1">
        <f t="shared" si="139"/>
        <v>0</v>
      </c>
    </row>
    <row r="896" spans="1:21" ht="14.4" customHeight="1" x14ac:dyDescent="0.3">
      <c r="A896" t="s">
        <v>51</v>
      </c>
      <c r="B896" t="s">
        <v>51</v>
      </c>
      <c r="C896" t="s">
        <v>132</v>
      </c>
      <c r="D896" t="s">
        <v>102</v>
      </c>
      <c r="E896">
        <v>1940</v>
      </c>
      <c r="F896">
        <v>4</v>
      </c>
      <c r="G896" s="1">
        <v>257000</v>
      </c>
      <c r="H896" s="3">
        <f t="shared" si="144"/>
        <v>5.14</v>
      </c>
      <c r="I896" s="1">
        <v>140759</v>
      </c>
      <c r="J896" s="3">
        <f t="shared" si="145"/>
        <v>2.8151799999999998</v>
      </c>
      <c r="K896">
        <v>6</v>
      </c>
      <c r="L896" s="1"/>
      <c r="M896" s="2">
        <f t="shared" si="146"/>
        <v>0</v>
      </c>
      <c r="N896" s="1">
        <v>10279</v>
      </c>
      <c r="O896" s="2">
        <f t="shared" si="147"/>
        <v>10.279</v>
      </c>
      <c r="P896" s="1"/>
      <c r="Q896" s="1">
        <f t="shared" si="133"/>
        <v>0</v>
      </c>
      <c r="S896" s="1">
        <f t="shared" si="138"/>
        <v>0</v>
      </c>
      <c r="U896" s="1">
        <f t="shared" si="139"/>
        <v>0</v>
      </c>
    </row>
    <row r="897" spans="1:21" ht="14.4" customHeight="1" x14ac:dyDescent="0.3">
      <c r="A897" t="s">
        <v>51</v>
      </c>
      <c r="B897" t="s">
        <v>51</v>
      </c>
      <c r="C897" t="s">
        <v>132</v>
      </c>
      <c r="D897" t="s">
        <v>102</v>
      </c>
      <c r="E897">
        <v>1941</v>
      </c>
      <c r="F897">
        <v>4</v>
      </c>
      <c r="G897" s="1">
        <v>257000</v>
      </c>
      <c r="H897" s="3">
        <f t="shared" si="144"/>
        <v>5.14</v>
      </c>
      <c r="I897" s="1">
        <v>148100</v>
      </c>
      <c r="J897" s="3">
        <f t="shared" si="145"/>
        <v>2.9620000000000002</v>
      </c>
      <c r="K897">
        <v>6</v>
      </c>
      <c r="L897" s="1"/>
      <c r="M897" s="2">
        <f t="shared" si="146"/>
        <v>0</v>
      </c>
      <c r="N897" s="1">
        <v>9762</v>
      </c>
      <c r="O897" s="2">
        <f t="shared" si="147"/>
        <v>9.7620000000000005</v>
      </c>
      <c r="P897" s="1"/>
      <c r="Q897" s="1">
        <f t="shared" si="133"/>
        <v>0</v>
      </c>
      <c r="S897" s="1">
        <f t="shared" si="138"/>
        <v>0</v>
      </c>
      <c r="U897" s="1">
        <f t="shared" si="139"/>
        <v>0</v>
      </c>
    </row>
    <row r="898" spans="1:21" ht="14.4" customHeight="1" x14ac:dyDescent="0.3">
      <c r="A898" t="s">
        <v>51</v>
      </c>
      <c r="B898" t="s">
        <v>51</v>
      </c>
      <c r="C898" t="s">
        <v>132</v>
      </c>
      <c r="D898" t="s">
        <v>102</v>
      </c>
      <c r="E898">
        <v>1942</v>
      </c>
      <c r="F898">
        <v>4</v>
      </c>
      <c r="G898" s="1">
        <v>290000</v>
      </c>
      <c r="H898" s="3">
        <f t="shared" si="144"/>
        <v>5.8</v>
      </c>
      <c r="I898" s="1">
        <v>164000</v>
      </c>
      <c r="J898" s="3">
        <f t="shared" si="145"/>
        <v>3.28</v>
      </c>
      <c r="K898">
        <v>6</v>
      </c>
      <c r="L898" s="1"/>
      <c r="M898" s="2">
        <f t="shared" si="146"/>
        <v>0</v>
      </c>
      <c r="N898" s="1">
        <v>15041</v>
      </c>
      <c r="O898" s="2">
        <f t="shared" si="147"/>
        <v>15.041</v>
      </c>
      <c r="P898" s="1"/>
      <c r="Q898" s="1">
        <f t="shared" si="133"/>
        <v>0</v>
      </c>
      <c r="S898" s="1">
        <f t="shared" si="138"/>
        <v>0</v>
      </c>
      <c r="U898" s="1">
        <f t="shared" si="139"/>
        <v>0</v>
      </c>
    </row>
    <row r="899" spans="1:21" ht="14.4" customHeight="1" x14ac:dyDescent="0.3">
      <c r="A899" t="s">
        <v>51</v>
      </c>
      <c r="B899" t="s">
        <v>51</v>
      </c>
      <c r="C899" t="s">
        <v>132</v>
      </c>
      <c r="D899" t="s">
        <v>102</v>
      </c>
      <c r="E899">
        <v>1943</v>
      </c>
      <c r="F899">
        <v>4</v>
      </c>
      <c r="G899" s="1">
        <v>345000</v>
      </c>
      <c r="H899" s="3">
        <f t="shared" si="144"/>
        <v>6.9</v>
      </c>
      <c r="I899" s="1">
        <v>212000</v>
      </c>
      <c r="J899" s="3">
        <f t="shared" si="145"/>
        <v>4.24</v>
      </c>
      <c r="K899">
        <v>6</v>
      </c>
      <c r="L899" s="1"/>
      <c r="M899" s="2">
        <f t="shared" si="146"/>
        <v>0</v>
      </c>
      <c r="N899" s="1">
        <v>12633</v>
      </c>
      <c r="O899" s="2">
        <f t="shared" si="147"/>
        <v>12.632999999999999</v>
      </c>
      <c r="P899" s="1"/>
      <c r="Q899" s="1">
        <f t="shared" ref="Q899:Q962" si="148">P899/100000</f>
        <v>0</v>
      </c>
      <c r="S899" s="1">
        <f t="shared" si="138"/>
        <v>0</v>
      </c>
      <c r="U899" s="1">
        <f t="shared" si="139"/>
        <v>0</v>
      </c>
    </row>
    <row r="900" spans="1:21" ht="14.4" customHeight="1" x14ac:dyDescent="0.3">
      <c r="A900" t="s">
        <v>51</v>
      </c>
      <c r="B900" t="s">
        <v>51</v>
      </c>
      <c r="C900" t="s">
        <v>132</v>
      </c>
      <c r="D900" t="s">
        <v>102</v>
      </c>
      <c r="E900">
        <v>1944</v>
      </c>
      <c r="F900">
        <v>4</v>
      </c>
      <c r="G900" s="1">
        <v>345000</v>
      </c>
      <c r="H900" s="3">
        <f t="shared" si="144"/>
        <v>6.9</v>
      </c>
      <c r="I900" s="1">
        <v>240000</v>
      </c>
      <c r="J900" s="3">
        <f t="shared" si="145"/>
        <v>4.8</v>
      </c>
      <c r="K900">
        <v>6</v>
      </c>
      <c r="L900" s="1"/>
      <c r="M900" s="2">
        <f t="shared" si="146"/>
        <v>0</v>
      </c>
      <c r="N900" s="1">
        <v>0</v>
      </c>
      <c r="O900" s="2">
        <f t="shared" si="147"/>
        <v>0</v>
      </c>
      <c r="P900" s="1"/>
      <c r="Q900" s="1">
        <f t="shared" si="148"/>
        <v>0</v>
      </c>
      <c r="S900" s="1">
        <f t="shared" si="138"/>
        <v>0</v>
      </c>
      <c r="U900" s="1">
        <f t="shared" si="139"/>
        <v>0</v>
      </c>
    </row>
    <row r="901" spans="1:21" ht="14.4" customHeight="1" x14ac:dyDescent="0.3">
      <c r="A901" t="s">
        <v>51</v>
      </c>
      <c r="B901" t="s">
        <v>51</v>
      </c>
      <c r="C901" t="s">
        <v>132</v>
      </c>
      <c r="D901" t="s">
        <v>102</v>
      </c>
      <c r="E901">
        <v>1945</v>
      </c>
      <c r="F901">
        <v>4</v>
      </c>
      <c r="G901" s="1"/>
      <c r="H901" s="3">
        <f t="shared" si="144"/>
        <v>0</v>
      </c>
      <c r="I901" s="1"/>
      <c r="J901" s="3">
        <f t="shared" si="145"/>
        <v>0</v>
      </c>
      <c r="K901">
        <v>6</v>
      </c>
      <c r="L901" s="1"/>
      <c r="M901" s="2">
        <f t="shared" si="146"/>
        <v>0</v>
      </c>
      <c r="N901" s="1">
        <v>0</v>
      </c>
      <c r="O901" s="2">
        <f t="shared" si="147"/>
        <v>0</v>
      </c>
      <c r="P901" s="1"/>
      <c r="Q901" s="1">
        <f t="shared" si="148"/>
        <v>0</v>
      </c>
      <c r="S901" s="1">
        <f t="shared" si="138"/>
        <v>0</v>
      </c>
      <c r="U901" s="1">
        <f t="shared" si="139"/>
        <v>0</v>
      </c>
    </row>
    <row r="902" spans="1:21" ht="14.4" customHeight="1" x14ac:dyDescent="0.3">
      <c r="A902" t="s">
        <v>22</v>
      </c>
      <c r="B902" t="s">
        <v>14</v>
      </c>
      <c r="C902" t="s">
        <v>130</v>
      </c>
      <c r="D902" t="s">
        <v>102</v>
      </c>
      <c r="E902">
        <v>1936</v>
      </c>
      <c r="F902">
        <v>0</v>
      </c>
      <c r="G902" s="1"/>
      <c r="H902" s="3">
        <f t="shared" si="144"/>
        <v>0</v>
      </c>
      <c r="I902" s="1">
        <v>566595</v>
      </c>
      <c r="J902" s="3">
        <f t="shared" si="145"/>
        <v>11.331899999999999</v>
      </c>
      <c r="L902" s="1"/>
      <c r="M902" s="2">
        <f t="shared" si="146"/>
        <v>0</v>
      </c>
      <c r="N902" s="1"/>
      <c r="O902" s="2">
        <f t="shared" si="147"/>
        <v>0</v>
      </c>
      <c r="P902" s="1"/>
      <c r="Q902" s="1">
        <f t="shared" si="148"/>
        <v>0</v>
      </c>
      <c r="S902" s="1">
        <f t="shared" si="138"/>
        <v>0</v>
      </c>
      <c r="U902" s="1">
        <f t="shared" si="139"/>
        <v>0</v>
      </c>
    </row>
    <row r="903" spans="1:21" ht="14.4" customHeight="1" x14ac:dyDescent="0.3">
      <c r="A903" t="s">
        <v>22</v>
      </c>
      <c r="B903" t="s">
        <v>14</v>
      </c>
      <c r="C903" t="s">
        <v>130</v>
      </c>
      <c r="D903" t="s">
        <v>102</v>
      </c>
      <c r="E903">
        <v>1937</v>
      </c>
      <c r="F903">
        <v>0</v>
      </c>
      <c r="G903" s="1"/>
      <c r="H903" s="3">
        <f t="shared" si="144"/>
        <v>0</v>
      </c>
      <c r="I903" s="1"/>
      <c r="J903" s="3">
        <f t="shared" si="145"/>
        <v>0</v>
      </c>
      <c r="L903" s="1"/>
      <c r="M903" s="2">
        <f t="shared" si="146"/>
        <v>0</v>
      </c>
      <c r="N903" s="1"/>
      <c r="O903" s="2">
        <f t="shared" si="147"/>
        <v>0</v>
      </c>
      <c r="P903" s="1"/>
      <c r="Q903" s="1">
        <f t="shared" si="148"/>
        <v>0</v>
      </c>
      <c r="S903" s="1">
        <f t="shared" si="138"/>
        <v>0</v>
      </c>
      <c r="U903" s="1">
        <f t="shared" si="139"/>
        <v>0</v>
      </c>
    </row>
    <row r="904" spans="1:21" ht="14.4" customHeight="1" x14ac:dyDescent="0.3">
      <c r="A904" t="s">
        <v>22</v>
      </c>
      <c r="B904" t="s">
        <v>14</v>
      </c>
      <c r="C904" t="s">
        <v>130</v>
      </c>
      <c r="D904" t="s">
        <v>102</v>
      </c>
      <c r="E904">
        <v>1938</v>
      </c>
      <c r="F904">
        <v>0</v>
      </c>
      <c r="G904" s="1"/>
      <c r="H904" s="3">
        <f t="shared" si="144"/>
        <v>0</v>
      </c>
      <c r="I904" s="1"/>
      <c r="J904" s="3">
        <f t="shared" si="145"/>
        <v>0</v>
      </c>
      <c r="L904" s="1"/>
      <c r="M904" s="2">
        <f t="shared" si="146"/>
        <v>0</v>
      </c>
      <c r="N904" s="1"/>
      <c r="O904" s="2">
        <f t="shared" si="147"/>
        <v>0</v>
      </c>
      <c r="P904" s="1"/>
      <c r="Q904" s="1">
        <f t="shared" si="148"/>
        <v>0</v>
      </c>
      <c r="S904" s="1">
        <f t="shared" si="138"/>
        <v>0</v>
      </c>
      <c r="U904" s="1">
        <f t="shared" si="139"/>
        <v>0</v>
      </c>
    </row>
    <row r="905" spans="1:21" ht="14.4" customHeight="1" x14ac:dyDescent="0.3">
      <c r="A905" t="s">
        <v>22</v>
      </c>
      <c r="B905" t="s">
        <v>14</v>
      </c>
      <c r="C905" t="s">
        <v>130</v>
      </c>
      <c r="D905" t="s">
        <v>102</v>
      </c>
      <c r="E905">
        <v>1939</v>
      </c>
      <c r="F905">
        <v>0</v>
      </c>
      <c r="G905" s="1"/>
      <c r="H905" s="3">
        <f t="shared" si="144"/>
        <v>0</v>
      </c>
      <c r="I905" s="1"/>
      <c r="J905" s="3">
        <f t="shared" si="145"/>
        <v>0</v>
      </c>
      <c r="L905" s="1"/>
      <c r="M905" s="2">
        <f t="shared" si="146"/>
        <v>0</v>
      </c>
      <c r="N905" s="1"/>
      <c r="O905" s="2">
        <f t="shared" si="147"/>
        <v>0</v>
      </c>
      <c r="P905" s="1"/>
      <c r="Q905" s="1">
        <f t="shared" si="148"/>
        <v>0</v>
      </c>
      <c r="S905" s="1">
        <f t="shared" si="138"/>
        <v>0</v>
      </c>
      <c r="U905" s="1">
        <f t="shared" si="139"/>
        <v>0</v>
      </c>
    </row>
    <row r="906" spans="1:21" ht="14.4" customHeight="1" x14ac:dyDescent="0.3">
      <c r="A906" t="s">
        <v>22</v>
      </c>
      <c r="B906" t="s">
        <v>14</v>
      </c>
      <c r="C906" t="s">
        <v>130</v>
      </c>
      <c r="D906" t="s">
        <v>102</v>
      </c>
      <c r="E906">
        <v>1940</v>
      </c>
      <c r="F906">
        <v>0</v>
      </c>
      <c r="G906" s="1"/>
      <c r="H906" s="3">
        <f t="shared" si="144"/>
        <v>0</v>
      </c>
      <c r="I906" s="1"/>
      <c r="J906" s="3">
        <f t="shared" si="145"/>
        <v>0</v>
      </c>
      <c r="L906" s="1"/>
      <c r="M906" s="2">
        <f t="shared" si="146"/>
        <v>0</v>
      </c>
      <c r="N906" s="1"/>
      <c r="O906" s="2">
        <f t="shared" si="147"/>
        <v>0</v>
      </c>
      <c r="P906" s="1"/>
      <c r="Q906" s="1">
        <f t="shared" si="148"/>
        <v>0</v>
      </c>
      <c r="S906" s="1">
        <f t="shared" si="138"/>
        <v>0</v>
      </c>
      <c r="U906" s="1">
        <f t="shared" si="139"/>
        <v>0</v>
      </c>
    </row>
    <row r="907" spans="1:21" ht="14.4" customHeight="1" x14ac:dyDescent="0.3">
      <c r="A907" t="s">
        <v>22</v>
      </c>
      <c r="B907" t="s">
        <v>14</v>
      </c>
      <c r="C907" t="s">
        <v>130</v>
      </c>
      <c r="D907" t="s">
        <v>102</v>
      </c>
      <c r="E907">
        <v>1941</v>
      </c>
      <c r="F907">
        <v>0</v>
      </c>
      <c r="G907" s="1"/>
      <c r="H907" s="3">
        <f t="shared" si="144"/>
        <v>0</v>
      </c>
      <c r="I907" s="1"/>
      <c r="J907" s="3">
        <f t="shared" si="145"/>
        <v>0</v>
      </c>
      <c r="L907" s="1"/>
      <c r="M907" s="2">
        <f t="shared" si="146"/>
        <v>0</v>
      </c>
      <c r="N907" s="1"/>
      <c r="O907" s="2">
        <f t="shared" si="147"/>
        <v>0</v>
      </c>
      <c r="P907" s="1"/>
      <c r="Q907" s="1">
        <f t="shared" si="148"/>
        <v>0</v>
      </c>
      <c r="S907" s="1">
        <f t="shared" si="138"/>
        <v>0</v>
      </c>
      <c r="U907" s="1">
        <f t="shared" si="139"/>
        <v>0</v>
      </c>
    </row>
    <row r="908" spans="1:21" ht="14.4" customHeight="1" x14ac:dyDescent="0.3">
      <c r="A908" t="s">
        <v>22</v>
      </c>
      <c r="B908" t="s">
        <v>14</v>
      </c>
      <c r="C908" t="s">
        <v>130</v>
      </c>
      <c r="D908" t="s">
        <v>102</v>
      </c>
      <c r="E908">
        <v>1942</v>
      </c>
      <c r="F908">
        <v>0</v>
      </c>
      <c r="G908" s="1"/>
      <c r="H908" s="3">
        <f t="shared" si="144"/>
        <v>0</v>
      </c>
      <c r="I908" s="1"/>
      <c r="J908" s="3">
        <f t="shared" si="145"/>
        <v>0</v>
      </c>
      <c r="L908" s="1"/>
      <c r="M908" s="2">
        <f t="shared" si="146"/>
        <v>0</v>
      </c>
      <c r="N908" s="1"/>
      <c r="O908" s="2">
        <f t="shared" si="147"/>
        <v>0</v>
      </c>
      <c r="P908" s="1"/>
      <c r="Q908" s="1">
        <f t="shared" si="148"/>
        <v>0</v>
      </c>
      <c r="S908" s="1">
        <f t="shared" si="138"/>
        <v>0</v>
      </c>
      <c r="U908" s="1">
        <f t="shared" si="139"/>
        <v>0</v>
      </c>
    </row>
    <row r="909" spans="1:21" ht="14.4" customHeight="1" x14ac:dyDescent="0.3">
      <c r="A909" t="s">
        <v>22</v>
      </c>
      <c r="B909" t="s">
        <v>14</v>
      </c>
      <c r="C909" t="s">
        <v>130</v>
      </c>
      <c r="D909" t="s">
        <v>102</v>
      </c>
      <c r="E909">
        <v>1943</v>
      </c>
      <c r="F909">
        <v>0</v>
      </c>
      <c r="G909" s="1"/>
      <c r="H909" s="3">
        <f t="shared" si="144"/>
        <v>0</v>
      </c>
      <c r="I909" s="1"/>
      <c r="J909" s="3">
        <f t="shared" si="145"/>
        <v>0</v>
      </c>
      <c r="L909" s="1"/>
      <c r="M909" s="2">
        <f t="shared" si="146"/>
        <v>0</v>
      </c>
      <c r="N909" s="1"/>
      <c r="O909" s="2">
        <f t="shared" si="147"/>
        <v>0</v>
      </c>
      <c r="P909" s="1"/>
      <c r="Q909" s="1">
        <f t="shared" si="148"/>
        <v>0</v>
      </c>
      <c r="S909" s="1">
        <f t="shared" ref="S909:S972" si="149">R909/10</f>
        <v>0</v>
      </c>
      <c r="U909" s="1">
        <f t="shared" ref="U909:U972" si="150">T909/1000</f>
        <v>0</v>
      </c>
    </row>
    <row r="910" spans="1:21" ht="14.4" customHeight="1" x14ac:dyDescent="0.3">
      <c r="A910" t="s">
        <v>22</v>
      </c>
      <c r="B910" t="s">
        <v>14</v>
      </c>
      <c r="C910" t="s">
        <v>130</v>
      </c>
      <c r="D910" t="s">
        <v>102</v>
      </c>
      <c r="E910">
        <v>1944</v>
      </c>
      <c r="F910">
        <v>0</v>
      </c>
      <c r="G910" s="1"/>
      <c r="H910" s="3">
        <f t="shared" si="144"/>
        <v>0</v>
      </c>
      <c r="I910" s="1"/>
      <c r="J910" s="3">
        <f t="shared" si="145"/>
        <v>0</v>
      </c>
      <c r="L910" s="1"/>
      <c r="M910" s="2">
        <f t="shared" si="146"/>
        <v>0</v>
      </c>
      <c r="N910" s="1"/>
      <c r="O910" s="2">
        <f t="shared" si="147"/>
        <v>0</v>
      </c>
      <c r="P910" s="1"/>
      <c r="Q910" s="1">
        <f t="shared" si="148"/>
        <v>0</v>
      </c>
      <c r="S910" s="1">
        <f t="shared" si="149"/>
        <v>0</v>
      </c>
      <c r="U910" s="1">
        <f t="shared" si="150"/>
        <v>0</v>
      </c>
    </row>
    <row r="911" spans="1:21" ht="14.4" customHeight="1" x14ac:dyDescent="0.3">
      <c r="A911" t="s">
        <v>22</v>
      </c>
      <c r="B911" t="s">
        <v>14</v>
      </c>
      <c r="C911" t="s">
        <v>130</v>
      </c>
      <c r="D911" t="s">
        <v>102</v>
      </c>
      <c r="E911">
        <v>1945</v>
      </c>
      <c r="F911">
        <v>0</v>
      </c>
      <c r="G911" s="1"/>
      <c r="H911" s="3">
        <f t="shared" si="144"/>
        <v>0</v>
      </c>
      <c r="I911" s="1"/>
      <c r="J911" s="3">
        <f t="shared" si="145"/>
        <v>0</v>
      </c>
      <c r="L911" s="1"/>
      <c r="M911" s="2">
        <f t="shared" si="146"/>
        <v>0</v>
      </c>
      <c r="N911" s="1"/>
      <c r="O911" s="2">
        <f t="shared" si="147"/>
        <v>0</v>
      </c>
      <c r="P911" s="1"/>
      <c r="Q911" s="1">
        <f t="shared" si="148"/>
        <v>0</v>
      </c>
      <c r="S911" s="1">
        <f t="shared" si="149"/>
        <v>0</v>
      </c>
      <c r="U911" s="1">
        <f t="shared" si="150"/>
        <v>0</v>
      </c>
    </row>
    <row r="912" spans="1:21" ht="14.4" customHeight="1" x14ac:dyDescent="0.3">
      <c r="A912" t="s">
        <v>63</v>
      </c>
      <c r="B912" t="s">
        <v>63</v>
      </c>
      <c r="C912" t="s">
        <v>129</v>
      </c>
      <c r="D912" t="s">
        <v>102</v>
      </c>
      <c r="E912">
        <v>1936</v>
      </c>
      <c r="G912" s="1"/>
      <c r="H912" s="3">
        <f t="shared" si="144"/>
        <v>0</v>
      </c>
      <c r="I912" s="1"/>
      <c r="J912" s="3">
        <f t="shared" si="145"/>
        <v>0</v>
      </c>
      <c r="L912" s="1"/>
      <c r="M912" s="2">
        <f t="shared" si="146"/>
        <v>0</v>
      </c>
      <c r="N912" s="1"/>
      <c r="O912" s="2">
        <f t="shared" si="147"/>
        <v>0</v>
      </c>
      <c r="P912" s="1"/>
      <c r="Q912" s="1">
        <f t="shared" si="148"/>
        <v>0</v>
      </c>
      <c r="S912" s="1">
        <f t="shared" si="149"/>
        <v>0</v>
      </c>
      <c r="U912" s="1">
        <f t="shared" si="150"/>
        <v>0</v>
      </c>
    </row>
    <row r="913" spans="1:21" ht="14.4" customHeight="1" x14ac:dyDescent="0.3">
      <c r="A913" t="s">
        <v>63</v>
      </c>
      <c r="B913" t="s">
        <v>63</v>
      </c>
      <c r="C913" t="s">
        <v>129</v>
      </c>
      <c r="D913" t="s">
        <v>102</v>
      </c>
      <c r="E913">
        <v>1937</v>
      </c>
      <c r="G913" s="1"/>
      <c r="H913" s="3">
        <f t="shared" si="144"/>
        <v>0</v>
      </c>
      <c r="I913" s="1"/>
      <c r="J913" s="3">
        <f t="shared" si="145"/>
        <v>0</v>
      </c>
      <c r="L913" s="1"/>
      <c r="M913" s="2">
        <f t="shared" si="146"/>
        <v>0</v>
      </c>
      <c r="N913" s="1"/>
      <c r="O913" s="2">
        <f t="shared" si="147"/>
        <v>0</v>
      </c>
      <c r="P913" s="1"/>
      <c r="Q913" s="1">
        <f t="shared" si="148"/>
        <v>0</v>
      </c>
      <c r="S913" s="1">
        <f t="shared" si="149"/>
        <v>0</v>
      </c>
      <c r="U913" s="1">
        <f t="shared" si="150"/>
        <v>0</v>
      </c>
    </row>
    <row r="914" spans="1:21" ht="14.4" customHeight="1" x14ac:dyDescent="0.3">
      <c r="A914" t="s">
        <v>63</v>
      </c>
      <c r="B914" t="s">
        <v>63</v>
      </c>
      <c r="C914" t="s">
        <v>129</v>
      </c>
      <c r="D914" t="s">
        <v>102</v>
      </c>
      <c r="E914">
        <v>1938</v>
      </c>
      <c r="G914" s="1"/>
      <c r="H914" s="3">
        <f t="shared" si="144"/>
        <v>0</v>
      </c>
      <c r="I914" s="1"/>
      <c r="J914" s="3">
        <f t="shared" si="145"/>
        <v>0</v>
      </c>
      <c r="L914" s="1"/>
      <c r="M914" s="2">
        <f t="shared" si="146"/>
        <v>0</v>
      </c>
      <c r="N914" s="1"/>
      <c r="O914" s="2">
        <f t="shared" si="147"/>
        <v>0</v>
      </c>
      <c r="P914" s="1"/>
      <c r="Q914" s="1">
        <f t="shared" si="148"/>
        <v>0</v>
      </c>
      <c r="S914" s="1">
        <f t="shared" si="149"/>
        <v>0</v>
      </c>
      <c r="U914" s="1">
        <f t="shared" si="150"/>
        <v>0</v>
      </c>
    </row>
    <row r="915" spans="1:21" ht="14.4" customHeight="1" x14ac:dyDescent="0.3">
      <c r="A915" t="s">
        <v>63</v>
      </c>
      <c r="B915" t="s">
        <v>63</v>
      </c>
      <c r="C915" t="s">
        <v>129</v>
      </c>
      <c r="D915" t="s">
        <v>102</v>
      </c>
      <c r="E915">
        <v>1939</v>
      </c>
      <c r="G915" s="1"/>
      <c r="H915" s="3">
        <f t="shared" si="144"/>
        <v>0</v>
      </c>
      <c r="I915" s="1"/>
      <c r="J915" s="3">
        <f t="shared" si="145"/>
        <v>0</v>
      </c>
      <c r="L915" s="1"/>
      <c r="M915" s="2">
        <f t="shared" si="146"/>
        <v>0</v>
      </c>
      <c r="N915" s="1"/>
      <c r="O915" s="2">
        <f t="shared" si="147"/>
        <v>0</v>
      </c>
      <c r="P915" s="1"/>
      <c r="Q915" s="1">
        <f t="shared" si="148"/>
        <v>0</v>
      </c>
      <c r="S915" s="1">
        <f t="shared" si="149"/>
        <v>0</v>
      </c>
      <c r="U915" s="1">
        <f t="shared" si="150"/>
        <v>0</v>
      </c>
    </row>
    <row r="916" spans="1:21" ht="14.4" customHeight="1" x14ac:dyDescent="0.3">
      <c r="A916" t="s">
        <v>63</v>
      </c>
      <c r="B916" t="s">
        <v>63</v>
      </c>
      <c r="C916" t="s">
        <v>129</v>
      </c>
      <c r="D916" t="s">
        <v>102</v>
      </c>
      <c r="E916">
        <v>1940</v>
      </c>
      <c r="G916" s="1"/>
      <c r="H916" s="3">
        <f t="shared" si="144"/>
        <v>0</v>
      </c>
      <c r="I916" s="1"/>
      <c r="J916" s="3">
        <f t="shared" si="145"/>
        <v>0</v>
      </c>
      <c r="L916" s="1"/>
      <c r="M916" s="2">
        <f t="shared" si="146"/>
        <v>0</v>
      </c>
      <c r="N916" s="1"/>
      <c r="O916" s="2">
        <f t="shared" si="147"/>
        <v>0</v>
      </c>
      <c r="P916" s="1"/>
      <c r="Q916" s="1">
        <f t="shared" si="148"/>
        <v>0</v>
      </c>
      <c r="S916" s="1">
        <f t="shared" si="149"/>
        <v>0</v>
      </c>
      <c r="U916" s="1">
        <f t="shared" si="150"/>
        <v>0</v>
      </c>
    </row>
    <row r="917" spans="1:21" ht="14.4" customHeight="1" x14ac:dyDescent="0.3">
      <c r="A917" t="s">
        <v>63</v>
      </c>
      <c r="B917" t="s">
        <v>63</v>
      </c>
      <c r="C917" t="s">
        <v>129</v>
      </c>
      <c r="D917" t="s">
        <v>102</v>
      </c>
      <c r="E917">
        <v>1941</v>
      </c>
      <c r="G917" s="1"/>
      <c r="H917" s="3">
        <f t="shared" si="144"/>
        <v>0</v>
      </c>
      <c r="I917" s="1"/>
      <c r="J917" s="3">
        <f t="shared" si="145"/>
        <v>0</v>
      </c>
      <c r="L917" s="1"/>
      <c r="M917" s="2">
        <f t="shared" si="146"/>
        <v>0</v>
      </c>
      <c r="N917" s="1"/>
      <c r="O917" s="2">
        <f t="shared" si="147"/>
        <v>0</v>
      </c>
      <c r="P917" s="1"/>
      <c r="Q917" s="1">
        <f t="shared" si="148"/>
        <v>0</v>
      </c>
      <c r="S917" s="1">
        <f t="shared" si="149"/>
        <v>0</v>
      </c>
      <c r="U917" s="1">
        <f t="shared" si="150"/>
        <v>0</v>
      </c>
    </row>
    <row r="918" spans="1:21" ht="14.4" customHeight="1" x14ac:dyDescent="0.3">
      <c r="A918" t="s">
        <v>63</v>
      </c>
      <c r="B918" t="s">
        <v>63</v>
      </c>
      <c r="C918" t="s">
        <v>129</v>
      </c>
      <c r="D918" t="s">
        <v>102</v>
      </c>
      <c r="E918">
        <v>1942</v>
      </c>
      <c r="G918" s="1"/>
      <c r="H918" s="3">
        <f t="shared" si="144"/>
        <v>0</v>
      </c>
      <c r="I918" s="1"/>
      <c r="J918" s="3">
        <f t="shared" si="145"/>
        <v>0</v>
      </c>
      <c r="L918" s="1"/>
      <c r="M918" s="2">
        <f t="shared" si="146"/>
        <v>0</v>
      </c>
      <c r="N918" s="1"/>
      <c r="O918" s="2">
        <f t="shared" si="147"/>
        <v>0</v>
      </c>
      <c r="P918" s="1"/>
      <c r="Q918" s="1">
        <f t="shared" si="148"/>
        <v>0</v>
      </c>
      <c r="S918" s="1">
        <f t="shared" si="149"/>
        <v>0</v>
      </c>
      <c r="U918" s="1">
        <f t="shared" si="150"/>
        <v>0</v>
      </c>
    </row>
    <row r="919" spans="1:21" ht="14.4" customHeight="1" x14ac:dyDescent="0.3">
      <c r="A919" t="s">
        <v>63</v>
      </c>
      <c r="B919" t="s">
        <v>63</v>
      </c>
      <c r="C919" t="s">
        <v>129</v>
      </c>
      <c r="D919" t="s">
        <v>102</v>
      </c>
      <c r="E919">
        <v>1943</v>
      </c>
      <c r="G919" s="1"/>
      <c r="H919" s="3">
        <f t="shared" si="144"/>
        <v>0</v>
      </c>
      <c r="I919" s="1"/>
      <c r="J919" s="3">
        <f t="shared" si="145"/>
        <v>0</v>
      </c>
      <c r="L919" s="1"/>
      <c r="M919" s="2">
        <f t="shared" si="146"/>
        <v>0</v>
      </c>
      <c r="N919" s="1"/>
      <c r="O919" s="2">
        <f t="shared" si="147"/>
        <v>0</v>
      </c>
      <c r="P919" s="1"/>
      <c r="Q919" s="1">
        <f t="shared" si="148"/>
        <v>0</v>
      </c>
      <c r="S919" s="1">
        <f t="shared" si="149"/>
        <v>0</v>
      </c>
      <c r="U919" s="1">
        <f t="shared" si="150"/>
        <v>0</v>
      </c>
    </row>
    <row r="920" spans="1:21" ht="14.4" customHeight="1" x14ac:dyDescent="0.3">
      <c r="A920" t="s">
        <v>63</v>
      </c>
      <c r="B920" t="s">
        <v>63</v>
      </c>
      <c r="C920" t="s">
        <v>129</v>
      </c>
      <c r="D920" t="s">
        <v>102</v>
      </c>
      <c r="E920">
        <v>1944</v>
      </c>
      <c r="G920" s="1"/>
      <c r="H920" s="3">
        <f t="shared" si="144"/>
        <v>0</v>
      </c>
      <c r="I920" s="1"/>
      <c r="J920" s="3">
        <f t="shared" si="145"/>
        <v>0</v>
      </c>
      <c r="L920" s="1"/>
      <c r="M920" s="2">
        <f t="shared" si="146"/>
        <v>0</v>
      </c>
      <c r="N920" s="1"/>
      <c r="O920" s="2">
        <f t="shared" si="147"/>
        <v>0</v>
      </c>
      <c r="P920" s="1"/>
      <c r="Q920" s="1">
        <f t="shared" si="148"/>
        <v>0</v>
      </c>
      <c r="S920" s="1">
        <f t="shared" si="149"/>
        <v>0</v>
      </c>
      <c r="U920" s="1">
        <f t="shared" si="150"/>
        <v>0</v>
      </c>
    </row>
    <row r="921" spans="1:21" ht="14.4" customHeight="1" x14ac:dyDescent="0.3">
      <c r="A921" t="s">
        <v>63</v>
      </c>
      <c r="B921" t="s">
        <v>63</v>
      </c>
      <c r="C921" t="s">
        <v>129</v>
      </c>
      <c r="D921" t="s">
        <v>102</v>
      </c>
      <c r="E921">
        <v>1945</v>
      </c>
      <c r="G921" s="1"/>
      <c r="H921" s="3">
        <f t="shared" si="144"/>
        <v>0</v>
      </c>
      <c r="I921" s="1"/>
      <c r="J921" s="3">
        <f t="shared" si="145"/>
        <v>0</v>
      </c>
      <c r="L921" s="1"/>
      <c r="M921" s="2">
        <f t="shared" si="146"/>
        <v>0</v>
      </c>
      <c r="N921" s="1"/>
      <c r="O921" s="2">
        <f t="shared" si="147"/>
        <v>0</v>
      </c>
      <c r="P921" s="1"/>
      <c r="Q921" s="1">
        <f t="shared" si="148"/>
        <v>0</v>
      </c>
      <c r="S921" s="1">
        <f t="shared" si="149"/>
        <v>0</v>
      </c>
      <c r="U921" s="1">
        <f t="shared" si="150"/>
        <v>0</v>
      </c>
    </row>
    <row r="922" spans="1:21" ht="14.4" customHeight="1" x14ac:dyDescent="0.3">
      <c r="A922" t="s">
        <v>41</v>
      </c>
      <c r="B922" t="s">
        <v>41</v>
      </c>
      <c r="C922" t="s">
        <v>130</v>
      </c>
      <c r="D922" t="s">
        <v>102</v>
      </c>
      <c r="E922">
        <v>1936</v>
      </c>
      <c r="F922">
        <v>8</v>
      </c>
      <c r="G922" s="1">
        <v>244200</v>
      </c>
      <c r="H922" s="3">
        <f t="shared" si="144"/>
        <v>4.8840000000000003</v>
      </c>
      <c r="I922" s="1">
        <v>364981</v>
      </c>
      <c r="J922" s="3">
        <f t="shared" si="145"/>
        <v>7.29962</v>
      </c>
      <c r="L922" s="1"/>
      <c r="M922" s="2">
        <f t="shared" si="146"/>
        <v>0</v>
      </c>
      <c r="N922" s="1"/>
      <c r="O922" s="2">
        <f t="shared" si="147"/>
        <v>0</v>
      </c>
      <c r="P922" s="1">
        <f>693947+14607313</f>
        <v>15301260</v>
      </c>
      <c r="Q922" s="1">
        <f t="shared" si="148"/>
        <v>153.01259999999999</v>
      </c>
      <c r="R922" s="1">
        <v>30</v>
      </c>
      <c r="S922" s="1">
        <f t="shared" si="149"/>
        <v>3</v>
      </c>
      <c r="T922" s="1">
        <v>175669</v>
      </c>
      <c r="U922" s="1">
        <f t="shared" si="150"/>
        <v>175.66900000000001</v>
      </c>
    </row>
    <row r="923" spans="1:21" ht="14.4" customHeight="1" x14ac:dyDescent="0.3">
      <c r="A923" t="s">
        <v>41</v>
      </c>
      <c r="B923" t="s">
        <v>41</v>
      </c>
      <c r="C923" t="s">
        <v>130</v>
      </c>
      <c r="D923" t="s">
        <v>102</v>
      </c>
      <c r="E923">
        <v>1937</v>
      </c>
      <c r="F923">
        <v>8</v>
      </c>
      <c r="G923" s="1">
        <v>279700</v>
      </c>
      <c r="H923" s="3">
        <f t="shared" si="144"/>
        <v>5.5940000000000003</v>
      </c>
      <c r="I923" s="1">
        <f>461796+14280</f>
        <v>476076</v>
      </c>
      <c r="J923" s="3">
        <f t="shared" si="145"/>
        <v>9.5215200000000006</v>
      </c>
      <c r="L923" s="1"/>
      <c r="M923" s="2">
        <f t="shared" si="146"/>
        <v>0</v>
      </c>
      <c r="N923" s="1"/>
      <c r="O923" s="2">
        <f t="shared" si="147"/>
        <v>0</v>
      </c>
      <c r="P923" s="1">
        <f>1013086+15246129</f>
        <v>16259215</v>
      </c>
      <c r="Q923" s="1">
        <f t="shared" si="148"/>
        <v>162.59215</v>
      </c>
      <c r="S923" s="1">
        <f t="shared" si="149"/>
        <v>0</v>
      </c>
      <c r="U923" s="1">
        <f t="shared" si="150"/>
        <v>0</v>
      </c>
    </row>
    <row r="924" spans="1:21" ht="14.4" customHeight="1" x14ac:dyDescent="0.3">
      <c r="A924" t="s">
        <v>41</v>
      </c>
      <c r="B924" t="s">
        <v>41</v>
      </c>
      <c r="C924" t="s">
        <v>130</v>
      </c>
      <c r="D924" t="s">
        <v>102</v>
      </c>
      <c r="E924">
        <v>1938</v>
      </c>
      <c r="F924">
        <v>8</v>
      </c>
      <c r="G924" s="1">
        <v>294822</v>
      </c>
      <c r="H924" s="3">
        <f t="shared" si="144"/>
        <v>5.8964400000000001</v>
      </c>
      <c r="I924" s="1">
        <f>505314+23861</f>
        <v>529175</v>
      </c>
      <c r="J924" s="3">
        <f t="shared" si="145"/>
        <v>10.583500000000001</v>
      </c>
      <c r="L924" s="1"/>
      <c r="M924" s="2">
        <f t="shared" si="146"/>
        <v>0</v>
      </c>
      <c r="N924" s="1"/>
      <c r="O924" s="2">
        <f t="shared" si="147"/>
        <v>0</v>
      </c>
      <c r="P924" s="1">
        <f>1027342+16026987</f>
        <v>17054329</v>
      </c>
      <c r="Q924" s="1">
        <f t="shared" si="148"/>
        <v>170.54329000000001</v>
      </c>
      <c r="S924" s="1">
        <f t="shared" si="149"/>
        <v>0</v>
      </c>
      <c r="U924" s="1">
        <f t="shared" si="150"/>
        <v>0</v>
      </c>
    </row>
    <row r="925" spans="1:21" ht="14.4" customHeight="1" x14ac:dyDescent="0.3">
      <c r="A925" t="s">
        <v>41</v>
      </c>
      <c r="B925" t="s">
        <v>41</v>
      </c>
      <c r="C925" t="s">
        <v>130</v>
      </c>
      <c r="D925" t="s">
        <v>102</v>
      </c>
      <c r="E925">
        <v>1939</v>
      </c>
      <c r="F925">
        <v>8</v>
      </c>
      <c r="G925" s="1">
        <v>341400</v>
      </c>
      <c r="H925" s="3">
        <f t="shared" si="144"/>
        <v>6.8280000000000003</v>
      </c>
      <c r="I925" s="1">
        <f>490136+19500</f>
        <v>509636</v>
      </c>
      <c r="J925" s="3">
        <f t="shared" si="145"/>
        <v>10.19272</v>
      </c>
      <c r="L925" s="1"/>
      <c r="M925" s="2">
        <f t="shared" si="146"/>
        <v>0</v>
      </c>
      <c r="N925" s="1"/>
      <c r="O925" s="2">
        <f t="shared" si="147"/>
        <v>0</v>
      </c>
      <c r="P925" s="1"/>
      <c r="Q925" s="1">
        <f t="shared" si="148"/>
        <v>0</v>
      </c>
      <c r="S925" s="1">
        <f t="shared" si="149"/>
        <v>0</v>
      </c>
      <c r="U925" s="1">
        <f t="shared" si="150"/>
        <v>0</v>
      </c>
    </row>
    <row r="926" spans="1:21" ht="14.4" customHeight="1" x14ac:dyDescent="0.3">
      <c r="A926" t="s">
        <v>41</v>
      </c>
      <c r="B926" t="s">
        <v>41</v>
      </c>
      <c r="C926" t="s">
        <v>130</v>
      </c>
      <c r="D926" t="s">
        <v>102</v>
      </c>
      <c r="E926">
        <v>1940</v>
      </c>
      <c r="F926">
        <v>8</v>
      </c>
      <c r="G926" s="1">
        <v>361900</v>
      </c>
      <c r="H926" s="3">
        <f t="shared" ref="H926:H957" si="151">G926/50000</f>
        <v>7.2380000000000004</v>
      </c>
      <c r="I926" s="1">
        <v>638757</v>
      </c>
      <c r="J926" s="3">
        <f t="shared" ref="J926:J957" si="152">I926/50000</f>
        <v>12.77514</v>
      </c>
      <c r="L926" s="1"/>
      <c r="M926" s="2">
        <f t="shared" ref="M926:M957" si="153">L926/1000</f>
        <v>0</v>
      </c>
      <c r="N926" s="1"/>
      <c r="O926" s="2">
        <f t="shared" ref="O926:O957" si="154">N926/1000</f>
        <v>0</v>
      </c>
      <c r="P926" s="1"/>
      <c r="Q926" s="1">
        <f t="shared" si="148"/>
        <v>0</v>
      </c>
      <c r="S926" s="1">
        <f t="shared" si="149"/>
        <v>0</v>
      </c>
      <c r="U926" s="1">
        <f t="shared" si="150"/>
        <v>0</v>
      </c>
    </row>
    <row r="927" spans="1:21" ht="14.4" customHeight="1" x14ac:dyDescent="0.3">
      <c r="A927" t="s">
        <v>41</v>
      </c>
      <c r="B927" t="s">
        <v>41</v>
      </c>
      <c r="C927" t="s">
        <v>130</v>
      </c>
      <c r="D927" t="s">
        <v>102</v>
      </c>
      <c r="E927">
        <v>1941</v>
      </c>
      <c r="F927">
        <v>8</v>
      </c>
      <c r="G927" s="1">
        <v>357300</v>
      </c>
      <c r="H927" s="3">
        <f t="shared" si="151"/>
        <v>7.1459999999999999</v>
      </c>
      <c r="I927" s="1">
        <v>790192</v>
      </c>
      <c r="J927" s="3">
        <f t="shared" si="152"/>
        <v>15.803839999999999</v>
      </c>
      <c r="L927" s="1"/>
      <c r="M927" s="2">
        <f t="shared" si="153"/>
        <v>0</v>
      </c>
      <c r="N927" s="1"/>
      <c r="O927" s="2">
        <f t="shared" si="154"/>
        <v>0</v>
      </c>
      <c r="P927" s="1"/>
      <c r="Q927" s="1">
        <f t="shared" si="148"/>
        <v>0</v>
      </c>
      <c r="S927" s="1">
        <f t="shared" si="149"/>
        <v>0</v>
      </c>
      <c r="U927" s="1">
        <f t="shared" si="150"/>
        <v>0</v>
      </c>
    </row>
    <row r="928" spans="1:21" ht="14.4" customHeight="1" x14ac:dyDescent="0.3">
      <c r="A928" t="s">
        <v>41</v>
      </c>
      <c r="B928" t="s">
        <v>41</v>
      </c>
      <c r="C928" t="s">
        <v>130</v>
      </c>
      <c r="D928" t="s">
        <v>102</v>
      </c>
      <c r="E928">
        <v>1942</v>
      </c>
      <c r="F928">
        <v>8</v>
      </c>
      <c r="G928" s="1">
        <v>333800</v>
      </c>
      <c r="H928" s="3">
        <f t="shared" si="151"/>
        <v>6.6760000000000002</v>
      </c>
      <c r="I928" s="1">
        <v>706406</v>
      </c>
      <c r="J928" s="3">
        <f t="shared" si="152"/>
        <v>14.128119999999999</v>
      </c>
      <c r="L928" s="1"/>
      <c r="M928" s="2">
        <f t="shared" si="153"/>
        <v>0</v>
      </c>
      <c r="N928" s="1"/>
      <c r="O928" s="2">
        <f t="shared" si="154"/>
        <v>0</v>
      </c>
      <c r="P928" s="1"/>
      <c r="Q928" s="1">
        <f t="shared" si="148"/>
        <v>0</v>
      </c>
      <c r="S928" s="1">
        <f t="shared" si="149"/>
        <v>0</v>
      </c>
      <c r="U928" s="1">
        <f t="shared" si="150"/>
        <v>0</v>
      </c>
    </row>
    <row r="929" spans="1:21" ht="14.4" customHeight="1" x14ac:dyDescent="0.3">
      <c r="A929" t="s">
        <v>41</v>
      </c>
      <c r="B929" t="s">
        <v>41</v>
      </c>
      <c r="C929" t="s">
        <v>130</v>
      </c>
      <c r="D929" t="s">
        <v>102</v>
      </c>
      <c r="E929">
        <v>1943</v>
      </c>
      <c r="F929">
        <v>8</v>
      </c>
      <c r="G929" s="1">
        <v>340700</v>
      </c>
      <c r="H929" s="3">
        <f t="shared" si="151"/>
        <v>6.8140000000000001</v>
      </c>
      <c r="I929" s="1">
        <v>726474</v>
      </c>
      <c r="J929" s="3">
        <f t="shared" si="152"/>
        <v>14.52948</v>
      </c>
      <c r="L929" s="1"/>
      <c r="M929" s="2">
        <f t="shared" si="153"/>
        <v>0</v>
      </c>
      <c r="N929" s="1"/>
      <c r="O929" s="2">
        <f t="shared" si="154"/>
        <v>0</v>
      </c>
      <c r="P929" s="1"/>
      <c r="Q929" s="1">
        <f t="shared" si="148"/>
        <v>0</v>
      </c>
      <c r="S929" s="1">
        <f t="shared" si="149"/>
        <v>0</v>
      </c>
      <c r="U929" s="1">
        <f t="shared" si="150"/>
        <v>0</v>
      </c>
    </row>
    <row r="930" spans="1:21" ht="14.4" customHeight="1" x14ac:dyDescent="0.3">
      <c r="A930" t="s">
        <v>41</v>
      </c>
      <c r="B930" t="s">
        <v>41</v>
      </c>
      <c r="C930" t="s">
        <v>130</v>
      </c>
      <c r="D930" t="s">
        <v>102</v>
      </c>
      <c r="E930">
        <v>1944</v>
      </c>
      <c r="F930">
        <v>8</v>
      </c>
      <c r="G930" s="1">
        <v>411500</v>
      </c>
      <c r="H930" s="3">
        <f t="shared" si="151"/>
        <v>8.23</v>
      </c>
      <c r="I930" s="1">
        <v>756261</v>
      </c>
      <c r="J930" s="3">
        <f t="shared" si="152"/>
        <v>15.125220000000001</v>
      </c>
      <c r="L930" s="1"/>
      <c r="M930" s="2">
        <f t="shared" si="153"/>
        <v>0</v>
      </c>
      <c r="N930" s="1"/>
      <c r="O930" s="2">
        <f t="shared" si="154"/>
        <v>0</v>
      </c>
      <c r="P930" s="1"/>
      <c r="Q930" s="1">
        <f t="shared" si="148"/>
        <v>0</v>
      </c>
      <c r="S930" s="1">
        <f t="shared" si="149"/>
        <v>0</v>
      </c>
      <c r="U930" s="1">
        <f t="shared" si="150"/>
        <v>0</v>
      </c>
    </row>
    <row r="931" spans="1:21" ht="14.4" customHeight="1" x14ac:dyDescent="0.3">
      <c r="A931" t="s">
        <v>41</v>
      </c>
      <c r="B931" t="s">
        <v>41</v>
      </c>
      <c r="C931" t="s">
        <v>130</v>
      </c>
      <c r="D931" t="s">
        <v>102</v>
      </c>
      <c r="E931">
        <v>1945</v>
      </c>
      <c r="F931">
        <v>8</v>
      </c>
      <c r="G931" s="1">
        <v>475900</v>
      </c>
      <c r="H931" s="3">
        <f t="shared" si="151"/>
        <v>9.5180000000000007</v>
      </c>
      <c r="I931" s="1"/>
      <c r="J931" s="3">
        <f t="shared" si="152"/>
        <v>0</v>
      </c>
      <c r="L931" s="1"/>
      <c r="M931" s="2">
        <f t="shared" si="153"/>
        <v>0</v>
      </c>
      <c r="N931" s="1"/>
      <c r="O931" s="2">
        <f t="shared" si="154"/>
        <v>0</v>
      </c>
      <c r="P931" s="1"/>
      <c r="Q931" s="1">
        <f t="shared" si="148"/>
        <v>0</v>
      </c>
      <c r="S931" s="1">
        <f t="shared" si="149"/>
        <v>0</v>
      </c>
      <c r="U931" s="1">
        <f t="shared" si="150"/>
        <v>0</v>
      </c>
    </row>
    <row r="932" spans="1:21" ht="14.4" customHeight="1" x14ac:dyDescent="0.3">
      <c r="A932" t="s">
        <v>21</v>
      </c>
      <c r="B932" t="s">
        <v>21</v>
      </c>
      <c r="C932" t="s">
        <v>131</v>
      </c>
      <c r="D932" t="s">
        <v>101</v>
      </c>
      <c r="E932">
        <v>1936</v>
      </c>
      <c r="F932">
        <v>652</v>
      </c>
      <c r="G932" s="1">
        <v>16338200</v>
      </c>
      <c r="H932" s="3">
        <f t="shared" si="151"/>
        <v>326.76400000000001</v>
      </c>
      <c r="I932" s="1">
        <v>27918000</v>
      </c>
      <c r="J932" s="3">
        <f t="shared" si="152"/>
        <v>558.36</v>
      </c>
      <c r="K932">
        <v>156</v>
      </c>
      <c r="L932" s="1">
        <v>30000</v>
      </c>
      <c r="M932" s="2">
        <f t="shared" si="153"/>
        <v>30</v>
      </c>
      <c r="N932" s="1">
        <v>203200</v>
      </c>
      <c r="O932" s="2">
        <f t="shared" si="154"/>
        <v>203.2</v>
      </c>
      <c r="P932" s="1">
        <f>27703000+78974000+17333000</f>
        <v>124010000</v>
      </c>
      <c r="Q932" s="1">
        <f t="shared" si="148"/>
        <v>1240.0999999999999</v>
      </c>
      <c r="S932" s="1">
        <f t="shared" si="149"/>
        <v>0</v>
      </c>
      <c r="U932" s="1">
        <f t="shared" si="150"/>
        <v>0</v>
      </c>
    </row>
    <row r="933" spans="1:21" ht="14.4" customHeight="1" x14ac:dyDescent="0.3">
      <c r="A933" t="s">
        <v>21</v>
      </c>
      <c r="B933" t="s">
        <v>21</v>
      </c>
      <c r="C933" t="s">
        <v>131</v>
      </c>
      <c r="D933" t="s">
        <v>101</v>
      </c>
      <c r="E933">
        <v>1937</v>
      </c>
      <c r="F933">
        <v>652</v>
      </c>
      <c r="G933" s="1">
        <v>17149000</v>
      </c>
      <c r="H933" s="3">
        <f t="shared" si="151"/>
        <v>342.98</v>
      </c>
      <c r="I933" s="1">
        <v>26000000</v>
      </c>
      <c r="J933" s="3">
        <f t="shared" si="152"/>
        <v>520</v>
      </c>
      <c r="K933">
        <v>156</v>
      </c>
      <c r="L933" s="1">
        <v>37700</v>
      </c>
      <c r="M933" s="2">
        <f t="shared" si="153"/>
        <v>37.700000000000003</v>
      </c>
      <c r="N933" s="1">
        <v>230000</v>
      </c>
      <c r="O933" s="2">
        <f t="shared" si="154"/>
        <v>230</v>
      </c>
      <c r="P933" s="1">
        <v>120643000</v>
      </c>
      <c r="Q933" s="1">
        <f t="shared" si="148"/>
        <v>1206.43</v>
      </c>
      <c r="S933" s="1">
        <f t="shared" si="149"/>
        <v>0</v>
      </c>
      <c r="U933" s="1">
        <f t="shared" si="150"/>
        <v>0</v>
      </c>
    </row>
    <row r="934" spans="1:21" ht="14.4" customHeight="1" x14ac:dyDescent="0.3">
      <c r="A934" t="s">
        <v>21</v>
      </c>
      <c r="B934" t="s">
        <v>21</v>
      </c>
      <c r="C934" t="s">
        <v>131</v>
      </c>
      <c r="D934" t="s">
        <v>101</v>
      </c>
      <c r="E934">
        <v>1938</v>
      </c>
      <c r="F934">
        <v>652</v>
      </c>
      <c r="G934" s="1">
        <v>17500000</v>
      </c>
      <c r="H934" s="3">
        <f t="shared" si="151"/>
        <v>350</v>
      </c>
      <c r="I934" s="1">
        <v>26529700</v>
      </c>
      <c r="J934" s="3">
        <f t="shared" si="152"/>
        <v>530.59400000000005</v>
      </c>
      <c r="K934">
        <v>156</v>
      </c>
      <c r="L934" s="1">
        <v>43800</v>
      </c>
      <c r="M934" s="2">
        <f t="shared" si="153"/>
        <v>43.8</v>
      </c>
      <c r="N934" s="1">
        <v>250000</v>
      </c>
      <c r="O934" s="2">
        <f t="shared" si="154"/>
        <v>250</v>
      </c>
      <c r="P934" s="1">
        <v>130300000</v>
      </c>
      <c r="Q934" s="1">
        <f t="shared" si="148"/>
        <v>1303</v>
      </c>
      <c r="S934" s="1">
        <f t="shared" si="149"/>
        <v>0</v>
      </c>
      <c r="U934" s="1">
        <f t="shared" si="150"/>
        <v>0</v>
      </c>
    </row>
    <row r="935" spans="1:21" ht="14.4" customHeight="1" x14ac:dyDescent="0.3">
      <c r="A935" t="s">
        <v>21</v>
      </c>
      <c r="B935" t="s">
        <v>21</v>
      </c>
      <c r="C935" t="s">
        <v>131</v>
      </c>
      <c r="D935" t="s">
        <v>101</v>
      </c>
      <c r="E935">
        <v>1939</v>
      </c>
      <c r="F935">
        <v>652</v>
      </c>
      <c r="G935" s="1">
        <v>18500000</v>
      </c>
      <c r="H935" s="3">
        <f t="shared" si="151"/>
        <v>370</v>
      </c>
      <c r="I935" s="1">
        <v>26529700</v>
      </c>
      <c r="J935" s="3">
        <f t="shared" si="152"/>
        <v>530.59400000000005</v>
      </c>
      <c r="K935">
        <v>156</v>
      </c>
      <c r="L935" s="1">
        <v>73000</v>
      </c>
      <c r="M935" s="2">
        <f t="shared" si="153"/>
        <v>73</v>
      </c>
      <c r="N935" s="1">
        <v>270000</v>
      </c>
      <c r="O935" s="2">
        <f t="shared" si="154"/>
        <v>270</v>
      </c>
      <c r="P935" s="1"/>
      <c r="Q935" s="1">
        <f t="shared" si="148"/>
        <v>0</v>
      </c>
      <c r="S935" s="1">
        <f t="shared" si="149"/>
        <v>0</v>
      </c>
      <c r="U935" s="1">
        <f t="shared" si="150"/>
        <v>0</v>
      </c>
    </row>
    <row r="936" spans="1:21" ht="14.4" customHeight="1" x14ac:dyDescent="0.3">
      <c r="A936" t="s">
        <v>21</v>
      </c>
      <c r="B936" t="s">
        <v>21</v>
      </c>
      <c r="C936" t="s">
        <v>131</v>
      </c>
      <c r="D936" t="s">
        <v>101</v>
      </c>
      <c r="E936">
        <v>1940</v>
      </c>
      <c r="F936">
        <v>652</v>
      </c>
      <c r="G936" s="1">
        <v>18800000</v>
      </c>
      <c r="H936" s="3">
        <f t="shared" si="151"/>
        <v>376</v>
      </c>
      <c r="I936" s="1">
        <v>28000000</v>
      </c>
      <c r="J936" s="3">
        <f t="shared" si="152"/>
        <v>560</v>
      </c>
      <c r="K936">
        <v>156</v>
      </c>
      <c r="L936" s="1">
        <v>59940</v>
      </c>
      <c r="M936" s="2">
        <f t="shared" si="153"/>
        <v>59.94</v>
      </c>
      <c r="N936" s="1">
        <v>300000</v>
      </c>
      <c r="O936" s="2">
        <f t="shared" si="154"/>
        <v>300</v>
      </c>
      <c r="P936" s="1"/>
      <c r="Q936" s="1">
        <f t="shared" si="148"/>
        <v>0</v>
      </c>
      <c r="S936" s="1">
        <f t="shared" si="149"/>
        <v>0</v>
      </c>
      <c r="U936" s="1">
        <f t="shared" si="150"/>
        <v>0</v>
      </c>
    </row>
    <row r="937" spans="1:21" ht="14.4" customHeight="1" x14ac:dyDescent="0.3">
      <c r="A937" t="s">
        <v>21</v>
      </c>
      <c r="B937" t="s">
        <v>21</v>
      </c>
      <c r="C937" t="s">
        <v>131</v>
      </c>
      <c r="D937" t="s">
        <v>101</v>
      </c>
      <c r="E937">
        <v>1941</v>
      </c>
      <c r="F937">
        <v>652</v>
      </c>
      <c r="G937" s="1">
        <v>20700000</v>
      </c>
      <c r="H937" s="3">
        <f t="shared" si="151"/>
        <v>414</v>
      </c>
      <c r="I937" s="1">
        <v>30000000</v>
      </c>
      <c r="J937" s="3">
        <f t="shared" si="152"/>
        <v>600</v>
      </c>
      <c r="K937">
        <v>156</v>
      </c>
      <c r="L937" s="1">
        <v>66400</v>
      </c>
      <c r="M937" s="2">
        <f t="shared" si="153"/>
        <v>66.400000000000006</v>
      </c>
      <c r="N937" s="1">
        <v>325000</v>
      </c>
      <c r="O937" s="2">
        <f t="shared" si="154"/>
        <v>325</v>
      </c>
      <c r="P937" s="1"/>
      <c r="Q937" s="1">
        <f t="shared" si="148"/>
        <v>0</v>
      </c>
      <c r="S937" s="1">
        <f t="shared" si="149"/>
        <v>0</v>
      </c>
      <c r="U937" s="1">
        <f t="shared" si="150"/>
        <v>0</v>
      </c>
    </row>
    <row r="938" spans="1:21" ht="14.4" customHeight="1" x14ac:dyDescent="0.3">
      <c r="A938" t="s">
        <v>21</v>
      </c>
      <c r="B938" t="s">
        <v>21</v>
      </c>
      <c r="C938" t="s">
        <v>131</v>
      </c>
      <c r="D938" t="s">
        <v>101</v>
      </c>
      <c r="E938">
        <v>1942</v>
      </c>
      <c r="F938">
        <v>652</v>
      </c>
      <c r="G938" s="1"/>
      <c r="H938" s="3">
        <f t="shared" si="151"/>
        <v>0</v>
      </c>
      <c r="I938" s="1"/>
      <c r="J938" s="3">
        <f t="shared" si="152"/>
        <v>0</v>
      </c>
      <c r="K938">
        <v>156</v>
      </c>
      <c r="L938" s="1">
        <v>55000</v>
      </c>
      <c r="M938" s="2">
        <f t="shared" si="153"/>
        <v>55</v>
      </c>
      <c r="N938" s="1">
        <v>19800</v>
      </c>
      <c r="O938" s="2">
        <f t="shared" si="154"/>
        <v>19.8</v>
      </c>
      <c r="P938" s="1"/>
      <c r="Q938" s="1">
        <f t="shared" si="148"/>
        <v>0</v>
      </c>
      <c r="S938" s="1">
        <f t="shared" si="149"/>
        <v>0</v>
      </c>
      <c r="U938" s="1">
        <f t="shared" si="150"/>
        <v>0</v>
      </c>
    </row>
    <row r="939" spans="1:21" ht="14.4" customHeight="1" x14ac:dyDescent="0.3">
      <c r="A939" t="s">
        <v>21</v>
      </c>
      <c r="B939" t="s">
        <v>21</v>
      </c>
      <c r="C939" t="s">
        <v>131</v>
      </c>
      <c r="D939" t="s">
        <v>101</v>
      </c>
      <c r="E939">
        <v>1943</v>
      </c>
      <c r="F939">
        <v>652</v>
      </c>
      <c r="G939" s="1"/>
      <c r="H939" s="3">
        <f t="shared" si="151"/>
        <v>0</v>
      </c>
      <c r="I939" s="1"/>
      <c r="J939" s="3">
        <f t="shared" si="152"/>
        <v>0</v>
      </c>
      <c r="K939">
        <v>156</v>
      </c>
      <c r="L939" s="1">
        <v>62340</v>
      </c>
      <c r="M939" s="2">
        <f t="shared" si="153"/>
        <v>62.34</v>
      </c>
      <c r="N939" s="1">
        <v>313000</v>
      </c>
      <c r="O939" s="2">
        <f t="shared" si="154"/>
        <v>313</v>
      </c>
      <c r="P939" s="1"/>
      <c r="Q939" s="1">
        <f t="shared" si="148"/>
        <v>0</v>
      </c>
      <c r="S939" s="1">
        <f t="shared" si="149"/>
        <v>0</v>
      </c>
      <c r="U939" s="1">
        <f t="shared" si="150"/>
        <v>0</v>
      </c>
    </row>
    <row r="940" spans="1:21" ht="14.4" customHeight="1" x14ac:dyDescent="0.3">
      <c r="A940" t="s">
        <v>21</v>
      </c>
      <c r="B940" t="s">
        <v>21</v>
      </c>
      <c r="C940" t="s">
        <v>131</v>
      </c>
      <c r="D940" t="s">
        <v>101</v>
      </c>
      <c r="E940">
        <v>1944</v>
      </c>
      <c r="F940">
        <v>652</v>
      </c>
      <c r="G940" s="1"/>
      <c r="H940" s="3">
        <f t="shared" si="151"/>
        <v>0</v>
      </c>
      <c r="I940" s="1"/>
      <c r="J940" s="3">
        <f t="shared" si="152"/>
        <v>0</v>
      </c>
      <c r="K940">
        <v>156</v>
      </c>
      <c r="L940" s="1">
        <v>71000</v>
      </c>
      <c r="M940" s="2">
        <f t="shared" si="153"/>
        <v>71</v>
      </c>
      <c r="N940" s="1">
        <v>355000</v>
      </c>
      <c r="O940" s="2">
        <f t="shared" si="154"/>
        <v>355</v>
      </c>
      <c r="P940" s="1"/>
      <c r="Q940" s="1">
        <f t="shared" si="148"/>
        <v>0</v>
      </c>
      <c r="S940" s="1">
        <f t="shared" si="149"/>
        <v>0</v>
      </c>
      <c r="U940" s="1">
        <f t="shared" si="150"/>
        <v>0</v>
      </c>
    </row>
    <row r="941" spans="1:21" ht="14.4" customHeight="1" x14ac:dyDescent="0.3">
      <c r="A941" t="s">
        <v>21</v>
      </c>
      <c r="B941" t="s">
        <v>21</v>
      </c>
      <c r="C941" t="s">
        <v>131</v>
      </c>
      <c r="D941" t="s">
        <v>101</v>
      </c>
      <c r="E941">
        <v>1945</v>
      </c>
      <c r="F941">
        <v>652</v>
      </c>
      <c r="G941" s="1"/>
      <c r="H941" s="3">
        <f t="shared" si="151"/>
        <v>0</v>
      </c>
      <c r="I941" s="1"/>
      <c r="J941" s="3">
        <f t="shared" si="152"/>
        <v>0</v>
      </c>
      <c r="K941">
        <v>156</v>
      </c>
      <c r="L941" s="1">
        <v>86310</v>
      </c>
      <c r="M941" s="2">
        <f t="shared" si="153"/>
        <v>86.31</v>
      </c>
      <c r="N941" s="1">
        <v>400000</v>
      </c>
      <c r="O941" s="2">
        <f t="shared" si="154"/>
        <v>400</v>
      </c>
      <c r="P941" s="1"/>
      <c r="Q941" s="1">
        <f t="shared" si="148"/>
        <v>0</v>
      </c>
      <c r="S941" s="1">
        <f t="shared" si="149"/>
        <v>0</v>
      </c>
      <c r="U941" s="1">
        <f t="shared" si="150"/>
        <v>0</v>
      </c>
    </row>
    <row r="942" spans="1:21" ht="14.4" customHeight="1" x14ac:dyDescent="0.3">
      <c r="A942" t="s">
        <v>28</v>
      </c>
      <c r="B942" t="s">
        <v>28</v>
      </c>
      <c r="C942" t="s">
        <v>129</v>
      </c>
      <c r="D942" t="s">
        <v>102</v>
      </c>
      <c r="E942">
        <v>1936</v>
      </c>
      <c r="F942">
        <v>48</v>
      </c>
      <c r="G942" s="1">
        <v>463583</v>
      </c>
      <c r="H942" s="3">
        <f t="shared" si="151"/>
        <v>9.2716600000000007</v>
      </c>
      <c r="I942" s="1">
        <v>2045890</v>
      </c>
      <c r="J942" s="3">
        <f t="shared" si="152"/>
        <v>40.9178</v>
      </c>
      <c r="K942">
        <v>2</v>
      </c>
      <c r="L942" s="1">
        <v>600</v>
      </c>
      <c r="M942" s="2">
        <f t="shared" si="153"/>
        <v>0.6</v>
      </c>
      <c r="N942" s="1">
        <v>0</v>
      </c>
      <c r="O942" s="2">
        <f t="shared" si="154"/>
        <v>0</v>
      </c>
      <c r="P942" s="1"/>
      <c r="Q942" s="1">
        <f t="shared" si="148"/>
        <v>0</v>
      </c>
      <c r="R942" s="1">
        <v>50</v>
      </c>
      <c r="S942" s="1">
        <f t="shared" si="149"/>
        <v>5</v>
      </c>
      <c r="U942" s="1">
        <f t="shared" si="150"/>
        <v>0</v>
      </c>
    </row>
    <row r="943" spans="1:21" ht="14.4" customHeight="1" x14ac:dyDescent="0.3">
      <c r="A943" t="s">
        <v>28</v>
      </c>
      <c r="B943" t="s">
        <v>28</v>
      </c>
      <c r="C943" t="s">
        <v>129</v>
      </c>
      <c r="D943" t="s">
        <v>102</v>
      </c>
      <c r="E943">
        <v>1937</v>
      </c>
      <c r="F943">
        <v>48</v>
      </c>
      <c r="G943" s="1">
        <v>165354</v>
      </c>
      <c r="H943" s="3">
        <f t="shared" si="151"/>
        <v>3.30708</v>
      </c>
      <c r="I943" s="1">
        <v>990783</v>
      </c>
      <c r="J943" s="3">
        <f t="shared" si="152"/>
        <v>19.815660000000001</v>
      </c>
      <c r="K943">
        <v>2</v>
      </c>
      <c r="L943" s="1">
        <v>37</v>
      </c>
      <c r="M943" s="2">
        <f t="shared" si="153"/>
        <v>3.6999999999999998E-2</v>
      </c>
      <c r="N943" s="1">
        <v>0</v>
      </c>
      <c r="O943" s="2">
        <f t="shared" si="154"/>
        <v>0</v>
      </c>
      <c r="P943" s="1"/>
      <c r="Q943" s="1">
        <f t="shared" si="148"/>
        <v>0</v>
      </c>
      <c r="R943" s="1">
        <v>250</v>
      </c>
      <c r="S943" s="1">
        <f t="shared" si="149"/>
        <v>25</v>
      </c>
      <c r="U943" s="1">
        <f t="shared" si="150"/>
        <v>0</v>
      </c>
    </row>
    <row r="944" spans="1:21" ht="14.4" customHeight="1" x14ac:dyDescent="0.3">
      <c r="A944" t="s">
        <v>28</v>
      </c>
      <c r="B944" t="s">
        <v>28</v>
      </c>
      <c r="C944" t="s">
        <v>129</v>
      </c>
      <c r="D944" t="s">
        <v>102</v>
      </c>
      <c r="E944">
        <v>1938</v>
      </c>
      <c r="F944">
        <v>48</v>
      </c>
      <c r="G944" s="1">
        <v>567407</v>
      </c>
      <c r="H944" s="3">
        <f t="shared" si="151"/>
        <v>11.348140000000001</v>
      </c>
      <c r="I944" s="1">
        <v>2513827</v>
      </c>
      <c r="J944" s="3">
        <f t="shared" si="152"/>
        <v>50.276539999999997</v>
      </c>
      <c r="K944">
        <v>2</v>
      </c>
      <c r="L944" s="1">
        <v>651</v>
      </c>
      <c r="M944" s="2">
        <f t="shared" si="153"/>
        <v>0.65100000000000002</v>
      </c>
      <c r="N944" s="1">
        <v>0</v>
      </c>
      <c r="O944" s="2">
        <f t="shared" si="154"/>
        <v>0</v>
      </c>
      <c r="P944" s="1"/>
      <c r="Q944" s="1">
        <f t="shared" si="148"/>
        <v>0</v>
      </c>
      <c r="R944" s="1">
        <v>215</v>
      </c>
      <c r="S944" s="1">
        <f t="shared" si="149"/>
        <v>21.5</v>
      </c>
      <c r="U944" s="1">
        <f t="shared" si="150"/>
        <v>0</v>
      </c>
    </row>
    <row r="945" spans="1:21" ht="14.4" customHeight="1" x14ac:dyDescent="0.3">
      <c r="A945" t="s">
        <v>28</v>
      </c>
      <c r="B945" t="s">
        <v>28</v>
      </c>
      <c r="C945" t="s">
        <v>129</v>
      </c>
      <c r="D945" t="s">
        <v>102</v>
      </c>
      <c r="E945">
        <v>1939</v>
      </c>
      <c r="F945">
        <v>48</v>
      </c>
      <c r="G945" s="1">
        <v>578061</v>
      </c>
      <c r="H945" s="3">
        <f t="shared" si="151"/>
        <v>11.56122</v>
      </c>
      <c r="I945" s="1">
        <v>2300000</v>
      </c>
      <c r="J945" s="3">
        <f t="shared" si="152"/>
        <v>46</v>
      </c>
      <c r="K945">
        <v>2</v>
      </c>
      <c r="L945" s="1">
        <v>800</v>
      </c>
      <c r="M945" s="2">
        <f t="shared" si="153"/>
        <v>0.8</v>
      </c>
      <c r="N945" s="1">
        <v>0</v>
      </c>
      <c r="O945" s="2">
        <f t="shared" si="154"/>
        <v>0</v>
      </c>
      <c r="P945" s="1"/>
      <c r="Q945" s="1">
        <f t="shared" si="148"/>
        <v>0</v>
      </c>
      <c r="R945" s="1">
        <v>368</v>
      </c>
      <c r="S945" s="1">
        <f t="shared" si="149"/>
        <v>36.799999999999997</v>
      </c>
      <c r="U945" s="1">
        <f t="shared" si="150"/>
        <v>0</v>
      </c>
    </row>
    <row r="946" spans="1:21" ht="14.4" customHeight="1" x14ac:dyDescent="0.3">
      <c r="A946" t="s">
        <v>28</v>
      </c>
      <c r="B946" t="s">
        <v>28</v>
      </c>
      <c r="C946" t="s">
        <v>129</v>
      </c>
      <c r="D946" t="s">
        <v>102</v>
      </c>
      <c r="E946">
        <v>1940</v>
      </c>
      <c r="F946">
        <v>48</v>
      </c>
      <c r="G946" s="1">
        <v>688151</v>
      </c>
      <c r="H946" s="3">
        <f t="shared" si="151"/>
        <v>13.763019999999999</v>
      </c>
      <c r="I946" s="1">
        <v>2900000</v>
      </c>
      <c r="J946" s="3">
        <f t="shared" si="152"/>
        <v>58</v>
      </c>
      <c r="K946">
        <v>2</v>
      </c>
      <c r="L946" s="1">
        <v>1295</v>
      </c>
      <c r="M946" s="2">
        <f t="shared" si="153"/>
        <v>1.2949999999999999</v>
      </c>
      <c r="N946" s="1">
        <v>0</v>
      </c>
      <c r="O946" s="2">
        <f t="shared" si="154"/>
        <v>0</v>
      </c>
      <c r="P946" s="1"/>
      <c r="Q946" s="1">
        <f t="shared" si="148"/>
        <v>0</v>
      </c>
      <c r="R946" s="1">
        <v>393</v>
      </c>
      <c r="S946" s="1">
        <f t="shared" si="149"/>
        <v>39.299999999999997</v>
      </c>
      <c r="U946" s="1">
        <f t="shared" si="150"/>
        <v>0</v>
      </c>
    </row>
    <row r="947" spans="1:21" ht="14.4" customHeight="1" x14ac:dyDescent="0.3">
      <c r="A947" t="s">
        <v>28</v>
      </c>
      <c r="B947" t="s">
        <v>28</v>
      </c>
      <c r="C947" t="s">
        <v>129</v>
      </c>
      <c r="D947" t="s">
        <v>102</v>
      </c>
      <c r="E947">
        <v>1941</v>
      </c>
      <c r="F947">
        <v>48</v>
      </c>
      <c r="G947" s="1">
        <v>566896</v>
      </c>
      <c r="H947" s="3">
        <f t="shared" si="151"/>
        <v>11.33792</v>
      </c>
      <c r="I947" s="1">
        <v>1691830</v>
      </c>
      <c r="J947" s="3">
        <f t="shared" si="152"/>
        <v>33.836599999999997</v>
      </c>
      <c r="K947">
        <v>2</v>
      </c>
      <c r="L947" s="1">
        <v>1120</v>
      </c>
      <c r="M947" s="2">
        <f t="shared" si="153"/>
        <v>1.1200000000000001</v>
      </c>
      <c r="N947" s="1">
        <v>1393</v>
      </c>
      <c r="O947" s="2">
        <f t="shared" si="154"/>
        <v>1.393</v>
      </c>
      <c r="P947" s="1"/>
      <c r="Q947" s="1">
        <f t="shared" si="148"/>
        <v>0</v>
      </c>
      <c r="R947" s="1">
        <v>415</v>
      </c>
      <c r="S947" s="1">
        <f t="shared" si="149"/>
        <v>41.5</v>
      </c>
      <c r="U947" s="1">
        <f t="shared" si="150"/>
        <v>0</v>
      </c>
    </row>
    <row r="948" spans="1:21" ht="14.4" customHeight="1" x14ac:dyDescent="0.3">
      <c r="A948" t="s">
        <v>28</v>
      </c>
      <c r="B948" t="s">
        <v>28</v>
      </c>
      <c r="C948" t="s">
        <v>129</v>
      </c>
      <c r="D948" t="s">
        <v>102</v>
      </c>
      <c r="E948">
        <v>1942</v>
      </c>
      <c r="F948">
        <v>48</v>
      </c>
      <c r="G948" s="1">
        <v>593334</v>
      </c>
      <c r="H948" s="3">
        <f t="shared" si="151"/>
        <v>11.866680000000001</v>
      </c>
      <c r="I948" s="1">
        <v>1580794</v>
      </c>
      <c r="J948" s="3">
        <f t="shared" si="152"/>
        <v>31.615880000000001</v>
      </c>
      <c r="K948">
        <v>2</v>
      </c>
      <c r="L948" s="1">
        <v>742</v>
      </c>
      <c r="M948" s="2">
        <f t="shared" si="153"/>
        <v>0.74199999999999999</v>
      </c>
      <c r="N948" s="1">
        <v>2214</v>
      </c>
      <c r="O948" s="2">
        <f t="shared" si="154"/>
        <v>2.214</v>
      </c>
      <c r="P948" s="1"/>
      <c r="Q948" s="1">
        <f t="shared" si="148"/>
        <v>0</v>
      </c>
      <c r="R948" s="1">
        <v>1462</v>
      </c>
      <c r="S948" s="1">
        <f t="shared" si="149"/>
        <v>146.19999999999999</v>
      </c>
      <c r="U948" s="1">
        <f t="shared" si="150"/>
        <v>0</v>
      </c>
    </row>
    <row r="949" spans="1:21" ht="14.4" customHeight="1" x14ac:dyDescent="0.3">
      <c r="A949" t="s">
        <v>28</v>
      </c>
      <c r="B949" t="s">
        <v>28</v>
      </c>
      <c r="C949" t="s">
        <v>129</v>
      </c>
      <c r="D949" t="s">
        <v>102</v>
      </c>
      <c r="E949">
        <v>1943</v>
      </c>
      <c r="F949">
        <v>48</v>
      </c>
      <c r="G949" s="1">
        <v>643365</v>
      </c>
      <c r="H949" s="3">
        <f t="shared" si="151"/>
        <v>12.8673</v>
      </c>
      <c r="I949" s="1">
        <v>1562740</v>
      </c>
      <c r="J949" s="3">
        <f t="shared" si="152"/>
        <v>31.254799999999999</v>
      </c>
      <c r="K949">
        <v>2</v>
      </c>
      <c r="L949" s="1">
        <v>797</v>
      </c>
      <c r="M949" s="2">
        <f t="shared" si="153"/>
        <v>0.79700000000000004</v>
      </c>
      <c r="N949" s="1">
        <v>23947</v>
      </c>
      <c r="O949" s="2">
        <f t="shared" si="154"/>
        <v>23.946999999999999</v>
      </c>
      <c r="P949" s="1"/>
      <c r="Q949" s="1">
        <f t="shared" si="148"/>
        <v>0</v>
      </c>
      <c r="R949" s="1">
        <v>3902</v>
      </c>
      <c r="S949" s="1">
        <f t="shared" si="149"/>
        <v>390.2</v>
      </c>
      <c r="U949" s="1">
        <f t="shared" si="150"/>
        <v>0</v>
      </c>
    </row>
    <row r="950" spans="1:21" ht="14.4" customHeight="1" x14ac:dyDescent="0.3">
      <c r="A950" t="s">
        <v>28</v>
      </c>
      <c r="B950" t="s">
        <v>28</v>
      </c>
      <c r="C950" t="s">
        <v>129</v>
      </c>
      <c r="D950" t="s">
        <v>102</v>
      </c>
      <c r="E950">
        <v>1944</v>
      </c>
      <c r="F950">
        <v>48</v>
      </c>
      <c r="G950" s="1">
        <v>603837</v>
      </c>
      <c r="H950" s="3">
        <f t="shared" si="151"/>
        <v>12.076739999999999</v>
      </c>
      <c r="I950" s="1">
        <v>1484764</v>
      </c>
      <c r="J950" s="3">
        <f t="shared" si="152"/>
        <v>29.69528</v>
      </c>
      <c r="K950">
        <v>2</v>
      </c>
      <c r="L950" s="1">
        <v>206</v>
      </c>
      <c r="M950" s="2">
        <f t="shared" si="153"/>
        <v>0.20599999999999999</v>
      </c>
      <c r="N950" s="1">
        <v>2921</v>
      </c>
      <c r="O950" s="2">
        <f t="shared" si="154"/>
        <v>2.9209999999999998</v>
      </c>
      <c r="P950" s="1"/>
      <c r="Q950" s="1">
        <f t="shared" si="148"/>
        <v>0</v>
      </c>
      <c r="R950" s="1">
        <v>2080</v>
      </c>
      <c r="S950" s="1">
        <f t="shared" si="149"/>
        <v>208</v>
      </c>
      <c r="U950" s="1">
        <f t="shared" si="150"/>
        <v>0</v>
      </c>
    </row>
    <row r="951" spans="1:21" ht="14.4" customHeight="1" x14ac:dyDescent="0.3">
      <c r="A951" t="s">
        <v>28</v>
      </c>
      <c r="B951" t="s">
        <v>28</v>
      </c>
      <c r="C951" t="s">
        <v>129</v>
      </c>
      <c r="D951" t="s">
        <v>102</v>
      </c>
      <c r="E951">
        <v>1945</v>
      </c>
      <c r="F951">
        <v>48</v>
      </c>
      <c r="G951" s="1"/>
      <c r="H951" s="3">
        <f t="shared" si="151"/>
        <v>0</v>
      </c>
      <c r="I951" s="1"/>
      <c r="J951" s="3">
        <f t="shared" si="152"/>
        <v>0</v>
      </c>
      <c r="K951">
        <v>2</v>
      </c>
      <c r="L951" s="1">
        <v>592</v>
      </c>
      <c r="M951" s="2">
        <f t="shared" si="153"/>
        <v>0.59199999999999997</v>
      </c>
      <c r="N951" s="1">
        <v>5119</v>
      </c>
      <c r="O951" s="2">
        <f t="shared" si="154"/>
        <v>5.1189999999999998</v>
      </c>
      <c r="P951" s="1"/>
      <c r="Q951" s="1">
        <f t="shared" si="148"/>
        <v>0</v>
      </c>
      <c r="S951" s="1">
        <f t="shared" si="149"/>
        <v>0</v>
      </c>
      <c r="U951" s="1">
        <f t="shared" si="150"/>
        <v>0</v>
      </c>
    </row>
    <row r="952" spans="1:21" ht="14.4" customHeight="1" x14ac:dyDescent="0.3">
      <c r="A952" t="s">
        <v>28</v>
      </c>
      <c r="B952" t="s">
        <v>16</v>
      </c>
      <c r="C952" t="s">
        <v>129</v>
      </c>
      <c r="D952" t="s">
        <v>102</v>
      </c>
      <c r="E952">
        <v>1936</v>
      </c>
      <c r="F952">
        <v>20</v>
      </c>
      <c r="G952" s="1"/>
      <c r="H952" s="3">
        <f t="shared" si="151"/>
        <v>0</v>
      </c>
      <c r="I952" s="1">
        <v>1047041</v>
      </c>
      <c r="J952" s="3">
        <f t="shared" si="152"/>
        <v>20.940819999999999</v>
      </c>
      <c r="L952" s="1"/>
      <c r="M952" s="2">
        <f t="shared" si="153"/>
        <v>0</v>
      </c>
      <c r="N952" s="1"/>
      <c r="O952" s="2">
        <f t="shared" si="154"/>
        <v>0</v>
      </c>
      <c r="P952" s="1"/>
      <c r="Q952" s="1">
        <f t="shared" si="148"/>
        <v>0</v>
      </c>
      <c r="S952" s="1">
        <f t="shared" si="149"/>
        <v>0</v>
      </c>
      <c r="U952" s="1">
        <f t="shared" si="150"/>
        <v>0</v>
      </c>
    </row>
    <row r="953" spans="1:21" ht="14.4" customHeight="1" x14ac:dyDescent="0.3">
      <c r="A953" t="s">
        <v>28</v>
      </c>
      <c r="B953" t="s">
        <v>16</v>
      </c>
      <c r="C953" t="s">
        <v>129</v>
      </c>
      <c r="D953" t="s">
        <v>102</v>
      </c>
      <c r="E953">
        <v>1937</v>
      </c>
      <c r="F953">
        <v>20</v>
      </c>
      <c r="G953" s="1"/>
      <c r="H953" s="3">
        <f t="shared" si="151"/>
        <v>0</v>
      </c>
      <c r="I953" s="1">
        <v>1424737</v>
      </c>
      <c r="J953" s="3">
        <f t="shared" si="152"/>
        <v>28.49474</v>
      </c>
      <c r="L953" s="1"/>
      <c r="M953" s="2">
        <f t="shared" si="153"/>
        <v>0</v>
      </c>
      <c r="N953" s="1"/>
      <c r="O953" s="2">
        <f t="shared" si="154"/>
        <v>0</v>
      </c>
      <c r="P953" s="1"/>
      <c r="Q953" s="1">
        <f t="shared" si="148"/>
        <v>0</v>
      </c>
      <c r="S953" s="1">
        <f t="shared" si="149"/>
        <v>0</v>
      </c>
      <c r="U953" s="1">
        <f t="shared" si="150"/>
        <v>0</v>
      </c>
    </row>
    <row r="954" spans="1:21" ht="14.4" customHeight="1" x14ac:dyDescent="0.3">
      <c r="A954" t="s">
        <v>28</v>
      </c>
      <c r="B954" t="s">
        <v>16</v>
      </c>
      <c r="C954" t="s">
        <v>129</v>
      </c>
      <c r="D954" t="s">
        <v>102</v>
      </c>
      <c r="E954">
        <v>1938</v>
      </c>
      <c r="F954">
        <v>20</v>
      </c>
      <c r="G954" s="1"/>
      <c r="H954" s="3">
        <f t="shared" si="151"/>
        <v>0</v>
      </c>
      <c r="I954" s="1">
        <v>1341658</v>
      </c>
      <c r="J954" s="3">
        <f t="shared" si="152"/>
        <v>26.833159999999999</v>
      </c>
      <c r="L954" s="1"/>
      <c r="M954" s="2">
        <f t="shared" si="153"/>
        <v>0</v>
      </c>
      <c r="N954" s="1"/>
      <c r="O954" s="2">
        <f t="shared" si="154"/>
        <v>0</v>
      </c>
      <c r="P954" s="1"/>
      <c r="Q954" s="1">
        <f t="shared" si="148"/>
        <v>0</v>
      </c>
      <c r="S954" s="1">
        <f t="shared" si="149"/>
        <v>0</v>
      </c>
      <c r="U954" s="1">
        <f t="shared" si="150"/>
        <v>0</v>
      </c>
    </row>
    <row r="955" spans="1:21" ht="14.4" customHeight="1" x14ac:dyDescent="0.3">
      <c r="A955" t="s">
        <v>28</v>
      </c>
      <c r="B955" t="s">
        <v>16</v>
      </c>
      <c r="C955" t="s">
        <v>129</v>
      </c>
      <c r="D955" t="s">
        <v>102</v>
      </c>
      <c r="E955">
        <v>1939</v>
      </c>
      <c r="F955">
        <v>20</v>
      </c>
      <c r="G955" s="1"/>
      <c r="H955" s="3">
        <f t="shared" si="151"/>
        <v>0</v>
      </c>
      <c r="I955" s="1">
        <v>1134491</v>
      </c>
      <c r="J955" s="3">
        <f t="shared" si="152"/>
        <v>22.689820000000001</v>
      </c>
      <c r="L955" s="1"/>
      <c r="M955" s="2">
        <f t="shared" si="153"/>
        <v>0</v>
      </c>
      <c r="N955" s="1"/>
      <c r="O955" s="2">
        <f t="shared" si="154"/>
        <v>0</v>
      </c>
      <c r="P955" s="1"/>
      <c r="Q955" s="1">
        <f t="shared" si="148"/>
        <v>0</v>
      </c>
      <c r="S955" s="1">
        <f t="shared" si="149"/>
        <v>0</v>
      </c>
      <c r="U955" s="1">
        <f t="shared" si="150"/>
        <v>0</v>
      </c>
    </row>
    <row r="956" spans="1:21" ht="14.4" customHeight="1" x14ac:dyDescent="0.3">
      <c r="A956" t="s">
        <v>28</v>
      </c>
      <c r="B956" t="s">
        <v>16</v>
      </c>
      <c r="C956" t="s">
        <v>129</v>
      </c>
      <c r="D956" t="s">
        <v>102</v>
      </c>
      <c r="E956">
        <v>1940</v>
      </c>
      <c r="F956">
        <v>20</v>
      </c>
      <c r="G956" s="1"/>
      <c r="H956" s="3">
        <f t="shared" si="151"/>
        <v>0</v>
      </c>
      <c r="I956" s="1">
        <v>384339</v>
      </c>
      <c r="J956" s="3">
        <f t="shared" si="152"/>
        <v>7.6867799999999997</v>
      </c>
      <c r="L956" s="1"/>
      <c r="M956" s="2">
        <f t="shared" si="153"/>
        <v>0</v>
      </c>
      <c r="N956" s="1"/>
      <c r="O956" s="2">
        <f t="shared" si="154"/>
        <v>0</v>
      </c>
      <c r="P956" s="1"/>
      <c r="Q956" s="1">
        <f t="shared" si="148"/>
        <v>0</v>
      </c>
      <c r="S956" s="1">
        <f t="shared" si="149"/>
        <v>0</v>
      </c>
      <c r="U956" s="1">
        <f t="shared" si="150"/>
        <v>0</v>
      </c>
    </row>
    <row r="957" spans="1:21" ht="14.4" customHeight="1" x14ac:dyDescent="0.3">
      <c r="A957" t="s">
        <v>28</v>
      </c>
      <c r="B957" t="s">
        <v>16</v>
      </c>
      <c r="C957" t="s">
        <v>129</v>
      </c>
      <c r="D957" t="s">
        <v>102</v>
      </c>
      <c r="E957">
        <v>1941</v>
      </c>
      <c r="F957">
        <v>20</v>
      </c>
      <c r="G957" s="1"/>
      <c r="H957" s="3">
        <f t="shared" si="151"/>
        <v>0</v>
      </c>
      <c r="I957" s="1">
        <v>545916</v>
      </c>
      <c r="J957" s="3">
        <f t="shared" si="152"/>
        <v>10.91832</v>
      </c>
      <c r="L957" s="1"/>
      <c r="M957" s="2">
        <f t="shared" si="153"/>
        <v>0</v>
      </c>
      <c r="N957" s="1"/>
      <c r="O957" s="2">
        <f t="shared" si="154"/>
        <v>0</v>
      </c>
      <c r="P957" s="1"/>
      <c r="Q957" s="1">
        <f t="shared" si="148"/>
        <v>0</v>
      </c>
      <c r="S957" s="1">
        <f t="shared" si="149"/>
        <v>0</v>
      </c>
      <c r="U957" s="1">
        <f t="shared" si="150"/>
        <v>0</v>
      </c>
    </row>
    <row r="958" spans="1:21" ht="14.4" customHeight="1" x14ac:dyDescent="0.3">
      <c r="A958" t="s">
        <v>28</v>
      </c>
      <c r="B958" t="s">
        <v>16</v>
      </c>
      <c r="C958" t="s">
        <v>129</v>
      </c>
      <c r="D958" t="s">
        <v>102</v>
      </c>
      <c r="E958">
        <v>1942</v>
      </c>
      <c r="F958">
        <v>20</v>
      </c>
      <c r="G958" s="1"/>
      <c r="H958" s="3">
        <f t="shared" ref="H958:H961" si="155">G958/50000</f>
        <v>0</v>
      </c>
      <c r="I958" s="1">
        <v>538786</v>
      </c>
      <c r="J958" s="3">
        <f t="shared" ref="J958:J961" si="156">I958/50000</f>
        <v>10.77572</v>
      </c>
      <c r="L958" s="1"/>
      <c r="M958" s="2">
        <f t="shared" ref="M958:M961" si="157">L958/1000</f>
        <v>0</v>
      </c>
      <c r="N958" s="1"/>
      <c r="O958" s="2">
        <f t="shared" ref="O958:O961" si="158">N958/1000</f>
        <v>0</v>
      </c>
      <c r="P958" s="1"/>
      <c r="Q958" s="1">
        <f t="shared" si="148"/>
        <v>0</v>
      </c>
      <c r="S958" s="1">
        <f t="shared" si="149"/>
        <v>0</v>
      </c>
      <c r="U958" s="1">
        <f t="shared" si="150"/>
        <v>0</v>
      </c>
    </row>
    <row r="959" spans="1:21" ht="14.4" customHeight="1" x14ac:dyDescent="0.3">
      <c r="A959" t="s">
        <v>28</v>
      </c>
      <c r="B959" t="s">
        <v>16</v>
      </c>
      <c r="C959" t="s">
        <v>129</v>
      </c>
      <c r="D959" t="s">
        <v>102</v>
      </c>
      <c r="E959">
        <v>1943</v>
      </c>
      <c r="F959">
        <v>20</v>
      </c>
      <c r="G959" s="1"/>
      <c r="H959" s="3">
        <f t="shared" si="155"/>
        <v>0</v>
      </c>
      <c r="I959" s="1">
        <v>538976</v>
      </c>
      <c r="J959" s="3">
        <f t="shared" si="156"/>
        <v>10.77952</v>
      </c>
      <c r="L959" s="1"/>
      <c r="M959" s="2">
        <f t="shared" si="157"/>
        <v>0</v>
      </c>
      <c r="N959" s="1"/>
      <c r="O959" s="2">
        <f t="shared" si="158"/>
        <v>0</v>
      </c>
      <c r="P959" s="1"/>
      <c r="Q959" s="1">
        <f t="shared" si="148"/>
        <v>0</v>
      </c>
      <c r="S959" s="1">
        <f t="shared" si="149"/>
        <v>0</v>
      </c>
      <c r="U959" s="1">
        <f t="shared" si="150"/>
        <v>0</v>
      </c>
    </row>
    <row r="960" spans="1:21" ht="14.4" customHeight="1" x14ac:dyDescent="0.3">
      <c r="A960" t="s">
        <v>28</v>
      </c>
      <c r="B960" t="s">
        <v>16</v>
      </c>
      <c r="C960" t="s">
        <v>129</v>
      </c>
      <c r="D960" t="s">
        <v>102</v>
      </c>
      <c r="E960">
        <v>1944</v>
      </c>
      <c r="F960">
        <v>20</v>
      </c>
      <c r="G960" s="1"/>
      <c r="H960" s="3">
        <f t="shared" si="155"/>
        <v>0</v>
      </c>
      <c r="I960" s="1">
        <v>680000</v>
      </c>
      <c r="J960" s="3">
        <f t="shared" si="156"/>
        <v>13.6</v>
      </c>
      <c r="L960" s="1"/>
      <c r="M960" s="2">
        <f t="shared" si="157"/>
        <v>0</v>
      </c>
      <c r="N960" s="1"/>
      <c r="O960" s="2">
        <f t="shared" si="158"/>
        <v>0</v>
      </c>
      <c r="P960" s="1"/>
      <c r="Q960" s="1">
        <f t="shared" si="148"/>
        <v>0</v>
      </c>
      <c r="S960" s="1">
        <f t="shared" si="149"/>
        <v>0</v>
      </c>
      <c r="U960" s="1">
        <f t="shared" si="150"/>
        <v>0</v>
      </c>
    </row>
    <row r="961" spans="1:21" ht="14.4" customHeight="1" x14ac:dyDescent="0.3">
      <c r="A961" t="s">
        <v>28</v>
      </c>
      <c r="B961" t="s">
        <v>16</v>
      </c>
      <c r="C961" t="s">
        <v>129</v>
      </c>
      <c r="D961" t="s">
        <v>102</v>
      </c>
      <c r="E961">
        <v>1945</v>
      </c>
      <c r="F961">
        <v>20</v>
      </c>
      <c r="G961" s="1"/>
      <c r="H961" s="3">
        <f t="shared" si="155"/>
        <v>0</v>
      </c>
      <c r="I961" s="1"/>
      <c r="J961" s="3">
        <f t="shared" si="156"/>
        <v>0</v>
      </c>
      <c r="L961" s="1"/>
      <c r="M961" s="2">
        <f t="shared" si="157"/>
        <v>0</v>
      </c>
      <c r="N961" s="1"/>
      <c r="O961" s="2">
        <f t="shared" si="158"/>
        <v>0</v>
      </c>
      <c r="P961" s="1"/>
      <c r="Q961" s="1">
        <f t="shared" si="148"/>
        <v>0</v>
      </c>
      <c r="S961" s="1">
        <f t="shared" si="149"/>
        <v>0</v>
      </c>
      <c r="U961" s="1">
        <f t="shared" si="150"/>
        <v>0</v>
      </c>
    </row>
    <row r="962" spans="1:21" ht="14.4" customHeight="1" x14ac:dyDescent="0.3">
      <c r="A962" t="s">
        <v>126</v>
      </c>
      <c r="B962" t="s">
        <v>116</v>
      </c>
      <c r="C962" t="s">
        <v>130</v>
      </c>
      <c r="D962" t="s">
        <v>102</v>
      </c>
      <c r="E962">
        <v>1936</v>
      </c>
      <c r="G962" s="1"/>
      <c r="H962" s="3">
        <f t="shared" ref="H962:H971" si="159">G962/50000</f>
        <v>0</v>
      </c>
      <c r="I962" s="1">
        <v>261464</v>
      </c>
      <c r="J962" s="3">
        <f t="shared" ref="J962:J971" si="160">I962/50000</f>
        <v>5.2292800000000002</v>
      </c>
      <c r="L962" s="1"/>
      <c r="M962" s="2">
        <f t="shared" ref="M962:M971" si="161">L962/1000</f>
        <v>0</v>
      </c>
      <c r="N962" s="1"/>
      <c r="O962" s="2">
        <f t="shared" ref="O962:O971" si="162">N962/1000</f>
        <v>0</v>
      </c>
      <c r="P962" s="1">
        <v>49621</v>
      </c>
      <c r="Q962" s="1">
        <f t="shared" si="148"/>
        <v>0.49620999999999998</v>
      </c>
      <c r="R962" s="1">
        <v>22</v>
      </c>
      <c r="S962" s="1">
        <f t="shared" si="149"/>
        <v>2.2000000000000002</v>
      </c>
      <c r="U962" s="1">
        <f t="shared" si="150"/>
        <v>0</v>
      </c>
    </row>
    <row r="963" spans="1:21" ht="14.4" customHeight="1" x14ac:dyDescent="0.3">
      <c r="A963" t="s">
        <v>126</v>
      </c>
      <c r="B963" t="s">
        <v>116</v>
      </c>
      <c r="C963" t="s">
        <v>130</v>
      </c>
      <c r="D963" t="s">
        <v>102</v>
      </c>
      <c r="E963">
        <v>1937</v>
      </c>
      <c r="G963" s="1">
        <v>66864</v>
      </c>
      <c r="H963" s="3">
        <f t="shared" si="159"/>
        <v>1.33728</v>
      </c>
      <c r="I963" s="1">
        <v>261464</v>
      </c>
      <c r="J963" s="3">
        <f t="shared" si="160"/>
        <v>5.2292800000000002</v>
      </c>
      <c r="L963" s="1"/>
      <c r="M963" s="2">
        <f t="shared" si="161"/>
        <v>0</v>
      </c>
      <c r="N963" s="1"/>
      <c r="O963" s="2">
        <f t="shared" si="162"/>
        <v>0</v>
      </c>
      <c r="P963" s="1">
        <v>105458</v>
      </c>
      <c r="Q963" s="1">
        <f t="shared" ref="Q963:Q1026" si="163">P963/100000</f>
        <v>1.0545800000000001</v>
      </c>
      <c r="R963" s="1">
        <v>22</v>
      </c>
      <c r="S963" s="1">
        <f t="shared" si="149"/>
        <v>2.2000000000000002</v>
      </c>
      <c r="U963" s="1">
        <f t="shared" si="150"/>
        <v>0</v>
      </c>
    </row>
    <row r="964" spans="1:21" ht="14.4" customHeight="1" x14ac:dyDescent="0.3">
      <c r="A964" t="s">
        <v>126</v>
      </c>
      <c r="B964" t="s">
        <v>116</v>
      </c>
      <c r="C964" t="s">
        <v>130</v>
      </c>
      <c r="D964" t="s">
        <v>102</v>
      </c>
      <c r="E964">
        <v>1938</v>
      </c>
      <c r="G964" s="1">
        <v>266100</v>
      </c>
      <c r="H964" s="3">
        <f t="shared" si="159"/>
        <v>5.3220000000000001</v>
      </c>
      <c r="I964" s="1">
        <v>261464</v>
      </c>
      <c r="J964" s="3">
        <f t="shared" si="160"/>
        <v>5.2292800000000002</v>
      </c>
      <c r="L964" s="1"/>
      <c r="M964" s="2">
        <f t="shared" si="161"/>
        <v>0</v>
      </c>
      <c r="N964" s="1"/>
      <c r="O964" s="2">
        <f t="shared" si="162"/>
        <v>0</v>
      </c>
      <c r="P964" s="1">
        <v>109000</v>
      </c>
      <c r="Q964" s="1">
        <f t="shared" si="163"/>
        <v>1.0900000000000001</v>
      </c>
      <c r="R964" s="1">
        <v>22</v>
      </c>
      <c r="S964" s="1">
        <f t="shared" si="149"/>
        <v>2.2000000000000002</v>
      </c>
      <c r="U964" s="1">
        <f t="shared" si="150"/>
        <v>0</v>
      </c>
    </row>
    <row r="965" spans="1:21" ht="14.4" customHeight="1" x14ac:dyDescent="0.3">
      <c r="A965" t="s">
        <v>126</v>
      </c>
      <c r="B965" t="s">
        <v>116</v>
      </c>
      <c r="C965" t="s">
        <v>130</v>
      </c>
      <c r="D965" t="s">
        <v>102</v>
      </c>
      <c r="E965">
        <v>1939</v>
      </c>
      <c r="G965" s="1"/>
      <c r="H965" s="3">
        <f t="shared" si="159"/>
        <v>0</v>
      </c>
      <c r="I965" s="1">
        <v>407432</v>
      </c>
      <c r="J965" s="3">
        <f t="shared" si="160"/>
        <v>8.1486400000000003</v>
      </c>
      <c r="L965" s="1"/>
      <c r="M965" s="2">
        <f t="shared" si="161"/>
        <v>0</v>
      </c>
      <c r="N965" s="1"/>
      <c r="O965" s="2">
        <f t="shared" si="162"/>
        <v>0</v>
      </c>
      <c r="P965" s="1"/>
      <c r="Q965" s="1">
        <f t="shared" si="163"/>
        <v>0</v>
      </c>
      <c r="R965" s="1">
        <v>22</v>
      </c>
      <c r="S965" s="1">
        <f t="shared" si="149"/>
        <v>2.2000000000000002</v>
      </c>
      <c r="U965" s="1">
        <f t="shared" si="150"/>
        <v>0</v>
      </c>
    </row>
    <row r="966" spans="1:21" ht="14.4" customHeight="1" x14ac:dyDescent="0.3">
      <c r="A966" t="s">
        <v>126</v>
      </c>
      <c r="B966" t="s">
        <v>116</v>
      </c>
      <c r="C966" t="s">
        <v>130</v>
      </c>
      <c r="D966" t="s">
        <v>102</v>
      </c>
      <c r="E966">
        <v>1940</v>
      </c>
      <c r="G966" s="1"/>
      <c r="H966" s="3">
        <f t="shared" si="159"/>
        <v>0</v>
      </c>
      <c r="I966" s="1">
        <v>79061</v>
      </c>
      <c r="J966" s="3">
        <f t="shared" si="160"/>
        <v>1.5812200000000001</v>
      </c>
      <c r="L966" s="1"/>
      <c r="M966" s="2">
        <f t="shared" si="161"/>
        <v>0</v>
      </c>
      <c r="N966" s="1"/>
      <c r="O966" s="2">
        <f t="shared" si="162"/>
        <v>0</v>
      </c>
      <c r="P966" s="1"/>
      <c r="Q966" s="1">
        <f t="shared" si="163"/>
        <v>0</v>
      </c>
      <c r="R966" s="1">
        <v>109</v>
      </c>
      <c r="S966" s="1">
        <f t="shared" si="149"/>
        <v>10.9</v>
      </c>
      <c r="U966" s="1">
        <f t="shared" si="150"/>
        <v>0</v>
      </c>
    </row>
    <row r="967" spans="1:21" ht="14.4" customHeight="1" x14ac:dyDescent="0.3">
      <c r="A967" t="s">
        <v>126</v>
      </c>
      <c r="B967" t="s">
        <v>116</v>
      </c>
      <c r="C967" t="s">
        <v>130</v>
      </c>
      <c r="D967" t="s">
        <v>102</v>
      </c>
      <c r="E967">
        <v>1941</v>
      </c>
      <c r="G967" s="1"/>
      <c r="H967" s="3">
        <f t="shared" si="159"/>
        <v>0</v>
      </c>
      <c r="I967" s="1">
        <v>1580</v>
      </c>
      <c r="J967" s="3">
        <f t="shared" si="160"/>
        <v>3.1600000000000003E-2</v>
      </c>
      <c r="L967" s="1"/>
      <c r="M967" s="2">
        <f t="shared" si="161"/>
        <v>0</v>
      </c>
      <c r="N967" s="1"/>
      <c r="O967" s="2">
        <f t="shared" si="162"/>
        <v>0</v>
      </c>
      <c r="P967" s="1"/>
      <c r="Q967" s="1">
        <f t="shared" si="163"/>
        <v>0</v>
      </c>
      <c r="R967" s="1">
        <v>95</v>
      </c>
      <c r="S967" s="1">
        <f t="shared" si="149"/>
        <v>9.5</v>
      </c>
      <c r="U967" s="1">
        <f t="shared" si="150"/>
        <v>0</v>
      </c>
    </row>
    <row r="968" spans="1:21" ht="14.4" customHeight="1" x14ac:dyDescent="0.3">
      <c r="A968" t="s">
        <v>126</v>
      </c>
      <c r="B968" t="s">
        <v>116</v>
      </c>
      <c r="C968" t="s">
        <v>130</v>
      </c>
      <c r="D968" t="s">
        <v>102</v>
      </c>
      <c r="E968">
        <v>1942</v>
      </c>
      <c r="G968" s="1"/>
      <c r="H968" s="3">
        <f t="shared" si="159"/>
        <v>0</v>
      </c>
      <c r="I968" s="1">
        <v>3200</v>
      </c>
      <c r="J968" s="3">
        <f t="shared" si="160"/>
        <v>6.4000000000000001E-2</v>
      </c>
      <c r="L968" s="1"/>
      <c r="M968" s="2">
        <f t="shared" si="161"/>
        <v>0</v>
      </c>
      <c r="N968" s="1"/>
      <c r="O968" s="2">
        <f t="shared" si="162"/>
        <v>0</v>
      </c>
      <c r="P968" s="1"/>
      <c r="Q968" s="1">
        <f t="shared" si="163"/>
        <v>0</v>
      </c>
      <c r="R968" s="1">
        <v>76</v>
      </c>
      <c r="S968" s="1">
        <f t="shared" si="149"/>
        <v>7.6</v>
      </c>
      <c r="U968" s="1">
        <f t="shared" si="150"/>
        <v>0</v>
      </c>
    </row>
    <row r="969" spans="1:21" ht="14.4" customHeight="1" x14ac:dyDescent="0.3">
      <c r="A969" t="s">
        <v>126</v>
      </c>
      <c r="B969" t="s">
        <v>116</v>
      </c>
      <c r="C969" t="s">
        <v>130</v>
      </c>
      <c r="D969" t="s">
        <v>102</v>
      </c>
      <c r="E969">
        <v>1943</v>
      </c>
      <c r="G969" s="1"/>
      <c r="H969" s="3">
        <f t="shared" si="159"/>
        <v>0</v>
      </c>
      <c r="I969" s="1">
        <v>10500</v>
      </c>
      <c r="J969" s="3">
        <f t="shared" si="160"/>
        <v>0.21</v>
      </c>
      <c r="L969" s="1"/>
      <c r="M969" s="2">
        <f t="shared" si="161"/>
        <v>0</v>
      </c>
      <c r="N969" s="1"/>
      <c r="O969" s="2">
        <f t="shared" si="162"/>
        <v>0</v>
      </c>
      <c r="P969" s="1"/>
      <c r="Q969" s="1">
        <f t="shared" si="163"/>
        <v>0</v>
      </c>
      <c r="R969" s="1">
        <v>100</v>
      </c>
      <c r="S969" s="1">
        <f t="shared" si="149"/>
        <v>10</v>
      </c>
      <c r="U969" s="1">
        <f t="shared" si="150"/>
        <v>0</v>
      </c>
    </row>
    <row r="970" spans="1:21" ht="14.4" customHeight="1" x14ac:dyDescent="0.3">
      <c r="A970" t="s">
        <v>126</v>
      </c>
      <c r="B970" t="s">
        <v>116</v>
      </c>
      <c r="C970" t="s">
        <v>130</v>
      </c>
      <c r="D970" t="s">
        <v>102</v>
      </c>
      <c r="E970">
        <v>1944</v>
      </c>
      <c r="G970" s="1"/>
      <c r="H970" s="3">
        <f t="shared" si="159"/>
        <v>0</v>
      </c>
      <c r="I970" s="1">
        <v>6500</v>
      </c>
      <c r="J970" s="3">
        <f t="shared" si="160"/>
        <v>0.13</v>
      </c>
      <c r="L970" s="1"/>
      <c r="M970" s="2">
        <f t="shared" si="161"/>
        <v>0</v>
      </c>
      <c r="N970" s="1"/>
      <c r="O970" s="2">
        <f t="shared" si="162"/>
        <v>0</v>
      </c>
      <c r="P970" s="1"/>
      <c r="Q970" s="1">
        <f t="shared" si="163"/>
        <v>0</v>
      </c>
      <c r="R970" s="1">
        <v>62</v>
      </c>
      <c r="S970" s="1">
        <f t="shared" si="149"/>
        <v>6.2</v>
      </c>
      <c r="U970" s="1">
        <f t="shared" si="150"/>
        <v>0</v>
      </c>
    </row>
    <row r="971" spans="1:21" ht="14.4" customHeight="1" x14ac:dyDescent="0.3">
      <c r="A971" t="s">
        <v>126</v>
      </c>
      <c r="B971" t="s">
        <v>116</v>
      </c>
      <c r="C971" t="s">
        <v>130</v>
      </c>
      <c r="D971" t="s">
        <v>102</v>
      </c>
      <c r="E971">
        <v>1945</v>
      </c>
      <c r="G971" s="1"/>
      <c r="H971" s="3">
        <f t="shared" si="159"/>
        <v>0</v>
      </c>
      <c r="I971" s="1"/>
      <c r="J971" s="3">
        <f t="shared" si="160"/>
        <v>0</v>
      </c>
      <c r="L971" s="1"/>
      <c r="M971" s="2">
        <f t="shared" si="161"/>
        <v>0</v>
      </c>
      <c r="N971" s="1"/>
      <c r="O971" s="2">
        <f t="shared" si="162"/>
        <v>0</v>
      </c>
      <c r="P971" s="1"/>
      <c r="Q971" s="1">
        <f t="shared" si="163"/>
        <v>0</v>
      </c>
      <c r="S971" s="1">
        <f t="shared" si="149"/>
        <v>0</v>
      </c>
      <c r="U971" s="1">
        <f t="shared" si="150"/>
        <v>0</v>
      </c>
    </row>
    <row r="972" spans="1:21" x14ac:dyDescent="0.3">
      <c r="A972" t="s">
        <v>23</v>
      </c>
      <c r="B972" t="s">
        <v>23</v>
      </c>
      <c r="C972" t="s">
        <v>129</v>
      </c>
      <c r="D972" t="s">
        <v>102</v>
      </c>
      <c r="E972">
        <v>1936</v>
      </c>
      <c r="F972">
        <v>202</v>
      </c>
      <c r="G972" s="1">
        <v>961922</v>
      </c>
      <c r="H972" s="3">
        <f t="shared" ref="H972:H981" si="164">G972/50000</f>
        <v>19.238440000000001</v>
      </c>
      <c r="I972" s="1">
        <v>11249605</v>
      </c>
      <c r="J972" s="3">
        <f t="shared" ref="J972:J1003" si="165">I972/50000</f>
        <v>224.99209999999999</v>
      </c>
      <c r="K972">
        <v>4</v>
      </c>
      <c r="L972" s="1">
        <v>1800</v>
      </c>
      <c r="M972" s="2">
        <f t="shared" ref="M972:M981" si="166">L972/1000</f>
        <v>1.8</v>
      </c>
      <c r="N972" s="1"/>
      <c r="O972" s="2">
        <f t="shared" ref="O972:O981" si="167">N972/1000</f>
        <v>0</v>
      </c>
      <c r="P972" s="1">
        <f>448647</f>
        <v>448647</v>
      </c>
      <c r="Q972" s="1">
        <f t="shared" si="163"/>
        <v>4.4864699999999997</v>
      </c>
      <c r="R972" s="1">
        <v>62</v>
      </c>
      <c r="S972" s="1">
        <f t="shared" si="149"/>
        <v>6.2</v>
      </c>
      <c r="U972" s="1">
        <f t="shared" si="150"/>
        <v>0</v>
      </c>
    </row>
    <row r="973" spans="1:21" x14ac:dyDescent="0.3">
      <c r="A973" t="s">
        <v>23</v>
      </c>
      <c r="B973" t="s">
        <v>23</v>
      </c>
      <c r="C973" t="s">
        <v>129</v>
      </c>
      <c r="D973" t="s">
        <v>102</v>
      </c>
      <c r="E973">
        <v>1937</v>
      </c>
      <c r="F973">
        <v>202</v>
      </c>
      <c r="G973" s="1">
        <v>1088141</v>
      </c>
      <c r="H973" s="3">
        <f t="shared" si="164"/>
        <v>21.762820000000001</v>
      </c>
      <c r="I973" s="1">
        <v>14952549</v>
      </c>
      <c r="J973" s="3">
        <f t="shared" si="165"/>
        <v>299.05097999999998</v>
      </c>
      <c r="K973">
        <v>4</v>
      </c>
      <c r="L973" s="1">
        <v>1800</v>
      </c>
      <c r="M973" s="2">
        <f t="shared" si="166"/>
        <v>1.8</v>
      </c>
      <c r="N973" s="1"/>
      <c r="O973" s="2">
        <f t="shared" si="167"/>
        <v>0</v>
      </c>
      <c r="P973" s="1">
        <v>453193</v>
      </c>
      <c r="Q973" s="1">
        <f t="shared" si="163"/>
        <v>4.53193</v>
      </c>
      <c r="R973" s="1">
        <v>127</v>
      </c>
      <c r="S973" s="1">
        <f t="shared" ref="S973:S1036" si="168">R973/10</f>
        <v>12.7</v>
      </c>
      <c r="U973" s="1">
        <f t="shared" ref="U973:U1036" si="169">T973/1000</f>
        <v>0</v>
      </c>
    </row>
    <row r="974" spans="1:21" x14ac:dyDescent="0.3">
      <c r="A974" t="s">
        <v>23</v>
      </c>
      <c r="B974" t="s">
        <v>23</v>
      </c>
      <c r="C974" t="s">
        <v>129</v>
      </c>
      <c r="D974" t="s">
        <v>102</v>
      </c>
      <c r="E974">
        <v>1938</v>
      </c>
      <c r="F974">
        <v>202</v>
      </c>
      <c r="G974" s="1">
        <v>956669</v>
      </c>
      <c r="H974" s="3">
        <f t="shared" si="164"/>
        <v>19.133379999999999</v>
      </c>
      <c r="I974" s="1">
        <v>13928023</v>
      </c>
      <c r="J974" s="3">
        <f t="shared" si="165"/>
        <v>278.56045999999998</v>
      </c>
      <c r="K974">
        <v>4</v>
      </c>
      <c r="L974" s="1">
        <v>2400</v>
      </c>
      <c r="M974" s="2">
        <f t="shared" si="166"/>
        <v>2.4</v>
      </c>
      <c r="N974" s="1"/>
      <c r="O974" s="2">
        <f t="shared" si="167"/>
        <v>0</v>
      </c>
      <c r="P974" s="1">
        <v>424222</v>
      </c>
      <c r="Q974" s="1">
        <f t="shared" si="163"/>
        <v>4.2422199999999997</v>
      </c>
      <c r="R974" s="1">
        <v>180</v>
      </c>
      <c r="S974" s="1">
        <f t="shared" si="168"/>
        <v>18</v>
      </c>
      <c r="U974" s="1">
        <f t="shared" si="169"/>
        <v>0</v>
      </c>
    </row>
    <row r="975" spans="1:21" x14ac:dyDescent="0.3">
      <c r="A975" t="s">
        <v>23</v>
      </c>
      <c r="B975" t="s">
        <v>23</v>
      </c>
      <c r="C975" t="s">
        <v>129</v>
      </c>
      <c r="D975" t="s">
        <v>102</v>
      </c>
      <c r="E975">
        <v>1939</v>
      </c>
      <c r="F975">
        <v>202</v>
      </c>
      <c r="G975" s="1">
        <v>1133721</v>
      </c>
      <c r="H975" s="3">
        <f t="shared" si="164"/>
        <v>22.674420000000001</v>
      </c>
      <c r="I975" s="1">
        <v>13787202</v>
      </c>
      <c r="J975" s="3">
        <f t="shared" si="165"/>
        <v>275.74403999999998</v>
      </c>
      <c r="K975">
        <v>4</v>
      </c>
      <c r="L975" s="1">
        <v>2700</v>
      </c>
      <c r="M975" s="2">
        <f t="shared" si="166"/>
        <v>2.7</v>
      </c>
      <c r="N975" s="1"/>
      <c r="O975" s="2">
        <f t="shared" si="167"/>
        <v>0</v>
      </c>
      <c r="P975" s="1"/>
      <c r="Q975" s="1">
        <f t="shared" si="163"/>
        <v>0</v>
      </c>
      <c r="R975" s="1">
        <v>200</v>
      </c>
      <c r="S975" s="1">
        <f t="shared" si="168"/>
        <v>20</v>
      </c>
      <c r="U975" s="1">
        <f t="shared" si="169"/>
        <v>0</v>
      </c>
    </row>
    <row r="976" spans="1:21" x14ac:dyDescent="0.3">
      <c r="A976" t="s">
        <v>23</v>
      </c>
      <c r="B976" t="s">
        <v>23</v>
      </c>
      <c r="C976" t="s">
        <v>129</v>
      </c>
      <c r="D976" t="s">
        <v>102</v>
      </c>
      <c r="E976">
        <v>1940</v>
      </c>
      <c r="F976">
        <v>202</v>
      </c>
      <c r="G976" s="1">
        <v>1126979</v>
      </c>
      <c r="H976" s="3">
        <f t="shared" si="164"/>
        <v>22.539580000000001</v>
      </c>
      <c r="I976" s="1">
        <v>11111053</v>
      </c>
      <c r="J976" s="3">
        <f t="shared" si="165"/>
        <v>222.22105999999999</v>
      </c>
      <c r="K976">
        <v>4</v>
      </c>
      <c r="L976" s="1">
        <v>1563</v>
      </c>
      <c r="M976" s="2">
        <f t="shared" si="166"/>
        <v>1.5629999999999999</v>
      </c>
      <c r="N976" s="1"/>
      <c r="O976" s="2">
        <f t="shared" si="167"/>
        <v>0</v>
      </c>
      <c r="P976" s="1"/>
      <c r="Q976" s="1">
        <f t="shared" si="163"/>
        <v>0</v>
      </c>
      <c r="S976" s="1">
        <f t="shared" si="168"/>
        <v>0</v>
      </c>
      <c r="U976" s="1">
        <f t="shared" si="169"/>
        <v>0</v>
      </c>
    </row>
    <row r="977" spans="1:21" x14ac:dyDescent="0.3">
      <c r="A977" t="s">
        <v>23</v>
      </c>
      <c r="B977" t="s">
        <v>23</v>
      </c>
      <c r="C977" t="s">
        <v>129</v>
      </c>
      <c r="D977" t="s">
        <v>102</v>
      </c>
      <c r="E977">
        <v>1941</v>
      </c>
      <c r="F977">
        <v>202</v>
      </c>
      <c r="G977" s="1">
        <v>1138133</v>
      </c>
      <c r="H977" s="3">
        <f t="shared" si="164"/>
        <v>22.76266</v>
      </c>
      <c r="I977" s="1">
        <v>10361468</v>
      </c>
      <c r="J977" s="3">
        <f t="shared" si="165"/>
        <v>207.22936000000001</v>
      </c>
      <c r="K977">
        <v>4</v>
      </c>
      <c r="L977" s="1">
        <v>1094</v>
      </c>
      <c r="M977" s="2">
        <f t="shared" si="166"/>
        <v>1.0940000000000001</v>
      </c>
      <c r="N977" s="1"/>
      <c r="O977" s="2">
        <f t="shared" si="167"/>
        <v>0</v>
      </c>
      <c r="P977" s="1"/>
      <c r="Q977" s="1">
        <f t="shared" si="163"/>
        <v>0</v>
      </c>
      <c r="S977" s="1">
        <f t="shared" si="168"/>
        <v>0</v>
      </c>
      <c r="U977" s="1">
        <f t="shared" si="169"/>
        <v>0</v>
      </c>
    </row>
    <row r="978" spans="1:21" x14ac:dyDescent="0.3">
      <c r="A978" t="s">
        <v>23</v>
      </c>
      <c r="B978" t="s">
        <v>23</v>
      </c>
      <c r="C978" t="s">
        <v>129</v>
      </c>
      <c r="D978" t="s">
        <v>102</v>
      </c>
      <c r="E978">
        <v>1942</v>
      </c>
      <c r="F978">
        <v>202</v>
      </c>
      <c r="G978" s="1">
        <v>1208622</v>
      </c>
      <c r="H978" s="3">
        <f t="shared" si="164"/>
        <v>24.172440000000002</v>
      </c>
      <c r="I978" s="1">
        <v>9922670</v>
      </c>
      <c r="J978" s="3">
        <f t="shared" si="165"/>
        <v>198.45339999999999</v>
      </c>
      <c r="K978">
        <v>4</v>
      </c>
      <c r="L978" s="1">
        <v>1294</v>
      </c>
      <c r="M978" s="2">
        <f t="shared" si="166"/>
        <v>1.294</v>
      </c>
      <c r="N978" s="1"/>
      <c r="O978" s="2">
        <f t="shared" si="167"/>
        <v>0</v>
      </c>
      <c r="P978" s="1"/>
      <c r="Q978" s="1">
        <f t="shared" si="163"/>
        <v>0</v>
      </c>
      <c r="S978" s="1">
        <f t="shared" si="168"/>
        <v>0</v>
      </c>
      <c r="U978" s="1">
        <f t="shared" si="169"/>
        <v>0</v>
      </c>
    </row>
    <row r="979" spans="1:21" x14ac:dyDescent="0.3">
      <c r="A979" t="s">
        <v>23</v>
      </c>
      <c r="B979" t="s">
        <v>23</v>
      </c>
      <c r="C979" t="s">
        <v>129</v>
      </c>
      <c r="D979" t="s">
        <v>102</v>
      </c>
      <c r="E979">
        <v>1943</v>
      </c>
      <c r="F979">
        <v>202</v>
      </c>
      <c r="G979" s="1">
        <v>1194824</v>
      </c>
      <c r="H979" s="3">
        <f t="shared" si="164"/>
        <v>23.89648</v>
      </c>
      <c r="I979" s="1">
        <v>10648785</v>
      </c>
      <c r="J979" s="3">
        <f t="shared" si="165"/>
        <v>212.97569999999999</v>
      </c>
      <c r="K979">
        <v>4</v>
      </c>
      <c r="L979" s="1">
        <v>3572</v>
      </c>
      <c r="M979" s="2">
        <f t="shared" si="166"/>
        <v>3.5720000000000001</v>
      </c>
      <c r="N979" s="1"/>
      <c r="O979" s="2">
        <f t="shared" si="167"/>
        <v>0</v>
      </c>
      <c r="P979" s="1"/>
      <c r="Q979" s="1">
        <f t="shared" si="163"/>
        <v>0</v>
      </c>
      <c r="S979" s="1">
        <f t="shared" si="168"/>
        <v>0</v>
      </c>
      <c r="U979" s="1">
        <f t="shared" si="169"/>
        <v>0</v>
      </c>
    </row>
    <row r="980" spans="1:21" x14ac:dyDescent="0.3">
      <c r="A980" t="s">
        <v>23</v>
      </c>
      <c r="B980" t="s">
        <v>23</v>
      </c>
      <c r="C980" t="s">
        <v>129</v>
      </c>
      <c r="D980" t="s">
        <v>102</v>
      </c>
      <c r="E980">
        <v>1944</v>
      </c>
      <c r="F980">
        <v>202</v>
      </c>
      <c r="G980" s="1">
        <v>1178526</v>
      </c>
      <c r="H980" s="3">
        <f t="shared" si="164"/>
        <v>23.570519999999998</v>
      </c>
      <c r="I980" s="1">
        <v>7138556</v>
      </c>
      <c r="J980" s="3">
        <f t="shared" si="165"/>
        <v>142.77112</v>
      </c>
      <c r="K980">
        <v>4</v>
      </c>
      <c r="L980" s="1">
        <v>3723</v>
      </c>
      <c r="M980" s="2">
        <f t="shared" si="166"/>
        <v>3.7229999999999999</v>
      </c>
      <c r="N980" s="1"/>
      <c r="O980" s="2">
        <f t="shared" si="167"/>
        <v>0</v>
      </c>
      <c r="P980" s="1"/>
      <c r="Q980" s="1">
        <f t="shared" si="163"/>
        <v>0</v>
      </c>
      <c r="S980" s="1">
        <f t="shared" si="168"/>
        <v>0</v>
      </c>
      <c r="U980" s="1">
        <f t="shared" si="169"/>
        <v>0</v>
      </c>
    </row>
    <row r="981" spans="1:21" x14ac:dyDescent="0.3">
      <c r="A981" t="s">
        <v>23</v>
      </c>
      <c r="B981" t="s">
        <v>23</v>
      </c>
      <c r="C981" t="s">
        <v>129</v>
      </c>
      <c r="D981" t="s">
        <v>102</v>
      </c>
      <c r="E981">
        <v>1945</v>
      </c>
      <c r="F981">
        <v>202</v>
      </c>
      <c r="G981" s="1"/>
      <c r="H981" s="3">
        <f t="shared" si="164"/>
        <v>0</v>
      </c>
      <c r="I981" s="1"/>
      <c r="J981" s="3">
        <f t="shared" si="165"/>
        <v>0</v>
      </c>
      <c r="K981">
        <v>4</v>
      </c>
      <c r="L981" s="1">
        <v>3236</v>
      </c>
      <c r="M981" s="2">
        <f t="shared" si="166"/>
        <v>3.2360000000000002</v>
      </c>
      <c r="N981" s="1"/>
      <c r="O981" s="2">
        <f t="shared" si="167"/>
        <v>0</v>
      </c>
      <c r="P981" s="1"/>
      <c r="Q981" s="1">
        <f t="shared" si="163"/>
        <v>0</v>
      </c>
      <c r="S981" s="1">
        <f t="shared" si="168"/>
        <v>0</v>
      </c>
      <c r="U981" s="1">
        <f t="shared" si="169"/>
        <v>0</v>
      </c>
    </row>
    <row r="982" spans="1:21" ht="14.4" customHeight="1" x14ac:dyDescent="0.3">
      <c r="A982" t="s">
        <v>105</v>
      </c>
      <c r="B982" t="s">
        <v>105</v>
      </c>
      <c r="C982" t="s">
        <v>129</v>
      </c>
      <c r="D982" t="s">
        <v>102</v>
      </c>
      <c r="E982">
        <v>1936</v>
      </c>
      <c r="F982">
        <v>0</v>
      </c>
      <c r="G982" s="1">
        <v>0</v>
      </c>
      <c r="H982" s="3">
        <v>0</v>
      </c>
      <c r="I982" s="1">
        <v>31833</v>
      </c>
      <c r="J982" s="3">
        <f t="shared" si="165"/>
        <v>0.63666</v>
      </c>
      <c r="K982">
        <v>52</v>
      </c>
      <c r="L982" s="1">
        <v>13700</v>
      </c>
      <c r="M982" s="2">
        <f t="shared" ref="M982:M991" si="170">L982/1000</f>
        <v>13.7</v>
      </c>
      <c r="N982" s="1"/>
      <c r="O982" s="2">
        <f t="shared" ref="O982:O991" si="171">N982/1000</f>
        <v>0</v>
      </c>
      <c r="P982" s="1"/>
      <c r="Q982" s="1">
        <f t="shared" si="163"/>
        <v>0</v>
      </c>
      <c r="S982" s="1">
        <f t="shared" si="168"/>
        <v>0</v>
      </c>
      <c r="U982" s="1">
        <f t="shared" si="169"/>
        <v>0</v>
      </c>
    </row>
    <row r="983" spans="1:21" ht="14.4" customHeight="1" x14ac:dyDescent="0.3">
      <c r="A983" t="s">
        <v>105</v>
      </c>
      <c r="B983" t="s">
        <v>105</v>
      </c>
      <c r="C983" t="s">
        <v>129</v>
      </c>
      <c r="D983" t="s">
        <v>102</v>
      </c>
      <c r="E983">
        <v>1937</v>
      </c>
      <c r="F983">
        <v>0</v>
      </c>
      <c r="G983" s="1"/>
      <c r="H983" s="3">
        <v>0</v>
      </c>
      <c r="I983" s="1">
        <v>148579</v>
      </c>
      <c r="J983" s="3">
        <f t="shared" si="165"/>
        <v>2.9715799999999999</v>
      </c>
      <c r="K983">
        <v>52</v>
      </c>
      <c r="L983" s="1">
        <v>25000</v>
      </c>
      <c r="M983" s="2">
        <f t="shared" si="170"/>
        <v>25</v>
      </c>
      <c r="N983" s="1"/>
      <c r="O983" s="2">
        <f t="shared" si="171"/>
        <v>0</v>
      </c>
      <c r="P983" s="1"/>
      <c r="Q983" s="1">
        <f t="shared" si="163"/>
        <v>0</v>
      </c>
      <c r="S983" s="1">
        <f t="shared" si="168"/>
        <v>0</v>
      </c>
      <c r="U983" s="1">
        <f t="shared" si="169"/>
        <v>0</v>
      </c>
    </row>
    <row r="984" spans="1:21" ht="14.4" customHeight="1" x14ac:dyDescent="0.3">
      <c r="A984" t="s">
        <v>105</v>
      </c>
      <c r="B984" t="s">
        <v>105</v>
      </c>
      <c r="C984" t="s">
        <v>129</v>
      </c>
      <c r="D984" t="s">
        <v>102</v>
      </c>
      <c r="E984">
        <v>1938</v>
      </c>
      <c r="F984">
        <v>0</v>
      </c>
      <c r="G984" s="1"/>
      <c r="H984" s="3">
        <v>0</v>
      </c>
      <c r="I984" s="1">
        <v>133998</v>
      </c>
      <c r="J984" s="3">
        <f t="shared" si="165"/>
        <v>2.6799599999999999</v>
      </c>
      <c r="K984">
        <v>52</v>
      </c>
      <c r="L984" s="1">
        <v>27000</v>
      </c>
      <c r="M984" s="2">
        <f t="shared" si="170"/>
        <v>27</v>
      </c>
      <c r="N984" s="1"/>
      <c r="O984" s="2">
        <f t="shared" si="171"/>
        <v>0</v>
      </c>
      <c r="P984" s="1"/>
      <c r="Q984" s="1">
        <f t="shared" si="163"/>
        <v>0</v>
      </c>
      <c r="S984" s="1">
        <f t="shared" si="168"/>
        <v>0</v>
      </c>
      <c r="U984" s="1">
        <f t="shared" si="169"/>
        <v>0</v>
      </c>
    </row>
    <row r="985" spans="1:21" ht="14.4" customHeight="1" x14ac:dyDescent="0.3">
      <c r="A985" t="s">
        <v>105</v>
      </c>
      <c r="B985" t="s">
        <v>105</v>
      </c>
      <c r="C985" t="s">
        <v>129</v>
      </c>
      <c r="D985" t="s">
        <v>102</v>
      </c>
      <c r="E985">
        <v>1939</v>
      </c>
      <c r="F985">
        <v>0</v>
      </c>
      <c r="G985" s="1"/>
      <c r="H985" s="3">
        <v>0</v>
      </c>
      <c r="I985" s="1">
        <v>171279</v>
      </c>
      <c r="J985" s="3">
        <f t="shared" si="165"/>
        <v>3.4255800000000001</v>
      </c>
      <c r="K985">
        <v>52</v>
      </c>
      <c r="L985" s="1">
        <v>28000</v>
      </c>
      <c r="M985" s="2">
        <f t="shared" si="170"/>
        <v>28</v>
      </c>
      <c r="N985" s="1"/>
      <c r="O985" s="2">
        <f t="shared" si="171"/>
        <v>0</v>
      </c>
      <c r="P985" s="1"/>
      <c r="Q985" s="1">
        <f t="shared" si="163"/>
        <v>0</v>
      </c>
      <c r="S985" s="1">
        <f t="shared" si="168"/>
        <v>0</v>
      </c>
      <c r="U985" s="1">
        <f t="shared" si="169"/>
        <v>0</v>
      </c>
    </row>
    <row r="986" spans="1:21" ht="14.4" customHeight="1" x14ac:dyDescent="0.3">
      <c r="A986" t="s">
        <v>105</v>
      </c>
      <c r="B986" t="s">
        <v>105</v>
      </c>
      <c r="C986" t="s">
        <v>129</v>
      </c>
      <c r="D986" t="s">
        <v>102</v>
      </c>
      <c r="E986">
        <v>1940</v>
      </c>
      <c r="F986">
        <v>0</v>
      </c>
      <c r="G986" s="1"/>
      <c r="H986" s="3">
        <v>0</v>
      </c>
      <c r="I986" s="1">
        <v>232840</v>
      </c>
      <c r="J986" s="3">
        <f t="shared" si="165"/>
        <v>4.6567999999999996</v>
      </c>
      <c r="K986">
        <v>52</v>
      </c>
      <c r="L986" s="1">
        <v>28300</v>
      </c>
      <c r="M986" s="2">
        <f t="shared" si="170"/>
        <v>28.3</v>
      </c>
      <c r="N986" s="1"/>
      <c r="O986" s="2">
        <f t="shared" si="171"/>
        <v>0</v>
      </c>
      <c r="P986" s="1"/>
      <c r="Q986" s="1">
        <f t="shared" si="163"/>
        <v>0</v>
      </c>
      <c r="S986" s="1">
        <f t="shared" si="168"/>
        <v>0</v>
      </c>
      <c r="U986" s="1">
        <f t="shared" si="169"/>
        <v>0</v>
      </c>
    </row>
    <row r="987" spans="1:21" ht="14.4" customHeight="1" x14ac:dyDescent="0.3">
      <c r="A987" t="s">
        <v>105</v>
      </c>
      <c r="B987" t="s">
        <v>105</v>
      </c>
      <c r="C987" t="s">
        <v>129</v>
      </c>
      <c r="D987" t="s">
        <v>102</v>
      </c>
      <c r="E987">
        <v>1941</v>
      </c>
      <c r="F987">
        <v>0</v>
      </c>
      <c r="G987" s="1"/>
      <c r="H987" s="3">
        <v>0</v>
      </c>
      <c r="I987" s="1">
        <v>308847</v>
      </c>
      <c r="J987" s="3">
        <f t="shared" si="165"/>
        <v>6.1769400000000001</v>
      </c>
      <c r="K987">
        <v>52</v>
      </c>
      <c r="L987" s="1">
        <v>25588</v>
      </c>
      <c r="M987" s="2">
        <f t="shared" si="170"/>
        <v>25.588000000000001</v>
      </c>
      <c r="N987" s="1"/>
      <c r="O987" s="2">
        <f t="shared" si="171"/>
        <v>0</v>
      </c>
      <c r="P987" s="1"/>
      <c r="Q987" s="1">
        <f t="shared" si="163"/>
        <v>0</v>
      </c>
      <c r="S987" s="1">
        <f t="shared" si="168"/>
        <v>0</v>
      </c>
      <c r="U987" s="1">
        <f t="shared" si="169"/>
        <v>0</v>
      </c>
    </row>
    <row r="988" spans="1:21" ht="14.4" customHeight="1" x14ac:dyDescent="0.3">
      <c r="A988" t="s">
        <v>105</v>
      </c>
      <c r="B988" t="s">
        <v>105</v>
      </c>
      <c r="C988" t="s">
        <v>129</v>
      </c>
      <c r="D988" t="s">
        <v>102</v>
      </c>
      <c r="E988">
        <v>1942</v>
      </c>
      <c r="F988">
        <v>0</v>
      </c>
      <c r="G988" s="1"/>
      <c r="H988" s="3">
        <v>0</v>
      </c>
      <c r="I988" s="1">
        <v>311764</v>
      </c>
      <c r="J988" s="3">
        <f t="shared" si="165"/>
        <v>6.2352800000000004</v>
      </c>
      <c r="K988">
        <v>52</v>
      </c>
      <c r="L988" s="1">
        <v>23665</v>
      </c>
      <c r="M988" s="2">
        <f t="shared" si="170"/>
        <v>23.664999999999999</v>
      </c>
      <c r="N988" s="1"/>
      <c r="O988" s="2">
        <f t="shared" si="171"/>
        <v>0</v>
      </c>
      <c r="P988" s="1"/>
      <c r="Q988" s="1">
        <f t="shared" si="163"/>
        <v>0</v>
      </c>
      <c r="S988" s="1">
        <f t="shared" si="168"/>
        <v>0</v>
      </c>
      <c r="U988" s="1">
        <f t="shared" si="169"/>
        <v>0</v>
      </c>
    </row>
    <row r="989" spans="1:21" ht="14.4" customHeight="1" x14ac:dyDescent="0.3">
      <c r="A989" t="s">
        <v>105</v>
      </c>
      <c r="B989" t="s">
        <v>105</v>
      </c>
      <c r="C989" t="s">
        <v>129</v>
      </c>
      <c r="D989" t="s">
        <v>102</v>
      </c>
      <c r="E989">
        <v>1943</v>
      </c>
      <c r="F989">
        <v>0</v>
      </c>
      <c r="G989" s="1"/>
      <c r="H989" s="3">
        <v>0</v>
      </c>
      <c r="I989" s="1">
        <v>281284</v>
      </c>
      <c r="J989" s="3">
        <f t="shared" si="165"/>
        <v>5.62568</v>
      </c>
      <c r="K989">
        <v>52</v>
      </c>
      <c r="L989" s="1">
        <v>18526</v>
      </c>
      <c r="M989" s="2">
        <f t="shared" si="170"/>
        <v>18.526</v>
      </c>
      <c r="N989" s="1"/>
      <c r="O989" s="2">
        <f t="shared" si="171"/>
        <v>0</v>
      </c>
      <c r="P989" s="1"/>
      <c r="Q989" s="1">
        <f t="shared" si="163"/>
        <v>0</v>
      </c>
      <c r="S989" s="1">
        <f t="shared" si="168"/>
        <v>0</v>
      </c>
      <c r="U989" s="1">
        <f t="shared" si="169"/>
        <v>0</v>
      </c>
    </row>
    <row r="990" spans="1:21" ht="14.4" customHeight="1" x14ac:dyDescent="0.3">
      <c r="A990" t="s">
        <v>105</v>
      </c>
      <c r="B990" t="s">
        <v>105</v>
      </c>
      <c r="C990" t="s">
        <v>129</v>
      </c>
      <c r="D990" t="s">
        <v>102</v>
      </c>
      <c r="E990">
        <v>1944</v>
      </c>
      <c r="F990">
        <v>0</v>
      </c>
      <c r="G990" s="1"/>
      <c r="H990" s="3">
        <v>0</v>
      </c>
      <c r="I990" s="1">
        <v>211000</v>
      </c>
      <c r="J990" s="3">
        <f t="shared" si="165"/>
        <v>4.22</v>
      </c>
      <c r="K990">
        <v>52</v>
      </c>
      <c r="L990" s="1">
        <v>9686</v>
      </c>
      <c r="M990" s="2">
        <f t="shared" si="170"/>
        <v>9.6859999999999999</v>
      </c>
      <c r="N990" s="1"/>
      <c r="O990" s="2">
        <f t="shared" si="171"/>
        <v>0</v>
      </c>
      <c r="P990" s="1"/>
      <c r="Q990" s="1">
        <f t="shared" si="163"/>
        <v>0</v>
      </c>
      <c r="S990" s="1">
        <f t="shared" si="168"/>
        <v>0</v>
      </c>
      <c r="U990" s="1">
        <f t="shared" si="169"/>
        <v>0</v>
      </c>
    </row>
    <row r="991" spans="1:21" ht="14.4" customHeight="1" x14ac:dyDescent="0.3">
      <c r="A991" t="s">
        <v>105</v>
      </c>
      <c r="B991" t="s">
        <v>105</v>
      </c>
      <c r="C991" t="s">
        <v>129</v>
      </c>
      <c r="D991" t="s">
        <v>102</v>
      </c>
      <c r="E991">
        <v>1945</v>
      </c>
      <c r="F991">
        <v>0</v>
      </c>
      <c r="G991" s="1"/>
      <c r="H991" s="3">
        <v>0</v>
      </c>
      <c r="I991" s="1"/>
      <c r="J991" s="3">
        <f t="shared" si="165"/>
        <v>0</v>
      </c>
      <c r="K991">
        <v>52</v>
      </c>
      <c r="L991" s="1">
        <v>5029</v>
      </c>
      <c r="M991" s="2">
        <f t="shared" si="170"/>
        <v>5.0289999999999999</v>
      </c>
      <c r="N991" s="1"/>
      <c r="O991" s="2">
        <f t="shared" si="171"/>
        <v>0</v>
      </c>
      <c r="P991" s="1"/>
      <c r="Q991" s="1">
        <f t="shared" si="163"/>
        <v>0</v>
      </c>
      <c r="S991" s="1">
        <f t="shared" si="168"/>
        <v>0</v>
      </c>
      <c r="U991" s="1">
        <f t="shared" si="169"/>
        <v>0</v>
      </c>
    </row>
    <row r="992" spans="1:21" ht="14.4" customHeight="1" x14ac:dyDescent="0.3">
      <c r="A992" t="s">
        <v>65</v>
      </c>
      <c r="B992" t="s">
        <v>65</v>
      </c>
      <c r="C992" t="s">
        <v>129</v>
      </c>
      <c r="D992" t="s">
        <v>102</v>
      </c>
      <c r="E992">
        <v>1936</v>
      </c>
      <c r="G992" s="1"/>
      <c r="H992" s="3">
        <f t="shared" ref="H992:H1031" si="172">G992/50000</f>
        <v>0</v>
      </c>
      <c r="I992" s="1"/>
      <c r="J992" s="3">
        <f t="shared" si="165"/>
        <v>0</v>
      </c>
      <c r="L992" s="1"/>
      <c r="M992" s="2">
        <f t="shared" ref="M992:M1031" si="173">L992/1000</f>
        <v>0</v>
      </c>
      <c r="N992" s="1"/>
      <c r="O992" s="2">
        <f t="shared" ref="O992:O1031" si="174">N992/1000</f>
        <v>0</v>
      </c>
      <c r="P992" s="1"/>
      <c r="Q992" s="1">
        <f t="shared" si="163"/>
        <v>0</v>
      </c>
      <c r="S992" s="1">
        <f t="shared" si="168"/>
        <v>0</v>
      </c>
      <c r="U992" s="1">
        <f t="shared" si="169"/>
        <v>0</v>
      </c>
    </row>
    <row r="993" spans="1:21" ht="14.4" customHeight="1" x14ac:dyDescent="0.3">
      <c r="A993" t="s">
        <v>65</v>
      </c>
      <c r="B993" t="s">
        <v>65</v>
      </c>
      <c r="C993" t="s">
        <v>129</v>
      </c>
      <c r="D993" t="s">
        <v>102</v>
      </c>
      <c r="E993">
        <v>1937</v>
      </c>
      <c r="G993" s="1"/>
      <c r="H993" s="3">
        <f t="shared" si="172"/>
        <v>0</v>
      </c>
      <c r="I993" s="1"/>
      <c r="J993" s="3">
        <f t="shared" si="165"/>
        <v>0</v>
      </c>
      <c r="L993" s="1"/>
      <c r="M993" s="2">
        <f t="shared" si="173"/>
        <v>0</v>
      </c>
      <c r="N993" s="1"/>
      <c r="O993" s="2">
        <f t="shared" si="174"/>
        <v>0</v>
      </c>
      <c r="P993" s="1"/>
      <c r="Q993" s="1">
        <f t="shared" si="163"/>
        <v>0</v>
      </c>
      <c r="S993" s="1">
        <f t="shared" si="168"/>
        <v>0</v>
      </c>
      <c r="U993" s="1">
        <f t="shared" si="169"/>
        <v>0</v>
      </c>
    </row>
    <row r="994" spans="1:21" ht="14.4" customHeight="1" x14ac:dyDescent="0.3">
      <c r="A994" t="s">
        <v>65</v>
      </c>
      <c r="B994" t="s">
        <v>65</v>
      </c>
      <c r="C994" t="s">
        <v>129</v>
      </c>
      <c r="D994" t="s">
        <v>102</v>
      </c>
      <c r="E994">
        <v>1938</v>
      </c>
      <c r="G994" s="1"/>
      <c r="H994" s="3">
        <f t="shared" si="172"/>
        <v>0</v>
      </c>
      <c r="I994" s="1"/>
      <c r="J994" s="3">
        <f t="shared" si="165"/>
        <v>0</v>
      </c>
      <c r="L994" s="1"/>
      <c r="M994" s="2">
        <f t="shared" si="173"/>
        <v>0</v>
      </c>
      <c r="N994" s="1"/>
      <c r="O994" s="2">
        <f t="shared" si="174"/>
        <v>0</v>
      </c>
      <c r="P994" s="1"/>
      <c r="Q994" s="1">
        <f t="shared" si="163"/>
        <v>0</v>
      </c>
      <c r="S994" s="1">
        <f t="shared" si="168"/>
        <v>0</v>
      </c>
      <c r="U994" s="1">
        <f t="shared" si="169"/>
        <v>0</v>
      </c>
    </row>
    <row r="995" spans="1:21" ht="14.4" customHeight="1" x14ac:dyDescent="0.3">
      <c r="A995" t="s">
        <v>65</v>
      </c>
      <c r="B995" t="s">
        <v>65</v>
      </c>
      <c r="C995" t="s">
        <v>129</v>
      </c>
      <c r="D995" t="s">
        <v>102</v>
      </c>
      <c r="E995">
        <v>1939</v>
      </c>
      <c r="G995" s="1"/>
      <c r="H995" s="3">
        <f t="shared" si="172"/>
        <v>0</v>
      </c>
      <c r="I995" s="1"/>
      <c r="J995" s="3">
        <f t="shared" si="165"/>
        <v>0</v>
      </c>
      <c r="L995" s="1"/>
      <c r="M995" s="2">
        <f t="shared" si="173"/>
        <v>0</v>
      </c>
      <c r="N995" s="1"/>
      <c r="O995" s="2">
        <f t="shared" si="174"/>
        <v>0</v>
      </c>
      <c r="P995" s="1"/>
      <c r="Q995" s="1">
        <f t="shared" si="163"/>
        <v>0</v>
      </c>
      <c r="S995" s="1">
        <f t="shared" si="168"/>
        <v>0</v>
      </c>
      <c r="U995" s="1">
        <f t="shared" si="169"/>
        <v>0</v>
      </c>
    </row>
    <row r="996" spans="1:21" ht="14.4" customHeight="1" x14ac:dyDescent="0.3">
      <c r="A996" t="s">
        <v>65</v>
      </c>
      <c r="B996" t="s">
        <v>65</v>
      </c>
      <c r="C996" t="s">
        <v>129</v>
      </c>
      <c r="D996" t="s">
        <v>102</v>
      </c>
      <c r="E996">
        <v>1940</v>
      </c>
      <c r="G996" s="1"/>
      <c r="H996" s="3">
        <f t="shared" si="172"/>
        <v>0</v>
      </c>
      <c r="I996" s="1"/>
      <c r="J996" s="3">
        <f t="shared" si="165"/>
        <v>0</v>
      </c>
      <c r="L996" s="1"/>
      <c r="M996" s="2">
        <f t="shared" si="173"/>
        <v>0</v>
      </c>
      <c r="N996" s="1"/>
      <c r="O996" s="2">
        <f t="shared" si="174"/>
        <v>0</v>
      </c>
      <c r="P996" s="1"/>
      <c r="Q996" s="1">
        <f t="shared" si="163"/>
        <v>0</v>
      </c>
      <c r="S996" s="1">
        <f t="shared" si="168"/>
        <v>0</v>
      </c>
      <c r="U996" s="1">
        <f t="shared" si="169"/>
        <v>0</v>
      </c>
    </row>
    <row r="997" spans="1:21" ht="14.4" customHeight="1" x14ac:dyDescent="0.3">
      <c r="A997" t="s">
        <v>65</v>
      </c>
      <c r="B997" t="s">
        <v>65</v>
      </c>
      <c r="C997" t="s">
        <v>129</v>
      </c>
      <c r="D997" t="s">
        <v>102</v>
      </c>
      <c r="E997">
        <v>1941</v>
      </c>
      <c r="G997" s="1"/>
      <c r="H997" s="3">
        <f t="shared" si="172"/>
        <v>0</v>
      </c>
      <c r="I997" s="1"/>
      <c r="J997" s="3">
        <f t="shared" si="165"/>
        <v>0</v>
      </c>
      <c r="L997" s="1"/>
      <c r="M997" s="2">
        <f t="shared" si="173"/>
        <v>0</v>
      </c>
      <c r="N997" s="1"/>
      <c r="O997" s="2">
        <f t="shared" si="174"/>
        <v>0</v>
      </c>
      <c r="P997" s="1"/>
      <c r="Q997" s="1">
        <f t="shared" si="163"/>
        <v>0</v>
      </c>
      <c r="S997" s="1">
        <f t="shared" si="168"/>
        <v>0</v>
      </c>
      <c r="U997" s="1">
        <f t="shared" si="169"/>
        <v>0</v>
      </c>
    </row>
    <row r="998" spans="1:21" ht="14.4" customHeight="1" x14ac:dyDescent="0.3">
      <c r="A998" t="s">
        <v>65</v>
      </c>
      <c r="B998" t="s">
        <v>65</v>
      </c>
      <c r="C998" t="s">
        <v>129</v>
      </c>
      <c r="D998" t="s">
        <v>102</v>
      </c>
      <c r="E998">
        <v>1942</v>
      </c>
      <c r="G998" s="1"/>
      <c r="H998" s="3">
        <f t="shared" si="172"/>
        <v>0</v>
      </c>
      <c r="I998" s="1"/>
      <c r="J998" s="3">
        <f t="shared" si="165"/>
        <v>0</v>
      </c>
      <c r="L998" s="1"/>
      <c r="M998" s="2">
        <f t="shared" si="173"/>
        <v>0</v>
      </c>
      <c r="N998" s="1"/>
      <c r="O998" s="2">
        <f t="shared" si="174"/>
        <v>0</v>
      </c>
      <c r="P998" s="1"/>
      <c r="Q998" s="1">
        <f t="shared" si="163"/>
        <v>0</v>
      </c>
      <c r="S998" s="1">
        <f t="shared" si="168"/>
        <v>0</v>
      </c>
      <c r="U998" s="1">
        <f t="shared" si="169"/>
        <v>0</v>
      </c>
    </row>
    <row r="999" spans="1:21" ht="14.4" customHeight="1" x14ac:dyDescent="0.3">
      <c r="A999" t="s">
        <v>65</v>
      </c>
      <c r="B999" t="s">
        <v>65</v>
      </c>
      <c r="C999" t="s">
        <v>129</v>
      </c>
      <c r="D999" t="s">
        <v>102</v>
      </c>
      <c r="E999">
        <v>1943</v>
      </c>
      <c r="G999" s="1"/>
      <c r="H999" s="3">
        <f t="shared" si="172"/>
        <v>0</v>
      </c>
      <c r="I999" s="1"/>
      <c r="J999" s="3">
        <f t="shared" si="165"/>
        <v>0</v>
      </c>
      <c r="L999" s="1"/>
      <c r="M999" s="2">
        <f t="shared" si="173"/>
        <v>0</v>
      </c>
      <c r="N999" s="1"/>
      <c r="O999" s="2">
        <f t="shared" si="174"/>
        <v>0</v>
      </c>
      <c r="P999" s="1"/>
      <c r="Q999" s="1">
        <f t="shared" si="163"/>
        <v>0</v>
      </c>
      <c r="S999" s="1">
        <f t="shared" si="168"/>
        <v>0</v>
      </c>
      <c r="U999" s="1">
        <f t="shared" si="169"/>
        <v>0</v>
      </c>
    </row>
    <row r="1000" spans="1:21" ht="14.4" customHeight="1" x14ac:dyDescent="0.3">
      <c r="A1000" t="s">
        <v>65</v>
      </c>
      <c r="B1000" t="s">
        <v>65</v>
      </c>
      <c r="C1000" t="s">
        <v>129</v>
      </c>
      <c r="D1000" t="s">
        <v>102</v>
      </c>
      <c r="E1000">
        <v>1944</v>
      </c>
      <c r="G1000" s="1"/>
      <c r="H1000" s="3">
        <f t="shared" si="172"/>
        <v>0</v>
      </c>
      <c r="I1000" s="1"/>
      <c r="J1000" s="3">
        <f t="shared" si="165"/>
        <v>0</v>
      </c>
      <c r="L1000" s="1"/>
      <c r="M1000" s="2">
        <f t="shared" si="173"/>
        <v>0</v>
      </c>
      <c r="N1000" s="1"/>
      <c r="O1000" s="2">
        <f t="shared" si="174"/>
        <v>0</v>
      </c>
      <c r="P1000" s="1"/>
      <c r="Q1000" s="1">
        <f t="shared" si="163"/>
        <v>0</v>
      </c>
      <c r="S1000" s="1">
        <f t="shared" si="168"/>
        <v>0</v>
      </c>
      <c r="U1000" s="1">
        <f t="shared" si="169"/>
        <v>0</v>
      </c>
    </row>
    <row r="1001" spans="1:21" ht="14.4" customHeight="1" x14ac:dyDescent="0.3">
      <c r="A1001" t="s">
        <v>65</v>
      </c>
      <c r="B1001" t="s">
        <v>65</v>
      </c>
      <c r="C1001" t="s">
        <v>129</v>
      </c>
      <c r="D1001" t="s">
        <v>102</v>
      </c>
      <c r="E1001">
        <v>1945</v>
      </c>
      <c r="G1001" s="1"/>
      <c r="H1001" s="3">
        <f t="shared" si="172"/>
        <v>0</v>
      </c>
      <c r="I1001" s="1"/>
      <c r="J1001" s="3">
        <f t="shared" si="165"/>
        <v>0</v>
      </c>
      <c r="L1001" s="1"/>
      <c r="M1001" s="2">
        <f t="shared" si="173"/>
        <v>0</v>
      </c>
      <c r="N1001" s="1"/>
      <c r="O1001" s="2">
        <f t="shared" si="174"/>
        <v>0</v>
      </c>
      <c r="P1001" s="1"/>
      <c r="Q1001" s="1">
        <f t="shared" si="163"/>
        <v>0</v>
      </c>
      <c r="S1001" s="1">
        <f t="shared" si="168"/>
        <v>0</v>
      </c>
      <c r="U1001" s="1">
        <f t="shared" si="169"/>
        <v>0</v>
      </c>
    </row>
    <row r="1002" spans="1:21" ht="14.4" customHeight="1" x14ac:dyDescent="0.3">
      <c r="A1002" t="s">
        <v>126</v>
      </c>
      <c r="B1002" t="s">
        <v>13</v>
      </c>
      <c r="C1002" t="s">
        <v>130</v>
      </c>
      <c r="D1002" t="s">
        <v>102</v>
      </c>
      <c r="E1002">
        <v>1936</v>
      </c>
      <c r="F1002">
        <v>8</v>
      </c>
      <c r="G1002" s="1"/>
      <c r="H1002" s="3">
        <f t="shared" si="172"/>
        <v>0</v>
      </c>
      <c r="I1002" s="1">
        <v>715000</v>
      </c>
      <c r="J1002" s="3">
        <f t="shared" si="165"/>
        <v>14.3</v>
      </c>
      <c r="L1002" s="1"/>
      <c r="M1002" s="2">
        <f t="shared" si="173"/>
        <v>0</v>
      </c>
      <c r="N1002" s="1"/>
      <c r="O1002" s="2">
        <f t="shared" si="174"/>
        <v>0</v>
      </c>
      <c r="P1002" s="1"/>
      <c r="Q1002" s="1">
        <f t="shared" si="163"/>
        <v>0</v>
      </c>
      <c r="S1002" s="1">
        <f t="shared" si="168"/>
        <v>0</v>
      </c>
      <c r="U1002" s="1">
        <f t="shared" si="169"/>
        <v>0</v>
      </c>
    </row>
    <row r="1003" spans="1:21" ht="14.4" customHeight="1" x14ac:dyDescent="0.3">
      <c r="A1003" t="s">
        <v>126</v>
      </c>
      <c r="B1003" t="s">
        <v>13</v>
      </c>
      <c r="C1003" t="s">
        <v>130</v>
      </c>
      <c r="D1003" t="s">
        <v>102</v>
      </c>
      <c r="E1003">
        <v>1937</v>
      </c>
      <c r="F1003">
        <v>8</v>
      </c>
      <c r="G1003" s="1"/>
      <c r="H1003" s="3">
        <f t="shared" si="172"/>
        <v>0</v>
      </c>
      <c r="I1003" s="1">
        <v>809070</v>
      </c>
      <c r="J1003" s="3">
        <f t="shared" si="165"/>
        <v>16.1814</v>
      </c>
      <c r="L1003" s="1"/>
      <c r="M1003" s="2">
        <f t="shared" si="173"/>
        <v>0</v>
      </c>
      <c r="N1003" s="1"/>
      <c r="O1003" s="2">
        <f t="shared" si="174"/>
        <v>0</v>
      </c>
      <c r="P1003" s="1"/>
      <c r="Q1003" s="1">
        <f t="shared" si="163"/>
        <v>0</v>
      </c>
      <c r="S1003" s="1">
        <f t="shared" si="168"/>
        <v>0</v>
      </c>
      <c r="U1003" s="1">
        <f t="shared" si="169"/>
        <v>0</v>
      </c>
    </row>
    <row r="1004" spans="1:21" ht="14.4" customHeight="1" x14ac:dyDescent="0.3">
      <c r="A1004" t="s">
        <v>126</v>
      </c>
      <c r="B1004" t="s">
        <v>13</v>
      </c>
      <c r="C1004" t="s">
        <v>130</v>
      </c>
      <c r="D1004" t="s">
        <v>102</v>
      </c>
      <c r="E1004">
        <v>1938</v>
      </c>
      <c r="F1004">
        <v>8</v>
      </c>
      <c r="G1004" s="1"/>
      <c r="H1004" s="3">
        <f t="shared" si="172"/>
        <v>0</v>
      </c>
      <c r="I1004" s="1">
        <v>809070</v>
      </c>
      <c r="J1004" s="3">
        <f t="shared" ref="J1004:J1031" si="175">I1004/50000</f>
        <v>16.1814</v>
      </c>
      <c r="L1004" s="1"/>
      <c r="M1004" s="2">
        <f t="shared" si="173"/>
        <v>0</v>
      </c>
      <c r="N1004" s="1"/>
      <c r="O1004" s="2">
        <f t="shared" si="174"/>
        <v>0</v>
      </c>
      <c r="P1004" s="1"/>
      <c r="Q1004" s="1">
        <f t="shared" si="163"/>
        <v>0</v>
      </c>
      <c r="S1004" s="1">
        <f t="shared" si="168"/>
        <v>0</v>
      </c>
      <c r="U1004" s="1">
        <f t="shared" si="169"/>
        <v>0</v>
      </c>
    </row>
    <row r="1005" spans="1:21" ht="14.4" customHeight="1" x14ac:dyDescent="0.3">
      <c r="A1005" t="s">
        <v>126</v>
      </c>
      <c r="B1005" t="s">
        <v>13</v>
      </c>
      <c r="C1005" t="s">
        <v>130</v>
      </c>
      <c r="D1005" t="s">
        <v>102</v>
      </c>
      <c r="E1005">
        <v>1939</v>
      </c>
      <c r="F1005">
        <v>8</v>
      </c>
      <c r="G1005" s="1"/>
      <c r="H1005" s="3">
        <f t="shared" si="172"/>
        <v>0</v>
      </c>
      <c r="I1005" s="1">
        <v>751727</v>
      </c>
      <c r="J1005" s="3">
        <f t="shared" si="175"/>
        <v>15.03454</v>
      </c>
      <c r="L1005" s="1"/>
      <c r="M1005" s="2">
        <f t="shared" si="173"/>
        <v>0</v>
      </c>
      <c r="N1005" s="1"/>
      <c r="O1005" s="2">
        <f t="shared" si="174"/>
        <v>0</v>
      </c>
      <c r="P1005" s="1"/>
      <c r="Q1005" s="1">
        <f t="shared" si="163"/>
        <v>0</v>
      </c>
      <c r="S1005" s="1">
        <f t="shared" si="168"/>
        <v>0</v>
      </c>
      <c r="U1005" s="1">
        <f t="shared" si="169"/>
        <v>0</v>
      </c>
    </row>
    <row r="1006" spans="1:21" ht="14.4" customHeight="1" x14ac:dyDescent="0.3">
      <c r="A1006" t="s">
        <v>126</v>
      </c>
      <c r="B1006" t="s">
        <v>13</v>
      </c>
      <c r="C1006" t="s">
        <v>130</v>
      </c>
      <c r="D1006" t="s">
        <v>102</v>
      </c>
      <c r="E1006">
        <v>1940</v>
      </c>
      <c r="F1006">
        <v>8</v>
      </c>
      <c r="G1006" s="1"/>
      <c r="H1006" s="3">
        <f t="shared" si="172"/>
        <v>0</v>
      </c>
      <c r="I1006" s="1">
        <v>338095</v>
      </c>
      <c r="J1006" s="3">
        <f t="shared" si="175"/>
        <v>6.7618999999999998</v>
      </c>
      <c r="L1006" s="1"/>
      <c r="M1006" s="2">
        <f t="shared" si="173"/>
        <v>0</v>
      </c>
      <c r="N1006" s="1"/>
      <c r="O1006" s="2">
        <f t="shared" si="174"/>
        <v>0</v>
      </c>
      <c r="P1006" s="1"/>
      <c r="Q1006" s="1">
        <f t="shared" si="163"/>
        <v>0</v>
      </c>
      <c r="S1006" s="1">
        <f t="shared" si="168"/>
        <v>0</v>
      </c>
      <c r="U1006" s="1">
        <f t="shared" si="169"/>
        <v>0</v>
      </c>
    </row>
    <row r="1007" spans="1:21" ht="14.4" customHeight="1" x14ac:dyDescent="0.3">
      <c r="A1007" t="s">
        <v>126</v>
      </c>
      <c r="B1007" t="s">
        <v>13</v>
      </c>
      <c r="C1007" t="s">
        <v>130</v>
      </c>
      <c r="D1007" t="s">
        <v>102</v>
      </c>
      <c r="E1007">
        <v>1941</v>
      </c>
      <c r="F1007">
        <v>8</v>
      </c>
      <c r="G1007" s="1"/>
      <c r="H1007" s="3">
        <f t="shared" si="172"/>
        <v>0</v>
      </c>
      <c r="I1007" s="1">
        <v>1030</v>
      </c>
      <c r="J1007" s="3">
        <f t="shared" si="175"/>
        <v>2.06E-2</v>
      </c>
      <c r="L1007" s="1"/>
      <c r="M1007" s="2">
        <f t="shared" si="173"/>
        <v>0</v>
      </c>
      <c r="N1007" s="1"/>
      <c r="O1007" s="2">
        <f t="shared" si="174"/>
        <v>0</v>
      </c>
      <c r="P1007" s="1"/>
      <c r="Q1007" s="1">
        <f t="shared" si="163"/>
        <v>0</v>
      </c>
      <c r="S1007" s="1">
        <f t="shared" si="168"/>
        <v>0</v>
      </c>
      <c r="U1007" s="1">
        <f t="shared" si="169"/>
        <v>0</v>
      </c>
    </row>
    <row r="1008" spans="1:21" ht="14.4" customHeight="1" x14ac:dyDescent="0.3">
      <c r="A1008" t="s">
        <v>126</v>
      </c>
      <c r="B1008" t="s">
        <v>13</v>
      </c>
      <c r="C1008" t="s">
        <v>130</v>
      </c>
      <c r="D1008" t="s">
        <v>102</v>
      </c>
      <c r="E1008">
        <v>1942</v>
      </c>
      <c r="F1008">
        <v>8</v>
      </c>
      <c r="G1008" s="1"/>
      <c r="H1008" s="3">
        <f t="shared" si="172"/>
        <v>0</v>
      </c>
      <c r="I1008" s="1">
        <v>24000</v>
      </c>
      <c r="J1008" s="3">
        <f t="shared" si="175"/>
        <v>0.48</v>
      </c>
      <c r="L1008" s="1"/>
      <c r="M1008" s="2">
        <f t="shared" si="173"/>
        <v>0</v>
      </c>
      <c r="N1008" s="1"/>
      <c r="O1008" s="2">
        <f t="shared" si="174"/>
        <v>0</v>
      </c>
      <c r="P1008" s="1"/>
      <c r="Q1008" s="1">
        <f t="shared" si="163"/>
        <v>0</v>
      </c>
      <c r="S1008" s="1">
        <f t="shared" si="168"/>
        <v>0</v>
      </c>
      <c r="U1008" s="1">
        <f t="shared" si="169"/>
        <v>0</v>
      </c>
    </row>
    <row r="1009" spans="1:21" ht="14.4" customHeight="1" x14ac:dyDescent="0.3">
      <c r="A1009" t="s">
        <v>126</v>
      </c>
      <c r="B1009" t="s">
        <v>13</v>
      </c>
      <c r="C1009" t="s">
        <v>130</v>
      </c>
      <c r="D1009" t="s">
        <v>102</v>
      </c>
      <c r="E1009">
        <v>1943</v>
      </c>
      <c r="F1009">
        <v>8</v>
      </c>
      <c r="G1009" s="1"/>
      <c r="H1009" s="3">
        <f t="shared" si="172"/>
        <v>0</v>
      </c>
      <c r="I1009" s="1">
        <v>29230</v>
      </c>
      <c r="J1009" s="3">
        <f t="shared" si="175"/>
        <v>0.58460000000000001</v>
      </c>
      <c r="L1009" s="1"/>
      <c r="M1009" s="2">
        <f t="shared" si="173"/>
        <v>0</v>
      </c>
      <c r="N1009" s="1"/>
      <c r="O1009" s="2">
        <f t="shared" si="174"/>
        <v>0</v>
      </c>
      <c r="P1009" s="1"/>
      <c r="Q1009" s="1">
        <f t="shared" si="163"/>
        <v>0</v>
      </c>
      <c r="S1009" s="1">
        <f t="shared" si="168"/>
        <v>0</v>
      </c>
      <c r="U1009" s="1">
        <f t="shared" si="169"/>
        <v>0</v>
      </c>
    </row>
    <row r="1010" spans="1:21" ht="14.4" customHeight="1" x14ac:dyDescent="0.3">
      <c r="A1010" t="s">
        <v>126</v>
      </c>
      <c r="B1010" t="s">
        <v>13</v>
      </c>
      <c r="C1010" t="s">
        <v>130</v>
      </c>
      <c r="D1010" t="s">
        <v>102</v>
      </c>
      <c r="E1010">
        <v>1944</v>
      </c>
      <c r="F1010">
        <v>8</v>
      </c>
      <c r="G1010" s="1"/>
      <c r="H1010" s="3">
        <f t="shared" si="172"/>
        <v>0</v>
      </c>
      <c r="I1010" s="1">
        <v>86700</v>
      </c>
      <c r="J1010" s="3">
        <f t="shared" si="175"/>
        <v>1.734</v>
      </c>
      <c r="L1010" s="1"/>
      <c r="M1010" s="2">
        <f t="shared" si="173"/>
        <v>0</v>
      </c>
      <c r="N1010" s="1"/>
      <c r="O1010" s="2">
        <f t="shared" si="174"/>
        <v>0</v>
      </c>
      <c r="P1010" s="1"/>
      <c r="Q1010" s="1">
        <f t="shared" si="163"/>
        <v>0</v>
      </c>
      <c r="S1010" s="1">
        <f t="shared" si="168"/>
        <v>0</v>
      </c>
      <c r="U1010" s="1">
        <f t="shared" si="169"/>
        <v>0</v>
      </c>
    </row>
    <row r="1011" spans="1:21" ht="14.4" customHeight="1" x14ac:dyDescent="0.3">
      <c r="A1011" t="s">
        <v>126</v>
      </c>
      <c r="B1011" t="s">
        <v>13</v>
      </c>
      <c r="C1011" t="s">
        <v>130</v>
      </c>
      <c r="D1011" t="s">
        <v>102</v>
      </c>
      <c r="E1011">
        <v>1945</v>
      </c>
      <c r="F1011">
        <v>8</v>
      </c>
      <c r="G1011" s="1"/>
      <c r="H1011" s="3">
        <f t="shared" si="172"/>
        <v>0</v>
      </c>
      <c r="I1011" s="1"/>
      <c r="J1011" s="3">
        <f t="shared" si="175"/>
        <v>0</v>
      </c>
      <c r="L1011" s="1"/>
      <c r="M1011" s="2">
        <f t="shared" si="173"/>
        <v>0</v>
      </c>
      <c r="N1011" s="1"/>
      <c r="O1011" s="2">
        <f t="shared" si="174"/>
        <v>0</v>
      </c>
      <c r="P1011" s="1"/>
      <c r="Q1011" s="1">
        <f t="shared" si="163"/>
        <v>0</v>
      </c>
      <c r="S1011" s="1">
        <f t="shared" si="168"/>
        <v>0</v>
      </c>
      <c r="U1011" s="1">
        <f t="shared" si="169"/>
        <v>0</v>
      </c>
    </row>
    <row r="1012" spans="1:21" ht="14.4" customHeight="1" x14ac:dyDescent="0.3">
      <c r="A1012" t="s">
        <v>37</v>
      </c>
      <c r="B1012" t="s">
        <v>37</v>
      </c>
      <c r="C1012" t="s">
        <v>129</v>
      </c>
      <c r="D1012" t="s">
        <v>102</v>
      </c>
      <c r="E1012">
        <v>1936</v>
      </c>
      <c r="F1012">
        <v>20</v>
      </c>
      <c r="G1012" s="1">
        <v>0</v>
      </c>
      <c r="H1012" s="3">
        <f t="shared" si="172"/>
        <v>0</v>
      </c>
      <c r="I1012" s="1">
        <v>0</v>
      </c>
      <c r="J1012" s="3">
        <f t="shared" si="175"/>
        <v>0</v>
      </c>
      <c r="L1012" s="1"/>
      <c r="M1012" s="2">
        <f t="shared" si="173"/>
        <v>0</v>
      </c>
      <c r="N1012" s="1"/>
      <c r="O1012" s="2">
        <f t="shared" si="174"/>
        <v>0</v>
      </c>
      <c r="P1012" s="1">
        <f>2262345+94304</f>
        <v>2356649</v>
      </c>
      <c r="Q1012" s="1">
        <f t="shared" si="163"/>
        <v>23.566490000000002</v>
      </c>
      <c r="S1012" s="1">
        <f t="shared" si="168"/>
        <v>0</v>
      </c>
      <c r="T1012" s="1">
        <v>163891</v>
      </c>
      <c r="U1012" s="1">
        <f t="shared" si="169"/>
        <v>163.89099999999999</v>
      </c>
    </row>
    <row r="1013" spans="1:21" ht="14.4" customHeight="1" x14ac:dyDescent="0.3">
      <c r="A1013" t="s">
        <v>37</v>
      </c>
      <c r="B1013" t="s">
        <v>37</v>
      </c>
      <c r="C1013" t="s">
        <v>129</v>
      </c>
      <c r="D1013" t="s">
        <v>102</v>
      </c>
      <c r="E1013">
        <v>1937</v>
      </c>
      <c r="F1013">
        <v>20</v>
      </c>
      <c r="G1013" s="1">
        <v>0</v>
      </c>
      <c r="H1013" s="3">
        <f t="shared" si="172"/>
        <v>0</v>
      </c>
      <c r="I1013" s="1"/>
      <c r="J1013" s="3">
        <f t="shared" si="175"/>
        <v>0</v>
      </c>
      <c r="L1013" s="1"/>
      <c r="M1013" s="2">
        <f t="shared" si="173"/>
        <v>0</v>
      </c>
      <c r="N1013" s="1"/>
      <c r="O1013" s="2">
        <f t="shared" si="174"/>
        <v>0</v>
      </c>
      <c r="P1013" s="1">
        <f>2270435+111252</f>
        <v>2381687</v>
      </c>
      <c r="Q1013" s="1">
        <f t="shared" si="163"/>
        <v>23.816870000000002</v>
      </c>
      <c r="S1013" s="1">
        <f t="shared" si="168"/>
        <v>0</v>
      </c>
      <c r="U1013" s="1">
        <f t="shared" si="169"/>
        <v>0</v>
      </c>
    </row>
    <row r="1014" spans="1:21" ht="14.4" customHeight="1" x14ac:dyDescent="0.3">
      <c r="A1014" t="s">
        <v>37</v>
      </c>
      <c r="B1014" t="s">
        <v>37</v>
      </c>
      <c r="C1014" t="s">
        <v>129</v>
      </c>
      <c r="D1014" t="s">
        <v>102</v>
      </c>
      <c r="E1014">
        <v>1938</v>
      </c>
      <c r="F1014">
        <v>20</v>
      </c>
      <c r="G1014" s="1">
        <v>71375</v>
      </c>
      <c r="H1014" s="3">
        <f t="shared" si="172"/>
        <v>1.4275</v>
      </c>
      <c r="I1014" s="1">
        <v>75299</v>
      </c>
      <c r="J1014" s="3">
        <f t="shared" si="175"/>
        <v>1.5059800000000001</v>
      </c>
      <c r="L1014" s="1"/>
      <c r="M1014" s="2">
        <f t="shared" si="173"/>
        <v>0</v>
      </c>
      <c r="N1014" s="1"/>
      <c r="O1014" s="2">
        <f t="shared" si="174"/>
        <v>0</v>
      </c>
      <c r="P1014" s="1">
        <f>2519000+142298</f>
        <v>2661298</v>
      </c>
      <c r="Q1014" s="1">
        <f t="shared" si="163"/>
        <v>26.61298</v>
      </c>
      <c r="S1014" s="1">
        <f t="shared" si="168"/>
        <v>0</v>
      </c>
      <c r="U1014" s="1">
        <f t="shared" si="169"/>
        <v>0</v>
      </c>
    </row>
    <row r="1015" spans="1:21" ht="14.4" customHeight="1" x14ac:dyDescent="0.3">
      <c r="A1015" t="s">
        <v>37</v>
      </c>
      <c r="B1015" t="s">
        <v>37</v>
      </c>
      <c r="C1015" t="s">
        <v>129</v>
      </c>
      <c r="D1015" t="s">
        <v>102</v>
      </c>
      <c r="E1015">
        <v>1939</v>
      </c>
      <c r="F1015">
        <v>20</v>
      </c>
      <c r="G1015" s="1">
        <v>36900</v>
      </c>
      <c r="H1015" s="3">
        <f t="shared" si="172"/>
        <v>0.73799999999999999</v>
      </c>
      <c r="I1015" s="1">
        <v>227663</v>
      </c>
      <c r="J1015" s="3">
        <f t="shared" si="175"/>
        <v>4.5532599999999999</v>
      </c>
      <c r="L1015" s="1"/>
      <c r="M1015" s="2">
        <f t="shared" si="173"/>
        <v>0</v>
      </c>
      <c r="N1015" s="1"/>
      <c r="O1015" s="2">
        <f t="shared" si="174"/>
        <v>0</v>
      </c>
      <c r="P1015" s="1"/>
      <c r="Q1015" s="1">
        <f t="shared" si="163"/>
        <v>0</v>
      </c>
      <c r="S1015" s="1">
        <f t="shared" si="168"/>
        <v>0</v>
      </c>
      <c r="U1015" s="1">
        <f t="shared" si="169"/>
        <v>0</v>
      </c>
    </row>
    <row r="1016" spans="1:21" ht="14.4" customHeight="1" x14ac:dyDescent="0.3">
      <c r="A1016" t="s">
        <v>37</v>
      </c>
      <c r="B1016" t="s">
        <v>37</v>
      </c>
      <c r="C1016" t="s">
        <v>129</v>
      </c>
      <c r="D1016" t="s">
        <v>102</v>
      </c>
      <c r="E1016">
        <v>1940</v>
      </c>
      <c r="F1016">
        <v>20</v>
      </c>
      <c r="G1016" s="1">
        <v>33000</v>
      </c>
      <c r="H1016" s="3">
        <f t="shared" si="172"/>
        <v>0.66</v>
      </c>
      <c r="I1016" s="1">
        <v>128279</v>
      </c>
      <c r="J1016" s="3">
        <f t="shared" si="175"/>
        <v>2.5655800000000002</v>
      </c>
      <c r="L1016" s="1"/>
      <c r="M1016" s="2">
        <f t="shared" si="173"/>
        <v>0</v>
      </c>
      <c r="N1016" s="1"/>
      <c r="O1016" s="2">
        <f t="shared" si="174"/>
        <v>0</v>
      </c>
      <c r="P1016" s="1"/>
      <c r="Q1016" s="1">
        <f t="shared" si="163"/>
        <v>0</v>
      </c>
      <c r="S1016" s="1">
        <f t="shared" si="168"/>
        <v>0</v>
      </c>
      <c r="U1016" s="1">
        <f t="shared" si="169"/>
        <v>0</v>
      </c>
    </row>
    <row r="1017" spans="1:21" ht="14.4" customHeight="1" x14ac:dyDescent="0.3">
      <c r="A1017" t="s">
        <v>37</v>
      </c>
      <c r="B1017" t="s">
        <v>37</v>
      </c>
      <c r="C1017" t="s">
        <v>129</v>
      </c>
      <c r="D1017" t="s">
        <v>102</v>
      </c>
      <c r="E1017">
        <v>1941</v>
      </c>
      <c r="F1017">
        <v>20</v>
      </c>
      <c r="G1017" s="1">
        <v>49300</v>
      </c>
      <c r="H1017" s="3">
        <f t="shared" si="172"/>
        <v>0.98599999999999999</v>
      </c>
      <c r="I1017" s="1">
        <v>59794</v>
      </c>
      <c r="J1017" s="3">
        <f t="shared" si="175"/>
        <v>1.1958800000000001</v>
      </c>
      <c r="L1017" s="1"/>
      <c r="M1017" s="2">
        <f t="shared" si="173"/>
        <v>0</v>
      </c>
      <c r="N1017" s="1"/>
      <c r="O1017" s="2">
        <f t="shared" si="174"/>
        <v>0</v>
      </c>
      <c r="P1017" s="1"/>
      <c r="Q1017" s="1">
        <f t="shared" si="163"/>
        <v>0</v>
      </c>
      <c r="S1017" s="1">
        <f t="shared" si="168"/>
        <v>0</v>
      </c>
      <c r="U1017" s="1">
        <f t="shared" si="169"/>
        <v>0</v>
      </c>
    </row>
    <row r="1018" spans="1:21" ht="14.4" customHeight="1" x14ac:dyDescent="0.3">
      <c r="A1018" t="s">
        <v>37</v>
      </c>
      <c r="B1018" t="s">
        <v>37</v>
      </c>
      <c r="C1018" t="s">
        <v>129</v>
      </c>
      <c r="D1018" t="s">
        <v>102</v>
      </c>
      <c r="E1018">
        <v>1942</v>
      </c>
      <c r="F1018">
        <v>20</v>
      </c>
      <c r="G1018" s="1">
        <v>42100</v>
      </c>
      <c r="H1018" s="3">
        <f t="shared" si="172"/>
        <v>0.84199999999999997</v>
      </c>
      <c r="I1018" s="1">
        <v>18743</v>
      </c>
      <c r="J1018" s="3">
        <f t="shared" si="175"/>
        <v>0.37486000000000003</v>
      </c>
      <c r="L1018" s="1"/>
      <c r="M1018" s="2">
        <f t="shared" si="173"/>
        <v>0</v>
      </c>
      <c r="N1018" s="1"/>
      <c r="O1018" s="2">
        <f t="shared" si="174"/>
        <v>0</v>
      </c>
      <c r="P1018" s="1"/>
      <c r="Q1018" s="1">
        <f t="shared" si="163"/>
        <v>0</v>
      </c>
      <c r="S1018" s="1">
        <f t="shared" si="168"/>
        <v>0</v>
      </c>
      <c r="U1018" s="1">
        <f t="shared" si="169"/>
        <v>0</v>
      </c>
    </row>
    <row r="1019" spans="1:21" ht="14.4" customHeight="1" x14ac:dyDescent="0.3">
      <c r="A1019" t="s">
        <v>37</v>
      </c>
      <c r="B1019" t="s">
        <v>37</v>
      </c>
      <c r="C1019" t="s">
        <v>129</v>
      </c>
      <c r="D1019" t="s">
        <v>102</v>
      </c>
      <c r="E1019">
        <v>1943</v>
      </c>
      <c r="F1019">
        <v>20</v>
      </c>
      <c r="G1019" s="1">
        <v>59820</v>
      </c>
      <c r="H1019" s="3">
        <f t="shared" si="172"/>
        <v>1.1963999999999999</v>
      </c>
      <c r="I1019" s="1">
        <v>90302</v>
      </c>
      <c r="J1019" s="3">
        <f t="shared" si="175"/>
        <v>1.8060400000000001</v>
      </c>
      <c r="L1019" s="1"/>
      <c r="M1019" s="2">
        <f t="shared" si="173"/>
        <v>0</v>
      </c>
      <c r="N1019" s="1"/>
      <c r="O1019" s="2">
        <f t="shared" si="174"/>
        <v>0</v>
      </c>
      <c r="P1019" s="1"/>
      <c r="Q1019" s="1">
        <f t="shared" si="163"/>
        <v>0</v>
      </c>
      <c r="S1019" s="1">
        <f t="shared" si="168"/>
        <v>0</v>
      </c>
      <c r="U1019" s="1">
        <f t="shared" si="169"/>
        <v>0</v>
      </c>
    </row>
    <row r="1020" spans="1:21" ht="14.4" customHeight="1" x14ac:dyDescent="0.3">
      <c r="A1020" t="s">
        <v>37</v>
      </c>
      <c r="B1020" t="s">
        <v>37</v>
      </c>
      <c r="C1020" t="s">
        <v>129</v>
      </c>
      <c r="D1020" t="s">
        <v>102</v>
      </c>
      <c r="E1020">
        <v>1944</v>
      </c>
      <c r="F1020">
        <v>20</v>
      </c>
      <c r="G1020" s="1"/>
      <c r="H1020" s="3">
        <f t="shared" si="172"/>
        <v>0</v>
      </c>
      <c r="I1020" s="1">
        <v>89002</v>
      </c>
      <c r="J1020" s="3">
        <f t="shared" si="175"/>
        <v>1.7800400000000001</v>
      </c>
      <c r="L1020" s="1"/>
      <c r="M1020" s="2">
        <f t="shared" si="173"/>
        <v>0</v>
      </c>
      <c r="N1020" s="1"/>
      <c r="O1020" s="2">
        <f t="shared" si="174"/>
        <v>0</v>
      </c>
      <c r="P1020" s="1"/>
      <c r="Q1020" s="1">
        <f t="shared" si="163"/>
        <v>0</v>
      </c>
      <c r="S1020" s="1">
        <f t="shared" si="168"/>
        <v>0</v>
      </c>
      <c r="U1020" s="1">
        <f t="shared" si="169"/>
        <v>0</v>
      </c>
    </row>
    <row r="1021" spans="1:21" ht="14.4" customHeight="1" x14ac:dyDescent="0.3">
      <c r="A1021" t="s">
        <v>37</v>
      </c>
      <c r="B1021" t="s">
        <v>37</v>
      </c>
      <c r="C1021" t="s">
        <v>129</v>
      </c>
      <c r="D1021" t="s">
        <v>102</v>
      </c>
      <c r="E1021">
        <v>1945</v>
      </c>
      <c r="F1021">
        <v>20</v>
      </c>
      <c r="G1021" s="1"/>
      <c r="H1021" s="3">
        <f t="shared" si="172"/>
        <v>0</v>
      </c>
      <c r="I1021" s="1"/>
      <c r="J1021" s="3">
        <f t="shared" si="175"/>
        <v>0</v>
      </c>
      <c r="L1021" s="1"/>
      <c r="M1021" s="2">
        <f t="shared" si="173"/>
        <v>0</v>
      </c>
      <c r="N1021" s="1"/>
      <c r="O1021" s="2">
        <f t="shared" si="174"/>
        <v>0</v>
      </c>
      <c r="P1021" s="1"/>
      <c r="Q1021" s="1">
        <f t="shared" si="163"/>
        <v>0</v>
      </c>
      <c r="S1021" s="1">
        <f t="shared" si="168"/>
        <v>0</v>
      </c>
      <c r="U1021" s="1">
        <f t="shared" si="169"/>
        <v>0</v>
      </c>
    </row>
    <row r="1022" spans="1:21" x14ac:dyDescent="0.3">
      <c r="A1022" t="s">
        <v>22</v>
      </c>
      <c r="B1022" t="s">
        <v>22</v>
      </c>
      <c r="C1022" t="s">
        <v>130</v>
      </c>
      <c r="D1022" t="s">
        <v>101</v>
      </c>
      <c r="E1022">
        <v>1936</v>
      </c>
      <c r="F1022">
        <v>372</v>
      </c>
      <c r="G1022" s="1">
        <v>11784600</v>
      </c>
      <c r="H1022" s="3">
        <f t="shared" si="172"/>
        <v>235.69200000000001</v>
      </c>
      <c r="I1022" s="1">
        <v>12905243</v>
      </c>
      <c r="J1022" s="3">
        <f t="shared" si="175"/>
        <v>258.10485999999997</v>
      </c>
      <c r="K1022">
        <v>144</v>
      </c>
      <c r="L1022" s="1">
        <v>16300</v>
      </c>
      <c r="M1022" s="2">
        <f t="shared" si="173"/>
        <v>16.3</v>
      </c>
      <c r="N1022" s="1"/>
      <c r="O1022" s="2">
        <f t="shared" si="174"/>
        <v>0</v>
      </c>
      <c r="P1022" s="1">
        <f>221923131+6525225</f>
        <v>228448356</v>
      </c>
      <c r="Q1022" s="1">
        <f t="shared" si="163"/>
        <v>2284.4835600000001</v>
      </c>
      <c r="R1022" s="1">
        <v>221</v>
      </c>
      <c r="S1022" s="1">
        <f t="shared" si="168"/>
        <v>22.1</v>
      </c>
      <c r="U1022" s="1">
        <f t="shared" si="169"/>
        <v>0</v>
      </c>
    </row>
    <row r="1023" spans="1:21" x14ac:dyDescent="0.3">
      <c r="A1023" t="s">
        <v>22</v>
      </c>
      <c r="B1023" t="s">
        <v>22</v>
      </c>
      <c r="C1023" t="s">
        <v>130</v>
      </c>
      <c r="D1023" t="s">
        <v>101</v>
      </c>
      <c r="E1023">
        <v>1937</v>
      </c>
      <c r="F1023">
        <v>372</v>
      </c>
      <c r="G1023" s="1">
        <v>12984000</v>
      </c>
      <c r="H1023" s="3">
        <f t="shared" si="172"/>
        <v>259.68</v>
      </c>
      <c r="I1023" s="1">
        <v>14443146</v>
      </c>
      <c r="J1023" s="3">
        <f t="shared" si="175"/>
        <v>288.86291999999997</v>
      </c>
      <c r="K1023">
        <v>144</v>
      </c>
      <c r="L1023" s="1">
        <v>19300</v>
      </c>
      <c r="M1023" s="2">
        <f t="shared" si="173"/>
        <v>19.3</v>
      </c>
      <c r="N1023" s="1"/>
      <c r="O1023" s="2">
        <f t="shared" si="174"/>
        <v>0</v>
      </c>
      <c r="P1023" s="1">
        <f>6335776+234073660</f>
        <v>240409436</v>
      </c>
      <c r="Q1023" s="1">
        <f t="shared" si="163"/>
        <v>2404.0943600000001</v>
      </c>
      <c r="R1023" s="1">
        <v>148</v>
      </c>
      <c r="S1023" s="1">
        <f t="shared" si="168"/>
        <v>14.8</v>
      </c>
      <c r="U1023" s="1">
        <f t="shared" si="169"/>
        <v>0</v>
      </c>
    </row>
    <row r="1024" spans="1:21" x14ac:dyDescent="0.3">
      <c r="A1024" t="s">
        <v>22</v>
      </c>
      <c r="B1024" t="s">
        <v>22</v>
      </c>
      <c r="C1024" t="s">
        <v>130</v>
      </c>
      <c r="D1024" t="s">
        <v>101</v>
      </c>
      <c r="E1024">
        <v>1938</v>
      </c>
      <c r="F1024">
        <v>372</v>
      </c>
      <c r="G1024" s="1">
        <v>10397900</v>
      </c>
      <c r="H1024" s="3">
        <f t="shared" si="172"/>
        <v>207.958</v>
      </c>
      <c r="I1024" s="1">
        <v>11859191</v>
      </c>
      <c r="J1024" s="3">
        <f t="shared" si="175"/>
        <v>237.18382</v>
      </c>
      <c r="K1024">
        <v>144</v>
      </c>
      <c r="L1024" s="1">
        <v>23300</v>
      </c>
      <c r="M1024" s="2">
        <f t="shared" si="173"/>
        <v>23.3</v>
      </c>
      <c r="N1024" s="1"/>
      <c r="O1024" s="2">
        <f t="shared" si="174"/>
        <v>0</v>
      </c>
      <c r="P1024" s="1">
        <f>6278140+220737168</f>
        <v>227015308</v>
      </c>
      <c r="Q1024" s="1">
        <f t="shared" si="163"/>
        <v>2270.15308</v>
      </c>
      <c r="R1024" s="1">
        <v>258</v>
      </c>
      <c r="S1024" s="1">
        <f t="shared" si="168"/>
        <v>25.8</v>
      </c>
      <c r="U1024" s="1">
        <f t="shared" si="169"/>
        <v>0</v>
      </c>
    </row>
    <row r="1025" spans="1:21" x14ac:dyDescent="0.3">
      <c r="A1025" t="s">
        <v>22</v>
      </c>
      <c r="B1025" t="s">
        <v>22</v>
      </c>
      <c r="C1025" t="s">
        <v>130</v>
      </c>
      <c r="D1025" t="s">
        <v>101</v>
      </c>
      <c r="E1025">
        <v>1939</v>
      </c>
      <c r="F1025">
        <v>372</v>
      </c>
      <c r="G1025" s="1">
        <v>13221300</v>
      </c>
      <c r="H1025" s="3">
        <f t="shared" si="172"/>
        <v>264.42599999999999</v>
      </c>
      <c r="I1025" s="1">
        <v>14485600</v>
      </c>
      <c r="J1025" s="3">
        <f t="shared" si="175"/>
        <v>289.71199999999999</v>
      </c>
      <c r="K1025">
        <v>144</v>
      </c>
      <c r="L1025" s="1">
        <v>25000</v>
      </c>
      <c r="M1025" s="2">
        <f t="shared" si="173"/>
        <v>25</v>
      </c>
      <c r="N1025" s="1"/>
      <c r="O1025" s="2">
        <f t="shared" si="174"/>
        <v>0</v>
      </c>
      <c r="P1025" s="1"/>
      <c r="Q1025" s="1">
        <f t="shared" si="163"/>
        <v>0</v>
      </c>
      <c r="R1025" s="1">
        <v>188</v>
      </c>
      <c r="S1025" s="1">
        <f t="shared" si="168"/>
        <v>18.8</v>
      </c>
      <c r="U1025" s="1">
        <f t="shared" si="169"/>
        <v>0</v>
      </c>
    </row>
    <row r="1026" spans="1:21" x14ac:dyDescent="0.3">
      <c r="A1026" t="s">
        <v>22</v>
      </c>
      <c r="B1026" t="s">
        <v>22</v>
      </c>
      <c r="C1026" t="s">
        <v>130</v>
      </c>
      <c r="D1026" t="s">
        <v>101</v>
      </c>
      <c r="E1026">
        <v>1940</v>
      </c>
      <c r="F1026">
        <v>372</v>
      </c>
      <c r="G1026" s="1">
        <v>12975300</v>
      </c>
      <c r="H1026" s="3">
        <f t="shared" si="172"/>
        <v>259.50599999999997</v>
      </c>
      <c r="I1026" s="1">
        <v>17701800</v>
      </c>
      <c r="J1026" s="3">
        <f t="shared" si="175"/>
        <v>354.036</v>
      </c>
      <c r="K1026">
        <v>144</v>
      </c>
      <c r="L1026" s="1">
        <v>19264</v>
      </c>
      <c r="M1026" s="2">
        <f t="shared" si="173"/>
        <v>19.263999999999999</v>
      </c>
      <c r="N1026" s="1"/>
      <c r="O1026" s="2">
        <f t="shared" si="174"/>
        <v>0</v>
      </c>
      <c r="P1026" s="1"/>
      <c r="Q1026" s="1">
        <f t="shared" si="163"/>
        <v>0</v>
      </c>
      <c r="R1026" s="1">
        <v>201</v>
      </c>
      <c r="S1026" s="1">
        <f t="shared" si="168"/>
        <v>20.100000000000001</v>
      </c>
      <c r="U1026" s="1">
        <f t="shared" si="169"/>
        <v>0</v>
      </c>
    </row>
    <row r="1027" spans="1:21" x14ac:dyDescent="0.3">
      <c r="A1027" t="s">
        <v>22</v>
      </c>
      <c r="B1027" t="s">
        <v>22</v>
      </c>
      <c r="C1027" t="s">
        <v>130</v>
      </c>
      <c r="D1027" t="s">
        <v>101</v>
      </c>
      <c r="E1027">
        <v>1941</v>
      </c>
      <c r="F1027">
        <v>372</v>
      </c>
      <c r="G1027" s="1">
        <v>12312200</v>
      </c>
      <c r="H1027" s="3">
        <f t="shared" si="172"/>
        <v>246.244</v>
      </c>
      <c r="I1027" s="1">
        <v>18974200</v>
      </c>
      <c r="J1027" s="3">
        <f t="shared" si="175"/>
        <v>379.48399999999998</v>
      </c>
      <c r="K1027">
        <v>144</v>
      </c>
      <c r="L1027" s="1">
        <v>23030</v>
      </c>
      <c r="M1027" s="2">
        <f t="shared" si="173"/>
        <v>23.03</v>
      </c>
      <c r="N1027" s="1"/>
      <c r="O1027" s="2">
        <f t="shared" si="174"/>
        <v>0</v>
      </c>
      <c r="P1027" s="1"/>
      <c r="Q1027" s="1">
        <f t="shared" ref="Q1027:Q1090" si="176">P1027/100000</f>
        <v>0</v>
      </c>
      <c r="R1027" s="1">
        <v>127</v>
      </c>
      <c r="S1027" s="1">
        <f t="shared" si="168"/>
        <v>12.7</v>
      </c>
      <c r="U1027" s="1">
        <f t="shared" si="169"/>
        <v>0</v>
      </c>
    </row>
    <row r="1028" spans="1:21" x14ac:dyDescent="0.3">
      <c r="A1028" t="s">
        <v>22</v>
      </c>
      <c r="B1028" t="s">
        <v>22</v>
      </c>
      <c r="C1028" t="s">
        <v>130</v>
      </c>
      <c r="D1028" t="s">
        <v>101</v>
      </c>
      <c r="E1028">
        <v>1942</v>
      </c>
      <c r="F1028">
        <v>372</v>
      </c>
      <c r="G1028" s="1">
        <v>12941700</v>
      </c>
      <c r="H1028" s="3">
        <f t="shared" si="172"/>
        <v>258.834</v>
      </c>
      <c r="I1028" s="1">
        <v>19905600</v>
      </c>
      <c r="J1028" s="3">
        <f t="shared" si="175"/>
        <v>398.11200000000002</v>
      </c>
      <c r="K1028">
        <v>144</v>
      </c>
      <c r="L1028" s="1">
        <v>47528</v>
      </c>
      <c r="M1028" s="2">
        <f t="shared" si="173"/>
        <v>47.527999999999999</v>
      </c>
      <c r="N1028" s="1"/>
      <c r="O1028" s="2">
        <f t="shared" si="174"/>
        <v>0</v>
      </c>
      <c r="P1028" s="1"/>
      <c r="Q1028" s="1">
        <f t="shared" si="176"/>
        <v>0</v>
      </c>
      <c r="R1028" s="1">
        <v>198</v>
      </c>
      <c r="S1028" s="1">
        <f t="shared" si="168"/>
        <v>19.8</v>
      </c>
      <c r="U1028" s="1">
        <f t="shared" si="169"/>
        <v>0</v>
      </c>
    </row>
    <row r="1029" spans="1:21" x14ac:dyDescent="0.3">
      <c r="A1029" t="s">
        <v>22</v>
      </c>
      <c r="B1029" t="s">
        <v>22</v>
      </c>
      <c r="C1029" t="s">
        <v>130</v>
      </c>
      <c r="D1029" t="s">
        <v>101</v>
      </c>
      <c r="E1029">
        <v>1943</v>
      </c>
      <c r="F1029">
        <v>372</v>
      </c>
      <c r="G1029" s="1">
        <v>13031200</v>
      </c>
      <c r="H1029" s="3">
        <f t="shared" si="172"/>
        <v>260.62400000000002</v>
      </c>
      <c r="I1029" s="1">
        <v>18493700</v>
      </c>
      <c r="J1029" s="3">
        <f t="shared" si="175"/>
        <v>369.87400000000002</v>
      </c>
      <c r="K1029">
        <v>144</v>
      </c>
      <c r="L1029" s="1">
        <v>56557</v>
      </c>
      <c r="M1029" s="2">
        <f t="shared" si="173"/>
        <v>56.557000000000002</v>
      </c>
      <c r="N1029" s="1"/>
      <c r="O1029" s="2">
        <f t="shared" si="174"/>
        <v>0</v>
      </c>
      <c r="P1029" s="1"/>
      <c r="Q1029" s="1">
        <f t="shared" si="176"/>
        <v>0</v>
      </c>
      <c r="R1029" s="1">
        <v>237</v>
      </c>
      <c r="S1029" s="1">
        <f t="shared" si="168"/>
        <v>23.7</v>
      </c>
      <c r="U1029" s="1">
        <f t="shared" si="169"/>
        <v>0</v>
      </c>
    </row>
    <row r="1030" spans="1:21" x14ac:dyDescent="0.3">
      <c r="A1030" t="s">
        <v>22</v>
      </c>
      <c r="B1030" t="s">
        <v>22</v>
      </c>
      <c r="C1030" t="s">
        <v>130</v>
      </c>
      <c r="D1030" t="s">
        <v>101</v>
      </c>
      <c r="E1030">
        <v>1944</v>
      </c>
      <c r="F1030">
        <v>372</v>
      </c>
      <c r="G1030" s="1">
        <v>12142200</v>
      </c>
      <c r="H1030" s="3">
        <f t="shared" si="172"/>
        <v>242.84399999999999</v>
      </c>
      <c r="I1030" s="1">
        <v>15471700</v>
      </c>
      <c r="J1030" s="3">
        <f t="shared" si="175"/>
        <v>309.43400000000003</v>
      </c>
      <c r="K1030">
        <v>144</v>
      </c>
      <c r="L1030" s="1">
        <v>36038</v>
      </c>
      <c r="M1030" s="2">
        <f t="shared" si="173"/>
        <v>36.037999999999997</v>
      </c>
      <c r="N1030" s="1"/>
      <c r="O1030" s="2">
        <f t="shared" si="174"/>
        <v>0</v>
      </c>
      <c r="P1030" s="1"/>
      <c r="Q1030" s="1">
        <f t="shared" si="176"/>
        <v>0</v>
      </c>
      <c r="S1030" s="1">
        <f t="shared" si="168"/>
        <v>0</v>
      </c>
      <c r="U1030" s="1">
        <f t="shared" si="169"/>
        <v>0</v>
      </c>
    </row>
    <row r="1031" spans="1:21" x14ac:dyDescent="0.3">
      <c r="A1031" t="s">
        <v>22</v>
      </c>
      <c r="B1031" t="s">
        <v>22</v>
      </c>
      <c r="C1031" t="s">
        <v>130</v>
      </c>
      <c r="D1031" t="s">
        <v>101</v>
      </c>
      <c r="E1031">
        <v>1945</v>
      </c>
      <c r="F1031">
        <v>372</v>
      </c>
      <c r="G1031" s="1"/>
      <c r="H1031" s="3">
        <f t="shared" si="172"/>
        <v>0</v>
      </c>
      <c r="I1031" s="1"/>
      <c r="J1031" s="3">
        <f t="shared" si="175"/>
        <v>0</v>
      </c>
      <c r="K1031">
        <v>144</v>
      </c>
      <c r="L1031" s="1">
        <v>32432</v>
      </c>
      <c r="M1031" s="2">
        <f t="shared" si="173"/>
        <v>32.432000000000002</v>
      </c>
      <c r="N1031" s="1"/>
      <c r="O1031" s="2">
        <f t="shared" si="174"/>
        <v>0</v>
      </c>
      <c r="P1031" s="1"/>
      <c r="Q1031" s="1">
        <f t="shared" si="176"/>
        <v>0</v>
      </c>
      <c r="S1031" s="1">
        <f t="shared" si="168"/>
        <v>0</v>
      </c>
      <c r="U1031" s="1">
        <f t="shared" si="169"/>
        <v>0</v>
      </c>
    </row>
    <row r="1032" spans="1:21" ht="14.4" customHeight="1" x14ac:dyDescent="0.3">
      <c r="A1032" t="s">
        <v>22</v>
      </c>
      <c r="B1032" t="s">
        <v>112</v>
      </c>
      <c r="C1032" t="s">
        <v>130</v>
      </c>
      <c r="D1032" t="s">
        <v>101</v>
      </c>
      <c r="E1032">
        <v>1936</v>
      </c>
      <c r="F1032">
        <v>0</v>
      </c>
      <c r="G1032">
        <v>0</v>
      </c>
      <c r="H1032" s="3">
        <f t="shared" ref="H1032:H1061" si="177">G1032/50000</f>
        <v>0</v>
      </c>
      <c r="I1032" s="1">
        <v>0</v>
      </c>
      <c r="J1032" s="3">
        <f t="shared" ref="J1032:J1061" si="178">I1032/50000</f>
        <v>0</v>
      </c>
      <c r="K1032">
        <v>0</v>
      </c>
      <c r="L1032">
        <v>0</v>
      </c>
      <c r="M1032" s="2">
        <f t="shared" ref="M1032:M1061" si="179">L1032/1000</f>
        <v>0</v>
      </c>
      <c r="N1032">
        <v>0</v>
      </c>
      <c r="O1032" s="2">
        <f t="shared" ref="O1032:O1061" si="180">N1032/1000</f>
        <v>0</v>
      </c>
      <c r="P1032" s="1">
        <v>5256</v>
      </c>
      <c r="Q1032" s="1">
        <f t="shared" si="176"/>
        <v>5.2560000000000003E-2</v>
      </c>
      <c r="S1032" s="1">
        <f t="shared" si="168"/>
        <v>0</v>
      </c>
      <c r="U1032" s="1">
        <f t="shared" si="169"/>
        <v>0</v>
      </c>
    </row>
    <row r="1033" spans="1:21" ht="14.4" customHeight="1" x14ac:dyDescent="0.3">
      <c r="A1033" t="s">
        <v>22</v>
      </c>
      <c r="B1033" t="s">
        <v>112</v>
      </c>
      <c r="C1033" t="s">
        <v>130</v>
      </c>
      <c r="D1033" t="s">
        <v>101</v>
      </c>
      <c r="E1033">
        <v>1937</v>
      </c>
      <c r="F1033">
        <v>0</v>
      </c>
      <c r="G1033">
        <v>0</v>
      </c>
      <c r="H1033" s="3">
        <f t="shared" si="177"/>
        <v>0</v>
      </c>
      <c r="I1033" s="1">
        <v>0</v>
      </c>
      <c r="J1033" s="3">
        <f t="shared" si="178"/>
        <v>0</v>
      </c>
      <c r="K1033">
        <v>0</v>
      </c>
      <c r="L1033">
        <v>0</v>
      </c>
      <c r="M1033" s="2">
        <f t="shared" si="179"/>
        <v>0</v>
      </c>
      <c r="N1033">
        <v>0</v>
      </c>
      <c r="O1033" s="2">
        <f t="shared" si="180"/>
        <v>0</v>
      </c>
      <c r="P1033" s="1">
        <v>1203</v>
      </c>
      <c r="Q1033" s="1">
        <f t="shared" si="176"/>
        <v>1.2030000000000001E-2</v>
      </c>
      <c r="S1033" s="1">
        <f t="shared" si="168"/>
        <v>0</v>
      </c>
      <c r="U1033" s="1">
        <f t="shared" si="169"/>
        <v>0</v>
      </c>
    </row>
    <row r="1034" spans="1:21" ht="14.4" customHeight="1" x14ac:dyDescent="0.3">
      <c r="A1034" t="s">
        <v>22</v>
      </c>
      <c r="B1034" t="s">
        <v>112</v>
      </c>
      <c r="C1034" t="s">
        <v>130</v>
      </c>
      <c r="D1034" t="s">
        <v>101</v>
      </c>
      <c r="E1034">
        <v>1938</v>
      </c>
      <c r="F1034">
        <v>0</v>
      </c>
      <c r="G1034">
        <v>0</v>
      </c>
      <c r="H1034" s="3">
        <f t="shared" si="177"/>
        <v>0</v>
      </c>
      <c r="I1034" s="1">
        <v>0</v>
      </c>
      <c r="J1034" s="3">
        <f t="shared" si="178"/>
        <v>0</v>
      </c>
      <c r="K1034">
        <v>0</v>
      </c>
      <c r="L1034">
        <v>0</v>
      </c>
      <c r="M1034" s="2">
        <f t="shared" si="179"/>
        <v>0</v>
      </c>
      <c r="N1034">
        <v>0</v>
      </c>
      <c r="O1034" s="2">
        <f t="shared" si="180"/>
        <v>0</v>
      </c>
      <c r="P1034" s="1">
        <v>350</v>
      </c>
      <c r="Q1034" s="1">
        <f t="shared" si="176"/>
        <v>3.5000000000000001E-3</v>
      </c>
      <c r="S1034" s="1">
        <f t="shared" si="168"/>
        <v>0</v>
      </c>
      <c r="U1034" s="1">
        <f t="shared" si="169"/>
        <v>0</v>
      </c>
    </row>
    <row r="1035" spans="1:21" ht="14.4" customHeight="1" x14ac:dyDescent="0.3">
      <c r="A1035" t="s">
        <v>22</v>
      </c>
      <c r="B1035" t="s">
        <v>112</v>
      </c>
      <c r="C1035" t="s">
        <v>130</v>
      </c>
      <c r="D1035" t="s">
        <v>101</v>
      </c>
      <c r="E1035">
        <v>1939</v>
      </c>
      <c r="F1035">
        <v>0</v>
      </c>
      <c r="G1035">
        <v>0</v>
      </c>
      <c r="H1035" s="3">
        <f t="shared" si="177"/>
        <v>0</v>
      </c>
      <c r="I1035" s="1">
        <v>0</v>
      </c>
      <c r="J1035" s="3">
        <f t="shared" si="178"/>
        <v>0</v>
      </c>
      <c r="K1035">
        <v>0</v>
      </c>
      <c r="L1035">
        <v>0</v>
      </c>
      <c r="M1035" s="2">
        <f t="shared" si="179"/>
        <v>0</v>
      </c>
      <c r="N1035">
        <v>0</v>
      </c>
      <c r="O1035" s="2">
        <f t="shared" si="180"/>
        <v>0</v>
      </c>
      <c r="P1035" s="1"/>
      <c r="Q1035" s="1">
        <f t="shared" si="176"/>
        <v>0</v>
      </c>
      <c r="S1035" s="1">
        <f t="shared" si="168"/>
        <v>0</v>
      </c>
      <c r="U1035" s="1">
        <f t="shared" si="169"/>
        <v>0</v>
      </c>
    </row>
    <row r="1036" spans="1:21" ht="14.4" customHeight="1" x14ac:dyDescent="0.3">
      <c r="A1036" t="s">
        <v>22</v>
      </c>
      <c r="B1036" t="s">
        <v>112</v>
      </c>
      <c r="C1036" t="s">
        <v>130</v>
      </c>
      <c r="D1036" t="s">
        <v>101</v>
      </c>
      <c r="E1036">
        <v>1940</v>
      </c>
      <c r="F1036">
        <v>0</v>
      </c>
      <c r="G1036">
        <v>0</v>
      </c>
      <c r="H1036" s="3">
        <f t="shared" si="177"/>
        <v>0</v>
      </c>
      <c r="I1036" s="1">
        <v>0</v>
      </c>
      <c r="J1036" s="3">
        <f t="shared" si="178"/>
        <v>0</v>
      </c>
      <c r="K1036">
        <v>0</v>
      </c>
      <c r="L1036">
        <v>0</v>
      </c>
      <c r="M1036" s="2">
        <f t="shared" si="179"/>
        <v>0</v>
      </c>
      <c r="N1036">
        <v>0</v>
      </c>
      <c r="O1036" s="2">
        <f t="shared" si="180"/>
        <v>0</v>
      </c>
      <c r="P1036" s="1"/>
      <c r="Q1036" s="1">
        <f t="shared" si="176"/>
        <v>0</v>
      </c>
      <c r="S1036" s="1">
        <f t="shared" si="168"/>
        <v>0</v>
      </c>
      <c r="U1036" s="1">
        <f t="shared" si="169"/>
        <v>0</v>
      </c>
    </row>
    <row r="1037" spans="1:21" ht="14.4" customHeight="1" x14ac:dyDescent="0.3">
      <c r="A1037" t="s">
        <v>22</v>
      </c>
      <c r="B1037" t="s">
        <v>112</v>
      </c>
      <c r="C1037" t="s">
        <v>130</v>
      </c>
      <c r="D1037" t="s">
        <v>101</v>
      </c>
      <c r="E1037">
        <v>1941</v>
      </c>
      <c r="F1037">
        <v>0</v>
      </c>
      <c r="G1037">
        <v>0</v>
      </c>
      <c r="H1037" s="3">
        <f t="shared" si="177"/>
        <v>0</v>
      </c>
      <c r="I1037" s="1">
        <v>0</v>
      </c>
      <c r="J1037" s="3">
        <f t="shared" si="178"/>
        <v>0</v>
      </c>
      <c r="K1037">
        <v>0</v>
      </c>
      <c r="L1037">
        <v>0</v>
      </c>
      <c r="M1037" s="2">
        <f t="shared" si="179"/>
        <v>0</v>
      </c>
      <c r="N1037">
        <v>13090</v>
      </c>
      <c r="O1037" s="2">
        <f t="shared" si="180"/>
        <v>13.09</v>
      </c>
      <c r="P1037" s="1"/>
      <c r="Q1037" s="1">
        <f t="shared" si="176"/>
        <v>0</v>
      </c>
      <c r="S1037" s="1">
        <f t="shared" ref="S1037:S1091" si="181">R1037/10</f>
        <v>0</v>
      </c>
      <c r="U1037" s="1">
        <f t="shared" ref="U1037:U1100" si="182">T1037/1000</f>
        <v>0</v>
      </c>
    </row>
    <row r="1038" spans="1:21" ht="14.4" customHeight="1" x14ac:dyDescent="0.3">
      <c r="A1038" t="s">
        <v>22</v>
      </c>
      <c r="B1038" t="s">
        <v>112</v>
      </c>
      <c r="C1038" t="s">
        <v>130</v>
      </c>
      <c r="D1038" t="s">
        <v>101</v>
      </c>
      <c r="E1038">
        <v>1942</v>
      </c>
      <c r="F1038">
        <v>0</v>
      </c>
      <c r="G1038">
        <v>0</v>
      </c>
      <c r="H1038" s="3">
        <f t="shared" si="177"/>
        <v>0</v>
      </c>
      <c r="I1038" s="1">
        <v>4749</v>
      </c>
      <c r="J1038" s="3">
        <f t="shared" si="178"/>
        <v>9.4979999999999995E-2</v>
      </c>
      <c r="K1038">
        <v>0</v>
      </c>
      <c r="L1038">
        <v>0</v>
      </c>
      <c r="M1038" s="2">
        <f t="shared" si="179"/>
        <v>0</v>
      </c>
      <c r="N1038">
        <v>95725</v>
      </c>
      <c r="O1038" s="2">
        <f t="shared" si="180"/>
        <v>95.724999999999994</v>
      </c>
      <c r="P1038" s="1"/>
      <c r="Q1038" s="1">
        <f t="shared" si="176"/>
        <v>0</v>
      </c>
      <c r="S1038" s="1">
        <f t="shared" si="181"/>
        <v>0</v>
      </c>
      <c r="U1038" s="1">
        <f t="shared" si="182"/>
        <v>0</v>
      </c>
    </row>
    <row r="1039" spans="1:21" ht="14.4" customHeight="1" x14ac:dyDescent="0.3">
      <c r="A1039" t="s">
        <v>22</v>
      </c>
      <c r="B1039" t="s">
        <v>112</v>
      </c>
      <c r="C1039" t="s">
        <v>130</v>
      </c>
      <c r="D1039" t="s">
        <v>101</v>
      </c>
      <c r="E1039">
        <v>1943</v>
      </c>
      <c r="F1039">
        <v>0</v>
      </c>
      <c r="G1039">
        <v>0</v>
      </c>
      <c r="H1039" s="3">
        <f t="shared" si="177"/>
        <v>0</v>
      </c>
      <c r="I1039" s="1">
        <v>6555</v>
      </c>
      <c r="J1039" s="3">
        <f t="shared" si="178"/>
        <v>0.13109999999999999</v>
      </c>
      <c r="K1039">
        <v>0</v>
      </c>
      <c r="L1039">
        <v>0</v>
      </c>
      <c r="M1039" s="2">
        <f t="shared" si="179"/>
        <v>0</v>
      </c>
      <c r="N1039">
        <v>107924</v>
      </c>
      <c r="O1039" s="2">
        <f t="shared" si="180"/>
        <v>107.92400000000001</v>
      </c>
      <c r="P1039" s="1"/>
      <c r="Q1039" s="1">
        <f t="shared" si="176"/>
        <v>0</v>
      </c>
      <c r="S1039" s="1">
        <f t="shared" si="181"/>
        <v>0</v>
      </c>
      <c r="U1039" s="1">
        <f t="shared" si="182"/>
        <v>0</v>
      </c>
    </row>
    <row r="1040" spans="1:21" ht="14.4" customHeight="1" x14ac:dyDescent="0.3">
      <c r="A1040" t="s">
        <v>22</v>
      </c>
      <c r="B1040" t="s">
        <v>112</v>
      </c>
      <c r="C1040" t="s">
        <v>130</v>
      </c>
      <c r="D1040" t="s">
        <v>101</v>
      </c>
      <c r="E1040">
        <v>1944</v>
      </c>
      <c r="F1040">
        <v>0</v>
      </c>
      <c r="G1040">
        <v>0</v>
      </c>
      <c r="H1040" s="3">
        <f t="shared" si="177"/>
        <v>0</v>
      </c>
      <c r="I1040" s="1">
        <v>570</v>
      </c>
      <c r="J1040" s="3">
        <f t="shared" si="178"/>
        <v>1.14E-2</v>
      </c>
      <c r="K1040">
        <v>0</v>
      </c>
      <c r="L1040">
        <v>0</v>
      </c>
      <c r="M1040" s="2">
        <f t="shared" si="179"/>
        <v>0</v>
      </c>
      <c r="N1040">
        <v>44502</v>
      </c>
      <c r="O1040" s="2">
        <f t="shared" si="180"/>
        <v>44.502000000000002</v>
      </c>
      <c r="P1040" s="1"/>
      <c r="Q1040" s="1">
        <f t="shared" si="176"/>
        <v>0</v>
      </c>
      <c r="S1040" s="1">
        <f t="shared" si="181"/>
        <v>0</v>
      </c>
      <c r="U1040" s="1">
        <f t="shared" si="182"/>
        <v>0</v>
      </c>
    </row>
    <row r="1041" spans="1:21" ht="14.4" customHeight="1" x14ac:dyDescent="0.3">
      <c r="A1041" t="s">
        <v>22</v>
      </c>
      <c r="B1041" t="s">
        <v>112</v>
      </c>
      <c r="C1041" t="s">
        <v>130</v>
      </c>
      <c r="D1041" t="s">
        <v>101</v>
      </c>
      <c r="E1041">
        <v>1945</v>
      </c>
      <c r="F1041">
        <v>0</v>
      </c>
      <c r="G1041">
        <v>0</v>
      </c>
      <c r="H1041" s="3">
        <f t="shared" si="177"/>
        <v>0</v>
      </c>
      <c r="I1041" s="1">
        <v>0</v>
      </c>
      <c r="J1041" s="3">
        <f t="shared" si="178"/>
        <v>0</v>
      </c>
      <c r="K1041">
        <v>0</v>
      </c>
      <c r="L1041">
        <v>0</v>
      </c>
      <c r="M1041" s="2">
        <f t="shared" si="179"/>
        <v>0</v>
      </c>
      <c r="N1041">
        <v>36981</v>
      </c>
      <c r="O1041" s="2">
        <f t="shared" si="180"/>
        <v>36.981000000000002</v>
      </c>
      <c r="P1041" s="1"/>
      <c r="Q1041" s="1">
        <f t="shared" si="176"/>
        <v>0</v>
      </c>
      <c r="S1041" s="1">
        <f t="shared" si="181"/>
        <v>0</v>
      </c>
      <c r="U1041" s="1">
        <f t="shared" si="182"/>
        <v>0</v>
      </c>
    </row>
    <row r="1042" spans="1:21" ht="14.4" customHeight="1" x14ac:dyDescent="0.3">
      <c r="A1042" t="s">
        <v>22</v>
      </c>
      <c r="B1042" t="s">
        <v>117</v>
      </c>
      <c r="C1042" t="s">
        <v>130</v>
      </c>
      <c r="D1042" t="s">
        <v>101</v>
      </c>
      <c r="E1042">
        <v>1936</v>
      </c>
      <c r="F1042">
        <v>0</v>
      </c>
      <c r="G1042">
        <v>0</v>
      </c>
      <c r="H1042" s="3">
        <f t="shared" si="177"/>
        <v>0</v>
      </c>
      <c r="I1042" s="1">
        <v>575689</v>
      </c>
      <c r="J1042" s="3">
        <f t="shared" si="178"/>
        <v>11.513780000000001</v>
      </c>
      <c r="K1042">
        <v>0</v>
      </c>
      <c r="L1042">
        <v>0</v>
      </c>
      <c r="M1042" s="2">
        <f t="shared" si="179"/>
        <v>0</v>
      </c>
      <c r="O1042" s="2">
        <f t="shared" si="180"/>
        <v>0</v>
      </c>
      <c r="P1042" s="1"/>
      <c r="Q1042" s="1">
        <f t="shared" si="176"/>
        <v>0</v>
      </c>
      <c r="R1042" s="1">
        <v>46</v>
      </c>
      <c r="S1042" s="1">
        <f t="shared" si="181"/>
        <v>4.5999999999999996</v>
      </c>
      <c r="U1042" s="1">
        <f t="shared" si="182"/>
        <v>0</v>
      </c>
    </row>
    <row r="1043" spans="1:21" ht="14.4" customHeight="1" x14ac:dyDescent="0.3">
      <c r="A1043" t="s">
        <v>22</v>
      </c>
      <c r="B1043" t="s">
        <v>117</v>
      </c>
      <c r="C1043" t="s">
        <v>130</v>
      </c>
      <c r="D1043" t="s">
        <v>101</v>
      </c>
      <c r="E1043">
        <v>1937</v>
      </c>
      <c r="F1043">
        <v>0</v>
      </c>
      <c r="G1043">
        <v>0</v>
      </c>
      <c r="H1043" s="3">
        <f t="shared" si="177"/>
        <v>0</v>
      </c>
      <c r="I1043" s="1">
        <v>644160</v>
      </c>
      <c r="J1043" s="3">
        <f t="shared" si="178"/>
        <v>12.8832</v>
      </c>
      <c r="K1043">
        <v>0</v>
      </c>
      <c r="L1043">
        <v>0</v>
      </c>
      <c r="M1043" s="2">
        <f t="shared" si="179"/>
        <v>0</v>
      </c>
      <c r="O1043" s="2">
        <f t="shared" si="180"/>
        <v>0</v>
      </c>
      <c r="P1043" s="1"/>
      <c r="Q1043" s="1">
        <f t="shared" si="176"/>
        <v>0</v>
      </c>
      <c r="S1043" s="1">
        <f t="shared" si="181"/>
        <v>0</v>
      </c>
      <c r="U1043" s="1">
        <f t="shared" si="182"/>
        <v>0</v>
      </c>
    </row>
    <row r="1044" spans="1:21" ht="14.4" customHeight="1" x14ac:dyDescent="0.3">
      <c r="A1044" t="s">
        <v>22</v>
      </c>
      <c r="B1044" t="s">
        <v>117</v>
      </c>
      <c r="C1044" t="s">
        <v>130</v>
      </c>
      <c r="D1044" t="s">
        <v>101</v>
      </c>
      <c r="E1044">
        <v>1938</v>
      </c>
      <c r="F1044">
        <v>0</v>
      </c>
      <c r="G1044">
        <v>0</v>
      </c>
      <c r="H1044" s="3">
        <f t="shared" si="177"/>
        <v>0</v>
      </c>
      <c r="I1044" s="1">
        <v>875789</v>
      </c>
      <c r="J1044" s="3">
        <f t="shared" si="178"/>
        <v>17.515779999999999</v>
      </c>
      <c r="K1044">
        <v>0</v>
      </c>
      <c r="L1044">
        <v>0</v>
      </c>
      <c r="M1044" s="2">
        <f t="shared" si="179"/>
        <v>0</v>
      </c>
      <c r="O1044" s="2">
        <f t="shared" si="180"/>
        <v>0</v>
      </c>
      <c r="P1044" s="1"/>
      <c r="Q1044" s="1">
        <f t="shared" si="176"/>
        <v>0</v>
      </c>
      <c r="S1044" s="1">
        <f t="shared" si="181"/>
        <v>0</v>
      </c>
      <c r="U1044" s="1">
        <f t="shared" si="182"/>
        <v>0</v>
      </c>
    </row>
    <row r="1045" spans="1:21" ht="14.4" customHeight="1" x14ac:dyDescent="0.3">
      <c r="A1045" t="s">
        <v>22</v>
      </c>
      <c r="B1045" t="s">
        <v>117</v>
      </c>
      <c r="C1045" t="s">
        <v>130</v>
      </c>
      <c r="D1045" t="s">
        <v>101</v>
      </c>
      <c r="E1045">
        <v>1939</v>
      </c>
      <c r="F1045">
        <v>0</v>
      </c>
      <c r="G1045">
        <v>0</v>
      </c>
      <c r="H1045" s="3">
        <f t="shared" si="177"/>
        <v>0</v>
      </c>
      <c r="I1045" s="1">
        <v>828560</v>
      </c>
      <c r="J1045" s="3">
        <f t="shared" si="178"/>
        <v>16.571200000000001</v>
      </c>
      <c r="K1045">
        <v>0</v>
      </c>
      <c r="L1045">
        <v>0</v>
      </c>
      <c r="M1045" s="2">
        <f t="shared" si="179"/>
        <v>0</v>
      </c>
      <c r="O1045" s="2">
        <f t="shared" si="180"/>
        <v>0</v>
      </c>
      <c r="P1045" s="1"/>
      <c r="Q1045" s="1">
        <f t="shared" si="176"/>
        <v>0</v>
      </c>
      <c r="S1045" s="1">
        <f t="shared" si="181"/>
        <v>0</v>
      </c>
      <c r="U1045" s="1">
        <f t="shared" si="182"/>
        <v>0</v>
      </c>
    </row>
    <row r="1046" spans="1:21" ht="14.4" customHeight="1" x14ac:dyDescent="0.3">
      <c r="A1046" t="s">
        <v>22</v>
      </c>
      <c r="B1046" t="s">
        <v>117</v>
      </c>
      <c r="C1046" t="s">
        <v>130</v>
      </c>
      <c r="D1046" t="s">
        <v>101</v>
      </c>
      <c r="E1046">
        <v>1940</v>
      </c>
      <c r="F1046">
        <v>0</v>
      </c>
      <c r="G1046">
        <v>0</v>
      </c>
      <c r="H1046" s="3">
        <f t="shared" si="177"/>
        <v>0</v>
      </c>
      <c r="I1046" s="1">
        <v>689290</v>
      </c>
      <c r="J1046" s="3">
        <f t="shared" si="178"/>
        <v>13.7858</v>
      </c>
      <c r="K1046">
        <v>0</v>
      </c>
      <c r="L1046">
        <v>0</v>
      </c>
      <c r="M1046" s="2">
        <f t="shared" si="179"/>
        <v>0</v>
      </c>
      <c r="O1046" s="2">
        <f t="shared" si="180"/>
        <v>0</v>
      </c>
      <c r="P1046" s="1"/>
      <c r="Q1046" s="1">
        <f t="shared" si="176"/>
        <v>0</v>
      </c>
      <c r="S1046" s="1">
        <f t="shared" si="181"/>
        <v>0</v>
      </c>
      <c r="U1046" s="1">
        <f t="shared" si="182"/>
        <v>0</v>
      </c>
    </row>
    <row r="1047" spans="1:21" ht="14.4" customHeight="1" x14ac:dyDescent="0.3">
      <c r="A1047" t="s">
        <v>22</v>
      </c>
      <c r="B1047" t="s">
        <v>117</v>
      </c>
      <c r="C1047" t="s">
        <v>130</v>
      </c>
      <c r="D1047" t="s">
        <v>101</v>
      </c>
      <c r="E1047">
        <v>1941</v>
      </c>
      <c r="F1047">
        <v>0</v>
      </c>
      <c r="G1047">
        <v>0</v>
      </c>
      <c r="H1047" s="3">
        <f t="shared" si="177"/>
        <v>0</v>
      </c>
      <c r="I1047" s="1">
        <v>1029970</v>
      </c>
      <c r="J1047" s="3">
        <f t="shared" si="178"/>
        <v>20.599399999999999</v>
      </c>
      <c r="K1047">
        <v>0</v>
      </c>
      <c r="L1047">
        <v>0</v>
      </c>
      <c r="M1047" s="2">
        <f t="shared" si="179"/>
        <v>0</v>
      </c>
      <c r="O1047" s="2">
        <f t="shared" si="180"/>
        <v>0</v>
      </c>
      <c r="P1047" s="1"/>
      <c r="Q1047" s="1">
        <f t="shared" si="176"/>
        <v>0</v>
      </c>
      <c r="S1047" s="1">
        <f t="shared" si="181"/>
        <v>0</v>
      </c>
      <c r="U1047" s="1">
        <f t="shared" si="182"/>
        <v>0</v>
      </c>
    </row>
    <row r="1048" spans="1:21" ht="14.4" customHeight="1" x14ac:dyDescent="0.3">
      <c r="A1048" t="s">
        <v>22</v>
      </c>
      <c r="B1048" t="s">
        <v>117</v>
      </c>
      <c r="C1048" t="s">
        <v>130</v>
      </c>
      <c r="D1048" t="s">
        <v>101</v>
      </c>
      <c r="E1048">
        <v>1942</v>
      </c>
      <c r="F1048">
        <v>0</v>
      </c>
      <c r="G1048">
        <v>0</v>
      </c>
      <c r="H1048" s="3">
        <f t="shared" si="177"/>
        <v>0</v>
      </c>
      <c r="I1048" s="1">
        <v>623270</v>
      </c>
      <c r="J1048" s="3">
        <f t="shared" si="178"/>
        <v>12.465400000000001</v>
      </c>
      <c r="K1048">
        <v>0</v>
      </c>
      <c r="L1048">
        <v>0</v>
      </c>
      <c r="M1048" s="2">
        <f t="shared" si="179"/>
        <v>0</v>
      </c>
      <c r="O1048" s="2">
        <f t="shared" si="180"/>
        <v>0</v>
      </c>
      <c r="P1048" s="1"/>
      <c r="Q1048" s="1">
        <f t="shared" si="176"/>
        <v>0</v>
      </c>
      <c r="S1048" s="1">
        <f t="shared" si="181"/>
        <v>0</v>
      </c>
      <c r="U1048" s="1">
        <f t="shared" si="182"/>
        <v>0</v>
      </c>
    </row>
    <row r="1049" spans="1:21" ht="14.4" customHeight="1" x14ac:dyDescent="0.3">
      <c r="A1049" t="s">
        <v>22</v>
      </c>
      <c r="B1049" t="s">
        <v>117</v>
      </c>
      <c r="C1049" t="s">
        <v>130</v>
      </c>
      <c r="D1049" t="s">
        <v>101</v>
      </c>
      <c r="E1049">
        <v>1943</v>
      </c>
      <c r="F1049">
        <v>0</v>
      </c>
      <c r="G1049">
        <v>0</v>
      </c>
      <c r="H1049" s="3">
        <f t="shared" si="177"/>
        <v>0</v>
      </c>
      <c r="I1049" s="1">
        <v>556515</v>
      </c>
      <c r="J1049" s="3">
        <f t="shared" si="178"/>
        <v>11.1303</v>
      </c>
      <c r="K1049">
        <v>0</v>
      </c>
      <c r="L1049">
        <v>0</v>
      </c>
      <c r="M1049" s="2">
        <f t="shared" si="179"/>
        <v>0</v>
      </c>
      <c r="O1049" s="2">
        <f t="shared" si="180"/>
        <v>0</v>
      </c>
      <c r="P1049" s="1"/>
      <c r="Q1049" s="1">
        <f t="shared" si="176"/>
        <v>0</v>
      </c>
      <c r="S1049" s="1">
        <f t="shared" si="181"/>
        <v>0</v>
      </c>
      <c r="U1049" s="1">
        <f t="shared" si="182"/>
        <v>0</v>
      </c>
    </row>
    <row r="1050" spans="1:21" ht="14.4" customHeight="1" x14ac:dyDescent="0.3">
      <c r="A1050" t="s">
        <v>22</v>
      </c>
      <c r="B1050" t="s">
        <v>117</v>
      </c>
      <c r="C1050" t="s">
        <v>130</v>
      </c>
      <c r="D1050" t="s">
        <v>101</v>
      </c>
      <c r="E1050">
        <v>1944</v>
      </c>
      <c r="F1050">
        <v>0</v>
      </c>
      <c r="G1050">
        <v>0</v>
      </c>
      <c r="H1050" s="3">
        <f t="shared" si="177"/>
        <v>0</v>
      </c>
      <c r="I1050" s="1">
        <v>454660</v>
      </c>
      <c r="J1050" s="3">
        <f t="shared" si="178"/>
        <v>9.0931999999999995</v>
      </c>
      <c r="K1050">
        <v>0</v>
      </c>
      <c r="L1050">
        <v>0</v>
      </c>
      <c r="M1050" s="2">
        <f t="shared" si="179"/>
        <v>0</v>
      </c>
      <c r="O1050" s="2">
        <f t="shared" si="180"/>
        <v>0</v>
      </c>
      <c r="P1050" s="1"/>
      <c r="Q1050" s="1">
        <f t="shared" si="176"/>
        <v>0</v>
      </c>
      <c r="S1050" s="1">
        <f t="shared" si="181"/>
        <v>0</v>
      </c>
      <c r="U1050" s="1">
        <f t="shared" si="182"/>
        <v>0</v>
      </c>
    </row>
    <row r="1051" spans="1:21" ht="14.4" customHeight="1" x14ac:dyDescent="0.3">
      <c r="A1051" t="s">
        <v>22</v>
      </c>
      <c r="B1051" t="s">
        <v>117</v>
      </c>
      <c r="C1051" t="s">
        <v>130</v>
      </c>
      <c r="D1051" t="s">
        <v>101</v>
      </c>
      <c r="E1051">
        <v>1945</v>
      </c>
      <c r="F1051">
        <v>0</v>
      </c>
      <c r="G1051">
        <v>0</v>
      </c>
      <c r="H1051" s="3">
        <f t="shared" si="177"/>
        <v>0</v>
      </c>
      <c r="I1051" s="1"/>
      <c r="J1051" s="3">
        <f t="shared" si="178"/>
        <v>0</v>
      </c>
      <c r="K1051">
        <v>0</v>
      </c>
      <c r="L1051">
        <v>0</v>
      </c>
      <c r="M1051" s="2">
        <f t="shared" si="179"/>
        <v>0</v>
      </c>
      <c r="O1051" s="2">
        <f t="shared" si="180"/>
        <v>0</v>
      </c>
      <c r="P1051" s="1"/>
      <c r="Q1051" s="1">
        <f t="shared" si="176"/>
        <v>0</v>
      </c>
      <c r="S1051" s="1">
        <f t="shared" si="181"/>
        <v>0</v>
      </c>
      <c r="U1051" s="1">
        <f t="shared" si="182"/>
        <v>0</v>
      </c>
    </row>
    <row r="1052" spans="1:21" ht="14.4" customHeight="1" x14ac:dyDescent="0.3">
      <c r="A1052" t="s">
        <v>22</v>
      </c>
      <c r="B1052" t="s">
        <v>122</v>
      </c>
      <c r="C1052" t="s">
        <v>130</v>
      </c>
      <c r="D1052" t="s">
        <v>101</v>
      </c>
      <c r="E1052">
        <v>1936</v>
      </c>
      <c r="F1052">
        <v>0</v>
      </c>
      <c r="G1052">
        <v>0</v>
      </c>
      <c r="H1052" s="3">
        <f t="shared" si="177"/>
        <v>0</v>
      </c>
      <c r="I1052">
        <v>0</v>
      </c>
      <c r="J1052" s="3">
        <f t="shared" si="178"/>
        <v>0</v>
      </c>
      <c r="K1052">
        <v>0</v>
      </c>
      <c r="L1052">
        <v>0</v>
      </c>
      <c r="M1052" s="2">
        <f t="shared" si="179"/>
        <v>0</v>
      </c>
      <c r="N1052">
        <v>0</v>
      </c>
      <c r="O1052" s="2">
        <f t="shared" si="180"/>
        <v>0</v>
      </c>
      <c r="P1052" s="1">
        <v>291651</v>
      </c>
      <c r="Q1052" s="1">
        <f t="shared" si="176"/>
        <v>2.9165100000000002</v>
      </c>
      <c r="R1052" s="1">
        <v>11</v>
      </c>
      <c r="S1052" s="1">
        <f t="shared" si="181"/>
        <v>1.1000000000000001</v>
      </c>
      <c r="U1052" s="1">
        <f t="shared" si="182"/>
        <v>0</v>
      </c>
    </row>
    <row r="1053" spans="1:21" ht="14.4" customHeight="1" x14ac:dyDescent="0.3">
      <c r="A1053" t="s">
        <v>22</v>
      </c>
      <c r="B1053" t="s">
        <v>122</v>
      </c>
      <c r="C1053" t="s">
        <v>130</v>
      </c>
      <c r="D1053" t="s">
        <v>101</v>
      </c>
      <c r="E1053">
        <v>1937</v>
      </c>
      <c r="F1053">
        <v>0</v>
      </c>
      <c r="G1053">
        <v>0</v>
      </c>
      <c r="H1053" s="3">
        <f t="shared" si="177"/>
        <v>0</v>
      </c>
      <c r="I1053">
        <v>0</v>
      </c>
      <c r="J1053" s="3">
        <f t="shared" si="178"/>
        <v>0</v>
      </c>
      <c r="K1053">
        <v>0</v>
      </c>
      <c r="L1053">
        <v>0</v>
      </c>
      <c r="M1053" s="2">
        <f t="shared" si="179"/>
        <v>0</v>
      </c>
      <c r="N1053">
        <v>0</v>
      </c>
      <c r="O1053" s="2">
        <f t="shared" si="180"/>
        <v>0</v>
      </c>
      <c r="P1053" s="1">
        <v>363181</v>
      </c>
      <c r="Q1053" s="1">
        <f t="shared" si="176"/>
        <v>3.6318100000000002</v>
      </c>
      <c r="S1053" s="1">
        <f t="shared" si="181"/>
        <v>0</v>
      </c>
      <c r="U1053" s="1">
        <f t="shared" si="182"/>
        <v>0</v>
      </c>
    </row>
    <row r="1054" spans="1:21" ht="14.4" customHeight="1" x14ac:dyDescent="0.3">
      <c r="A1054" t="s">
        <v>22</v>
      </c>
      <c r="B1054" t="s">
        <v>122</v>
      </c>
      <c r="C1054" t="s">
        <v>130</v>
      </c>
      <c r="D1054" t="s">
        <v>101</v>
      </c>
      <c r="E1054">
        <v>1938</v>
      </c>
      <c r="F1054">
        <v>0</v>
      </c>
      <c r="G1054">
        <v>0</v>
      </c>
      <c r="H1054" s="3">
        <f t="shared" si="177"/>
        <v>0</v>
      </c>
      <c r="I1054">
        <v>0</v>
      </c>
      <c r="J1054" s="3">
        <f t="shared" si="178"/>
        <v>0</v>
      </c>
      <c r="K1054">
        <v>0</v>
      </c>
      <c r="L1054">
        <v>0</v>
      </c>
      <c r="M1054" s="2">
        <f t="shared" si="179"/>
        <v>0</v>
      </c>
      <c r="N1054">
        <v>0</v>
      </c>
      <c r="O1054" s="2">
        <f t="shared" si="180"/>
        <v>0</v>
      </c>
      <c r="P1054" s="1">
        <v>362516</v>
      </c>
      <c r="Q1054" s="1">
        <f t="shared" si="176"/>
        <v>3.6251600000000002</v>
      </c>
      <c r="S1054" s="1">
        <f t="shared" si="181"/>
        <v>0</v>
      </c>
      <c r="U1054" s="1">
        <f t="shared" si="182"/>
        <v>0</v>
      </c>
    </row>
    <row r="1055" spans="1:21" ht="14.4" customHeight="1" x14ac:dyDescent="0.3">
      <c r="A1055" t="s">
        <v>22</v>
      </c>
      <c r="B1055" t="s">
        <v>122</v>
      </c>
      <c r="C1055" t="s">
        <v>130</v>
      </c>
      <c r="D1055" t="s">
        <v>101</v>
      </c>
      <c r="E1055">
        <v>1939</v>
      </c>
      <c r="F1055">
        <v>0</v>
      </c>
      <c r="G1055">
        <v>0</v>
      </c>
      <c r="H1055" s="3">
        <f t="shared" si="177"/>
        <v>0</v>
      </c>
      <c r="I1055">
        <v>0</v>
      </c>
      <c r="J1055" s="3">
        <f t="shared" si="178"/>
        <v>0</v>
      </c>
      <c r="K1055">
        <v>0</v>
      </c>
      <c r="L1055">
        <v>0</v>
      </c>
      <c r="M1055" s="2">
        <f t="shared" si="179"/>
        <v>0</v>
      </c>
      <c r="N1055">
        <v>0</v>
      </c>
      <c r="O1055" s="2">
        <f t="shared" si="180"/>
        <v>0</v>
      </c>
      <c r="P1055" s="1"/>
      <c r="Q1055" s="1">
        <f t="shared" si="176"/>
        <v>0</v>
      </c>
      <c r="S1055" s="1">
        <f t="shared" si="181"/>
        <v>0</v>
      </c>
      <c r="U1055" s="1">
        <f t="shared" si="182"/>
        <v>0</v>
      </c>
    </row>
    <row r="1056" spans="1:21" ht="14.4" customHeight="1" x14ac:dyDescent="0.3">
      <c r="A1056" t="s">
        <v>22</v>
      </c>
      <c r="B1056" t="s">
        <v>122</v>
      </c>
      <c r="C1056" t="s">
        <v>130</v>
      </c>
      <c r="D1056" t="s">
        <v>101</v>
      </c>
      <c r="E1056">
        <v>1940</v>
      </c>
      <c r="F1056">
        <v>0</v>
      </c>
      <c r="G1056">
        <v>0</v>
      </c>
      <c r="H1056" s="3">
        <f t="shared" si="177"/>
        <v>0</v>
      </c>
      <c r="I1056">
        <v>0</v>
      </c>
      <c r="J1056" s="3">
        <f t="shared" si="178"/>
        <v>0</v>
      </c>
      <c r="K1056">
        <v>0</v>
      </c>
      <c r="L1056">
        <v>0</v>
      </c>
      <c r="M1056" s="2">
        <f t="shared" si="179"/>
        <v>0</v>
      </c>
      <c r="N1056">
        <v>0</v>
      </c>
      <c r="O1056" s="2">
        <f t="shared" si="180"/>
        <v>0</v>
      </c>
      <c r="P1056" s="1"/>
      <c r="Q1056" s="1">
        <f t="shared" si="176"/>
        <v>0</v>
      </c>
      <c r="S1056" s="1">
        <f t="shared" si="181"/>
        <v>0</v>
      </c>
      <c r="U1056" s="1">
        <f t="shared" si="182"/>
        <v>0</v>
      </c>
    </row>
    <row r="1057" spans="1:21" ht="14.4" customHeight="1" x14ac:dyDescent="0.3">
      <c r="A1057" t="s">
        <v>22</v>
      </c>
      <c r="B1057" t="s">
        <v>122</v>
      </c>
      <c r="C1057" t="s">
        <v>130</v>
      </c>
      <c r="D1057" t="s">
        <v>101</v>
      </c>
      <c r="E1057">
        <v>1941</v>
      </c>
      <c r="F1057">
        <v>0</v>
      </c>
      <c r="G1057">
        <v>0</v>
      </c>
      <c r="H1057" s="3">
        <f t="shared" si="177"/>
        <v>0</v>
      </c>
      <c r="I1057">
        <v>0</v>
      </c>
      <c r="J1057" s="3">
        <f t="shared" si="178"/>
        <v>0</v>
      </c>
      <c r="K1057">
        <v>0</v>
      </c>
      <c r="L1057">
        <v>0</v>
      </c>
      <c r="M1057" s="2">
        <f t="shared" si="179"/>
        <v>0</v>
      </c>
      <c r="N1057">
        <v>0</v>
      </c>
      <c r="O1057" s="2">
        <f t="shared" si="180"/>
        <v>0</v>
      </c>
      <c r="P1057" s="1"/>
      <c r="Q1057" s="1">
        <f t="shared" si="176"/>
        <v>0</v>
      </c>
      <c r="S1057" s="1">
        <f t="shared" si="181"/>
        <v>0</v>
      </c>
      <c r="U1057" s="1">
        <f t="shared" si="182"/>
        <v>0</v>
      </c>
    </row>
    <row r="1058" spans="1:21" ht="14.4" customHeight="1" x14ac:dyDescent="0.3">
      <c r="A1058" t="s">
        <v>22</v>
      </c>
      <c r="B1058" t="s">
        <v>122</v>
      </c>
      <c r="C1058" t="s">
        <v>130</v>
      </c>
      <c r="D1058" t="s">
        <v>101</v>
      </c>
      <c r="E1058">
        <v>1942</v>
      </c>
      <c r="F1058">
        <v>0</v>
      </c>
      <c r="G1058">
        <v>0</v>
      </c>
      <c r="H1058" s="3">
        <f t="shared" si="177"/>
        <v>0</v>
      </c>
      <c r="I1058">
        <v>0</v>
      </c>
      <c r="J1058" s="3">
        <f t="shared" si="178"/>
        <v>0</v>
      </c>
      <c r="K1058">
        <v>0</v>
      </c>
      <c r="L1058">
        <v>0</v>
      </c>
      <c r="M1058" s="2">
        <f t="shared" si="179"/>
        <v>0</v>
      </c>
      <c r="N1058">
        <v>0</v>
      </c>
      <c r="O1058" s="2">
        <f t="shared" si="180"/>
        <v>0</v>
      </c>
      <c r="P1058" s="1"/>
      <c r="Q1058" s="1">
        <f t="shared" si="176"/>
        <v>0</v>
      </c>
      <c r="S1058" s="1">
        <f t="shared" si="181"/>
        <v>0</v>
      </c>
      <c r="U1058" s="1">
        <f t="shared" si="182"/>
        <v>0</v>
      </c>
    </row>
    <row r="1059" spans="1:21" ht="14.4" customHeight="1" x14ac:dyDescent="0.3">
      <c r="A1059" t="s">
        <v>22</v>
      </c>
      <c r="B1059" t="s">
        <v>122</v>
      </c>
      <c r="C1059" t="s">
        <v>130</v>
      </c>
      <c r="D1059" t="s">
        <v>101</v>
      </c>
      <c r="E1059">
        <v>1943</v>
      </c>
      <c r="F1059">
        <v>0</v>
      </c>
      <c r="G1059">
        <v>0</v>
      </c>
      <c r="H1059" s="3">
        <f t="shared" si="177"/>
        <v>0</v>
      </c>
      <c r="I1059">
        <v>0</v>
      </c>
      <c r="J1059" s="3">
        <f t="shared" si="178"/>
        <v>0</v>
      </c>
      <c r="K1059">
        <v>0</v>
      </c>
      <c r="L1059">
        <v>0</v>
      </c>
      <c r="M1059" s="2">
        <f t="shared" si="179"/>
        <v>0</v>
      </c>
      <c r="N1059">
        <v>0</v>
      </c>
      <c r="O1059" s="2">
        <f t="shared" si="180"/>
        <v>0</v>
      </c>
      <c r="P1059" s="1"/>
      <c r="Q1059" s="1">
        <f t="shared" si="176"/>
        <v>0</v>
      </c>
      <c r="S1059" s="1">
        <f t="shared" si="181"/>
        <v>0</v>
      </c>
      <c r="U1059" s="1">
        <f t="shared" si="182"/>
        <v>0</v>
      </c>
    </row>
    <row r="1060" spans="1:21" ht="14.4" customHeight="1" x14ac:dyDescent="0.3">
      <c r="A1060" t="s">
        <v>22</v>
      </c>
      <c r="B1060" t="s">
        <v>122</v>
      </c>
      <c r="C1060" t="s">
        <v>130</v>
      </c>
      <c r="D1060" t="s">
        <v>101</v>
      </c>
      <c r="E1060">
        <v>1944</v>
      </c>
      <c r="F1060">
        <v>0</v>
      </c>
      <c r="G1060">
        <v>0</v>
      </c>
      <c r="H1060" s="3">
        <f t="shared" si="177"/>
        <v>0</v>
      </c>
      <c r="I1060">
        <v>0</v>
      </c>
      <c r="J1060" s="3">
        <f t="shared" si="178"/>
        <v>0</v>
      </c>
      <c r="K1060">
        <v>0</v>
      </c>
      <c r="L1060">
        <v>0</v>
      </c>
      <c r="M1060" s="2">
        <f t="shared" si="179"/>
        <v>0</v>
      </c>
      <c r="N1060">
        <v>0</v>
      </c>
      <c r="O1060" s="2">
        <f t="shared" si="180"/>
        <v>0</v>
      </c>
      <c r="P1060" s="1"/>
      <c r="Q1060" s="1">
        <f t="shared" si="176"/>
        <v>0</v>
      </c>
      <c r="S1060" s="1">
        <f t="shared" si="181"/>
        <v>0</v>
      </c>
      <c r="U1060" s="1">
        <f t="shared" si="182"/>
        <v>0</v>
      </c>
    </row>
    <row r="1061" spans="1:21" ht="14.4" customHeight="1" x14ac:dyDescent="0.3">
      <c r="A1061" t="s">
        <v>22</v>
      </c>
      <c r="B1061" t="s">
        <v>122</v>
      </c>
      <c r="C1061" t="s">
        <v>130</v>
      </c>
      <c r="D1061" t="s">
        <v>101</v>
      </c>
      <c r="E1061">
        <v>1945</v>
      </c>
      <c r="F1061">
        <v>0</v>
      </c>
      <c r="G1061">
        <v>0</v>
      </c>
      <c r="H1061" s="3">
        <f t="shared" si="177"/>
        <v>0</v>
      </c>
      <c r="I1061">
        <v>0</v>
      </c>
      <c r="J1061" s="3">
        <f t="shared" si="178"/>
        <v>0</v>
      </c>
      <c r="K1061">
        <v>0</v>
      </c>
      <c r="L1061">
        <v>0</v>
      </c>
      <c r="M1061" s="2">
        <f t="shared" si="179"/>
        <v>0</v>
      </c>
      <c r="N1061">
        <v>0</v>
      </c>
      <c r="O1061" s="2">
        <f t="shared" si="180"/>
        <v>0</v>
      </c>
      <c r="P1061" s="1"/>
      <c r="Q1061" s="1">
        <f t="shared" si="176"/>
        <v>0</v>
      </c>
      <c r="S1061" s="1">
        <f t="shared" si="181"/>
        <v>0</v>
      </c>
      <c r="U1061" s="1">
        <f t="shared" si="182"/>
        <v>0</v>
      </c>
    </row>
    <row r="1062" spans="1:21" x14ac:dyDescent="0.3">
      <c r="A1062" t="s">
        <v>19</v>
      </c>
      <c r="B1062" t="s">
        <v>19</v>
      </c>
      <c r="C1062" t="s">
        <v>130</v>
      </c>
      <c r="D1062" t="s">
        <v>101</v>
      </c>
      <c r="E1062">
        <v>1936</v>
      </c>
      <c r="F1062">
        <v>920</v>
      </c>
      <c r="G1062" s="1">
        <v>47767856</v>
      </c>
      <c r="H1062" s="3">
        <f t="shared" ref="H1062:H1091" si="183">G1062/50000</f>
        <v>955.35712000000001</v>
      </c>
      <c r="I1062" s="1">
        <v>49729264</v>
      </c>
      <c r="J1062" s="3">
        <f t="shared" ref="J1062:J1091" si="184">I1062/50000</f>
        <v>994.58528000000001</v>
      </c>
      <c r="K1062">
        <v>308</v>
      </c>
      <c r="L1062" s="1">
        <v>102000</v>
      </c>
      <c r="M1062" s="2">
        <f t="shared" ref="M1062:M1091" si="185">L1062/1000</f>
        <v>102</v>
      </c>
      <c r="N1062" s="1">
        <v>386415</v>
      </c>
      <c r="O1062" s="2">
        <f t="shared" ref="O1062:O1091" si="186">N1062/1000</f>
        <v>386.41500000000002</v>
      </c>
      <c r="P1062" s="1">
        <f>48731728+392042770</f>
        <v>440774498</v>
      </c>
      <c r="Q1062" s="1">
        <f>P1062/100000</f>
        <v>4407.7449800000004</v>
      </c>
      <c r="R1062" s="1">
        <v>2370</v>
      </c>
      <c r="S1062" s="1">
        <f t="shared" si="181"/>
        <v>237</v>
      </c>
      <c r="U1062" s="1">
        <f t="shared" si="182"/>
        <v>0</v>
      </c>
    </row>
    <row r="1063" spans="1:21" x14ac:dyDescent="0.3">
      <c r="A1063" t="s">
        <v>19</v>
      </c>
      <c r="B1063" t="s">
        <v>19</v>
      </c>
      <c r="C1063" t="s">
        <v>130</v>
      </c>
      <c r="D1063" t="s">
        <v>101</v>
      </c>
      <c r="E1063">
        <v>1937</v>
      </c>
      <c r="F1063">
        <v>920</v>
      </c>
      <c r="G1063" s="1">
        <v>50568701</v>
      </c>
      <c r="H1063" s="3">
        <f t="shared" si="183"/>
        <v>1011.37402</v>
      </c>
      <c r="I1063" s="1">
        <v>73250649</v>
      </c>
      <c r="J1063" s="3">
        <f t="shared" si="184"/>
        <v>1465.01298</v>
      </c>
      <c r="K1063">
        <v>308</v>
      </c>
      <c r="L1063" s="1">
        <v>132800</v>
      </c>
      <c r="M1063" s="2">
        <f t="shared" si="185"/>
        <v>132.80000000000001</v>
      </c>
      <c r="N1063" s="1">
        <v>431898</v>
      </c>
      <c r="O1063" s="2">
        <f t="shared" si="186"/>
        <v>431.89800000000002</v>
      </c>
      <c r="P1063" s="1">
        <f>46300387+397795937</f>
        <v>444096324</v>
      </c>
      <c r="Q1063" s="1">
        <f t="shared" si="176"/>
        <v>4440.96324</v>
      </c>
      <c r="R1063" s="1">
        <v>3175</v>
      </c>
      <c r="S1063" s="1">
        <f t="shared" si="181"/>
        <v>317.5</v>
      </c>
      <c r="U1063" s="1">
        <f t="shared" si="182"/>
        <v>0</v>
      </c>
    </row>
    <row r="1064" spans="1:21" x14ac:dyDescent="0.3">
      <c r="A1064" t="s">
        <v>19</v>
      </c>
      <c r="B1064" t="s">
        <v>19</v>
      </c>
      <c r="C1064" t="s">
        <v>130</v>
      </c>
      <c r="D1064" t="s">
        <v>101</v>
      </c>
      <c r="E1064">
        <v>1938</v>
      </c>
      <c r="F1064">
        <v>920</v>
      </c>
      <c r="G1064" s="1">
        <v>28349991</v>
      </c>
      <c r="H1064" s="3">
        <f t="shared" si="183"/>
        <v>566.99982</v>
      </c>
      <c r="I1064" s="1">
        <v>28903861</v>
      </c>
      <c r="J1064" s="3">
        <f t="shared" si="184"/>
        <v>578.07722000000001</v>
      </c>
      <c r="K1064">
        <v>308</v>
      </c>
      <c r="L1064" s="1">
        <v>130100</v>
      </c>
      <c r="M1064" s="2">
        <f t="shared" si="185"/>
        <v>130.1</v>
      </c>
      <c r="N1064" s="1">
        <v>315906</v>
      </c>
      <c r="O1064" s="2">
        <f t="shared" si="186"/>
        <v>315.90600000000001</v>
      </c>
      <c r="P1064" s="1">
        <f>41159846+307705000</f>
        <v>348864846</v>
      </c>
      <c r="Q1064" s="1">
        <f t="shared" si="176"/>
        <v>3488.6484599999999</v>
      </c>
      <c r="R1064" s="1">
        <v>2761</v>
      </c>
      <c r="S1064" s="1">
        <f t="shared" si="181"/>
        <v>276.10000000000002</v>
      </c>
      <c r="U1064" s="1">
        <f t="shared" si="182"/>
        <v>0</v>
      </c>
    </row>
    <row r="1065" spans="1:21" x14ac:dyDescent="0.3">
      <c r="A1065" t="s">
        <v>19</v>
      </c>
      <c r="B1065" t="s">
        <v>19</v>
      </c>
      <c r="C1065" t="s">
        <v>130</v>
      </c>
      <c r="D1065" t="s">
        <v>101</v>
      </c>
      <c r="E1065">
        <v>1939</v>
      </c>
      <c r="F1065">
        <v>920</v>
      </c>
      <c r="G1065" s="1">
        <v>47141709</v>
      </c>
      <c r="H1065" s="3">
        <f t="shared" si="183"/>
        <v>942.83417999999995</v>
      </c>
      <c r="I1065" s="1">
        <v>52562024</v>
      </c>
      <c r="J1065" s="3">
        <f t="shared" si="184"/>
        <v>1051.2404799999999</v>
      </c>
      <c r="K1065">
        <v>308</v>
      </c>
      <c r="L1065" s="1">
        <v>148400</v>
      </c>
      <c r="M1065" s="2">
        <f t="shared" si="185"/>
        <v>148.4</v>
      </c>
      <c r="N1065" s="1">
        <v>381331</v>
      </c>
      <c r="O1065" s="2">
        <f t="shared" si="186"/>
        <v>381.33100000000002</v>
      </c>
      <c r="P1065" s="1"/>
      <c r="Q1065" s="1">
        <f t="shared" si="176"/>
        <v>0</v>
      </c>
      <c r="R1065" s="1">
        <v>3889</v>
      </c>
      <c r="S1065" s="1">
        <f t="shared" si="181"/>
        <v>388.9</v>
      </c>
      <c r="U1065" s="1">
        <f t="shared" si="182"/>
        <v>0</v>
      </c>
    </row>
    <row r="1066" spans="1:21" x14ac:dyDescent="0.3">
      <c r="A1066" t="s">
        <v>19</v>
      </c>
      <c r="B1066" t="s">
        <v>19</v>
      </c>
      <c r="C1066" t="s">
        <v>130</v>
      </c>
      <c r="D1066" t="s">
        <v>101</v>
      </c>
      <c r="E1066">
        <v>1940</v>
      </c>
      <c r="F1066">
        <v>920</v>
      </c>
      <c r="G1066" s="1">
        <v>59805970</v>
      </c>
      <c r="H1066" s="3">
        <f t="shared" si="183"/>
        <v>1196.1194</v>
      </c>
      <c r="I1066" s="1">
        <v>74878718</v>
      </c>
      <c r="J1066" s="3">
        <f t="shared" si="184"/>
        <v>1497.5743600000001</v>
      </c>
      <c r="K1066">
        <v>308</v>
      </c>
      <c r="L1066" s="1">
        <v>187100</v>
      </c>
      <c r="M1066" s="2">
        <f t="shared" si="185"/>
        <v>187.1</v>
      </c>
      <c r="N1066" s="1">
        <v>446253</v>
      </c>
      <c r="O1066" s="2">
        <f t="shared" si="186"/>
        <v>446.25299999999999</v>
      </c>
      <c r="P1066" s="1"/>
      <c r="Q1066" s="1">
        <f t="shared" si="176"/>
        <v>0</v>
      </c>
      <c r="R1066" s="1">
        <v>4825</v>
      </c>
      <c r="S1066" s="1">
        <f t="shared" si="181"/>
        <v>482.5</v>
      </c>
      <c r="U1066" s="1">
        <f t="shared" si="182"/>
        <v>0</v>
      </c>
    </row>
    <row r="1067" spans="1:21" x14ac:dyDescent="0.3">
      <c r="A1067" t="s">
        <v>19</v>
      </c>
      <c r="B1067" t="s">
        <v>19</v>
      </c>
      <c r="C1067" t="s">
        <v>130</v>
      </c>
      <c r="D1067" t="s">
        <v>101</v>
      </c>
      <c r="E1067">
        <v>1941</v>
      </c>
      <c r="F1067">
        <v>920</v>
      </c>
      <c r="G1067" s="1">
        <v>73963624</v>
      </c>
      <c r="H1067" s="3">
        <f t="shared" si="183"/>
        <v>1479.2724800000001</v>
      </c>
      <c r="I1067" s="1">
        <v>93687157</v>
      </c>
      <c r="J1067" s="3">
        <f t="shared" si="184"/>
        <v>1873.74314</v>
      </c>
      <c r="K1067">
        <v>308</v>
      </c>
      <c r="L1067" s="1">
        <v>280383</v>
      </c>
      <c r="M1067" s="2">
        <f t="shared" si="185"/>
        <v>280.38299999999998</v>
      </c>
      <c r="N1067" s="1">
        <v>952090</v>
      </c>
      <c r="O1067" s="2">
        <f t="shared" si="186"/>
        <v>952.09</v>
      </c>
      <c r="P1067" s="1"/>
      <c r="Q1067" s="1">
        <f t="shared" si="176"/>
        <v>0</v>
      </c>
      <c r="R1067" s="1">
        <v>5957</v>
      </c>
      <c r="S1067" s="1">
        <f t="shared" si="181"/>
        <v>595.70000000000005</v>
      </c>
      <c r="U1067" s="1">
        <f t="shared" si="182"/>
        <v>0</v>
      </c>
    </row>
    <row r="1068" spans="1:21" x14ac:dyDescent="0.3">
      <c r="A1068" t="s">
        <v>19</v>
      </c>
      <c r="B1068" t="s">
        <v>19</v>
      </c>
      <c r="C1068" t="s">
        <v>130</v>
      </c>
      <c r="D1068" t="s">
        <v>101</v>
      </c>
      <c r="E1068">
        <v>1942</v>
      </c>
      <c r="F1068">
        <v>920</v>
      </c>
      <c r="G1068" s="1">
        <v>76814224</v>
      </c>
      <c r="H1068" s="3">
        <f t="shared" si="183"/>
        <v>1536.28448</v>
      </c>
      <c r="I1068" s="1">
        <v>107103227</v>
      </c>
      <c r="J1068" s="3">
        <f t="shared" si="184"/>
        <v>2142.0645399999999</v>
      </c>
      <c r="K1068">
        <v>308</v>
      </c>
      <c r="L1068" s="1">
        <v>472737</v>
      </c>
      <c r="M1068" s="2">
        <f t="shared" si="185"/>
        <v>472.73700000000002</v>
      </c>
      <c r="N1068" s="1">
        <v>2643797</v>
      </c>
      <c r="O1068" s="2">
        <f t="shared" si="186"/>
        <v>2643.797</v>
      </c>
      <c r="P1068" s="1"/>
      <c r="Q1068" s="1">
        <f t="shared" si="176"/>
        <v>0</v>
      </c>
      <c r="R1068" s="1">
        <v>8467</v>
      </c>
      <c r="S1068" s="1">
        <f t="shared" si="181"/>
        <v>846.7</v>
      </c>
      <c r="U1068" s="1">
        <f t="shared" si="182"/>
        <v>0</v>
      </c>
    </row>
    <row r="1069" spans="1:21" x14ac:dyDescent="0.3">
      <c r="A1069" t="s">
        <v>19</v>
      </c>
      <c r="B1069" t="s">
        <v>19</v>
      </c>
      <c r="C1069" t="s">
        <v>130</v>
      </c>
      <c r="D1069" t="s">
        <v>101</v>
      </c>
      <c r="E1069">
        <v>1943</v>
      </c>
      <c r="F1069">
        <v>920</v>
      </c>
      <c r="G1069" s="1">
        <v>79318314</v>
      </c>
      <c r="H1069" s="3">
        <f t="shared" si="183"/>
        <v>1586.36628</v>
      </c>
      <c r="I1069" s="1">
        <v>102783672</v>
      </c>
      <c r="J1069" s="3">
        <f t="shared" si="184"/>
        <v>2055.67344</v>
      </c>
      <c r="K1069">
        <v>308</v>
      </c>
      <c r="L1069" s="1">
        <v>834768</v>
      </c>
      <c r="M1069" s="2">
        <f t="shared" si="185"/>
        <v>834.76800000000003</v>
      </c>
      <c r="N1069" s="1">
        <v>6332921</v>
      </c>
      <c r="O1069" s="2">
        <f t="shared" si="186"/>
        <v>6332.9210000000003</v>
      </c>
      <c r="P1069" s="1"/>
      <c r="Q1069" s="1">
        <f t="shared" si="176"/>
        <v>0</v>
      </c>
      <c r="R1069" s="1">
        <v>10836</v>
      </c>
      <c r="S1069" s="1">
        <f t="shared" si="181"/>
        <v>1083.5999999999999</v>
      </c>
      <c r="U1069" s="1">
        <f t="shared" si="182"/>
        <v>0</v>
      </c>
    </row>
    <row r="1070" spans="1:21" x14ac:dyDescent="0.3">
      <c r="A1070" t="s">
        <v>19</v>
      </c>
      <c r="B1070" t="s">
        <v>19</v>
      </c>
      <c r="C1070" t="s">
        <v>130</v>
      </c>
      <c r="D1070" t="s">
        <v>101</v>
      </c>
      <c r="E1070">
        <v>1944</v>
      </c>
      <c r="F1070">
        <v>920</v>
      </c>
      <c r="G1070" s="1">
        <v>80037143</v>
      </c>
      <c r="H1070" s="3">
        <f t="shared" si="183"/>
        <v>1600.7428600000001</v>
      </c>
      <c r="I1070" s="1">
        <v>95445792</v>
      </c>
      <c r="J1070" s="3">
        <f t="shared" si="184"/>
        <v>1908.9158399999999</v>
      </c>
      <c r="K1070">
        <v>308</v>
      </c>
      <c r="L1070" s="1">
        <v>704376</v>
      </c>
      <c r="M1070" s="2">
        <f t="shared" si="185"/>
        <v>704.37599999999998</v>
      </c>
      <c r="N1070" s="1">
        <v>2869045</v>
      </c>
      <c r="O1070" s="2">
        <f t="shared" si="186"/>
        <v>2869.0450000000001</v>
      </c>
      <c r="P1070" s="1"/>
      <c r="Q1070" s="1">
        <f t="shared" si="176"/>
        <v>0</v>
      </c>
      <c r="R1070" s="1">
        <v>9328</v>
      </c>
      <c r="S1070" s="1">
        <f t="shared" si="181"/>
        <v>932.8</v>
      </c>
      <c r="U1070" s="1">
        <f t="shared" si="182"/>
        <v>0</v>
      </c>
    </row>
    <row r="1071" spans="1:21" x14ac:dyDescent="0.3">
      <c r="A1071" t="s">
        <v>19</v>
      </c>
      <c r="B1071" t="s">
        <v>19</v>
      </c>
      <c r="C1071" t="s">
        <v>130</v>
      </c>
      <c r="D1071" t="s">
        <v>101</v>
      </c>
      <c r="E1071">
        <v>1945</v>
      </c>
      <c r="F1071">
        <v>920</v>
      </c>
      <c r="G1071" s="1"/>
      <c r="H1071" s="3">
        <f t="shared" si="183"/>
        <v>0</v>
      </c>
      <c r="I1071" s="1"/>
      <c r="J1071" s="3">
        <f t="shared" si="184"/>
        <v>0</v>
      </c>
      <c r="K1071">
        <v>308</v>
      </c>
      <c r="L1071" s="1">
        <v>449109</v>
      </c>
      <c r="M1071" s="2">
        <f t="shared" si="185"/>
        <v>449.10899999999998</v>
      </c>
      <c r="N1071" s="1">
        <v>996754</v>
      </c>
      <c r="O1071" s="2">
        <f t="shared" si="186"/>
        <v>996.75400000000002</v>
      </c>
      <c r="P1071" s="1"/>
      <c r="Q1071" s="1">
        <f t="shared" si="176"/>
        <v>0</v>
      </c>
      <c r="S1071" s="1">
        <f t="shared" si="181"/>
        <v>0</v>
      </c>
      <c r="U1071" s="1">
        <f t="shared" si="182"/>
        <v>0</v>
      </c>
    </row>
    <row r="1072" spans="1:21" ht="14.4" customHeight="1" x14ac:dyDescent="0.3">
      <c r="A1072" t="s">
        <v>59</v>
      </c>
      <c r="B1072" t="s">
        <v>59</v>
      </c>
      <c r="C1072" t="s">
        <v>129</v>
      </c>
      <c r="D1072" t="s">
        <v>102</v>
      </c>
      <c r="E1072">
        <v>1936</v>
      </c>
      <c r="F1072">
        <v>2</v>
      </c>
      <c r="G1072" s="1">
        <v>0</v>
      </c>
      <c r="H1072" s="3">
        <f t="shared" si="183"/>
        <v>0</v>
      </c>
      <c r="I1072" s="1">
        <v>0</v>
      </c>
      <c r="J1072" s="3">
        <f t="shared" si="184"/>
        <v>0</v>
      </c>
      <c r="L1072" s="1"/>
      <c r="M1072" s="2">
        <f t="shared" si="185"/>
        <v>0</v>
      </c>
      <c r="N1072" s="1"/>
      <c r="O1072" s="2">
        <f t="shared" si="186"/>
        <v>0</v>
      </c>
      <c r="P1072" s="1"/>
      <c r="Q1072" s="1">
        <f t="shared" si="176"/>
        <v>0</v>
      </c>
      <c r="S1072" s="1">
        <f t="shared" si="181"/>
        <v>0</v>
      </c>
      <c r="U1072" s="1">
        <f t="shared" si="182"/>
        <v>0</v>
      </c>
    </row>
    <row r="1073" spans="1:21" ht="14.4" customHeight="1" x14ac:dyDescent="0.3">
      <c r="A1073" t="s">
        <v>59</v>
      </c>
      <c r="B1073" t="s">
        <v>59</v>
      </c>
      <c r="C1073" t="s">
        <v>129</v>
      </c>
      <c r="D1073" t="s">
        <v>102</v>
      </c>
      <c r="E1073">
        <v>1937</v>
      </c>
      <c r="F1073">
        <v>2</v>
      </c>
      <c r="G1073" s="1"/>
      <c r="H1073" s="3">
        <f t="shared" si="183"/>
        <v>0</v>
      </c>
      <c r="I1073" s="1"/>
      <c r="J1073" s="3">
        <f t="shared" si="184"/>
        <v>0</v>
      </c>
      <c r="L1073" s="1"/>
      <c r="M1073" s="2">
        <f t="shared" si="185"/>
        <v>0</v>
      </c>
      <c r="N1073" s="1"/>
      <c r="O1073" s="2">
        <f t="shared" si="186"/>
        <v>0</v>
      </c>
      <c r="P1073" s="1"/>
      <c r="Q1073" s="1">
        <f t="shared" si="176"/>
        <v>0</v>
      </c>
      <c r="S1073" s="1">
        <f t="shared" si="181"/>
        <v>0</v>
      </c>
      <c r="U1073" s="1">
        <f t="shared" si="182"/>
        <v>0</v>
      </c>
    </row>
    <row r="1074" spans="1:21" ht="14.4" customHeight="1" x14ac:dyDescent="0.3">
      <c r="A1074" t="s">
        <v>59</v>
      </c>
      <c r="B1074" t="s">
        <v>59</v>
      </c>
      <c r="C1074" t="s">
        <v>129</v>
      </c>
      <c r="D1074" t="s">
        <v>102</v>
      </c>
      <c r="E1074">
        <v>1938</v>
      </c>
      <c r="F1074">
        <v>2</v>
      </c>
      <c r="G1074" s="1"/>
      <c r="H1074" s="3">
        <f t="shared" si="183"/>
        <v>0</v>
      </c>
      <c r="I1074" s="1"/>
      <c r="J1074" s="3">
        <f t="shared" si="184"/>
        <v>0</v>
      </c>
      <c r="L1074" s="1"/>
      <c r="M1074" s="2">
        <f t="shared" si="185"/>
        <v>0</v>
      </c>
      <c r="N1074" s="1"/>
      <c r="O1074" s="2">
        <f t="shared" si="186"/>
        <v>0</v>
      </c>
      <c r="P1074" s="1"/>
      <c r="Q1074" s="1">
        <f t="shared" si="176"/>
        <v>0</v>
      </c>
      <c r="S1074" s="1">
        <f t="shared" si="181"/>
        <v>0</v>
      </c>
      <c r="U1074" s="1">
        <f t="shared" si="182"/>
        <v>0</v>
      </c>
    </row>
    <row r="1075" spans="1:21" ht="14.4" customHeight="1" x14ac:dyDescent="0.3">
      <c r="A1075" t="s">
        <v>59</v>
      </c>
      <c r="B1075" t="s">
        <v>59</v>
      </c>
      <c r="C1075" t="s">
        <v>129</v>
      </c>
      <c r="D1075" t="s">
        <v>102</v>
      </c>
      <c r="E1075">
        <v>1939</v>
      </c>
      <c r="F1075">
        <v>2</v>
      </c>
      <c r="G1075" s="1"/>
      <c r="H1075" s="3">
        <f t="shared" si="183"/>
        <v>0</v>
      </c>
      <c r="I1075" s="1"/>
      <c r="J1075" s="3">
        <f t="shared" si="184"/>
        <v>0</v>
      </c>
      <c r="L1075" s="1"/>
      <c r="M1075" s="2">
        <f t="shared" si="185"/>
        <v>0</v>
      </c>
      <c r="N1075" s="1"/>
      <c r="O1075" s="2">
        <f t="shared" si="186"/>
        <v>0</v>
      </c>
      <c r="P1075" s="1"/>
      <c r="Q1075" s="1">
        <f t="shared" si="176"/>
        <v>0</v>
      </c>
      <c r="S1075" s="1">
        <f t="shared" si="181"/>
        <v>0</v>
      </c>
      <c r="U1075" s="1">
        <f t="shared" si="182"/>
        <v>0</v>
      </c>
    </row>
    <row r="1076" spans="1:21" ht="14.4" customHeight="1" x14ac:dyDescent="0.3">
      <c r="A1076" t="s">
        <v>59</v>
      </c>
      <c r="B1076" t="s">
        <v>59</v>
      </c>
      <c r="C1076" t="s">
        <v>129</v>
      </c>
      <c r="D1076" t="s">
        <v>102</v>
      </c>
      <c r="E1076">
        <v>1940</v>
      </c>
      <c r="F1076">
        <v>2</v>
      </c>
      <c r="G1076" s="1"/>
      <c r="H1076" s="3">
        <f t="shared" si="183"/>
        <v>0</v>
      </c>
      <c r="I1076" s="1"/>
      <c r="J1076" s="3">
        <f t="shared" si="184"/>
        <v>0</v>
      </c>
      <c r="L1076" s="1"/>
      <c r="M1076" s="2">
        <f t="shared" si="185"/>
        <v>0</v>
      </c>
      <c r="N1076" s="1"/>
      <c r="O1076" s="2">
        <f t="shared" si="186"/>
        <v>0</v>
      </c>
      <c r="P1076" s="1"/>
      <c r="Q1076" s="1">
        <f t="shared" si="176"/>
        <v>0</v>
      </c>
      <c r="S1076" s="1">
        <f t="shared" si="181"/>
        <v>0</v>
      </c>
      <c r="U1076" s="1">
        <f t="shared" si="182"/>
        <v>0</v>
      </c>
    </row>
    <row r="1077" spans="1:21" ht="14.4" customHeight="1" x14ac:dyDescent="0.3">
      <c r="A1077" t="s">
        <v>59</v>
      </c>
      <c r="B1077" t="s">
        <v>59</v>
      </c>
      <c r="C1077" t="s">
        <v>129</v>
      </c>
      <c r="D1077" t="s">
        <v>102</v>
      </c>
      <c r="E1077">
        <v>1941</v>
      </c>
      <c r="F1077">
        <v>2</v>
      </c>
      <c r="G1077" s="1"/>
      <c r="H1077" s="3">
        <f t="shared" si="183"/>
        <v>0</v>
      </c>
      <c r="I1077" s="1"/>
      <c r="J1077" s="3">
        <f t="shared" si="184"/>
        <v>0</v>
      </c>
      <c r="L1077" s="1"/>
      <c r="M1077" s="2">
        <f t="shared" si="185"/>
        <v>0</v>
      </c>
      <c r="N1077" s="1"/>
      <c r="O1077" s="2">
        <f t="shared" si="186"/>
        <v>0</v>
      </c>
      <c r="P1077" s="1"/>
      <c r="Q1077" s="1">
        <f t="shared" si="176"/>
        <v>0</v>
      </c>
      <c r="S1077" s="1">
        <f t="shared" si="181"/>
        <v>0</v>
      </c>
      <c r="U1077" s="1">
        <f t="shared" si="182"/>
        <v>0</v>
      </c>
    </row>
    <row r="1078" spans="1:21" ht="14.4" customHeight="1" x14ac:dyDescent="0.3">
      <c r="A1078" t="s">
        <v>59</v>
      </c>
      <c r="B1078" t="s">
        <v>59</v>
      </c>
      <c r="C1078" t="s">
        <v>129</v>
      </c>
      <c r="D1078" t="s">
        <v>102</v>
      </c>
      <c r="E1078">
        <v>1942</v>
      </c>
      <c r="F1078">
        <v>2</v>
      </c>
      <c r="G1078" s="1"/>
      <c r="H1078" s="3">
        <f t="shared" si="183"/>
        <v>0</v>
      </c>
      <c r="I1078" s="1"/>
      <c r="J1078" s="3">
        <f t="shared" si="184"/>
        <v>0</v>
      </c>
      <c r="L1078" s="1"/>
      <c r="M1078" s="2">
        <f t="shared" si="185"/>
        <v>0</v>
      </c>
      <c r="N1078" s="1"/>
      <c r="O1078" s="2">
        <f t="shared" si="186"/>
        <v>0</v>
      </c>
      <c r="P1078" s="1"/>
      <c r="Q1078" s="1">
        <f t="shared" si="176"/>
        <v>0</v>
      </c>
      <c r="S1078" s="1">
        <f t="shared" si="181"/>
        <v>0</v>
      </c>
      <c r="U1078" s="1">
        <f t="shared" si="182"/>
        <v>0</v>
      </c>
    </row>
    <row r="1079" spans="1:21" ht="14.4" customHeight="1" x14ac:dyDescent="0.3">
      <c r="A1079" t="s">
        <v>59</v>
      </c>
      <c r="B1079" t="s">
        <v>59</v>
      </c>
      <c r="C1079" t="s">
        <v>129</v>
      </c>
      <c r="D1079" t="s">
        <v>102</v>
      </c>
      <c r="E1079">
        <v>1943</v>
      </c>
      <c r="F1079">
        <v>2</v>
      </c>
      <c r="G1079" s="1"/>
      <c r="H1079" s="3">
        <f t="shared" si="183"/>
        <v>0</v>
      </c>
      <c r="I1079" s="1"/>
      <c r="J1079" s="3">
        <f t="shared" si="184"/>
        <v>0</v>
      </c>
      <c r="L1079" s="1"/>
      <c r="M1079" s="2">
        <f t="shared" si="185"/>
        <v>0</v>
      </c>
      <c r="N1079" s="1"/>
      <c r="O1079" s="2">
        <f t="shared" si="186"/>
        <v>0</v>
      </c>
      <c r="P1079" s="1"/>
      <c r="Q1079" s="1">
        <f t="shared" si="176"/>
        <v>0</v>
      </c>
      <c r="S1079" s="1">
        <f t="shared" si="181"/>
        <v>0</v>
      </c>
      <c r="U1079" s="1">
        <f t="shared" si="182"/>
        <v>0</v>
      </c>
    </row>
    <row r="1080" spans="1:21" ht="14.4" customHeight="1" x14ac:dyDescent="0.3">
      <c r="A1080" t="s">
        <v>59</v>
      </c>
      <c r="B1080" t="s">
        <v>59</v>
      </c>
      <c r="C1080" t="s">
        <v>129</v>
      </c>
      <c r="D1080" t="s">
        <v>102</v>
      </c>
      <c r="E1080">
        <v>1944</v>
      </c>
      <c r="F1080">
        <v>2</v>
      </c>
      <c r="G1080" s="1"/>
      <c r="H1080" s="3">
        <f t="shared" si="183"/>
        <v>0</v>
      </c>
      <c r="I1080" s="1"/>
      <c r="J1080" s="3">
        <f t="shared" si="184"/>
        <v>0</v>
      </c>
      <c r="L1080" s="1"/>
      <c r="M1080" s="2">
        <f t="shared" si="185"/>
        <v>0</v>
      </c>
      <c r="N1080" s="1"/>
      <c r="O1080" s="2">
        <f t="shared" si="186"/>
        <v>0</v>
      </c>
      <c r="P1080" s="1"/>
      <c r="Q1080" s="1">
        <f t="shared" si="176"/>
        <v>0</v>
      </c>
      <c r="S1080" s="1">
        <f t="shared" si="181"/>
        <v>0</v>
      </c>
      <c r="U1080" s="1">
        <f t="shared" si="182"/>
        <v>0</v>
      </c>
    </row>
    <row r="1081" spans="1:21" ht="14.4" customHeight="1" x14ac:dyDescent="0.3">
      <c r="A1081" t="s">
        <v>59</v>
      </c>
      <c r="B1081" t="s">
        <v>59</v>
      </c>
      <c r="C1081" t="s">
        <v>129</v>
      </c>
      <c r="D1081" t="s">
        <v>102</v>
      </c>
      <c r="E1081">
        <v>1945</v>
      </c>
      <c r="F1081">
        <v>2</v>
      </c>
      <c r="G1081" s="1"/>
      <c r="H1081" s="3">
        <f t="shared" si="183"/>
        <v>0</v>
      </c>
      <c r="I1081" s="1"/>
      <c r="J1081" s="3">
        <f t="shared" si="184"/>
        <v>0</v>
      </c>
      <c r="L1081" s="1"/>
      <c r="M1081" s="2">
        <f t="shared" si="185"/>
        <v>0</v>
      </c>
      <c r="N1081" s="1"/>
      <c r="O1081" s="2">
        <f t="shared" si="186"/>
        <v>0</v>
      </c>
      <c r="P1081" s="1"/>
      <c r="Q1081" s="1">
        <f t="shared" si="176"/>
        <v>0</v>
      </c>
      <c r="S1081" s="1">
        <f t="shared" si="181"/>
        <v>0</v>
      </c>
      <c r="U1081" s="1">
        <f t="shared" si="182"/>
        <v>0</v>
      </c>
    </row>
    <row r="1082" spans="1:21" x14ac:dyDescent="0.3">
      <c r="A1082" t="s">
        <v>47</v>
      </c>
      <c r="B1082" t="s">
        <v>47</v>
      </c>
      <c r="C1082" t="s">
        <v>132</v>
      </c>
      <c r="D1082" t="s">
        <v>102</v>
      </c>
      <c r="E1082">
        <v>1936</v>
      </c>
      <c r="F1082">
        <v>4</v>
      </c>
      <c r="G1082" s="1">
        <v>0</v>
      </c>
      <c r="H1082" s="3">
        <f t="shared" si="183"/>
        <v>0</v>
      </c>
      <c r="I1082" s="1">
        <v>450859</v>
      </c>
      <c r="J1082" s="3">
        <f t="shared" si="184"/>
        <v>9.0171799999999998</v>
      </c>
      <c r="K1082">
        <v>154</v>
      </c>
      <c r="L1082" s="1">
        <v>0</v>
      </c>
      <c r="M1082" s="2">
        <f t="shared" si="185"/>
        <v>0</v>
      </c>
      <c r="N1082" s="1">
        <v>292174</v>
      </c>
      <c r="O1082" s="2">
        <f t="shared" si="186"/>
        <v>292.17399999999998</v>
      </c>
      <c r="P1082" s="1">
        <f>434384+3017941+952916</f>
        <v>4405241</v>
      </c>
      <c r="Q1082" s="1">
        <f t="shared" si="176"/>
        <v>44.052410000000002</v>
      </c>
      <c r="S1082" s="1">
        <f t="shared" si="181"/>
        <v>0</v>
      </c>
      <c r="U1082" s="1">
        <f t="shared" si="182"/>
        <v>0</v>
      </c>
    </row>
    <row r="1083" spans="1:21" x14ac:dyDescent="0.3">
      <c r="A1083" t="s">
        <v>47</v>
      </c>
      <c r="B1083" t="s">
        <v>47</v>
      </c>
      <c r="C1083" t="s">
        <v>132</v>
      </c>
      <c r="D1083" t="s">
        <v>102</v>
      </c>
      <c r="E1083">
        <v>1937</v>
      </c>
      <c r="F1083">
        <v>4</v>
      </c>
      <c r="G1083" s="1"/>
      <c r="H1083" s="3">
        <f t="shared" si="183"/>
        <v>0</v>
      </c>
      <c r="I1083" s="1">
        <v>629172</v>
      </c>
      <c r="J1083" s="3">
        <f t="shared" si="184"/>
        <v>12.58344</v>
      </c>
      <c r="K1083">
        <v>154</v>
      </c>
      <c r="L1083" s="1">
        <v>200</v>
      </c>
      <c r="M1083" s="2">
        <f t="shared" si="185"/>
        <v>0.2</v>
      </c>
      <c r="N1083" s="1">
        <v>354233</v>
      </c>
      <c r="O1083" s="2">
        <f t="shared" si="186"/>
        <v>354.233</v>
      </c>
      <c r="P1083" s="1">
        <f>432405+3475749+1046889</f>
        <v>4955043</v>
      </c>
      <c r="Q1083" s="1">
        <f t="shared" si="176"/>
        <v>49.550429999999999</v>
      </c>
      <c r="S1083" s="1">
        <f t="shared" si="181"/>
        <v>0</v>
      </c>
      <c r="U1083" s="1">
        <f t="shared" si="182"/>
        <v>0</v>
      </c>
    </row>
    <row r="1084" spans="1:21" x14ac:dyDescent="0.3">
      <c r="A1084" t="s">
        <v>47</v>
      </c>
      <c r="B1084" t="s">
        <v>47</v>
      </c>
      <c r="C1084" t="s">
        <v>132</v>
      </c>
      <c r="D1084" t="s">
        <v>102</v>
      </c>
      <c r="E1084">
        <v>1938</v>
      </c>
      <c r="F1084">
        <v>4</v>
      </c>
      <c r="G1084" s="1"/>
      <c r="H1084" s="3">
        <f t="shared" si="183"/>
        <v>0</v>
      </c>
      <c r="I1084" s="1">
        <v>606884</v>
      </c>
      <c r="J1084" s="3">
        <f t="shared" si="184"/>
        <v>12.13768</v>
      </c>
      <c r="K1084">
        <v>154</v>
      </c>
      <c r="L1084" s="1">
        <v>1200</v>
      </c>
      <c r="M1084" s="2">
        <f t="shared" si="185"/>
        <v>1.2</v>
      </c>
      <c r="N1084" s="1">
        <v>396368</v>
      </c>
      <c r="O1084" s="2">
        <f t="shared" si="186"/>
        <v>396.36799999999999</v>
      </c>
      <c r="P1084" s="1">
        <f>4401672+1249478</f>
        <v>5651150</v>
      </c>
      <c r="Q1084" s="1">
        <f t="shared" si="176"/>
        <v>56.511499999999998</v>
      </c>
      <c r="S1084" s="1">
        <f t="shared" si="181"/>
        <v>0</v>
      </c>
      <c r="U1084" s="1">
        <f t="shared" si="182"/>
        <v>0</v>
      </c>
    </row>
    <row r="1085" spans="1:21" x14ac:dyDescent="0.3">
      <c r="A1085" t="s">
        <v>47</v>
      </c>
      <c r="B1085" t="s">
        <v>47</v>
      </c>
      <c r="C1085" t="s">
        <v>132</v>
      </c>
      <c r="D1085" t="s">
        <v>102</v>
      </c>
      <c r="E1085">
        <v>1939</v>
      </c>
      <c r="F1085">
        <v>4</v>
      </c>
      <c r="G1085" s="1"/>
      <c r="H1085" s="3">
        <f t="shared" si="183"/>
        <v>0</v>
      </c>
      <c r="I1085" s="1">
        <v>666816</v>
      </c>
      <c r="J1085" s="3">
        <f t="shared" si="184"/>
        <v>13.336320000000001</v>
      </c>
      <c r="K1085">
        <v>154</v>
      </c>
      <c r="L1085" s="1">
        <v>2400</v>
      </c>
      <c r="M1085" s="2">
        <f t="shared" si="185"/>
        <v>2.4</v>
      </c>
      <c r="N1085" s="1">
        <v>318840</v>
      </c>
      <c r="O1085" s="2">
        <f t="shared" si="186"/>
        <v>318.83999999999997</v>
      </c>
      <c r="P1085" s="1"/>
      <c r="Q1085" s="1">
        <f t="shared" si="176"/>
        <v>0</v>
      </c>
      <c r="S1085" s="1">
        <f t="shared" si="181"/>
        <v>0</v>
      </c>
      <c r="U1085" s="1">
        <f t="shared" si="182"/>
        <v>0</v>
      </c>
    </row>
    <row r="1086" spans="1:21" x14ac:dyDescent="0.3">
      <c r="A1086" t="s">
        <v>47</v>
      </c>
      <c r="B1086" t="s">
        <v>47</v>
      </c>
      <c r="C1086" t="s">
        <v>132</v>
      </c>
      <c r="D1086" t="s">
        <v>102</v>
      </c>
      <c r="E1086">
        <v>1940</v>
      </c>
      <c r="F1086">
        <v>4</v>
      </c>
      <c r="G1086" s="1"/>
      <c r="H1086" s="3">
        <f t="shared" si="183"/>
        <v>0</v>
      </c>
      <c r="I1086" s="1">
        <v>586331</v>
      </c>
      <c r="J1086" s="3">
        <f t="shared" si="184"/>
        <v>11.72662</v>
      </c>
      <c r="K1086">
        <v>154</v>
      </c>
      <c r="L1086" s="1">
        <v>2000</v>
      </c>
      <c r="M1086" s="2">
        <f t="shared" si="185"/>
        <v>2</v>
      </c>
      <c r="N1086" s="1">
        <v>245195</v>
      </c>
      <c r="O1086" s="2">
        <f t="shared" si="186"/>
        <v>245.19499999999999</v>
      </c>
      <c r="P1086" s="1"/>
      <c r="Q1086" s="1">
        <f t="shared" si="176"/>
        <v>0</v>
      </c>
      <c r="S1086" s="1">
        <f t="shared" si="181"/>
        <v>0</v>
      </c>
      <c r="U1086" s="1">
        <f t="shared" si="182"/>
        <v>0</v>
      </c>
    </row>
    <row r="1087" spans="1:21" x14ac:dyDescent="0.3">
      <c r="A1087" t="s">
        <v>47</v>
      </c>
      <c r="B1087" t="s">
        <v>47</v>
      </c>
      <c r="C1087" t="s">
        <v>132</v>
      </c>
      <c r="D1087" t="s">
        <v>102</v>
      </c>
      <c r="E1087">
        <v>1941</v>
      </c>
      <c r="F1087">
        <v>4</v>
      </c>
      <c r="G1087" s="1"/>
      <c r="H1087" s="3">
        <f t="shared" si="183"/>
        <v>0</v>
      </c>
      <c r="I1087" s="1"/>
      <c r="J1087" s="3">
        <f t="shared" si="184"/>
        <v>0</v>
      </c>
      <c r="K1087">
        <v>154</v>
      </c>
      <c r="L1087" s="1">
        <v>2000</v>
      </c>
      <c r="M1087" s="2">
        <f t="shared" si="185"/>
        <v>2</v>
      </c>
      <c r="N1087" s="1">
        <v>203000</v>
      </c>
      <c r="O1087" s="2">
        <f t="shared" si="186"/>
        <v>203</v>
      </c>
      <c r="P1087" s="1"/>
      <c r="Q1087" s="1">
        <f t="shared" si="176"/>
        <v>0</v>
      </c>
      <c r="S1087" s="1">
        <f t="shared" si="181"/>
        <v>0</v>
      </c>
      <c r="U1087" s="1">
        <f t="shared" si="182"/>
        <v>0</v>
      </c>
    </row>
    <row r="1088" spans="1:21" x14ac:dyDescent="0.3">
      <c r="A1088" t="s">
        <v>47</v>
      </c>
      <c r="B1088" t="s">
        <v>47</v>
      </c>
      <c r="C1088" t="s">
        <v>132</v>
      </c>
      <c r="D1088" t="s">
        <v>102</v>
      </c>
      <c r="E1088">
        <v>1942</v>
      </c>
      <c r="F1088">
        <v>4</v>
      </c>
      <c r="G1088" s="1"/>
      <c r="H1088" s="3">
        <f t="shared" si="183"/>
        <v>0</v>
      </c>
      <c r="I1088" s="1"/>
      <c r="J1088" s="3">
        <f t="shared" si="184"/>
        <v>0</v>
      </c>
      <c r="K1088">
        <v>154</v>
      </c>
      <c r="L1088" s="1">
        <v>2000</v>
      </c>
      <c r="M1088" s="2">
        <f t="shared" si="185"/>
        <v>2</v>
      </c>
      <c r="N1088" s="1">
        <v>86000</v>
      </c>
      <c r="O1088" s="2">
        <f t="shared" si="186"/>
        <v>86</v>
      </c>
      <c r="P1088" s="1"/>
      <c r="Q1088" s="1">
        <f t="shared" si="176"/>
        <v>0</v>
      </c>
      <c r="S1088" s="1">
        <f t="shared" si="181"/>
        <v>0</v>
      </c>
      <c r="U1088" s="1">
        <f t="shared" si="182"/>
        <v>0</v>
      </c>
    </row>
    <row r="1089" spans="1:21" x14ac:dyDescent="0.3">
      <c r="A1089" t="s">
        <v>47</v>
      </c>
      <c r="B1089" t="s">
        <v>47</v>
      </c>
      <c r="C1089" t="s">
        <v>132</v>
      </c>
      <c r="D1089" t="s">
        <v>102</v>
      </c>
      <c r="E1089">
        <v>1943</v>
      </c>
      <c r="F1089">
        <v>4</v>
      </c>
      <c r="G1089" s="1"/>
      <c r="H1089" s="3">
        <f t="shared" si="183"/>
        <v>0</v>
      </c>
      <c r="I1089" s="1"/>
      <c r="J1089" s="3">
        <f t="shared" si="184"/>
        <v>0</v>
      </c>
      <c r="K1089">
        <v>154</v>
      </c>
      <c r="L1089" s="1">
        <v>2000</v>
      </c>
      <c r="M1089" s="2">
        <f t="shared" si="185"/>
        <v>2</v>
      </c>
      <c r="N1089" s="1"/>
      <c r="O1089" s="2">
        <f t="shared" si="186"/>
        <v>0</v>
      </c>
      <c r="P1089" s="1"/>
      <c r="Q1089" s="1">
        <f t="shared" si="176"/>
        <v>0</v>
      </c>
      <c r="S1089" s="1">
        <f t="shared" si="181"/>
        <v>0</v>
      </c>
      <c r="U1089" s="1">
        <f t="shared" si="182"/>
        <v>0</v>
      </c>
    </row>
    <row r="1090" spans="1:21" x14ac:dyDescent="0.3">
      <c r="A1090" t="s">
        <v>47</v>
      </c>
      <c r="B1090" t="s">
        <v>47</v>
      </c>
      <c r="C1090" t="s">
        <v>132</v>
      </c>
      <c r="D1090" t="s">
        <v>102</v>
      </c>
      <c r="E1090">
        <v>1944</v>
      </c>
      <c r="F1090">
        <v>4</v>
      </c>
      <c r="G1090" s="1"/>
      <c r="H1090" s="3">
        <f t="shared" si="183"/>
        <v>0</v>
      </c>
      <c r="I1090" s="1"/>
      <c r="J1090" s="3">
        <f t="shared" si="184"/>
        <v>0</v>
      </c>
      <c r="K1090">
        <v>154</v>
      </c>
      <c r="L1090" s="1">
        <v>1000</v>
      </c>
      <c r="M1090" s="2">
        <f t="shared" si="185"/>
        <v>1</v>
      </c>
      <c r="N1090" s="1"/>
      <c r="O1090" s="2">
        <f t="shared" si="186"/>
        <v>0</v>
      </c>
      <c r="P1090" s="1"/>
      <c r="Q1090" s="1">
        <f t="shared" si="176"/>
        <v>0</v>
      </c>
      <c r="S1090" s="1">
        <f t="shared" si="181"/>
        <v>0</v>
      </c>
      <c r="U1090" s="1">
        <f t="shared" si="182"/>
        <v>0</v>
      </c>
    </row>
    <row r="1091" spans="1:21" x14ac:dyDescent="0.3">
      <c r="A1091" t="s">
        <v>47</v>
      </c>
      <c r="B1091" t="s">
        <v>47</v>
      </c>
      <c r="C1091" t="s">
        <v>132</v>
      </c>
      <c r="D1091" t="s">
        <v>102</v>
      </c>
      <c r="E1091">
        <v>1945</v>
      </c>
      <c r="F1091">
        <v>4</v>
      </c>
      <c r="G1091" s="1"/>
      <c r="H1091" s="3">
        <f t="shared" si="183"/>
        <v>0</v>
      </c>
      <c r="I1091" s="1"/>
      <c r="J1091" s="3">
        <f t="shared" si="184"/>
        <v>0</v>
      </c>
      <c r="K1091">
        <v>154</v>
      </c>
      <c r="L1091" s="1">
        <v>0</v>
      </c>
      <c r="M1091" s="2">
        <f t="shared" si="185"/>
        <v>0</v>
      </c>
      <c r="N1091" s="1">
        <v>55000</v>
      </c>
      <c r="O1091" s="2">
        <f t="shared" si="186"/>
        <v>55</v>
      </c>
      <c r="P1091" s="1"/>
      <c r="Q1091" s="1">
        <f t="shared" ref="Q1091" si="187">P1091/100000</f>
        <v>0</v>
      </c>
      <c r="S1091" s="1">
        <f t="shared" si="181"/>
        <v>0</v>
      </c>
      <c r="U1091" s="1">
        <f t="shared" si="182"/>
        <v>0</v>
      </c>
    </row>
    <row r="1092" spans="1:21" x14ac:dyDescent="0.3">
      <c r="U1092" s="1">
        <f t="shared" si="182"/>
        <v>0</v>
      </c>
    </row>
    <row r="1093" spans="1:21" x14ac:dyDescent="0.3">
      <c r="U1093" s="1">
        <f t="shared" si="182"/>
        <v>0</v>
      </c>
    </row>
    <row r="1094" spans="1:21" x14ac:dyDescent="0.3">
      <c r="U1094" s="1">
        <f t="shared" si="182"/>
        <v>0</v>
      </c>
    </row>
    <row r="1095" spans="1:21" x14ac:dyDescent="0.3">
      <c r="U1095" s="1">
        <f t="shared" si="182"/>
        <v>0</v>
      </c>
    </row>
    <row r="1096" spans="1:21" x14ac:dyDescent="0.3">
      <c r="U1096" s="1">
        <f t="shared" si="182"/>
        <v>0</v>
      </c>
    </row>
    <row r="1097" spans="1:21" x14ac:dyDescent="0.3">
      <c r="U1097" s="1">
        <f t="shared" si="182"/>
        <v>0</v>
      </c>
    </row>
    <row r="1098" spans="1:21" x14ac:dyDescent="0.3">
      <c r="U1098" s="1">
        <f t="shared" si="182"/>
        <v>0</v>
      </c>
    </row>
    <row r="1099" spans="1:21" x14ac:dyDescent="0.3">
      <c r="U1099" s="1">
        <f t="shared" si="182"/>
        <v>0</v>
      </c>
    </row>
    <row r="1100" spans="1:21" x14ac:dyDescent="0.3">
      <c r="U1100" s="1">
        <f t="shared" si="182"/>
        <v>0</v>
      </c>
    </row>
    <row r="1101" spans="1:21" x14ac:dyDescent="0.3">
      <c r="U1101" s="1">
        <f t="shared" ref="U1101:U1164" si="188">T1101/1000</f>
        <v>0</v>
      </c>
    </row>
    <row r="1102" spans="1:21" x14ac:dyDescent="0.3">
      <c r="U1102" s="1">
        <f t="shared" si="188"/>
        <v>0</v>
      </c>
    </row>
    <row r="1103" spans="1:21" x14ac:dyDescent="0.3">
      <c r="U1103" s="1">
        <f t="shared" si="188"/>
        <v>0</v>
      </c>
    </row>
    <row r="1104" spans="1:21" x14ac:dyDescent="0.3">
      <c r="U1104" s="1">
        <f t="shared" si="188"/>
        <v>0</v>
      </c>
    </row>
    <row r="1105" spans="21:21" x14ac:dyDescent="0.3">
      <c r="U1105" s="1">
        <f t="shared" si="188"/>
        <v>0</v>
      </c>
    </row>
    <row r="1106" spans="21:21" x14ac:dyDescent="0.3">
      <c r="U1106" s="1">
        <f t="shared" si="188"/>
        <v>0</v>
      </c>
    </row>
    <row r="1107" spans="21:21" x14ac:dyDescent="0.3">
      <c r="U1107" s="1">
        <f t="shared" si="188"/>
        <v>0</v>
      </c>
    </row>
    <row r="1108" spans="21:21" x14ac:dyDescent="0.3">
      <c r="U1108" s="1">
        <f t="shared" si="188"/>
        <v>0</v>
      </c>
    </row>
    <row r="1109" spans="21:21" x14ac:dyDescent="0.3">
      <c r="U1109" s="1">
        <f t="shared" si="188"/>
        <v>0</v>
      </c>
    </row>
    <row r="1110" spans="21:21" x14ac:dyDescent="0.3">
      <c r="U1110" s="1">
        <f t="shared" si="188"/>
        <v>0</v>
      </c>
    </row>
    <row r="1111" spans="21:21" x14ac:dyDescent="0.3">
      <c r="U1111" s="1">
        <f t="shared" si="188"/>
        <v>0</v>
      </c>
    </row>
    <row r="1112" spans="21:21" x14ac:dyDescent="0.3">
      <c r="U1112" s="1">
        <f t="shared" si="188"/>
        <v>0</v>
      </c>
    </row>
    <row r="1113" spans="21:21" x14ac:dyDescent="0.3">
      <c r="U1113" s="1">
        <f t="shared" si="188"/>
        <v>0</v>
      </c>
    </row>
    <row r="1114" spans="21:21" x14ac:dyDescent="0.3">
      <c r="U1114" s="1">
        <f t="shared" si="188"/>
        <v>0</v>
      </c>
    </row>
    <row r="1115" spans="21:21" x14ac:dyDescent="0.3">
      <c r="U1115" s="1">
        <f t="shared" si="188"/>
        <v>0</v>
      </c>
    </row>
    <row r="1116" spans="21:21" x14ac:dyDescent="0.3">
      <c r="U1116" s="1">
        <f t="shared" si="188"/>
        <v>0</v>
      </c>
    </row>
    <row r="1117" spans="21:21" x14ac:dyDescent="0.3">
      <c r="U1117" s="1">
        <f t="shared" si="188"/>
        <v>0</v>
      </c>
    </row>
    <row r="1118" spans="21:21" x14ac:dyDescent="0.3">
      <c r="U1118" s="1">
        <f t="shared" si="188"/>
        <v>0</v>
      </c>
    </row>
    <row r="1119" spans="21:21" x14ac:dyDescent="0.3">
      <c r="U1119" s="1">
        <f t="shared" si="188"/>
        <v>0</v>
      </c>
    </row>
    <row r="1120" spans="21:21" x14ac:dyDescent="0.3">
      <c r="U1120" s="1">
        <f t="shared" si="188"/>
        <v>0</v>
      </c>
    </row>
    <row r="1121" spans="21:21" x14ac:dyDescent="0.3">
      <c r="U1121" s="1">
        <f t="shared" si="188"/>
        <v>0</v>
      </c>
    </row>
    <row r="1122" spans="21:21" x14ac:dyDescent="0.3">
      <c r="U1122" s="1">
        <f t="shared" si="188"/>
        <v>0</v>
      </c>
    </row>
    <row r="1123" spans="21:21" x14ac:dyDescent="0.3">
      <c r="U1123" s="1">
        <f t="shared" si="188"/>
        <v>0</v>
      </c>
    </row>
    <row r="1124" spans="21:21" x14ac:dyDescent="0.3">
      <c r="U1124" s="1">
        <f t="shared" si="188"/>
        <v>0</v>
      </c>
    </row>
    <row r="1125" spans="21:21" x14ac:dyDescent="0.3">
      <c r="U1125" s="1">
        <f t="shared" si="188"/>
        <v>0</v>
      </c>
    </row>
    <row r="1126" spans="21:21" x14ac:dyDescent="0.3">
      <c r="U1126" s="1">
        <f t="shared" si="188"/>
        <v>0</v>
      </c>
    </row>
    <row r="1127" spans="21:21" x14ac:dyDescent="0.3">
      <c r="U1127" s="1">
        <f t="shared" si="188"/>
        <v>0</v>
      </c>
    </row>
    <row r="1128" spans="21:21" x14ac:dyDescent="0.3">
      <c r="U1128" s="1">
        <f t="shared" si="188"/>
        <v>0</v>
      </c>
    </row>
    <row r="1129" spans="21:21" x14ac:dyDescent="0.3">
      <c r="U1129" s="1">
        <f t="shared" si="188"/>
        <v>0</v>
      </c>
    </row>
    <row r="1130" spans="21:21" x14ac:dyDescent="0.3">
      <c r="U1130" s="1">
        <f t="shared" si="188"/>
        <v>0</v>
      </c>
    </row>
    <row r="1131" spans="21:21" x14ac:dyDescent="0.3">
      <c r="U1131" s="1">
        <f t="shared" si="188"/>
        <v>0</v>
      </c>
    </row>
    <row r="1132" spans="21:21" x14ac:dyDescent="0.3">
      <c r="U1132" s="1">
        <f t="shared" si="188"/>
        <v>0</v>
      </c>
    </row>
    <row r="1133" spans="21:21" x14ac:dyDescent="0.3">
      <c r="U1133" s="1">
        <f t="shared" si="188"/>
        <v>0</v>
      </c>
    </row>
    <row r="1134" spans="21:21" x14ac:dyDescent="0.3">
      <c r="U1134" s="1">
        <f t="shared" si="188"/>
        <v>0</v>
      </c>
    </row>
    <row r="1135" spans="21:21" x14ac:dyDescent="0.3">
      <c r="U1135" s="1">
        <f t="shared" si="188"/>
        <v>0</v>
      </c>
    </row>
    <row r="1136" spans="21:21" x14ac:dyDescent="0.3">
      <c r="U1136" s="1">
        <f t="shared" si="188"/>
        <v>0</v>
      </c>
    </row>
    <row r="1137" spans="21:21" x14ac:dyDescent="0.3">
      <c r="U1137" s="1">
        <f t="shared" si="188"/>
        <v>0</v>
      </c>
    </row>
    <row r="1138" spans="21:21" x14ac:dyDescent="0.3">
      <c r="U1138" s="1">
        <f t="shared" si="188"/>
        <v>0</v>
      </c>
    </row>
    <row r="1139" spans="21:21" x14ac:dyDescent="0.3">
      <c r="U1139" s="1">
        <f t="shared" si="188"/>
        <v>0</v>
      </c>
    </row>
    <row r="1140" spans="21:21" x14ac:dyDescent="0.3">
      <c r="U1140" s="1">
        <f t="shared" si="188"/>
        <v>0</v>
      </c>
    </row>
    <row r="1141" spans="21:21" x14ac:dyDescent="0.3">
      <c r="U1141" s="1">
        <f t="shared" si="188"/>
        <v>0</v>
      </c>
    </row>
    <row r="1142" spans="21:21" x14ac:dyDescent="0.3">
      <c r="U1142" s="1">
        <f t="shared" si="188"/>
        <v>0</v>
      </c>
    </row>
    <row r="1143" spans="21:21" x14ac:dyDescent="0.3">
      <c r="U1143" s="1">
        <f t="shared" si="188"/>
        <v>0</v>
      </c>
    </row>
    <row r="1144" spans="21:21" x14ac:dyDescent="0.3">
      <c r="U1144" s="1">
        <f t="shared" si="188"/>
        <v>0</v>
      </c>
    </row>
    <row r="1145" spans="21:21" x14ac:dyDescent="0.3">
      <c r="U1145" s="1">
        <f t="shared" si="188"/>
        <v>0</v>
      </c>
    </row>
    <row r="1146" spans="21:21" x14ac:dyDescent="0.3">
      <c r="U1146" s="1">
        <f t="shared" si="188"/>
        <v>0</v>
      </c>
    </row>
    <row r="1147" spans="21:21" x14ac:dyDescent="0.3">
      <c r="U1147" s="1">
        <f t="shared" si="188"/>
        <v>0</v>
      </c>
    </row>
    <row r="1148" spans="21:21" x14ac:dyDescent="0.3">
      <c r="U1148" s="1">
        <f t="shared" si="188"/>
        <v>0</v>
      </c>
    </row>
    <row r="1149" spans="21:21" x14ac:dyDescent="0.3">
      <c r="U1149" s="1">
        <f t="shared" si="188"/>
        <v>0</v>
      </c>
    </row>
    <row r="1150" spans="21:21" x14ac:dyDescent="0.3">
      <c r="U1150" s="1">
        <f t="shared" si="188"/>
        <v>0</v>
      </c>
    </row>
    <row r="1151" spans="21:21" x14ac:dyDescent="0.3">
      <c r="U1151" s="1">
        <f t="shared" si="188"/>
        <v>0</v>
      </c>
    </row>
    <row r="1152" spans="21:21" x14ac:dyDescent="0.3">
      <c r="U1152" s="1">
        <f t="shared" si="188"/>
        <v>0</v>
      </c>
    </row>
    <row r="1153" spans="21:21" x14ac:dyDescent="0.3">
      <c r="U1153" s="1">
        <f t="shared" si="188"/>
        <v>0</v>
      </c>
    </row>
    <row r="1154" spans="21:21" x14ac:dyDescent="0.3">
      <c r="U1154" s="1">
        <f t="shared" si="188"/>
        <v>0</v>
      </c>
    </row>
    <row r="1155" spans="21:21" x14ac:dyDescent="0.3">
      <c r="U1155" s="1">
        <f t="shared" si="188"/>
        <v>0</v>
      </c>
    </row>
    <row r="1156" spans="21:21" x14ac:dyDescent="0.3">
      <c r="U1156" s="1">
        <f t="shared" si="188"/>
        <v>0</v>
      </c>
    </row>
    <row r="1157" spans="21:21" x14ac:dyDescent="0.3">
      <c r="U1157" s="1">
        <f t="shared" si="188"/>
        <v>0</v>
      </c>
    </row>
    <row r="1158" spans="21:21" x14ac:dyDescent="0.3">
      <c r="U1158" s="1">
        <f t="shared" si="188"/>
        <v>0</v>
      </c>
    </row>
    <row r="1159" spans="21:21" x14ac:dyDescent="0.3">
      <c r="U1159" s="1">
        <f t="shared" si="188"/>
        <v>0</v>
      </c>
    </row>
    <row r="1160" spans="21:21" x14ac:dyDescent="0.3">
      <c r="U1160" s="1">
        <f t="shared" si="188"/>
        <v>0</v>
      </c>
    </row>
    <row r="1161" spans="21:21" x14ac:dyDescent="0.3">
      <c r="U1161" s="1">
        <f t="shared" si="188"/>
        <v>0</v>
      </c>
    </row>
    <row r="1162" spans="21:21" x14ac:dyDescent="0.3">
      <c r="U1162" s="1">
        <f t="shared" si="188"/>
        <v>0</v>
      </c>
    </row>
    <row r="1163" spans="21:21" x14ac:dyDescent="0.3">
      <c r="U1163" s="1">
        <f t="shared" si="188"/>
        <v>0</v>
      </c>
    </row>
    <row r="1164" spans="21:21" x14ac:dyDescent="0.3">
      <c r="U1164" s="1">
        <f t="shared" si="188"/>
        <v>0</v>
      </c>
    </row>
    <row r="1165" spans="21:21" x14ac:dyDescent="0.3">
      <c r="U1165" s="1">
        <f t="shared" ref="U1165:U1217" si="189">T1165/1000</f>
        <v>0</v>
      </c>
    </row>
    <row r="1166" spans="21:21" x14ac:dyDescent="0.3">
      <c r="U1166" s="1">
        <f t="shared" si="189"/>
        <v>0</v>
      </c>
    </row>
    <row r="1167" spans="21:21" x14ac:dyDescent="0.3">
      <c r="U1167" s="1">
        <f t="shared" si="189"/>
        <v>0</v>
      </c>
    </row>
    <row r="1168" spans="21:21" x14ac:dyDescent="0.3">
      <c r="U1168" s="1">
        <f t="shared" si="189"/>
        <v>0</v>
      </c>
    </row>
    <row r="1169" spans="21:21" x14ac:dyDescent="0.3">
      <c r="U1169" s="1">
        <f t="shared" si="189"/>
        <v>0</v>
      </c>
    </row>
    <row r="1170" spans="21:21" x14ac:dyDescent="0.3">
      <c r="U1170" s="1">
        <f t="shared" si="189"/>
        <v>0</v>
      </c>
    </row>
    <row r="1171" spans="21:21" x14ac:dyDescent="0.3">
      <c r="U1171" s="1">
        <f t="shared" si="189"/>
        <v>0</v>
      </c>
    </row>
    <row r="1172" spans="21:21" x14ac:dyDescent="0.3">
      <c r="U1172" s="1">
        <f t="shared" si="189"/>
        <v>0</v>
      </c>
    </row>
    <row r="1173" spans="21:21" x14ac:dyDescent="0.3">
      <c r="U1173" s="1">
        <f t="shared" si="189"/>
        <v>0</v>
      </c>
    </row>
    <row r="1174" spans="21:21" x14ac:dyDescent="0.3">
      <c r="U1174" s="1">
        <f t="shared" si="189"/>
        <v>0</v>
      </c>
    </row>
    <row r="1175" spans="21:21" x14ac:dyDescent="0.3">
      <c r="U1175" s="1">
        <f t="shared" si="189"/>
        <v>0</v>
      </c>
    </row>
    <row r="1176" spans="21:21" x14ac:dyDescent="0.3">
      <c r="U1176" s="1">
        <f t="shared" si="189"/>
        <v>0</v>
      </c>
    </row>
    <row r="1177" spans="21:21" x14ac:dyDescent="0.3">
      <c r="U1177" s="1">
        <f t="shared" si="189"/>
        <v>0</v>
      </c>
    </row>
    <row r="1178" spans="21:21" x14ac:dyDescent="0.3">
      <c r="U1178" s="1">
        <f t="shared" si="189"/>
        <v>0</v>
      </c>
    </row>
    <row r="1179" spans="21:21" x14ac:dyDescent="0.3">
      <c r="U1179" s="1">
        <f t="shared" si="189"/>
        <v>0</v>
      </c>
    </row>
    <row r="1180" spans="21:21" x14ac:dyDescent="0.3">
      <c r="U1180" s="1">
        <f t="shared" si="189"/>
        <v>0</v>
      </c>
    </row>
    <row r="1181" spans="21:21" x14ac:dyDescent="0.3">
      <c r="U1181" s="1">
        <f t="shared" si="189"/>
        <v>0</v>
      </c>
    </row>
    <row r="1182" spans="21:21" x14ac:dyDescent="0.3">
      <c r="U1182" s="1">
        <f t="shared" si="189"/>
        <v>0</v>
      </c>
    </row>
    <row r="1183" spans="21:21" x14ac:dyDescent="0.3">
      <c r="U1183" s="1">
        <f t="shared" si="189"/>
        <v>0</v>
      </c>
    </row>
    <row r="1184" spans="21:21" x14ac:dyDescent="0.3">
      <c r="U1184" s="1">
        <f t="shared" si="189"/>
        <v>0</v>
      </c>
    </row>
    <row r="1185" spans="21:21" x14ac:dyDescent="0.3">
      <c r="U1185" s="1">
        <f t="shared" si="189"/>
        <v>0</v>
      </c>
    </row>
    <row r="1186" spans="21:21" x14ac:dyDescent="0.3">
      <c r="U1186" s="1">
        <f t="shared" si="189"/>
        <v>0</v>
      </c>
    </row>
    <row r="1187" spans="21:21" x14ac:dyDescent="0.3">
      <c r="U1187" s="1">
        <f t="shared" si="189"/>
        <v>0</v>
      </c>
    </row>
    <row r="1188" spans="21:21" x14ac:dyDescent="0.3">
      <c r="U1188" s="1">
        <f t="shared" si="189"/>
        <v>0</v>
      </c>
    </row>
    <row r="1189" spans="21:21" x14ac:dyDescent="0.3">
      <c r="U1189" s="1">
        <f t="shared" si="189"/>
        <v>0</v>
      </c>
    </row>
    <row r="1190" spans="21:21" x14ac:dyDescent="0.3">
      <c r="U1190" s="1">
        <f t="shared" si="189"/>
        <v>0</v>
      </c>
    </row>
    <row r="1191" spans="21:21" x14ac:dyDescent="0.3">
      <c r="U1191" s="1">
        <f t="shared" si="189"/>
        <v>0</v>
      </c>
    </row>
    <row r="1192" spans="21:21" x14ac:dyDescent="0.3">
      <c r="U1192" s="1">
        <f t="shared" si="189"/>
        <v>0</v>
      </c>
    </row>
    <row r="1193" spans="21:21" x14ac:dyDescent="0.3">
      <c r="U1193" s="1">
        <f t="shared" si="189"/>
        <v>0</v>
      </c>
    </row>
    <row r="1194" spans="21:21" x14ac:dyDescent="0.3">
      <c r="U1194" s="1">
        <f t="shared" si="189"/>
        <v>0</v>
      </c>
    </row>
    <row r="1195" spans="21:21" x14ac:dyDescent="0.3">
      <c r="U1195" s="1">
        <f t="shared" si="189"/>
        <v>0</v>
      </c>
    </row>
    <row r="1196" spans="21:21" x14ac:dyDescent="0.3">
      <c r="U1196" s="1">
        <f t="shared" si="189"/>
        <v>0</v>
      </c>
    </row>
    <row r="1197" spans="21:21" x14ac:dyDescent="0.3">
      <c r="U1197" s="1">
        <f t="shared" si="189"/>
        <v>0</v>
      </c>
    </row>
    <row r="1198" spans="21:21" x14ac:dyDescent="0.3">
      <c r="U1198" s="1">
        <f t="shared" si="189"/>
        <v>0</v>
      </c>
    </row>
    <row r="1199" spans="21:21" x14ac:dyDescent="0.3">
      <c r="U1199" s="1">
        <f t="shared" si="189"/>
        <v>0</v>
      </c>
    </row>
    <row r="1200" spans="21:21" x14ac:dyDescent="0.3">
      <c r="U1200" s="1">
        <f t="shared" si="189"/>
        <v>0</v>
      </c>
    </row>
    <row r="1201" spans="21:21" x14ac:dyDescent="0.3">
      <c r="U1201" s="1">
        <f t="shared" si="189"/>
        <v>0</v>
      </c>
    </row>
    <row r="1202" spans="21:21" x14ac:dyDescent="0.3">
      <c r="U1202" s="1">
        <f t="shared" si="189"/>
        <v>0</v>
      </c>
    </row>
    <row r="1203" spans="21:21" x14ac:dyDescent="0.3">
      <c r="U1203" s="1">
        <f t="shared" si="189"/>
        <v>0</v>
      </c>
    </row>
    <row r="1204" spans="21:21" x14ac:dyDescent="0.3">
      <c r="U1204" s="1">
        <f t="shared" si="189"/>
        <v>0</v>
      </c>
    </row>
    <row r="1205" spans="21:21" x14ac:dyDescent="0.3">
      <c r="U1205" s="1">
        <f t="shared" si="189"/>
        <v>0</v>
      </c>
    </row>
    <row r="1206" spans="21:21" x14ac:dyDescent="0.3">
      <c r="U1206" s="1">
        <f t="shared" si="189"/>
        <v>0</v>
      </c>
    </row>
    <row r="1207" spans="21:21" x14ac:dyDescent="0.3">
      <c r="U1207" s="1">
        <f t="shared" si="189"/>
        <v>0</v>
      </c>
    </row>
    <row r="1208" spans="21:21" x14ac:dyDescent="0.3">
      <c r="U1208" s="1">
        <f t="shared" si="189"/>
        <v>0</v>
      </c>
    </row>
    <row r="1209" spans="21:21" x14ac:dyDescent="0.3">
      <c r="U1209" s="1">
        <f t="shared" si="189"/>
        <v>0</v>
      </c>
    </row>
    <row r="1210" spans="21:21" x14ac:dyDescent="0.3">
      <c r="U1210" s="1">
        <f t="shared" si="189"/>
        <v>0</v>
      </c>
    </row>
    <row r="1211" spans="21:21" x14ac:dyDescent="0.3">
      <c r="U1211" s="1">
        <f t="shared" si="189"/>
        <v>0</v>
      </c>
    </row>
    <row r="1212" spans="21:21" x14ac:dyDescent="0.3">
      <c r="U1212" s="1">
        <f t="shared" si="189"/>
        <v>0</v>
      </c>
    </row>
    <row r="1213" spans="21:21" x14ac:dyDescent="0.3">
      <c r="U1213" s="1">
        <f t="shared" si="189"/>
        <v>0</v>
      </c>
    </row>
    <row r="1214" spans="21:21" x14ac:dyDescent="0.3">
      <c r="U1214" s="1">
        <f t="shared" si="189"/>
        <v>0</v>
      </c>
    </row>
    <row r="1215" spans="21:21" x14ac:dyDescent="0.3">
      <c r="U1215" s="1">
        <f t="shared" si="189"/>
        <v>0</v>
      </c>
    </row>
    <row r="1216" spans="21:21" x14ac:dyDescent="0.3">
      <c r="U1216" s="1">
        <f t="shared" si="189"/>
        <v>0</v>
      </c>
    </row>
    <row r="1217" spans="21:21" x14ac:dyDescent="0.3">
      <c r="U1217" s="1">
        <f t="shared" si="189"/>
        <v>0</v>
      </c>
    </row>
  </sheetData>
  <autoFilter ref="A1:S109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D19" sqref="D19"/>
    </sheetView>
  </sheetViews>
  <sheetFormatPr baseColWidth="10" defaultRowHeight="14.4" x14ac:dyDescent="0.3"/>
  <sheetData>
    <row r="2" spans="2:2" x14ac:dyDescent="0.3">
      <c r="B2" t="s">
        <v>138</v>
      </c>
    </row>
    <row r="3" spans="2:2" x14ac:dyDescent="0.3">
      <c r="B3" t="s">
        <v>139</v>
      </c>
    </row>
    <row r="4" spans="2:2" x14ac:dyDescent="0.3">
      <c r="B4" t="s">
        <v>140</v>
      </c>
    </row>
    <row r="5" spans="2:2" x14ac:dyDescent="0.3">
      <c r="B5" t="s">
        <v>141</v>
      </c>
    </row>
    <row r="6" spans="2:2" x14ac:dyDescent="0.3">
      <c r="B6" t="s">
        <v>142</v>
      </c>
    </row>
    <row r="7" spans="2:2" x14ac:dyDescent="0.3">
      <c r="B7" t="s">
        <v>143</v>
      </c>
    </row>
    <row r="8" spans="2:2" x14ac:dyDescent="0.3">
      <c r="B8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DATA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2017-11-29T11:06:42Z</dcterms:created>
  <dcterms:modified xsi:type="dcterms:W3CDTF">2018-01-26T14:23:17Z</dcterms:modified>
</cp:coreProperties>
</file>