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parag\OneDrive\Desktop\"/>
    </mc:Choice>
  </mc:AlternateContent>
  <xr:revisionPtr revIDLastSave="0" documentId="13_ncr:1_{8117A6C1-F7FB-4726-8349-62563248F3FA}" xr6:coauthVersionLast="47" xr6:coauthVersionMax="47" xr10:uidLastSave="{00000000-0000-0000-0000-000000000000}"/>
  <bookViews>
    <workbookView xWindow="-108" yWindow="-108" windowWidth="23256" windowHeight="12456" activeTab="2" xr2:uid="{00000000-000D-0000-FFFF-FFFF00000000}"/>
  </bookViews>
  <sheets>
    <sheet name="Sheet1" sheetId="1" r:id="rId1"/>
    <sheet name="Tasks" sheetId="3" r:id="rId2"/>
    <sheet name="Sheet2" sheetId="5" r:id="rId3"/>
  </sheets>
  <definedNames>
    <definedName name="_xlnm._FilterDatabase" localSheetId="0" hidden="1">Sheet1!$A$1:$F$1961</definedName>
  </definedNames>
  <calcPr calcId="191029"/>
  <pivotCaches>
    <pivotCache cacheId="7"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5" l="1"/>
  <c r="L26" i="5"/>
  <c r="L25" i="5"/>
  <c r="L24" i="5"/>
  <c r="L23" i="5"/>
  <c r="L22" i="5"/>
  <c r="K27" i="5"/>
  <c r="K26" i="5"/>
  <c r="K25" i="5"/>
  <c r="K24" i="5"/>
  <c r="K23" i="5"/>
  <c r="K22" i="5"/>
  <c r="J27" i="5"/>
  <c r="J26" i="5"/>
  <c r="J25" i="5"/>
  <c r="J24" i="5"/>
  <c r="J23" i="5"/>
  <c r="J22" i="5"/>
  <c r="E3" i="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<sst xmlns="http://schemas.openxmlformats.org/spreadsheetml/2006/main" count="5964" uniqueCount="56">
  <si>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</si>
  <si>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</si>
  <si>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</si>
  <si>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</si>
  <si>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</si>
  <si>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</si>
  <si>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</si>
  <si>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</si>
  <si>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</si>
  <si>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</si>
  <si>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</si>
  <si>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</si>
  <si>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</si>
  <si>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</si>
  <si>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</si>
  <si>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</si>
  <si>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</si>
  <si>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</si>
  <si>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</si>
  <si>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</si>
  <si>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</si>
  <si>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</si>
  <si>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</si>
  <si>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</si>
  <si>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</si>
  <si>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</si>
  <si>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</si>
  <si>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</si>
  <si>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</si>
  <si>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</si>
  <si>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</si>
  <si>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</si>
  <si>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</si>
  <si>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</si>
  <si>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</si>
  <si>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</si>
  <si>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</si>
  <si>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</si>
  <si>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Column Labels</t>
  </si>
  <si>
    <t>Count of End Test %</t>
  </si>
  <si>
    <t>Question -1</t>
  </si>
  <si>
    <t>Question -2</t>
  </si>
  <si>
    <t>Count of Performance Category</t>
  </si>
  <si>
    <t>Question - 3</t>
  </si>
  <si>
    <t>Decline Percentage</t>
  </si>
  <si>
    <t>Neutral Percentage</t>
  </si>
  <si>
    <t>Task - 1</t>
  </si>
  <si>
    <t>Task - 2</t>
  </si>
  <si>
    <t>Question - 4</t>
  </si>
  <si>
    <t>Average of End Test %</t>
  </si>
  <si>
    <t>Question - 5</t>
  </si>
  <si>
    <t>Question -6</t>
  </si>
  <si>
    <t>* Data Analysis is the process of actionable insights from the collected data.</t>
  </si>
  <si>
    <t>* Actionable insights can be defined as insights which can help in driving decisions and taking action to achieve desirable outcomes.</t>
  </si>
  <si>
    <t>* These insights can be used to take informed decisions and help companies grow.</t>
  </si>
  <si>
    <t>* Actionable insights can be derived from all form of analytics including descriptive, predictive and prescriptive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</si>
</sst>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0.000000"/>
    <numFmt numFmtId="169" formatCode="0.00000"/>
    <numFmt numFmtId="170" formatCode="0.0000"/>
  </numFmts>
  <fonts count="10"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1"/>
      <color theme="1"/>
      <name val="Calibri"/>
      <family val="2"/>
      <scheme val="minor"/>
    </font>
    <font>
      <b/>
      <sz val="14"/>
      <color theme="1"/>
      <name val="Calibri"/>
      <family val="2"/>
      <scheme val="minor"/>
    </font>
    <font>
      <b/>
      <sz val="12"/>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9" tint="0.399975585192419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9" fontId="6" fillId="0" borderId="0" applyFont="0" applyFill="0" applyBorder="0" applyAlignment="0" applyProtection="0"/>
  </cellStyleXfs>
  <cellXfs count="26">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7" fillId="4" borderId="2" xfId="0" applyFont="1" applyFill="1" applyBorder="1"/>
    <xf numFmtId="0" fontId="7" fillId="5" borderId="0" xfId="0" applyFont="1" applyFill="1"/>
    <xf numFmtId="0" fontId="7" fillId="3" borderId="0" xfId="0" applyFont="1" applyFill="1"/>
    <xf numFmtId="0" fontId="7" fillId="3" borderId="2" xfId="0" applyFont="1" applyFill="1" applyBorder="1"/>
    <xf numFmtId="0" fontId="0" fillId="0" borderId="2" xfId="0" applyBorder="1"/>
    <xf numFmtId="2" fontId="0" fillId="0" borderId="2" xfId="1" applyNumberFormat="1" applyFont="1" applyBorder="1"/>
    <xf numFmtId="2" fontId="0" fillId="0" borderId="2" xfId="0" applyNumberFormat="1" applyFont="1" applyBorder="1"/>
    <xf numFmtId="168" fontId="0" fillId="0" borderId="2" xfId="0" applyNumberFormat="1" applyBorder="1"/>
    <xf numFmtId="169" fontId="0" fillId="0" borderId="2" xfId="0" applyNumberFormat="1" applyBorder="1"/>
    <xf numFmtId="170" fontId="0" fillId="0" borderId="2" xfId="0" applyNumberFormat="1" applyBorder="1"/>
    <xf numFmtId="2" fontId="0" fillId="0" borderId="2" xfId="0" applyNumberFormat="1" applyBorder="1"/>
    <xf numFmtId="0" fontId="8" fillId="2" borderId="2" xfId="0" applyFont="1" applyFill="1" applyBorder="1" applyAlignment="1">
      <alignment horizontal="center"/>
    </xf>
    <xf numFmtId="0" fontId="7" fillId="4" borderId="0" xfId="0" applyFont="1" applyFill="1"/>
    <xf numFmtId="0" fontId="7" fillId="0" borderId="0" xfId="0" applyFont="1" applyAlignment="1">
      <alignment horizontal="left"/>
    </xf>
    <xf numFmtId="0" fontId="9"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microsoft.com/office/2017/10/relationships/person" Target="persons/person2.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10/relationships/person" Target="persons/person0.xml"/><Relationship Id="rId5" Type="http://schemas.openxmlformats.org/officeDocument/2006/relationships/theme" Target="theme/theme1.xml"/><Relationship Id="rId10" Type="http://schemas.microsoft.com/office/2017/10/relationships/person" Target="persons/person3.xml"/><Relationship Id="rId4" Type="http://schemas.openxmlformats.org/officeDocument/2006/relationships/pivotCacheDefinition" Target="pivotCache/pivotCacheDefinition1.xml"/><Relationship Id="rId9" Type="http://schemas.microsoft.com/office/2017/10/relationships/person" Target="persons/person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Table.xlsx]Sheet2!PivotTable2</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Sheet2!$H$6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Sheet2!$G$7:$G$12</c:f>
              <c:strCache>
                <c:ptCount val="5"/>
                <c:pt idx="0">
                  <c:v>Decline</c:v>
                </c:pt>
                <c:pt idx="1">
                  <c:v>Fair</c:v>
                </c:pt>
                <c:pt idx="2">
                  <c:v>Good</c:v>
                </c:pt>
                <c:pt idx="3">
                  <c:v>Neutral</c:v>
                </c:pt>
                <c:pt idx="4">
                  <c:v>Very Good</c:v>
                </c:pt>
              </c:strCache>
            </c:strRef>
          </c:cat>
          <c:val>
            <c:numRef>
              <c:f>Sheet2!$H$7:$H$12</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5BDE-4940-935E-2169F5ABBA5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Sheet2!$J$21</c:f>
              <c:strCache>
                <c:ptCount val="1"/>
                <c:pt idx="0">
                  <c:v>Decline Percentage</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Sheet2!$J$22:$J$27</c:f>
              <c:numCache>
                <c:formatCode>0.00</c:formatCode>
                <c:ptCount val="6"/>
                <c:pt idx="0">
                  <c:v>21.498371335504885</c:v>
                </c:pt>
                <c:pt idx="1">
                  <c:v>19.35483870967742</c:v>
                </c:pt>
                <c:pt idx="2">
                  <c:v>15.384615384615385</c:v>
                </c:pt>
                <c:pt idx="3">
                  <c:v>5.8441558441558445</c:v>
                </c:pt>
                <c:pt idx="4">
                  <c:v>2.7149321266968327</c:v>
                </c:pt>
                <c:pt idx="5">
                  <c:v>5.5160142348754446</c:v>
                </c:pt>
              </c:numCache>
            </c:numRef>
          </c:val>
          <c:extLst>
            <c:ext xmlns:c16="http://schemas.microsoft.com/office/drawing/2014/chart" uri="{C3380CC4-5D6E-409C-BE32-E72D297353CC}">
              <c16:uniqueId val="{00000000-3DD0-47CC-B772-23BDBFD071D8}"/>
            </c:ext>
          </c:extLst>
        </c:ser>
        <c:ser>
          <c:idx val="1"/>
          <c:order val="1"/>
          <c:tx>
            <c:strRef>
              <c:f>Sheet2!$K$21</c:f>
              <c:strCache>
                <c:ptCount val="1"/>
                <c:pt idx="0">
                  <c:v>Neutral Percentage</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Sheet2!$K$22:$K$27</c:f>
              <c:numCache>
                <c:formatCode>0.00</c:formatCode>
                <c:ptCount val="6"/>
                <c:pt idx="0">
                  <c:v>15.635179153094462</c:v>
                </c:pt>
                <c:pt idx="1">
                  <c:v>20.967741935483872</c:v>
                </c:pt>
                <c:pt idx="2">
                  <c:v>15.384615384615385</c:v>
                </c:pt>
                <c:pt idx="3">
                  <c:v>10.38961038961039</c:v>
                </c:pt>
                <c:pt idx="4">
                  <c:v>5.882352941176471</c:v>
                </c:pt>
                <c:pt idx="5">
                  <c:v>8.0071174377224192</c:v>
                </c:pt>
              </c:numCache>
            </c:numRef>
          </c:val>
          <c:extLst>
            <c:ext xmlns:c16="http://schemas.microsoft.com/office/drawing/2014/chart" uri="{C3380CC4-5D6E-409C-BE32-E72D297353CC}">
              <c16:uniqueId val="{00000001-3DD0-47CC-B772-23BDBFD071D8}"/>
            </c:ext>
          </c:extLst>
        </c:ser>
        <c:ser>
          <c:idx val="2"/>
          <c:order val="2"/>
          <c:tx>
            <c:strRef>
              <c:f>Sheet2!$L$21</c:f>
              <c:strCache>
                <c:ptCount val="1"/>
                <c:pt idx="0">
                  <c:v>Very Good</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Sheet2!$L$22:$L$27</c:f>
              <c:numCache>
                <c:formatCode>0.000000</c:formatCode>
                <c:ptCount val="6"/>
                <c:pt idx="0" formatCode="0.00000">
                  <c:v>22.312703583061889</c:v>
                </c:pt>
                <c:pt idx="1">
                  <c:v>8.064516129032258</c:v>
                </c:pt>
                <c:pt idx="2">
                  <c:v>2.5641025641025643</c:v>
                </c:pt>
                <c:pt idx="3" formatCode="0.00000">
                  <c:v>26.839826839826841</c:v>
                </c:pt>
                <c:pt idx="4" formatCode="0.00000">
                  <c:v>46.153846153846153</c:v>
                </c:pt>
                <c:pt idx="5" formatCode="0.0000">
                  <c:v>30.249110320284696</c:v>
                </c:pt>
              </c:numCache>
            </c:numRef>
          </c:val>
          <c:extLst>
            <c:ext xmlns:c16="http://schemas.microsoft.com/office/drawing/2014/chart" uri="{C3380CC4-5D6E-409C-BE32-E72D297353CC}">
              <c16:uniqueId val="{00000002-3DD0-47CC-B772-23BDBFD071D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594360</xdr:colOff>
      <xdr:row>1</xdr:row>
      <xdr:rowOff>175260</xdr:rowOff>
    </xdr:from>
    <xdr:to>
      <xdr:col>12</xdr:col>
      <xdr:colOff>175260</xdr:colOff>
      <xdr:row>14</xdr:row>
      <xdr:rowOff>30480</xdr:rowOff>
    </xdr:to>
    <xdr:graphicFrame macro="">
      <xdr:nvGraphicFramePr>
        <xdr:cNvPr id="2" name="Chart 1">
          <a:extLst>
            <a:ext uri="{FF2B5EF4-FFF2-40B4-BE49-F238E27FC236}">
              <a16:creationId xmlns:a16="http://schemas.microsoft.com/office/drawing/2014/main" id="{6164FEC5-0CFC-7807-66E4-9F46F99BA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35</xdr:row>
      <xdr:rowOff>7620</xdr:rowOff>
    </xdr:from>
    <xdr:to>
      <xdr:col>5</xdr:col>
      <xdr:colOff>670560</xdr:colOff>
      <xdr:row>50</xdr:row>
      <xdr:rowOff>7620</xdr:rowOff>
    </xdr:to>
    <xdr:graphicFrame macro="">
      <xdr:nvGraphicFramePr>
        <xdr:cNvPr id="3" name="Chart 2">
          <a:extLst>
            <a:ext uri="{FF2B5EF4-FFF2-40B4-BE49-F238E27FC236}">
              <a16:creationId xmlns:a16="http://schemas.microsoft.com/office/drawing/2014/main" id="{7ADB5865-3198-0965-95E5-CB05DFBBB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ag Bhati" refreshedDate="45547.833851157404" createdVersion="8" refreshedVersion="8" minRefreshableVersion="3" recordCount="1960" xr:uid="{5C127E23-1A2E-440F-9F77-A2C13E2E3D6C}">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1F9ECF-BAE5-416C-B00D-1112A8F5A5EC}"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9:P47" firstHeaderRow="1" firstDataRow="2" firstDataCol="1"/>
  <pivotFields count="6">
    <pivotField axis="axisCol" showAll="0" avgSubtotal="1">
      <items count="7">
        <item x="2"/>
        <item x="0"/>
        <item x="4"/>
        <item x="1"/>
        <item x="5"/>
        <item x="3"/>
        <item t="avg"/>
      </items>
    </pivotField>
    <pivotField axis="axisRow" showAll="0" countASubtotal="1">
      <items count="7">
        <item x="0"/>
        <item x="5"/>
        <item x="3"/>
        <item x="2"/>
        <item x="4"/>
        <item x="1"/>
        <item t="countA"/>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countASubtotal="1">
      <items count="6">
        <item x="0"/>
        <item x="4"/>
        <item x="2"/>
        <item x="3"/>
        <item x="1"/>
        <item t="countA"/>
      </items>
    </pivotField>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0FCC6D-7592-4A59-9F50-8203945E738D}"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G29" firstHeaderRow="1" firstDataRow="2" firstDataCol="1"/>
  <pivotFields count="6">
    <pivotField showAll="0">
      <items count="7">
        <item x="2"/>
        <item x="0"/>
        <item x="4"/>
        <item x="1"/>
        <item x="5"/>
        <item x="3"/>
        <item t="default"/>
      </items>
    </pivotField>
    <pivotField axis="axisRow" showAll="0" countASubtotal="1">
      <items count="7">
        <item x="0"/>
        <item x="5"/>
        <item x="3"/>
        <item x="2"/>
        <item x="4"/>
        <item x="1"/>
        <item t="countA"/>
      </items>
    </pivotField>
    <pivotField showAll="0"/>
    <pivotField showAll="0"/>
    <pivotField showAll="0"/>
    <pivotField axis="axisCol" dataField="1" showAll="0" countASubtotal="1">
      <items count="6">
        <item x="0"/>
        <item x="4"/>
        <item x="2"/>
        <item x="3"/>
        <item x="1"/>
        <item t="countA"/>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C55509-CC27-452E-A0E8-626A85E4C050}"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6:H12" firstHeaderRow="1" firstDataRow="1" firstDataCol="1"/>
  <pivotFields count="6">
    <pivotField showAll="0">
      <items count="7">
        <item x="2"/>
        <item x="0"/>
        <item x="4"/>
        <item x="1"/>
        <item x="5"/>
        <item x="3"/>
        <item t="default"/>
      </items>
    </pivotField>
    <pivotField showAll="0">
      <items count="7">
        <item x="0"/>
        <item x="5"/>
        <item x="3"/>
        <item x="2"/>
        <item x="4"/>
        <item x="1"/>
        <item t="default"/>
      </items>
    </pivotField>
    <pivotField dataField="1" showAll="0"/>
    <pivotField showAll="0"/>
    <pivotField showAll="0"/>
    <pivotField axis="axisRow"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End Test %" fld="2"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61EEDA-AC6D-4D59-959E-DD8F52893BA1}"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B13" firstHeaderRow="1" firstDataRow="1" firstDataCol="1"/>
  <pivotFields count="6">
    <pivotField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J19" sqref="J19"/>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autoFilter ref="A1:F196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E11" sqref="E11"/>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841A8-0A4E-478C-B05B-123E7ACA8F5C}">
  <dimension ref="A3:P60"/>
  <sheetViews>
    <sheetView tabSelected="1" workbookViewId="0">
      <selection activeCell="H17" sqref="H17"/>
    </sheetView>
  </sheetViews>
  <sheetFormatPr defaultRowHeight="14.4" x14ac:dyDescent="0.3"/>
  <cols>
    <col min="1" max="1" width="28.10937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3.77734375" customWidth="1"/>
    <col min="8" max="8" width="22.77734375" customWidth="1"/>
    <col min="9" max="9" width="20.5546875" customWidth="1"/>
    <col min="10" max="10" width="19.33203125" customWidth="1"/>
    <col min="11" max="11" width="20.6640625" customWidth="1"/>
    <col min="12" max="12" width="13.6640625" customWidth="1"/>
    <col min="13" max="13" width="12" bestFit="1" customWidth="1"/>
    <col min="14" max="14" width="12.5546875" bestFit="1" customWidth="1"/>
    <col min="15" max="15" width="6" bestFit="1" customWidth="1"/>
    <col min="16" max="16" width="12" bestFit="1" customWidth="1"/>
    <col min="17" max="99" width="3" bestFit="1" customWidth="1"/>
    <col min="100" max="100" width="4" bestFit="1" customWidth="1"/>
    <col min="101" max="101" width="10.77734375" bestFit="1" customWidth="1"/>
  </cols>
  <sheetData>
    <row r="3" spans="1:8" ht="18" x14ac:dyDescent="0.35">
      <c r="A3" s="11" t="s">
        <v>40</v>
      </c>
      <c r="G3" s="11" t="s">
        <v>41</v>
      </c>
    </row>
    <row r="5" spans="1:8" ht="18" x14ac:dyDescent="0.35">
      <c r="A5" s="14"/>
      <c r="B5" s="15"/>
    </row>
    <row r="6" spans="1:8" x14ac:dyDescent="0.3">
      <c r="A6" s="8" t="s">
        <v>36</v>
      </c>
      <c r="B6" t="s">
        <v>39</v>
      </c>
      <c r="G6" s="8" t="s">
        <v>36</v>
      </c>
      <c r="H6" t="s">
        <v>39</v>
      </c>
    </row>
    <row r="7" spans="1:8" x14ac:dyDescent="0.3">
      <c r="A7" s="9" t="s">
        <v>5</v>
      </c>
      <c r="B7" s="10">
        <v>614</v>
      </c>
      <c r="G7" s="9" t="s">
        <v>10</v>
      </c>
      <c r="H7" s="10">
        <v>214</v>
      </c>
    </row>
    <row r="8" spans="1:8" x14ac:dyDescent="0.3">
      <c r="A8" s="9" t="s">
        <v>15</v>
      </c>
      <c r="B8" s="10">
        <v>62</v>
      </c>
      <c r="G8" s="9" t="s">
        <v>6</v>
      </c>
      <c r="H8" s="10">
        <v>368</v>
      </c>
    </row>
    <row r="9" spans="1:8" x14ac:dyDescent="0.3">
      <c r="A9" s="9" t="s">
        <v>13</v>
      </c>
      <c r="B9" s="10">
        <v>39</v>
      </c>
      <c r="G9" s="9" t="s">
        <v>8</v>
      </c>
      <c r="H9" s="10">
        <v>618</v>
      </c>
    </row>
    <row r="10" spans="1:8" x14ac:dyDescent="0.3">
      <c r="A10" s="9" t="s">
        <v>12</v>
      </c>
      <c r="B10" s="10">
        <v>462</v>
      </c>
      <c r="G10" s="9" t="s">
        <v>9</v>
      </c>
      <c r="H10" s="10">
        <v>221</v>
      </c>
    </row>
    <row r="11" spans="1:8" x14ac:dyDescent="0.3">
      <c r="A11" s="9" t="s">
        <v>14</v>
      </c>
      <c r="B11" s="10">
        <v>221</v>
      </c>
      <c r="G11" s="9" t="s">
        <v>7</v>
      </c>
      <c r="H11" s="10">
        <v>539</v>
      </c>
    </row>
    <row r="12" spans="1:8" ht="20.399999999999999" customHeight="1" x14ac:dyDescent="0.3">
      <c r="A12" s="9" t="s">
        <v>11</v>
      </c>
      <c r="B12" s="10">
        <v>562</v>
      </c>
      <c r="G12" s="9" t="s">
        <v>37</v>
      </c>
      <c r="H12" s="10">
        <v>1960</v>
      </c>
    </row>
    <row r="13" spans="1:8" x14ac:dyDescent="0.3">
      <c r="A13" s="9" t="s">
        <v>37</v>
      </c>
      <c r="B13" s="10">
        <v>1960</v>
      </c>
    </row>
    <row r="17" spans="1:12" ht="18" x14ac:dyDescent="0.35">
      <c r="A17" s="11" t="s">
        <v>43</v>
      </c>
    </row>
    <row r="20" spans="1:12" ht="18" x14ac:dyDescent="0.35">
      <c r="A20" s="12" t="s">
        <v>46</v>
      </c>
      <c r="J20" s="12" t="s">
        <v>47</v>
      </c>
    </row>
    <row r="21" spans="1:12" ht="24.6" customHeight="1" x14ac:dyDescent="0.3">
      <c r="A21" s="8" t="s">
        <v>42</v>
      </c>
      <c r="B21" s="8" t="s">
        <v>38</v>
      </c>
      <c r="J21" s="22" t="s">
        <v>44</v>
      </c>
      <c r="K21" s="22" t="s">
        <v>45</v>
      </c>
      <c r="L21" s="22" t="s">
        <v>7</v>
      </c>
    </row>
    <row r="22" spans="1:12" x14ac:dyDescent="0.3">
      <c r="A22" s="8" t="s">
        <v>36</v>
      </c>
      <c r="B22" t="s">
        <v>10</v>
      </c>
      <c r="C22" t="s">
        <v>6</v>
      </c>
      <c r="D22" t="s">
        <v>8</v>
      </c>
      <c r="E22" t="s">
        <v>9</v>
      </c>
      <c r="F22" t="s">
        <v>7</v>
      </c>
      <c r="G22" t="s">
        <v>37</v>
      </c>
      <c r="J22" s="16">
        <f>132*100/614</f>
        <v>21.498371335504885</v>
      </c>
      <c r="K22" s="17">
        <f>96*100/614</f>
        <v>15.635179153094462</v>
      </c>
      <c r="L22" s="19">
        <f>137*100/614</f>
        <v>22.312703583061889</v>
      </c>
    </row>
    <row r="23" spans="1:12" x14ac:dyDescent="0.3">
      <c r="A23" s="9" t="s">
        <v>5</v>
      </c>
      <c r="B23" s="10">
        <v>132</v>
      </c>
      <c r="C23" s="10">
        <v>91</v>
      </c>
      <c r="D23" s="10">
        <v>158</v>
      </c>
      <c r="E23" s="10">
        <v>96</v>
      </c>
      <c r="F23" s="10">
        <v>137</v>
      </c>
      <c r="G23" s="10">
        <v>614</v>
      </c>
      <c r="J23" s="16">
        <f>12*100/62</f>
        <v>19.35483870967742</v>
      </c>
      <c r="K23" s="21">
        <f>13*100/62</f>
        <v>20.967741935483872</v>
      </c>
      <c r="L23" s="18">
        <f>5*100/62</f>
        <v>8.064516129032258</v>
      </c>
    </row>
    <row r="24" spans="1:12" x14ac:dyDescent="0.3">
      <c r="A24" s="9" t="s">
        <v>15</v>
      </c>
      <c r="B24" s="10">
        <v>12</v>
      </c>
      <c r="C24" s="10">
        <v>16</v>
      </c>
      <c r="D24" s="10">
        <v>16</v>
      </c>
      <c r="E24" s="10">
        <v>13</v>
      </c>
      <c r="F24" s="10">
        <v>5</v>
      </c>
      <c r="G24" s="10">
        <v>62</v>
      </c>
      <c r="J24" s="16">
        <f>6*100/39</f>
        <v>15.384615384615385</v>
      </c>
      <c r="K24" s="21">
        <f>6*100/39</f>
        <v>15.384615384615385</v>
      </c>
      <c r="L24" s="18">
        <f>1*100/39</f>
        <v>2.5641025641025643</v>
      </c>
    </row>
    <row r="25" spans="1:12" x14ac:dyDescent="0.3">
      <c r="A25" s="9" t="s">
        <v>13</v>
      </c>
      <c r="B25" s="10">
        <v>6</v>
      </c>
      <c r="C25" s="10">
        <v>14</v>
      </c>
      <c r="D25" s="10">
        <v>12</v>
      </c>
      <c r="E25" s="10">
        <v>6</v>
      </c>
      <c r="F25" s="10">
        <v>1</v>
      </c>
      <c r="G25" s="10">
        <v>39</v>
      </c>
      <c r="J25" s="16">
        <f>27*100/462</f>
        <v>5.8441558441558445</v>
      </c>
      <c r="K25" s="21">
        <f>48*100/462</f>
        <v>10.38961038961039</v>
      </c>
      <c r="L25" s="19">
        <f>124*100/462</f>
        <v>26.839826839826841</v>
      </c>
    </row>
    <row r="26" spans="1:12" x14ac:dyDescent="0.3">
      <c r="A26" s="9" t="s">
        <v>12</v>
      </c>
      <c r="B26" s="10">
        <v>27</v>
      </c>
      <c r="C26" s="10">
        <v>101</v>
      </c>
      <c r="D26" s="10">
        <v>162</v>
      </c>
      <c r="E26" s="10">
        <v>48</v>
      </c>
      <c r="F26" s="10">
        <v>124</v>
      </c>
      <c r="G26" s="10">
        <v>462</v>
      </c>
      <c r="J26" s="16">
        <f>6*100/221</f>
        <v>2.7149321266968327</v>
      </c>
      <c r="K26" s="21">
        <f>13*100/221</f>
        <v>5.882352941176471</v>
      </c>
      <c r="L26" s="19">
        <f>102*100/221</f>
        <v>46.153846153846153</v>
      </c>
    </row>
    <row r="27" spans="1:12" x14ac:dyDescent="0.3">
      <c r="A27" s="9" t="s">
        <v>14</v>
      </c>
      <c r="B27" s="10">
        <v>6</v>
      </c>
      <c r="C27" s="10">
        <v>27</v>
      </c>
      <c r="D27" s="10">
        <v>73</v>
      </c>
      <c r="E27" s="10">
        <v>13</v>
      </c>
      <c r="F27" s="10">
        <v>102</v>
      </c>
      <c r="G27" s="10">
        <v>221</v>
      </c>
      <c r="J27" s="16">
        <f>31*100/562</f>
        <v>5.5160142348754446</v>
      </c>
      <c r="K27" s="21">
        <f>45*100/562</f>
        <v>8.0071174377224192</v>
      </c>
      <c r="L27" s="20">
        <f>170*100/562</f>
        <v>30.249110320284696</v>
      </c>
    </row>
    <row r="28" spans="1:12" x14ac:dyDescent="0.3">
      <c r="A28" s="9" t="s">
        <v>11</v>
      </c>
      <c r="B28" s="10">
        <v>31</v>
      </c>
      <c r="C28" s="10">
        <v>119</v>
      </c>
      <c r="D28" s="10">
        <v>197</v>
      </c>
      <c r="E28" s="10">
        <v>45</v>
      </c>
      <c r="F28" s="10">
        <v>170</v>
      </c>
      <c r="G28" s="10">
        <v>562</v>
      </c>
    </row>
    <row r="29" spans="1:12" x14ac:dyDescent="0.3">
      <c r="A29" s="9" t="s">
        <v>37</v>
      </c>
      <c r="B29" s="10">
        <v>214</v>
      </c>
      <c r="C29" s="10">
        <v>368</v>
      </c>
      <c r="D29" s="10">
        <v>618</v>
      </c>
      <c r="E29" s="10">
        <v>221</v>
      </c>
      <c r="F29" s="10">
        <v>539</v>
      </c>
      <c r="G29" s="10">
        <v>1960</v>
      </c>
    </row>
    <row r="34" spans="1:16" ht="18" x14ac:dyDescent="0.35">
      <c r="A34" s="11" t="s">
        <v>48</v>
      </c>
    </row>
    <row r="35" spans="1:16" ht="18" x14ac:dyDescent="0.35">
      <c r="I35" s="11" t="s">
        <v>50</v>
      </c>
    </row>
    <row r="38" spans="1:16" ht="18" x14ac:dyDescent="0.35">
      <c r="I38" s="13"/>
    </row>
    <row r="39" spans="1:16" x14ac:dyDescent="0.3">
      <c r="I39" s="8" t="s">
        <v>49</v>
      </c>
      <c r="J39" s="8" t="s">
        <v>38</v>
      </c>
    </row>
    <row r="40" spans="1:16" x14ac:dyDescent="0.3">
      <c r="I40" s="8" t="s">
        <v>36</v>
      </c>
      <c r="J40" t="s">
        <v>17</v>
      </c>
      <c r="K40" t="s">
        <v>4</v>
      </c>
      <c r="L40" t="s">
        <v>19</v>
      </c>
      <c r="M40" t="s">
        <v>16</v>
      </c>
      <c r="N40" t="s">
        <v>20</v>
      </c>
      <c r="O40" t="s">
        <v>18</v>
      </c>
      <c r="P40" t="s">
        <v>37</v>
      </c>
    </row>
    <row r="41" spans="1:16" x14ac:dyDescent="0.3">
      <c r="I41" s="9" t="s">
        <v>5</v>
      </c>
      <c r="J41" s="10"/>
      <c r="K41" s="10">
        <v>49.677419354838712</v>
      </c>
      <c r="L41" s="10">
        <v>81.891304347826093</v>
      </c>
      <c r="M41" s="10">
        <v>69.286407766990294</v>
      </c>
      <c r="N41" s="10">
        <v>64.575757575757578</v>
      </c>
      <c r="O41" s="10"/>
      <c r="P41" s="10">
        <v>63.485342019543971</v>
      </c>
    </row>
    <row r="42" spans="1:16" x14ac:dyDescent="0.3">
      <c r="I42" s="9" t="s">
        <v>15</v>
      </c>
      <c r="J42" s="10"/>
      <c r="K42" s="10">
        <v>58.368421052631582</v>
      </c>
      <c r="L42" s="10">
        <v>52.8</v>
      </c>
      <c r="M42" s="10">
        <v>42.5625</v>
      </c>
      <c r="N42" s="10">
        <v>80.058823529411768</v>
      </c>
      <c r="O42" s="10"/>
      <c r="P42" s="10">
        <v>59.338709677419352</v>
      </c>
    </row>
    <row r="43" spans="1:16" x14ac:dyDescent="0.3">
      <c r="I43" s="9" t="s">
        <v>13</v>
      </c>
      <c r="J43" s="10">
        <v>86</v>
      </c>
      <c r="K43" s="10">
        <v>39.714285714285715</v>
      </c>
      <c r="L43" s="10">
        <v>42.25</v>
      </c>
      <c r="M43" s="10">
        <v>40.799999999999997</v>
      </c>
      <c r="N43" s="10">
        <v>54</v>
      </c>
      <c r="O43" s="10"/>
      <c r="P43" s="10">
        <v>46.743589743589745</v>
      </c>
    </row>
    <row r="44" spans="1:16" x14ac:dyDescent="0.3">
      <c r="I44" s="9" t="s">
        <v>12</v>
      </c>
      <c r="J44" s="10"/>
      <c r="K44" s="10">
        <v>77.91538461538461</v>
      </c>
      <c r="L44" s="10">
        <v>81.25</v>
      </c>
      <c r="M44" s="10">
        <v>61.878980891719742</v>
      </c>
      <c r="N44" s="10">
        <v>85.804878048780495</v>
      </c>
      <c r="O44" s="10">
        <v>81</v>
      </c>
      <c r="P44" s="10">
        <v>74.53679653679653</v>
      </c>
    </row>
    <row r="45" spans="1:16" x14ac:dyDescent="0.3">
      <c r="I45" s="9" t="s">
        <v>14</v>
      </c>
      <c r="J45" s="10"/>
      <c r="K45" s="10">
        <v>81.666666666666671</v>
      </c>
      <c r="L45" s="10">
        <v>78.326530612244895</v>
      </c>
      <c r="M45" s="10">
        <v>78.220588235294116</v>
      </c>
      <c r="N45" s="10">
        <v>80.228571428571428</v>
      </c>
      <c r="O45" s="10"/>
      <c r="P45" s="10">
        <v>79.638009049773757</v>
      </c>
    </row>
    <row r="46" spans="1:16" x14ac:dyDescent="0.3">
      <c r="I46" s="9" t="s">
        <v>11</v>
      </c>
      <c r="J46" s="10"/>
      <c r="K46" s="10">
        <v>71.117647058823536</v>
      </c>
      <c r="L46" s="10">
        <v>82.321739130434779</v>
      </c>
      <c r="M46" s="10">
        <v>62.890804597701148</v>
      </c>
      <c r="N46" s="10">
        <v>89</v>
      </c>
      <c r="O46" s="10">
        <v>80</v>
      </c>
      <c r="P46" s="10">
        <v>74.633451957295378</v>
      </c>
    </row>
    <row r="47" spans="1:16" x14ac:dyDescent="0.3">
      <c r="I47" s="9" t="s">
        <v>37</v>
      </c>
      <c r="J47" s="10">
        <v>86</v>
      </c>
      <c r="K47" s="10">
        <v>65.230252100840332</v>
      </c>
      <c r="L47" s="10">
        <v>80.140883977900558</v>
      </c>
      <c r="M47" s="10">
        <v>65.127925117004679</v>
      </c>
      <c r="N47" s="10">
        <v>79.737288135593218</v>
      </c>
      <c r="O47" s="10">
        <v>80.25</v>
      </c>
      <c r="P47" s="10">
        <v>70.64387755102041</v>
      </c>
    </row>
    <row r="55" spans="1:10" ht="18" x14ac:dyDescent="0.35">
      <c r="A55" s="23" t="s">
        <v>51</v>
      </c>
    </row>
    <row r="57" spans="1:10" ht="24" customHeight="1" x14ac:dyDescent="0.35">
      <c r="A57" s="24" t="s">
        <v>52</v>
      </c>
      <c r="B57" s="24"/>
      <c r="C57" s="24"/>
      <c r="D57" s="24"/>
      <c r="E57" s="24"/>
      <c r="F57" s="24"/>
      <c r="G57" s="24"/>
      <c r="H57" s="24"/>
      <c r="I57" s="25"/>
      <c r="J57" s="9"/>
    </row>
    <row r="58" spans="1:10" ht="27" customHeight="1" x14ac:dyDescent="0.35">
      <c r="A58" s="24" t="s">
        <v>53</v>
      </c>
      <c r="B58" s="24"/>
      <c r="C58" s="24"/>
      <c r="D58" s="24"/>
      <c r="E58" s="24"/>
      <c r="F58" s="24"/>
      <c r="G58" s="24"/>
      <c r="H58" s="24"/>
      <c r="I58" s="25"/>
      <c r="J58" s="9"/>
    </row>
    <row r="59" spans="1:10" ht="25.2" customHeight="1" x14ac:dyDescent="0.35">
      <c r="A59" s="24" t="s">
        <v>54</v>
      </c>
      <c r="B59" s="24"/>
      <c r="C59" s="24"/>
      <c r="D59" s="24"/>
      <c r="E59" s="24"/>
      <c r="F59" s="24"/>
      <c r="G59" s="24"/>
      <c r="H59" s="24"/>
      <c r="I59" s="25"/>
      <c r="J59" s="9"/>
    </row>
    <row r="60" spans="1:10" ht="26.4" customHeight="1" x14ac:dyDescent="0.35">
      <c r="A60" s="24" t="s">
        <v>55</v>
      </c>
      <c r="B60" s="24"/>
      <c r="C60" s="24"/>
      <c r="D60" s="24"/>
      <c r="E60" s="24"/>
      <c r="F60" s="24"/>
      <c r="G60" s="24"/>
      <c r="H60" s="24"/>
      <c r="I60" s="25"/>
      <c r="J60" s="9"/>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Tasks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Parag Bhati</cp:lastModifiedBy>
  <dcterms:created xsi:type="dcterms:W3CDTF">2022-01-15T06:12:41Z</dcterms:created>
  <dcterms:modified xsi:type="dcterms:W3CDTF">2024-09-12T16:01:35Z</dcterms:modified>
</cp:coreProperties>
</file>