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6060" tabRatio="500"/>
  </bookViews>
  <sheets>
    <sheet name="data size" sheetId="2" r:id="rId1"/>
    <sheet name="grid size" sheetId="1" r:id="rId2"/>
    <sheet name="malloc" sheetId="3" r:id="rId3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9" i="2" l="1"/>
  <c r="K89" i="2"/>
  <c r="J89" i="2"/>
  <c r="I89" i="2"/>
  <c r="H89" i="2"/>
  <c r="G89" i="2"/>
  <c r="F89" i="2"/>
  <c r="E89" i="2"/>
  <c r="L45" i="2"/>
  <c r="K45" i="2"/>
  <c r="J45" i="2"/>
  <c r="I45" i="2"/>
  <c r="H45" i="2"/>
  <c r="G45" i="2"/>
  <c r="F45" i="2"/>
  <c r="E45" i="2"/>
  <c r="H25" i="2"/>
  <c r="H19" i="2"/>
  <c r="H30" i="2"/>
  <c r="H50" i="2"/>
  <c r="Q68" i="2"/>
  <c r="H51" i="2"/>
  <c r="Q69" i="2"/>
  <c r="H52" i="2"/>
  <c r="Q70" i="2"/>
  <c r="H53" i="2"/>
  <c r="Q71" i="2"/>
  <c r="H54" i="2"/>
  <c r="Q72" i="2"/>
  <c r="H55" i="2"/>
  <c r="Q73" i="2"/>
  <c r="Q74" i="2"/>
  <c r="I25" i="2"/>
  <c r="I19" i="2"/>
  <c r="I30" i="2"/>
  <c r="I50" i="2"/>
  <c r="R68" i="2"/>
  <c r="I51" i="2"/>
  <c r="R69" i="2"/>
  <c r="I52" i="2"/>
  <c r="R70" i="2"/>
  <c r="I53" i="2"/>
  <c r="R71" i="2"/>
  <c r="I54" i="2"/>
  <c r="R72" i="2"/>
  <c r="I55" i="2"/>
  <c r="R73" i="2"/>
  <c r="R74" i="2"/>
  <c r="J25" i="2"/>
  <c r="J19" i="2"/>
  <c r="J30" i="2"/>
  <c r="J50" i="2"/>
  <c r="S68" i="2"/>
  <c r="J51" i="2"/>
  <c r="S69" i="2"/>
  <c r="J52" i="2"/>
  <c r="S70" i="2"/>
  <c r="J53" i="2"/>
  <c r="S71" i="2"/>
  <c r="J54" i="2"/>
  <c r="S72" i="2"/>
  <c r="J55" i="2"/>
  <c r="S73" i="2"/>
  <c r="S74" i="2"/>
  <c r="T68" i="2"/>
  <c r="T69" i="2"/>
  <c r="T70" i="2"/>
  <c r="T71" i="2"/>
  <c r="T72" i="2"/>
  <c r="T73" i="2"/>
  <c r="T74" i="2"/>
  <c r="U68" i="2"/>
  <c r="U69" i="2"/>
  <c r="U70" i="2"/>
  <c r="U71" i="2"/>
  <c r="U72" i="2"/>
  <c r="U73" i="2"/>
  <c r="U74" i="2"/>
  <c r="V68" i="2"/>
  <c r="V69" i="2"/>
  <c r="V70" i="2"/>
  <c r="V71" i="2"/>
  <c r="V72" i="2"/>
  <c r="V73" i="2"/>
  <c r="V74" i="2"/>
  <c r="G25" i="2"/>
  <c r="G19" i="2"/>
  <c r="G30" i="2"/>
  <c r="G50" i="2"/>
  <c r="P68" i="2"/>
  <c r="G51" i="2"/>
  <c r="P69" i="2"/>
  <c r="G52" i="2"/>
  <c r="P70" i="2"/>
  <c r="G53" i="2"/>
  <c r="P71" i="2"/>
  <c r="G54" i="2"/>
  <c r="P72" i="2"/>
  <c r="G55" i="2"/>
  <c r="P73" i="2"/>
  <c r="P74" i="2"/>
  <c r="H26" i="2"/>
  <c r="H60" i="2"/>
  <c r="Q84" i="2"/>
  <c r="H61" i="2"/>
  <c r="Q85" i="2"/>
  <c r="H27" i="2"/>
  <c r="H62" i="2"/>
  <c r="Q86" i="2"/>
  <c r="H20" i="2"/>
  <c r="H31" i="2"/>
  <c r="H63" i="2"/>
  <c r="Q87" i="2"/>
  <c r="Q88" i="2"/>
  <c r="I26" i="2"/>
  <c r="I60" i="2"/>
  <c r="R84" i="2"/>
  <c r="I61" i="2"/>
  <c r="R85" i="2"/>
  <c r="I27" i="2"/>
  <c r="I62" i="2"/>
  <c r="R86" i="2"/>
  <c r="I20" i="2"/>
  <c r="I31" i="2"/>
  <c r="I63" i="2"/>
  <c r="R87" i="2"/>
  <c r="R88" i="2"/>
  <c r="J26" i="2"/>
  <c r="J60" i="2"/>
  <c r="S84" i="2"/>
  <c r="J61" i="2"/>
  <c r="S85" i="2"/>
  <c r="J27" i="2"/>
  <c r="J62" i="2"/>
  <c r="S86" i="2"/>
  <c r="J20" i="2"/>
  <c r="J31" i="2"/>
  <c r="J63" i="2"/>
  <c r="S87" i="2"/>
  <c r="S88" i="2"/>
  <c r="T84" i="2"/>
  <c r="T85" i="2"/>
  <c r="T86" i="2"/>
  <c r="T87" i="2"/>
  <c r="T88" i="2"/>
  <c r="U84" i="2"/>
  <c r="U85" i="2"/>
  <c r="U86" i="2"/>
  <c r="U87" i="2"/>
  <c r="U88" i="2"/>
  <c r="V84" i="2"/>
  <c r="V85" i="2"/>
  <c r="V86" i="2"/>
  <c r="V87" i="2"/>
  <c r="V88" i="2"/>
  <c r="G26" i="2"/>
  <c r="G60" i="2"/>
  <c r="P84" i="2"/>
  <c r="G61" i="2"/>
  <c r="P85" i="2"/>
  <c r="G27" i="2"/>
  <c r="G62" i="2"/>
  <c r="P86" i="2"/>
  <c r="G20" i="2"/>
  <c r="G31" i="2"/>
  <c r="G63" i="2"/>
  <c r="P87" i="2"/>
  <c r="P88" i="2"/>
  <c r="H65" i="2"/>
  <c r="Q92" i="2"/>
  <c r="H66" i="2"/>
  <c r="Q93" i="2"/>
  <c r="H67" i="2"/>
  <c r="Q94" i="2"/>
  <c r="H68" i="2"/>
  <c r="Q95" i="2"/>
  <c r="H69" i="2"/>
  <c r="Q96" i="2"/>
  <c r="H70" i="2"/>
  <c r="Q97" i="2"/>
  <c r="Q98" i="2"/>
  <c r="I65" i="2"/>
  <c r="R92" i="2"/>
  <c r="I66" i="2"/>
  <c r="R93" i="2"/>
  <c r="I67" i="2"/>
  <c r="R94" i="2"/>
  <c r="I68" i="2"/>
  <c r="R95" i="2"/>
  <c r="I69" i="2"/>
  <c r="R96" i="2"/>
  <c r="I70" i="2"/>
  <c r="R97" i="2"/>
  <c r="R98" i="2"/>
  <c r="J65" i="2"/>
  <c r="S92" i="2"/>
  <c r="J66" i="2"/>
  <c r="S93" i="2"/>
  <c r="J67" i="2"/>
  <c r="S94" i="2"/>
  <c r="J68" i="2"/>
  <c r="S95" i="2"/>
  <c r="J69" i="2"/>
  <c r="S96" i="2"/>
  <c r="J70" i="2"/>
  <c r="S97" i="2"/>
  <c r="S98" i="2"/>
  <c r="T92" i="2"/>
  <c r="T93" i="2"/>
  <c r="T94" i="2"/>
  <c r="T95" i="2"/>
  <c r="T96" i="2"/>
  <c r="T97" i="2"/>
  <c r="T98" i="2"/>
  <c r="U92" i="2"/>
  <c r="U93" i="2"/>
  <c r="U94" i="2"/>
  <c r="U95" i="2"/>
  <c r="U96" i="2"/>
  <c r="U97" i="2"/>
  <c r="U98" i="2"/>
  <c r="V92" i="2"/>
  <c r="V93" i="2"/>
  <c r="V94" i="2"/>
  <c r="V95" i="2"/>
  <c r="V96" i="2"/>
  <c r="V97" i="2"/>
  <c r="V98" i="2"/>
  <c r="G65" i="2"/>
  <c r="P92" i="2"/>
  <c r="G66" i="2"/>
  <c r="P93" i="2"/>
  <c r="G67" i="2"/>
  <c r="P94" i="2"/>
  <c r="G68" i="2"/>
  <c r="P95" i="2"/>
  <c r="G69" i="2"/>
  <c r="P96" i="2"/>
  <c r="G70" i="2"/>
  <c r="P97" i="2"/>
  <c r="P98" i="2"/>
  <c r="H71" i="2"/>
  <c r="Q100" i="2"/>
  <c r="H72" i="2"/>
  <c r="Q101" i="2"/>
  <c r="H73" i="2"/>
  <c r="Q102" i="2"/>
  <c r="H74" i="2"/>
  <c r="Q103" i="2"/>
  <c r="H75" i="2"/>
  <c r="Q104" i="2"/>
  <c r="Q105" i="2"/>
  <c r="I71" i="2"/>
  <c r="R100" i="2"/>
  <c r="I72" i="2"/>
  <c r="R101" i="2"/>
  <c r="I73" i="2"/>
  <c r="R102" i="2"/>
  <c r="I74" i="2"/>
  <c r="R103" i="2"/>
  <c r="I75" i="2"/>
  <c r="R104" i="2"/>
  <c r="R105" i="2"/>
  <c r="J71" i="2"/>
  <c r="S100" i="2"/>
  <c r="J72" i="2"/>
  <c r="S101" i="2"/>
  <c r="J73" i="2"/>
  <c r="S102" i="2"/>
  <c r="J74" i="2"/>
  <c r="S103" i="2"/>
  <c r="J75" i="2"/>
  <c r="S104" i="2"/>
  <c r="S105" i="2"/>
  <c r="T100" i="2"/>
  <c r="T101" i="2"/>
  <c r="T102" i="2"/>
  <c r="T103" i="2"/>
  <c r="T104" i="2"/>
  <c r="T105" i="2"/>
  <c r="U100" i="2"/>
  <c r="U101" i="2"/>
  <c r="U102" i="2"/>
  <c r="U103" i="2"/>
  <c r="U104" i="2"/>
  <c r="U105" i="2"/>
  <c r="V100" i="2"/>
  <c r="V101" i="2"/>
  <c r="V102" i="2"/>
  <c r="V103" i="2"/>
  <c r="V104" i="2"/>
  <c r="V105" i="2"/>
  <c r="G71" i="2"/>
  <c r="P100" i="2"/>
  <c r="G72" i="2"/>
  <c r="P101" i="2"/>
  <c r="G73" i="2"/>
  <c r="P102" i="2"/>
  <c r="G74" i="2"/>
  <c r="P103" i="2"/>
  <c r="G75" i="2"/>
  <c r="P104" i="2"/>
  <c r="P105" i="2"/>
  <c r="H76" i="2"/>
  <c r="Q107" i="2"/>
  <c r="H77" i="2"/>
  <c r="Q108" i="2"/>
  <c r="H78" i="2"/>
  <c r="Q109" i="2"/>
  <c r="H79" i="2"/>
  <c r="Q110" i="2"/>
  <c r="H80" i="2"/>
  <c r="Q111" i="2"/>
  <c r="H81" i="2"/>
  <c r="Q112" i="2"/>
  <c r="Q113" i="2"/>
  <c r="I76" i="2"/>
  <c r="R107" i="2"/>
  <c r="I77" i="2"/>
  <c r="R108" i="2"/>
  <c r="I78" i="2"/>
  <c r="R109" i="2"/>
  <c r="I79" i="2"/>
  <c r="R110" i="2"/>
  <c r="I80" i="2"/>
  <c r="R111" i="2"/>
  <c r="I81" i="2"/>
  <c r="R112" i="2"/>
  <c r="R113" i="2"/>
  <c r="J76" i="2"/>
  <c r="S107" i="2"/>
  <c r="J77" i="2"/>
  <c r="S108" i="2"/>
  <c r="J78" i="2"/>
  <c r="S109" i="2"/>
  <c r="J79" i="2"/>
  <c r="S110" i="2"/>
  <c r="J80" i="2"/>
  <c r="S111" i="2"/>
  <c r="J81" i="2"/>
  <c r="S112" i="2"/>
  <c r="S113" i="2"/>
  <c r="T107" i="2"/>
  <c r="T108" i="2"/>
  <c r="T109" i="2"/>
  <c r="T110" i="2"/>
  <c r="T111" i="2"/>
  <c r="T112" i="2"/>
  <c r="T113" i="2"/>
  <c r="U107" i="2"/>
  <c r="U108" i="2"/>
  <c r="U109" i="2"/>
  <c r="U110" i="2"/>
  <c r="U111" i="2"/>
  <c r="U112" i="2"/>
  <c r="U113" i="2"/>
  <c r="V107" i="2"/>
  <c r="V108" i="2"/>
  <c r="V109" i="2"/>
  <c r="V110" i="2"/>
  <c r="V111" i="2"/>
  <c r="V112" i="2"/>
  <c r="V113" i="2"/>
  <c r="G76" i="2"/>
  <c r="P107" i="2"/>
  <c r="G77" i="2"/>
  <c r="P108" i="2"/>
  <c r="G78" i="2"/>
  <c r="P109" i="2"/>
  <c r="G79" i="2"/>
  <c r="P110" i="2"/>
  <c r="G80" i="2"/>
  <c r="P111" i="2"/>
  <c r="G81" i="2"/>
  <c r="P112" i="2"/>
  <c r="P113" i="2"/>
  <c r="H82" i="2"/>
  <c r="Q115" i="2"/>
  <c r="H83" i="2"/>
  <c r="Q116" i="2"/>
  <c r="H84" i="2"/>
  <c r="Q117" i="2"/>
  <c r="H85" i="2"/>
  <c r="Q118" i="2"/>
  <c r="Q119" i="2"/>
  <c r="I82" i="2"/>
  <c r="R115" i="2"/>
  <c r="I83" i="2"/>
  <c r="R116" i="2"/>
  <c r="I84" i="2"/>
  <c r="R117" i="2"/>
  <c r="I85" i="2"/>
  <c r="R118" i="2"/>
  <c r="R119" i="2"/>
  <c r="J82" i="2"/>
  <c r="S115" i="2"/>
  <c r="J83" i="2"/>
  <c r="S116" i="2"/>
  <c r="J84" i="2"/>
  <c r="S117" i="2"/>
  <c r="J85" i="2"/>
  <c r="S118" i="2"/>
  <c r="S119" i="2"/>
  <c r="T115" i="2"/>
  <c r="T116" i="2"/>
  <c r="T117" i="2"/>
  <c r="T118" i="2"/>
  <c r="T119" i="2"/>
  <c r="U115" i="2"/>
  <c r="U116" i="2"/>
  <c r="U117" i="2"/>
  <c r="U118" i="2"/>
  <c r="U119" i="2"/>
  <c r="V115" i="2"/>
  <c r="V116" i="2"/>
  <c r="V117" i="2"/>
  <c r="V118" i="2"/>
  <c r="V119" i="2"/>
  <c r="G82" i="2"/>
  <c r="P115" i="2"/>
  <c r="G83" i="2"/>
  <c r="P116" i="2"/>
  <c r="G84" i="2"/>
  <c r="P117" i="2"/>
  <c r="G85" i="2"/>
  <c r="P118" i="2"/>
  <c r="P119" i="2"/>
  <c r="H86" i="2"/>
  <c r="Q121" i="2"/>
  <c r="H87" i="2"/>
  <c r="Q122" i="2"/>
  <c r="Q123" i="2"/>
  <c r="I86" i="2"/>
  <c r="R121" i="2"/>
  <c r="I87" i="2"/>
  <c r="R122" i="2"/>
  <c r="R123" i="2"/>
  <c r="J86" i="2"/>
  <c r="S121" i="2"/>
  <c r="J87" i="2"/>
  <c r="S122" i="2"/>
  <c r="S123" i="2"/>
  <c r="T121" i="2"/>
  <c r="T122" i="2"/>
  <c r="T123" i="2"/>
  <c r="U121" i="2"/>
  <c r="U122" i="2"/>
  <c r="U123" i="2"/>
  <c r="V121" i="2"/>
  <c r="V122" i="2"/>
  <c r="V123" i="2"/>
  <c r="G86" i="2"/>
  <c r="P121" i="2"/>
  <c r="G87" i="2"/>
  <c r="P122" i="2"/>
  <c r="P123" i="2"/>
  <c r="G57" i="2"/>
  <c r="P78" i="2"/>
  <c r="H57" i="2"/>
  <c r="Q78" i="2"/>
  <c r="I57" i="2"/>
  <c r="R78" i="2"/>
  <c r="J57" i="2"/>
  <c r="S78" i="2"/>
  <c r="T78" i="2"/>
  <c r="U78" i="2"/>
  <c r="V78" i="2"/>
  <c r="G58" i="2"/>
  <c r="P80" i="2"/>
  <c r="H58" i="2"/>
  <c r="Q80" i="2"/>
  <c r="I58" i="2"/>
  <c r="R80" i="2"/>
  <c r="J58" i="2"/>
  <c r="S80" i="2"/>
  <c r="T80" i="2"/>
  <c r="U80" i="2"/>
  <c r="V80" i="2"/>
  <c r="G59" i="2"/>
  <c r="P82" i="2"/>
  <c r="H59" i="2"/>
  <c r="Q82" i="2"/>
  <c r="I59" i="2"/>
  <c r="R82" i="2"/>
  <c r="J59" i="2"/>
  <c r="S82" i="2"/>
  <c r="T82" i="2"/>
  <c r="U82" i="2"/>
  <c r="V82" i="2"/>
  <c r="G64" i="2"/>
  <c r="P90" i="2"/>
  <c r="H64" i="2"/>
  <c r="Q90" i="2"/>
  <c r="I64" i="2"/>
  <c r="R90" i="2"/>
  <c r="J64" i="2"/>
  <c r="S90" i="2"/>
  <c r="T90" i="2"/>
  <c r="U90" i="2"/>
  <c r="V90" i="2"/>
  <c r="G56" i="2"/>
  <c r="P76" i="2"/>
  <c r="H56" i="2"/>
  <c r="Q76" i="2"/>
  <c r="I56" i="2"/>
  <c r="R76" i="2"/>
  <c r="J56" i="2"/>
  <c r="S76" i="2"/>
  <c r="T76" i="2"/>
  <c r="U76" i="2"/>
  <c r="V76" i="2"/>
  <c r="P23" i="2"/>
  <c r="Q23" i="2"/>
  <c r="R23" i="2"/>
  <c r="S23" i="2"/>
  <c r="T23" i="2"/>
  <c r="U23" i="2"/>
  <c r="V23" i="2"/>
  <c r="P24" i="2"/>
  <c r="Q24" i="2"/>
  <c r="R24" i="2"/>
  <c r="S24" i="2"/>
  <c r="T24" i="2"/>
  <c r="U24" i="2"/>
  <c r="V24" i="2"/>
  <c r="P25" i="2"/>
  <c r="Q25" i="2"/>
  <c r="R25" i="2"/>
  <c r="S25" i="2"/>
  <c r="T25" i="2"/>
  <c r="U25" i="2"/>
  <c r="V25" i="2"/>
  <c r="P26" i="2"/>
  <c r="Q26" i="2"/>
  <c r="R26" i="2"/>
  <c r="S26" i="2"/>
  <c r="T26" i="2"/>
  <c r="U26" i="2"/>
  <c r="V26" i="2"/>
  <c r="P27" i="2"/>
  <c r="Q27" i="2"/>
  <c r="R27" i="2"/>
  <c r="S27" i="2"/>
  <c r="T27" i="2"/>
  <c r="U27" i="2"/>
  <c r="V27" i="2"/>
  <c r="P28" i="2"/>
  <c r="Q28" i="2"/>
  <c r="R28" i="2"/>
  <c r="S28" i="2"/>
  <c r="T28" i="2"/>
  <c r="U28" i="2"/>
  <c r="V28" i="2"/>
  <c r="P29" i="2"/>
  <c r="Q29" i="2"/>
  <c r="R29" i="2"/>
  <c r="S29" i="2"/>
  <c r="T29" i="2"/>
  <c r="U29" i="2"/>
  <c r="V29" i="2"/>
  <c r="P30" i="2"/>
  <c r="Q30" i="2"/>
  <c r="R30" i="2"/>
  <c r="S30" i="2"/>
  <c r="T30" i="2"/>
  <c r="U30" i="2"/>
  <c r="V30" i="2"/>
  <c r="P31" i="2"/>
  <c r="Q31" i="2"/>
  <c r="R31" i="2"/>
  <c r="S31" i="2"/>
  <c r="T31" i="2"/>
  <c r="U31" i="2"/>
  <c r="V31" i="2"/>
  <c r="P32" i="2"/>
  <c r="Q32" i="2"/>
  <c r="R32" i="2"/>
  <c r="S32" i="2"/>
  <c r="T32" i="2"/>
  <c r="U32" i="2"/>
  <c r="V32" i="2"/>
  <c r="P33" i="2"/>
  <c r="Q33" i="2"/>
  <c r="R33" i="2"/>
  <c r="S33" i="2"/>
  <c r="T33" i="2"/>
  <c r="U33" i="2"/>
  <c r="V33" i="2"/>
  <c r="P34" i="2"/>
  <c r="Q34" i="2"/>
  <c r="R34" i="2"/>
  <c r="S34" i="2"/>
  <c r="T34" i="2"/>
  <c r="U34" i="2"/>
  <c r="V34" i="2"/>
  <c r="P35" i="2"/>
  <c r="Q35" i="2"/>
  <c r="R35" i="2"/>
  <c r="S35" i="2"/>
  <c r="T35" i="2"/>
  <c r="U35" i="2"/>
  <c r="V35" i="2"/>
  <c r="P36" i="2"/>
  <c r="Q36" i="2"/>
  <c r="R36" i="2"/>
  <c r="S36" i="2"/>
  <c r="T36" i="2"/>
  <c r="U36" i="2"/>
  <c r="V36" i="2"/>
  <c r="P37" i="2"/>
  <c r="Q37" i="2"/>
  <c r="R37" i="2"/>
  <c r="S37" i="2"/>
  <c r="T37" i="2"/>
  <c r="U37" i="2"/>
  <c r="V37" i="2"/>
  <c r="P38" i="2"/>
  <c r="Q38" i="2"/>
  <c r="R38" i="2"/>
  <c r="S38" i="2"/>
  <c r="T38" i="2"/>
  <c r="U38" i="2"/>
  <c r="V38" i="2"/>
  <c r="P39" i="2"/>
  <c r="Q39" i="2"/>
  <c r="R39" i="2"/>
  <c r="S39" i="2"/>
  <c r="T39" i="2"/>
  <c r="U39" i="2"/>
  <c r="V39" i="2"/>
  <c r="P40" i="2"/>
  <c r="Q40" i="2"/>
  <c r="R40" i="2"/>
  <c r="S40" i="2"/>
  <c r="T40" i="2"/>
  <c r="U40" i="2"/>
  <c r="V40" i="2"/>
  <c r="P41" i="2"/>
  <c r="Q41" i="2"/>
  <c r="R41" i="2"/>
  <c r="S41" i="2"/>
  <c r="T41" i="2"/>
  <c r="U41" i="2"/>
  <c r="V41" i="2"/>
  <c r="P42" i="2"/>
  <c r="Q42" i="2"/>
  <c r="R42" i="2"/>
  <c r="S42" i="2"/>
  <c r="T42" i="2"/>
  <c r="U42" i="2"/>
  <c r="V42" i="2"/>
  <c r="P43" i="2"/>
  <c r="Q43" i="2"/>
  <c r="R43" i="2"/>
  <c r="S43" i="2"/>
  <c r="T43" i="2"/>
  <c r="U43" i="2"/>
  <c r="V43" i="2"/>
  <c r="P44" i="2"/>
  <c r="Q44" i="2"/>
  <c r="R44" i="2"/>
  <c r="S44" i="2"/>
  <c r="T44" i="2"/>
  <c r="U44" i="2"/>
  <c r="V44" i="2"/>
  <c r="P45" i="2"/>
  <c r="Q45" i="2"/>
  <c r="R45" i="2"/>
  <c r="S45" i="2"/>
  <c r="T45" i="2"/>
  <c r="U45" i="2"/>
  <c r="V45" i="2"/>
  <c r="P46" i="2"/>
  <c r="Q46" i="2"/>
  <c r="R46" i="2"/>
  <c r="S46" i="2"/>
  <c r="T46" i="2"/>
  <c r="U46" i="2"/>
  <c r="V46" i="2"/>
  <c r="P47" i="2"/>
  <c r="Q47" i="2"/>
  <c r="R47" i="2"/>
  <c r="S47" i="2"/>
  <c r="T47" i="2"/>
  <c r="U47" i="2"/>
  <c r="V47" i="2"/>
  <c r="P48" i="2"/>
  <c r="Q48" i="2"/>
  <c r="R48" i="2"/>
  <c r="S48" i="2"/>
  <c r="T48" i="2"/>
  <c r="U48" i="2"/>
  <c r="V48" i="2"/>
  <c r="P49" i="2"/>
  <c r="Q49" i="2"/>
  <c r="R49" i="2"/>
  <c r="S49" i="2"/>
  <c r="T49" i="2"/>
  <c r="U49" i="2"/>
  <c r="V49" i="2"/>
  <c r="P50" i="2"/>
  <c r="Q50" i="2"/>
  <c r="R50" i="2"/>
  <c r="S50" i="2"/>
  <c r="T50" i="2"/>
  <c r="U50" i="2"/>
  <c r="V50" i="2"/>
  <c r="P51" i="2"/>
  <c r="Q51" i="2"/>
  <c r="R51" i="2"/>
  <c r="S51" i="2"/>
  <c r="T51" i="2"/>
  <c r="U51" i="2"/>
  <c r="V51" i="2"/>
  <c r="P52" i="2"/>
  <c r="Q52" i="2"/>
  <c r="R52" i="2"/>
  <c r="S52" i="2"/>
  <c r="T52" i="2"/>
  <c r="U52" i="2"/>
  <c r="V52" i="2"/>
  <c r="P53" i="2"/>
  <c r="Q53" i="2"/>
  <c r="R53" i="2"/>
  <c r="S53" i="2"/>
  <c r="T53" i="2"/>
  <c r="U53" i="2"/>
  <c r="V53" i="2"/>
  <c r="P54" i="2"/>
  <c r="Q54" i="2"/>
  <c r="R54" i="2"/>
  <c r="S54" i="2"/>
  <c r="T54" i="2"/>
  <c r="U54" i="2"/>
  <c r="V54" i="2"/>
  <c r="P55" i="2"/>
  <c r="Q55" i="2"/>
  <c r="R55" i="2"/>
  <c r="S55" i="2"/>
  <c r="T55" i="2"/>
  <c r="U55" i="2"/>
  <c r="V55" i="2"/>
  <c r="P56" i="2"/>
  <c r="Q56" i="2"/>
  <c r="R56" i="2"/>
  <c r="S56" i="2"/>
  <c r="T56" i="2"/>
  <c r="U56" i="2"/>
  <c r="V56" i="2"/>
  <c r="P57" i="2"/>
  <c r="Q57" i="2"/>
  <c r="R57" i="2"/>
  <c r="S57" i="2"/>
  <c r="T57" i="2"/>
  <c r="U57" i="2"/>
  <c r="V57" i="2"/>
  <c r="P58" i="2"/>
  <c r="Q58" i="2"/>
  <c r="R58" i="2"/>
  <c r="S58" i="2"/>
  <c r="T58" i="2"/>
  <c r="U58" i="2"/>
  <c r="V58" i="2"/>
  <c r="P59" i="2"/>
  <c r="Q59" i="2"/>
  <c r="R59" i="2"/>
  <c r="S59" i="2"/>
  <c r="T59" i="2"/>
  <c r="U59" i="2"/>
  <c r="V59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122" i="2"/>
  <c r="O121" i="2"/>
  <c r="O109" i="2"/>
  <c r="O110" i="2"/>
  <c r="O111" i="2"/>
  <c r="O112" i="2"/>
  <c r="O108" i="2"/>
  <c r="O107" i="2"/>
  <c r="O101" i="2"/>
  <c r="O102" i="2"/>
  <c r="O103" i="2"/>
  <c r="O104" i="2"/>
  <c r="O100" i="2"/>
  <c r="O116" i="2"/>
  <c r="O115" i="2"/>
  <c r="O118" i="2"/>
  <c r="O117" i="2"/>
  <c r="O97" i="2"/>
  <c r="O96" i="2"/>
  <c r="O95" i="2"/>
  <c r="O94" i="2"/>
  <c r="O93" i="2"/>
  <c r="O92" i="2"/>
  <c r="O90" i="2"/>
  <c r="O87" i="2"/>
  <c r="O86" i="2"/>
  <c r="O85" i="2"/>
  <c r="O84" i="2"/>
  <c r="O82" i="2"/>
  <c r="O80" i="2"/>
  <c r="O78" i="2"/>
  <c r="O76" i="2"/>
  <c r="O73" i="2"/>
  <c r="O72" i="2"/>
  <c r="O71" i="2"/>
  <c r="O70" i="2"/>
  <c r="O69" i="2"/>
  <c r="O68" i="2"/>
  <c r="V22" i="2"/>
  <c r="V60" i="2"/>
  <c r="U22" i="2"/>
  <c r="U60" i="2"/>
  <c r="T22" i="2"/>
  <c r="T60" i="2"/>
  <c r="S22" i="2"/>
  <c r="S60" i="2"/>
  <c r="R22" i="2"/>
  <c r="R60" i="2"/>
  <c r="Q22" i="2"/>
  <c r="Q60" i="2"/>
  <c r="P22" i="2"/>
  <c r="P60" i="2"/>
  <c r="O22" i="2"/>
  <c r="F19" i="2"/>
  <c r="F30" i="2"/>
  <c r="F20" i="2"/>
  <c r="F31" i="2"/>
  <c r="F25" i="2"/>
  <c r="F32" i="2"/>
  <c r="F33" i="2"/>
  <c r="F26" i="2"/>
  <c r="F34" i="2"/>
  <c r="F35" i="2"/>
  <c r="F27" i="2"/>
  <c r="F36" i="2"/>
  <c r="F37" i="2"/>
  <c r="F38" i="2"/>
  <c r="F39" i="2"/>
  <c r="F40" i="2"/>
  <c r="F41" i="2"/>
  <c r="F42" i="2"/>
  <c r="F43" i="2"/>
  <c r="F44" i="2"/>
  <c r="F46" i="2"/>
  <c r="F50" i="2"/>
  <c r="F51" i="2"/>
  <c r="F52" i="2"/>
  <c r="F53" i="2"/>
  <c r="F54" i="2"/>
  <c r="F63" i="2"/>
  <c r="F55" i="2"/>
  <c r="F56" i="2"/>
  <c r="F57" i="2"/>
  <c r="F58" i="2"/>
  <c r="F59" i="2"/>
  <c r="F60" i="2"/>
  <c r="F61" i="2"/>
  <c r="F62" i="2"/>
  <c r="F64" i="2"/>
  <c r="F86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7" i="2"/>
  <c r="F90" i="2"/>
  <c r="F92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6" i="2"/>
  <c r="G90" i="2"/>
  <c r="G92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6" i="2"/>
  <c r="H90" i="2"/>
  <c r="H92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6" i="2"/>
  <c r="I90" i="2"/>
  <c r="I92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6" i="2"/>
  <c r="J90" i="2"/>
  <c r="J92" i="2"/>
  <c r="K19" i="2"/>
  <c r="K30" i="2"/>
  <c r="K20" i="2"/>
  <c r="K31" i="2"/>
  <c r="K25" i="2"/>
  <c r="K32" i="2"/>
  <c r="K33" i="2"/>
  <c r="K26" i="2"/>
  <c r="K34" i="2"/>
  <c r="K35" i="2"/>
  <c r="K27" i="2"/>
  <c r="K36" i="2"/>
  <c r="K37" i="2"/>
  <c r="K38" i="2"/>
  <c r="K39" i="2"/>
  <c r="K40" i="2"/>
  <c r="K41" i="2"/>
  <c r="K42" i="2"/>
  <c r="K43" i="2"/>
  <c r="K44" i="2"/>
  <c r="K46" i="2"/>
  <c r="K50" i="2"/>
  <c r="K51" i="2"/>
  <c r="K52" i="2"/>
  <c r="K53" i="2"/>
  <c r="K54" i="2"/>
  <c r="K63" i="2"/>
  <c r="K55" i="2"/>
  <c r="K56" i="2"/>
  <c r="K57" i="2"/>
  <c r="K58" i="2"/>
  <c r="K59" i="2"/>
  <c r="K60" i="2"/>
  <c r="K61" i="2"/>
  <c r="K62" i="2"/>
  <c r="K64" i="2"/>
  <c r="K86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7" i="2"/>
  <c r="K90" i="2"/>
  <c r="K92" i="2"/>
  <c r="L19" i="2"/>
  <c r="L30" i="2"/>
  <c r="L20" i="2"/>
  <c r="L31" i="2"/>
  <c r="L25" i="2"/>
  <c r="L32" i="2"/>
  <c r="L33" i="2"/>
  <c r="L26" i="2"/>
  <c r="L34" i="2"/>
  <c r="L35" i="2"/>
  <c r="L27" i="2"/>
  <c r="L36" i="2"/>
  <c r="L37" i="2"/>
  <c r="L38" i="2"/>
  <c r="L39" i="2"/>
  <c r="L40" i="2"/>
  <c r="L41" i="2"/>
  <c r="L42" i="2"/>
  <c r="L43" i="2"/>
  <c r="L44" i="2"/>
  <c r="L46" i="2"/>
  <c r="L50" i="2"/>
  <c r="L51" i="2"/>
  <c r="L52" i="2"/>
  <c r="L53" i="2"/>
  <c r="L54" i="2"/>
  <c r="L63" i="2"/>
  <c r="L55" i="2"/>
  <c r="L56" i="2"/>
  <c r="L57" i="2"/>
  <c r="L58" i="2"/>
  <c r="L59" i="2"/>
  <c r="L60" i="2"/>
  <c r="L61" i="2"/>
  <c r="L62" i="2"/>
  <c r="L64" i="2"/>
  <c r="L86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7" i="2"/>
  <c r="L90" i="2"/>
  <c r="L92" i="2"/>
  <c r="F91" i="2"/>
  <c r="G91" i="2"/>
  <c r="H91" i="2"/>
  <c r="I91" i="2"/>
  <c r="J91" i="2"/>
  <c r="K91" i="2"/>
  <c r="L91" i="2"/>
  <c r="E30" i="2"/>
  <c r="E20" i="2"/>
  <c r="E31" i="2"/>
  <c r="E25" i="2"/>
  <c r="E32" i="2"/>
  <c r="E33" i="2"/>
  <c r="E26" i="2"/>
  <c r="E34" i="2"/>
  <c r="E35" i="2"/>
  <c r="E27" i="2"/>
  <c r="E36" i="2"/>
  <c r="E37" i="2"/>
  <c r="E38" i="2"/>
  <c r="E39" i="2"/>
  <c r="E40" i="2"/>
  <c r="E41" i="2"/>
  <c r="E42" i="2"/>
  <c r="E43" i="2"/>
  <c r="E44" i="2"/>
  <c r="E46" i="2"/>
  <c r="E50" i="2"/>
  <c r="E51" i="2"/>
  <c r="E52" i="2"/>
  <c r="E53" i="2"/>
  <c r="E54" i="2"/>
  <c r="E63" i="2"/>
  <c r="E55" i="2"/>
  <c r="E56" i="2"/>
  <c r="E57" i="2"/>
  <c r="E58" i="2"/>
  <c r="E59" i="2"/>
  <c r="E60" i="2"/>
  <c r="E61" i="2"/>
  <c r="E62" i="2"/>
  <c r="E64" i="2"/>
  <c r="E86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7" i="2"/>
  <c r="E90" i="2"/>
  <c r="E92" i="2"/>
  <c r="E91" i="2"/>
  <c r="L14" i="1"/>
  <c r="L13" i="1"/>
  <c r="L12" i="1"/>
  <c r="L11" i="1"/>
  <c r="L10" i="1"/>
  <c r="L9" i="1"/>
  <c r="L8" i="1"/>
  <c r="L7" i="1"/>
  <c r="K14" i="1"/>
  <c r="K13" i="1"/>
  <c r="K12" i="1"/>
  <c r="K11" i="1"/>
  <c r="K10" i="1"/>
  <c r="K9" i="1"/>
  <c r="K8" i="1"/>
  <c r="K7" i="1"/>
  <c r="J14" i="1"/>
  <c r="J13" i="1"/>
  <c r="J12" i="1"/>
  <c r="J11" i="1"/>
  <c r="J10" i="1"/>
  <c r="J9" i="1"/>
  <c r="J8" i="1"/>
  <c r="J7" i="1"/>
  <c r="I14" i="1"/>
  <c r="I13" i="1"/>
  <c r="I12" i="1"/>
  <c r="I11" i="1"/>
  <c r="I10" i="1"/>
  <c r="I9" i="1"/>
  <c r="I8" i="1"/>
  <c r="I7" i="1"/>
  <c r="H14" i="1"/>
  <c r="H13" i="1"/>
  <c r="H12" i="1"/>
  <c r="H11" i="1"/>
  <c r="H10" i="1"/>
  <c r="H9" i="1"/>
  <c r="H8" i="1"/>
  <c r="H7" i="1"/>
  <c r="E7" i="1"/>
  <c r="E8" i="1"/>
  <c r="E9" i="1"/>
  <c r="E10" i="1"/>
  <c r="E11" i="1"/>
  <c r="E12" i="1"/>
  <c r="E13" i="1"/>
  <c r="E14" i="1"/>
  <c r="G14" i="1"/>
  <c r="G13" i="1"/>
  <c r="G12" i="1"/>
  <c r="G11" i="1"/>
  <c r="G10" i="1"/>
  <c r="G9" i="1"/>
  <c r="G8" i="1"/>
  <c r="G7" i="1"/>
  <c r="F12" i="1"/>
  <c r="F14" i="1"/>
  <c r="F13" i="1"/>
  <c r="F11" i="1"/>
  <c r="F10" i="1"/>
  <c r="F9" i="1"/>
  <c r="F8" i="1"/>
  <c r="F7" i="1"/>
  <c r="L6" i="1"/>
  <c r="K6" i="1"/>
  <c r="J6" i="1"/>
  <c r="I6" i="1"/>
  <c r="H6" i="1"/>
  <c r="G6" i="1"/>
  <c r="F6" i="1"/>
  <c r="E6" i="1"/>
  <c r="D13" i="1"/>
  <c r="D14" i="1"/>
  <c r="D12" i="1"/>
  <c r="D11" i="1"/>
  <c r="D10" i="1"/>
  <c r="D9" i="1"/>
  <c r="D8" i="1"/>
  <c r="D7" i="1"/>
  <c r="D6" i="1"/>
  <c r="B7" i="1"/>
  <c r="B8" i="1"/>
  <c r="B9" i="1"/>
  <c r="B10" i="1"/>
  <c r="B11" i="1"/>
  <c r="B12" i="1"/>
  <c r="B13" i="1"/>
  <c r="B14" i="1"/>
  <c r="B6" i="1"/>
  <c r="D4" i="1"/>
  <c r="G4" i="1"/>
  <c r="H4" i="1"/>
  <c r="I4" i="1"/>
  <c r="J4" i="1"/>
  <c r="K4" i="1"/>
  <c r="L4" i="1"/>
  <c r="E4" i="1"/>
  <c r="F4" i="1"/>
  <c r="E15" i="2"/>
  <c r="G15" i="2"/>
  <c r="F15" i="2"/>
  <c r="E14" i="2"/>
  <c r="G14" i="2"/>
  <c r="F14" i="2"/>
  <c r="E13" i="2"/>
  <c r="G13" i="2"/>
  <c r="F13" i="2"/>
  <c r="E12" i="2"/>
  <c r="G12" i="2"/>
  <c r="F12" i="2"/>
  <c r="E11" i="2"/>
  <c r="G11" i="2"/>
  <c r="F11" i="2"/>
  <c r="E10" i="2"/>
  <c r="G10" i="2"/>
  <c r="F10" i="2"/>
  <c r="E9" i="2"/>
  <c r="G9" i="2"/>
  <c r="F9" i="2"/>
  <c r="E8" i="2"/>
  <c r="G8" i="2"/>
  <c r="F8" i="2"/>
  <c r="E7" i="2"/>
  <c r="G7" i="2"/>
  <c r="F7" i="2"/>
  <c r="E6" i="2"/>
  <c r="G6" i="2"/>
  <c r="F6" i="2"/>
  <c r="E5" i="2"/>
  <c r="G5" i="2"/>
  <c r="F5" i="2"/>
  <c r="E4" i="2"/>
  <c r="G4" i="2"/>
  <c r="F4" i="2"/>
  <c r="E3" i="2"/>
  <c r="G3" i="2"/>
  <c r="F3" i="2"/>
</calcChain>
</file>

<file path=xl/sharedStrings.xml><?xml version="1.0" encoding="utf-8"?>
<sst xmlns="http://schemas.openxmlformats.org/spreadsheetml/2006/main" count="333" uniqueCount="156">
  <si>
    <t>R</t>
  </si>
  <si>
    <t>Number of cells N = 10*4^R + 2</t>
  </si>
  <si>
    <t>Number of cells along equator</t>
  </si>
  <si>
    <t>Average cell area in square Km</t>
  </si>
  <si>
    <t>Average distance between cell centers in Km</t>
  </si>
  <si>
    <t>Grid size Km</t>
  </si>
  <si>
    <t>layer</t>
  </si>
  <si>
    <t>interfaces</t>
  </si>
  <si>
    <t>cellcorners</t>
  </si>
  <si>
    <t>celledges</t>
  </si>
  <si>
    <t>endpoints</t>
  </si>
  <si>
    <t>l256</t>
  </si>
  <si>
    <t>cellneighbors</t>
  </si>
  <si>
    <t>r8</t>
  </si>
  <si>
    <t>r9</t>
  </si>
  <si>
    <t>r10</t>
  </si>
  <si>
    <t>r11</t>
  </si>
  <si>
    <t>cells</t>
  </si>
  <si>
    <t>no. processes</t>
  </si>
  <si>
    <t>640p</t>
  </si>
  <si>
    <t>2560p</t>
  </si>
  <si>
    <t>10240p</t>
  </si>
  <si>
    <t>40960p</t>
  </si>
  <si>
    <t>corners</t>
  </si>
  <si>
    <t>edges</t>
  </si>
  <si>
    <t>divergence</t>
  </si>
  <si>
    <t>grid variables:</t>
  </si>
  <si>
    <t>dimensions</t>
  </si>
  <si>
    <t>number of array elements</t>
  </si>
  <si>
    <t>geopotential</t>
  </si>
  <si>
    <t>layers</t>
  </si>
  <si>
    <t>ke</t>
  </si>
  <si>
    <t>mass</t>
  </si>
  <si>
    <t>grid_center_lat</t>
  </si>
  <si>
    <t>prec_frz_avg</t>
  </si>
  <si>
    <t>grid_center_lon</t>
  </si>
  <si>
    <t>prec_tot_avg</t>
  </si>
  <si>
    <t>grid_corner_lat</t>
  </si>
  <si>
    <t>pressure</t>
  </si>
  <si>
    <t>grid_corner_lon</t>
  </si>
  <si>
    <t>relative</t>
  </si>
  <si>
    <t>grid_edge_lat</t>
  </si>
  <si>
    <t>strm_func</t>
  </si>
  <si>
    <t>grid_edge_lon</t>
  </si>
  <si>
    <t>cell_corners</t>
  </si>
  <si>
    <t>vel_pot</t>
  </si>
  <si>
    <t>cell_edges</t>
  </si>
  <si>
    <t>vorticity</t>
  </si>
  <si>
    <t>edge_corners</t>
  </si>
  <si>
    <t>w_vert</t>
  </si>
  <si>
    <t>cell_neighbors</t>
  </si>
  <si>
    <t>area</t>
  </si>
  <si>
    <t>wind</t>
  </si>
  <si>
    <t>corner_cell_map_lat</t>
  </si>
  <si>
    <t>v</t>
  </si>
  <si>
    <t>corner_cell_map_lon</t>
  </si>
  <si>
    <t>u</t>
  </si>
  <si>
    <t>non-grid variables:</t>
  </si>
  <si>
    <t>time</t>
  </si>
  <si>
    <t>olr_avg</t>
  </si>
  <si>
    <t>swinc_avg</t>
  </si>
  <si>
    <t>if combined (all 38 vars)</t>
  </si>
  <si>
    <t>FILE NAME</t>
  </si>
  <si>
    <t>dynamics_</t>
  </si>
  <si>
    <t>geopotential_</t>
  </si>
  <si>
    <t>heating_</t>
  </si>
  <si>
    <t>mass_</t>
  </si>
  <si>
    <t>micro_</t>
  </si>
  <si>
    <t>pressure_</t>
  </si>
  <si>
    <t>temperature_</t>
  </si>
  <si>
    <t>turb_flux_</t>
  </si>
  <si>
    <t>water_</t>
  </si>
  <si>
    <t>wind_</t>
  </si>
  <si>
    <t>sbdmn_iota</t>
  </si>
  <si>
    <t>level_max</t>
  </si>
  <si>
    <t>nsdm_glbl = 10*2**(2*sbdmn_iota))</t>
  </si>
  <si>
    <t>No. cells per grid block</t>
  </si>
  <si>
    <t>cell_max = 2 + 10 * 2**(2*level_max)</t>
  </si>
  <si>
    <t>PEs</t>
  </si>
  <si>
    <t>nsdm</t>
  </si>
  <si>
    <r>
      <t>18x18</t>
    </r>
    <r>
      <rPr>
        <sz val="12"/>
        <color rgb="FF0000FF"/>
        <rFont val="Calibri"/>
        <scheme val="minor"/>
      </rPr>
      <t xml:space="preserve"> </t>
    </r>
    <r>
      <rPr>
        <sz val="12"/>
        <color rgb="FFFF0000"/>
        <rFont val="Calibri"/>
        <family val="2"/>
        <scheme val="minor"/>
      </rPr>
      <t>249 MiB</t>
    </r>
  </si>
  <si>
    <r>
      <t xml:space="preserve">34x34 </t>
    </r>
    <r>
      <rPr>
        <sz val="12"/>
        <color rgb="FFFF0000"/>
        <rFont val="Calibri"/>
        <family val="2"/>
        <scheme val="minor"/>
      </rPr>
      <t>872 MiB</t>
    </r>
  </si>
  <si>
    <r>
      <t xml:space="preserve">18x18 </t>
    </r>
    <r>
      <rPr>
        <sz val="12"/>
        <color rgb="FFFF0000"/>
        <rFont val="Calibri"/>
        <family val="2"/>
        <scheme val="minor"/>
      </rPr>
      <t>125 MiB</t>
    </r>
  </si>
  <si>
    <r>
      <rPr>
        <sz val="12"/>
        <rFont val="Calibri"/>
        <scheme val="minor"/>
      </rPr>
      <t>34x34</t>
    </r>
    <r>
      <rPr>
        <sz val="12"/>
        <color rgb="FF3366FF"/>
        <rFont val="Calibri"/>
        <scheme val="minor"/>
      </rPr>
      <t xml:space="preserve"> </t>
    </r>
    <r>
      <rPr>
        <sz val="12"/>
        <color rgb="FFFF0000"/>
        <rFont val="Calibri"/>
        <family val="2"/>
        <scheme val="minor"/>
      </rPr>
      <t>438 MiB</t>
    </r>
  </si>
  <si>
    <r>
      <rPr>
        <sz val="12"/>
        <rFont val="Calibri"/>
        <scheme val="minor"/>
      </rPr>
      <t>34x34</t>
    </r>
    <r>
      <rPr>
        <sz val="12"/>
        <color rgb="FF3366FF"/>
        <rFont val="Calibri"/>
        <scheme val="minor"/>
      </rPr>
      <t xml:space="preserve"> </t>
    </r>
    <r>
      <rPr>
        <sz val="12"/>
        <color rgb="FFFF0000"/>
        <rFont val="Calibri"/>
        <family val="2"/>
        <scheme val="minor"/>
      </rPr>
      <t>383 MiB</t>
    </r>
  </si>
  <si>
    <r>
      <rPr>
        <sz val="12"/>
        <rFont val="Calibri"/>
        <scheme val="minor"/>
      </rPr>
      <t>34x34</t>
    </r>
    <r>
      <rPr>
        <sz val="12"/>
        <color rgb="FF3366FF"/>
        <rFont val="Calibri"/>
        <scheme val="minor"/>
      </rPr>
      <t xml:space="preserve"> </t>
    </r>
    <r>
      <rPr>
        <sz val="12"/>
        <color rgb="FFFF0000"/>
        <rFont val="Calibri"/>
        <family val="2"/>
        <scheme val="minor"/>
      </rPr>
      <t>386 MiB</t>
    </r>
  </si>
  <si>
    <r>
      <rPr>
        <sz val="12"/>
        <rFont val="Calibri"/>
        <scheme val="minor"/>
      </rPr>
      <t>34x34</t>
    </r>
    <r>
      <rPr>
        <sz val="12"/>
        <color rgb="FF3366FF"/>
        <rFont val="Calibri"/>
        <scheme val="minor"/>
      </rPr>
      <t xml:space="preserve"> </t>
    </r>
    <r>
      <rPr>
        <sz val="12"/>
        <color rgb="FFFF0000"/>
        <rFont val="Calibri"/>
        <family val="2"/>
        <scheme val="minor"/>
      </rPr>
      <t>407 MiB</t>
    </r>
  </si>
  <si>
    <t>66x66 OOM</t>
  </si>
  <si>
    <r>
      <t>18x18</t>
    </r>
    <r>
      <rPr>
        <sz val="12"/>
        <color rgb="FF0000FF"/>
        <rFont val="Calibri"/>
        <scheme val="minor"/>
      </rPr>
      <t xml:space="preserve"> </t>
    </r>
    <r>
      <rPr>
        <sz val="12"/>
        <color rgb="FFFF0000"/>
        <rFont val="Calibri"/>
        <family val="2"/>
        <scheme val="minor"/>
      </rPr>
      <t>250 MiB</t>
    </r>
  </si>
  <si>
    <r>
      <t xml:space="preserve">18x18 </t>
    </r>
    <r>
      <rPr>
        <sz val="12"/>
        <color rgb="FFFF0000"/>
        <rFont val="Calibri"/>
        <family val="2"/>
        <scheme val="minor"/>
      </rPr>
      <t>126 MiB</t>
    </r>
  </si>
  <si>
    <t>Number of grid variables = 16</t>
  </si>
  <si>
    <t>Number of field variables = 38</t>
  </si>
  <si>
    <t>km = 256</t>
  </si>
  <si>
    <r>
      <t xml:space="preserve">34x34 </t>
    </r>
    <r>
      <rPr>
        <sz val="12"/>
        <color rgb="FFFF0000"/>
        <rFont val="Calibri"/>
        <family val="2"/>
        <scheme val="minor"/>
      </rPr>
      <t>874 MiB</t>
    </r>
  </si>
  <si>
    <r>
      <t>18x18</t>
    </r>
    <r>
      <rPr>
        <sz val="12"/>
        <color rgb="FF0000FF"/>
        <rFont val="Calibri"/>
        <scheme val="minor"/>
      </rPr>
      <t xml:space="preserve"> </t>
    </r>
    <r>
      <rPr>
        <sz val="12"/>
        <color rgb="FFFF0000"/>
        <rFont val="Calibri"/>
        <family val="2"/>
        <scheme val="minor"/>
      </rPr>
      <t>252 MiB</t>
    </r>
  </si>
  <si>
    <r>
      <t xml:space="preserve">34x34 </t>
    </r>
    <r>
      <rPr>
        <sz val="12"/>
        <color rgb="FFFF0000"/>
        <rFont val="Calibri"/>
        <family val="2"/>
        <scheme val="minor"/>
      </rPr>
      <t>877 MiB</t>
    </r>
  </si>
  <si>
    <r>
      <t>18x18</t>
    </r>
    <r>
      <rPr>
        <sz val="12"/>
        <color rgb="FF0000FF"/>
        <rFont val="Calibri"/>
        <scheme val="minor"/>
      </rPr>
      <t xml:space="preserve"> </t>
    </r>
    <r>
      <rPr>
        <sz val="12"/>
        <color rgb="FFFF0000"/>
        <rFont val="Calibri"/>
        <family val="2"/>
        <scheme val="minor"/>
      </rPr>
      <t>128 MiB</t>
    </r>
  </si>
  <si>
    <r>
      <t>18x18</t>
    </r>
    <r>
      <rPr>
        <sz val="12"/>
        <color rgb="FF0000FF"/>
        <rFont val="Calibri"/>
        <scheme val="minor"/>
      </rPr>
      <t xml:space="preserve"> </t>
    </r>
    <r>
      <rPr>
        <sz val="12"/>
        <color rgb="FFFF0000"/>
        <rFont val="Calibri"/>
        <family val="2"/>
        <scheme val="minor"/>
      </rPr>
      <t>266 MiB</t>
    </r>
  </si>
  <si>
    <r>
      <t xml:space="preserve">18x18 </t>
    </r>
    <r>
      <rPr>
        <sz val="12"/>
        <color rgb="FFFF0000"/>
        <rFont val="Calibri"/>
        <family val="2"/>
        <scheme val="minor"/>
      </rPr>
      <t>142 MiB</t>
    </r>
  </si>
  <si>
    <t>temperature_lyr</t>
  </si>
  <si>
    <t>exner_lyr</t>
  </si>
  <si>
    <t>water_vapor_lyr</t>
  </si>
  <si>
    <t>cloud_water_lyr</t>
  </si>
  <si>
    <t>rain_mmr_lyr</t>
  </si>
  <si>
    <t>cloud_ice_lyr</t>
  </si>
  <si>
    <t>snow_mmr_lyr</t>
  </si>
  <si>
    <t>graupel_mmr_lyr</t>
  </si>
  <si>
    <t>heating_sw_lyr_avg</t>
  </si>
  <si>
    <t>heating_lw_lyr_avg</t>
  </si>
  <si>
    <t>heating_sw_cs_lyr_avg</t>
  </si>
  <si>
    <t>heating_lw_cs_lyr_avg</t>
  </si>
  <si>
    <t>heating_latent_lyr_avg</t>
  </si>
  <si>
    <t>qwv_tend_micro_lyr_avg</t>
  </si>
  <si>
    <t>qsn_tend_micro_lyr_avg</t>
  </si>
  <si>
    <t>qrw_tend_micro_lyr_avg</t>
  </si>
  <si>
    <t>qgr_tend_micro_lyr_avg</t>
  </si>
  <si>
    <t>qcw_tend_micro_lyr_avg</t>
  </si>
  <si>
    <t>qci_tend_micro_lyr_avg</t>
  </si>
  <si>
    <t>heat_flux_vdiff_ifc_avg</t>
  </si>
  <si>
    <t>wtr_flux_vdiff_ifc_avg</t>
  </si>
  <si>
    <t>write amount in MiB per process</t>
  </si>
  <si>
    <t>SUM (MiB) / snapshot</t>
  </si>
  <si>
    <t>SUM (GiB) / snapshot</t>
  </si>
  <si>
    <t>exner_lyr_</t>
  </si>
  <si>
    <t>surfaces</t>
  </si>
  <si>
    <t>subtotal</t>
  </si>
  <si>
    <t>group variables into files</t>
  </si>
  <si>
    <t>Number of edges               E = (N-2)*3</t>
  </si>
  <si>
    <t>Number of corners          C = (N-2)*2</t>
  </si>
  <si>
    <t>R: refine level</t>
  </si>
  <si>
    <t>R: level_max</t>
  </si>
  <si>
    <t>nsdm_glbl: number of global grid blocks</t>
  </si>
  <si>
    <t>3 snapshots x 38 non-grid variables + grid variables (GiB)</t>
  </si>
  <si>
    <t>1 snapshot x 38 non-grid variables + grid variables (GiB)</t>
  </si>
  <si>
    <t>SUM (MiB)</t>
  </si>
  <si>
    <t>SUM (GiB)</t>
  </si>
  <si>
    <t>data type: float: size =</t>
  </si>
  <si>
    <r>
      <t xml:space="preserve">34x34  </t>
    </r>
    <r>
      <rPr>
        <sz val="12"/>
        <color rgb="FFFF0000"/>
        <rFont val="Calibri"/>
        <family val="2"/>
        <scheme val="minor"/>
      </rPr>
      <t>898 MiB</t>
    </r>
  </si>
  <si>
    <r>
      <t xml:space="preserve">18x18 </t>
    </r>
    <r>
      <rPr>
        <sz val="12"/>
        <color rgb="FF0000FF"/>
        <rFont val="Calibri"/>
        <scheme val="minor"/>
      </rPr>
      <t xml:space="preserve"> </t>
    </r>
    <r>
      <rPr>
        <sz val="12"/>
        <color rgb="FFFF0000"/>
        <rFont val="Calibri"/>
        <family val="2"/>
        <scheme val="minor"/>
      </rPr>
      <t>286 MiB</t>
    </r>
  </si>
  <si>
    <r>
      <t xml:space="preserve">34x34  </t>
    </r>
    <r>
      <rPr>
        <sz val="12"/>
        <color rgb="FFFF0000"/>
        <rFont val="Calibri"/>
        <family val="2"/>
        <scheme val="minor"/>
      </rPr>
      <t>942 MiB</t>
    </r>
  </si>
  <si>
    <r>
      <t xml:space="preserve">18x18 </t>
    </r>
    <r>
      <rPr>
        <sz val="12"/>
        <color rgb="FF0000FF"/>
        <rFont val="Calibri"/>
        <scheme val="minor"/>
      </rPr>
      <t xml:space="preserve"> </t>
    </r>
    <r>
      <rPr>
        <sz val="12"/>
        <color rgb="FFFF0000"/>
        <rFont val="Calibri"/>
        <family val="2"/>
        <scheme val="minor"/>
      </rPr>
      <t>162 MiB</t>
    </r>
  </si>
  <si>
    <r>
      <rPr>
        <sz val="12"/>
        <rFont val="Calibri"/>
        <scheme val="minor"/>
      </rPr>
      <t>34x34</t>
    </r>
    <r>
      <rPr>
        <sz val="12"/>
        <color rgb="FF3366FF"/>
        <rFont val="Calibri"/>
        <scheme val="minor"/>
      </rPr>
      <t xml:space="preserve">  </t>
    </r>
    <r>
      <rPr>
        <sz val="12"/>
        <color rgb="FFFF0000"/>
        <rFont val="Calibri"/>
        <family val="2"/>
        <scheme val="minor"/>
      </rPr>
      <t>508 MiB</t>
    </r>
  </si>
  <si>
    <r>
      <rPr>
        <sz val="12"/>
        <rFont val="Calibri"/>
        <scheme val="minor"/>
      </rPr>
      <t>18x18</t>
    </r>
    <r>
      <rPr>
        <sz val="12"/>
        <color rgb="FF3366FF"/>
        <rFont val="Calibri"/>
        <scheme val="minor"/>
      </rPr>
      <t xml:space="preserve">  </t>
    </r>
    <r>
      <rPr>
        <sz val="12"/>
        <color rgb="FFFF0000"/>
        <rFont val="Calibri"/>
        <family val="2"/>
        <scheme val="minor"/>
      </rPr>
      <t>395 MiB</t>
    </r>
  </si>
  <si>
    <r>
      <t xml:space="preserve">34x34  </t>
    </r>
    <r>
      <rPr>
        <sz val="12"/>
        <color rgb="FFFF0000"/>
        <rFont val="Calibri"/>
        <family val="2"/>
        <scheme val="minor"/>
      </rPr>
      <t>1151 MiB</t>
    </r>
  </si>
  <si>
    <r>
      <t xml:space="preserve">18x18 </t>
    </r>
    <r>
      <rPr>
        <sz val="12"/>
        <color rgb="FF0000FF"/>
        <rFont val="Calibri"/>
        <scheme val="minor"/>
      </rPr>
      <t xml:space="preserve"> </t>
    </r>
    <r>
      <rPr>
        <sz val="12"/>
        <color rgb="FFFF0000"/>
        <rFont val="Calibri"/>
        <family val="2"/>
        <scheme val="minor"/>
      </rPr>
      <t>271 MiB</t>
    </r>
  </si>
  <si>
    <r>
      <rPr>
        <sz val="12"/>
        <rFont val="Calibri"/>
        <scheme val="minor"/>
      </rPr>
      <t>34x34</t>
    </r>
    <r>
      <rPr>
        <sz val="12"/>
        <color rgb="FF0000FF"/>
        <rFont val="Calibri"/>
        <scheme val="minor"/>
      </rPr>
      <t xml:space="preserve">  </t>
    </r>
    <r>
      <rPr>
        <sz val="12"/>
        <color rgb="FFFF0000"/>
        <rFont val="Calibri"/>
        <family val="2"/>
        <scheme val="minor"/>
      </rPr>
      <t>717 MiB</t>
    </r>
  </si>
  <si>
    <r>
      <t>18x18</t>
    </r>
    <r>
      <rPr>
        <sz val="12"/>
        <color rgb="FF0000FF"/>
        <rFont val="Calibri"/>
        <scheme val="minor"/>
      </rPr>
      <t xml:space="preserve">  </t>
    </r>
    <r>
      <rPr>
        <sz val="12"/>
        <color rgb="FFFF0000"/>
        <rFont val="Calibri"/>
        <family val="2"/>
        <scheme val="minor"/>
      </rPr>
      <t>??? MiB</t>
    </r>
  </si>
  <si>
    <r>
      <t xml:space="preserve">34x34  </t>
    </r>
    <r>
      <rPr>
        <sz val="12"/>
        <color rgb="FFFF0000"/>
        <rFont val="Calibri"/>
        <family val="2"/>
        <scheme val="minor"/>
      </rPr>
      <t>??? MiB</t>
    </r>
  </si>
  <si>
    <r>
      <t xml:space="preserve">18x18 </t>
    </r>
    <r>
      <rPr>
        <sz val="12"/>
        <color rgb="FF0000FF"/>
        <rFont val="Calibri"/>
        <scheme val="minor"/>
      </rPr>
      <t xml:space="preserve"> </t>
    </r>
    <r>
      <rPr>
        <sz val="12"/>
        <color rgb="FFFF0000"/>
        <rFont val="Calibri"/>
        <family val="2"/>
        <scheme val="minor"/>
      </rPr>
      <t>??? MiB</t>
    </r>
  </si>
  <si>
    <r>
      <rPr>
        <sz val="12"/>
        <rFont val="Calibri"/>
        <scheme val="minor"/>
      </rPr>
      <t>34x34</t>
    </r>
    <r>
      <rPr>
        <sz val="12"/>
        <color rgb="FF0000FF"/>
        <rFont val="Calibri"/>
        <scheme val="minor"/>
      </rPr>
      <t xml:space="preserve">  </t>
    </r>
    <r>
      <rPr>
        <sz val="12"/>
        <color rgb="FFFF0000"/>
        <rFont val="Calibri"/>
        <family val="2"/>
        <scheme val="minor"/>
      </rPr>
      <t>??? MiB</t>
    </r>
  </si>
  <si>
    <r>
      <t xml:space="preserve">im x jm </t>
    </r>
    <r>
      <rPr>
        <sz val="12"/>
        <color rgb="FFFF0000"/>
        <rFont val="Calibri"/>
        <family val="2"/>
        <scheme val="minor"/>
      </rPr>
      <t>malloc/proc</t>
    </r>
  </si>
  <si>
    <t>nsdm: number of blocks per process</t>
  </si>
  <si>
    <t>io_config_file = ZGrd.CP.lyr.fcfg</t>
  </si>
  <si>
    <t>physics_mode = enabled</t>
  </si>
  <si>
    <t>restart_interval =   0</t>
  </si>
  <si>
    <t>OOM: out of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</si>
</sst>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sz val="12"/>
      <color rgb="FF0000FF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34998626667073579"/>
      <name val="Calibri"/>
      <scheme val="minor"/>
    </font>
    <font>
      <sz val="12"/>
      <color rgb="FF3366FF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5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Fill="1"/>
    <xf numFmtId="3" fontId="0" fillId="0" borderId="0" xfId="0" applyNumberFormat="1"/>
    <xf numFmtId="2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4" fontId="0" fillId="0" borderId="0" xfId="0" applyNumberFormat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5" xfId="0" applyBorder="1" applyAlignment="1">
      <alignment wrapText="1"/>
    </xf>
    <xf numFmtId="0" fontId="7" fillId="0" borderId="1" xfId="0" applyFont="1" applyBorder="1"/>
    <xf numFmtId="3" fontId="0" fillId="0" borderId="0" xfId="0" applyNumberFormat="1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2" fillId="0" borderId="8" xfId="0" applyFont="1" applyBorder="1"/>
    <xf numFmtId="0" fontId="3" fillId="0" borderId="8" xfId="0" applyFont="1" applyBorder="1" applyAlignment="1">
      <alignment horizontal="center"/>
    </xf>
    <xf numFmtId="0" fontId="0" fillId="2" borderId="8" xfId="0" applyFill="1" applyBorder="1"/>
    <xf numFmtId="3" fontId="0" fillId="0" borderId="8" xfId="0" applyNumberFormat="1" applyBorder="1"/>
    <xf numFmtId="0" fontId="3" fillId="0" borderId="8" xfId="0" applyFont="1" applyBorder="1"/>
    <xf numFmtId="0" fontId="4" fillId="0" borderId="8" xfId="0" applyFont="1" applyBorder="1"/>
    <xf numFmtId="2" fontId="1" fillId="0" borderId="8" xfId="0" applyNumberFormat="1" applyFont="1" applyBorder="1"/>
    <xf numFmtId="4" fontId="1" fillId="0" borderId="8" xfId="0" applyNumberFormat="1" applyFont="1" applyBorder="1"/>
    <xf numFmtId="0" fontId="1" fillId="0" borderId="8" xfId="0" applyFont="1" applyBorder="1"/>
    <xf numFmtId="0" fontId="0" fillId="0" borderId="8" xfId="0" applyBorder="1" applyAlignment="1">
      <alignment horizontal="right"/>
    </xf>
    <xf numFmtId="2" fontId="0" fillId="0" borderId="8" xfId="0" applyNumberFormat="1" applyBorder="1"/>
    <xf numFmtId="2" fontId="3" fillId="0" borderId="8" xfId="0" applyNumberFormat="1" applyFont="1" applyBorder="1"/>
    <xf numFmtId="2" fontId="2" fillId="0" borderId="8" xfId="0" applyNumberFormat="1" applyFont="1" applyBorder="1"/>
    <xf numFmtId="0" fontId="2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7" fillId="0" borderId="12" xfId="0" applyFont="1" applyBorder="1"/>
    <xf numFmtId="0" fontId="7" fillId="0" borderId="11" xfId="0" applyFont="1" applyBorder="1"/>
    <xf numFmtId="0" fontId="7" fillId="0" borderId="10" xfId="0" applyFont="1" applyBorder="1"/>
    <xf numFmtId="0" fontId="7" fillId="0" borderId="6" xfId="0" applyFont="1" applyBorder="1"/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horizontal="right" wrapText="1"/>
    </xf>
    <xf numFmtId="0" fontId="0" fillId="2" borderId="8" xfId="0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2" fontId="1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3" fillId="0" borderId="13" xfId="0" applyFont="1" applyBorder="1" applyAlignment="1">
      <alignment horizontal="right" vertical="center" textRotation="90" wrapText="1"/>
    </xf>
    <xf numFmtId="0" fontId="3" fillId="0" borderId="7" xfId="0" applyFont="1" applyBorder="1" applyAlignment="1">
      <alignment horizontal="right" vertical="center" textRotation="90" wrapText="1"/>
    </xf>
    <xf numFmtId="0" fontId="3" fillId="0" borderId="9" xfId="0" applyFont="1" applyBorder="1" applyAlignment="1">
      <alignment horizontal="right" vertical="center" textRotation="90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7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0" fillId="0" borderId="8" xfId="0" applyBorder="1" applyAlignment="1">
      <alignment horizontal="center"/>
    </xf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Y123"/>
  <sheetViews>
    <sheetView tabSelected="1" zoomScale="150" zoomScaleNormal="150" zoomScalePageLayoutView="150" workbookViewId="0"/>
  </sheetViews>
  <sheetFormatPr baseColWidth="10" defaultRowHeight="15" x14ac:dyDescent="0"/>
  <cols>
    <col min="1" max="1" width="21.83203125" customWidth="1"/>
    <col min="2" max="2" width="5" bestFit="1" customWidth="1"/>
    <col min="3" max="3" width="10.5" bestFit="1" customWidth="1"/>
    <col min="4" max="4" width="12.1640625" bestFit="1" customWidth="1"/>
    <col min="5" max="5" width="11.6640625" bestFit="1" customWidth="1"/>
    <col min="6" max="6" width="11.33203125" customWidth="1"/>
    <col min="7" max="8" width="12.83203125" customWidth="1"/>
    <col min="9" max="9" width="12.83203125" bestFit="1" customWidth="1"/>
    <col min="10" max="10" width="13.83203125" bestFit="1" customWidth="1"/>
    <col min="11" max="11" width="14.83203125" bestFit="1" customWidth="1"/>
    <col min="12" max="12" width="14.83203125" customWidth="1"/>
    <col min="13" max="13" width="13.83203125" customWidth="1"/>
    <col min="14" max="14" width="12.6640625" bestFit="1" customWidth="1"/>
    <col min="15" max="15" width="22" bestFit="1" customWidth="1"/>
    <col min="16" max="16" width="5.83203125" customWidth="1"/>
    <col min="17" max="17" width="6.33203125" customWidth="1"/>
    <col min="18" max="19" width="7.33203125" customWidth="1"/>
    <col min="20" max="21" width="6.83203125" customWidth="1"/>
    <col min="22" max="22" width="7.33203125" bestFit="1" customWidth="1"/>
  </cols>
  <sheetData>
    <row r="2" spans="4:51" s="1" customFormat="1" ht="61" customHeight="1">
      <c r="D2" s="21" t="s">
        <v>129</v>
      </c>
      <c r="E2" s="22" t="s">
        <v>1</v>
      </c>
      <c r="F2" s="22" t="s">
        <v>128</v>
      </c>
      <c r="G2" s="22" t="s">
        <v>127</v>
      </c>
      <c r="H2" s="22" t="s">
        <v>2</v>
      </c>
      <c r="I2" s="22" t="s">
        <v>3</v>
      </c>
      <c r="J2" s="22" t="s">
        <v>4</v>
      </c>
      <c r="K2" s="23" t="s">
        <v>5</v>
      </c>
    </row>
    <row r="3" spans="4:51">
      <c r="D3" s="24">
        <v>1</v>
      </c>
      <c r="E3" s="24">
        <f>10*4^D3+2</f>
        <v>42</v>
      </c>
      <c r="F3" s="24">
        <f t="shared" ref="F3:F15" si="0">(E3-2)*2</f>
        <v>80</v>
      </c>
      <c r="G3" s="24">
        <f t="shared" ref="G3:G15" si="1">(E3-2)*3</f>
        <v>120</v>
      </c>
      <c r="H3" s="24">
        <v>10</v>
      </c>
      <c r="I3" s="24">
        <v>12171428.57</v>
      </c>
      <c r="J3" s="24">
        <v>3717.4</v>
      </c>
      <c r="K3" s="24">
        <v>3584</v>
      </c>
    </row>
    <row r="4" spans="4:51">
      <c r="D4" s="24">
        <v>2</v>
      </c>
      <c r="E4" s="24">
        <f t="shared" ref="E4:E15" si="2">10*4^D4+2</f>
        <v>162</v>
      </c>
      <c r="F4" s="24">
        <f t="shared" si="0"/>
        <v>320</v>
      </c>
      <c r="G4" s="24">
        <f t="shared" si="1"/>
        <v>480</v>
      </c>
      <c r="H4" s="24">
        <v>20</v>
      </c>
      <c r="I4" s="24">
        <v>3155555.56</v>
      </c>
      <c r="J4" s="24">
        <v>1909.5</v>
      </c>
      <c r="K4" s="24">
        <v>1792</v>
      </c>
    </row>
    <row r="5" spans="4:51">
      <c r="D5" s="24">
        <v>3</v>
      </c>
      <c r="E5" s="24">
        <f t="shared" si="2"/>
        <v>642</v>
      </c>
      <c r="F5" s="24">
        <f t="shared" si="0"/>
        <v>1280</v>
      </c>
      <c r="G5" s="24">
        <f t="shared" si="1"/>
        <v>1920</v>
      </c>
      <c r="H5" s="24">
        <v>40</v>
      </c>
      <c r="I5" s="24">
        <v>796261.68</v>
      </c>
      <c r="J5" s="24">
        <v>961.6</v>
      </c>
      <c r="K5" s="24">
        <v>896</v>
      </c>
    </row>
    <row r="6" spans="4:51">
      <c r="D6" s="24">
        <v>4</v>
      </c>
      <c r="E6" s="24">
        <f t="shared" si="2"/>
        <v>2562</v>
      </c>
      <c r="F6" s="24">
        <f t="shared" si="0"/>
        <v>5120</v>
      </c>
      <c r="G6" s="24">
        <f t="shared" si="1"/>
        <v>7680</v>
      </c>
      <c r="H6" s="24">
        <v>80</v>
      </c>
      <c r="I6" s="24">
        <v>199531.62</v>
      </c>
      <c r="J6" s="24">
        <v>481.6</v>
      </c>
      <c r="K6" s="24">
        <v>448</v>
      </c>
    </row>
    <row r="7" spans="4:51">
      <c r="D7" s="24">
        <v>5</v>
      </c>
      <c r="E7" s="24">
        <f t="shared" si="2"/>
        <v>10242</v>
      </c>
      <c r="F7" s="24">
        <f t="shared" si="0"/>
        <v>20480</v>
      </c>
      <c r="G7" s="24">
        <f t="shared" si="1"/>
        <v>30720</v>
      </c>
      <c r="H7" s="24">
        <v>160</v>
      </c>
      <c r="I7" s="24">
        <v>49912.13</v>
      </c>
      <c r="J7" s="24">
        <v>240.9</v>
      </c>
      <c r="K7" s="24">
        <v>223</v>
      </c>
    </row>
    <row r="8" spans="4:51">
      <c r="D8" s="24">
        <v>6</v>
      </c>
      <c r="E8" s="24">
        <f t="shared" si="2"/>
        <v>40962</v>
      </c>
      <c r="F8" s="24">
        <f t="shared" si="0"/>
        <v>81920</v>
      </c>
      <c r="G8" s="24">
        <f t="shared" si="1"/>
        <v>122880</v>
      </c>
      <c r="H8" s="24">
        <v>320</v>
      </c>
      <c r="I8" s="24">
        <v>12479.86</v>
      </c>
      <c r="J8" s="24">
        <v>120.5</v>
      </c>
      <c r="K8" s="24">
        <v>112</v>
      </c>
    </row>
    <row r="9" spans="4:51" s="2" customFormat="1">
      <c r="D9" s="25">
        <v>7</v>
      </c>
      <c r="E9" s="25">
        <f t="shared" si="2"/>
        <v>163842</v>
      </c>
      <c r="F9" s="25">
        <f t="shared" si="0"/>
        <v>327680</v>
      </c>
      <c r="G9" s="25">
        <f t="shared" si="1"/>
        <v>491520</v>
      </c>
      <c r="H9" s="25">
        <v>640</v>
      </c>
      <c r="I9" s="25">
        <v>3120.08</v>
      </c>
      <c r="J9" s="25">
        <v>60.28</v>
      </c>
      <c r="K9" s="25">
        <v>55.9</v>
      </c>
    </row>
    <row r="10" spans="4:51" s="2" customFormat="1">
      <c r="D10" s="25">
        <v>8</v>
      </c>
      <c r="E10" s="25">
        <f t="shared" si="2"/>
        <v>655362</v>
      </c>
      <c r="F10" s="25">
        <f t="shared" si="0"/>
        <v>1310720</v>
      </c>
      <c r="G10" s="25">
        <f t="shared" si="1"/>
        <v>1966080</v>
      </c>
      <c r="H10" s="25">
        <v>1280</v>
      </c>
      <c r="I10" s="25">
        <v>780.03</v>
      </c>
      <c r="J10" s="25">
        <v>30.15</v>
      </c>
      <c r="K10" s="25">
        <v>27.9</v>
      </c>
      <c r="AY10"/>
    </row>
    <row r="11" spans="4:51" s="2" customFormat="1">
      <c r="D11" s="25">
        <v>9</v>
      </c>
      <c r="E11" s="25">
        <f t="shared" si="2"/>
        <v>2621442</v>
      </c>
      <c r="F11" s="25">
        <f t="shared" si="0"/>
        <v>5242880</v>
      </c>
      <c r="G11" s="25">
        <f t="shared" si="1"/>
        <v>7864320</v>
      </c>
      <c r="H11" s="25">
        <v>2560</v>
      </c>
      <c r="I11" s="25">
        <v>195.01</v>
      </c>
      <c r="J11" s="25">
        <v>15.08</v>
      </c>
      <c r="K11" s="25">
        <v>14</v>
      </c>
      <c r="AY11"/>
    </row>
    <row r="12" spans="4:51" s="2" customFormat="1">
      <c r="D12" s="25">
        <v>10</v>
      </c>
      <c r="E12" s="25">
        <f t="shared" si="2"/>
        <v>10485762</v>
      </c>
      <c r="F12" s="25">
        <f t="shared" si="0"/>
        <v>20971520</v>
      </c>
      <c r="G12" s="25">
        <f t="shared" si="1"/>
        <v>31457280</v>
      </c>
      <c r="H12" s="25">
        <v>5120</v>
      </c>
      <c r="I12" s="25">
        <v>48.75</v>
      </c>
      <c r="J12" s="25">
        <v>7.54</v>
      </c>
      <c r="K12" s="25">
        <v>6.98</v>
      </c>
      <c r="AY12"/>
    </row>
    <row r="13" spans="4:51" s="2" customFormat="1">
      <c r="D13" s="25">
        <v>11</v>
      </c>
      <c r="E13" s="25">
        <f t="shared" si="2"/>
        <v>41943042</v>
      </c>
      <c r="F13" s="25">
        <f t="shared" si="0"/>
        <v>83886080</v>
      </c>
      <c r="G13" s="25">
        <f t="shared" si="1"/>
        <v>125829120</v>
      </c>
      <c r="H13" s="25">
        <v>10240</v>
      </c>
      <c r="I13" s="25">
        <v>12.19</v>
      </c>
      <c r="J13" s="25">
        <v>3.77</v>
      </c>
      <c r="K13" s="25">
        <v>3.49</v>
      </c>
      <c r="AY13"/>
    </row>
    <row r="14" spans="4:51">
      <c r="D14" s="24">
        <v>12</v>
      </c>
      <c r="E14" s="24">
        <f t="shared" si="2"/>
        <v>167772162</v>
      </c>
      <c r="F14" s="24">
        <f t="shared" si="0"/>
        <v>335544320</v>
      </c>
      <c r="G14" s="24">
        <f t="shared" si="1"/>
        <v>503316480</v>
      </c>
      <c r="H14" s="24">
        <v>20480</v>
      </c>
      <c r="I14" s="24">
        <v>3.05</v>
      </c>
      <c r="J14" s="24">
        <v>1.89</v>
      </c>
      <c r="K14" s="24">
        <v>1.75</v>
      </c>
    </row>
    <row r="15" spans="4:51">
      <c r="D15" s="24">
        <v>13</v>
      </c>
      <c r="E15" s="24">
        <f t="shared" si="2"/>
        <v>671088642</v>
      </c>
      <c r="F15" s="24">
        <f t="shared" si="0"/>
        <v>1342177280</v>
      </c>
      <c r="G15" s="24">
        <f t="shared" si="1"/>
        <v>2013265920</v>
      </c>
      <c r="H15" s="24">
        <v>40960</v>
      </c>
      <c r="I15" s="24">
        <v>0.76</v>
      </c>
      <c r="J15" s="24">
        <v>0.94</v>
      </c>
      <c r="K15" s="24">
        <v>0.873</v>
      </c>
    </row>
    <row r="17" spans="1:22">
      <c r="E17" s="57" t="s">
        <v>0</v>
      </c>
      <c r="F17" s="57"/>
      <c r="G17" s="57"/>
      <c r="H17" s="57"/>
      <c r="I17" s="57"/>
      <c r="J17" s="57"/>
      <c r="K17" s="57"/>
      <c r="L17" s="57"/>
      <c r="M17" s="3"/>
    </row>
    <row r="18" spans="1:22">
      <c r="D18" s="24"/>
      <c r="E18" s="26">
        <v>6</v>
      </c>
      <c r="F18" s="26">
        <v>7</v>
      </c>
      <c r="G18" s="26">
        <v>8</v>
      </c>
      <c r="H18" s="26">
        <v>9</v>
      </c>
      <c r="I18" s="26">
        <v>10</v>
      </c>
      <c r="J18" s="26">
        <v>11</v>
      </c>
      <c r="K18" s="26">
        <v>12</v>
      </c>
      <c r="L18" s="26">
        <v>13</v>
      </c>
      <c r="M18" s="3"/>
      <c r="O18" s="24"/>
      <c r="P18" s="52" t="s">
        <v>120</v>
      </c>
      <c r="Q18" s="52"/>
      <c r="R18" s="52"/>
      <c r="S18" s="52"/>
      <c r="T18" s="52"/>
      <c r="U18" s="52"/>
      <c r="V18" s="52"/>
    </row>
    <row r="19" spans="1:22">
      <c r="D19" s="24" t="s">
        <v>6</v>
      </c>
      <c r="E19" s="27">
        <v>256</v>
      </c>
      <c r="F19" s="27">
        <f>E19</f>
        <v>256</v>
      </c>
      <c r="G19" s="27">
        <f>E19</f>
        <v>256</v>
      </c>
      <c r="H19" s="27">
        <f>E19</f>
        <v>256</v>
      </c>
      <c r="I19" s="27">
        <f>E19</f>
        <v>256</v>
      </c>
      <c r="J19" s="27">
        <f>E19</f>
        <v>256</v>
      </c>
      <c r="K19" s="27">
        <f>E19</f>
        <v>256</v>
      </c>
      <c r="L19" s="27">
        <f>E19</f>
        <v>256</v>
      </c>
      <c r="M19" s="4"/>
      <c r="O19" s="24"/>
      <c r="P19" s="51" t="s">
        <v>11</v>
      </c>
      <c r="Q19" s="51"/>
      <c r="R19" s="51"/>
      <c r="S19" s="51"/>
      <c r="T19" s="51"/>
      <c r="U19" s="51"/>
      <c r="V19" s="51"/>
    </row>
    <row r="20" spans="1:22">
      <c r="D20" s="24" t="s">
        <v>7</v>
      </c>
      <c r="E20" s="24">
        <f>E19+1</f>
        <v>257</v>
      </c>
      <c r="F20" s="24">
        <f>F19+1</f>
        <v>257</v>
      </c>
      <c r="G20" s="24">
        <f t="shared" ref="G20:J20" si="3">G19+1</f>
        <v>257</v>
      </c>
      <c r="H20" s="24">
        <f t="shared" si="3"/>
        <v>257</v>
      </c>
      <c r="I20" s="24">
        <f t="shared" si="3"/>
        <v>257</v>
      </c>
      <c r="J20" s="24">
        <f t="shared" si="3"/>
        <v>257</v>
      </c>
      <c r="K20" s="24">
        <f>K19+1</f>
        <v>257</v>
      </c>
      <c r="L20" s="24">
        <f>L19+1</f>
        <v>257</v>
      </c>
      <c r="O20" s="34" t="s">
        <v>74</v>
      </c>
      <c r="P20" s="21" t="s">
        <v>13</v>
      </c>
      <c r="Q20" s="21" t="s">
        <v>14</v>
      </c>
      <c r="R20" s="21" t="s">
        <v>15</v>
      </c>
      <c r="S20" s="21" t="s">
        <v>16</v>
      </c>
      <c r="T20" s="21" t="s">
        <v>14</v>
      </c>
      <c r="U20" s="21" t="s">
        <v>15</v>
      </c>
      <c r="V20" s="21" t="s">
        <v>16</v>
      </c>
    </row>
    <row r="21" spans="1:22">
      <c r="D21" s="24" t="s">
        <v>8</v>
      </c>
      <c r="E21" s="24">
        <v>6</v>
      </c>
      <c r="F21" s="24">
        <v>6</v>
      </c>
      <c r="G21" s="24">
        <v>6</v>
      </c>
      <c r="H21" s="24">
        <v>6</v>
      </c>
      <c r="I21" s="24">
        <v>6</v>
      </c>
      <c r="J21" s="24">
        <v>6</v>
      </c>
      <c r="K21" s="24">
        <v>6</v>
      </c>
      <c r="L21" s="24">
        <v>6</v>
      </c>
      <c r="O21" s="34" t="s">
        <v>18</v>
      </c>
      <c r="P21" s="21" t="s">
        <v>19</v>
      </c>
      <c r="Q21" s="21" t="s">
        <v>20</v>
      </c>
      <c r="R21" s="21" t="s">
        <v>21</v>
      </c>
      <c r="S21" s="21" t="s">
        <v>22</v>
      </c>
      <c r="T21" s="21" t="s">
        <v>19</v>
      </c>
      <c r="U21" s="21" t="s">
        <v>20</v>
      </c>
      <c r="V21" s="21" t="s">
        <v>21</v>
      </c>
    </row>
    <row r="22" spans="1:22">
      <c r="D22" s="24" t="s">
        <v>9</v>
      </c>
      <c r="E22" s="24">
        <v>6</v>
      </c>
      <c r="F22" s="24">
        <v>6</v>
      </c>
      <c r="G22" s="24">
        <v>6</v>
      </c>
      <c r="H22" s="24">
        <v>6</v>
      </c>
      <c r="I22" s="24">
        <v>6</v>
      </c>
      <c r="J22" s="24">
        <v>6</v>
      </c>
      <c r="K22" s="24">
        <v>6</v>
      </c>
      <c r="L22" s="24">
        <v>6</v>
      </c>
      <c r="O22" s="24" t="str">
        <f t="shared" ref="O22:O59" si="4">A50</f>
        <v>relative</v>
      </c>
      <c r="P22" s="35">
        <f t="shared" ref="P22:P59" si="5">G50*4/640/1048576</f>
        <v>1.0000030517578125</v>
      </c>
      <c r="Q22" s="35">
        <f t="shared" ref="Q22:Q59" si="6">H50*4/2560/1048576</f>
        <v>1.0000007629394532</v>
      </c>
      <c r="R22" s="35">
        <f t="shared" ref="R22:R59" si="7">I50*4/10240/1048576</f>
        <v>1.0000001907348632</v>
      </c>
      <c r="S22" s="35">
        <f t="shared" ref="S22:S59" si="8">J50*4/40960/1048576</f>
        <v>1.0000000476837159</v>
      </c>
      <c r="T22" s="35">
        <f t="shared" ref="T22:T59" si="9">H50*4/640/1048576</f>
        <v>4.0000030517578127</v>
      </c>
      <c r="U22" s="35">
        <f t="shared" ref="U22:U59" si="10">I50*4/2560/1048576</f>
        <v>4.0000007629394529</v>
      </c>
      <c r="V22" s="35">
        <f t="shared" ref="V22:V59" si="11">J50*4/10240/1048576</f>
        <v>4.0000001907348635</v>
      </c>
    </row>
    <row r="23" spans="1:22">
      <c r="D23" s="24" t="s">
        <v>10</v>
      </c>
      <c r="E23" s="24">
        <v>2</v>
      </c>
      <c r="F23" s="24">
        <v>2</v>
      </c>
      <c r="G23" s="24">
        <v>2</v>
      </c>
      <c r="H23" s="24">
        <v>2</v>
      </c>
      <c r="I23" s="24">
        <v>2</v>
      </c>
      <c r="J23" s="24">
        <v>2</v>
      </c>
      <c r="K23" s="24">
        <v>2</v>
      </c>
      <c r="L23" s="24">
        <v>2</v>
      </c>
      <c r="O23" s="24" t="str">
        <f t="shared" si="4"/>
        <v>vel_pot</v>
      </c>
      <c r="P23" s="35">
        <f t="shared" si="5"/>
        <v>1.0000030517578125</v>
      </c>
      <c r="Q23" s="35">
        <f t="shared" si="6"/>
        <v>1.0000007629394532</v>
      </c>
      <c r="R23" s="35">
        <f t="shared" si="7"/>
        <v>1.0000001907348632</v>
      </c>
      <c r="S23" s="35">
        <f t="shared" si="8"/>
        <v>1.0000000476837159</v>
      </c>
      <c r="T23" s="35">
        <f t="shared" si="9"/>
        <v>4.0000030517578127</v>
      </c>
      <c r="U23" s="35">
        <f t="shared" si="10"/>
        <v>4.0000007629394529</v>
      </c>
      <c r="V23" s="35">
        <f t="shared" si="11"/>
        <v>4.0000001907348635</v>
      </c>
    </row>
    <row r="24" spans="1:22">
      <c r="D24" s="24" t="s">
        <v>12</v>
      </c>
      <c r="E24" s="24">
        <v>6</v>
      </c>
      <c r="F24" s="24">
        <v>6</v>
      </c>
      <c r="G24" s="24">
        <v>6</v>
      </c>
      <c r="H24" s="24">
        <v>6</v>
      </c>
      <c r="I24" s="24">
        <v>6</v>
      </c>
      <c r="J24" s="24">
        <v>6</v>
      </c>
      <c r="K24" s="24">
        <v>6</v>
      </c>
      <c r="L24" s="24">
        <v>6</v>
      </c>
      <c r="O24" s="24" t="str">
        <f t="shared" si="4"/>
        <v>strm_func</v>
      </c>
      <c r="P24" s="35">
        <f t="shared" si="5"/>
        <v>1.0000030517578125</v>
      </c>
      <c r="Q24" s="35">
        <f t="shared" si="6"/>
        <v>1.0000007629394532</v>
      </c>
      <c r="R24" s="35">
        <f t="shared" si="7"/>
        <v>1.0000001907348632</v>
      </c>
      <c r="S24" s="35">
        <f t="shared" si="8"/>
        <v>1.0000000476837159</v>
      </c>
      <c r="T24" s="35">
        <f t="shared" si="9"/>
        <v>4.0000030517578127</v>
      </c>
      <c r="U24" s="35">
        <f t="shared" si="10"/>
        <v>4.0000007629394529</v>
      </c>
      <c r="V24" s="35">
        <f t="shared" si="11"/>
        <v>4.0000001907348635</v>
      </c>
    </row>
    <row r="25" spans="1:22">
      <c r="D25" s="24" t="s">
        <v>17</v>
      </c>
      <c r="E25" s="28">
        <f t="shared" ref="E25:J25" si="12">10*4^E18+2</f>
        <v>40962</v>
      </c>
      <c r="F25" s="28">
        <f t="shared" si="12"/>
        <v>163842</v>
      </c>
      <c r="G25" s="28">
        <f t="shared" si="12"/>
        <v>655362</v>
      </c>
      <c r="H25" s="28">
        <f t="shared" si="12"/>
        <v>2621442</v>
      </c>
      <c r="I25" s="28">
        <f t="shared" si="12"/>
        <v>10485762</v>
      </c>
      <c r="J25" s="28">
        <f t="shared" si="12"/>
        <v>41943042</v>
      </c>
      <c r="K25" s="28">
        <f>10*4^K18+2</f>
        <v>167772162</v>
      </c>
      <c r="L25" s="28">
        <f>10*4^L18+2</f>
        <v>671088642</v>
      </c>
      <c r="M25" s="5"/>
      <c r="O25" s="24" t="str">
        <f t="shared" si="4"/>
        <v>divergence</v>
      </c>
      <c r="P25" s="35">
        <f t="shared" si="5"/>
        <v>1.0000030517578125</v>
      </c>
      <c r="Q25" s="35">
        <f t="shared" si="6"/>
        <v>1.0000007629394532</v>
      </c>
      <c r="R25" s="35">
        <f t="shared" si="7"/>
        <v>1.0000001907348632</v>
      </c>
      <c r="S25" s="35">
        <f t="shared" si="8"/>
        <v>1.0000000476837159</v>
      </c>
      <c r="T25" s="35">
        <f t="shared" si="9"/>
        <v>4.0000030517578127</v>
      </c>
      <c r="U25" s="35">
        <f t="shared" si="10"/>
        <v>4.0000007629394529</v>
      </c>
      <c r="V25" s="35">
        <f t="shared" si="11"/>
        <v>4.0000001907348635</v>
      </c>
    </row>
    <row r="26" spans="1:22">
      <c r="D26" s="24" t="s">
        <v>23</v>
      </c>
      <c r="E26" s="28">
        <f>(E25-2)*2</f>
        <v>81920</v>
      </c>
      <c r="F26" s="28">
        <f>(F25-2)*2</f>
        <v>327680</v>
      </c>
      <c r="G26" s="28">
        <f t="shared" ref="G26:L26" si="13">(G25-2)*2</f>
        <v>1310720</v>
      </c>
      <c r="H26" s="28">
        <f t="shared" si="13"/>
        <v>5242880</v>
      </c>
      <c r="I26" s="28">
        <f t="shared" si="13"/>
        <v>20971520</v>
      </c>
      <c r="J26" s="28">
        <f t="shared" si="13"/>
        <v>83886080</v>
      </c>
      <c r="K26" s="28">
        <f t="shared" si="13"/>
        <v>335544320</v>
      </c>
      <c r="L26" s="28">
        <f t="shared" si="13"/>
        <v>1342177280</v>
      </c>
      <c r="M26" s="5"/>
      <c r="O26" s="24" t="str">
        <f t="shared" si="4"/>
        <v>ke</v>
      </c>
      <c r="P26" s="35">
        <f t="shared" si="5"/>
        <v>1.0000030517578125</v>
      </c>
      <c r="Q26" s="35">
        <f t="shared" si="6"/>
        <v>1.0000007629394532</v>
      </c>
      <c r="R26" s="35">
        <f t="shared" si="7"/>
        <v>1.0000001907348632</v>
      </c>
      <c r="S26" s="35">
        <f t="shared" si="8"/>
        <v>1.0000000476837159</v>
      </c>
      <c r="T26" s="35">
        <f t="shared" si="9"/>
        <v>4.0000030517578127</v>
      </c>
      <c r="U26" s="35">
        <f t="shared" si="10"/>
        <v>4.0000007629394529</v>
      </c>
      <c r="V26" s="35">
        <f t="shared" si="11"/>
        <v>4.0000001907348635</v>
      </c>
    </row>
    <row r="27" spans="1:22">
      <c r="D27" s="24" t="s">
        <v>24</v>
      </c>
      <c r="E27" s="28">
        <f>(E25-2)*3</f>
        <v>122880</v>
      </c>
      <c r="F27" s="28">
        <f>(F25-2)*3</f>
        <v>491520</v>
      </c>
      <c r="G27" s="28">
        <f t="shared" ref="G27:L27" si="14">(G25-2)*3</f>
        <v>1966080</v>
      </c>
      <c r="H27" s="28">
        <f t="shared" si="14"/>
        <v>7864320</v>
      </c>
      <c r="I27" s="28">
        <f t="shared" si="14"/>
        <v>31457280</v>
      </c>
      <c r="J27" s="28">
        <f t="shared" si="14"/>
        <v>125829120</v>
      </c>
      <c r="K27" s="28">
        <f t="shared" si="14"/>
        <v>503316480</v>
      </c>
      <c r="L27" s="28">
        <f t="shared" si="14"/>
        <v>2013265920</v>
      </c>
      <c r="M27" s="5"/>
      <c r="O27" s="24" t="str">
        <f t="shared" si="4"/>
        <v>vorticity</v>
      </c>
      <c r="P27" s="35">
        <f t="shared" si="5"/>
        <v>1.0000030517578125</v>
      </c>
      <c r="Q27" s="35">
        <f t="shared" si="6"/>
        <v>1.0000007629394532</v>
      </c>
      <c r="R27" s="35">
        <f t="shared" si="7"/>
        <v>1.0000001907348632</v>
      </c>
      <c r="S27" s="35">
        <f t="shared" si="8"/>
        <v>1.0000000476837159</v>
      </c>
      <c r="T27" s="35">
        <f t="shared" si="9"/>
        <v>4.0000030517578127</v>
      </c>
      <c r="U27" s="35">
        <f t="shared" si="10"/>
        <v>4.0000007629394529</v>
      </c>
      <c r="V27" s="35">
        <f t="shared" si="11"/>
        <v>4.0000001907348635</v>
      </c>
    </row>
    <row r="28" spans="1:22">
      <c r="F28" s="5"/>
      <c r="G28" s="5"/>
      <c r="H28" s="5"/>
      <c r="I28" s="5"/>
      <c r="J28" s="5"/>
      <c r="K28" s="5"/>
      <c r="L28" s="5"/>
      <c r="M28" s="5"/>
      <c r="O28" s="24" t="str">
        <f t="shared" si="4"/>
        <v>mass</v>
      </c>
      <c r="P28" s="35">
        <f t="shared" si="5"/>
        <v>1.0000030517578125</v>
      </c>
      <c r="Q28" s="35">
        <f t="shared" si="6"/>
        <v>1.0000007629394532</v>
      </c>
      <c r="R28" s="35">
        <f t="shared" si="7"/>
        <v>1.0000001907348632</v>
      </c>
      <c r="S28" s="35">
        <f t="shared" si="8"/>
        <v>1.0000000476837159</v>
      </c>
      <c r="T28" s="35">
        <f t="shared" si="9"/>
        <v>4.0000030517578127</v>
      </c>
      <c r="U28" s="35">
        <f t="shared" si="10"/>
        <v>4.0000007629394529</v>
      </c>
      <c r="V28" s="35">
        <f t="shared" si="11"/>
        <v>4.0000001907348635</v>
      </c>
    </row>
    <row r="29" spans="1:22">
      <c r="A29" s="29" t="s">
        <v>26</v>
      </c>
      <c r="B29" s="52" t="s">
        <v>27</v>
      </c>
      <c r="C29" s="52"/>
      <c r="D29" s="52"/>
      <c r="E29" s="52" t="s">
        <v>28</v>
      </c>
      <c r="F29" s="52"/>
      <c r="G29" s="52"/>
      <c r="H29" s="52"/>
      <c r="I29" s="52"/>
      <c r="J29" s="52"/>
      <c r="K29" s="52"/>
      <c r="L29" s="52"/>
      <c r="O29" s="24" t="str">
        <f t="shared" si="4"/>
        <v>pressure</v>
      </c>
      <c r="P29" s="35">
        <f t="shared" si="5"/>
        <v>1.0039093136787414</v>
      </c>
      <c r="Q29" s="35">
        <f t="shared" si="6"/>
        <v>1.0039070159196855</v>
      </c>
      <c r="R29" s="35">
        <f t="shared" si="7"/>
        <v>1.0039064414799213</v>
      </c>
      <c r="S29" s="35">
        <f t="shared" si="8"/>
        <v>1.0039062978699804</v>
      </c>
      <c r="T29" s="35">
        <f t="shared" si="9"/>
        <v>4.0156280636787418</v>
      </c>
      <c r="U29" s="35">
        <f t="shared" si="10"/>
        <v>4.015625765919685</v>
      </c>
      <c r="V29" s="35">
        <f t="shared" si="11"/>
        <v>4.0156251914799217</v>
      </c>
    </row>
    <row r="30" spans="1:22">
      <c r="A30" s="24" t="s">
        <v>30</v>
      </c>
      <c r="B30" s="24"/>
      <c r="C30" s="30" t="s">
        <v>30</v>
      </c>
      <c r="D30" s="30"/>
      <c r="E30" s="28">
        <f>E19</f>
        <v>256</v>
      </c>
      <c r="F30" s="28">
        <f>F19</f>
        <v>256</v>
      </c>
      <c r="G30" s="28">
        <f t="shared" ref="G30:L31" si="15">G19</f>
        <v>256</v>
      </c>
      <c r="H30" s="28">
        <f t="shared" si="15"/>
        <v>256</v>
      </c>
      <c r="I30" s="28">
        <f t="shared" si="15"/>
        <v>256</v>
      </c>
      <c r="J30" s="28">
        <f t="shared" si="15"/>
        <v>256</v>
      </c>
      <c r="K30" s="28">
        <f t="shared" si="15"/>
        <v>256</v>
      </c>
      <c r="L30" s="28">
        <f t="shared" si="15"/>
        <v>256</v>
      </c>
      <c r="O30" s="24" t="str">
        <f t="shared" si="4"/>
        <v>temperature_lyr</v>
      </c>
      <c r="P30" s="35">
        <f t="shared" si="5"/>
        <v>1.0039093136787414</v>
      </c>
      <c r="Q30" s="35">
        <f t="shared" si="6"/>
        <v>1.0039070159196855</v>
      </c>
      <c r="R30" s="35">
        <f t="shared" si="7"/>
        <v>1.0039064414799213</v>
      </c>
      <c r="S30" s="35">
        <f t="shared" si="8"/>
        <v>1.0039062978699804</v>
      </c>
      <c r="T30" s="35">
        <f t="shared" si="9"/>
        <v>4.0156280636787418</v>
      </c>
      <c r="U30" s="35">
        <f t="shared" si="10"/>
        <v>4.015625765919685</v>
      </c>
      <c r="V30" s="35">
        <f t="shared" si="11"/>
        <v>4.0156251914799217</v>
      </c>
    </row>
    <row r="31" spans="1:22">
      <c r="A31" s="24" t="s">
        <v>7</v>
      </c>
      <c r="B31" s="24"/>
      <c r="C31" s="30" t="s">
        <v>7</v>
      </c>
      <c r="D31" s="30"/>
      <c r="E31" s="28">
        <f>E20</f>
        <v>257</v>
      </c>
      <c r="F31" s="28">
        <f>F20</f>
        <v>257</v>
      </c>
      <c r="G31" s="28">
        <f t="shared" si="15"/>
        <v>257</v>
      </c>
      <c r="H31" s="28">
        <f t="shared" si="15"/>
        <v>257</v>
      </c>
      <c r="I31" s="28">
        <f t="shared" si="15"/>
        <v>257</v>
      </c>
      <c r="J31" s="28">
        <f t="shared" si="15"/>
        <v>257</v>
      </c>
      <c r="K31" s="28">
        <f t="shared" si="15"/>
        <v>257</v>
      </c>
      <c r="L31" s="28">
        <f t="shared" si="15"/>
        <v>257</v>
      </c>
      <c r="O31" s="24" t="str">
        <f t="shared" si="4"/>
        <v>geopotential</v>
      </c>
      <c r="P31" s="35">
        <f t="shared" si="5"/>
        <v>1.0039093136787414</v>
      </c>
      <c r="Q31" s="35">
        <f t="shared" si="6"/>
        <v>1.0039070159196855</v>
      </c>
      <c r="R31" s="35">
        <f t="shared" si="7"/>
        <v>1.0039064414799213</v>
      </c>
      <c r="S31" s="35">
        <f t="shared" si="8"/>
        <v>1.0039062978699804</v>
      </c>
      <c r="T31" s="35">
        <f t="shared" si="9"/>
        <v>4.0156280636787418</v>
      </c>
      <c r="U31" s="35">
        <f t="shared" si="10"/>
        <v>4.015625765919685</v>
      </c>
      <c r="V31" s="35">
        <f t="shared" si="11"/>
        <v>4.0156251914799217</v>
      </c>
    </row>
    <row r="32" spans="1:22">
      <c r="A32" s="24" t="s">
        <v>33</v>
      </c>
      <c r="B32" s="24"/>
      <c r="C32" s="30" t="s">
        <v>17</v>
      </c>
      <c r="D32" s="30"/>
      <c r="E32" s="28">
        <f t="shared" ref="E32:L32" si="16">E25</f>
        <v>40962</v>
      </c>
      <c r="F32" s="28">
        <f t="shared" si="16"/>
        <v>163842</v>
      </c>
      <c r="G32" s="28">
        <f t="shared" si="16"/>
        <v>655362</v>
      </c>
      <c r="H32" s="28">
        <f t="shared" si="16"/>
        <v>2621442</v>
      </c>
      <c r="I32" s="28">
        <f t="shared" si="16"/>
        <v>10485762</v>
      </c>
      <c r="J32" s="28">
        <f t="shared" si="16"/>
        <v>41943042</v>
      </c>
      <c r="K32" s="28">
        <f t="shared" si="16"/>
        <v>167772162</v>
      </c>
      <c r="L32" s="28">
        <f t="shared" si="16"/>
        <v>671088642</v>
      </c>
      <c r="M32" s="5"/>
      <c r="O32" s="24" t="str">
        <f t="shared" si="4"/>
        <v>u</v>
      </c>
      <c r="P32" s="35">
        <f t="shared" si="5"/>
        <v>2</v>
      </c>
      <c r="Q32" s="35">
        <f t="shared" si="6"/>
        <v>2</v>
      </c>
      <c r="R32" s="35">
        <f t="shared" si="7"/>
        <v>2</v>
      </c>
      <c r="S32" s="35">
        <f t="shared" si="8"/>
        <v>2</v>
      </c>
      <c r="T32" s="35">
        <f t="shared" si="9"/>
        <v>8</v>
      </c>
      <c r="U32" s="35">
        <f t="shared" si="10"/>
        <v>8</v>
      </c>
      <c r="V32" s="35">
        <f t="shared" si="11"/>
        <v>8</v>
      </c>
    </row>
    <row r="33" spans="1:51">
      <c r="A33" s="24" t="s">
        <v>35</v>
      </c>
      <c r="B33" s="24"/>
      <c r="C33" s="30" t="s">
        <v>17</v>
      </c>
      <c r="D33" s="30"/>
      <c r="E33" s="28">
        <f>E25</f>
        <v>40962</v>
      </c>
      <c r="F33" s="28">
        <f>F25</f>
        <v>163842</v>
      </c>
      <c r="G33" s="28">
        <f t="shared" ref="G33:L34" si="17">G25</f>
        <v>655362</v>
      </c>
      <c r="H33" s="28">
        <f t="shared" si="17"/>
        <v>2621442</v>
      </c>
      <c r="I33" s="28">
        <f t="shared" si="17"/>
        <v>10485762</v>
      </c>
      <c r="J33" s="28">
        <f t="shared" si="17"/>
        <v>41943042</v>
      </c>
      <c r="K33" s="28">
        <f t="shared" si="17"/>
        <v>167772162</v>
      </c>
      <c r="L33" s="28">
        <f t="shared" si="17"/>
        <v>671088642</v>
      </c>
      <c r="M33" s="5"/>
      <c r="O33" s="24" t="str">
        <f t="shared" si="4"/>
        <v>v</v>
      </c>
      <c r="P33" s="35">
        <f t="shared" si="5"/>
        <v>2</v>
      </c>
      <c r="Q33" s="35">
        <f t="shared" si="6"/>
        <v>2</v>
      </c>
      <c r="R33" s="35">
        <f t="shared" si="7"/>
        <v>2</v>
      </c>
      <c r="S33" s="35">
        <f t="shared" si="8"/>
        <v>2</v>
      </c>
      <c r="T33" s="35">
        <f t="shared" si="9"/>
        <v>8</v>
      </c>
      <c r="U33" s="35">
        <f t="shared" si="10"/>
        <v>8</v>
      </c>
      <c r="V33" s="35">
        <f t="shared" si="11"/>
        <v>8</v>
      </c>
    </row>
    <row r="34" spans="1:51">
      <c r="A34" s="24" t="s">
        <v>37</v>
      </c>
      <c r="B34" s="24"/>
      <c r="C34" s="30" t="s">
        <v>23</v>
      </c>
      <c r="D34" s="30"/>
      <c r="E34" s="28">
        <f>E26</f>
        <v>81920</v>
      </c>
      <c r="F34" s="28">
        <f>F26</f>
        <v>327680</v>
      </c>
      <c r="G34" s="28">
        <f t="shared" si="17"/>
        <v>1310720</v>
      </c>
      <c r="H34" s="28">
        <f t="shared" si="17"/>
        <v>5242880</v>
      </c>
      <c r="I34" s="28">
        <f t="shared" si="17"/>
        <v>20971520</v>
      </c>
      <c r="J34" s="28">
        <f t="shared" si="17"/>
        <v>83886080</v>
      </c>
      <c r="K34" s="28">
        <f t="shared" si="17"/>
        <v>335544320</v>
      </c>
      <c r="L34" s="28">
        <f t="shared" si="17"/>
        <v>1342177280</v>
      </c>
      <c r="M34" s="5"/>
      <c r="O34" s="24" t="str">
        <f t="shared" si="4"/>
        <v>wind</v>
      </c>
      <c r="P34" s="35">
        <f t="shared" si="5"/>
        <v>3</v>
      </c>
      <c r="Q34" s="35">
        <f t="shared" si="6"/>
        <v>3</v>
      </c>
      <c r="R34" s="35">
        <f t="shared" si="7"/>
        <v>3</v>
      </c>
      <c r="S34" s="35">
        <f t="shared" si="8"/>
        <v>3</v>
      </c>
      <c r="T34" s="35">
        <f t="shared" si="9"/>
        <v>12</v>
      </c>
      <c r="U34" s="35">
        <f t="shared" si="10"/>
        <v>12</v>
      </c>
      <c r="V34" s="35">
        <f t="shared" si="11"/>
        <v>12</v>
      </c>
    </row>
    <row r="35" spans="1:51">
      <c r="A35" s="24" t="s">
        <v>39</v>
      </c>
      <c r="B35" s="24"/>
      <c r="C35" s="30" t="s">
        <v>23</v>
      </c>
      <c r="D35" s="30"/>
      <c r="E35" s="28">
        <f>E26</f>
        <v>81920</v>
      </c>
      <c r="F35" s="28">
        <f>F26</f>
        <v>327680</v>
      </c>
      <c r="G35" s="28">
        <f t="shared" ref="G35:L36" si="18">G26</f>
        <v>1310720</v>
      </c>
      <c r="H35" s="28">
        <f t="shared" si="18"/>
        <v>5242880</v>
      </c>
      <c r="I35" s="28">
        <f t="shared" si="18"/>
        <v>20971520</v>
      </c>
      <c r="J35" s="28">
        <f t="shared" si="18"/>
        <v>83886080</v>
      </c>
      <c r="K35" s="28">
        <f t="shared" si="18"/>
        <v>335544320</v>
      </c>
      <c r="L35" s="28">
        <f t="shared" si="18"/>
        <v>1342177280</v>
      </c>
      <c r="M35" s="5"/>
      <c r="O35" s="24" t="str">
        <f t="shared" si="4"/>
        <v>w_vert</v>
      </c>
      <c r="P35" s="35">
        <f t="shared" si="5"/>
        <v>1.0039093136787414</v>
      </c>
      <c r="Q35" s="35">
        <f t="shared" si="6"/>
        <v>1.0039070159196855</v>
      </c>
      <c r="R35" s="35">
        <f t="shared" si="7"/>
        <v>1.0039064414799213</v>
      </c>
      <c r="S35" s="35">
        <f t="shared" si="8"/>
        <v>1.0039062978699804</v>
      </c>
      <c r="T35" s="35">
        <f t="shared" si="9"/>
        <v>4.0156280636787418</v>
      </c>
      <c r="U35" s="35">
        <f t="shared" si="10"/>
        <v>4.015625765919685</v>
      </c>
      <c r="V35" s="35">
        <f t="shared" si="11"/>
        <v>4.0156251914799217</v>
      </c>
    </row>
    <row r="36" spans="1:51">
      <c r="A36" s="24" t="s">
        <v>41</v>
      </c>
      <c r="B36" s="24"/>
      <c r="C36" s="30" t="s">
        <v>24</v>
      </c>
      <c r="D36" s="30"/>
      <c r="E36" s="28">
        <f>E27</f>
        <v>122880</v>
      </c>
      <c r="F36" s="28">
        <f>F27</f>
        <v>491520</v>
      </c>
      <c r="G36" s="28">
        <f t="shared" si="18"/>
        <v>1966080</v>
      </c>
      <c r="H36" s="28">
        <f t="shared" si="18"/>
        <v>7864320</v>
      </c>
      <c r="I36" s="28">
        <f t="shared" si="18"/>
        <v>31457280</v>
      </c>
      <c r="J36" s="28">
        <f t="shared" si="18"/>
        <v>125829120</v>
      </c>
      <c r="K36" s="28">
        <f t="shared" si="18"/>
        <v>503316480</v>
      </c>
      <c r="L36" s="28">
        <f t="shared" si="18"/>
        <v>2013265920</v>
      </c>
      <c r="M36" s="5"/>
      <c r="O36" s="24" t="str">
        <f t="shared" si="4"/>
        <v>exner_lyr</v>
      </c>
      <c r="P36" s="35">
        <f t="shared" si="5"/>
        <v>1.0039093136787414</v>
      </c>
      <c r="Q36" s="35">
        <f t="shared" si="6"/>
        <v>1.0039070159196855</v>
      </c>
      <c r="R36" s="35">
        <f t="shared" si="7"/>
        <v>1.0039064414799213</v>
      </c>
      <c r="S36" s="35">
        <f t="shared" si="8"/>
        <v>1.0039062978699804</v>
      </c>
      <c r="T36" s="35">
        <f t="shared" si="9"/>
        <v>4.0156280636787418</v>
      </c>
      <c r="U36" s="35">
        <f t="shared" si="10"/>
        <v>4.015625765919685</v>
      </c>
      <c r="V36" s="35">
        <f t="shared" si="11"/>
        <v>4.0156251914799217</v>
      </c>
    </row>
    <row r="37" spans="1:51">
      <c r="A37" s="24" t="s">
        <v>43</v>
      </c>
      <c r="B37" s="24"/>
      <c r="C37" s="30" t="s">
        <v>24</v>
      </c>
      <c r="D37" s="30"/>
      <c r="E37" s="28">
        <f>E27</f>
        <v>122880</v>
      </c>
      <c r="F37" s="28">
        <f>F27</f>
        <v>491520</v>
      </c>
      <c r="G37" s="28">
        <f t="shared" ref="G37:L37" si="19">G27</f>
        <v>1966080</v>
      </c>
      <c r="H37" s="28">
        <f t="shared" si="19"/>
        <v>7864320</v>
      </c>
      <c r="I37" s="28">
        <f t="shared" si="19"/>
        <v>31457280</v>
      </c>
      <c r="J37" s="28">
        <f t="shared" si="19"/>
        <v>125829120</v>
      </c>
      <c r="K37" s="28">
        <f t="shared" si="19"/>
        <v>503316480</v>
      </c>
      <c r="L37" s="28">
        <f t="shared" si="19"/>
        <v>2013265920</v>
      </c>
      <c r="M37" s="5"/>
      <c r="O37" s="24" t="str">
        <f t="shared" si="4"/>
        <v>water_vapor_lyr</v>
      </c>
      <c r="P37" s="35">
        <f t="shared" si="5"/>
        <v>1.0039093136787414</v>
      </c>
      <c r="Q37" s="35">
        <f t="shared" si="6"/>
        <v>1.0039070159196855</v>
      </c>
      <c r="R37" s="35">
        <f t="shared" si="7"/>
        <v>1.0039064414799213</v>
      </c>
      <c r="S37" s="35">
        <f t="shared" si="8"/>
        <v>1.0039062978699804</v>
      </c>
      <c r="T37" s="35">
        <f t="shared" si="9"/>
        <v>4.0156280636787418</v>
      </c>
      <c r="U37" s="35">
        <f t="shared" si="10"/>
        <v>4.015625765919685</v>
      </c>
      <c r="V37" s="35">
        <f t="shared" si="11"/>
        <v>4.0156251914799217</v>
      </c>
    </row>
    <row r="38" spans="1:51">
      <c r="A38" s="24" t="s">
        <v>44</v>
      </c>
      <c r="B38" s="24"/>
      <c r="C38" s="30" t="s">
        <v>17</v>
      </c>
      <c r="D38" s="30" t="s">
        <v>8</v>
      </c>
      <c r="E38" s="28">
        <f t="shared" ref="E38:L38" si="20">E25*E21</f>
        <v>245772</v>
      </c>
      <c r="F38" s="28">
        <f t="shared" si="20"/>
        <v>983052</v>
      </c>
      <c r="G38" s="28">
        <f t="shared" si="20"/>
        <v>3932172</v>
      </c>
      <c r="H38" s="28">
        <f t="shared" si="20"/>
        <v>15728652</v>
      </c>
      <c r="I38" s="28">
        <f t="shared" si="20"/>
        <v>62914572</v>
      </c>
      <c r="J38" s="28">
        <f t="shared" si="20"/>
        <v>251658252</v>
      </c>
      <c r="K38" s="28">
        <f t="shared" si="20"/>
        <v>1006632972</v>
      </c>
      <c r="L38" s="28">
        <f t="shared" si="20"/>
        <v>4026531852</v>
      </c>
      <c r="O38" s="24" t="str">
        <f t="shared" si="4"/>
        <v>cloud_water_lyr</v>
      </c>
      <c r="P38" s="35">
        <f t="shared" si="5"/>
        <v>1.0039093136787414</v>
      </c>
      <c r="Q38" s="35">
        <f t="shared" si="6"/>
        <v>1.0039070159196855</v>
      </c>
      <c r="R38" s="35">
        <f t="shared" si="7"/>
        <v>1.0039064414799213</v>
      </c>
      <c r="S38" s="35">
        <f t="shared" si="8"/>
        <v>1.0039062978699804</v>
      </c>
      <c r="T38" s="35">
        <f t="shared" si="9"/>
        <v>4.0156280636787418</v>
      </c>
      <c r="U38" s="35">
        <f t="shared" si="10"/>
        <v>4.015625765919685</v>
      </c>
      <c r="V38" s="35">
        <f t="shared" si="11"/>
        <v>4.0156251914799217</v>
      </c>
    </row>
    <row r="39" spans="1:51">
      <c r="A39" s="24" t="s">
        <v>46</v>
      </c>
      <c r="B39" s="24"/>
      <c r="C39" s="30" t="s">
        <v>17</v>
      </c>
      <c r="D39" s="30" t="s">
        <v>9</v>
      </c>
      <c r="E39" s="28">
        <f t="shared" ref="E39:L39" si="21">E25*E22</f>
        <v>245772</v>
      </c>
      <c r="F39" s="28">
        <f t="shared" si="21"/>
        <v>983052</v>
      </c>
      <c r="G39" s="28">
        <f t="shared" si="21"/>
        <v>3932172</v>
      </c>
      <c r="H39" s="28">
        <f t="shared" si="21"/>
        <v>15728652</v>
      </c>
      <c r="I39" s="28">
        <f t="shared" si="21"/>
        <v>62914572</v>
      </c>
      <c r="J39" s="28">
        <f t="shared" si="21"/>
        <v>251658252</v>
      </c>
      <c r="K39" s="28">
        <f t="shared" si="21"/>
        <v>1006632972</v>
      </c>
      <c r="L39" s="28">
        <f t="shared" si="21"/>
        <v>4026531852</v>
      </c>
      <c r="O39" s="24" t="str">
        <f t="shared" si="4"/>
        <v>rain_mmr_lyr</v>
      </c>
      <c r="P39" s="35">
        <f t="shared" si="5"/>
        <v>1.0039093136787414</v>
      </c>
      <c r="Q39" s="35">
        <f t="shared" si="6"/>
        <v>1.0039070159196855</v>
      </c>
      <c r="R39" s="35">
        <f t="shared" si="7"/>
        <v>1.0039064414799213</v>
      </c>
      <c r="S39" s="35">
        <f t="shared" si="8"/>
        <v>1.0039062978699804</v>
      </c>
      <c r="T39" s="35">
        <f t="shared" si="9"/>
        <v>4.0156280636787418</v>
      </c>
      <c r="U39" s="35">
        <f t="shared" si="10"/>
        <v>4.015625765919685</v>
      </c>
      <c r="V39" s="35">
        <f t="shared" si="11"/>
        <v>4.0156251914799217</v>
      </c>
    </row>
    <row r="40" spans="1:51">
      <c r="A40" s="24" t="s">
        <v>48</v>
      </c>
      <c r="B40" s="24"/>
      <c r="C40" s="30" t="s">
        <v>24</v>
      </c>
      <c r="D40" s="30" t="s">
        <v>10</v>
      </c>
      <c r="E40" s="28">
        <f>E27*E23</f>
        <v>245760</v>
      </c>
      <c r="F40" s="28">
        <f>F27*F23</f>
        <v>983040</v>
      </c>
      <c r="G40" s="28">
        <f t="shared" ref="G40:L40" si="22">G27*G23</f>
        <v>3932160</v>
      </c>
      <c r="H40" s="28">
        <f t="shared" si="22"/>
        <v>15728640</v>
      </c>
      <c r="I40" s="28">
        <f t="shared" si="22"/>
        <v>62914560</v>
      </c>
      <c r="J40" s="28">
        <f t="shared" si="22"/>
        <v>251658240</v>
      </c>
      <c r="K40" s="28">
        <f t="shared" si="22"/>
        <v>1006632960</v>
      </c>
      <c r="L40" s="28">
        <f t="shared" si="22"/>
        <v>4026531840</v>
      </c>
      <c r="O40" s="24" t="str">
        <f t="shared" si="4"/>
        <v>cloud_ice_lyr</v>
      </c>
      <c r="P40" s="35">
        <f t="shared" si="5"/>
        <v>1.0039093136787414</v>
      </c>
      <c r="Q40" s="35">
        <f t="shared" si="6"/>
        <v>1.0039070159196855</v>
      </c>
      <c r="R40" s="35">
        <f t="shared" si="7"/>
        <v>1.0039064414799213</v>
      </c>
      <c r="S40" s="35">
        <f t="shared" si="8"/>
        <v>1.0039062978699804</v>
      </c>
      <c r="T40" s="35">
        <f t="shared" si="9"/>
        <v>4.0156280636787418</v>
      </c>
      <c r="U40" s="35">
        <f t="shared" si="10"/>
        <v>4.015625765919685</v>
      </c>
      <c r="V40" s="35">
        <f t="shared" si="11"/>
        <v>4.0156251914799217</v>
      </c>
    </row>
    <row r="41" spans="1:51">
      <c r="A41" s="24" t="s">
        <v>50</v>
      </c>
      <c r="B41" s="24"/>
      <c r="C41" s="30" t="s">
        <v>17</v>
      </c>
      <c r="D41" s="30" t="s">
        <v>12</v>
      </c>
      <c r="E41" s="28">
        <f>E25*E24</f>
        <v>245772</v>
      </c>
      <c r="F41" s="28">
        <f>F25*F24</f>
        <v>983052</v>
      </c>
      <c r="G41" s="28">
        <f t="shared" ref="G41:L41" si="23">G25*G24</f>
        <v>3932172</v>
      </c>
      <c r="H41" s="28">
        <f t="shared" si="23"/>
        <v>15728652</v>
      </c>
      <c r="I41" s="28">
        <f t="shared" si="23"/>
        <v>62914572</v>
      </c>
      <c r="J41" s="28">
        <f t="shared" si="23"/>
        <v>251658252</v>
      </c>
      <c r="K41" s="28">
        <f t="shared" si="23"/>
        <v>1006632972</v>
      </c>
      <c r="L41" s="28">
        <f t="shared" si="23"/>
        <v>4026531852</v>
      </c>
      <c r="O41" s="24" t="str">
        <f t="shared" si="4"/>
        <v>snow_mmr_lyr</v>
      </c>
      <c r="P41" s="35">
        <f t="shared" si="5"/>
        <v>1.0039093136787414</v>
      </c>
      <c r="Q41" s="35">
        <f t="shared" si="6"/>
        <v>1.0039070159196855</v>
      </c>
      <c r="R41" s="35">
        <f t="shared" si="7"/>
        <v>1.0039064414799213</v>
      </c>
      <c r="S41" s="35">
        <f t="shared" si="8"/>
        <v>1.0039062978699804</v>
      </c>
      <c r="T41" s="35">
        <f t="shared" si="9"/>
        <v>4.0156280636787418</v>
      </c>
      <c r="U41" s="35">
        <f t="shared" si="10"/>
        <v>4.015625765919685</v>
      </c>
      <c r="V41" s="35">
        <f t="shared" si="11"/>
        <v>4.0156251914799217</v>
      </c>
    </row>
    <row r="42" spans="1:51">
      <c r="A42" s="24" t="s">
        <v>51</v>
      </c>
      <c r="B42" s="24"/>
      <c r="C42" s="30" t="s">
        <v>17</v>
      </c>
      <c r="D42" s="30"/>
      <c r="E42" s="28">
        <f>E25</f>
        <v>40962</v>
      </c>
      <c r="F42" s="28">
        <f>F25</f>
        <v>163842</v>
      </c>
      <c r="G42" s="28">
        <f t="shared" ref="G42:L42" si="24">G25</f>
        <v>655362</v>
      </c>
      <c r="H42" s="28">
        <f t="shared" si="24"/>
        <v>2621442</v>
      </c>
      <c r="I42" s="28">
        <f t="shared" si="24"/>
        <v>10485762</v>
      </c>
      <c r="J42" s="28">
        <f t="shared" si="24"/>
        <v>41943042</v>
      </c>
      <c r="K42" s="28">
        <f t="shared" si="24"/>
        <v>167772162</v>
      </c>
      <c r="L42" s="28">
        <f t="shared" si="24"/>
        <v>671088642</v>
      </c>
      <c r="M42" s="5"/>
      <c r="O42" s="24" t="str">
        <f t="shared" si="4"/>
        <v>graupel_mmr_lyr</v>
      </c>
      <c r="P42" s="35">
        <f t="shared" si="5"/>
        <v>1.0039093136787414</v>
      </c>
      <c r="Q42" s="35">
        <f t="shared" si="6"/>
        <v>1.0039070159196855</v>
      </c>
      <c r="R42" s="35">
        <f t="shared" si="7"/>
        <v>1.0039064414799213</v>
      </c>
      <c r="S42" s="35">
        <f t="shared" si="8"/>
        <v>1.0039062978699804</v>
      </c>
      <c r="T42" s="35">
        <f t="shared" si="9"/>
        <v>4.0156280636787418</v>
      </c>
      <c r="U42" s="35">
        <f t="shared" si="10"/>
        <v>4.015625765919685</v>
      </c>
      <c r="V42" s="35">
        <f t="shared" si="11"/>
        <v>4.0156251914799217</v>
      </c>
    </row>
    <row r="43" spans="1:51">
      <c r="A43" s="24" t="s">
        <v>53</v>
      </c>
      <c r="B43" s="24"/>
      <c r="C43" s="30" t="s">
        <v>17</v>
      </c>
      <c r="D43" s="30" t="s">
        <v>8</v>
      </c>
      <c r="E43" s="28">
        <f>E25*E21</f>
        <v>245772</v>
      </c>
      <c r="F43" s="28">
        <f>F25*F21</f>
        <v>983052</v>
      </c>
      <c r="G43" s="28">
        <f t="shared" ref="G43:L43" si="25">G25*G21</f>
        <v>3932172</v>
      </c>
      <c r="H43" s="28">
        <f t="shared" si="25"/>
        <v>15728652</v>
      </c>
      <c r="I43" s="28">
        <f t="shared" si="25"/>
        <v>62914572</v>
      </c>
      <c r="J43" s="28">
        <f t="shared" si="25"/>
        <v>251658252</v>
      </c>
      <c r="K43" s="28">
        <f t="shared" si="25"/>
        <v>1006632972</v>
      </c>
      <c r="L43" s="28">
        <f t="shared" si="25"/>
        <v>4026531852</v>
      </c>
      <c r="O43" s="24" t="str">
        <f t="shared" si="4"/>
        <v>heating_sw_lyr_avg</v>
      </c>
      <c r="P43" s="35">
        <f t="shared" si="5"/>
        <v>1.0039093136787414</v>
      </c>
      <c r="Q43" s="35">
        <f t="shared" si="6"/>
        <v>1.0039070159196855</v>
      </c>
      <c r="R43" s="35">
        <f t="shared" si="7"/>
        <v>1.0039064414799213</v>
      </c>
      <c r="S43" s="35">
        <f t="shared" si="8"/>
        <v>1.0039062978699804</v>
      </c>
      <c r="T43" s="35">
        <f t="shared" si="9"/>
        <v>4.0156280636787418</v>
      </c>
      <c r="U43" s="35">
        <f t="shared" si="10"/>
        <v>4.015625765919685</v>
      </c>
      <c r="V43" s="35">
        <f t="shared" si="11"/>
        <v>4.0156251914799217</v>
      </c>
    </row>
    <row r="44" spans="1:51">
      <c r="A44" s="24" t="s">
        <v>55</v>
      </c>
      <c r="B44" s="24"/>
      <c r="C44" s="30" t="s">
        <v>17</v>
      </c>
      <c r="D44" s="30" t="s">
        <v>8</v>
      </c>
      <c r="E44" s="28">
        <f>E25*E21</f>
        <v>245772</v>
      </c>
      <c r="F44" s="28">
        <f>F25*F21</f>
        <v>983052</v>
      </c>
      <c r="G44" s="28">
        <f t="shared" ref="G44:L44" si="26">G25*G21</f>
        <v>3932172</v>
      </c>
      <c r="H44" s="28">
        <f t="shared" si="26"/>
        <v>15728652</v>
      </c>
      <c r="I44" s="28">
        <f t="shared" si="26"/>
        <v>62914572</v>
      </c>
      <c r="J44" s="28">
        <f t="shared" si="26"/>
        <v>251658252</v>
      </c>
      <c r="K44" s="28">
        <f t="shared" si="26"/>
        <v>1006632972</v>
      </c>
      <c r="L44" s="28">
        <f t="shared" si="26"/>
        <v>4026531852</v>
      </c>
      <c r="O44" s="24" t="str">
        <f t="shared" si="4"/>
        <v>heating_lw_lyr_avg</v>
      </c>
      <c r="P44" s="35">
        <f t="shared" si="5"/>
        <v>1.0039093136787414</v>
      </c>
      <c r="Q44" s="35">
        <f t="shared" si="6"/>
        <v>1.0039070159196855</v>
      </c>
      <c r="R44" s="35">
        <f t="shared" si="7"/>
        <v>1.0039064414799213</v>
      </c>
      <c r="S44" s="35">
        <f t="shared" si="8"/>
        <v>1.0039062978699804</v>
      </c>
      <c r="T44" s="35">
        <f t="shared" si="9"/>
        <v>4.0156280636787418</v>
      </c>
      <c r="U44" s="35">
        <f t="shared" si="10"/>
        <v>4.015625765919685</v>
      </c>
      <c r="V44" s="35">
        <f t="shared" si="11"/>
        <v>4.0156251914799217</v>
      </c>
    </row>
    <row r="45" spans="1:51" s="6" customFormat="1">
      <c r="A45" s="31"/>
      <c r="B45" s="54" t="s">
        <v>134</v>
      </c>
      <c r="C45" s="54"/>
      <c r="D45" s="54"/>
      <c r="E45" s="32">
        <f>SUM(E30:E44)*B47/1048576</f>
        <v>7.6584587097167969</v>
      </c>
      <c r="F45" s="32">
        <f>SUM(F30:F44)*B47/1048576</f>
        <v>30.627208709716797</v>
      </c>
      <c r="G45" s="32">
        <f>SUM(G30:G44)*B47/1048576</f>
        <v>122.5022087097168</v>
      </c>
      <c r="H45" s="32">
        <f>SUM(H30:H44)*B47/1048576</f>
        <v>490.0022087097168</v>
      </c>
      <c r="I45" s="32">
        <f>SUM(I30:I44)*B47/1048576</f>
        <v>1960.0022087097168</v>
      </c>
      <c r="J45" s="32">
        <f>SUM(J30:J44)*B47/1048576</f>
        <v>7840.0022087097168</v>
      </c>
      <c r="K45" s="32">
        <f>SUM(K30:K44)*B47/1048576</f>
        <v>31360.002208709717</v>
      </c>
      <c r="L45" s="32">
        <f>SUM(L30:L44)*B47/1048576</f>
        <v>125440.00220870972</v>
      </c>
      <c r="M45" s="7"/>
      <c r="O45" s="24" t="str">
        <f t="shared" si="4"/>
        <v>heating_sw_cs_lyr_avg</v>
      </c>
      <c r="P45" s="35">
        <f t="shared" si="5"/>
        <v>1.0039093136787414</v>
      </c>
      <c r="Q45" s="35">
        <f t="shared" si="6"/>
        <v>1.0039070159196855</v>
      </c>
      <c r="R45" s="35">
        <f t="shared" si="7"/>
        <v>1.0039064414799213</v>
      </c>
      <c r="S45" s="35">
        <f t="shared" si="8"/>
        <v>1.0039062978699804</v>
      </c>
      <c r="T45" s="35">
        <f t="shared" si="9"/>
        <v>4.0156280636787418</v>
      </c>
      <c r="U45" s="35">
        <f t="shared" si="10"/>
        <v>4.015625765919685</v>
      </c>
      <c r="V45" s="35">
        <f t="shared" si="11"/>
        <v>4.0156251914799217</v>
      </c>
      <c r="AY45"/>
    </row>
    <row r="46" spans="1:51" s="8" customFormat="1">
      <c r="A46" s="33"/>
      <c r="B46" s="55" t="s">
        <v>135</v>
      </c>
      <c r="C46" s="55"/>
      <c r="D46" s="55"/>
      <c r="E46" s="32">
        <f>E45/1024</f>
        <v>7.4789635837078094E-3</v>
      </c>
      <c r="F46" s="32">
        <f>F45/1024</f>
        <v>2.9909383505582809E-2</v>
      </c>
      <c r="G46" s="32">
        <f t="shared" ref="G46:L46" si="27">G45/1024</f>
        <v>0.11963106319308281</v>
      </c>
      <c r="H46" s="32">
        <f t="shared" si="27"/>
        <v>0.47851778194308281</v>
      </c>
      <c r="I46" s="32">
        <f t="shared" si="27"/>
        <v>1.9140646569430828</v>
      </c>
      <c r="J46" s="32">
        <f t="shared" si="27"/>
        <v>7.6562521569430828</v>
      </c>
      <c r="K46" s="32">
        <f t="shared" si="27"/>
        <v>30.625002156943083</v>
      </c>
      <c r="L46" s="32">
        <f t="shared" si="27"/>
        <v>122.50000215694308</v>
      </c>
      <c r="M46" s="7"/>
      <c r="O46" s="24" t="str">
        <f t="shared" si="4"/>
        <v>heating_lw_cs_lyr_avg</v>
      </c>
      <c r="P46" s="35">
        <f t="shared" si="5"/>
        <v>1.0039093136787414</v>
      </c>
      <c r="Q46" s="35">
        <f t="shared" si="6"/>
        <v>1.0039070159196855</v>
      </c>
      <c r="R46" s="35">
        <f t="shared" si="7"/>
        <v>1.0039064414799213</v>
      </c>
      <c r="S46" s="35">
        <f t="shared" si="8"/>
        <v>1.0039062978699804</v>
      </c>
      <c r="T46" s="35">
        <f t="shared" si="9"/>
        <v>4.0156280636787418</v>
      </c>
      <c r="U46" s="35">
        <f t="shared" si="10"/>
        <v>4.015625765919685</v>
      </c>
      <c r="V46" s="35">
        <f t="shared" si="11"/>
        <v>4.0156251914799217</v>
      </c>
      <c r="AY46"/>
    </row>
    <row r="47" spans="1:51">
      <c r="A47" t="s">
        <v>136</v>
      </c>
      <c r="B47">
        <v>4</v>
      </c>
      <c r="O47" s="24" t="str">
        <f t="shared" si="4"/>
        <v>heating_latent_lyr_avg</v>
      </c>
      <c r="P47" s="35">
        <f t="shared" si="5"/>
        <v>1.0039093136787414</v>
      </c>
      <c r="Q47" s="35">
        <f t="shared" si="6"/>
        <v>1.0039070159196855</v>
      </c>
      <c r="R47" s="35">
        <f t="shared" si="7"/>
        <v>1.0039064414799213</v>
      </c>
      <c r="S47" s="35">
        <f t="shared" si="8"/>
        <v>1.0039062978699804</v>
      </c>
      <c r="T47" s="35">
        <f t="shared" si="9"/>
        <v>4.0156280636787418</v>
      </c>
      <c r="U47" s="35">
        <f t="shared" si="10"/>
        <v>4.015625765919685</v>
      </c>
      <c r="V47" s="35">
        <f t="shared" si="11"/>
        <v>4.0156251914799217</v>
      </c>
    </row>
    <row r="48" spans="1:51">
      <c r="F48" s="9"/>
      <c r="G48" s="9"/>
      <c r="H48" s="9"/>
      <c r="I48" s="9"/>
      <c r="J48" s="9"/>
      <c r="K48" s="9"/>
      <c r="L48" s="9"/>
      <c r="O48" s="24" t="str">
        <f t="shared" si="4"/>
        <v>qwv_tend_micro_lyr_avg</v>
      </c>
      <c r="P48" s="35">
        <f t="shared" si="5"/>
        <v>1.0039093136787414</v>
      </c>
      <c r="Q48" s="35">
        <f t="shared" si="6"/>
        <v>1.0039070159196855</v>
      </c>
      <c r="R48" s="35">
        <f t="shared" si="7"/>
        <v>1.0039064414799213</v>
      </c>
      <c r="S48" s="35">
        <f t="shared" si="8"/>
        <v>1.0039062978699804</v>
      </c>
      <c r="T48" s="35">
        <f t="shared" si="9"/>
        <v>4.0156280636787418</v>
      </c>
      <c r="U48" s="35">
        <f t="shared" si="10"/>
        <v>4.015625765919685</v>
      </c>
      <c r="V48" s="35">
        <f t="shared" si="11"/>
        <v>4.0156251914799217</v>
      </c>
    </row>
    <row r="49" spans="1:22">
      <c r="A49" s="29" t="s">
        <v>57</v>
      </c>
      <c r="B49" s="52" t="s">
        <v>27</v>
      </c>
      <c r="C49" s="52"/>
      <c r="D49" s="52"/>
      <c r="E49" s="52" t="s">
        <v>28</v>
      </c>
      <c r="F49" s="52"/>
      <c r="G49" s="52"/>
      <c r="H49" s="52"/>
      <c r="I49" s="52"/>
      <c r="J49" s="52"/>
      <c r="K49" s="26"/>
      <c r="L49" s="26"/>
      <c r="O49" s="24" t="str">
        <f t="shared" si="4"/>
        <v>qci_tend_micro_lyr_avg</v>
      </c>
      <c r="P49" s="35">
        <f t="shared" si="5"/>
        <v>1.0039093136787414</v>
      </c>
      <c r="Q49" s="35">
        <f t="shared" si="6"/>
        <v>1.0039070159196855</v>
      </c>
      <c r="R49" s="35">
        <f t="shared" si="7"/>
        <v>1.0039064414799213</v>
      </c>
      <c r="S49" s="35">
        <f t="shared" si="8"/>
        <v>1.0039062978699804</v>
      </c>
      <c r="T49" s="35">
        <f t="shared" si="9"/>
        <v>4.0156280636787418</v>
      </c>
      <c r="U49" s="35">
        <f t="shared" si="10"/>
        <v>4.015625765919685</v>
      </c>
      <c r="V49" s="35">
        <f t="shared" si="11"/>
        <v>4.0156251914799217</v>
      </c>
    </row>
    <row r="50" spans="1:22">
      <c r="A50" s="24" t="s">
        <v>40</v>
      </c>
      <c r="B50" s="30" t="s">
        <v>58</v>
      </c>
      <c r="C50" s="30" t="s">
        <v>17</v>
      </c>
      <c r="D50" s="30" t="s">
        <v>30</v>
      </c>
      <c r="E50" s="28">
        <f t="shared" ref="E50:L50" si="28">E25*E30</f>
        <v>10486272</v>
      </c>
      <c r="F50" s="28">
        <f t="shared" si="28"/>
        <v>41943552</v>
      </c>
      <c r="G50" s="28">
        <f t="shared" si="28"/>
        <v>167772672</v>
      </c>
      <c r="H50" s="28">
        <f t="shared" si="28"/>
        <v>671089152</v>
      </c>
      <c r="I50" s="28">
        <f t="shared" si="28"/>
        <v>2684355072</v>
      </c>
      <c r="J50" s="28">
        <f t="shared" si="28"/>
        <v>10737418752</v>
      </c>
      <c r="K50" s="28">
        <f t="shared" si="28"/>
        <v>42949673472</v>
      </c>
      <c r="L50" s="28">
        <f t="shared" si="28"/>
        <v>171798692352</v>
      </c>
      <c r="O50" s="24" t="str">
        <f t="shared" si="4"/>
        <v>qcw_tend_micro_lyr_avg</v>
      </c>
      <c r="P50" s="35">
        <f t="shared" si="5"/>
        <v>1.0039093136787414</v>
      </c>
      <c r="Q50" s="35">
        <f t="shared" si="6"/>
        <v>1.0039070159196855</v>
      </c>
      <c r="R50" s="35">
        <f t="shared" si="7"/>
        <v>1.0039064414799213</v>
      </c>
      <c r="S50" s="35">
        <f t="shared" si="8"/>
        <v>1.0039062978699804</v>
      </c>
      <c r="T50" s="35">
        <f t="shared" si="9"/>
        <v>4.0156280636787418</v>
      </c>
      <c r="U50" s="35">
        <f t="shared" si="10"/>
        <v>4.015625765919685</v>
      </c>
      <c r="V50" s="35">
        <f t="shared" si="11"/>
        <v>4.0156251914799217</v>
      </c>
    </row>
    <row r="51" spans="1:22">
      <c r="A51" s="24" t="s">
        <v>45</v>
      </c>
      <c r="B51" s="30" t="s">
        <v>58</v>
      </c>
      <c r="C51" s="30" t="s">
        <v>17</v>
      </c>
      <c r="D51" s="30" t="s">
        <v>30</v>
      </c>
      <c r="E51" s="28">
        <f t="shared" ref="E51:L51" si="29">E25*E30</f>
        <v>10486272</v>
      </c>
      <c r="F51" s="28">
        <f t="shared" si="29"/>
        <v>41943552</v>
      </c>
      <c r="G51" s="28">
        <f t="shared" si="29"/>
        <v>167772672</v>
      </c>
      <c r="H51" s="28">
        <f t="shared" si="29"/>
        <v>671089152</v>
      </c>
      <c r="I51" s="28">
        <f t="shared" si="29"/>
        <v>2684355072</v>
      </c>
      <c r="J51" s="28">
        <f t="shared" si="29"/>
        <v>10737418752</v>
      </c>
      <c r="K51" s="28">
        <f t="shared" si="29"/>
        <v>42949673472</v>
      </c>
      <c r="L51" s="28">
        <f t="shared" si="29"/>
        <v>171798692352</v>
      </c>
      <c r="O51" s="24" t="str">
        <f t="shared" si="4"/>
        <v>qrw_tend_micro_lyr_avg</v>
      </c>
      <c r="P51" s="35">
        <f t="shared" si="5"/>
        <v>1.0039093136787414</v>
      </c>
      <c r="Q51" s="35">
        <f t="shared" si="6"/>
        <v>1.0039070159196855</v>
      </c>
      <c r="R51" s="35">
        <f t="shared" si="7"/>
        <v>1.0039064414799213</v>
      </c>
      <c r="S51" s="35">
        <f t="shared" si="8"/>
        <v>1.0039062978699804</v>
      </c>
      <c r="T51" s="35">
        <f t="shared" si="9"/>
        <v>4.0156280636787418</v>
      </c>
      <c r="U51" s="35">
        <f t="shared" si="10"/>
        <v>4.015625765919685</v>
      </c>
      <c r="V51" s="35">
        <f t="shared" si="11"/>
        <v>4.0156251914799217</v>
      </c>
    </row>
    <row r="52" spans="1:22">
      <c r="A52" s="24" t="s">
        <v>42</v>
      </c>
      <c r="B52" s="30" t="s">
        <v>58</v>
      </c>
      <c r="C52" s="30" t="s">
        <v>17</v>
      </c>
      <c r="D52" s="30" t="s">
        <v>30</v>
      </c>
      <c r="E52" s="28">
        <f t="shared" ref="E52:L52" si="30">E25*E30</f>
        <v>10486272</v>
      </c>
      <c r="F52" s="28">
        <f t="shared" si="30"/>
        <v>41943552</v>
      </c>
      <c r="G52" s="28">
        <f t="shared" si="30"/>
        <v>167772672</v>
      </c>
      <c r="H52" s="28">
        <f t="shared" si="30"/>
        <v>671089152</v>
      </c>
      <c r="I52" s="28">
        <f t="shared" si="30"/>
        <v>2684355072</v>
      </c>
      <c r="J52" s="28">
        <f t="shared" si="30"/>
        <v>10737418752</v>
      </c>
      <c r="K52" s="28">
        <f t="shared" si="30"/>
        <v>42949673472</v>
      </c>
      <c r="L52" s="28">
        <f t="shared" si="30"/>
        <v>171798692352</v>
      </c>
      <c r="O52" s="24" t="str">
        <f t="shared" si="4"/>
        <v>qsn_tend_micro_lyr_avg</v>
      </c>
      <c r="P52" s="35">
        <f t="shared" si="5"/>
        <v>1.0039093136787414</v>
      </c>
      <c r="Q52" s="35">
        <f t="shared" si="6"/>
        <v>1.0039070159196855</v>
      </c>
      <c r="R52" s="35">
        <f t="shared" si="7"/>
        <v>1.0039064414799213</v>
      </c>
      <c r="S52" s="35">
        <f t="shared" si="8"/>
        <v>1.0039062978699804</v>
      </c>
      <c r="T52" s="35">
        <f t="shared" si="9"/>
        <v>4.0156280636787418</v>
      </c>
      <c r="U52" s="35">
        <f t="shared" si="10"/>
        <v>4.015625765919685</v>
      </c>
      <c r="V52" s="35">
        <f t="shared" si="11"/>
        <v>4.0156251914799217</v>
      </c>
    </row>
    <row r="53" spans="1:22">
      <c r="A53" s="24" t="s">
        <v>25</v>
      </c>
      <c r="B53" s="30" t="s">
        <v>58</v>
      </c>
      <c r="C53" s="30" t="s">
        <v>17</v>
      </c>
      <c r="D53" s="30" t="s">
        <v>30</v>
      </c>
      <c r="E53" s="28">
        <f t="shared" ref="E53:L53" si="31">E25*E30</f>
        <v>10486272</v>
      </c>
      <c r="F53" s="28">
        <f t="shared" si="31"/>
        <v>41943552</v>
      </c>
      <c r="G53" s="28">
        <f t="shared" si="31"/>
        <v>167772672</v>
      </c>
      <c r="H53" s="28">
        <f t="shared" si="31"/>
        <v>671089152</v>
      </c>
      <c r="I53" s="28">
        <f t="shared" si="31"/>
        <v>2684355072</v>
      </c>
      <c r="J53" s="28">
        <f t="shared" si="31"/>
        <v>10737418752</v>
      </c>
      <c r="K53" s="28">
        <f t="shared" si="31"/>
        <v>42949673472</v>
      </c>
      <c r="L53" s="28">
        <f t="shared" si="31"/>
        <v>171798692352</v>
      </c>
      <c r="M53" s="5"/>
      <c r="O53" s="24" t="str">
        <f t="shared" si="4"/>
        <v>qgr_tend_micro_lyr_avg</v>
      </c>
      <c r="P53" s="35">
        <f t="shared" si="5"/>
        <v>1.0039093136787414</v>
      </c>
      <c r="Q53" s="35">
        <f t="shared" si="6"/>
        <v>1.0039070159196855</v>
      </c>
      <c r="R53" s="35">
        <f t="shared" si="7"/>
        <v>1.0039064414799213</v>
      </c>
      <c r="S53" s="35">
        <f t="shared" si="8"/>
        <v>1.0039062978699804</v>
      </c>
      <c r="T53" s="35">
        <f t="shared" si="9"/>
        <v>4.0156280636787418</v>
      </c>
      <c r="U53" s="35">
        <f t="shared" si="10"/>
        <v>4.015625765919685</v>
      </c>
      <c r="V53" s="35">
        <f t="shared" si="11"/>
        <v>4.0156251914799217</v>
      </c>
    </row>
    <row r="54" spans="1:22">
      <c r="A54" s="24" t="s">
        <v>31</v>
      </c>
      <c r="B54" s="30" t="s">
        <v>58</v>
      </c>
      <c r="C54" s="30" t="s">
        <v>17</v>
      </c>
      <c r="D54" s="30" t="s">
        <v>30</v>
      </c>
      <c r="E54" s="28">
        <f t="shared" ref="E54:L54" si="32">E25*E30</f>
        <v>10486272</v>
      </c>
      <c r="F54" s="28">
        <f t="shared" si="32"/>
        <v>41943552</v>
      </c>
      <c r="G54" s="28">
        <f t="shared" si="32"/>
        <v>167772672</v>
      </c>
      <c r="H54" s="28">
        <f t="shared" si="32"/>
        <v>671089152</v>
      </c>
      <c r="I54" s="28">
        <f t="shared" si="32"/>
        <v>2684355072</v>
      </c>
      <c r="J54" s="28">
        <f t="shared" si="32"/>
        <v>10737418752</v>
      </c>
      <c r="K54" s="28">
        <f t="shared" si="32"/>
        <v>42949673472</v>
      </c>
      <c r="L54" s="28">
        <f t="shared" si="32"/>
        <v>171798692352</v>
      </c>
      <c r="M54" s="5"/>
      <c r="O54" s="24" t="str">
        <f t="shared" si="4"/>
        <v>prec_tot_avg</v>
      </c>
      <c r="P54" s="35">
        <f t="shared" si="5"/>
        <v>3.9062619209289549E-3</v>
      </c>
      <c r="Q54" s="35">
        <f t="shared" si="6"/>
        <v>3.9062529802322389E-3</v>
      </c>
      <c r="R54" s="35">
        <f t="shared" si="7"/>
        <v>3.9062507450580595E-3</v>
      </c>
      <c r="S54" s="35">
        <f t="shared" si="8"/>
        <v>3.9062501862645151E-3</v>
      </c>
      <c r="T54" s="35">
        <f t="shared" si="9"/>
        <v>1.5625011920928956E-2</v>
      </c>
      <c r="U54" s="35">
        <f t="shared" si="10"/>
        <v>1.5625002980232238E-2</v>
      </c>
      <c r="V54" s="35">
        <f t="shared" si="11"/>
        <v>1.562500074505806E-2</v>
      </c>
    </row>
    <row r="55" spans="1:22">
      <c r="A55" s="24" t="s">
        <v>47</v>
      </c>
      <c r="B55" s="30" t="s">
        <v>58</v>
      </c>
      <c r="C55" s="30" t="s">
        <v>17</v>
      </c>
      <c r="D55" s="30" t="s">
        <v>30</v>
      </c>
      <c r="E55" s="28">
        <f t="shared" ref="E55:L55" si="33">E25*E30</f>
        <v>10486272</v>
      </c>
      <c r="F55" s="28">
        <f t="shared" si="33"/>
        <v>41943552</v>
      </c>
      <c r="G55" s="28">
        <f t="shared" si="33"/>
        <v>167772672</v>
      </c>
      <c r="H55" s="28">
        <f t="shared" si="33"/>
        <v>671089152</v>
      </c>
      <c r="I55" s="28">
        <f t="shared" si="33"/>
        <v>2684355072</v>
      </c>
      <c r="J55" s="28">
        <f t="shared" si="33"/>
        <v>10737418752</v>
      </c>
      <c r="K55" s="28">
        <f t="shared" si="33"/>
        <v>42949673472</v>
      </c>
      <c r="L55" s="28">
        <f t="shared" si="33"/>
        <v>171798692352</v>
      </c>
      <c r="M55" s="5"/>
      <c r="O55" s="24" t="str">
        <f t="shared" si="4"/>
        <v>prec_frz_avg</v>
      </c>
      <c r="P55" s="35">
        <f t="shared" si="5"/>
        <v>3.9062619209289549E-3</v>
      </c>
      <c r="Q55" s="35">
        <f t="shared" si="6"/>
        <v>3.9062529802322389E-3</v>
      </c>
      <c r="R55" s="35">
        <f t="shared" si="7"/>
        <v>3.9062507450580595E-3</v>
      </c>
      <c r="S55" s="35">
        <f t="shared" si="8"/>
        <v>3.9062501862645151E-3</v>
      </c>
      <c r="T55" s="35">
        <f t="shared" si="9"/>
        <v>1.5625011920928956E-2</v>
      </c>
      <c r="U55" s="35">
        <f t="shared" si="10"/>
        <v>1.5625002980232238E-2</v>
      </c>
      <c r="V55" s="35">
        <f t="shared" si="11"/>
        <v>1.562500074505806E-2</v>
      </c>
    </row>
    <row r="56" spans="1:22">
      <c r="A56" s="24" t="s">
        <v>32</v>
      </c>
      <c r="B56" s="30" t="s">
        <v>58</v>
      </c>
      <c r="C56" s="30" t="s">
        <v>17</v>
      </c>
      <c r="D56" s="30" t="s">
        <v>30</v>
      </c>
      <c r="E56" s="28">
        <f t="shared" ref="E56:L56" si="34">E25*E30</f>
        <v>10486272</v>
      </c>
      <c r="F56" s="28">
        <f t="shared" si="34"/>
        <v>41943552</v>
      </c>
      <c r="G56" s="28">
        <f t="shared" si="34"/>
        <v>167772672</v>
      </c>
      <c r="H56" s="28">
        <f t="shared" si="34"/>
        <v>671089152</v>
      </c>
      <c r="I56" s="28">
        <f t="shared" si="34"/>
        <v>2684355072</v>
      </c>
      <c r="J56" s="28">
        <f t="shared" si="34"/>
        <v>10737418752</v>
      </c>
      <c r="K56" s="28">
        <f t="shared" si="34"/>
        <v>42949673472</v>
      </c>
      <c r="L56" s="28">
        <f t="shared" si="34"/>
        <v>171798692352</v>
      </c>
      <c r="M56" s="5"/>
      <c r="O56" s="24" t="str">
        <f t="shared" si="4"/>
        <v>olr_avg</v>
      </c>
      <c r="P56" s="35">
        <f t="shared" si="5"/>
        <v>3.9062619209289549E-3</v>
      </c>
      <c r="Q56" s="35">
        <f t="shared" si="6"/>
        <v>3.9062529802322389E-3</v>
      </c>
      <c r="R56" s="35">
        <f t="shared" si="7"/>
        <v>3.9062507450580595E-3</v>
      </c>
      <c r="S56" s="35">
        <f t="shared" si="8"/>
        <v>3.9062501862645151E-3</v>
      </c>
      <c r="T56" s="35">
        <f t="shared" si="9"/>
        <v>1.5625011920928956E-2</v>
      </c>
      <c r="U56" s="35">
        <f t="shared" si="10"/>
        <v>1.5625002980232238E-2</v>
      </c>
      <c r="V56" s="35">
        <f t="shared" si="11"/>
        <v>1.562500074505806E-2</v>
      </c>
    </row>
    <row r="57" spans="1:22">
      <c r="A57" s="24" t="s">
        <v>38</v>
      </c>
      <c r="B57" s="30" t="s">
        <v>58</v>
      </c>
      <c r="C57" s="30" t="s">
        <v>17</v>
      </c>
      <c r="D57" s="30" t="s">
        <v>7</v>
      </c>
      <c r="E57" s="28">
        <f t="shared" ref="E57:L57" si="35">E25*E31</f>
        <v>10527234</v>
      </c>
      <c r="F57" s="28">
        <f t="shared" si="35"/>
        <v>42107394</v>
      </c>
      <c r="G57" s="28">
        <f t="shared" si="35"/>
        <v>168428034</v>
      </c>
      <c r="H57" s="28">
        <f t="shared" si="35"/>
        <v>673710594</v>
      </c>
      <c r="I57" s="28">
        <f t="shared" si="35"/>
        <v>2694840834</v>
      </c>
      <c r="J57" s="28">
        <f t="shared" si="35"/>
        <v>10779361794</v>
      </c>
      <c r="K57" s="28">
        <f t="shared" si="35"/>
        <v>43117445634</v>
      </c>
      <c r="L57" s="28">
        <f t="shared" si="35"/>
        <v>172469780994</v>
      </c>
      <c r="M57" s="5"/>
      <c r="O57" s="24" t="str">
        <f t="shared" si="4"/>
        <v>swinc_avg</v>
      </c>
      <c r="P57" s="35">
        <f t="shared" si="5"/>
        <v>3.9062619209289549E-3</v>
      </c>
      <c r="Q57" s="35">
        <f t="shared" si="6"/>
        <v>3.9062529802322389E-3</v>
      </c>
      <c r="R57" s="35">
        <f t="shared" si="7"/>
        <v>3.9062507450580595E-3</v>
      </c>
      <c r="S57" s="35">
        <f t="shared" si="8"/>
        <v>3.9062501862645151E-3</v>
      </c>
      <c r="T57" s="35">
        <f t="shared" si="9"/>
        <v>1.5625011920928956E-2</v>
      </c>
      <c r="U57" s="35">
        <f t="shared" si="10"/>
        <v>1.5625002980232238E-2</v>
      </c>
      <c r="V57" s="35">
        <f t="shared" si="11"/>
        <v>1.562500074505806E-2</v>
      </c>
    </row>
    <row r="58" spans="1:22">
      <c r="A58" s="24" t="s">
        <v>99</v>
      </c>
      <c r="B58" s="30" t="s">
        <v>58</v>
      </c>
      <c r="C58" s="30" t="s">
        <v>17</v>
      </c>
      <c r="D58" s="30" t="s">
        <v>7</v>
      </c>
      <c r="E58" s="28">
        <f t="shared" ref="E58:L58" si="36">E25*E31</f>
        <v>10527234</v>
      </c>
      <c r="F58" s="28">
        <f t="shared" si="36"/>
        <v>42107394</v>
      </c>
      <c r="G58" s="28">
        <f t="shared" si="36"/>
        <v>168428034</v>
      </c>
      <c r="H58" s="28">
        <f t="shared" si="36"/>
        <v>673710594</v>
      </c>
      <c r="I58" s="28">
        <f t="shared" si="36"/>
        <v>2694840834</v>
      </c>
      <c r="J58" s="28">
        <f t="shared" si="36"/>
        <v>10779361794</v>
      </c>
      <c r="K58" s="28">
        <f t="shared" si="36"/>
        <v>43117445634</v>
      </c>
      <c r="L58" s="28">
        <f t="shared" si="36"/>
        <v>172469780994</v>
      </c>
      <c r="M58" s="5"/>
      <c r="O58" s="24" t="str">
        <f t="shared" si="4"/>
        <v>heat_flux_vdiff_ifc_avg</v>
      </c>
      <c r="P58" s="35">
        <f t="shared" si="5"/>
        <v>1.0000030517578125</v>
      </c>
      <c r="Q58" s="35">
        <f t="shared" si="6"/>
        <v>1.0000007629394532</v>
      </c>
      <c r="R58" s="35">
        <f t="shared" si="7"/>
        <v>1.0000001907348632</v>
      </c>
      <c r="S58" s="35">
        <f t="shared" si="8"/>
        <v>1.0000000476837159</v>
      </c>
      <c r="T58" s="35">
        <f t="shared" si="9"/>
        <v>4.0000030517578127</v>
      </c>
      <c r="U58" s="35">
        <f t="shared" si="10"/>
        <v>4.0000007629394529</v>
      </c>
      <c r="V58" s="35">
        <f t="shared" si="11"/>
        <v>4.0000001907348635</v>
      </c>
    </row>
    <row r="59" spans="1:22">
      <c r="A59" s="24" t="s">
        <v>29</v>
      </c>
      <c r="B59" s="30" t="s">
        <v>58</v>
      </c>
      <c r="C59" s="30" t="s">
        <v>17</v>
      </c>
      <c r="D59" s="30" t="s">
        <v>7</v>
      </c>
      <c r="E59" s="28">
        <f t="shared" ref="E59:L59" si="37">E25*E31</f>
        <v>10527234</v>
      </c>
      <c r="F59" s="28">
        <f t="shared" si="37"/>
        <v>42107394</v>
      </c>
      <c r="G59" s="28">
        <f t="shared" si="37"/>
        <v>168428034</v>
      </c>
      <c r="H59" s="28">
        <f t="shared" si="37"/>
        <v>673710594</v>
      </c>
      <c r="I59" s="28">
        <f t="shared" si="37"/>
        <v>2694840834</v>
      </c>
      <c r="J59" s="28">
        <f t="shared" si="37"/>
        <v>10779361794</v>
      </c>
      <c r="K59" s="28">
        <f t="shared" si="37"/>
        <v>43117445634</v>
      </c>
      <c r="L59" s="28">
        <f t="shared" si="37"/>
        <v>172469780994</v>
      </c>
      <c r="M59" s="5"/>
      <c r="O59" s="24" t="str">
        <f t="shared" si="4"/>
        <v>wtr_flux_vdiff_ifc_avg</v>
      </c>
      <c r="P59" s="35">
        <f t="shared" si="5"/>
        <v>1.0000030517578125</v>
      </c>
      <c r="Q59" s="35">
        <f t="shared" si="6"/>
        <v>1.0000007629394532</v>
      </c>
      <c r="R59" s="35">
        <f t="shared" si="7"/>
        <v>1.0000001907348632</v>
      </c>
      <c r="S59" s="35">
        <f t="shared" si="8"/>
        <v>1.0000000476837159</v>
      </c>
      <c r="T59" s="35">
        <f t="shared" si="9"/>
        <v>4.0000030517578127</v>
      </c>
      <c r="U59" s="35">
        <f t="shared" si="10"/>
        <v>4.0000007629394529</v>
      </c>
      <c r="V59" s="35">
        <f t="shared" si="11"/>
        <v>4.0000001907348635</v>
      </c>
    </row>
    <row r="60" spans="1:22">
      <c r="A60" s="24" t="s">
        <v>56</v>
      </c>
      <c r="B60" s="30" t="s">
        <v>58</v>
      </c>
      <c r="C60" s="30" t="s">
        <v>23</v>
      </c>
      <c r="D60" s="30" t="s">
        <v>30</v>
      </c>
      <c r="E60" s="28">
        <f t="shared" ref="E60:L60" si="38">E26*E30</f>
        <v>20971520</v>
      </c>
      <c r="F60" s="28">
        <f t="shared" si="38"/>
        <v>83886080</v>
      </c>
      <c r="G60" s="28">
        <f t="shared" si="38"/>
        <v>335544320</v>
      </c>
      <c r="H60" s="28">
        <f t="shared" si="38"/>
        <v>1342177280</v>
      </c>
      <c r="I60" s="28">
        <f t="shared" si="38"/>
        <v>5368709120</v>
      </c>
      <c r="J60" s="28">
        <f t="shared" si="38"/>
        <v>21474836480</v>
      </c>
      <c r="K60" s="28">
        <f t="shared" si="38"/>
        <v>85899345920</v>
      </c>
      <c r="L60" s="28">
        <f t="shared" si="38"/>
        <v>343597383680</v>
      </c>
      <c r="M60" s="5"/>
      <c r="O60" s="36" t="s">
        <v>61</v>
      </c>
      <c r="P60" s="36">
        <f>SUM(P22:P59)</f>
        <v>38.101657414436332</v>
      </c>
      <c r="Q60" s="36">
        <f t="shared" ref="Q60:V60" si="39">SUM(Q22:Q59)</f>
        <v>38.101586228609094</v>
      </c>
      <c r="R60" s="36">
        <f t="shared" si="39"/>
        <v>38.101568432152263</v>
      </c>
      <c r="S60" s="36">
        <f t="shared" si="39"/>
        <v>38.101563983038076</v>
      </c>
      <c r="T60" s="36">
        <f t="shared" si="39"/>
        <v>152.40634491443637</v>
      </c>
      <c r="U60" s="36">
        <f t="shared" si="39"/>
        <v>152.40627372860905</v>
      </c>
      <c r="V60" s="36">
        <f t="shared" si="39"/>
        <v>152.40625593215231</v>
      </c>
    </row>
    <row r="61" spans="1:22">
      <c r="A61" s="24" t="s">
        <v>54</v>
      </c>
      <c r="B61" s="30" t="s">
        <v>58</v>
      </c>
      <c r="C61" s="30" t="s">
        <v>23</v>
      </c>
      <c r="D61" s="30" t="s">
        <v>30</v>
      </c>
      <c r="E61" s="28">
        <f t="shared" ref="E61:L61" si="40">E26*E30</f>
        <v>20971520</v>
      </c>
      <c r="F61" s="28">
        <f t="shared" si="40"/>
        <v>83886080</v>
      </c>
      <c r="G61" s="28">
        <f t="shared" si="40"/>
        <v>335544320</v>
      </c>
      <c r="H61" s="28">
        <f t="shared" si="40"/>
        <v>1342177280</v>
      </c>
      <c r="I61" s="28">
        <f t="shared" si="40"/>
        <v>5368709120</v>
      </c>
      <c r="J61" s="28">
        <f t="shared" si="40"/>
        <v>21474836480</v>
      </c>
      <c r="K61" s="28">
        <f t="shared" si="40"/>
        <v>85899345920</v>
      </c>
      <c r="L61" s="28">
        <f t="shared" si="40"/>
        <v>343597383680</v>
      </c>
      <c r="M61" s="5"/>
    </row>
    <row r="62" spans="1:22">
      <c r="A62" s="24" t="s">
        <v>52</v>
      </c>
      <c r="B62" s="30" t="s">
        <v>58</v>
      </c>
      <c r="C62" s="30" t="s">
        <v>24</v>
      </c>
      <c r="D62" s="30" t="s">
        <v>30</v>
      </c>
      <c r="E62" s="28">
        <f t="shared" ref="E62:L62" si="41">E27*E30</f>
        <v>31457280</v>
      </c>
      <c r="F62" s="28">
        <f t="shared" si="41"/>
        <v>125829120</v>
      </c>
      <c r="G62" s="28">
        <f t="shared" si="41"/>
        <v>503316480</v>
      </c>
      <c r="H62" s="28">
        <f t="shared" si="41"/>
        <v>2013265920</v>
      </c>
      <c r="I62" s="28">
        <f t="shared" si="41"/>
        <v>8053063680</v>
      </c>
      <c r="J62" s="28">
        <f t="shared" si="41"/>
        <v>32212254720</v>
      </c>
      <c r="K62" s="28">
        <f t="shared" si="41"/>
        <v>128849018880</v>
      </c>
      <c r="L62" s="28">
        <f t="shared" si="41"/>
        <v>515396075520</v>
      </c>
      <c r="M62" s="5"/>
    </row>
    <row r="63" spans="1:22">
      <c r="A63" s="24" t="s">
        <v>49</v>
      </c>
      <c r="B63" s="30" t="s">
        <v>58</v>
      </c>
      <c r="C63" s="30" t="s">
        <v>17</v>
      </c>
      <c r="D63" s="30" t="s">
        <v>7</v>
      </c>
      <c r="E63" s="28">
        <f t="shared" ref="E63:L63" si="42">E25*E31</f>
        <v>10527234</v>
      </c>
      <c r="F63" s="28">
        <f t="shared" si="42"/>
        <v>42107394</v>
      </c>
      <c r="G63" s="28">
        <f t="shared" si="42"/>
        <v>168428034</v>
      </c>
      <c r="H63" s="28">
        <f t="shared" si="42"/>
        <v>673710594</v>
      </c>
      <c r="I63" s="28">
        <f t="shared" si="42"/>
        <v>2694840834</v>
      </c>
      <c r="J63" s="28">
        <f t="shared" si="42"/>
        <v>10779361794</v>
      </c>
      <c r="K63" s="28">
        <f t="shared" si="42"/>
        <v>43117445634</v>
      </c>
      <c r="L63" s="28">
        <f t="shared" si="42"/>
        <v>172469780994</v>
      </c>
      <c r="M63" s="5"/>
      <c r="N63" s="53" t="s">
        <v>126</v>
      </c>
      <c r="O63" s="53"/>
      <c r="P63" s="52" t="s">
        <v>120</v>
      </c>
      <c r="Q63" s="52"/>
      <c r="R63" s="52"/>
      <c r="S63" s="52"/>
      <c r="T63" s="52"/>
      <c r="U63" s="52"/>
      <c r="V63" s="52"/>
    </row>
    <row r="64" spans="1:22" s="14" customFormat="1">
      <c r="A64" s="24" t="s">
        <v>100</v>
      </c>
      <c r="B64" s="30" t="s">
        <v>58</v>
      </c>
      <c r="C64" s="30" t="s">
        <v>17</v>
      </c>
      <c r="D64" s="30" t="s">
        <v>7</v>
      </c>
      <c r="E64" s="28">
        <f t="shared" ref="E64:L64" si="43">E25*E31</f>
        <v>10527234</v>
      </c>
      <c r="F64" s="28">
        <f t="shared" si="43"/>
        <v>42107394</v>
      </c>
      <c r="G64" s="28">
        <f t="shared" si="43"/>
        <v>168428034</v>
      </c>
      <c r="H64" s="28">
        <f t="shared" si="43"/>
        <v>673710594</v>
      </c>
      <c r="I64" s="28">
        <f t="shared" si="43"/>
        <v>2694840834</v>
      </c>
      <c r="J64" s="28">
        <f t="shared" si="43"/>
        <v>10779361794</v>
      </c>
      <c r="K64" s="28">
        <f t="shared" si="43"/>
        <v>43117445634</v>
      </c>
      <c r="L64" s="28">
        <f t="shared" si="43"/>
        <v>172469780994</v>
      </c>
      <c r="M64" s="20"/>
      <c r="N64" s="24"/>
      <c r="O64" s="24"/>
      <c r="P64" s="51" t="s">
        <v>11</v>
      </c>
      <c r="Q64" s="51"/>
      <c r="R64" s="51"/>
      <c r="S64" s="51"/>
      <c r="T64" s="51"/>
      <c r="U64" s="51"/>
      <c r="V64" s="51"/>
    </row>
    <row r="65" spans="1:23">
      <c r="A65" s="24" t="s">
        <v>101</v>
      </c>
      <c r="B65" s="30" t="s">
        <v>58</v>
      </c>
      <c r="C65" s="30" t="s">
        <v>17</v>
      </c>
      <c r="D65" s="30" t="s">
        <v>7</v>
      </c>
      <c r="E65" s="28">
        <f t="shared" ref="E65:L65" si="44">E25*E31</f>
        <v>10527234</v>
      </c>
      <c r="F65" s="28">
        <f t="shared" si="44"/>
        <v>42107394</v>
      </c>
      <c r="G65" s="28">
        <f t="shared" si="44"/>
        <v>168428034</v>
      </c>
      <c r="H65" s="28">
        <f t="shared" si="44"/>
        <v>673710594</v>
      </c>
      <c r="I65" s="28">
        <f t="shared" si="44"/>
        <v>2694840834</v>
      </c>
      <c r="J65" s="28">
        <f t="shared" si="44"/>
        <v>10779361794</v>
      </c>
      <c r="K65" s="28">
        <f t="shared" si="44"/>
        <v>43117445634</v>
      </c>
      <c r="L65" s="28">
        <f t="shared" si="44"/>
        <v>172469780994</v>
      </c>
      <c r="M65" s="5"/>
      <c r="N65" s="24"/>
      <c r="O65" s="34" t="s">
        <v>74</v>
      </c>
      <c r="P65" s="21" t="s">
        <v>13</v>
      </c>
      <c r="Q65" s="21" t="s">
        <v>14</v>
      </c>
      <c r="R65" s="21" t="s">
        <v>15</v>
      </c>
      <c r="S65" s="21" t="s">
        <v>16</v>
      </c>
      <c r="T65" s="21" t="s">
        <v>14</v>
      </c>
      <c r="U65" s="21" t="s">
        <v>15</v>
      </c>
      <c r="V65" s="21" t="s">
        <v>16</v>
      </c>
    </row>
    <row r="66" spans="1:23">
      <c r="A66" s="24" t="s">
        <v>102</v>
      </c>
      <c r="B66" s="30" t="s">
        <v>58</v>
      </c>
      <c r="C66" s="30" t="s">
        <v>17</v>
      </c>
      <c r="D66" s="30" t="s">
        <v>7</v>
      </c>
      <c r="E66" s="28">
        <f t="shared" ref="E66:L66" si="45">E25*E31</f>
        <v>10527234</v>
      </c>
      <c r="F66" s="28">
        <f t="shared" si="45"/>
        <v>42107394</v>
      </c>
      <c r="G66" s="28">
        <f t="shared" si="45"/>
        <v>168428034</v>
      </c>
      <c r="H66" s="28">
        <f t="shared" si="45"/>
        <v>673710594</v>
      </c>
      <c r="I66" s="28">
        <f t="shared" si="45"/>
        <v>2694840834</v>
      </c>
      <c r="J66" s="28">
        <f t="shared" si="45"/>
        <v>10779361794</v>
      </c>
      <c r="K66" s="28">
        <f t="shared" si="45"/>
        <v>43117445634</v>
      </c>
      <c r="L66" s="28">
        <f t="shared" si="45"/>
        <v>172469780994</v>
      </c>
      <c r="M66" s="5"/>
      <c r="N66" s="24"/>
      <c r="O66" s="34" t="s">
        <v>18</v>
      </c>
      <c r="P66" s="21" t="s">
        <v>19</v>
      </c>
      <c r="Q66" s="21" t="s">
        <v>20</v>
      </c>
      <c r="R66" s="21" t="s">
        <v>21</v>
      </c>
      <c r="S66" s="21" t="s">
        <v>22</v>
      </c>
      <c r="T66" s="21" t="s">
        <v>19</v>
      </c>
      <c r="U66" s="21" t="s">
        <v>20</v>
      </c>
      <c r="V66" s="21" t="s">
        <v>21</v>
      </c>
    </row>
    <row r="67" spans="1:23">
      <c r="A67" s="24" t="s">
        <v>103</v>
      </c>
      <c r="B67" s="30" t="s">
        <v>58</v>
      </c>
      <c r="C67" s="30" t="s">
        <v>17</v>
      </c>
      <c r="D67" s="30" t="s">
        <v>7</v>
      </c>
      <c r="E67" s="28">
        <f t="shared" ref="E67:L67" si="46">E25*E31</f>
        <v>10527234</v>
      </c>
      <c r="F67" s="28">
        <f t="shared" si="46"/>
        <v>42107394</v>
      </c>
      <c r="G67" s="28">
        <f t="shared" si="46"/>
        <v>168428034</v>
      </c>
      <c r="H67" s="28">
        <f t="shared" si="46"/>
        <v>673710594</v>
      </c>
      <c r="I67" s="28">
        <f t="shared" si="46"/>
        <v>2694840834</v>
      </c>
      <c r="J67" s="28">
        <f t="shared" si="46"/>
        <v>10779361794</v>
      </c>
      <c r="K67" s="28">
        <f t="shared" si="46"/>
        <v>43117445634</v>
      </c>
      <c r="L67" s="28">
        <f t="shared" si="46"/>
        <v>172469780994</v>
      </c>
      <c r="M67" s="5"/>
      <c r="N67" s="37" t="s">
        <v>62</v>
      </c>
      <c r="O67" s="24"/>
      <c r="P67" s="24"/>
      <c r="Q67" s="24"/>
      <c r="R67" s="24"/>
      <c r="S67" s="24"/>
      <c r="T67" s="24"/>
      <c r="U67" s="24"/>
      <c r="V67" s="24"/>
    </row>
    <row r="68" spans="1:23">
      <c r="A68" s="24" t="s">
        <v>104</v>
      </c>
      <c r="B68" s="30" t="s">
        <v>58</v>
      </c>
      <c r="C68" s="30" t="s">
        <v>17</v>
      </c>
      <c r="D68" s="30" t="s">
        <v>7</v>
      </c>
      <c r="E68" s="28">
        <f t="shared" ref="E68:L68" si="47">E25*E31</f>
        <v>10527234</v>
      </c>
      <c r="F68" s="28">
        <f t="shared" si="47"/>
        <v>42107394</v>
      </c>
      <c r="G68" s="28">
        <f t="shared" si="47"/>
        <v>168428034</v>
      </c>
      <c r="H68" s="28">
        <f t="shared" si="47"/>
        <v>673710594</v>
      </c>
      <c r="I68" s="28">
        <f t="shared" si="47"/>
        <v>2694840834</v>
      </c>
      <c r="J68" s="28">
        <f t="shared" si="47"/>
        <v>10779361794</v>
      </c>
      <c r="K68" s="28">
        <f t="shared" si="47"/>
        <v>43117445634</v>
      </c>
      <c r="L68" s="28">
        <f t="shared" si="47"/>
        <v>172469780994</v>
      </c>
      <c r="M68" s="5"/>
      <c r="N68" s="58" t="s">
        <v>63</v>
      </c>
      <c r="O68" s="24" t="str">
        <f>A55</f>
        <v>vorticity</v>
      </c>
      <c r="P68" s="35">
        <f t="shared" ref="P68:P73" si="48">G50*4/640/1048576</f>
        <v>1.0000030517578125</v>
      </c>
      <c r="Q68" s="35">
        <f t="shared" ref="Q68:Q73" si="49">H50*4/2560/1048576</f>
        <v>1.0000007629394532</v>
      </c>
      <c r="R68" s="35">
        <f t="shared" ref="R68:R73" si="50">I50*4/10240/1048576</f>
        <v>1.0000001907348632</v>
      </c>
      <c r="S68" s="35">
        <f t="shared" ref="S68:S73" si="51">J50*4/40960/1048576</f>
        <v>1.0000000476837159</v>
      </c>
      <c r="T68" s="35">
        <f t="shared" ref="T68:T73" si="52">H50*4/640/1048576</f>
        <v>4.0000030517578127</v>
      </c>
      <c r="U68" s="35">
        <f t="shared" ref="U68:U73" si="53">I50*4/2560/1048576</f>
        <v>4.0000007629394529</v>
      </c>
      <c r="V68" s="35">
        <f t="shared" ref="V68:V73" si="54">J50*4/10240/1048576</f>
        <v>4.0000001907348635</v>
      </c>
    </row>
    <row r="69" spans="1:23">
      <c r="A69" s="24" t="s">
        <v>105</v>
      </c>
      <c r="B69" s="30" t="s">
        <v>58</v>
      </c>
      <c r="C69" s="30" t="s">
        <v>17</v>
      </c>
      <c r="D69" s="30" t="s">
        <v>7</v>
      </c>
      <c r="E69" s="28">
        <f t="shared" ref="E69:L69" si="55">E25*E31</f>
        <v>10527234</v>
      </c>
      <c r="F69" s="28">
        <f t="shared" si="55"/>
        <v>42107394</v>
      </c>
      <c r="G69" s="28">
        <f t="shared" si="55"/>
        <v>168428034</v>
      </c>
      <c r="H69" s="28">
        <f t="shared" si="55"/>
        <v>673710594</v>
      </c>
      <c r="I69" s="28">
        <f t="shared" si="55"/>
        <v>2694840834</v>
      </c>
      <c r="J69" s="28">
        <f t="shared" si="55"/>
        <v>10779361794</v>
      </c>
      <c r="K69" s="28">
        <f t="shared" si="55"/>
        <v>43117445634</v>
      </c>
      <c r="L69" s="28">
        <f t="shared" si="55"/>
        <v>172469780994</v>
      </c>
      <c r="M69" s="5"/>
      <c r="N69" s="58"/>
      <c r="O69" s="24" t="str">
        <f>A50</f>
        <v>relative</v>
      </c>
      <c r="P69" s="35">
        <f t="shared" si="48"/>
        <v>1.0000030517578125</v>
      </c>
      <c r="Q69" s="35">
        <f t="shared" si="49"/>
        <v>1.0000007629394532</v>
      </c>
      <c r="R69" s="35">
        <f t="shared" si="50"/>
        <v>1.0000001907348632</v>
      </c>
      <c r="S69" s="35">
        <f t="shared" si="51"/>
        <v>1.0000000476837159</v>
      </c>
      <c r="T69" s="35">
        <f t="shared" si="52"/>
        <v>4.0000030517578127</v>
      </c>
      <c r="U69" s="35">
        <f t="shared" si="53"/>
        <v>4.0000007629394529</v>
      </c>
      <c r="V69" s="35">
        <f t="shared" si="54"/>
        <v>4.0000001907348635</v>
      </c>
    </row>
    <row r="70" spans="1:23">
      <c r="A70" s="24" t="s">
        <v>106</v>
      </c>
      <c r="B70" s="30" t="s">
        <v>58</v>
      </c>
      <c r="C70" s="30" t="s">
        <v>17</v>
      </c>
      <c r="D70" s="30" t="s">
        <v>7</v>
      </c>
      <c r="E70" s="28">
        <f t="shared" ref="E70:L70" si="56">E25*E31</f>
        <v>10527234</v>
      </c>
      <c r="F70" s="28">
        <f t="shared" si="56"/>
        <v>42107394</v>
      </c>
      <c r="G70" s="28">
        <f t="shared" si="56"/>
        <v>168428034</v>
      </c>
      <c r="H70" s="28">
        <f t="shared" si="56"/>
        <v>673710594</v>
      </c>
      <c r="I70" s="28">
        <f t="shared" si="56"/>
        <v>2694840834</v>
      </c>
      <c r="J70" s="28">
        <f t="shared" si="56"/>
        <v>10779361794</v>
      </c>
      <c r="K70" s="28">
        <f t="shared" si="56"/>
        <v>43117445634</v>
      </c>
      <c r="L70" s="28">
        <f t="shared" si="56"/>
        <v>172469780994</v>
      </c>
      <c r="M70" s="5"/>
      <c r="N70" s="58"/>
      <c r="O70" s="24" t="str">
        <f>A52</f>
        <v>strm_func</v>
      </c>
      <c r="P70" s="35">
        <f t="shared" si="48"/>
        <v>1.0000030517578125</v>
      </c>
      <c r="Q70" s="35">
        <f t="shared" si="49"/>
        <v>1.0000007629394532</v>
      </c>
      <c r="R70" s="35">
        <f t="shared" si="50"/>
        <v>1.0000001907348632</v>
      </c>
      <c r="S70" s="35">
        <f t="shared" si="51"/>
        <v>1.0000000476837159</v>
      </c>
      <c r="T70" s="35">
        <f t="shared" si="52"/>
        <v>4.0000030517578127</v>
      </c>
      <c r="U70" s="35">
        <f t="shared" si="53"/>
        <v>4.0000007629394529</v>
      </c>
      <c r="V70" s="35">
        <f t="shared" si="54"/>
        <v>4.0000001907348635</v>
      </c>
    </row>
    <row r="71" spans="1:23">
      <c r="A71" s="24" t="s">
        <v>107</v>
      </c>
      <c r="B71" s="30" t="s">
        <v>58</v>
      </c>
      <c r="C71" s="30" t="s">
        <v>17</v>
      </c>
      <c r="D71" s="30" t="s">
        <v>7</v>
      </c>
      <c r="E71" s="28">
        <f t="shared" ref="E71:L71" si="57">E25*E31</f>
        <v>10527234</v>
      </c>
      <c r="F71" s="28">
        <f t="shared" si="57"/>
        <v>42107394</v>
      </c>
      <c r="G71" s="28">
        <f t="shared" si="57"/>
        <v>168428034</v>
      </c>
      <c r="H71" s="28">
        <f t="shared" si="57"/>
        <v>673710594</v>
      </c>
      <c r="I71" s="28">
        <f t="shared" si="57"/>
        <v>2694840834</v>
      </c>
      <c r="J71" s="28">
        <f t="shared" si="57"/>
        <v>10779361794</v>
      </c>
      <c r="K71" s="28">
        <f t="shared" si="57"/>
        <v>43117445634</v>
      </c>
      <c r="L71" s="28">
        <f t="shared" si="57"/>
        <v>172469780994</v>
      </c>
      <c r="M71" s="5"/>
      <c r="N71" s="58"/>
      <c r="O71" s="24" t="str">
        <f>A53</f>
        <v>divergence</v>
      </c>
      <c r="P71" s="35">
        <f t="shared" si="48"/>
        <v>1.0000030517578125</v>
      </c>
      <c r="Q71" s="35">
        <f t="shared" si="49"/>
        <v>1.0000007629394532</v>
      </c>
      <c r="R71" s="35">
        <f t="shared" si="50"/>
        <v>1.0000001907348632</v>
      </c>
      <c r="S71" s="35">
        <f t="shared" si="51"/>
        <v>1.0000000476837159</v>
      </c>
      <c r="T71" s="35">
        <f t="shared" si="52"/>
        <v>4.0000030517578127</v>
      </c>
      <c r="U71" s="35">
        <f t="shared" si="53"/>
        <v>4.0000007629394529</v>
      </c>
      <c r="V71" s="35">
        <f t="shared" si="54"/>
        <v>4.0000001907348635</v>
      </c>
    </row>
    <row r="72" spans="1:23">
      <c r="A72" s="24" t="s">
        <v>108</v>
      </c>
      <c r="B72" s="30" t="s">
        <v>58</v>
      </c>
      <c r="C72" s="30" t="s">
        <v>17</v>
      </c>
      <c r="D72" s="30" t="s">
        <v>7</v>
      </c>
      <c r="E72" s="28">
        <f t="shared" ref="E72:L72" si="58">E25*E31</f>
        <v>10527234</v>
      </c>
      <c r="F72" s="28">
        <f t="shared" si="58"/>
        <v>42107394</v>
      </c>
      <c r="G72" s="28">
        <f t="shared" si="58"/>
        <v>168428034</v>
      </c>
      <c r="H72" s="28">
        <f t="shared" si="58"/>
        <v>673710594</v>
      </c>
      <c r="I72" s="28">
        <f t="shared" si="58"/>
        <v>2694840834</v>
      </c>
      <c r="J72" s="28">
        <f t="shared" si="58"/>
        <v>10779361794</v>
      </c>
      <c r="K72" s="28">
        <f t="shared" si="58"/>
        <v>43117445634</v>
      </c>
      <c r="L72" s="28">
        <f t="shared" si="58"/>
        <v>172469780994</v>
      </c>
      <c r="M72" s="5"/>
      <c r="N72" s="58"/>
      <c r="O72" s="24" t="str">
        <f>A51</f>
        <v>vel_pot</v>
      </c>
      <c r="P72" s="35">
        <f t="shared" si="48"/>
        <v>1.0000030517578125</v>
      </c>
      <c r="Q72" s="35">
        <f t="shared" si="49"/>
        <v>1.0000007629394532</v>
      </c>
      <c r="R72" s="35">
        <f t="shared" si="50"/>
        <v>1.0000001907348632</v>
      </c>
      <c r="S72" s="35">
        <f t="shared" si="51"/>
        <v>1.0000000476837159</v>
      </c>
      <c r="T72" s="35">
        <f t="shared" si="52"/>
        <v>4.0000030517578127</v>
      </c>
      <c r="U72" s="35">
        <f t="shared" si="53"/>
        <v>4.0000007629394529</v>
      </c>
      <c r="V72" s="35">
        <f t="shared" si="54"/>
        <v>4.0000001907348635</v>
      </c>
    </row>
    <row r="73" spans="1:23">
      <c r="A73" s="24" t="s">
        <v>109</v>
      </c>
      <c r="B73" s="30" t="s">
        <v>58</v>
      </c>
      <c r="C73" s="30" t="s">
        <v>17</v>
      </c>
      <c r="D73" s="30" t="s">
        <v>7</v>
      </c>
      <c r="E73" s="28">
        <f t="shared" ref="E73:L73" si="59">E25*E31</f>
        <v>10527234</v>
      </c>
      <c r="F73" s="28">
        <f t="shared" si="59"/>
        <v>42107394</v>
      </c>
      <c r="G73" s="28">
        <f t="shared" si="59"/>
        <v>168428034</v>
      </c>
      <c r="H73" s="28">
        <f t="shared" si="59"/>
        <v>673710594</v>
      </c>
      <c r="I73" s="28">
        <f t="shared" si="59"/>
        <v>2694840834</v>
      </c>
      <c r="J73" s="28">
        <f t="shared" si="59"/>
        <v>10779361794</v>
      </c>
      <c r="K73" s="28">
        <f t="shared" si="59"/>
        <v>43117445634</v>
      </c>
      <c r="L73" s="28">
        <f t="shared" si="59"/>
        <v>172469780994</v>
      </c>
      <c r="M73" s="5"/>
      <c r="N73" s="58"/>
      <c r="O73" s="24" t="str">
        <f>A54</f>
        <v>ke</v>
      </c>
      <c r="P73" s="35">
        <f t="shared" si="48"/>
        <v>1.0000030517578125</v>
      </c>
      <c r="Q73" s="35">
        <f t="shared" si="49"/>
        <v>1.0000007629394532</v>
      </c>
      <c r="R73" s="35">
        <f t="shared" si="50"/>
        <v>1.0000001907348632</v>
      </c>
      <c r="S73" s="35">
        <f t="shared" si="51"/>
        <v>1.0000000476837159</v>
      </c>
      <c r="T73" s="35">
        <f t="shared" si="52"/>
        <v>4.0000030517578127</v>
      </c>
      <c r="U73" s="35">
        <f t="shared" si="53"/>
        <v>4.0000007629394529</v>
      </c>
      <c r="V73" s="35">
        <f t="shared" si="54"/>
        <v>4.0000001907348635</v>
      </c>
    </row>
    <row r="74" spans="1:23" s="6" customFormat="1">
      <c r="A74" s="24" t="s">
        <v>110</v>
      </c>
      <c r="B74" s="30" t="s">
        <v>58</v>
      </c>
      <c r="C74" s="30" t="s">
        <v>17</v>
      </c>
      <c r="D74" s="30" t="s">
        <v>7</v>
      </c>
      <c r="E74" s="28">
        <f t="shared" ref="E74:L74" si="60">E25*E31</f>
        <v>10527234</v>
      </c>
      <c r="F74" s="28">
        <f t="shared" si="60"/>
        <v>42107394</v>
      </c>
      <c r="G74" s="28">
        <f t="shared" si="60"/>
        <v>168428034</v>
      </c>
      <c r="H74" s="28">
        <f t="shared" si="60"/>
        <v>673710594</v>
      </c>
      <c r="I74" s="28">
        <f t="shared" si="60"/>
        <v>2694840834</v>
      </c>
      <c r="J74" s="28">
        <f t="shared" si="60"/>
        <v>10779361794</v>
      </c>
      <c r="K74" s="28">
        <f t="shared" si="60"/>
        <v>43117445634</v>
      </c>
      <c r="L74" s="28">
        <f t="shared" si="60"/>
        <v>172469780994</v>
      </c>
      <c r="M74" s="7"/>
      <c r="N74" s="38"/>
      <c r="O74" s="29" t="s">
        <v>125</v>
      </c>
      <c r="P74" s="36">
        <f>SUM(P68:P73)</f>
        <v>6.0000183105468752</v>
      </c>
      <c r="Q74" s="36">
        <f t="shared" ref="Q74:V74" si="61">SUM(Q68:Q73)</f>
        <v>6.0000045776367186</v>
      </c>
      <c r="R74" s="36">
        <f t="shared" si="61"/>
        <v>6.0000011444091799</v>
      </c>
      <c r="S74" s="36">
        <f t="shared" si="61"/>
        <v>6.0000002861022947</v>
      </c>
      <c r="T74" s="36">
        <f t="shared" si="61"/>
        <v>24.000018310546874</v>
      </c>
      <c r="U74" s="36">
        <f t="shared" si="61"/>
        <v>24.000004577636719</v>
      </c>
      <c r="V74" s="36">
        <f t="shared" si="61"/>
        <v>24.000001144409179</v>
      </c>
    </row>
    <row r="75" spans="1:23" s="6" customFormat="1">
      <c r="A75" s="24" t="s">
        <v>111</v>
      </c>
      <c r="B75" s="30" t="s">
        <v>58</v>
      </c>
      <c r="C75" s="30" t="s">
        <v>17</v>
      </c>
      <c r="D75" s="30" t="s">
        <v>7</v>
      </c>
      <c r="E75" s="28">
        <f t="shared" ref="E75:L75" si="62">E25*E31</f>
        <v>10527234</v>
      </c>
      <c r="F75" s="28">
        <f t="shared" si="62"/>
        <v>42107394</v>
      </c>
      <c r="G75" s="28">
        <f t="shared" si="62"/>
        <v>168428034</v>
      </c>
      <c r="H75" s="28">
        <f t="shared" si="62"/>
        <v>673710594</v>
      </c>
      <c r="I75" s="28">
        <f t="shared" si="62"/>
        <v>2694840834</v>
      </c>
      <c r="J75" s="28">
        <f t="shared" si="62"/>
        <v>10779361794</v>
      </c>
      <c r="K75" s="28">
        <f t="shared" si="62"/>
        <v>43117445634</v>
      </c>
      <c r="L75" s="28">
        <f t="shared" si="62"/>
        <v>172469780994</v>
      </c>
      <c r="M75" s="7"/>
      <c r="N75" s="31"/>
      <c r="O75" s="31"/>
      <c r="P75" s="31"/>
      <c r="Q75" s="31"/>
      <c r="R75" s="31"/>
      <c r="S75" s="31"/>
      <c r="T75" s="31"/>
      <c r="U75" s="31"/>
      <c r="V75" s="31"/>
    </row>
    <row r="76" spans="1:23" s="8" customFormat="1">
      <c r="A76" s="24" t="s">
        <v>112</v>
      </c>
      <c r="B76" s="30" t="s">
        <v>58</v>
      </c>
      <c r="C76" s="30" t="s">
        <v>17</v>
      </c>
      <c r="D76" s="30" t="s">
        <v>7</v>
      </c>
      <c r="E76" s="28">
        <f t="shared" ref="E76:L76" si="63">E25*E31</f>
        <v>10527234</v>
      </c>
      <c r="F76" s="28">
        <f t="shared" si="63"/>
        <v>42107394</v>
      </c>
      <c r="G76" s="28">
        <f t="shared" si="63"/>
        <v>168428034</v>
      </c>
      <c r="H76" s="28">
        <f t="shared" si="63"/>
        <v>673710594</v>
      </c>
      <c r="I76" s="28">
        <f t="shared" si="63"/>
        <v>2694840834</v>
      </c>
      <c r="J76" s="28">
        <f t="shared" si="63"/>
        <v>10779361794</v>
      </c>
      <c r="K76" s="28">
        <f t="shared" si="63"/>
        <v>43117445634</v>
      </c>
      <c r="L76" s="28">
        <f t="shared" si="63"/>
        <v>172469780994</v>
      </c>
      <c r="M76" s="7"/>
      <c r="N76" s="38" t="s">
        <v>66</v>
      </c>
      <c r="O76" s="37" t="str">
        <f>A56</f>
        <v>mass</v>
      </c>
      <c r="P76" s="35">
        <f>G56*4/640/1048576</f>
        <v>1.0000030517578125</v>
      </c>
      <c r="Q76" s="35">
        <f>H56*4/2560/1048576</f>
        <v>1.0000007629394532</v>
      </c>
      <c r="R76" s="35">
        <f>I56*4/10240/1048576</f>
        <v>1.0000001907348632</v>
      </c>
      <c r="S76" s="35">
        <f>J56*4/40960/1048576</f>
        <v>1.0000000476837159</v>
      </c>
      <c r="T76" s="35">
        <f>H56*4/640/1048576</f>
        <v>4.0000030517578127</v>
      </c>
      <c r="U76" s="35">
        <f>I56*4/2560/1048576</f>
        <v>4.0000007629394529</v>
      </c>
      <c r="V76" s="35">
        <f>J56*4/10240/1048576</f>
        <v>4.0000001907348635</v>
      </c>
    </row>
    <row r="77" spans="1:23" s="8" customFormat="1">
      <c r="A77" s="24" t="s">
        <v>117</v>
      </c>
      <c r="B77" s="30" t="s">
        <v>58</v>
      </c>
      <c r="C77" s="30" t="s">
        <v>17</v>
      </c>
      <c r="D77" s="30" t="s">
        <v>7</v>
      </c>
      <c r="E77" s="28">
        <f t="shared" ref="E77:L77" si="64">E25*E31</f>
        <v>10527234</v>
      </c>
      <c r="F77" s="28">
        <f t="shared" si="64"/>
        <v>42107394</v>
      </c>
      <c r="G77" s="28">
        <f t="shared" si="64"/>
        <v>168428034</v>
      </c>
      <c r="H77" s="28">
        <f t="shared" si="64"/>
        <v>673710594</v>
      </c>
      <c r="I77" s="28">
        <f t="shared" si="64"/>
        <v>2694840834</v>
      </c>
      <c r="J77" s="28">
        <f t="shared" si="64"/>
        <v>10779361794</v>
      </c>
      <c r="K77" s="28">
        <f t="shared" si="64"/>
        <v>43117445634</v>
      </c>
      <c r="L77" s="28">
        <f t="shared" si="64"/>
        <v>172469780994</v>
      </c>
      <c r="M77" s="7"/>
      <c r="N77" s="38"/>
      <c r="O77" s="25"/>
      <c r="P77" s="33"/>
      <c r="Q77" s="33"/>
      <c r="R77" s="33"/>
      <c r="S77" s="33"/>
      <c r="T77" s="33"/>
      <c r="U77" s="33"/>
      <c r="V77" s="33"/>
    </row>
    <row r="78" spans="1:23" s="8" customFormat="1">
      <c r="A78" s="24" t="s">
        <v>116</v>
      </c>
      <c r="B78" s="30" t="s">
        <v>58</v>
      </c>
      <c r="C78" s="30" t="s">
        <v>17</v>
      </c>
      <c r="D78" s="30" t="s">
        <v>7</v>
      </c>
      <c r="E78" s="28">
        <f t="shared" ref="E78:L78" si="65">E25*E31</f>
        <v>10527234</v>
      </c>
      <c r="F78" s="28">
        <f t="shared" si="65"/>
        <v>42107394</v>
      </c>
      <c r="G78" s="28">
        <f t="shared" si="65"/>
        <v>168428034</v>
      </c>
      <c r="H78" s="28">
        <f t="shared" si="65"/>
        <v>673710594</v>
      </c>
      <c r="I78" s="28">
        <f t="shared" si="65"/>
        <v>2694840834</v>
      </c>
      <c r="J78" s="28">
        <f t="shared" si="65"/>
        <v>10779361794</v>
      </c>
      <c r="K78" s="28">
        <f t="shared" si="65"/>
        <v>43117445634</v>
      </c>
      <c r="L78" s="28">
        <f t="shared" si="65"/>
        <v>172469780994</v>
      </c>
      <c r="M78" s="7"/>
      <c r="N78" s="38" t="s">
        <v>68</v>
      </c>
      <c r="O78" s="25" t="str">
        <f>A57</f>
        <v>pressure</v>
      </c>
      <c r="P78" s="35">
        <f>G57*4/640/1048576</f>
        <v>1.0039093136787414</v>
      </c>
      <c r="Q78" s="35">
        <f>H57*4/2560/1048576</f>
        <v>1.0039070159196855</v>
      </c>
      <c r="R78" s="35">
        <f>I57*4/10240/1048576</f>
        <v>1.0039064414799213</v>
      </c>
      <c r="S78" s="35">
        <f>J57*4/40960/1048576</f>
        <v>1.0039062978699804</v>
      </c>
      <c r="T78" s="35">
        <f>H57*4/640/1048576</f>
        <v>4.0156280636787418</v>
      </c>
      <c r="U78" s="35">
        <f>I57*4/2560/1048576</f>
        <v>4.015625765919685</v>
      </c>
      <c r="V78" s="35">
        <f>J57*4/10240/1048576</f>
        <v>4.0156251914799217</v>
      </c>
      <c r="W78"/>
    </row>
    <row r="79" spans="1:23" s="8" customFormat="1">
      <c r="A79" s="24" t="s">
        <v>114</v>
      </c>
      <c r="B79" s="30" t="s">
        <v>58</v>
      </c>
      <c r="C79" s="30" t="s">
        <v>17</v>
      </c>
      <c r="D79" s="30" t="s">
        <v>7</v>
      </c>
      <c r="E79" s="28">
        <f t="shared" ref="E79:L79" si="66">E25*E31</f>
        <v>10527234</v>
      </c>
      <c r="F79" s="28">
        <f t="shared" si="66"/>
        <v>42107394</v>
      </c>
      <c r="G79" s="28">
        <f t="shared" si="66"/>
        <v>168428034</v>
      </c>
      <c r="H79" s="28">
        <f t="shared" si="66"/>
        <v>673710594</v>
      </c>
      <c r="I79" s="28">
        <f t="shared" si="66"/>
        <v>2694840834</v>
      </c>
      <c r="J79" s="28">
        <f t="shared" si="66"/>
        <v>10779361794</v>
      </c>
      <c r="K79" s="28">
        <f t="shared" si="66"/>
        <v>43117445634</v>
      </c>
      <c r="L79" s="28">
        <f t="shared" si="66"/>
        <v>172469780994</v>
      </c>
      <c r="M79" s="7"/>
      <c r="N79" s="38"/>
      <c r="O79" s="25"/>
      <c r="P79" s="33"/>
      <c r="Q79" s="33"/>
      <c r="R79" s="33"/>
      <c r="S79" s="33"/>
      <c r="T79" s="33"/>
      <c r="U79" s="33"/>
      <c r="V79" s="33"/>
      <c r="W79"/>
    </row>
    <row r="80" spans="1:23" s="8" customFormat="1">
      <c r="A80" s="24" t="s">
        <v>113</v>
      </c>
      <c r="B80" s="30" t="s">
        <v>58</v>
      </c>
      <c r="C80" s="30" t="s">
        <v>17</v>
      </c>
      <c r="D80" s="30" t="s">
        <v>7</v>
      </c>
      <c r="E80" s="28">
        <f t="shared" ref="E80:L80" si="67">E25*E31</f>
        <v>10527234</v>
      </c>
      <c r="F80" s="28">
        <f t="shared" si="67"/>
        <v>42107394</v>
      </c>
      <c r="G80" s="28">
        <f t="shared" si="67"/>
        <v>168428034</v>
      </c>
      <c r="H80" s="28">
        <f t="shared" si="67"/>
        <v>673710594</v>
      </c>
      <c r="I80" s="28">
        <f t="shared" si="67"/>
        <v>2694840834</v>
      </c>
      <c r="J80" s="28">
        <f t="shared" si="67"/>
        <v>10779361794</v>
      </c>
      <c r="K80" s="28">
        <f t="shared" si="67"/>
        <v>43117445634</v>
      </c>
      <c r="L80" s="28">
        <f t="shared" si="67"/>
        <v>172469780994</v>
      </c>
      <c r="M80" s="7"/>
      <c r="N80" s="38" t="s">
        <v>69</v>
      </c>
      <c r="O80" s="25" t="str">
        <f>A58</f>
        <v>temperature_lyr</v>
      </c>
      <c r="P80" s="35">
        <f>G58*4/640/1048576</f>
        <v>1.0039093136787414</v>
      </c>
      <c r="Q80" s="35">
        <f>H58*4/2560/1048576</f>
        <v>1.0039070159196855</v>
      </c>
      <c r="R80" s="35">
        <f>I58*4/10240/1048576</f>
        <v>1.0039064414799213</v>
      </c>
      <c r="S80" s="35">
        <f>J58*4/40960/1048576</f>
        <v>1.0039062978699804</v>
      </c>
      <c r="T80" s="35">
        <f>H58*4/640/1048576</f>
        <v>4.0156280636787418</v>
      </c>
      <c r="U80" s="35">
        <f>I58*4/2560/1048576</f>
        <v>4.015625765919685</v>
      </c>
      <c r="V80" s="35">
        <f>J58*4/10240/1048576</f>
        <v>4.0156251914799217</v>
      </c>
      <c r="W80"/>
    </row>
    <row r="81" spans="1:23" s="8" customFormat="1">
      <c r="A81" s="24" t="s">
        <v>115</v>
      </c>
      <c r="B81" s="30" t="s">
        <v>58</v>
      </c>
      <c r="C81" s="30" t="s">
        <v>17</v>
      </c>
      <c r="D81" s="30" t="s">
        <v>7</v>
      </c>
      <c r="E81" s="28">
        <f t="shared" ref="E81:L81" si="68">E25*E31</f>
        <v>10527234</v>
      </c>
      <c r="F81" s="28">
        <f t="shared" si="68"/>
        <v>42107394</v>
      </c>
      <c r="G81" s="28">
        <f t="shared" si="68"/>
        <v>168428034</v>
      </c>
      <c r="H81" s="28">
        <f t="shared" si="68"/>
        <v>673710594</v>
      </c>
      <c r="I81" s="28">
        <f t="shared" si="68"/>
        <v>2694840834</v>
      </c>
      <c r="J81" s="28">
        <f t="shared" si="68"/>
        <v>10779361794</v>
      </c>
      <c r="K81" s="28">
        <f t="shared" si="68"/>
        <v>43117445634</v>
      </c>
      <c r="L81" s="28">
        <f t="shared" si="68"/>
        <v>172469780994</v>
      </c>
      <c r="M81" s="7"/>
      <c r="N81" s="38"/>
      <c r="O81" s="25"/>
      <c r="P81" s="33"/>
      <c r="Q81" s="33"/>
      <c r="R81" s="33"/>
      <c r="S81" s="33"/>
      <c r="T81" s="33"/>
      <c r="U81" s="33"/>
      <c r="V81" s="33"/>
      <c r="W81"/>
    </row>
    <row r="82" spans="1:23" s="8" customFormat="1">
      <c r="A82" s="24" t="s">
        <v>36</v>
      </c>
      <c r="B82" s="30" t="s">
        <v>58</v>
      </c>
      <c r="C82" s="30" t="s">
        <v>17</v>
      </c>
      <c r="D82" s="30"/>
      <c r="E82" s="28">
        <f t="shared" ref="E82:L82" si="69">E25</f>
        <v>40962</v>
      </c>
      <c r="F82" s="28">
        <f t="shared" si="69"/>
        <v>163842</v>
      </c>
      <c r="G82" s="28">
        <f t="shared" si="69"/>
        <v>655362</v>
      </c>
      <c r="H82" s="28">
        <f t="shared" si="69"/>
        <v>2621442</v>
      </c>
      <c r="I82" s="28">
        <f t="shared" si="69"/>
        <v>10485762</v>
      </c>
      <c r="J82" s="28">
        <f t="shared" si="69"/>
        <v>41943042</v>
      </c>
      <c r="K82" s="28">
        <f t="shared" si="69"/>
        <v>167772162</v>
      </c>
      <c r="L82" s="28">
        <f t="shared" si="69"/>
        <v>671088642</v>
      </c>
      <c r="M82" s="7"/>
      <c r="N82" s="38" t="s">
        <v>64</v>
      </c>
      <c r="O82" s="25" t="str">
        <f>A59</f>
        <v>geopotential</v>
      </c>
      <c r="P82" s="35">
        <f>G59*4/640/1048576</f>
        <v>1.0039093136787414</v>
      </c>
      <c r="Q82" s="35">
        <f>H59*4/2560/1048576</f>
        <v>1.0039070159196855</v>
      </c>
      <c r="R82" s="35">
        <f>I59*4/10240/1048576</f>
        <v>1.0039064414799213</v>
      </c>
      <c r="S82" s="35">
        <f>J59*4/40960/1048576</f>
        <v>1.0039062978699804</v>
      </c>
      <c r="T82" s="35">
        <f>H59*4/640/1048576</f>
        <v>4.0156280636787418</v>
      </c>
      <c r="U82" s="35">
        <f>I59*4/2560/1048576</f>
        <v>4.015625765919685</v>
      </c>
      <c r="V82" s="35">
        <f>J59*4/10240/1048576</f>
        <v>4.0156251914799217</v>
      </c>
      <c r="W82"/>
    </row>
    <row r="83" spans="1:23">
      <c r="A83" s="24" t="s">
        <v>34</v>
      </c>
      <c r="B83" s="30" t="s">
        <v>58</v>
      </c>
      <c r="C83" s="30" t="s">
        <v>17</v>
      </c>
      <c r="D83" s="30"/>
      <c r="E83" s="28">
        <f t="shared" ref="E83:L83" si="70">E25</f>
        <v>40962</v>
      </c>
      <c r="F83" s="28">
        <f t="shared" si="70"/>
        <v>163842</v>
      </c>
      <c r="G83" s="28">
        <f t="shared" si="70"/>
        <v>655362</v>
      </c>
      <c r="H83" s="28">
        <f t="shared" si="70"/>
        <v>2621442</v>
      </c>
      <c r="I83" s="28">
        <f t="shared" si="70"/>
        <v>10485762</v>
      </c>
      <c r="J83" s="28">
        <f t="shared" si="70"/>
        <v>41943042</v>
      </c>
      <c r="K83" s="28">
        <f t="shared" si="70"/>
        <v>167772162</v>
      </c>
      <c r="L83" s="28">
        <f t="shared" si="70"/>
        <v>671088642</v>
      </c>
      <c r="N83" s="39"/>
      <c r="O83" s="33"/>
      <c r="P83" s="33"/>
      <c r="Q83" s="33"/>
      <c r="R83" s="33"/>
      <c r="S83" s="33"/>
      <c r="T83" s="33"/>
      <c r="U83" s="33"/>
      <c r="V83" s="33"/>
    </row>
    <row r="84" spans="1:23">
      <c r="A84" s="24" t="s">
        <v>59</v>
      </c>
      <c r="B84" s="30" t="s">
        <v>58</v>
      </c>
      <c r="C84" s="30" t="s">
        <v>17</v>
      </c>
      <c r="D84" s="30"/>
      <c r="E84" s="28">
        <f t="shared" ref="E84:L84" si="71">E25</f>
        <v>40962</v>
      </c>
      <c r="F84" s="28">
        <f t="shared" si="71"/>
        <v>163842</v>
      </c>
      <c r="G84" s="28">
        <f t="shared" si="71"/>
        <v>655362</v>
      </c>
      <c r="H84" s="28">
        <f t="shared" si="71"/>
        <v>2621442</v>
      </c>
      <c r="I84" s="28">
        <f t="shared" si="71"/>
        <v>10485762</v>
      </c>
      <c r="J84" s="28">
        <f t="shared" si="71"/>
        <v>41943042</v>
      </c>
      <c r="K84" s="28">
        <f t="shared" si="71"/>
        <v>167772162</v>
      </c>
      <c r="L84" s="28">
        <f t="shared" si="71"/>
        <v>671088642</v>
      </c>
      <c r="M84" s="5"/>
      <c r="N84" s="56" t="s">
        <v>72</v>
      </c>
      <c r="O84" s="24" t="str">
        <f>A60</f>
        <v>u</v>
      </c>
      <c r="P84" s="35">
        <f>G60*4/640/1048576</f>
        <v>2</v>
      </c>
      <c r="Q84" s="35">
        <f>H60*4/2560/1048576</f>
        <v>2</v>
      </c>
      <c r="R84" s="35">
        <f>I60*4/10240/1048576</f>
        <v>2</v>
      </c>
      <c r="S84" s="35">
        <f>J60*4/40960/1048576</f>
        <v>2</v>
      </c>
      <c r="T84" s="35">
        <f>H60*4/640/1048576</f>
        <v>8</v>
      </c>
      <c r="U84" s="35">
        <f>I60*4/2560/1048576</f>
        <v>8</v>
      </c>
      <c r="V84" s="35">
        <f>J60*4/10240/1048576</f>
        <v>8</v>
      </c>
    </row>
    <row r="85" spans="1:23">
      <c r="A85" s="24" t="s">
        <v>60</v>
      </c>
      <c r="B85" s="30" t="s">
        <v>58</v>
      </c>
      <c r="C85" s="30" t="s">
        <v>17</v>
      </c>
      <c r="D85" s="30"/>
      <c r="E85" s="28">
        <f t="shared" ref="E85:L85" si="72">E25</f>
        <v>40962</v>
      </c>
      <c r="F85" s="28">
        <f t="shared" si="72"/>
        <v>163842</v>
      </c>
      <c r="G85" s="28">
        <f t="shared" si="72"/>
        <v>655362</v>
      </c>
      <c r="H85" s="28">
        <f t="shared" si="72"/>
        <v>2621442</v>
      </c>
      <c r="I85" s="28">
        <f t="shared" si="72"/>
        <v>10485762</v>
      </c>
      <c r="J85" s="28">
        <f t="shared" si="72"/>
        <v>41943042</v>
      </c>
      <c r="K85" s="28">
        <f t="shared" si="72"/>
        <v>167772162</v>
      </c>
      <c r="L85" s="28">
        <f t="shared" si="72"/>
        <v>671088642</v>
      </c>
      <c r="M85" s="5"/>
      <c r="N85" s="56"/>
      <c r="O85" s="24" t="str">
        <f>A61</f>
        <v>v</v>
      </c>
      <c r="P85" s="35">
        <f>G61*4/640/1048576</f>
        <v>2</v>
      </c>
      <c r="Q85" s="35">
        <f>H61*4/2560/1048576</f>
        <v>2</v>
      </c>
      <c r="R85" s="35">
        <f>I61*4/10240/1048576</f>
        <v>2</v>
      </c>
      <c r="S85" s="35">
        <f>J61*4/40960/1048576</f>
        <v>2</v>
      </c>
      <c r="T85" s="35">
        <f>H61*4/640/1048576</f>
        <v>8</v>
      </c>
      <c r="U85" s="35">
        <f>I61*4/2560/1048576</f>
        <v>8</v>
      </c>
      <c r="V85" s="35">
        <f>J61*4/10240/1048576</f>
        <v>8</v>
      </c>
    </row>
    <row r="86" spans="1:23">
      <c r="A86" s="24" t="s">
        <v>118</v>
      </c>
      <c r="B86" s="30" t="s">
        <v>58</v>
      </c>
      <c r="C86" s="30" t="s">
        <v>17</v>
      </c>
      <c r="D86" s="30" t="s">
        <v>30</v>
      </c>
      <c r="E86" s="28">
        <f t="shared" ref="E86:L86" si="73">E25*E30</f>
        <v>10486272</v>
      </c>
      <c r="F86" s="28">
        <f t="shared" si="73"/>
        <v>41943552</v>
      </c>
      <c r="G86" s="28">
        <f t="shared" si="73"/>
        <v>167772672</v>
      </c>
      <c r="H86" s="28">
        <f t="shared" si="73"/>
        <v>671089152</v>
      </c>
      <c r="I86" s="28">
        <f t="shared" si="73"/>
        <v>2684355072</v>
      </c>
      <c r="J86" s="28">
        <f t="shared" si="73"/>
        <v>10737418752</v>
      </c>
      <c r="K86" s="28">
        <f t="shared" si="73"/>
        <v>42949673472</v>
      </c>
      <c r="L86" s="28">
        <f t="shared" si="73"/>
        <v>171798692352</v>
      </c>
      <c r="M86" s="5"/>
      <c r="N86" s="56"/>
      <c r="O86" s="24" t="str">
        <f>A62</f>
        <v>wind</v>
      </c>
      <c r="P86" s="35">
        <f>G62*4/640/1048576</f>
        <v>3</v>
      </c>
      <c r="Q86" s="35">
        <f>H62*4/2560/1048576</f>
        <v>3</v>
      </c>
      <c r="R86" s="35">
        <f>I62*4/10240/1048576</f>
        <v>3</v>
      </c>
      <c r="S86" s="35">
        <f>J62*4/40960/1048576</f>
        <v>3</v>
      </c>
      <c r="T86" s="35">
        <f>H62*4/640/1048576</f>
        <v>12</v>
      </c>
      <c r="U86" s="35">
        <f>I62*4/2560/1048576</f>
        <v>12</v>
      </c>
      <c r="V86" s="35">
        <f>J62*4/10240/1048576</f>
        <v>12</v>
      </c>
    </row>
    <row r="87" spans="1:23">
      <c r="A87" s="24" t="s">
        <v>119</v>
      </c>
      <c r="B87" s="30" t="s">
        <v>58</v>
      </c>
      <c r="C87" s="30" t="s">
        <v>17</v>
      </c>
      <c r="D87" s="30" t="s">
        <v>30</v>
      </c>
      <c r="E87" s="28">
        <f t="shared" ref="E87:L87" si="74">E25*E30</f>
        <v>10486272</v>
      </c>
      <c r="F87" s="28">
        <f t="shared" si="74"/>
        <v>41943552</v>
      </c>
      <c r="G87" s="28">
        <f t="shared" si="74"/>
        <v>167772672</v>
      </c>
      <c r="H87" s="28">
        <f t="shared" si="74"/>
        <v>671089152</v>
      </c>
      <c r="I87" s="28">
        <f t="shared" si="74"/>
        <v>2684355072</v>
      </c>
      <c r="J87" s="28">
        <f t="shared" si="74"/>
        <v>10737418752</v>
      </c>
      <c r="K87" s="28">
        <f t="shared" si="74"/>
        <v>42949673472</v>
      </c>
      <c r="L87" s="28">
        <f t="shared" si="74"/>
        <v>171798692352</v>
      </c>
      <c r="M87" s="5"/>
      <c r="N87" s="56"/>
      <c r="O87" s="24" t="str">
        <f>A63</f>
        <v>w_vert</v>
      </c>
      <c r="P87" s="35">
        <f>G63*4/640/1048576</f>
        <v>1.0039093136787414</v>
      </c>
      <c r="Q87" s="35">
        <f>H63*4/2560/1048576</f>
        <v>1.0039070159196855</v>
      </c>
      <c r="R87" s="35">
        <f>I63*4/10240/1048576</f>
        <v>1.0039064414799213</v>
      </c>
      <c r="S87" s="35">
        <f>J63*4/40960/1048576</f>
        <v>1.0039062978699804</v>
      </c>
      <c r="T87" s="35">
        <f>H63*4/640/1048576</f>
        <v>4.0156280636787418</v>
      </c>
      <c r="U87" s="35">
        <f>I63*4/2560/1048576</f>
        <v>4.015625765919685</v>
      </c>
      <c r="V87" s="35">
        <f>J63*4/10240/1048576</f>
        <v>4.0156251914799217</v>
      </c>
    </row>
    <row r="88" spans="1:23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5"/>
      <c r="N88" s="21"/>
      <c r="O88" s="29" t="s">
        <v>125</v>
      </c>
      <c r="P88" s="36">
        <f>SUM(P84:P87)</f>
        <v>8.0039093136787418</v>
      </c>
      <c r="Q88" s="36">
        <f t="shared" ref="Q88:V88" si="75">SUM(Q84:Q87)</f>
        <v>8.003907015919685</v>
      </c>
      <c r="R88" s="36">
        <f t="shared" si="75"/>
        <v>8.0039064414799217</v>
      </c>
      <c r="S88" s="36">
        <f t="shared" si="75"/>
        <v>8.00390629786998</v>
      </c>
      <c r="T88" s="36">
        <f t="shared" si="75"/>
        <v>32.01562806367874</v>
      </c>
      <c r="U88" s="36">
        <f t="shared" si="75"/>
        <v>32.015625765919687</v>
      </c>
      <c r="V88" s="36">
        <f t="shared" si="75"/>
        <v>32.01562519147992</v>
      </c>
    </row>
    <row r="89" spans="1:23">
      <c r="A89" s="31"/>
      <c r="B89" s="31"/>
      <c r="C89" s="54" t="s">
        <v>121</v>
      </c>
      <c r="D89" s="54"/>
      <c r="E89" s="32">
        <f>SUM(E50:E87)*B47/1048576</f>
        <v>1524.1232452392578</v>
      </c>
      <c r="F89" s="32">
        <f>SUM(F50:F87)*B47/1048576</f>
        <v>6096.3107452392578</v>
      </c>
      <c r="G89" s="32">
        <f>SUM(G50:G87)*B47/1048576</f>
        <v>24385.060745239258</v>
      </c>
      <c r="H89" s="32">
        <f>SUM(H50:H87)*B47/1048576</f>
        <v>97540.060745239258</v>
      </c>
      <c r="I89" s="32">
        <f>SUM(I50:I87)*B47/1048576</f>
        <v>390160.06074523926</v>
      </c>
      <c r="J89" s="32">
        <f>SUM(J50:J87)*B47/1048576</f>
        <v>1560640.0607452393</v>
      </c>
      <c r="K89" s="32">
        <f>SUM(K50:K87)*B47/1048576</f>
        <v>6242560.0607452393</v>
      </c>
      <c r="L89" s="32">
        <f>SUM(L50:L87)*B47/1048576</f>
        <v>24970240.060745239</v>
      </c>
      <c r="M89" s="5"/>
      <c r="N89" s="24"/>
      <c r="O89" s="24"/>
      <c r="P89" s="24"/>
      <c r="Q89" s="24"/>
      <c r="R89" s="24"/>
      <c r="S89" s="24"/>
      <c r="T89" s="24"/>
      <c r="U89" s="24"/>
      <c r="V89" s="24"/>
    </row>
    <row r="90" spans="1:23">
      <c r="A90" s="31"/>
      <c r="B90" s="31"/>
      <c r="C90" s="54" t="s">
        <v>122</v>
      </c>
      <c r="D90" s="54"/>
      <c r="E90" s="32">
        <f>E89/1024</f>
        <v>1.4884016066789627</v>
      </c>
      <c r="F90" s="32">
        <f>F89/1024</f>
        <v>5.9534284621477127</v>
      </c>
      <c r="G90" s="32">
        <f t="shared" ref="G90:L90" si="76">G89/1024</f>
        <v>23.813535884022713</v>
      </c>
      <c r="H90" s="32">
        <f t="shared" si="76"/>
        <v>95.253965571522713</v>
      </c>
      <c r="I90" s="32">
        <f t="shared" si="76"/>
        <v>381.01568432152271</v>
      </c>
      <c r="J90" s="32">
        <f t="shared" si="76"/>
        <v>1524.0625593215227</v>
      </c>
      <c r="K90" s="32">
        <f t="shared" si="76"/>
        <v>6096.2500593215227</v>
      </c>
      <c r="L90" s="32">
        <f t="shared" si="76"/>
        <v>24385.000059321523</v>
      </c>
      <c r="M90" s="5"/>
      <c r="N90" s="21" t="s">
        <v>123</v>
      </c>
      <c r="O90" s="24" t="str">
        <f>A64</f>
        <v>exner_lyr</v>
      </c>
      <c r="P90" s="35">
        <f>G64*4/640/1048576</f>
        <v>1.0039093136787414</v>
      </c>
      <c r="Q90" s="35">
        <f>H64*4/2560/1048576</f>
        <v>1.0039070159196855</v>
      </c>
      <c r="R90" s="35">
        <f>I64*4/10240/1048576</f>
        <v>1.0039064414799213</v>
      </c>
      <c r="S90" s="35">
        <f>J64*4/40960/1048576</f>
        <v>1.0039062978699804</v>
      </c>
      <c r="T90" s="35">
        <f>H64*4/640/1048576</f>
        <v>4.0156280636787418</v>
      </c>
      <c r="U90" s="35">
        <f>I64*4/2560/1048576</f>
        <v>4.015625765919685</v>
      </c>
      <c r="V90" s="35">
        <f>J64*4/10240/1048576</f>
        <v>4.0156251914799217</v>
      </c>
    </row>
    <row r="91" spans="1:23">
      <c r="A91" s="55" t="s">
        <v>132</v>
      </c>
      <c r="B91" s="55"/>
      <c r="C91" s="55"/>
      <c r="D91" s="55"/>
      <c r="E91" s="32">
        <f>E46+(E90)*3</f>
        <v>4.4726837836205959</v>
      </c>
      <c r="F91" s="32">
        <f t="shared" ref="F91:L91" si="77">F46+(F90)*3</f>
        <v>17.890194769948721</v>
      </c>
      <c r="G91" s="32">
        <f t="shared" si="77"/>
        <v>71.560238715261221</v>
      </c>
      <c r="H91" s="32">
        <f t="shared" si="77"/>
        <v>286.24041449651122</v>
      </c>
      <c r="I91" s="32">
        <f t="shared" si="77"/>
        <v>1144.9611176215112</v>
      </c>
      <c r="J91" s="32">
        <f t="shared" si="77"/>
        <v>4579.8439301215112</v>
      </c>
      <c r="K91" s="32">
        <f t="shared" si="77"/>
        <v>18319.375180121511</v>
      </c>
      <c r="L91" s="32">
        <f t="shared" si="77"/>
        <v>73277.500180121511</v>
      </c>
      <c r="M91" s="5"/>
      <c r="N91" s="24"/>
      <c r="O91" s="24"/>
      <c r="P91" s="24"/>
      <c r="Q91" s="24"/>
      <c r="R91" s="24"/>
      <c r="S91" s="24"/>
      <c r="T91" s="24"/>
      <c r="U91" s="24"/>
      <c r="V91" s="24"/>
    </row>
    <row r="92" spans="1:23">
      <c r="A92" s="55" t="s">
        <v>133</v>
      </c>
      <c r="B92" s="55"/>
      <c r="C92" s="55"/>
      <c r="D92" s="55"/>
      <c r="E92" s="32">
        <f>E46+E90</f>
        <v>1.4958805702626705</v>
      </c>
      <c r="F92" s="32">
        <f t="shared" ref="F92:L92" si="78">F46+F90</f>
        <v>5.9833378456532955</v>
      </c>
      <c r="G92" s="32">
        <f t="shared" si="78"/>
        <v>23.933166947215796</v>
      </c>
      <c r="H92" s="32">
        <f t="shared" si="78"/>
        <v>95.732483353465796</v>
      </c>
      <c r="I92" s="32">
        <f t="shared" si="78"/>
        <v>382.9297489784658</v>
      </c>
      <c r="J92" s="32">
        <f t="shared" si="78"/>
        <v>1531.7188114784658</v>
      </c>
      <c r="K92" s="32">
        <f t="shared" si="78"/>
        <v>6126.8750614784658</v>
      </c>
      <c r="L92" s="32">
        <f t="shared" si="78"/>
        <v>24507.500061478466</v>
      </c>
      <c r="M92" s="5"/>
      <c r="N92" s="56" t="s">
        <v>71</v>
      </c>
      <c r="O92" s="24" t="str">
        <f t="shared" ref="O92:O97" si="79">A65</f>
        <v>water_vapor_lyr</v>
      </c>
      <c r="P92" s="35">
        <f t="shared" ref="P92:P97" si="80">G65*4/640/1048576</f>
        <v>1.0039093136787414</v>
      </c>
      <c r="Q92" s="35">
        <f t="shared" ref="Q92:Q97" si="81">H65*4/2560/1048576</f>
        <v>1.0039070159196855</v>
      </c>
      <c r="R92" s="35">
        <f t="shared" ref="R92:R97" si="82">I65*4/10240/1048576</f>
        <v>1.0039064414799213</v>
      </c>
      <c r="S92" s="35">
        <f t="shared" ref="S92:S97" si="83">J65*4/40960/1048576</f>
        <v>1.0039062978699804</v>
      </c>
      <c r="T92" s="35">
        <f t="shared" ref="T92:T97" si="84">H65*4/640/1048576</f>
        <v>4.0156280636787418</v>
      </c>
      <c r="U92" s="35">
        <f t="shared" ref="U92:U97" si="85">I65*4/2560/1048576</f>
        <v>4.015625765919685</v>
      </c>
      <c r="V92" s="35">
        <f t="shared" ref="V92:V97" si="86">J65*4/10240/1048576</f>
        <v>4.0156251914799217</v>
      </c>
    </row>
    <row r="93" spans="1:23">
      <c r="M93" s="5"/>
      <c r="N93" s="56"/>
      <c r="O93" s="24" t="str">
        <f t="shared" si="79"/>
        <v>cloud_water_lyr</v>
      </c>
      <c r="P93" s="35">
        <f t="shared" si="80"/>
        <v>1.0039093136787414</v>
      </c>
      <c r="Q93" s="35">
        <f t="shared" si="81"/>
        <v>1.0039070159196855</v>
      </c>
      <c r="R93" s="35">
        <f t="shared" si="82"/>
        <v>1.0039064414799213</v>
      </c>
      <c r="S93" s="35">
        <f t="shared" si="83"/>
        <v>1.0039062978699804</v>
      </c>
      <c r="T93" s="35">
        <f t="shared" si="84"/>
        <v>4.0156280636787418</v>
      </c>
      <c r="U93" s="35">
        <f t="shared" si="85"/>
        <v>4.015625765919685</v>
      </c>
      <c r="V93" s="35">
        <f t="shared" si="86"/>
        <v>4.0156251914799217</v>
      </c>
    </row>
    <row r="94" spans="1:23">
      <c r="M94" s="5"/>
      <c r="N94" s="56"/>
      <c r="O94" s="24" t="str">
        <f t="shared" si="79"/>
        <v>rain_mmr_lyr</v>
      </c>
      <c r="P94" s="35">
        <f t="shared" si="80"/>
        <v>1.0039093136787414</v>
      </c>
      <c r="Q94" s="35">
        <f t="shared" si="81"/>
        <v>1.0039070159196855</v>
      </c>
      <c r="R94" s="35">
        <f t="shared" si="82"/>
        <v>1.0039064414799213</v>
      </c>
      <c r="S94" s="35">
        <f t="shared" si="83"/>
        <v>1.0039062978699804</v>
      </c>
      <c r="T94" s="35">
        <f t="shared" si="84"/>
        <v>4.0156280636787418</v>
      </c>
      <c r="U94" s="35">
        <f t="shared" si="85"/>
        <v>4.015625765919685</v>
      </c>
      <c r="V94" s="35">
        <f t="shared" si="86"/>
        <v>4.0156251914799217</v>
      </c>
    </row>
    <row r="95" spans="1:23">
      <c r="M95" s="5"/>
      <c r="N95" s="56"/>
      <c r="O95" s="24" t="str">
        <f t="shared" si="79"/>
        <v>cloud_ice_lyr</v>
      </c>
      <c r="P95" s="35">
        <f t="shared" si="80"/>
        <v>1.0039093136787414</v>
      </c>
      <c r="Q95" s="35">
        <f t="shared" si="81"/>
        <v>1.0039070159196855</v>
      </c>
      <c r="R95" s="35">
        <f t="shared" si="82"/>
        <v>1.0039064414799213</v>
      </c>
      <c r="S95" s="35">
        <f t="shared" si="83"/>
        <v>1.0039062978699804</v>
      </c>
      <c r="T95" s="35">
        <f t="shared" si="84"/>
        <v>4.0156280636787418</v>
      </c>
      <c r="U95" s="35">
        <f t="shared" si="85"/>
        <v>4.015625765919685</v>
      </c>
      <c r="V95" s="35">
        <f t="shared" si="86"/>
        <v>4.0156251914799217</v>
      </c>
    </row>
    <row r="96" spans="1:23">
      <c r="M96" s="5"/>
      <c r="N96" s="56"/>
      <c r="O96" s="24" t="str">
        <f t="shared" si="79"/>
        <v>snow_mmr_lyr</v>
      </c>
      <c r="P96" s="35">
        <f t="shared" si="80"/>
        <v>1.0039093136787414</v>
      </c>
      <c r="Q96" s="35">
        <f t="shared" si="81"/>
        <v>1.0039070159196855</v>
      </c>
      <c r="R96" s="35">
        <f t="shared" si="82"/>
        <v>1.0039064414799213</v>
      </c>
      <c r="S96" s="35">
        <f t="shared" si="83"/>
        <v>1.0039062978699804</v>
      </c>
      <c r="T96" s="35">
        <f t="shared" si="84"/>
        <v>4.0156280636787418</v>
      </c>
      <c r="U96" s="35">
        <f t="shared" si="85"/>
        <v>4.015625765919685</v>
      </c>
      <c r="V96" s="35">
        <f t="shared" si="86"/>
        <v>4.0156251914799217</v>
      </c>
    </row>
    <row r="97" spans="1:23">
      <c r="M97" s="5"/>
      <c r="N97" s="56"/>
      <c r="O97" s="24" t="str">
        <f t="shared" si="79"/>
        <v>graupel_mmr_lyr</v>
      </c>
      <c r="P97" s="35">
        <f t="shared" si="80"/>
        <v>1.0039093136787414</v>
      </c>
      <c r="Q97" s="35">
        <f t="shared" si="81"/>
        <v>1.0039070159196855</v>
      </c>
      <c r="R97" s="35">
        <f t="shared" si="82"/>
        <v>1.0039064414799213</v>
      </c>
      <c r="S97" s="35">
        <f t="shared" si="83"/>
        <v>1.0039062978699804</v>
      </c>
      <c r="T97" s="35">
        <f t="shared" si="84"/>
        <v>4.0156280636787418</v>
      </c>
      <c r="U97" s="35">
        <f t="shared" si="85"/>
        <v>4.015625765919685</v>
      </c>
      <c r="V97" s="35">
        <f t="shared" si="86"/>
        <v>4.0156251914799217</v>
      </c>
    </row>
    <row r="98" spans="1:23">
      <c r="M98" s="5"/>
      <c r="N98" s="24"/>
      <c r="O98" s="29" t="s">
        <v>125</v>
      </c>
      <c r="P98" s="36">
        <f>SUM(P92:P97)</f>
        <v>6.0234558820724491</v>
      </c>
      <c r="Q98" s="36">
        <f t="shared" ref="Q98:V98" si="87">SUM(Q92:Q97)</f>
        <v>6.0234420955181118</v>
      </c>
      <c r="R98" s="36">
        <f t="shared" si="87"/>
        <v>6.0234386488795284</v>
      </c>
      <c r="S98" s="36">
        <f t="shared" si="87"/>
        <v>6.0234377872198817</v>
      </c>
      <c r="T98" s="36">
        <f t="shared" si="87"/>
        <v>24.093768382072447</v>
      </c>
      <c r="U98" s="36">
        <f t="shared" si="87"/>
        <v>24.093754595518114</v>
      </c>
      <c r="V98" s="36">
        <f t="shared" si="87"/>
        <v>24.093751148879527</v>
      </c>
    </row>
    <row r="99" spans="1:23">
      <c r="M99" s="5"/>
      <c r="N99" s="24"/>
      <c r="O99" s="24"/>
      <c r="P99" s="24"/>
      <c r="Q99" s="24"/>
      <c r="R99" s="24"/>
      <c r="S99" s="24"/>
      <c r="T99" s="24"/>
      <c r="U99" s="24"/>
      <c r="V99" s="24"/>
    </row>
    <row r="100" spans="1:23">
      <c r="M100" s="5"/>
      <c r="N100" s="56" t="s">
        <v>65</v>
      </c>
      <c r="O100" s="24" t="str">
        <f>A71</f>
        <v>heating_sw_lyr_avg</v>
      </c>
      <c r="P100" s="35">
        <f>G71*4/640/1048576</f>
        <v>1.0039093136787414</v>
      </c>
      <c r="Q100" s="35">
        <f>H71*4/2560/1048576</f>
        <v>1.0039070159196855</v>
      </c>
      <c r="R100" s="35">
        <f>I71*4/10240/1048576</f>
        <v>1.0039064414799213</v>
      </c>
      <c r="S100" s="35">
        <f>J71*4/40960/1048576</f>
        <v>1.0039062978699804</v>
      </c>
      <c r="T100" s="35">
        <f>H71*4/640/1048576</f>
        <v>4.0156280636787418</v>
      </c>
      <c r="U100" s="35">
        <f>I71*4/2560/1048576</f>
        <v>4.015625765919685</v>
      </c>
      <c r="V100" s="35">
        <f>J71*4/10240/1048576</f>
        <v>4.0156251914799217</v>
      </c>
    </row>
    <row r="101" spans="1:23">
      <c r="M101" s="5"/>
      <c r="N101" s="56"/>
      <c r="O101" s="24" t="str">
        <f>A72</f>
        <v>heating_lw_lyr_avg</v>
      </c>
      <c r="P101" s="35">
        <f>G72*4/640/1048576</f>
        <v>1.0039093136787414</v>
      </c>
      <c r="Q101" s="35">
        <f>H72*4/2560/1048576</f>
        <v>1.0039070159196855</v>
      </c>
      <c r="R101" s="35">
        <f>I72*4/10240/1048576</f>
        <v>1.0039064414799213</v>
      </c>
      <c r="S101" s="35">
        <f>J72*4/40960/1048576</f>
        <v>1.0039062978699804</v>
      </c>
      <c r="T101" s="35">
        <f>H72*4/640/1048576</f>
        <v>4.0156280636787418</v>
      </c>
      <c r="U101" s="35">
        <f>I72*4/2560/1048576</f>
        <v>4.015625765919685</v>
      </c>
      <c r="V101" s="35">
        <f>J72*4/10240/1048576</f>
        <v>4.0156251914799217</v>
      </c>
    </row>
    <row r="102" spans="1:23">
      <c r="M102" s="5"/>
      <c r="N102" s="56"/>
      <c r="O102" s="24" t="str">
        <f>A73</f>
        <v>heating_sw_cs_lyr_avg</v>
      </c>
      <c r="P102" s="35">
        <f>G73*4/640/1048576</f>
        <v>1.0039093136787414</v>
      </c>
      <c r="Q102" s="35">
        <f>H73*4/2560/1048576</f>
        <v>1.0039070159196855</v>
      </c>
      <c r="R102" s="35">
        <f>I73*4/10240/1048576</f>
        <v>1.0039064414799213</v>
      </c>
      <c r="S102" s="35">
        <f>J73*4/40960/1048576</f>
        <v>1.0039062978699804</v>
      </c>
      <c r="T102" s="35">
        <f>H73*4/640/1048576</f>
        <v>4.0156280636787418</v>
      </c>
      <c r="U102" s="35">
        <f>I73*4/2560/1048576</f>
        <v>4.015625765919685</v>
      </c>
      <c r="V102" s="35">
        <f>J73*4/10240/1048576</f>
        <v>4.0156251914799217</v>
      </c>
    </row>
    <row r="103" spans="1:23" s="6" customFormat="1">
      <c r="A103"/>
      <c r="B103"/>
      <c r="C103"/>
      <c r="D103"/>
      <c r="E103"/>
      <c r="F103"/>
      <c r="G103"/>
      <c r="H103"/>
      <c r="I103"/>
      <c r="J103"/>
      <c r="K103"/>
      <c r="L103"/>
      <c r="M103" s="7"/>
      <c r="N103" s="56"/>
      <c r="O103" s="24" t="str">
        <f>A74</f>
        <v>heating_lw_cs_lyr_avg</v>
      </c>
      <c r="P103" s="35">
        <f>G74*4/640/1048576</f>
        <v>1.0039093136787414</v>
      </c>
      <c r="Q103" s="35">
        <f>H74*4/2560/1048576</f>
        <v>1.0039070159196855</v>
      </c>
      <c r="R103" s="35">
        <f>I74*4/10240/1048576</f>
        <v>1.0039064414799213</v>
      </c>
      <c r="S103" s="35">
        <f>J74*4/40960/1048576</f>
        <v>1.0039062978699804</v>
      </c>
      <c r="T103" s="35">
        <f>H74*4/640/1048576</f>
        <v>4.0156280636787418</v>
      </c>
      <c r="U103" s="35">
        <f>I74*4/2560/1048576</f>
        <v>4.015625765919685</v>
      </c>
      <c r="V103" s="35">
        <f>J74*4/10240/1048576</f>
        <v>4.0156251914799217</v>
      </c>
      <c r="W103"/>
    </row>
    <row r="104" spans="1:23" s="6" customFormat="1">
      <c r="A104"/>
      <c r="B104"/>
      <c r="C104"/>
      <c r="D104"/>
      <c r="E104"/>
      <c r="F104"/>
      <c r="G104"/>
      <c r="H104"/>
      <c r="I104"/>
      <c r="J104"/>
      <c r="M104" s="7"/>
      <c r="N104" s="56"/>
      <c r="O104" s="24" t="str">
        <f>A75</f>
        <v>heating_latent_lyr_avg</v>
      </c>
      <c r="P104" s="35">
        <f>G75*4/640/1048576</f>
        <v>1.0039093136787414</v>
      </c>
      <c r="Q104" s="35">
        <f>H75*4/2560/1048576</f>
        <v>1.0039070159196855</v>
      </c>
      <c r="R104" s="35">
        <f>I75*4/10240/1048576</f>
        <v>1.0039064414799213</v>
      </c>
      <c r="S104" s="35">
        <f>J75*4/40960/1048576</f>
        <v>1.0039062978699804</v>
      </c>
      <c r="T104" s="35">
        <f>H75*4/640/1048576</f>
        <v>4.0156280636787418</v>
      </c>
      <c r="U104" s="35">
        <f>I75*4/2560/1048576</f>
        <v>4.015625765919685</v>
      </c>
      <c r="V104" s="35">
        <f>J75*4/10240/1048576</f>
        <v>4.0156251914799217</v>
      </c>
      <c r="W104"/>
    </row>
    <row r="105" spans="1:23" s="8" customFormat="1">
      <c r="A105"/>
      <c r="B105"/>
      <c r="C105"/>
      <c r="D105"/>
      <c r="E105"/>
      <c r="F105"/>
      <c r="G105"/>
      <c r="H105"/>
      <c r="I105"/>
      <c r="J105"/>
      <c r="M105" s="7"/>
      <c r="N105" s="24"/>
      <c r="O105" s="29" t="s">
        <v>125</v>
      </c>
      <c r="P105" s="36">
        <f>SUM(P100:P104)</f>
        <v>5.0195465683937073</v>
      </c>
      <c r="Q105" s="36">
        <f t="shared" ref="Q105:V105" si="88">SUM(Q100:Q104)</f>
        <v>5.0195350795984268</v>
      </c>
      <c r="R105" s="36">
        <f t="shared" si="88"/>
        <v>5.0195322073996067</v>
      </c>
      <c r="S105" s="36">
        <f t="shared" si="88"/>
        <v>5.0195314893499017</v>
      </c>
      <c r="T105" s="36">
        <f t="shared" si="88"/>
        <v>20.078140318393707</v>
      </c>
      <c r="U105" s="36">
        <f t="shared" si="88"/>
        <v>20.078128829598427</v>
      </c>
      <c r="V105" s="36">
        <f t="shared" si="88"/>
        <v>20.078125957399607</v>
      </c>
      <c r="W105"/>
    </row>
    <row r="106" spans="1:23">
      <c r="N106" s="24"/>
      <c r="O106" s="24"/>
      <c r="P106" s="24"/>
      <c r="Q106" s="24"/>
      <c r="R106" s="24"/>
      <c r="S106" s="24"/>
      <c r="T106" s="24"/>
      <c r="U106" s="24"/>
      <c r="V106" s="24"/>
    </row>
    <row r="107" spans="1:23">
      <c r="N107" s="56" t="s">
        <v>67</v>
      </c>
      <c r="O107" s="24" t="str">
        <f t="shared" ref="O107:O112" si="89">A76</f>
        <v>qwv_tend_micro_lyr_avg</v>
      </c>
      <c r="P107" s="35">
        <f t="shared" ref="P107:P112" si="90">G76*4/640/1048576</f>
        <v>1.0039093136787414</v>
      </c>
      <c r="Q107" s="35">
        <f t="shared" ref="Q107:Q112" si="91">H76*4/2560/1048576</f>
        <v>1.0039070159196855</v>
      </c>
      <c r="R107" s="35">
        <f t="shared" ref="R107:R112" si="92">I76*4/10240/1048576</f>
        <v>1.0039064414799213</v>
      </c>
      <c r="S107" s="35">
        <f t="shared" ref="S107:S112" si="93">J76*4/40960/1048576</f>
        <v>1.0039062978699804</v>
      </c>
      <c r="T107" s="35">
        <f t="shared" ref="T107:T112" si="94">H76*4/640/1048576</f>
        <v>4.0156280636787418</v>
      </c>
      <c r="U107" s="35">
        <f t="shared" ref="U107:U112" si="95">I76*4/2560/1048576</f>
        <v>4.015625765919685</v>
      </c>
      <c r="V107" s="35">
        <f t="shared" ref="V107:V112" si="96">J76*4/10240/1048576</f>
        <v>4.0156251914799217</v>
      </c>
    </row>
    <row r="108" spans="1:23">
      <c r="N108" s="56"/>
      <c r="O108" s="24" t="str">
        <f t="shared" si="89"/>
        <v>qci_tend_micro_lyr_avg</v>
      </c>
      <c r="P108" s="35">
        <f t="shared" si="90"/>
        <v>1.0039093136787414</v>
      </c>
      <c r="Q108" s="35">
        <f t="shared" si="91"/>
        <v>1.0039070159196855</v>
      </c>
      <c r="R108" s="35">
        <f t="shared" si="92"/>
        <v>1.0039064414799213</v>
      </c>
      <c r="S108" s="35">
        <f t="shared" si="93"/>
        <v>1.0039062978699804</v>
      </c>
      <c r="T108" s="35">
        <f t="shared" si="94"/>
        <v>4.0156280636787418</v>
      </c>
      <c r="U108" s="35">
        <f t="shared" si="95"/>
        <v>4.015625765919685</v>
      </c>
      <c r="V108" s="35">
        <f t="shared" si="96"/>
        <v>4.0156251914799217</v>
      </c>
    </row>
    <row r="109" spans="1:23">
      <c r="N109" s="56"/>
      <c r="O109" s="24" t="str">
        <f t="shared" si="89"/>
        <v>qcw_tend_micro_lyr_avg</v>
      </c>
      <c r="P109" s="35">
        <f t="shared" si="90"/>
        <v>1.0039093136787414</v>
      </c>
      <c r="Q109" s="35">
        <f t="shared" si="91"/>
        <v>1.0039070159196855</v>
      </c>
      <c r="R109" s="35">
        <f t="shared" si="92"/>
        <v>1.0039064414799213</v>
      </c>
      <c r="S109" s="35">
        <f t="shared" si="93"/>
        <v>1.0039062978699804</v>
      </c>
      <c r="T109" s="35">
        <f t="shared" si="94"/>
        <v>4.0156280636787418</v>
      </c>
      <c r="U109" s="35">
        <f t="shared" si="95"/>
        <v>4.015625765919685</v>
      </c>
      <c r="V109" s="35">
        <f t="shared" si="96"/>
        <v>4.0156251914799217</v>
      </c>
    </row>
    <row r="110" spans="1:23">
      <c r="N110" s="56"/>
      <c r="O110" s="24" t="str">
        <f t="shared" si="89"/>
        <v>qrw_tend_micro_lyr_avg</v>
      </c>
      <c r="P110" s="35">
        <f t="shared" si="90"/>
        <v>1.0039093136787414</v>
      </c>
      <c r="Q110" s="35">
        <f t="shared" si="91"/>
        <v>1.0039070159196855</v>
      </c>
      <c r="R110" s="35">
        <f t="shared" si="92"/>
        <v>1.0039064414799213</v>
      </c>
      <c r="S110" s="35">
        <f t="shared" si="93"/>
        <v>1.0039062978699804</v>
      </c>
      <c r="T110" s="35">
        <f t="shared" si="94"/>
        <v>4.0156280636787418</v>
      </c>
      <c r="U110" s="35">
        <f t="shared" si="95"/>
        <v>4.015625765919685</v>
      </c>
      <c r="V110" s="35">
        <f t="shared" si="96"/>
        <v>4.0156251914799217</v>
      </c>
    </row>
    <row r="111" spans="1:23">
      <c r="N111" s="56"/>
      <c r="O111" s="24" t="str">
        <f t="shared" si="89"/>
        <v>qsn_tend_micro_lyr_avg</v>
      </c>
      <c r="P111" s="35">
        <f t="shared" si="90"/>
        <v>1.0039093136787414</v>
      </c>
      <c r="Q111" s="35">
        <f t="shared" si="91"/>
        <v>1.0039070159196855</v>
      </c>
      <c r="R111" s="35">
        <f t="shared" si="92"/>
        <v>1.0039064414799213</v>
      </c>
      <c r="S111" s="35">
        <f t="shared" si="93"/>
        <v>1.0039062978699804</v>
      </c>
      <c r="T111" s="35">
        <f t="shared" si="94"/>
        <v>4.0156280636787418</v>
      </c>
      <c r="U111" s="35">
        <f t="shared" si="95"/>
        <v>4.015625765919685</v>
      </c>
      <c r="V111" s="35">
        <f t="shared" si="96"/>
        <v>4.0156251914799217</v>
      </c>
    </row>
    <row r="112" spans="1:23">
      <c r="N112" s="56"/>
      <c r="O112" s="24" t="str">
        <f t="shared" si="89"/>
        <v>qgr_tend_micro_lyr_avg</v>
      </c>
      <c r="P112" s="35">
        <f t="shared" si="90"/>
        <v>1.0039093136787414</v>
      </c>
      <c r="Q112" s="35">
        <f t="shared" si="91"/>
        <v>1.0039070159196855</v>
      </c>
      <c r="R112" s="35">
        <f t="shared" si="92"/>
        <v>1.0039064414799213</v>
      </c>
      <c r="S112" s="35">
        <f t="shared" si="93"/>
        <v>1.0039062978699804</v>
      </c>
      <c r="T112" s="35">
        <f t="shared" si="94"/>
        <v>4.0156280636787418</v>
      </c>
      <c r="U112" s="35">
        <f t="shared" si="95"/>
        <v>4.015625765919685</v>
      </c>
      <c r="V112" s="35">
        <f t="shared" si="96"/>
        <v>4.0156251914799217</v>
      </c>
    </row>
    <row r="113" spans="14:22">
      <c r="N113" s="24"/>
      <c r="O113" s="29" t="s">
        <v>125</v>
      </c>
      <c r="P113" s="36">
        <f>SUM(P107:P112)</f>
        <v>6.0234558820724491</v>
      </c>
      <c r="Q113" s="36">
        <f t="shared" ref="Q113:V113" si="97">SUM(Q107:Q112)</f>
        <v>6.0234420955181118</v>
      </c>
      <c r="R113" s="36">
        <f t="shared" si="97"/>
        <v>6.0234386488795284</v>
      </c>
      <c r="S113" s="36">
        <f t="shared" si="97"/>
        <v>6.0234377872198817</v>
      </c>
      <c r="T113" s="36">
        <f t="shared" si="97"/>
        <v>24.093768382072447</v>
      </c>
      <c r="U113" s="36">
        <f t="shared" si="97"/>
        <v>24.093754595518114</v>
      </c>
      <c r="V113" s="36">
        <f t="shared" si="97"/>
        <v>24.093751148879527</v>
      </c>
    </row>
    <row r="114" spans="14:22">
      <c r="N114" s="24"/>
      <c r="O114" s="24"/>
      <c r="P114" s="24"/>
      <c r="Q114" s="24"/>
      <c r="R114" s="24"/>
      <c r="S114" s="24"/>
      <c r="T114" s="24"/>
      <c r="U114" s="24"/>
      <c r="V114" s="24"/>
    </row>
    <row r="115" spans="14:22">
      <c r="N115" s="56" t="s">
        <v>124</v>
      </c>
      <c r="O115" s="24" t="str">
        <f>A82</f>
        <v>prec_tot_avg</v>
      </c>
      <c r="P115" s="35">
        <f>G82*4/640/1048576</f>
        <v>3.9062619209289549E-3</v>
      </c>
      <c r="Q115" s="35">
        <f>H82*4/2560/1048576</f>
        <v>3.9062529802322389E-3</v>
      </c>
      <c r="R115" s="35">
        <f>I82*4/10240/1048576</f>
        <v>3.9062507450580595E-3</v>
      </c>
      <c r="S115" s="35">
        <f>J82*4/40960/1048576</f>
        <v>3.9062501862645151E-3</v>
      </c>
      <c r="T115" s="35">
        <f>H82*4/640/1048576</f>
        <v>1.5625011920928956E-2</v>
      </c>
      <c r="U115" s="35">
        <f>I82*4/2560/1048576</f>
        <v>1.5625002980232238E-2</v>
      </c>
      <c r="V115" s="35">
        <f>J82*4/10240/1048576</f>
        <v>1.562500074505806E-2</v>
      </c>
    </row>
    <row r="116" spans="14:22">
      <c r="N116" s="56"/>
      <c r="O116" s="24" t="str">
        <f>A83</f>
        <v>prec_frz_avg</v>
      </c>
      <c r="P116" s="35">
        <f>G83*4/640/1048576</f>
        <v>3.9062619209289549E-3</v>
      </c>
      <c r="Q116" s="35">
        <f>H83*4/2560/1048576</f>
        <v>3.9062529802322389E-3</v>
      </c>
      <c r="R116" s="35">
        <f>I83*4/10240/1048576</f>
        <v>3.9062507450580595E-3</v>
      </c>
      <c r="S116" s="35">
        <f>J83*4/40960/1048576</f>
        <v>3.9062501862645151E-3</v>
      </c>
      <c r="T116" s="35">
        <f>H83*4/640/1048576</f>
        <v>1.5625011920928956E-2</v>
      </c>
      <c r="U116" s="35">
        <f>I83*4/2560/1048576</f>
        <v>1.5625002980232238E-2</v>
      </c>
      <c r="V116" s="35">
        <f>J83*4/10240/1048576</f>
        <v>1.562500074505806E-2</v>
      </c>
    </row>
    <row r="117" spans="14:22">
      <c r="N117" s="56"/>
      <c r="O117" s="24" t="str">
        <f>A84</f>
        <v>olr_avg</v>
      </c>
      <c r="P117" s="35">
        <f>G84*4/640/1048576</f>
        <v>3.9062619209289549E-3</v>
      </c>
      <c r="Q117" s="35">
        <f>H84*4/2560/1048576</f>
        <v>3.9062529802322389E-3</v>
      </c>
      <c r="R117" s="35">
        <f>I84*4/10240/1048576</f>
        <v>3.9062507450580595E-3</v>
      </c>
      <c r="S117" s="35">
        <f>J84*4/40960/1048576</f>
        <v>3.9062501862645151E-3</v>
      </c>
      <c r="T117" s="35">
        <f>H84*4/640/1048576</f>
        <v>1.5625011920928956E-2</v>
      </c>
      <c r="U117" s="35">
        <f>I84*4/2560/1048576</f>
        <v>1.5625002980232238E-2</v>
      </c>
      <c r="V117" s="35">
        <f>J84*4/10240/1048576</f>
        <v>1.562500074505806E-2</v>
      </c>
    </row>
    <row r="118" spans="14:22">
      <c r="N118" s="56"/>
      <c r="O118" s="24" t="str">
        <f>A85</f>
        <v>swinc_avg</v>
      </c>
      <c r="P118" s="35">
        <f>G85*4/640/1048576</f>
        <v>3.9062619209289549E-3</v>
      </c>
      <c r="Q118" s="35">
        <f>H85*4/2560/1048576</f>
        <v>3.9062529802322389E-3</v>
      </c>
      <c r="R118" s="35">
        <f>I85*4/10240/1048576</f>
        <v>3.9062507450580595E-3</v>
      </c>
      <c r="S118" s="35">
        <f>J85*4/40960/1048576</f>
        <v>3.9062501862645151E-3</v>
      </c>
      <c r="T118" s="35">
        <f>H85*4/640/1048576</f>
        <v>1.5625011920928956E-2</v>
      </c>
      <c r="U118" s="35">
        <f>I85*4/2560/1048576</f>
        <v>1.5625002980232238E-2</v>
      </c>
      <c r="V118" s="35">
        <f>J85*4/10240/1048576</f>
        <v>1.562500074505806E-2</v>
      </c>
    </row>
    <row r="119" spans="14:22">
      <c r="N119" s="24"/>
      <c r="O119" s="29" t="s">
        <v>125</v>
      </c>
      <c r="P119" s="36">
        <f>SUM(P115:P118)</f>
        <v>1.562504768371582E-2</v>
      </c>
      <c r="Q119" s="36">
        <f t="shared" ref="Q119:V119" si="98">SUM(Q115:Q118)</f>
        <v>1.5625011920928956E-2</v>
      </c>
      <c r="R119" s="36">
        <f t="shared" si="98"/>
        <v>1.5625002980232238E-2</v>
      </c>
      <c r="S119" s="36">
        <f t="shared" si="98"/>
        <v>1.562500074505806E-2</v>
      </c>
      <c r="T119" s="36">
        <f t="shared" si="98"/>
        <v>6.2500047683715823E-2</v>
      </c>
      <c r="U119" s="36">
        <f t="shared" si="98"/>
        <v>6.2500011920928952E-2</v>
      </c>
      <c r="V119" s="36">
        <f t="shared" si="98"/>
        <v>6.2500002980232242E-2</v>
      </c>
    </row>
    <row r="120" spans="14:22">
      <c r="N120" s="24"/>
      <c r="O120" s="24"/>
      <c r="P120" s="24"/>
      <c r="Q120" s="24"/>
      <c r="R120" s="24"/>
      <c r="S120" s="24"/>
      <c r="T120" s="24"/>
      <c r="U120" s="24"/>
      <c r="V120" s="24"/>
    </row>
    <row r="121" spans="14:22">
      <c r="N121" s="56" t="s">
        <v>70</v>
      </c>
      <c r="O121" s="24" t="str">
        <f>A86</f>
        <v>heat_flux_vdiff_ifc_avg</v>
      </c>
      <c r="P121" s="35">
        <f>G86*4/640/1048576</f>
        <v>1.0000030517578125</v>
      </c>
      <c r="Q121" s="35">
        <f>H86*4/2560/1048576</f>
        <v>1.0000007629394532</v>
      </c>
      <c r="R121" s="35">
        <f>I86*4/10240/1048576</f>
        <v>1.0000001907348632</v>
      </c>
      <c r="S121" s="35">
        <f>J86*4/40960/1048576</f>
        <v>1.0000000476837159</v>
      </c>
      <c r="T121" s="35">
        <f>H86*4/640/1048576</f>
        <v>4.0000030517578127</v>
      </c>
      <c r="U121" s="35">
        <f>I86*4/2560/1048576</f>
        <v>4.0000007629394529</v>
      </c>
      <c r="V121" s="35">
        <f>J86*4/10240/1048576</f>
        <v>4.0000001907348635</v>
      </c>
    </row>
    <row r="122" spans="14:22">
      <c r="N122" s="56"/>
      <c r="O122" s="24" t="str">
        <f>A87</f>
        <v>wtr_flux_vdiff_ifc_avg</v>
      </c>
      <c r="P122" s="35">
        <f>G87*4/640/1048576</f>
        <v>1.0000030517578125</v>
      </c>
      <c r="Q122" s="35">
        <f>H87*4/2560/1048576</f>
        <v>1.0000007629394532</v>
      </c>
      <c r="R122" s="35">
        <f>I87*4/10240/1048576</f>
        <v>1.0000001907348632</v>
      </c>
      <c r="S122" s="35">
        <f>J87*4/40960/1048576</f>
        <v>1.0000000476837159</v>
      </c>
      <c r="T122" s="35">
        <f>H87*4/640/1048576</f>
        <v>4.0000030517578127</v>
      </c>
      <c r="U122" s="35">
        <f>I87*4/2560/1048576</f>
        <v>4.0000007629394529</v>
      </c>
      <c r="V122" s="35">
        <f>J87*4/10240/1048576</f>
        <v>4.0000001907348635</v>
      </c>
    </row>
    <row r="123" spans="14:22">
      <c r="N123" s="24"/>
      <c r="O123" s="29" t="s">
        <v>125</v>
      </c>
      <c r="P123" s="36">
        <f>SUM(P121:P122)</f>
        <v>2.0000061035156249</v>
      </c>
      <c r="Q123" s="36">
        <f t="shared" ref="Q123:V123" si="99">SUM(Q121:Q122)</f>
        <v>2.0000015258789063</v>
      </c>
      <c r="R123" s="36">
        <f t="shared" si="99"/>
        <v>2.0000003814697265</v>
      </c>
      <c r="S123" s="36">
        <f t="shared" si="99"/>
        <v>2.0000000953674317</v>
      </c>
      <c r="T123" s="36">
        <f t="shared" si="99"/>
        <v>8.0000061035156254</v>
      </c>
      <c r="U123" s="36">
        <f t="shared" si="99"/>
        <v>8.0000015258789059</v>
      </c>
      <c r="V123" s="36">
        <f t="shared" si="99"/>
        <v>8.0000003814697269</v>
      </c>
    </row>
  </sheetData>
  <mergeCells count="23">
    <mergeCell ref="E17:L17"/>
    <mergeCell ref="N115:N118"/>
    <mergeCell ref="N100:N104"/>
    <mergeCell ref="N107:N112"/>
    <mergeCell ref="N121:N122"/>
    <mergeCell ref="N68:N73"/>
    <mergeCell ref="N84:N87"/>
    <mergeCell ref="B29:D29"/>
    <mergeCell ref="E29:L29"/>
    <mergeCell ref="B45:D45"/>
    <mergeCell ref="B46:D46"/>
    <mergeCell ref="B49:D49"/>
    <mergeCell ref="E49:J49"/>
    <mergeCell ref="C89:D89"/>
    <mergeCell ref="C90:D90"/>
    <mergeCell ref="A91:D91"/>
    <mergeCell ref="A92:D92"/>
    <mergeCell ref="N92:N97"/>
    <mergeCell ref="P19:V19"/>
    <mergeCell ref="P18:V18"/>
    <mergeCell ref="P63:V63"/>
    <mergeCell ref="P64:V64"/>
    <mergeCell ref="N63:O63"/>
  </mergeCells>
  <phoneticPr fontId="9" type="noConversion"/>
  <pageMargins left="0.5" right="0.5" top="0.5" bottom="0.5" header="0.5" footer="0.5"/>
  <pageSetup scale="35" orientation="portrait" horizontalDpi="4294967292" verticalDpi="4294967292"/>
  <rowBreaks count="3" manualBreakCount="3">
    <brk id="1" max="16383" man="1"/>
    <brk id="17" max="16383" man="1"/>
    <brk id="27" max="16383" man="1"/>
  </rowBreaks>
  <colBreaks count="1" manualBreakCount="1">
    <brk id="4" max="1048575" man="1"/>
  </colBreaks>
  <extLst>
    <ext xmlns:mx="http://schemas.microsoft.com/office/mac/excel/2008/main" uri="{64002731-A6B0-56B0-2670-7721B7C09600}">
      <mx:PLV Mode="0" OnePage="0" WScale="87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14"/>
  <sheetViews>
    <sheetView zoomScale="125" zoomScaleNormal="125" zoomScalePageLayoutView="125" workbookViewId="0"/>
  </sheetViews>
  <sheetFormatPr baseColWidth="10" defaultRowHeight="15" x14ac:dyDescent="0"/>
  <cols>
    <col min="1" max="1" width="9.33203125" customWidth="1"/>
    <col min="2" max="2" width="16.5" customWidth="1"/>
    <col min="3" max="3" width="20.5" customWidth="1"/>
  </cols>
  <sheetData>
    <row r="1" spans="1:12">
      <c r="A1" t="s">
        <v>131</v>
      </c>
    </row>
    <row r="3" spans="1:12">
      <c r="C3" s="11" t="s">
        <v>73</v>
      </c>
      <c r="D3" s="12">
        <v>0</v>
      </c>
      <c r="E3" s="12">
        <v>1</v>
      </c>
      <c r="F3" s="12">
        <v>2</v>
      </c>
      <c r="G3" s="12">
        <v>3</v>
      </c>
      <c r="H3" s="12">
        <v>4</v>
      </c>
      <c r="I3" s="12">
        <v>5</v>
      </c>
      <c r="J3" s="12">
        <v>6</v>
      </c>
      <c r="K3" s="12">
        <v>7</v>
      </c>
      <c r="L3" s="13">
        <v>8</v>
      </c>
    </row>
    <row r="4" spans="1:12" ht="27" customHeight="1">
      <c r="C4" s="18" t="s">
        <v>75</v>
      </c>
      <c r="D4" s="16">
        <f>10*POWER(2,(2*D3))</f>
        <v>10</v>
      </c>
      <c r="E4" s="16">
        <f>10*POWER(2,(2*E3))</f>
        <v>40</v>
      </c>
      <c r="F4" s="16">
        <f>10*POWER(2,(2*F3))</f>
        <v>160</v>
      </c>
      <c r="G4" s="16">
        <f t="shared" ref="G4:L4" si="0">10*POWER(2,(2*G3))</f>
        <v>640</v>
      </c>
      <c r="H4" s="16">
        <f t="shared" si="0"/>
        <v>2560</v>
      </c>
      <c r="I4" s="16">
        <f t="shared" si="0"/>
        <v>10240</v>
      </c>
      <c r="J4" s="16">
        <f t="shared" si="0"/>
        <v>40960</v>
      </c>
      <c r="K4" s="16">
        <f t="shared" si="0"/>
        <v>163840</v>
      </c>
      <c r="L4" s="17">
        <f t="shared" si="0"/>
        <v>655360</v>
      </c>
    </row>
    <row r="5" spans="1:12" ht="30" customHeight="1">
      <c r="A5" s="48" t="s">
        <v>130</v>
      </c>
      <c r="B5" s="49" t="s">
        <v>77</v>
      </c>
      <c r="C5" s="50"/>
      <c r="D5" s="43"/>
      <c r="E5" s="43"/>
      <c r="F5" s="43"/>
      <c r="G5" s="43"/>
      <c r="H5" s="43"/>
      <c r="I5" s="43"/>
      <c r="J5" s="43"/>
      <c r="K5" s="43"/>
      <c r="L5" s="43"/>
    </row>
    <row r="6" spans="1:12">
      <c r="A6" s="15">
        <v>5</v>
      </c>
      <c r="B6" s="17">
        <f>2+10*POWER(2, 2*A6)</f>
        <v>10242</v>
      </c>
      <c r="C6" s="59" t="s">
        <v>76</v>
      </c>
      <c r="D6" s="15">
        <f>10*POWER(2, 2*A6)/D4</f>
        <v>1024</v>
      </c>
      <c r="E6" s="16">
        <f>10*POWER(2, 2*A6)/E4</f>
        <v>256</v>
      </c>
      <c r="F6" s="16">
        <f>10*POWER(2, 2*A6)/F4</f>
        <v>64</v>
      </c>
      <c r="G6" s="16">
        <f>10*POWER(2, 2*A6)/G4</f>
        <v>16</v>
      </c>
      <c r="H6" s="16">
        <f>10*POWER(2, 2*A6)/H4</f>
        <v>4</v>
      </c>
      <c r="I6" s="16">
        <f>10*POWER(2, 2*A6)/I4</f>
        <v>1</v>
      </c>
      <c r="J6" s="19">
        <f>10*POWER(2, 2*A6)/J4</f>
        <v>0.25</v>
      </c>
      <c r="K6" s="19">
        <f>10*POWER(2, 2*A6)/K4</f>
        <v>6.25E-2</v>
      </c>
      <c r="L6" s="47">
        <f>10*POWER(2, 2*A6)/L4</f>
        <v>1.5625E-2</v>
      </c>
    </row>
    <row r="7" spans="1:12">
      <c r="A7" s="41">
        <v>6</v>
      </c>
      <c r="B7" s="42">
        <f t="shared" ref="B7:B14" si="1">2+10*POWER(2, 2*A7)</f>
        <v>40962</v>
      </c>
      <c r="C7" s="60"/>
      <c r="D7" s="41">
        <f>10*POWER(2, 2*A7)/D4</f>
        <v>4096</v>
      </c>
      <c r="E7" s="43">
        <f>10*POWER(2, 2*A7)/E4</f>
        <v>1024</v>
      </c>
      <c r="F7" s="43">
        <f>10*POWER(2, 2*A7)/F4</f>
        <v>256</v>
      </c>
      <c r="G7" s="43">
        <f>10*POWER(2, 2*A7)/G4</f>
        <v>64</v>
      </c>
      <c r="H7" s="43">
        <f>10*POWER(2, 2*A7)/H4</f>
        <v>16</v>
      </c>
      <c r="I7" s="43">
        <f>10*POWER(2, 2*A7)/I4</f>
        <v>4</v>
      </c>
      <c r="J7" s="43">
        <f>10*POWER(2, 2*A7)/J4</f>
        <v>1</v>
      </c>
      <c r="K7" s="44">
        <f>10*POWER(2, 2*A7)/K4</f>
        <v>0.25</v>
      </c>
      <c r="L7" s="45">
        <f>10*POWER(2, 2*A7)/L4</f>
        <v>6.25E-2</v>
      </c>
    </row>
    <row r="8" spans="1:12">
      <c r="A8" s="41">
        <v>7</v>
      </c>
      <c r="B8" s="42">
        <f t="shared" si="1"/>
        <v>163842</v>
      </c>
      <c r="C8" s="60"/>
      <c r="D8" s="41">
        <f>10*POWER(2, 2*A8)/D4</f>
        <v>16384</v>
      </c>
      <c r="E8" s="43">
        <f>10*POWER(2, 2*A8)/E4</f>
        <v>4096</v>
      </c>
      <c r="F8" s="43">
        <f>10*POWER(2, 2*A8)/F4</f>
        <v>1024</v>
      </c>
      <c r="G8" s="43">
        <f>10*POWER(2, 2*A8)/G4</f>
        <v>256</v>
      </c>
      <c r="H8" s="43">
        <f>10*POWER(2, 2*A8)/H4</f>
        <v>64</v>
      </c>
      <c r="I8" s="43">
        <f>10*POWER(2, 2*A8)/I4</f>
        <v>16</v>
      </c>
      <c r="J8" s="43">
        <f>10*POWER(2, 2*A8)/J4</f>
        <v>4</v>
      </c>
      <c r="K8" s="43">
        <f>10*POWER(2, 2*A8)/K4</f>
        <v>1</v>
      </c>
      <c r="L8" s="45">
        <f>10*POWER(2, 2*A8)/L4</f>
        <v>0.25</v>
      </c>
    </row>
    <row r="9" spans="1:12">
      <c r="A9" s="41">
        <v>8</v>
      </c>
      <c r="B9" s="42">
        <f t="shared" si="1"/>
        <v>655362</v>
      </c>
      <c r="C9" s="60"/>
      <c r="D9" s="41">
        <f>10*POWER(2, 2*A9)/D4</f>
        <v>65536</v>
      </c>
      <c r="E9" s="43">
        <f>10*POWER(2, 2*A9)/E4</f>
        <v>16384</v>
      </c>
      <c r="F9" s="43">
        <f>10*POWER(2, 2*A9)/F4</f>
        <v>4096</v>
      </c>
      <c r="G9" s="43">
        <f>10*POWER(2, 2*A9)/G4</f>
        <v>1024</v>
      </c>
      <c r="H9" s="43">
        <f>10*POWER(2, 2*A9)/H4</f>
        <v>256</v>
      </c>
      <c r="I9" s="43">
        <f>10*POWER(2, 2*A9)/I4</f>
        <v>64</v>
      </c>
      <c r="J9" s="43">
        <f>10*POWER(2, 2*A9)/J4</f>
        <v>16</v>
      </c>
      <c r="K9" s="43">
        <f>10*POWER(2, 2*A9)/K4</f>
        <v>4</v>
      </c>
      <c r="L9" s="42">
        <f>10*POWER(2, 2*A9)/L4</f>
        <v>1</v>
      </c>
    </row>
    <row r="10" spans="1:12">
      <c r="A10" s="41">
        <v>9</v>
      </c>
      <c r="B10" s="42">
        <f t="shared" si="1"/>
        <v>2621442</v>
      </c>
      <c r="C10" s="60"/>
      <c r="D10" s="41">
        <f>10*POWER(2, 2*A10)/D4</f>
        <v>262144</v>
      </c>
      <c r="E10" s="43">
        <f>10*POWER(2, 2*A10)/E4</f>
        <v>65536</v>
      </c>
      <c r="F10" s="43">
        <f>10*POWER(2, 2*A10)/F4</f>
        <v>16384</v>
      </c>
      <c r="G10" s="43">
        <f>10*POWER(2, 2*A10)/G4</f>
        <v>4096</v>
      </c>
      <c r="H10" s="43">
        <f>10*POWER(2, 2*A10)/H4</f>
        <v>1024</v>
      </c>
      <c r="I10" s="43">
        <f>10*POWER(2, 2*A10)/I4</f>
        <v>256</v>
      </c>
      <c r="J10" s="43">
        <f>10*POWER(2, 2*A10)/J4</f>
        <v>64</v>
      </c>
      <c r="K10" s="43">
        <f>10*POWER(2, 2*A10)/K4</f>
        <v>16</v>
      </c>
      <c r="L10" s="42">
        <f>10*POWER(2, 2*A10)/L4</f>
        <v>4</v>
      </c>
    </row>
    <row r="11" spans="1:12">
      <c r="A11" s="41">
        <v>10</v>
      </c>
      <c r="B11" s="42">
        <f t="shared" si="1"/>
        <v>10485762</v>
      </c>
      <c r="C11" s="60"/>
      <c r="D11" s="41">
        <f>10*POWER(2, 2*A11)/D4</f>
        <v>1048576</v>
      </c>
      <c r="E11" s="43">
        <f>10*POWER(2, 2*A11)/E4</f>
        <v>262144</v>
      </c>
      <c r="F11" s="43">
        <f>10*POWER(2, 2*A11)/F4</f>
        <v>65536</v>
      </c>
      <c r="G11" s="43">
        <f>10*POWER(2, 2*A11)/G4</f>
        <v>16384</v>
      </c>
      <c r="H11" s="43">
        <f>10*POWER(2, 2*A11)/H4</f>
        <v>4096</v>
      </c>
      <c r="I11" s="43">
        <f>10*POWER(2, 2*A11)/I4</f>
        <v>1024</v>
      </c>
      <c r="J11" s="43">
        <f>10*POWER(2, 2*A11)/J4</f>
        <v>256</v>
      </c>
      <c r="K11" s="43">
        <f>10*POWER(2, 2*A11)/K4</f>
        <v>64</v>
      </c>
      <c r="L11" s="42">
        <f>10*POWER(2, 2*A11)/L4</f>
        <v>16</v>
      </c>
    </row>
    <row r="12" spans="1:12">
      <c r="A12" s="41">
        <v>11</v>
      </c>
      <c r="B12" s="42">
        <f t="shared" si="1"/>
        <v>41943042</v>
      </c>
      <c r="C12" s="60"/>
      <c r="D12" s="46">
        <f>10*POWER(2, 2*A12)/D4</f>
        <v>4194304</v>
      </c>
      <c r="E12" s="43">
        <f>10*POWER(2, 2*A12)/E4</f>
        <v>1048576</v>
      </c>
      <c r="F12" s="43">
        <f>10*POWER(2, 2*A12)/F4</f>
        <v>262144</v>
      </c>
      <c r="G12" s="43">
        <f>10*POWER(2, 2*A12)/G4</f>
        <v>65536</v>
      </c>
      <c r="H12" s="43">
        <f>10*POWER(2, 2*A12)/H4</f>
        <v>16384</v>
      </c>
      <c r="I12" s="43">
        <f>10*POWER(2, 2*A12)/I4</f>
        <v>4096</v>
      </c>
      <c r="J12" s="43">
        <f>10*POWER(2, 2*A12)/J4</f>
        <v>1024</v>
      </c>
      <c r="K12" s="43">
        <f>10*POWER(2, 2*A12)/K4</f>
        <v>256</v>
      </c>
      <c r="L12" s="42">
        <f>10*POWER(2, 2*A12)/L4</f>
        <v>64</v>
      </c>
    </row>
    <row r="13" spans="1:12">
      <c r="A13" s="41">
        <v>12</v>
      </c>
      <c r="B13" s="42">
        <f t="shared" si="1"/>
        <v>167772162</v>
      </c>
      <c r="C13" s="60"/>
      <c r="D13" s="46">
        <f>10*POWER(2, 2*A13)/D4</f>
        <v>16777216</v>
      </c>
      <c r="E13" s="44">
        <f>10*POWER(2, 2*A13)/E4</f>
        <v>4194304</v>
      </c>
      <c r="F13" s="43">
        <f>10*POWER(2, 2*A13)/F4</f>
        <v>1048576</v>
      </c>
      <c r="G13" s="43">
        <f>10*POWER(2, 2*A13)/G4</f>
        <v>262144</v>
      </c>
      <c r="H13" s="43">
        <f>10*POWER(2, 2*A13)/H4</f>
        <v>65536</v>
      </c>
      <c r="I13" s="43">
        <f>10*POWER(2, 2*A13)/I4</f>
        <v>16384</v>
      </c>
      <c r="J13" s="43">
        <f>10*POWER(2, 2*A13)/J4</f>
        <v>4096</v>
      </c>
      <c r="K13" s="43">
        <f>10*POWER(2, 2*A13)/K4</f>
        <v>1024</v>
      </c>
      <c r="L13" s="42">
        <f>10*POWER(2, 2*A13)/L4</f>
        <v>256</v>
      </c>
    </row>
    <row r="14" spans="1:12">
      <c r="A14" s="41">
        <v>13</v>
      </c>
      <c r="B14" s="42">
        <f t="shared" si="1"/>
        <v>671088642</v>
      </c>
      <c r="C14" s="61"/>
      <c r="D14" s="46">
        <f>10*POWER(2, 2*A14)/D4</f>
        <v>67108864</v>
      </c>
      <c r="E14" s="44">
        <f>10*POWER(2, 2*A14)/E4</f>
        <v>16777216</v>
      </c>
      <c r="F14" s="44">
        <f>10*POWER(2, 2*A14)/F4</f>
        <v>4194304</v>
      </c>
      <c r="G14" s="43">
        <f>10*POWER(2, 2*A14)/G4</f>
        <v>1048576</v>
      </c>
      <c r="H14" s="43">
        <f>10*POWER(2, 2*A14)/H4</f>
        <v>262144</v>
      </c>
      <c r="I14" s="43">
        <f>10*POWER(2, 2*A14)/I4</f>
        <v>65536</v>
      </c>
      <c r="J14" s="43">
        <f>10*POWER(2, 2*A14)/J4</f>
        <v>16384</v>
      </c>
      <c r="K14" s="43">
        <f>10*POWER(2, 2*A14)/K4</f>
        <v>4096</v>
      </c>
      <c r="L14" s="42">
        <f>10*POWER(2, 2*A14)/L4</f>
        <v>1024</v>
      </c>
    </row>
  </sheetData>
  <mergeCells count="1">
    <mergeCell ref="C6:C14"/>
  </mergeCells>
  <phoneticPr fontId="9" type="noConversion"/>
  <pageMargins left="0.75" right="0.75" top="1" bottom="1" header="0.5" footer="0.5"/>
  <pageSetup scale="79" orientation="landscape" horizontalDpi="4294967292" verticalDpi="4294967292"/>
  <ignoredErrors>
    <ignoredError sqref="E6" formula="1"/>
  </ignoredErrors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5"/>
  <sheetViews>
    <sheetView zoomScale="125" zoomScaleNormal="125" zoomScalePageLayoutView="125" workbookViewId="0"/>
  </sheetViews>
  <sheetFormatPr baseColWidth="10" defaultRowHeight="15" x14ac:dyDescent="0"/>
  <cols>
    <col min="2" max="2" width="7" customWidth="1"/>
    <col min="3" max="4" width="8.33203125" customWidth="1"/>
    <col min="5" max="10" width="8" bestFit="1" customWidth="1"/>
    <col min="11" max="11" width="8.5" customWidth="1"/>
    <col min="12" max="12" width="8" customWidth="1"/>
    <col min="13" max="14" width="8.1640625" customWidth="1"/>
  </cols>
  <sheetData>
    <row r="1" spans="1:13">
      <c r="A1" t="s">
        <v>153</v>
      </c>
    </row>
    <row r="2" spans="1:13">
      <c r="A2" t="s">
        <v>152</v>
      </c>
    </row>
    <row r="3" spans="1:13">
      <c r="A3" t="s">
        <v>154</v>
      </c>
    </row>
    <row r="4" spans="1:13">
      <c r="A4" t="s">
        <v>90</v>
      </c>
    </row>
    <row r="5" spans="1:13">
      <c r="A5" t="s">
        <v>91</v>
      </c>
    </row>
    <row r="6" spans="1:13">
      <c r="A6" t="s">
        <v>92</v>
      </c>
    </row>
    <row r="7" spans="1:13">
      <c r="A7" t="s">
        <v>151</v>
      </c>
    </row>
    <row r="9" spans="1:13">
      <c r="E9" s="67" t="s">
        <v>74</v>
      </c>
      <c r="F9" s="67"/>
      <c r="G9" s="67"/>
      <c r="H9" s="67"/>
      <c r="I9" s="67"/>
      <c r="J9" s="67"/>
      <c r="K9" s="67"/>
      <c r="L9" s="67"/>
      <c r="M9" s="67"/>
    </row>
    <row r="10" spans="1:13" ht="34" customHeight="1">
      <c r="B10" s="62" t="s">
        <v>150</v>
      </c>
      <c r="C10" s="62"/>
      <c r="D10" s="23" t="s">
        <v>79</v>
      </c>
      <c r="E10" s="40">
        <v>5</v>
      </c>
      <c r="F10" s="40">
        <v>6</v>
      </c>
      <c r="G10" s="40">
        <v>7</v>
      </c>
      <c r="H10" s="40">
        <v>8</v>
      </c>
      <c r="I10" s="40">
        <v>9</v>
      </c>
      <c r="J10" s="40">
        <v>10</v>
      </c>
      <c r="K10" s="40">
        <v>11</v>
      </c>
      <c r="L10" s="40">
        <v>12</v>
      </c>
      <c r="M10" s="40">
        <v>13</v>
      </c>
    </row>
    <row r="11" spans="1:13" ht="30">
      <c r="B11" s="56" t="s">
        <v>78</v>
      </c>
      <c r="C11" s="40">
        <v>20</v>
      </c>
      <c r="D11" s="40">
        <v>2</v>
      </c>
      <c r="E11" s="63" t="s">
        <v>80</v>
      </c>
      <c r="F11" s="63" t="s">
        <v>81</v>
      </c>
      <c r="G11" s="64" t="s">
        <v>87</v>
      </c>
      <c r="H11" s="24"/>
      <c r="I11" s="24"/>
      <c r="J11" s="24"/>
      <c r="K11" s="24"/>
      <c r="L11" s="24"/>
      <c r="M11" s="24"/>
    </row>
    <row r="12" spans="1:13" ht="30">
      <c r="B12" s="56"/>
      <c r="C12" s="40">
        <v>40</v>
      </c>
      <c r="D12" s="40">
        <v>1</v>
      </c>
      <c r="E12" s="63" t="s">
        <v>82</v>
      </c>
      <c r="F12" s="65" t="s">
        <v>83</v>
      </c>
      <c r="G12" s="64" t="s">
        <v>87</v>
      </c>
      <c r="H12" s="63"/>
      <c r="I12" s="63"/>
      <c r="J12" s="63"/>
      <c r="K12" s="63"/>
      <c r="L12" s="63"/>
      <c r="M12" s="63"/>
    </row>
    <row r="13" spans="1:13" ht="30">
      <c r="B13" s="56"/>
      <c r="C13" s="40">
        <v>80</v>
      </c>
      <c r="D13" s="40">
        <v>2</v>
      </c>
      <c r="E13" s="24"/>
      <c r="F13" s="63" t="s">
        <v>88</v>
      </c>
      <c r="G13" s="63" t="s">
        <v>93</v>
      </c>
      <c r="H13" s="64" t="s">
        <v>87</v>
      </c>
      <c r="I13" s="63"/>
      <c r="J13" s="63"/>
      <c r="K13" s="63"/>
      <c r="L13" s="63"/>
      <c r="M13" s="63"/>
    </row>
    <row r="14" spans="1:13" ht="30">
      <c r="B14" s="56"/>
      <c r="C14" s="40">
        <v>160</v>
      </c>
      <c r="D14" s="40">
        <v>1</v>
      </c>
      <c r="E14" s="24"/>
      <c r="F14" s="63" t="s">
        <v>89</v>
      </c>
      <c r="G14" s="65" t="s">
        <v>84</v>
      </c>
      <c r="H14" s="64" t="s">
        <v>87</v>
      </c>
      <c r="I14" s="63"/>
      <c r="J14" s="63"/>
      <c r="K14" s="63"/>
      <c r="L14" s="63"/>
      <c r="M14" s="63"/>
    </row>
    <row r="15" spans="1:13" ht="30">
      <c r="B15" s="56"/>
      <c r="C15" s="40">
        <v>320</v>
      </c>
      <c r="D15" s="40">
        <v>2</v>
      </c>
      <c r="E15" s="24"/>
      <c r="F15" s="63"/>
      <c r="G15" s="63" t="s">
        <v>94</v>
      </c>
      <c r="H15" s="63" t="s">
        <v>95</v>
      </c>
      <c r="I15" s="64" t="s">
        <v>87</v>
      </c>
      <c r="J15" s="63"/>
      <c r="K15" s="63"/>
      <c r="L15" s="63"/>
      <c r="M15" s="63"/>
    </row>
    <row r="16" spans="1:13" ht="30">
      <c r="B16" s="56"/>
      <c r="C16" s="40">
        <v>640</v>
      </c>
      <c r="D16" s="40">
        <v>1</v>
      </c>
      <c r="E16" s="24"/>
      <c r="F16" s="63"/>
      <c r="G16" s="63" t="s">
        <v>96</v>
      </c>
      <c r="H16" s="65" t="s">
        <v>85</v>
      </c>
      <c r="I16" s="64" t="s">
        <v>87</v>
      </c>
      <c r="J16" s="63"/>
      <c r="K16" s="63"/>
      <c r="L16" s="63"/>
      <c r="M16" s="63"/>
    </row>
    <row r="17" spans="1:14" ht="30">
      <c r="B17" s="56"/>
      <c r="C17" s="40">
        <v>1280</v>
      </c>
      <c r="D17" s="40">
        <v>2</v>
      </c>
      <c r="E17" s="24"/>
      <c r="F17" s="63"/>
      <c r="G17" s="63"/>
      <c r="H17" s="63" t="s">
        <v>97</v>
      </c>
      <c r="I17" s="63" t="s">
        <v>137</v>
      </c>
      <c r="J17" s="64" t="s">
        <v>87</v>
      </c>
      <c r="K17" s="63"/>
      <c r="L17" s="63"/>
      <c r="M17" s="63"/>
    </row>
    <row r="18" spans="1:14" ht="30">
      <c r="B18" s="56"/>
      <c r="C18" s="40">
        <v>2560</v>
      </c>
      <c r="D18" s="40">
        <v>1</v>
      </c>
      <c r="E18" s="24"/>
      <c r="F18" s="63"/>
      <c r="G18" s="63"/>
      <c r="H18" s="63" t="s">
        <v>98</v>
      </c>
      <c r="I18" s="65" t="s">
        <v>86</v>
      </c>
      <c r="J18" s="64" t="s">
        <v>87</v>
      </c>
      <c r="K18" s="63"/>
      <c r="L18" s="63"/>
      <c r="M18" s="63"/>
    </row>
    <row r="19" spans="1:14" ht="30">
      <c r="B19" s="56"/>
      <c r="C19" s="40">
        <v>5120</v>
      </c>
      <c r="D19" s="40">
        <v>2</v>
      </c>
      <c r="E19" s="24"/>
      <c r="F19" s="63"/>
      <c r="G19" s="63"/>
      <c r="H19" s="63"/>
      <c r="I19" s="63" t="s">
        <v>138</v>
      </c>
      <c r="J19" s="63" t="s">
        <v>139</v>
      </c>
      <c r="K19" s="64" t="s">
        <v>87</v>
      </c>
      <c r="L19" s="63"/>
      <c r="M19" s="63"/>
    </row>
    <row r="20" spans="1:14" ht="30">
      <c r="B20" s="56"/>
      <c r="C20" s="40">
        <v>10240</v>
      </c>
      <c r="D20" s="40">
        <v>1</v>
      </c>
      <c r="E20" s="24"/>
      <c r="F20" s="63"/>
      <c r="G20" s="63"/>
      <c r="H20" s="63"/>
      <c r="I20" s="63" t="s">
        <v>140</v>
      </c>
      <c r="J20" s="65" t="s">
        <v>141</v>
      </c>
      <c r="K20" s="64" t="s">
        <v>87</v>
      </c>
      <c r="L20" s="63"/>
      <c r="M20" s="63"/>
    </row>
    <row r="21" spans="1:14" ht="31" customHeight="1">
      <c r="B21" s="56"/>
      <c r="C21" s="40">
        <v>20480</v>
      </c>
      <c r="D21" s="40">
        <v>2</v>
      </c>
      <c r="E21" s="24"/>
      <c r="F21" s="63"/>
      <c r="G21" s="63"/>
      <c r="H21" s="63"/>
      <c r="I21" s="63"/>
      <c r="J21" s="65" t="s">
        <v>142</v>
      </c>
      <c r="K21" s="63" t="s">
        <v>143</v>
      </c>
      <c r="L21" s="64" t="s">
        <v>87</v>
      </c>
      <c r="M21" s="63"/>
    </row>
    <row r="22" spans="1:14" ht="30">
      <c r="B22" s="56"/>
      <c r="C22" s="40">
        <v>40960</v>
      </c>
      <c r="D22" s="40">
        <v>1</v>
      </c>
      <c r="E22" s="24"/>
      <c r="F22" s="63"/>
      <c r="G22" s="63"/>
      <c r="H22" s="63"/>
      <c r="I22" s="63"/>
      <c r="J22" s="63" t="s">
        <v>144</v>
      </c>
      <c r="K22" s="66" t="s">
        <v>145</v>
      </c>
      <c r="L22" s="64" t="s">
        <v>87</v>
      </c>
      <c r="M22" s="63"/>
    </row>
    <row r="23" spans="1:14" ht="30">
      <c r="B23" s="56"/>
      <c r="C23" s="40">
        <v>81920</v>
      </c>
      <c r="D23" s="40">
        <v>2</v>
      </c>
      <c r="E23" s="24"/>
      <c r="F23" s="24"/>
      <c r="G23" s="24"/>
      <c r="H23" s="24"/>
      <c r="I23" s="24"/>
      <c r="J23" s="24"/>
      <c r="K23" s="63" t="s">
        <v>146</v>
      </c>
      <c r="L23" s="63" t="s">
        <v>147</v>
      </c>
      <c r="M23" s="64" t="s">
        <v>87</v>
      </c>
    </row>
    <row r="24" spans="1:14" ht="30">
      <c r="B24" s="56"/>
      <c r="C24" s="40">
        <v>163840</v>
      </c>
      <c r="D24" s="40">
        <v>1</v>
      </c>
      <c r="E24" s="24"/>
      <c r="F24" s="24"/>
      <c r="G24" s="24"/>
      <c r="H24" s="24"/>
      <c r="I24" s="24"/>
      <c r="J24" s="24"/>
      <c r="K24" s="63" t="s">
        <v>148</v>
      </c>
      <c r="L24" s="66" t="s">
        <v>149</v>
      </c>
      <c r="M24" s="64" t="s">
        <v>87</v>
      </c>
      <c r="N24" s="10"/>
    </row>
    <row r="25" spans="1:14">
      <c r="A25" t="s">
        <v>155</v>
      </c>
    </row>
  </sheetData>
  <mergeCells count="3">
    <mergeCell ref="B10:C10"/>
    <mergeCell ref="B11:B24"/>
    <mergeCell ref="E9:M9"/>
  </mergeCells>
  <phoneticPr fontId="9" type="noConversion"/>
  <pageMargins left="0.75" right="0.75" top="1" bottom="1" header="0.5" footer="0.5"/>
  <pageSetup scale="78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size</vt:lpstr>
      <vt:lpstr>grid size</vt:lpstr>
      <vt:lpstr>malloc</vt:lpstr>
    </vt:vector>
  </TitlesOfParts>
  <Company>Northwestern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Wei-keng Liao</dc:creator>
  <cp:lastModifiedBy>Wei-keng Liao</cp:lastModifiedBy>
  <cp:lastPrinted>2013-11-22T19:47:47Z</cp:lastPrinted>
  <dcterms:created xsi:type="dcterms:W3CDTF">2012-12-26T19:46:10Z</dcterms:created>
  <dcterms:modified xsi:type="dcterms:W3CDTF">2013-11-22T19:50:30Z</dcterms:modified>
</cp:coreProperties>
</file>