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10" i="1" l="1"/>
  <c r="N10" i="1"/>
  <c r="M10" i="1"/>
  <c r="L10" i="1"/>
  <c r="P9" i="1"/>
  <c r="N9" i="1"/>
  <c r="M9" i="1"/>
  <c r="L9" i="1"/>
  <c r="P8" i="1"/>
  <c r="O8" i="1"/>
  <c r="M8" i="1"/>
  <c r="L7" i="1"/>
  <c r="L8" i="1"/>
  <c r="P7" i="1"/>
  <c r="O7" i="1"/>
  <c r="P6" i="1"/>
  <c r="O6" i="1"/>
  <c r="N7" i="1"/>
  <c r="N6" i="1"/>
  <c r="M6" i="1"/>
  <c r="G43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6" i="1"/>
  <c r="G5" i="1"/>
</calcChain>
</file>

<file path=xl/sharedStrings.xml><?xml version="1.0" encoding="utf-8"?>
<sst xmlns="http://schemas.openxmlformats.org/spreadsheetml/2006/main" count="337" uniqueCount="219">
  <si>
    <t>Level</t>
  </si>
  <si>
    <t>Experience Points</t>
  </si>
  <si>
    <t>Proficiency</t>
  </si>
  <si>
    <t>Character Advancement
Beyond 20</t>
  </si>
  <si>
    <t>XP to Level Up</t>
  </si>
  <si>
    <t>-</t>
  </si>
  <si>
    <t>+2</t>
  </si>
  <si>
    <t>+3</t>
  </si>
  <si>
    <t>+4</t>
  </si>
  <si>
    <t>+5</t>
  </si>
  <si>
    <t>+6</t>
  </si>
  <si>
    <t>+7</t>
  </si>
  <si>
    <t>+8</t>
  </si>
  <si>
    <t>+9</t>
  </si>
  <si>
    <t>+10</t>
  </si>
  <si>
    <t>+11</t>
  </si>
  <si>
    <t>Copper</t>
  </si>
  <si>
    <t>Coins</t>
  </si>
  <si>
    <t>Silver</t>
  </si>
  <si>
    <t>Electrum</t>
  </si>
  <si>
    <t>Gold</t>
  </si>
  <si>
    <t>Platinum</t>
  </si>
  <si>
    <t>Amount</t>
  </si>
  <si>
    <t>In CP</t>
  </si>
  <si>
    <t>In SP</t>
  </si>
  <si>
    <t>In EP</t>
  </si>
  <si>
    <t>In GP</t>
  </si>
  <si>
    <t>In PP</t>
  </si>
  <si>
    <t>Coin Exchange System</t>
  </si>
  <si>
    <t>Loot Tables for Coins</t>
  </si>
  <si>
    <t>Dragon Bed of Coins</t>
  </si>
  <si>
    <t>Dragon Size</t>
  </si>
  <si>
    <t>Small</t>
  </si>
  <si>
    <t>Medium</t>
  </si>
  <si>
    <t>Large</t>
  </si>
  <si>
    <t>Giant</t>
  </si>
  <si>
    <t>Minimum Number of Coins</t>
  </si>
  <si>
    <t>Modifier</t>
  </si>
  <si>
    <t>+1D6*1000</t>
  </si>
  <si>
    <t>+2D6*1000</t>
  </si>
  <si>
    <t>+1D4*10000</t>
  </si>
  <si>
    <t>+2D4*10000</t>
  </si>
  <si>
    <t>Piles of Coins (Cone Shaped)</t>
  </si>
  <si>
    <t>Diameter</t>
  </si>
  <si>
    <t>5 ft</t>
  </si>
  <si>
    <t>10 ft</t>
  </si>
  <si>
    <t>15 ft</t>
  </si>
  <si>
    <t>20 ft</t>
  </si>
  <si>
    <t>Light Pile</t>
  </si>
  <si>
    <t>Heavy Pile</t>
  </si>
  <si>
    <t>Height</t>
  </si>
  <si>
    <t>Number of Coins</t>
  </si>
  <si>
    <t>1"</t>
  </si>
  <si>
    <t>2"</t>
  </si>
  <si>
    <t>4"</t>
  </si>
  <si>
    <t>5"</t>
  </si>
  <si>
    <t>3"</t>
  </si>
  <si>
    <t>6"</t>
  </si>
  <si>
    <t>9"</t>
  </si>
  <si>
    <t>1 ft</t>
  </si>
  <si>
    <t>Gem Size Randomizer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</si>
  <si>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</si>
  <si>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</si>
  <si>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</si>
  <si>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</si>
  <si>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</si>
  <si>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</si>
  <si>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</si>
  <si>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</si>
  <si>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</si>
  <si>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</si>
  <si>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</si>
  <si>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</si>
  <si>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</si>
  <si>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</si>
  <si>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</si>
  <si>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</si>
  <si>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</si>
  <si>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</si>
  <si>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</si>
  <si>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</si>
  <si>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Roll 1D20</t>
  </si>
  <si>
    <t>Gem Size</t>
  </si>
  <si>
    <t>Carats</t>
  </si>
  <si>
    <t>Weight</t>
  </si>
  <si>
    <t>Value</t>
  </si>
  <si>
    <t>Small (1/8")</t>
  </si>
  <si>
    <t>Normal (1/4")</t>
  </si>
  <si>
    <t>Large (1/2")</t>
  </si>
  <si>
    <t>Very Large (1")</t>
  </si>
  <si>
    <t>Huge (2")</t>
  </si>
  <si>
    <t>Giant (6")</t>
  </si>
  <si>
    <t>Very Huge (3")</t>
  </si>
  <si>
    <t>8000=1lb</t>
  </si>
  <si>
    <t>1000=1lb</t>
  </si>
  <si>
    <t>125 = 1lb</t>
  </si>
  <si>
    <t>16 = 1lb</t>
  </si>
  <si>
    <t>1/2 lb</t>
  </si>
  <si>
    <t>2 lb</t>
  </si>
  <si>
    <t>14 lb</t>
  </si>
  <si>
    <t>Base Value / 10</t>
  </si>
  <si>
    <t>Base Value</t>
  </si>
  <si>
    <t>Base Value x10</t>
  </si>
  <si>
    <t>Base Value x100</t>
  </si>
  <si>
    <t>Base Value x1000</t>
  </si>
  <si>
    <t>Base Value x5000</t>
  </si>
  <si>
    <t>Base Value x50000</t>
  </si>
  <si>
    <t>Metal</t>
  </si>
  <si>
    <t>Cost</t>
  </si>
  <si>
    <t>Iron</t>
  </si>
  <si>
    <t>Ores per Ingot</t>
  </si>
  <si>
    <t>Metal Ingots</t>
  </si>
  <si>
    <t>2 lb.</t>
  </si>
  <si>
    <t>Cold Iron</t>
  </si>
  <si>
    <t>4 Iron Ores</t>
  </si>
  <si>
    <t>4 Cold Iron Ores</t>
  </si>
  <si>
    <t>Bronze</t>
  </si>
  <si>
    <t>2 Tin Ingots + 50 CP</t>
  </si>
  <si>
    <t>1 SP</t>
  </si>
  <si>
    <t>4 SP</t>
  </si>
  <si>
    <t>1 GP</t>
  </si>
  <si>
    <t>3 Copper Ores</t>
  </si>
  <si>
    <t>Steel</t>
  </si>
  <si>
    <t>5 GP</t>
  </si>
  <si>
    <t>Mithral</t>
  </si>
  <si>
    <t>Adamantite</t>
  </si>
  <si>
    <t>3 lb.</t>
  </si>
  <si>
    <t>1 lb.</t>
  </si>
  <si>
    <t>4 lb.</t>
  </si>
  <si>
    <t>Shadow Iron</t>
  </si>
  <si>
    <t>2 Shadow Iron Ores</t>
  </si>
  <si>
    <t>Fairy Steel</t>
  </si>
  <si>
    <t>2 Fairy Steel Ores</t>
  </si>
  <si>
    <t>10 GP</t>
  </si>
  <si>
    <t>25 GP</t>
  </si>
  <si>
    <t>50 GP</t>
  </si>
  <si>
    <t>500 GP</t>
  </si>
  <si>
    <t>2500 GP</t>
  </si>
  <si>
    <t>5000 GP</t>
  </si>
  <si>
    <t>---</t>
  </si>
  <si>
    <t>3 Silver Ores</t>
  </si>
  <si>
    <t>2 Silver Ores + 10 GP</t>
  </si>
  <si>
    <t>3 Gold Ores</t>
  </si>
  <si>
    <t>2 Platinum Ores</t>
  </si>
  <si>
    <t>2 Mithral Ores</t>
  </si>
  <si>
    <t>2 Adamantite Ores</t>
  </si>
  <si>
    <t>1000 PP</t>
  </si>
  <si>
    <t>Weapon Attributes</t>
  </si>
  <si>
    <t>Armor Attributes</t>
  </si>
  <si>
    <t>No Bonus</t>
  </si>
  <si>
    <t>+ 1D4 Cold Damage</t>
  </si>
  <si>
    <t>Resistance to Cold Damage</t>
  </si>
  <si>
    <t>+10 Weapon HP</t>
  </si>
  <si>
    <t>+2 AC</t>
  </si>
  <si>
    <t>+1 AC</t>
  </si>
  <si>
    <t>Bonus Die for Electrical Enh.</t>
  </si>
  <si>
    <t>Max Dex Bon. +2, Weak to Elec.</t>
  </si>
  <si>
    <t>+2 Damage</t>
  </si>
  <si>
    <t>Adv. on Undead and Lycans</t>
  </si>
  <si>
    <t>Resist. Curse and Disease</t>
  </si>
  <si>
    <t>+1D4 Radiant Damage</t>
  </si>
  <si>
    <t>Adv. on Outsiders (Shadowfell)</t>
  </si>
  <si>
    <t>+3 AC / Acts as Thorns vs Outsd</t>
  </si>
  <si>
    <t>Adv. on Outsiders (Feywilds)</t>
  </si>
  <si>
    <t>+3 AC and DR from Non Magic</t>
  </si>
  <si>
    <t>+3 Damage and Indestructible</t>
  </si>
  <si>
    <t>Weapons 1 size less for wield</t>
  </si>
  <si>
    <t>Armor is 1 weight less.</t>
  </si>
  <si>
    <t>Resistance to Radiant Dam.</t>
  </si>
  <si>
    <t>Supports up to 4 enchantments</t>
  </si>
  <si>
    <t>without a risk of item break.</t>
  </si>
  <si>
    <t>Supports up to 5 enchantments</t>
  </si>
  <si>
    <t>Monster Loot Body Parts</t>
  </si>
  <si>
    <t>Monster</t>
  </si>
  <si>
    <t>Difficulty</t>
  </si>
  <si>
    <t>Body Part</t>
  </si>
  <si>
    <t>Weapon Bonus</t>
  </si>
  <si>
    <t>Armor Bonus</t>
  </si>
  <si>
    <t>Claw</t>
  </si>
  <si>
    <t>Fang</t>
  </si>
  <si>
    <t>Eye</t>
  </si>
  <si>
    <t>Scale</t>
  </si>
  <si>
    <t>Wing</t>
  </si>
  <si>
    <t>(Rare)</t>
  </si>
  <si>
    <t>None</t>
  </si>
  <si>
    <t>+1d12 of Dragon's Element</t>
  </si>
  <si>
    <t>+1d8 of Dragon's Element</t>
  </si>
  <si>
    <t xml:space="preserve">Staff or Orb only - </t>
  </si>
  <si>
    <t>DM Discretion</t>
  </si>
  <si>
    <t>Glide (Allows you to fall 4 times as much)</t>
  </si>
  <si>
    <t>+2 AC / Resist Dragon's Element</t>
  </si>
  <si>
    <t xml:space="preserve">Helmet Only - </t>
  </si>
  <si>
    <t>Air Elemental</t>
  </si>
  <si>
    <t>Cloud in Jar</t>
  </si>
  <si>
    <t>+10 feet Range</t>
  </si>
  <si>
    <t>Deflect Projectile (Non Magic)</t>
  </si>
  <si>
    <t>Any Dragon</t>
  </si>
  <si>
    <t>Balor</t>
  </si>
  <si>
    <t>Horn</t>
  </si>
  <si>
    <t>Immune to Fire Damage</t>
  </si>
  <si>
    <t>+1d12 Fire Damage</t>
  </si>
  <si>
    <t>Basilisk</t>
  </si>
  <si>
    <t>Scales</t>
  </si>
  <si>
    <t>+1d10 Poison Damage</t>
  </si>
  <si>
    <t>Orb or Staff - Cast Petrify 1 per long rest</t>
  </si>
  <si>
    <t>Beholder</t>
  </si>
  <si>
    <t>Skull</t>
  </si>
  <si>
    <t>Eye (Stalk)</t>
  </si>
  <si>
    <t>Eye (Main)</t>
  </si>
  <si>
    <t>Shield - Anti Magic Shield</t>
  </si>
  <si>
    <t>Staff or Orb only - Depends on Eye Stalk</t>
  </si>
  <si>
    <t>Armors - Resistance to Magic</t>
  </si>
  <si>
    <t>Black Pudding</t>
  </si>
  <si>
    <t>Ooze in a Jar</t>
  </si>
  <si>
    <t>???</t>
  </si>
  <si>
    <t>Chain Devil</t>
  </si>
  <si>
    <t>Chain</t>
  </si>
  <si>
    <t>Maul/Whip + 1d8 Piercing, DC12 Bleed Check</t>
  </si>
  <si>
    <t>Thorn: 1d6 Piercing dam when attacked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</si>
</sst>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49" fontId="0" fillId="0" borderId="24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20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17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4" fillId="0" borderId="28" xfId="0" applyNumberFormat="1" applyFon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" fillId="0" borderId="17" xfId="0" applyNumberFormat="1" applyFont="1" applyBorder="1" applyAlignment="1">
      <alignment horizontal="center" vertical="center"/>
    </xf>
    <xf numFmtId="49" fontId="0" fillId="2" borderId="34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49" fontId="0" fillId="2" borderId="27" xfId="0" applyNumberForma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49" fontId="1" fillId="0" borderId="19" xfId="0" applyNumberFormat="1" applyFont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49" fontId="0" fillId="2" borderId="12" xfId="0" applyNumberFormat="1" applyFill="1" applyBorder="1" applyAlignment="1">
      <alignment horizontal="center" vertical="center"/>
    </xf>
    <xf numFmtId="49" fontId="0" fillId="0" borderId="56" xfId="0" applyNumberFormat="1" applyBorder="1" applyAlignment="1">
      <alignment vertical="center"/>
    </xf>
    <xf numFmtId="49" fontId="0" fillId="3" borderId="46" xfId="0" applyNumberFormat="1" applyFill="1" applyBorder="1" applyAlignment="1">
      <alignment horizontal="center" vertical="center"/>
    </xf>
    <xf numFmtId="49" fontId="0" fillId="3" borderId="21" xfId="0" applyNumberFormat="1" applyFill="1" applyBorder="1" applyAlignment="1">
      <alignment horizontal="center" vertical="center"/>
    </xf>
    <xf numFmtId="49" fontId="0" fillId="3" borderId="44" xfId="0" applyNumberFormat="1" applyFill="1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  <xf numFmtId="49" fontId="0" fillId="3" borderId="34" xfId="0" applyNumberFormat="1" applyFill="1" applyBorder="1" applyAlignment="1">
      <alignment horizontal="center" vertical="center"/>
    </xf>
    <xf numFmtId="49" fontId="0" fillId="3" borderId="45" xfId="0" applyNumberFormat="1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/>
    </xf>
    <xf numFmtId="49" fontId="0" fillId="3" borderId="32" xfId="0" applyNumberFormat="1" applyFill="1" applyBorder="1" applyAlignment="1">
      <alignment horizontal="center" vertical="center"/>
    </xf>
    <xf numFmtId="49" fontId="0" fillId="3" borderId="43" xfId="0" applyNumberFormat="1" applyFill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49" fontId="0" fillId="3" borderId="33" xfId="0" applyNumberFormat="1" applyFill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0" fillId="0" borderId="35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0" fillId="0" borderId="30" xfId="0" applyNumberFormat="1" applyBorder="1" applyAlignment="1">
      <alignment horizontal="center" vertical="center"/>
    </xf>
    <xf numFmtId="49" fontId="0" fillId="0" borderId="58" xfId="0" applyNumberFormat="1" applyBorder="1" applyAlignment="1">
      <alignment vertical="center"/>
    </xf>
    <xf numFmtId="49" fontId="0" fillId="0" borderId="31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0" fillId="0" borderId="37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49" fontId="0" fillId="0" borderId="54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2" fillId="0" borderId="15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49" fontId="2" fillId="0" borderId="21" xfId="0" applyNumberFormat="1" applyFont="1" applyBorder="1" applyAlignment="1">
      <alignment horizontal="center" vertical="center"/>
    </xf>
    <xf numFmtId="49" fontId="2" fillId="0" borderId="22" xfId="0" applyNumberFormat="1" applyFon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4" borderId="15" xfId="0" applyNumberFormat="1" applyFill="1" applyBorder="1" applyAlignment="1">
      <alignment horizontal="center" vertical="center"/>
    </xf>
    <xf numFmtId="49" fontId="0" fillId="4" borderId="16" xfId="0" applyNumberFormat="1" applyFill="1" applyBorder="1" applyAlignment="1">
      <alignment horizontal="center" vertical="center"/>
    </xf>
    <xf numFmtId="49" fontId="0" fillId="4" borderId="13" xfId="0" applyNumberFormat="1" applyFill="1" applyBorder="1" applyAlignment="1">
      <alignment horizontal="center" vertical="center"/>
    </xf>
    <xf numFmtId="49" fontId="0" fillId="4" borderId="14" xfId="0" applyNumberFormat="1" applyFill="1" applyBorder="1" applyAlignment="1">
      <alignment horizontal="center" vertical="center"/>
    </xf>
    <xf numFmtId="49" fontId="0" fillId="4" borderId="9" xfId="0" applyNumberFormat="1" applyFill="1" applyBorder="1" applyAlignment="1">
      <alignment horizontal="center" vertical="center"/>
    </xf>
    <xf numFmtId="49" fontId="0" fillId="4" borderId="10" xfId="0" applyNumberFormat="1" applyFill="1" applyBorder="1" applyAlignment="1">
      <alignment horizontal="center" vertical="center"/>
    </xf>
    <xf numFmtId="49" fontId="0" fillId="4" borderId="11" xfId="0" applyNumberFormat="1" applyFill="1" applyBorder="1" applyAlignment="1">
      <alignment horizontal="center" vertical="center"/>
    </xf>
    <xf numFmtId="49" fontId="0" fillId="4" borderId="12" xfId="0" applyNumberForma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/>
    </xf>
    <xf numFmtId="49" fontId="0" fillId="4" borderId="3" xfId="0" applyNumberFormat="1" applyFill="1" applyBorder="1" applyAlignment="1">
      <alignment horizontal="center" vertical="center"/>
    </xf>
    <xf numFmtId="49" fontId="0" fillId="4" borderId="32" xfId="0" applyNumberFormat="1" applyFill="1" applyBorder="1" applyAlignment="1">
      <alignment horizontal="center" vertical="center"/>
    </xf>
    <xf numFmtId="49" fontId="0" fillId="4" borderId="27" xfId="0" applyNumberFormat="1" applyFill="1" applyBorder="1" applyAlignment="1">
      <alignment horizontal="center" vertical="center"/>
    </xf>
    <xf numFmtId="49" fontId="0" fillId="4" borderId="33" xfId="0" applyNumberFormat="1" applyFill="1" applyBorder="1" applyAlignment="1">
      <alignment horizontal="center" vertical="center"/>
    </xf>
    <xf numFmtId="49" fontId="0" fillId="4" borderId="30" xfId="0" applyNumberFormat="1" applyFill="1" applyBorder="1" applyAlignment="1">
      <alignment horizontal="center" vertical="center"/>
    </xf>
    <xf numFmtId="49" fontId="0" fillId="4" borderId="36" xfId="0" applyNumberFormat="1" applyFill="1" applyBorder="1" applyAlignment="1">
      <alignment horizontal="center" vertical="center"/>
    </xf>
    <xf numFmtId="49" fontId="0" fillId="4" borderId="37" xfId="0" applyNumberFormat="1" applyFill="1" applyBorder="1" applyAlignment="1">
      <alignment horizontal="center" vertical="center"/>
    </xf>
    <xf numFmtId="49" fontId="0" fillId="4" borderId="34" xfId="0" applyNumberFormat="1" applyFill="1" applyBorder="1" applyAlignment="1">
      <alignment horizontal="center" vertical="center"/>
    </xf>
    <xf numFmtId="49" fontId="0" fillId="4" borderId="35" xfId="0" applyNumberFormat="1" applyFill="1" applyBorder="1" applyAlignment="1">
      <alignment horizontal="center" vertical="center"/>
    </xf>
    <xf numFmtId="49" fontId="0" fillId="3" borderId="48" xfId="0" applyNumberFormat="1" applyFill="1" applyBorder="1" applyAlignment="1">
      <alignment horizontal="center" vertical="center"/>
    </xf>
    <xf numFmtId="49" fontId="0" fillId="3" borderId="49" xfId="0" applyNumberFormat="1" applyFill="1" applyBorder="1" applyAlignment="1">
      <alignment horizontal="center" vertical="center"/>
    </xf>
    <xf numFmtId="49" fontId="0" fillId="3" borderId="50" xfId="0" applyNumberFormat="1" applyFill="1" applyBorder="1" applyAlignment="1">
      <alignment horizontal="center" vertical="center"/>
    </xf>
    <xf numFmtId="49" fontId="0" fillId="3" borderId="51" xfId="0" applyNumberFormat="1" applyFill="1" applyBorder="1" applyAlignment="1">
      <alignment horizontal="center" vertical="center"/>
    </xf>
    <xf numFmtId="49" fontId="0" fillId="3" borderId="52" xfId="0" applyNumberFormat="1" applyFill="1" applyBorder="1" applyAlignment="1">
      <alignment horizontal="center" vertical="center"/>
    </xf>
    <xf numFmtId="49" fontId="0" fillId="3" borderId="53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3" borderId="42" xfId="0" applyNumberFormat="1" applyFill="1" applyBorder="1" applyAlignment="1">
      <alignment horizontal="center" vertical="center"/>
    </xf>
    <xf numFmtId="49" fontId="0" fillId="3" borderId="43" xfId="0" applyNumberFormat="1" applyFill="1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49" fontId="0" fillId="3" borderId="37" xfId="0" applyNumberFormat="1" applyFill="1" applyBorder="1" applyAlignment="1">
      <alignment horizontal="center" vertical="center"/>
    </xf>
    <xf numFmtId="49" fontId="0" fillId="3" borderId="16" xfId="0" applyNumberFormat="1" applyFill="1" applyBorder="1" applyAlignment="1">
      <alignment horizontal="center" vertical="center"/>
    </xf>
    <xf numFmtId="49" fontId="0" fillId="3" borderId="36" xfId="0" applyNumberFormat="1" applyFill="1" applyBorder="1" applyAlignment="1">
      <alignment horizontal="center" vertical="center"/>
    </xf>
    <xf numFmtId="49" fontId="0" fillId="3" borderId="22" xfId="0" applyNumberFormat="1" applyFill="1" applyBorder="1" applyAlignment="1">
      <alignment horizontal="center" vertical="center"/>
    </xf>
    <xf numFmtId="49" fontId="0" fillId="3" borderId="47" xfId="0" applyNumberFormat="1" applyFill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49" fontId="3" fillId="0" borderId="54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0" fillId="0" borderId="55" xfId="0" applyNumberFormat="1" applyBorder="1" applyAlignment="1">
      <alignment horizontal="center" vertical="center"/>
    </xf>
    <xf numFmtId="49" fontId="0" fillId="0" borderId="57" xfId="0" applyNumberFormat="1" applyBorder="1" applyAlignment="1">
      <alignment horizontal="center" vertical="center"/>
    </xf>
    <xf numFmtId="49" fontId="0" fillId="0" borderId="56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92"/>
  <sheetViews>
    <sheetView tabSelected="1" topLeftCell="K40" workbookViewId="0">
      <selection activeCell="N46" sqref="N46"/>
    </sheetView>
  </sheetViews>
  <sheetFormatPr defaultRowHeight="15" x14ac:dyDescent="0.25"/>
  <cols>
    <col min="1" max="5" width="9.140625" style="4"/>
    <col min="6" max="6" width="10.85546875" style="4" bestFit="1" customWidth="1"/>
    <col min="7" max="19" width="9.140625" style="4"/>
    <col min="20" max="20" width="11.140625" style="4" bestFit="1" customWidth="1"/>
    <col min="21" max="24" width="9.140625" style="4"/>
    <col min="25" max="25" width="14.85546875" style="4" customWidth="1"/>
    <col min="26" max="28" width="9.140625" style="4"/>
    <col min="29" max="29" width="15.7109375" style="4" customWidth="1"/>
    <col min="30" max="16384" width="9.140625" style="4"/>
  </cols>
  <sheetData>
    <row r="1" spans="3:30" ht="15.75" thickBot="1" x14ac:dyDescent="0.3"/>
    <row r="2" spans="3:30" ht="15" customHeight="1" thickBot="1" x14ac:dyDescent="0.3">
      <c r="C2" s="69" t="s">
        <v>3</v>
      </c>
      <c r="D2" s="70"/>
      <c r="E2" s="70"/>
      <c r="F2" s="70"/>
      <c r="G2" s="70"/>
      <c r="H2" s="71"/>
    </row>
    <row r="3" spans="3:30" ht="30" customHeight="1" thickBot="1" x14ac:dyDescent="0.3">
      <c r="C3" s="72"/>
      <c r="D3" s="73"/>
      <c r="E3" s="73"/>
      <c r="F3" s="73"/>
      <c r="G3" s="74"/>
      <c r="H3" s="75"/>
      <c r="J3" s="89" t="s">
        <v>28</v>
      </c>
      <c r="K3" s="90"/>
      <c r="L3" s="90"/>
      <c r="M3" s="90"/>
      <c r="N3" s="90"/>
      <c r="O3" s="90"/>
      <c r="P3" s="91"/>
      <c r="R3" s="134" t="s">
        <v>111</v>
      </c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6"/>
    </row>
    <row r="4" spans="3:30" ht="15.75" customHeight="1" thickBot="1" x14ac:dyDescent="0.3">
      <c r="C4" s="5" t="s">
        <v>0</v>
      </c>
      <c r="D4" s="78" t="s">
        <v>1</v>
      </c>
      <c r="E4" s="79"/>
      <c r="F4" s="6" t="s">
        <v>2</v>
      </c>
      <c r="G4" s="76" t="s">
        <v>4</v>
      </c>
      <c r="H4" s="77"/>
      <c r="J4" s="92"/>
      <c r="K4" s="93"/>
      <c r="L4" s="93"/>
      <c r="M4" s="93"/>
      <c r="N4" s="93"/>
      <c r="O4" s="93"/>
      <c r="P4" s="94"/>
      <c r="R4" s="127" t="s">
        <v>107</v>
      </c>
      <c r="S4" s="129"/>
      <c r="T4" s="7" t="s">
        <v>84</v>
      </c>
      <c r="U4" s="8" t="s">
        <v>108</v>
      </c>
      <c r="V4" s="128" t="s">
        <v>110</v>
      </c>
      <c r="W4" s="128"/>
      <c r="X4" s="128" t="s">
        <v>147</v>
      </c>
      <c r="Y4" s="128"/>
      <c r="Z4" s="128"/>
      <c r="AA4" s="128" t="s">
        <v>148</v>
      </c>
      <c r="AB4" s="128"/>
      <c r="AC4" s="129"/>
      <c r="AD4" s="9"/>
    </row>
    <row r="5" spans="3:30" ht="15.75" customHeight="1" thickBot="1" x14ac:dyDescent="0.3">
      <c r="C5" s="10">
        <v>1</v>
      </c>
      <c r="D5" s="80">
        <v>0</v>
      </c>
      <c r="E5" s="54"/>
      <c r="F5" s="1" t="s">
        <v>6</v>
      </c>
      <c r="G5" s="62">
        <f>D6-D5</f>
        <v>300</v>
      </c>
      <c r="H5" s="63"/>
      <c r="J5" s="11" t="s">
        <v>17</v>
      </c>
      <c r="K5" s="12" t="s">
        <v>22</v>
      </c>
      <c r="L5" s="7" t="s">
        <v>23</v>
      </c>
      <c r="M5" s="8" t="s">
        <v>24</v>
      </c>
      <c r="N5" s="8" t="s">
        <v>25</v>
      </c>
      <c r="O5" s="8" t="s">
        <v>26</v>
      </c>
      <c r="P5" s="13" t="s">
        <v>27</v>
      </c>
      <c r="R5" s="133" t="s">
        <v>109</v>
      </c>
      <c r="S5" s="130"/>
      <c r="T5" s="14" t="s">
        <v>112</v>
      </c>
      <c r="U5" s="15" t="s">
        <v>118</v>
      </c>
      <c r="V5" s="57" t="s">
        <v>114</v>
      </c>
      <c r="W5" s="57"/>
      <c r="X5" s="57" t="s">
        <v>149</v>
      </c>
      <c r="Y5" s="57"/>
      <c r="Z5" s="57"/>
      <c r="AA5" s="57" t="s">
        <v>149</v>
      </c>
      <c r="AB5" s="57"/>
      <c r="AC5" s="130"/>
    </row>
    <row r="6" spans="3:30" x14ac:dyDescent="0.25">
      <c r="C6" s="16">
        <v>2</v>
      </c>
      <c r="D6" s="66">
        <v>300</v>
      </c>
      <c r="E6" s="67"/>
      <c r="F6" s="2" t="s">
        <v>6</v>
      </c>
      <c r="G6" s="62">
        <f>D7-D6</f>
        <v>600</v>
      </c>
      <c r="H6" s="63"/>
      <c r="J6" s="10" t="s">
        <v>16</v>
      </c>
      <c r="K6" s="17"/>
      <c r="L6" s="18"/>
      <c r="M6" s="15">
        <f>K6/10</f>
        <v>0</v>
      </c>
      <c r="N6" s="15">
        <f>K6/50</f>
        <v>0</v>
      </c>
      <c r="O6" s="15">
        <f>K6/100</f>
        <v>0</v>
      </c>
      <c r="P6" s="19">
        <f>K6/1000</f>
        <v>0</v>
      </c>
      <c r="R6" s="66" t="s">
        <v>113</v>
      </c>
      <c r="S6" s="67"/>
      <c r="T6" s="20" t="s">
        <v>112</v>
      </c>
      <c r="U6" s="21" t="s">
        <v>119</v>
      </c>
      <c r="V6" s="52" t="s">
        <v>115</v>
      </c>
      <c r="W6" s="52"/>
      <c r="X6" s="52" t="s">
        <v>150</v>
      </c>
      <c r="Y6" s="52"/>
      <c r="Z6" s="52"/>
      <c r="AA6" s="52" t="s">
        <v>151</v>
      </c>
      <c r="AB6" s="52"/>
      <c r="AC6" s="67"/>
    </row>
    <row r="7" spans="3:30" x14ac:dyDescent="0.25">
      <c r="C7" s="16">
        <v>3</v>
      </c>
      <c r="D7" s="66">
        <v>900</v>
      </c>
      <c r="E7" s="67"/>
      <c r="F7" s="2" t="s">
        <v>6</v>
      </c>
      <c r="G7" s="62">
        <f t="shared" ref="G7:G42" si="0">D8-D7</f>
        <v>1800</v>
      </c>
      <c r="H7" s="63"/>
      <c r="J7" s="16" t="s">
        <v>18</v>
      </c>
      <c r="K7" s="22"/>
      <c r="L7" s="20">
        <f>K7*10</f>
        <v>0</v>
      </c>
      <c r="M7" s="23"/>
      <c r="N7" s="21">
        <f>K7/5</f>
        <v>0</v>
      </c>
      <c r="O7" s="21">
        <f>K7/10</f>
        <v>0</v>
      </c>
      <c r="P7" s="24">
        <f>K7/100</f>
        <v>0</v>
      </c>
      <c r="R7" s="66" t="s">
        <v>116</v>
      </c>
      <c r="S7" s="67"/>
      <c r="T7" s="20" t="s">
        <v>112</v>
      </c>
      <c r="U7" s="21" t="s">
        <v>119</v>
      </c>
      <c r="V7" s="52" t="s">
        <v>117</v>
      </c>
      <c r="W7" s="52"/>
      <c r="X7" s="52" t="s">
        <v>152</v>
      </c>
      <c r="Y7" s="52"/>
      <c r="Z7" s="52"/>
      <c r="AA7" s="52" t="s">
        <v>154</v>
      </c>
      <c r="AB7" s="52"/>
      <c r="AC7" s="67"/>
    </row>
    <row r="8" spans="3:30" x14ac:dyDescent="0.25">
      <c r="C8" s="16">
        <v>4</v>
      </c>
      <c r="D8" s="66">
        <v>2700</v>
      </c>
      <c r="E8" s="67"/>
      <c r="F8" s="2" t="s">
        <v>6</v>
      </c>
      <c r="G8" s="62">
        <f t="shared" si="0"/>
        <v>3800</v>
      </c>
      <c r="H8" s="63"/>
      <c r="J8" s="16" t="s">
        <v>19</v>
      </c>
      <c r="K8" s="22"/>
      <c r="L8" s="20">
        <f>K8*50</f>
        <v>0</v>
      </c>
      <c r="M8" s="21">
        <f>K8*5</f>
        <v>0</v>
      </c>
      <c r="N8" s="23"/>
      <c r="O8" s="21">
        <f>K8/2</f>
        <v>0</v>
      </c>
      <c r="P8" s="24">
        <f>K8/20</f>
        <v>0</v>
      </c>
      <c r="R8" s="66" t="s">
        <v>16</v>
      </c>
      <c r="S8" s="67"/>
      <c r="T8" s="20" t="s">
        <v>112</v>
      </c>
      <c r="U8" s="21" t="s">
        <v>120</v>
      </c>
      <c r="V8" s="52" t="s">
        <v>121</v>
      </c>
      <c r="W8" s="52"/>
      <c r="X8" s="52" t="s">
        <v>155</v>
      </c>
      <c r="Y8" s="52"/>
      <c r="Z8" s="52"/>
      <c r="AA8" s="52" t="s">
        <v>156</v>
      </c>
      <c r="AB8" s="52"/>
      <c r="AC8" s="67"/>
    </row>
    <row r="9" spans="3:30" x14ac:dyDescent="0.25">
      <c r="C9" s="16">
        <v>5</v>
      </c>
      <c r="D9" s="66">
        <v>6500</v>
      </c>
      <c r="E9" s="67"/>
      <c r="F9" s="2" t="s">
        <v>7</v>
      </c>
      <c r="G9" s="62">
        <f t="shared" si="0"/>
        <v>7500</v>
      </c>
      <c r="H9" s="63"/>
      <c r="J9" s="16" t="s">
        <v>20</v>
      </c>
      <c r="K9" s="22">
        <v>5000</v>
      </c>
      <c r="L9" s="20">
        <f>K9*100</f>
        <v>500000</v>
      </c>
      <c r="M9" s="21">
        <f>K9*10</f>
        <v>50000</v>
      </c>
      <c r="N9" s="21">
        <f>K9*5</f>
        <v>25000</v>
      </c>
      <c r="O9" s="23"/>
      <c r="P9" s="24">
        <f>K9/10</f>
        <v>500</v>
      </c>
      <c r="R9" s="66" t="s">
        <v>122</v>
      </c>
      <c r="S9" s="67"/>
      <c r="T9" s="20" t="s">
        <v>112</v>
      </c>
      <c r="U9" s="21" t="s">
        <v>123</v>
      </c>
      <c r="V9" s="52" t="s">
        <v>139</v>
      </c>
      <c r="W9" s="52"/>
      <c r="X9" s="52" t="s">
        <v>157</v>
      </c>
      <c r="Y9" s="52"/>
      <c r="Z9" s="52"/>
      <c r="AA9" s="52" t="s">
        <v>153</v>
      </c>
      <c r="AB9" s="52"/>
      <c r="AC9" s="67"/>
    </row>
    <row r="10" spans="3:30" ht="15.75" thickBot="1" x14ac:dyDescent="0.3">
      <c r="C10" s="16">
        <v>6</v>
      </c>
      <c r="D10" s="66">
        <v>14000</v>
      </c>
      <c r="E10" s="67"/>
      <c r="F10" s="2" t="s">
        <v>7</v>
      </c>
      <c r="G10" s="62">
        <f t="shared" si="0"/>
        <v>9000</v>
      </c>
      <c r="H10" s="63"/>
      <c r="J10" s="25" t="s">
        <v>21</v>
      </c>
      <c r="K10" s="26"/>
      <c r="L10" s="27">
        <f>K10*1000</f>
        <v>0</v>
      </c>
      <c r="M10" s="28">
        <f>K10*100</f>
        <v>0</v>
      </c>
      <c r="N10" s="28">
        <f>K10*50</f>
        <v>0</v>
      </c>
      <c r="O10" s="28">
        <f>K10*10</f>
        <v>0</v>
      </c>
      <c r="P10" s="29"/>
      <c r="R10" s="66" t="s">
        <v>18</v>
      </c>
      <c r="S10" s="67"/>
      <c r="T10" s="20" t="s">
        <v>112</v>
      </c>
      <c r="U10" s="21" t="s">
        <v>133</v>
      </c>
      <c r="V10" s="52" t="s">
        <v>140</v>
      </c>
      <c r="W10" s="52"/>
      <c r="X10" s="52" t="s">
        <v>158</v>
      </c>
      <c r="Y10" s="52"/>
      <c r="Z10" s="52"/>
      <c r="AA10" s="52" t="s">
        <v>159</v>
      </c>
      <c r="AB10" s="52"/>
      <c r="AC10" s="67"/>
    </row>
    <row r="11" spans="3:30" ht="15.75" thickBot="1" x14ac:dyDescent="0.3">
      <c r="C11" s="16">
        <v>7</v>
      </c>
      <c r="D11" s="66">
        <v>23000</v>
      </c>
      <c r="E11" s="67"/>
      <c r="F11" s="2" t="s">
        <v>7</v>
      </c>
      <c r="G11" s="62">
        <f t="shared" si="0"/>
        <v>11000</v>
      </c>
      <c r="H11" s="63"/>
      <c r="R11" s="66" t="s">
        <v>19</v>
      </c>
      <c r="S11" s="67"/>
      <c r="T11" s="20" t="s">
        <v>126</v>
      </c>
      <c r="U11" s="21" t="s">
        <v>134</v>
      </c>
      <c r="V11" s="52" t="s">
        <v>141</v>
      </c>
      <c r="W11" s="52"/>
      <c r="X11" s="52" t="s">
        <v>169</v>
      </c>
      <c r="Y11" s="52"/>
      <c r="Z11" s="52"/>
      <c r="AA11" s="52" t="s">
        <v>170</v>
      </c>
      <c r="AB11" s="52"/>
      <c r="AC11" s="67"/>
    </row>
    <row r="12" spans="3:30" x14ac:dyDescent="0.25">
      <c r="C12" s="16">
        <v>8</v>
      </c>
      <c r="D12" s="66">
        <v>34000</v>
      </c>
      <c r="E12" s="67"/>
      <c r="F12" s="2" t="s">
        <v>7</v>
      </c>
      <c r="G12" s="62">
        <f t="shared" si="0"/>
        <v>14000</v>
      </c>
      <c r="H12" s="63"/>
      <c r="J12" s="89" t="s">
        <v>29</v>
      </c>
      <c r="K12" s="90"/>
      <c r="L12" s="90"/>
      <c r="M12" s="90"/>
      <c r="N12" s="90"/>
      <c r="O12" s="90"/>
      <c r="P12" s="91"/>
      <c r="R12" s="66" t="s">
        <v>20</v>
      </c>
      <c r="S12" s="67"/>
      <c r="T12" s="20" t="s">
        <v>126</v>
      </c>
      <c r="U12" s="21" t="s">
        <v>135</v>
      </c>
      <c r="V12" s="52" t="s">
        <v>142</v>
      </c>
      <c r="W12" s="52"/>
      <c r="X12" s="52" t="s">
        <v>160</v>
      </c>
      <c r="Y12" s="52"/>
      <c r="Z12" s="52"/>
      <c r="AA12" s="52" t="s">
        <v>168</v>
      </c>
      <c r="AB12" s="52"/>
      <c r="AC12" s="67"/>
    </row>
    <row r="13" spans="3:30" ht="15.75" thickBot="1" x14ac:dyDescent="0.3">
      <c r="C13" s="16">
        <v>9</v>
      </c>
      <c r="D13" s="66">
        <v>48000</v>
      </c>
      <c r="E13" s="67"/>
      <c r="F13" s="2" t="s">
        <v>8</v>
      </c>
      <c r="G13" s="62">
        <f t="shared" si="0"/>
        <v>16000</v>
      </c>
      <c r="H13" s="63"/>
      <c r="J13" s="92"/>
      <c r="K13" s="93"/>
      <c r="L13" s="93"/>
      <c r="M13" s="93"/>
      <c r="N13" s="93"/>
      <c r="O13" s="93"/>
      <c r="P13" s="94"/>
      <c r="R13" s="66" t="s">
        <v>21</v>
      </c>
      <c r="S13" s="67"/>
      <c r="T13" s="20" t="s">
        <v>126</v>
      </c>
      <c r="U13" s="21" t="s">
        <v>136</v>
      </c>
      <c r="V13" s="52" t="s">
        <v>143</v>
      </c>
      <c r="W13" s="52"/>
      <c r="X13" s="52" t="s">
        <v>171</v>
      </c>
      <c r="Y13" s="52"/>
      <c r="Z13" s="52"/>
      <c r="AA13" s="52" t="s">
        <v>170</v>
      </c>
      <c r="AB13" s="52"/>
      <c r="AC13" s="67"/>
    </row>
    <row r="14" spans="3:30" ht="15.75" thickBot="1" x14ac:dyDescent="0.3">
      <c r="C14" s="16">
        <v>10</v>
      </c>
      <c r="D14" s="66">
        <v>64000</v>
      </c>
      <c r="E14" s="67"/>
      <c r="F14" s="2" t="s">
        <v>8</v>
      </c>
      <c r="G14" s="62">
        <f t="shared" si="0"/>
        <v>21000</v>
      </c>
      <c r="H14" s="63"/>
      <c r="J14" s="95" t="s">
        <v>30</v>
      </c>
      <c r="K14" s="96"/>
      <c r="L14" s="96"/>
      <c r="M14" s="96"/>
      <c r="N14" s="96"/>
      <c r="O14" s="96"/>
      <c r="P14" s="97"/>
      <c r="R14" s="66" t="s">
        <v>124</v>
      </c>
      <c r="S14" s="67"/>
      <c r="T14" s="20" t="s">
        <v>127</v>
      </c>
      <c r="U14" s="21" t="s">
        <v>137</v>
      </c>
      <c r="V14" s="52" t="s">
        <v>144</v>
      </c>
      <c r="W14" s="52"/>
      <c r="X14" s="52" t="s">
        <v>166</v>
      </c>
      <c r="Y14" s="52"/>
      <c r="Z14" s="52"/>
      <c r="AA14" s="52" t="s">
        <v>167</v>
      </c>
      <c r="AB14" s="52"/>
      <c r="AC14" s="67"/>
    </row>
    <row r="15" spans="3:30" ht="15.75" thickBot="1" x14ac:dyDescent="0.3">
      <c r="C15" s="16">
        <v>11</v>
      </c>
      <c r="D15" s="66">
        <v>85000</v>
      </c>
      <c r="E15" s="67"/>
      <c r="F15" s="2" t="s">
        <v>8</v>
      </c>
      <c r="G15" s="62">
        <f t="shared" si="0"/>
        <v>15000</v>
      </c>
      <c r="H15" s="63"/>
      <c r="J15" s="81" t="s">
        <v>31</v>
      </c>
      <c r="K15" s="82"/>
      <c r="L15" s="102" t="s">
        <v>36</v>
      </c>
      <c r="M15" s="103"/>
      <c r="N15" s="103"/>
      <c r="O15" s="103" t="s">
        <v>37</v>
      </c>
      <c r="P15" s="82"/>
      <c r="R15" s="66" t="s">
        <v>125</v>
      </c>
      <c r="S15" s="67"/>
      <c r="T15" s="20" t="s">
        <v>128</v>
      </c>
      <c r="U15" s="21" t="s">
        <v>138</v>
      </c>
      <c r="V15" s="52" t="s">
        <v>145</v>
      </c>
      <c r="W15" s="52"/>
      <c r="X15" s="52" t="s">
        <v>165</v>
      </c>
      <c r="Y15" s="52"/>
      <c r="Z15" s="52"/>
      <c r="AA15" s="52" t="s">
        <v>164</v>
      </c>
      <c r="AB15" s="52"/>
      <c r="AC15" s="67"/>
    </row>
    <row r="16" spans="3:30" x14ac:dyDescent="0.25">
      <c r="C16" s="16">
        <v>12</v>
      </c>
      <c r="D16" s="66">
        <v>100000</v>
      </c>
      <c r="E16" s="67"/>
      <c r="F16" s="2" t="s">
        <v>8</v>
      </c>
      <c r="G16" s="62">
        <f t="shared" si="0"/>
        <v>20000</v>
      </c>
      <c r="H16" s="63"/>
      <c r="J16" s="83" t="s">
        <v>32</v>
      </c>
      <c r="K16" s="84"/>
      <c r="L16" s="104">
        <v>12000</v>
      </c>
      <c r="M16" s="105"/>
      <c r="N16" s="105"/>
      <c r="O16" s="105" t="s">
        <v>38</v>
      </c>
      <c r="P16" s="84"/>
      <c r="R16" s="66" t="s">
        <v>131</v>
      </c>
      <c r="S16" s="67"/>
      <c r="T16" s="20" t="s">
        <v>112</v>
      </c>
      <c r="U16" s="21" t="s">
        <v>146</v>
      </c>
      <c r="V16" s="52" t="s">
        <v>132</v>
      </c>
      <c r="W16" s="52"/>
      <c r="X16" s="52" t="s">
        <v>161</v>
      </c>
      <c r="Y16" s="52"/>
      <c r="Z16" s="52"/>
      <c r="AA16" s="52" t="s">
        <v>162</v>
      </c>
      <c r="AB16" s="52"/>
      <c r="AC16" s="67"/>
    </row>
    <row r="17" spans="3:29" ht="15.75" thickBot="1" x14ac:dyDescent="0.3">
      <c r="C17" s="16">
        <v>13</v>
      </c>
      <c r="D17" s="66">
        <v>120000</v>
      </c>
      <c r="E17" s="67"/>
      <c r="F17" s="2" t="s">
        <v>9</v>
      </c>
      <c r="G17" s="62">
        <f t="shared" si="0"/>
        <v>20000</v>
      </c>
      <c r="H17" s="63"/>
      <c r="J17" s="85" t="s">
        <v>33</v>
      </c>
      <c r="K17" s="86"/>
      <c r="L17" s="98">
        <v>25000</v>
      </c>
      <c r="M17" s="99"/>
      <c r="N17" s="99"/>
      <c r="O17" s="99" t="s">
        <v>39</v>
      </c>
      <c r="P17" s="86"/>
      <c r="R17" s="68" t="s">
        <v>129</v>
      </c>
      <c r="S17" s="56"/>
      <c r="T17" s="27" t="s">
        <v>112</v>
      </c>
      <c r="U17" s="28" t="s">
        <v>146</v>
      </c>
      <c r="V17" s="55" t="s">
        <v>130</v>
      </c>
      <c r="W17" s="55"/>
      <c r="X17" s="55" t="s">
        <v>163</v>
      </c>
      <c r="Y17" s="55"/>
      <c r="Z17" s="55"/>
      <c r="AA17" s="55" t="s">
        <v>162</v>
      </c>
      <c r="AB17" s="55"/>
      <c r="AC17" s="56"/>
    </row>
    <row r="18" spans="3:29" ht="15.75" thickBot="1" x14ac:dyDescent="0.3">
      <c r="C18" s="16">
        <v>14</v>
      </c>
      <c r="D18" s="66">
        <v>140000</v>
      </c>
      <c r="E18" s="67"/>
      <c r="F18" s="2" t="s">
        <v>9</v>
      </c>
      <c r="G18" s="62">
        <f t="shared" si="0"/>
        <v>25000</v>
      </c>
      <c r="H18" s="63"/>
      <c r="J18" s="85" t="s">
        <v>34</v>
      </c>
      <c r="K18" s="86"/>
      <c r="L18" s="98">
        <v>50000</v>
      </c>
      <c r="M18" s="99"/>
      <c r="N18" s="99"/>
      <c r="O18" s="99" t="s">
        <v>40</v>
      </c>
      <c r="P18" s="86"/>
    </row>
    <row r="19" spans="3:29" ht="15.75" thickBot="1" x14ac:dyDescent="0.3">
      <c r="C19" s="16">
        <v>15</v>
      </c>
      <c r="D19" s="66">
        <v>165000</v>
      </c>
      <c r="E19" s="67"/>
      <c r="F19" s="2" t="s">
        <v>9</v>
      </c>
      <c r="G19" s="62">
        <f t="shared" si="0"/>
        <v>30000</v>
      </c>
      <c r="H19" s="63"/>
      <c r="J19" s="87" t="s">
        <v>35</v>
      </c>
      <c r="K19" s="88"/>
      <c r="L19" s="100">
        <v>100000</v>
      </c>
      <c r="M19" s="101"/>
      <c r="N19" s="101"/>
      <c r="O19" s="101" t="s">
        <v>41</v>
      </c>
      <c r="P19" s="88"/>
      <c r="R19" s="89" t="s">
        <v>172</v>
      </c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1"/>
    </row>
    <row r="20" spans="3:29" ht="15.75" thickBot="1" x14ac:dyDescent="0.3">
      <c r="C20" s="16">
        <v>16</v>
      </c>
      <c r="D20" s="66">
        <v>195000</v>
      </c>
      <c r="E20" s="67"/>
      <c r="F20" s="2" t="s">
        <v>9</v>
      </c>
      <c r="G20" s="62">
        <f t="shared" si="0"/>
        <v>30000</v>
      </c>
      <c r="H20" s="63"/>
      <c r="J20" s="112" t="s">
        <v>42</v>
      </c>
      <c r="K20" s="113"/>
      <c r="L20" s="113"/>
      <c r="M20" s="113"/>
      <c r="N20" s="113"/>
      <c r="O20" s="113"/>
      <c r="P20" s="114"/>
      <c r="R20" s="124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6"/>
    </row>
    <row r="21" spans="3:29" ht="15.75" thickBot="1" x14ac:dyDescent="0.3">
      <c r="C21" s="16">
        <v>17</v>
      </c>
      <c r="D21" s="66">
        <v>225000</v>
      </c>
      <c r="E21" s="67"/>
      <c r="F21" s="2" t="s">
        <v>10</v>
      </c>
      <c r="G21" s="62">
        <f t="shared" si="0"/>
        <v>40000</v>
      </c>
      <c r="H21" s="63"/>
      <c r="J21" s="115" t="s">
        <v>43</v>
      </c>
      <c r="K21" s="117" t="s">
        <v>48</v>
      </c>
      <c r="L21" s="118"/>
      <c r="M21" s="119"/>
      <c r="N21" s="120" t="s">
        <v>49</v>
      </c>
      <c r="O21" s="118"/>
      <c r="P21" s="119"/>
      <c r="R21" s="137" t="s">
        <v>173</v>
      </c>
      <c r="S21" s="138"/>
      <c r="T21" s="48" t="s">
        <v>175</v>
      </c>
      <c r="U21" s="30" t="s">
        <v>174</v>
      </c>
      <c r="V21" s="139" t="s">
        <v>176</v>
      </c>
      <c r="W21" s="139"/>
      <c r="X21" s="139"/>
      <c r="Y21" s="139"/>
      <c r="Z21" s="139" t="s">
        <v>177</v>
      </c>
      <c r="AA21" s="139"/>
      <c r="AB21" s="139"/>
      <c r="AC21" s="138"/>
    </row>
    <row r="22" spans="3:29" ht="15.75" thickBot="1" x14ac:dyDescent="0.3">
      <c r="C22" s="16">
        <v>18</v>
      </c>
      <c r="D22" s="66">
        <v>265000</v>
      </c>
      <c r="E22" s="67"/>
      <c r="F22" s="2" t="s">
        <v>10</v>
      </c>
      <c r="G22" s="62">
        <f t="shared" si="0"/>
        <v>40000</v>
      </c>
      <c r="H22" s="63"/>
      <c r="J22" s="116"/>
      <c r="K22" s="31" t="s">
        <v>50</v>
      </c>
      <c r="L22" s="121" t="s">
        <v>51</v>
      </c>
      <c r="M22" s="122"/>
      <c r="N22" s="32" t="s">
        <v>50</v>
      </c>
      <c r="O22" s="121" t="s">
        <v>51</v>
      </c>
      <c r="P22" s="122"/>
      <c r="R22" s="58" t="s">
        <v>196</v>
      </c>
      <c r="S22" s="59"/>
      <c r="T22" s="49" t="s">
        <v>182</v>
      </c>
      <c r="U22" s="46">
        <v>15</v>
      </c>
      <c r="V22" s="53" t="s">
        <v>184</v>
      </c>
      <c r="W22" s="53"/>
      <c r="X22" s="53"/>
      <c r="Y22" s="53"/>
      <c r="Z22" s="53" t="s">
        <v>189</v>
      </c>
      <c r="AA22" s="53"/>
      <c r="AB22" s="53"/>
      <c r="AC22" s="54"/>
    </row>
    <row r="23" spans="3:29" x14ac:dyDescent="0.25">
      <c r="C23" s="16">
        <v>19</v>
      </c>
      <c r="D23" s="66">
        <v>305000</v>
      </c>
      <c r="E23" s="67"/>
      <c r="F23" s="2" t="s">
        <v>10</v>
      </c>
      <c r="G23" s="62">
        <f t="shared" si="0"/>
        <v>50000</v>
      </c>
      <c r="H23" s="63"/>
      <c r="J23" s="33" t="s">
        <v>44</v>
      </c>
      <c r="K23" s="34" t="s">
        <v>52</v>
      </c>
      <c r="L23" s="106">
        <v>5000</v>
      </c>
      <c r="M23" s="107"/>
      <c r="N23" s="35" t="s">
        <v>56</v>
      </c>
      <c r="O23" s="106">
        <v>18000</v>
      </c>
      <c r="P23" s="107"/>
      <c r="R23" s="64"/>
      <c r="S23" s="65"/>
      <c r="T23" s="20" t="s">
        <v>181</v>
      </c>
      <c r="U23" s="44">
        <v>16</v>
      </c>
      <c r="V23" s="52" t="s">
        <v>184</v>
      </c>
      <c r="W23" s="52"/>
      <c r="X23" s="52"/>
      <c r="Y23" s="52"/>
      <c r="Z23" s="52" t="s">
        <v>190</v>
      </c>
      <c r="AA23" s="52"/>
      <c r="AB23" s="52"/>
      <c r="AC23" s="67"/>
    </row>
    <row r="24" spans="3:29" x14ac:dyDescent="0.25">
      <c r="C24" s="16">
        <v>20</v>
      </c>
      <c r="D24" s="66">
        <v>355000</v>
      </c>
      <c r="E24" s="67"/>
      <c r="F24" s="2" t="s">
        <v>10</v>
      </c>
      <c r="G24" s="62">
        <f t="shared" si="0"/>
        <v>60000</v>
      </c>
      <c r="H24" s="63"/>
      <c r="J24" s="36" t="s">
        <v>45</v>
      </c>
      <c r="K24" s="37" t="s">
        <v>53</v>
      </c>
      <c r="L24" s="108">
        <v>40000</v>
      </c>
      <c r="M24" s="109"/>
      <c r="N24" s="38" t="s">
        <v>57</v>
      </c>
      <c r="O24" s="108">
        <v>156000</v>
      </c>
      <c r="P24" s="109"/>
      <c r="R24" s="64"/>
      <c r="S24" s="65"/>
      <c r="T24" s="20" t="s">
        <v>178</v>
      </c>
      <c r="U24" s="44">
        <v>17</v>
      </c>
      <c r="V24" s="52" t="s">
        <v>186</v>
      </c>
      <c r="W24" s="52"/>
      <c r="X24" s="52"/>
      <c r="Y24" s="52"/>
      <c r="Z24" s="52" t="s">
        <v>184</v>
      </c>
      <c r="AA24" s="52"/>
      <c r="AB24" s="52"/>
      <c r="AC24" s="67"/>
    </row>
    <row r="25" spans="3:29" x14ac:dyDescent="0.25">
      <c r="C25" s="16">
        <v>21</v>
      </c>
      <c r="D25" s="66">
        <v>415000</v>
      </c>
      <c r="E25" s="67"/>
      <c r="F25" s="2" t="s">
        <v>11</v>
      </c>
      <c r="G25" s="62">
        <f t="shared" si="0"/>
        <v>75000</v>
      </c>
      <c r="H25" s="63"/>
      <c r="J25" s="36" t="s">
        <v>46</v>
      </c>
      <c r="K25" s="37" t="s">
        <v>54</v>
      </c>
      <c r="L25" s="108">
        <v>135000</v>
      </c>
      <c r="M25" s="109"/>
      <c r="N25" s="38" t="s">
        <v>58</v>
      </c>
      <c r="O25" s="108">
        <v>528000</v>
      </c>
      <c r="P25" s="109"/>
      <c r="R25" s="64"/>
      <c r="S25" s="65"/>
      <c r="T25" s="20" t="s">
        <v>179</v>
      </c>
      <c r="U25" s="44">
        <v>18</v>
      </c>
      <c r="V25" s="52" t="s">
        <v>185</v>
      </c>
      <c r="W25" s="52"/>
      <c r="X25" s="52"/>
      <c r="Y25" s="52"/>
      <c r="Z25" s="52" t="s">
        <v>184</v>
      </c>
      <c r="AA25" s="52"/>
      <c r="AB25" s="52"/>
      <c r="AC25" s="67"/>
    </row>
    <row r="26" spans="3:29" ht="15.75" thickBot="1" x14ac:dyDescent="0.3">
      <c r="C26" s="16">
        <v>22</v>
      </c>
      <c r="D26" s="66">
        <v>490000</v>
      </c>
      <c r="E26" s="67"/>
      <c r="F26" s="2" t="s">
        <v>11</v>
      </c>
      <c r="G26" s="62">
        <f t="shared" si="0"/>
        <v>85000</v>
      </c>
      <c r="H26" s="63"/>
      <c r="J26" s="39" t="s">
        <v>47</v>
      </c>
      <c r="K26" s="40" t="s">
        <v>55</v>
      </c>
      <c r="L26" s="110">
        <v>320000</v>
      </c>
      <c r="M26" s="111"/>
      <c r="N26" s="41" t="s">
        <v>59</v>
      </c>
      <c r="O26" s="110">
        <v>1260000</v>
      </c>
      <c r="P26" s="111"/>
      <c r="R26" s="64"/>
      <c r="S26" s="65"/>
      <c r="T26" s="20" t="s">
        <v>180</v>
      </c>
      <c r="U26" s="44">
        <v>20</v>
      </c>
      <c r="V26" s="52" t="s">
        <v>187</v>
      </c>
      <c r="W26" s="52"/>
      <c r="X26" s="52"/>
      <c r="Y26" s="52"/>
      <c r="Z26" s="52" t="s">
        <v>191</v>
      </c>
      <c r="AA26" s="52"/>
      <c r="AB26" s="52"/>
      <c r="AC26" s="67"/>
    </row>
    <row r="27" spans="3:29" ht="15.75" thickBot="1" x14ac:dyDescent="0.3">
      <c r="C27" s="16">
        <v>23</v>
      </c>
      <c r="D27" s="66">
        <v>575000</v>
      </c>
      <c r="E27" s="67"/>
      <c r="F27" s="2" t="s">
        <v>11</v>
      </c>
      <c r="G27" s="62">
        <f t="shared" si="0"/>
        <v>90000</v>
      </c>
      <c r="H27" s="63"/>
      <c r="R27" s="60"/>
      <c r="S27" s="61"/>
      <c r="T27" s="27" t="s">
        <v>183</v>
      </c>
      <c r="U27" s="47">
        <v>25</v>
      </c>
      <c r="V27" s="55" t="s">
        <v>188</v>
      </c>
      <c r="W27" s="55"/>
      <c r="X27" s="55"/>
      <c r="Y27" s="55"/>
      <c r="Z27" s="55" t="s">
        <v>188</v>
      </c>
      <c r="AA27" s="55"/>
      <c r="AB27" s="55"/>
      <c r="AC27" s="56"/>
    </row>
    <row r="28" spans="3:29" ht="15.75" thickBot="1" x14ac:dyDescent="0.3">
      <c r="C28" s="16">
        <v>24</v>
      </c>
      <c r="D28" s="66">
        <v>665000</v>
      </c>
      <c r="E28" s="67"/>
      <c r="F28" s="2" t="s">
        <v>11</v>
      </c>
      <c r="G28" s="62">
        <f t="shared" si="0"/>
        <v>110000</v>
      </c>
      <c r="H28" s="63"/>
      <c r="J28" s="89" t="s">
        <v>60</v>
      </c>
      <c r="K28" s="90"/>
      <c r="L28" s="90"/>
      <c r="M28" s="90"/>
      <c r="N28" s="90"/>
      <c r="O28" s="90"/>
      <c r="P28" s="91"/>
      <c r="R28" s="127" t="s">
        <v>192</v>
      </c>
      <c r="S28" s="129"/>
      <c r="T28" s="50" t="s">
        <v>193</v>
      </c>
      <c r="U28" s="51">
        <v>18</v>
      </c>
      <c r="V28" s="128" t="s">
        <v>194</v>
      </c>
      <c r="W28" s="128"/>
      <c r="X28" s="128"/>
      <c r="Y28" s="128"/>
      <c r="Z28" s="128" t="s">
        <v>195</v>
      </c>
      <c r="AA28" s="128"/>
      <c r="AB28" s="128"/>
      <c r="AC28" s="129"/>
    </row>
    <row r="29" spans="3:29" ht="15.75" thickBot="1" x14ac:dyDescent="0.3">
      <c r="C29" s="16">
        <v>25</v>
      </c>
      <c r="D29" s="66">
        <v>775000</v>
      </c>
      <c r="E29" s="67"/>
      <c r="F29" s="2" t="s">
        <v>12</v>
      </c>
      <c r="G29" s="62">
        <f t="shared" si="0"/>
        <v>115000</v>
      </c>
      <c r="H29" s="63"/>
      <c r="J29" s="124"/>
      <c r="K29" s="125"/>
      <c r="L29" s="125"/>
      <c r="M29" s="125"/>
      <c r="N29" s="125"/>
      <c r="O29" s="125"/>
      <c r="P29" s="126"/>
      <c r="R29" s="58" t="s">
        <v>197</v>
      </c>
      <c r="S29" s="59"/>
      <c r="T29" s="49" t="s">
        <v>182</v>
      </c>
      <c r="U29" s="46">
        <v>18</v>
      </c>
      <c r="V29" s="53" t="s">
        <v>184</v>
      </c>
      <c r="W29" s="53"/>
      <c r="X29" s="53"/>
      <c r="Y29" s="53"/>
      <c r="Z29" s="53" t="s">
        <v>199</v>
      </c>
      <c r="AA29" s="53"/>
      <c r="AB29" s="53"/>
      <c r="AC29" s="54"/>
    </row>
    <row r="30" spans="3:29" ht="15.75" thickBot="1" x14ac:dyDescent="0.3">
      <c r="C30" s="16">
        <v>26</v>
      </c>
      <c r="D30" s="66">
        <v>890000</v>
      </c>
      <c r="E30" s="67"/>
      <c r="F30" s="2" t="s">
        <v>12</v>
      </c>
      <c r="G30" s="62">
        <f t="shared" si="0"/>
        <v>145000</v>
      </c>
      <c r="H30" s="63"/>
      <c r="J30" s="11" t="s">
        <v>81</v>
      </c>
      <c r="K30" s="127" t="s">
        <v>82</v>
      </c>
      <c r="L30" s="128"/>
      <c r="M30" s="8" t="s">
        <v>83</v>
      </c>
      <c r="N30" s="8" t="s">
        <v>84</v>
      </c>
      <c r="O30" s="128" t="s">
        <v>85</v>
      </c>
      <c r="P30" s="129"/>
      <c r="R30" s="64"/>
      <c r="S30" s="65"/>
      <c r="T30" s="20" t="s">
        <v>198</v>
      </c>
      <c r="U30" s="44">
        <v>19</v>
      </c>
      <c r="V30" s="52" t="s">
        <v>200</v>
      </c>
      <c r="W30" s="52"/>
      <c r="X30" s="52"/>
      <c r="Y30" s="52"/>
      <c r="Z30" s="52" t="s">
        <v>191</v>
      </c>
      <c r="AA30" s="52"/>
      <c r="AB30" s="52"/>
      <c r="AC30" s="67"/>
    </row>
    <row r="31" spans="3:29" x14ac:dyDescent="0.25">
      <c r="C31" s="16">
        <v>27</v>
      </c>
      <c r="D31" s="66">
        <v>1035000</v>
      </c>
      <c r="E31" s="67"/>
      <c r="F31" s="2" t="s">
        <v>12</v>
      </c>
      <c r="G31" s="62">
        <f t="shared" si="0"/>
        <v>175000</v>
      </c>
      <c r="H31" s="63"/>
      <c r="J31" s="10" t="s">
        <v>61</v>
      </c>
      <c r="K31" s="131" t="s">
        <v>86</v>
      </c>
      <c r="L31" s="57"/>
      <c r="M31" s="15">
        <v>0.3</v>
      </c>
      <c r="N31" s="15" t="s">
        <v>93</v>
      </c>
      <c r="O31" s="57" t="s">
        <v>100</v>
      </c>
      <c r="P31" s="130"/>
      <c r="R31" s="64"/>
      <c r="S31" s="65"/>
      <c r="T31" s="20" t="s">
        <v>180</v>
      </c>
      <c r="U31" s="44">
        <v>20</v>
      </c>
      <c r="V31" s="52"/>
      <c r="W31" s="52"/>
      <c r="X31" s="52"/>
      <c r="Y31" s="52"/>
      <c r="Z31" s="52"/>
      <c r="AA31" s="52"/>
      <c r="AB31" s="52"/>
      <c r="AC31" s="67"/>
    </row>
    <row r="32" spans="3:29" ht="15.75" thickBot="1" x14ac:dyDescent="0.3">
      <c r="C32" s="16">
        <v>28</v>
      </c>
      <c r="D32" s="66">
        <v>1210000</v>
      </c>
      <c r="E32" s="67"/>
      <c r="F32" s="2" t="s">
        <v>12</v>
      </c>
      <c r="G32" s="62">
        <f t="shared" si="0"/>
        <v>215000</v>
      </c>
      <c r="H32" s="63"/>
      <c r="J32" s="16" t="s">
        <v>62</v>
      </c>
      <c r="K32" s="123" t="s">
        <v>86</v>
      </c>
      <c r="L32" s="52"/>
      <c r="M32" s="15">
        <v>0.3</v>
      </c>
      <c r="N32" s="15" t="s">
        <v>93</v>
      </c>
      <c r="O32" s="52" t="s">
        <v>100</v>
      </c>
      <c r="P32" s="67"/>
      <c r="R32" s="60"/>
      <c r="S32" s="61"/>
      <c r="T32" s="27" t="s">
        <v>183</v>
      </c>
      <c r="U32" s="47">
        <v>25</v>
      </c>
      <c r="V32" s="55" t="s">
        <v>188</v>
      </c>
      <c r="W32" s="55"/>
      <c r="X32" s="55"/>
      <c r="Y32" s="55"/>
      <c r="Z32" s="55" t="s">
        <v>188</v>
      </c>
      <c r="AA32" s="55"/>
      <c r="AB32" s="55"/>
      <c r="AC32" s="56"/>
    </row>
    <row r="33" spans="3:29" x14ac:dyDescent="0.25">
      <c r="C33" s="16">
        <v>29</v>
      </c>
      <c r="D33" s="66">
        <v>1425000</v>
      </c>
      <c r="E33" s="67"/>
      <c r="F33" s="2" t="s">
        <v>13</v>
      </c>
      <c r="G33" s="62">
        <f t="shared" si="0"/>
        <v>255000</v>
      </c>
      <c r="H33" s="63"/>
      <c r="J33" s="16" t="s">
        <v>63</v>
      </c>
      <c r="K33" s="123" t="s">
        <v>87</v>
      </c>
      <c r="L33" s="52"/>
      <c r="M33" s="21">
        <v>2</v>
      </c>
      <c r="N33" s="21" t="s">
        <v>94</v>
      </c>
      <c r="O33" s="52" t="s">
        <v>101</v>
      </c>
      <c r="P33" s="67"/>
      <c r="R33" s="58" t="s">
        <v>201</v>
      </c>
      <c r="S33" s="59"/>
      <c r="T33" s="49" t="s">
        <v>202</v>
      </c>
      <c r="U33" s="46">
        <v>15</v>
      </c>
      <c r="V33" s="53" t="s">
        <v>184</v>
      </c>
      <c r="W33" s="53"/>
      <c r="X33" s="53"/>
      <c r="Y33" s="53"/>
      <c r="Z33" s="53"/>
      <c r="AA33" s="53"/>
      <c r="AB33" s="53"/>
      <c r="AC33" s="54"/>
    </row>
    <row r="34" spans="3:29" x14ac:dyDescent="0.25">
      <c r="C34" s="16">
        <v>30</v>
      </c>
      <c r="D34" s="66">
        <v>1680000</v>
      </c>
      <c r="E34" s="67"/>
      <c r="F34" s="2" t="s">
        <v>13</v>
      </c>
      <c r="G34" s="62">
        <f t="shared" si="0"/>
        <v>255000</v>
      </c>
      <c r="H34" s="63"/>
      <c r="J34" s="16" t="s">
        <v>64</v>
      </c>
      <c r="K34" s="123" t="s">
        <v>87</v>
      </c>
      <c r="L34" s="52"/>
      <c r="M34" s="21">
        <v>2</v>
      </c>
      <c r="N34" s="21" t="s">
        <v>94</v>
      </c>
      <c r="O34" s="52" t="s">
        <v>101</v>
      </c>
      <c r="P34" s="67"/>
      <c r="R34" s="64"/>
      <c r="S34" s="65"/>
      <c r="T34" s="42" t="s">
        <v>179</v>
      </c>
      <c r="U34" s="44">
        <v>17</v>
      </c>
      <c r="V34" s="52" t="s">
        <v>203</v>
      </c>
      <c r="W34" s="52"/>
      <c r="X34" s="52"/>
      <c r="Y34" s="52"/>
      <c r="Z34" s="52" t="s">
        <v>184</v>
      </c>
      <c r="AA34" s="52"/>
      <c r="AB34" s="52"/>
      <c r="AC34" s="67"/>
    </row>
    <row r="35" spans="3:29" x14ac:dyDescent="0.25">
      <c r="C35" s="16">
        <v>31</v>
      </c>
      <c r="D35" s="66">
        <v>1935000</v>
      </c>
      <c r="E35" s="67"/>
      <c r="F35" s="2" t="s">
        <v>13</v>
      </c>
      <c r="G35" s="62">
        <f t="shared" si="0"/>
        <v>325000</v>
      </c>
      <c r="H35" s="63"/>
      <c r="J35" s="16" t="s">
        <v>65</v>
      </c>
      <c r="K35" s="123" t="s">
        <v>87</v>
      </c>
      <c r="L35" s="52"/>
      <c r="M35" s="21">
        <v>2</v>
      </c>
      <c r="N35" s="21" t="s">
        <v>94</v>
      </c>
      <c r="O35" s="52" t="s">
        <v>101</v>
      </c>
      <c r="P35" s="67"/>
      <c r="R35" s="64"/>
      <c r="S35" s="65"/>
      <c r="T35" s="42" t="s">
        <v>180</v>
      </c>
      <c r="U35" s="44">
        <v>20</v>
      </c>
      <c r="V35" s="52" t="s">
        <v>204</v>
      </c>
      <c r="W35" s="52"/>
      <c r="X35" s="52"/>
      <c r="Y35" s="52"/>
      <c r="Z35" s="52" t="s">
        <v>184</v>
      </c>
      <c r="AA35" s="52"/>
      <c r="AB35" s="52"/>
      <c r="AC35" s="67"/>
    </row>
    <row r="36" spans="3:29" ht="15.75" thickBot="1" x14ac:dyDescent="0.3">
      <c r="C36" s="16">
        <v>32</v>
      </c>
      <c r="D36" s="66">
        <v>2260000</v>
      </c>
      <c r="E36" s="67"/>
      <c r="F36" s="2" t="s">
        <v>13</v>
      </c>
      <c r="G36" s="62">
        <f t="shared" si="0"/>
        <v>340000</v>
      </c>
      <c r="H36" s="63"/>
      <c r="J36" s="16" t="s">
        <v>66</v>
      </c>
      <c r="K36" s="123" t="s">
        <v>87</v>
      </c>
      <c r="L36" s="52"/>
      <c r="M36" s="21">
        <v>2</v>
      </c>
      <c r="N36" s="21" t="s">
        <v>94</v>
      </c>
      <c r="O36" s="52" t="s">
        <v>101</v>
      </c>
      <c r="P36" s="67"/>
      <c r="R36" s="60"/>
      <c r="S36" s="61"/>
      <c r="T36" s="43" t="s">
        <v>183</v>
      </c>
      <c r="U36" s="47">
        <v>25</v>
      </c>
      <c r="V36" s="55" t="s">
        <v>188</v>
      </c>
      <c r="W36" s="55"/>
      <c r="X36" s="55"/>
      <c r="Y36" s="55"/>
      <c r="Z36" s="55" t="s">
        <v>188</v>
      </c>
      <c r="AA36" s="55"/>
      <c r="AB36" s="55"/>
      <c r="AC36" s="56"/>
    </row>
    <row r="37" spans="3:29" x14ac:dyDescent="0.25">
      <c r="C37" s="16">
        <v>33</v>
      </c>
      <c r="D37" s="66">
        <v>2600000</v>
      </c>
      <c r="E37" s="67"/>
      <c r="F37" s="2" t="s">
        <v>14</v>
      </c>
      <c r="G37" s="62">
        <f t="shared" si="0"/>
        <v>415000</v>
      </c>
      <c r="H37" s="63"/>
      <c r="J37" s="16" t="s">
        <v>67</v>
      </c>
      <c r="K37" s="123" t="s">
        <v>87</v>
      </c>
      <c r="L37" s="52"/>
      <c r="M37" s="21">
        <v>2</v>
      </c>
      <c r="N37" s="21" t="s">
        <v>94</v>
      </c>
      <c r="O37" s="52" t="s">
        <v>101</v>
      </c>
      <c r="P37" s="67"/>
      <c r="R37" s="58" t="s">
        <v>205</v>
      </c>
      <c r="S37" s="59"/>
      <c r="T37" s="49" t="s">
        <v>206</v>
      </c>
      <c r="U37" s="46">
        <v>18</v>
      </c>
      <c r="V37" s="53" t="s">
        <v>184</v>
      </c>
      <c r="W37" s="53"/>
      <c r="X37" s="53"/>
      <c r="Y37" s="53"/>
      <c r="Z37" s="53" t="s">
        <v>211</v>
      </c>
      <c r="AA37" s="53"/>
      <c r="AB37" s="53"/>
      <c r="AC37" s="54"/>
    </row>
    <row r="38" spans="3:29" x14ac:dyDescent="0.25">
      <c r="C38" s="16">
        <v>34</v>
      </c>
      <c r="D38" s="66">
        <v>3015000</v>
      </c>
      <c r="E38" s="67"/>
      <c r="F38" s="2" t="s">
        <v>14</v>
      </c>
      <c r="G38" s="62">
        <f t="shared" si="0"/>
        <v>510000</v>
      </c>
      <c r="H38" s="63"/>
      <c r="J38" s="16" t="s">
        <v>68</v>
      </c>
      <c r="K38" s="123" t="s">
        <v>87</v>
      </c>
      <c r="L38" s="52"/>
      <c r="M38" s="21">
        <v>2</v>
      </c>
      <c r="N38" s="21" t="s">
        <v>94</v>
      </c>
      <c r="O38" s="52" t="s">
        <v>101</v>
      </c>
      <c r="P38" s="67"/>
      <c r="R38" s="64"/>
      <c r="S38" s="65"/>
      <c r="T38" s="42" t="s">
        <v>207</v>
      </c>
      <c r="U38" s="44">
        <v>19</v>
      </c>
      <c r="V38" s="52" t="s">
        <v>210</v>
      </c>
      <c r="W38" s="52"/>
      <c r="X38" s="52"/>
      <c r="Y38" s="52"/>
      <c r="Z38" s="52" t="s">
        <v>184</v>
      </c>
      <c r="AA38" s="52"/>
      <c r="AB38" s="52"/>
      <c r="AC38" s="67"/>
    </row>
    <row r="39" spans="3:29" x14ac:dyDescent="0.25">
      <c r="C39" s="16">
        <v>35</v>
      </c>
      <c r="D39" s="66">
        <v>3525000</v>
      </c>
      <c r="E39" s="67"/>
      <c r="F39" s="2" t="s">
        <v>14</v>
      </c>
      <c r="G39" s="62">
        <f t="shared" si="0"/>
        <v>635000</v>
      </c>
      <c r="H39" s="63"/>
      <c r="J39" s="16" t="s">
        <v>69</v>
      </c>
      <c r="K39" s="123" t="s">
        <v>87</v>
      </c>
      <c r="L39" s="52"/>
      <c r="M39" s="21">
        <v>2</v>
      </c>
      <c r="N39" s="21" t="s">
        <v>94</v>
      </c>
      <c r="O39" s="52" t="s">
        <v>101</v>
      </c>
      <c r="P39" s="67"/>
      <c r="R39" s="64"/>
      <c r="S39" s="65"/>
      <c r="T39" s="42" t="s">
        <v>208</v>
      </c>
      <c r="U39" s="44">
        <v>20</v>
      </c>
      <c r="V39" s="52" t="s">
        <v>184</v>
      </c>
      <c r="W39" s="52"/>
      <c r="X39" s="52"/>
      <c r="Y39" s="52"/>
      <c r="Z39" s="52" t="s">
        <v>209</v>
      </c>
      <c r="AA39" s="52"/>
      <c r="AB39" s="52"/>
      <c r="AC39" s="67"/>
    </row>
    <row r="40" spans="3:29" ht="15.75" thickBot="1" x14ac:dyDescent="0.3">
      <c r="C40" s="16">
        <v>36</v>
      </c>
      <c r="D40" s="66">
        <v>4160000</v>
      </c>
      <c r="E40" s="67"/>
      <c r="F40" s="2" t="s">
        <v>14</v>
      </c>
      <c r="G40" s="62">
        <f t="shared" si="0"/>
        <v>750000</v>
      </c>
      <c r="H40" s="63"/>
      <c r="J40" s="16" t="s">
        <v>70</v>
      </c>
      <c r="K40" s="123" t="s">
        <v>88</v>
      </c>
      <c r="L40" s="52"/>
      <c r="M40" s="21">
        <v>18</v>
      </c>
      <c r="N40" s="21" t="s">
        <v>95</v>
      </c>
      <c r="O40" s="52" t="s">
        <v>102</v>
      </c>
      <c r="P40" s="67"/>
      <c r="R40" s="60"/>
      <c r="S40" s="61"/>
      <c r="T40" s="43" t="s">
        <v>183</v>
      </c>
      <c r="U40" s="47">
        <v>25</v>
      </c>
      <c r="V40" s="55" t="s">
        <v>188</v>
      </c>
      <c r="W40" s="55"/>
      <c r="X40" s="55"/>
      <c r="Y40" s="55"/>
      <c r="Z40" s="55" t="s">
        <v>188</v>
      </c>
      <c r="AA40" s="55"/>
      <c r="AB40" s="55"/>
      <c r="AC40" s="56"/>
    </row>
    <row r="41" spans="3:29" ht="15.75" thickBot="1" x14ac:dyDescent="0.3">
      <c r="C41" s="16">
        <v>37</v>
      </c>
      <c r="D41" s="66">
        <v>4910000</v>
      </c>
      <c r="E41" s="67"/>
      <c r="F41" s="2" t="s">
        <v>15</v>
      </c>
      <c r="G41" s="62">
        <f t="shared" si="0"/>
        <v>740000</v>
      </c>
      <c r="H41" s="63"/>
      <c r="J41" s="16" t="s">
        <v>71</v>
      </c>
      <c r="K41" s="123" t="s">
        <v>88</v>
      </c>
      <c r="L41" s="52"/>
      <c r="M41" s="21">
        <v>18</v>
      </c>
      <c r="N41" s="21" t="s">
        <v>95</v>
      </c>
      <c r="O41" s="52" t="s">
        <v>102</v>
      </c>
      <c r="P41" s="67"/>
      <c r="R41" s="127" t="s">
        <v>212</v>
      </c>
      <c r="S41" s="129"/>
      <c r="T41" s="7" t="s">
        <v>213</v>
      </c>
      <c r="U41" s="51">
        <v>15</v>
      </c>
      <c r="V41" s="128" t="s">
        <v>214</v>
      </c>
      <c r="W41" s="128"/>
      <c r="X41" s="128"/>
      <c r="Y41" s="128"/>
      <c r="Z41" s="128" t="s">
        <v>214</v>
      </c>
      <c r="AA41" s="128"/>
      <c r="AB41" s="128"/>
      <c r="AC41" s="129"/>
    </row>
    <row r="42" spans="3:29" x14ac:dyDescent="0.25">
      <c r="C42" s="16">
        <v>38</v>
      </c>
      <c r="D42" s="66">
        <v>5650000</v>
      </c>
      <c r="E42" s="67"/>
      <c r="F42" s="2" t="s">
        <v>15</v>
      </c>
      <c r="G42" s="62">
        <f t="shared" si="0"/>
        <v>960000</v>
      </c>
      <c r="H42" s="63"/>
      <c r="J42" s="16" t="s">
        <v>72</v>
      </c>
      <c r="K42" s="123" t="s">
        <v>88</v>
      </c>
      <c r="L42" s="52"/>
      <c r="M42" s="21">
        <v>18</v>
      </c>
      <c r="N42" s="21" t="s">
        <v>95</v>
      </c>
      <c r="O42" s="52" t="s">
        <v>102</v>
      </c>
      <c r="P42" s="67"/>
      <c r="R42" s="58" t="s">
        <v>215</v>
      </c>
      <c r="S42" s="59"/>
      <c r="T42" s="49" t="s">
        <v>216</v>
      </c>
      <c r="U42" s="46">
        <v>15</v>
      </c>
      <c r="V42" s="53" t="s">
        <v>217</v>
      </c>
      <c r="W42" s="53"/>
      <c r="X42" s="53"/>
      <c r="Y42" s="53"/>
      <c r="Z42" s="53" t="s">
        <v>218</v>
      </c>
      <c r="AA42" s="53"/>
      <c r="AB42" s="53"/>
      <c r="AC42" s="54"/>
    </row>
    <row r="43" spans="3:29" ht="15.75" thickBot="1" x14ac:dyDescent="0.3">
      <c r="C43" s="16">
        <v>39</v>
      </c>
      <c r="D43" s="66">
        <v>6610000</v>
      </c>
      <c r="E43" s="67"/>
      <c r="F43" s="2" t="s">
        <v>15</v>
      </c>
      <c r="G43" s="62">
        <f>D44-D43</f>
        <v>990000</v>
      </c>
      <c r="H43" s="63"/>
      <c r="J43" s="16" t="s">
        <v>73</v>
      </c>
      <c r="K43" s="123" t="s">
        <v>88</v>
      </c>
      <c r="L43" s="52"/>
      <c r="M43" s="21">
        <v>18</v>
      </c>
      <c r="N43" s="21" t="s">
        <v>95</v>
      </c>
      <c r="O43" s="52" t="s">
        <v>102</v>
      </c>
      <c r="P43" s="67"/>
      <c r="R43" s="60"/>
      <c r="S43" s="61"/>
      <c r="T43" s="43" t="s">
        <v>183</v>
      </c>
      <c r="U43" s="47">
        <v>25</v>
      </c>
      <c r="V43" s="55"/>
      <c r="W43" s="55"/>
      <c r="X43" s="55"/>
      <c r="Y43" s="55"/>
      <c r="Z43" s="55"/>
      <c r="AA43" s="55"/>
      <c r="AB43" s="55"/>
      <c r="AC43" s="56"/>
    </row>
    <row r="44" spans="3:29" ht="15.75" thickBot="1" x14ac:dyDescent="0.3">
      <c r="C44" s="25">
        <v>40</v>
      </c>
      <c r="D44" s="68">
        <v>7600000</v>
      </c>
      <c r="E44" s="56"/>
      <c r="F44" s="3" t="s">
        <v>15</v>
      </c>
      <c r="G44" s="62" t="s">
        <v>5</v>
      </c>
      <c r="H44" s="63"/>
      <c r="J44" s="16" t="s">
        <v>74</v>
      </c>
      <c r="K44" s="123" t="s">
        <v>89</v>
      </c>
      <c r="L44" s="52"/>
      <c r="M44" s="21">
        <v>145</v>
      </c>
      <c r="N44" s="21" t="s">
        <v>96</v>
      </c>
      <c r="O44" s="52" t="s">
        <v>103</v>
      </c>
      <c r="P44" s="67"/>
      <c r="R44" s="57"/>
      <c r="S44" s="57"/>
      <c r="T44" s="15"/>
      <c r="U44" s="45"/>
      <c r="V44" s="57"/>
      <c r="W44" s="57"/>
      <c r="X44" s="57"/>
      <c r="Y44" s="57"/>
      <c r="Z44" s="57"/>
      <c r="AA44" s="57"/>
      <c r="AB44" s="57"/>
      <c r="AC44" s="57"/>
    </row>
    <row r="45" spans="3:29" x14ac:dyDescent="0.25">
      <c r="J45" s="16" t="s">
        <v>75</v>
      </c>
      <c r="K45" s="123" t="s">
        <v>89</v>
      </c>
      <c r="L45" s="52"/>
      <c r="M45" s="21">
        <v>145</v>
      </c>
      <c r="N45" s="21" t="s">
        <v>96</v>
      </c>
      <c r="O45" s="52" t="s">
        <v>103</v>
      </c>
      <c r="P45" s="67"/>
      <c r="R45" s="52"/>
      <c r="S45" s="52"/>
      <c r="T45" s="21"/>
      <c r="U45" s="44"/>
      <c r="V45" s="52"/>
      <c r="W45" s="52"/>
      <c r="X45" s="52"/>
      <c r="Y45" s="52"/>
      <c r="Z45" s="52"/>
      <c r="AA45" s="52"/>
      <c r="AB45" s="52"/>
      <c r="AC45" s="52"/>
    </row>
    <row r="46" spans="3:29" x14ac:dyDescent="0.25">
      <c r="J46" s="16" t="s">
        <v>76</v>
      </c>
      <c r="K46" s="123" t="s">
        <v>89</v>
      </c>
      <c r="L46" s="52"/>
      <c r="M46" s="21">
        <v>145</v>
      </c>
      <c r="N46" s="21" t="s">
        <v>96</v>
      </c>
      <c r="O46" s="52" t="s">
        <v>103</v>
      </c>
      <c r="P46" s="67"/>
      <c r="R46" s="52"/>
      <c r="S46" s="52"/>
      <c r="T46" s="21"/>
      <c r="U46" s="44"/>
      <c r="V46" s="52"/>
      <c r="W46" s="52"/>
      <c r="X46" s="52"/>
      <c r="Y46" s="52"/>
      <c r="Z46" s="52"/>
      <c r="AA46" s="52"/>
      <c r="AB46" s="52"/>
      <c r="AC46" s="52"/>
    </row>
    <row r="47" spans="3:29" x14ac:dyDescent="0.25">
      <c r="J47" s="16" t="s">
        <v>77</v>
      </c>
      <c r="K47" s="123" t="s">
        <v>90</v>
      </c>
      <c r="L47" s="52"/>
      <c r="M47" s="21">
        <v>1133</v>
      </c>
      <c r="N47" s="21" t="s">
        <v>97</v>
      </c>
      <c r="O47" s="52" t="s">
        <v>104</v>
      </c>
      <c r="P47" s="67"/>
      <c r="R47" s="52"/>
      <c r="S47" s="52"/>
      <c r="T47" s="21"/>
      <c r="U47" s="44"/>
      <c r="V47" s="52"/>
      <c r="W47" s="52"/>
      <c r="X47" s="52"/>
      <c r="Y47" s="52"/>
      <c r="Z47" s="52"/>
      <c r="AA47" s="52"/>
      <c r="AB47" s="52"/>
      <c r="AC47" s="52"/>
    </row>
    <row r="48" spans="3:29" x14ac:dyDescent="0.25">
      <c r="J48" s="16" t="s">
        <v>78</v>
      </c>
      <c r="K48" s="123" t="s">
        <v>90</v>
      </c>
      <c r="L48" s="52"/>
      <c r="M48" s="21">
        <v>1133</v>
      </c>
      <c r="N48" s="21" t="s">
        <v>97</v>
      </c>
      <c r="O48" s="52" t="s">
        <v>104</v>
      </c>
      <c r="P48" s="67"/>
      <c r="R48" s="52"/>
      <c r="S48" s="52"/>
      <c r="T48" s="21"/>
      <c r="U48" s="44"/>
      <c r="V48" s="52"/>
      <c r="W48" s="52"/>
      <c r="X48" s="52"/>
      <c r="Y48" s="52"/>
      <c r="Z48" s="52"/>
      <c r="AA48" s="52"/>
      <c r="AB48" s="52"/>
      <c r="AC48" s="52"/>
    </row>
    <row r="49" spans="10:29" x14ac:dyDescent="0.25">
      <c r="J49" s="16" t="s">
        <v>79</v>
      </c>
      <c r="K49" s="123" t="s">
        <v>92</v>
      </c>
      <c r="L49" s="52"/>
      <c r="M49" s="21">
        <v>4856</v>
      </c>
      <c r="N49" s="21" t="s">
        <v>98</v>
      </c>
      <c r="O49" s="52" t="s">
        <v>105</v>
      </c>
      <c r="P49" s="67"/>
      <c r="R49" s="52"/>
      <c r="S49" s="52"/>
      <c r="T49" s="21"/>
      <c r="U49" s="44"/>
      <c r="V49" s="52"/>
      <c r="W49" s="52"/>
      <c r="X49" s="52"/>
      <c r="Y49" s="52"/>
      <c r="Z49" s="52"/>
      <c r="AA49" s="52"/>
      <c r="AB49" s="52"/>
      <c r="AC49" s="52"/>
    </row>
    <row r="50" spans="10:29" ht="15.75" thickBot="1" x14ac:dyDescent="0.3">
      <c r="J50" s="25" t="s">
        <v>80</v>
      </c>
      <c r="K50" s="132" t="s">
        <v>91</v>
      </c>
      <c r="L50" s="55"/>
      <c r="M50" s="28">
        <v>31000</v>
      </c>
      <c r="N50" s="28" t="s">
        <v>99</v>
      </c>
      <c r="O50" s="52" t="s">
        <v>106</v>
      </c>
      <c r="P50" s="67"/>
      <c r="R50" s="52"/>
      <c r="S50" s="52"/>
      <c r="T50" s="21"/>
      <c r="U50" s="44"/>
      <c r="V50" s="52"/>
      <c r="W50" s="52"/>
      <c r="X50" s="52"/>
      <c r="Y50" s="52"/>
      <c r="Z50" s="52"/>
      <c r="AA50" s="52"/>
      <c r="AB50" s="52"/>
      <c r="AC50" s="52"/>
    </row>
    <row r="51" spans="10:29" x14ac:dyDescent="0.25">
      <c r="R51" s="52"/>
      <c r="S51" s="52"/>
      <c r="T51" s="21"/>
      <c r="U51" s="44"/>
      <c r="V51" s="52"/>
      <c r="W51" s="52"/>
      <c r="X51" s="52"/>
      <c r="Y51" s="52"/>
      <c r="Z51" s="52"/>
      <c r="AA51" s="52"/>
      <c r="AB51" s="52"/>
      <c r="AC51" s="52"/>
    </row>
    <row r="52" spans="10:29" x14ac:dyDescent="0.25">
      <c r="R52" s="52"/>
      <c r="S52" s="52"/>
      <c r="T52" s="21"/>
      <c r="U52" s="44"/>
      <c r="V52" s="52"/>
      <c r="W52" s="52"/>
      <c r="X52" s="52"/>
      <c r="Y52" s="52"/>
      <c r="Z52" s="52"/>
      <c r="AA52" s="52"/>
      <c r="AB52" s="52"/>
      <c r="AC52" s="52"/>
    </row>
    <row r="53" spans="10:29" x14ac:dyDescent="0.25">
      <c r="R53" s="52"/>
      <c r="S53" s="52"/>
      <c r="T53" s="21"/>
      <c r="U53" s="44"/>
      <c r="V53" s="52"/>
      <c r="W53" s="52"/>
      <c r="X53" s="52"/>
      <c r="Y53" s="52"/>
      <c r="Z53" s="52"/>
      <c r="AA53" s="52"/>
      <c r="AB53" s="52"/>
      <c r="AC53" s="52"/>
    </row>
    <row r="54" spans="10:29" x14ac:dyDescent="0.25">
      <c r="R54" s="52"/>
      <c r="S54" s="52"/>
      <c r="T54" s="21"/>
      <c r="U54" s="44"/>
      <c r="V54" s="52"/>
      <c r="W54" s="52"/>
      <c r="X54" s="52"/>
      <c r="Y54" s="52"/>
      <c r="Z54" s="52"/>
      <c r="AA54" s="52"/>
      <c r="AB54" s="52"/>
      <c r="AC54" s="52"/>
    </row>
    <row r="55" spans="10:29" x14ac:dyDescent="0.25">
      <c r="R55" s="52"/>
      <c r="S55" s="52"/>
      <c r="T55" s="21"/>
      <c r="U55" s="44"/>
      <c r="V55" s="52"/>
      <c r="W55" s="52"/>
      <c r="X55" s="52"/>
      <c r="Y55" s="52"/>
      <c r="Z55" s="52"/>
      <c r="AA55" s="52"/>
      <c r="AB55" s="52"/>
      <c r="AC55" s="52"/>
    </row>
    <row r="56" spans="10:29" x14ac:dyDescent="0.25">
      <c r="R56" s="52"/>
      <c r="S56" s="52"/>
      <c r="T56" s="21"/>
      <c r="U56" s="44"/>
      <c r="V56" s="52"/>
      <c r="W56" s="52"/>
      <c r="X56" s="52"/>
      <c r="Y56" s="52"/>
      <c r="Z56" s="52"/>
      <c r="AA56" s="52"/>
      <c r="AB56" s="52"/>
      <c r="AC56" s="52"/>
    </row>
    <row r="57" spans="10:29" x14ac:dyDescent="0.25">
      <c r="R57" s="52"/>
      <c r="S57" s="52"/>
      <c r="T57" s="21"/>
      <c r="U57" s="44"/>
      <c r="V57" s="52"/>
      <c r="W57" s="52"/>
      <c r="X57" s="52"/>
      <c r="Y57" s="52"/>
      <c r="Z57" s="52"/>
      <c r="AA57" s="52"/>
      <c r="AB57" s="52"/>
      <c r="AC57" s="52"/>
    </row>
    <row r="58" spans="10:29" x14ac:dyDescent="0.25">
      <c r="R58" s="52"/>
      <c r="S58" s="52"/>
      <c r="T58" s="21"/>
      <c r="U58" s="44"/>
      <c r="V58" s="52"/>
      <c r="W58" s="52"/>
      <c r="X58" s="52"/>
      <c r="Y58" s="52"/>
      <c r="Z58" s="52"/>
      <c r="AA58" s="52"/>
      <c r="AB58" s="52"/>
      <c r="AC58" s="52"/>
    </row>
    <row r="59" spans="10:29" x14ac:dyDescent="0.25">
      <c r="R59" s="52"/>
      <c r="S59" s="52"/>
      <c r="T59" s="21"/>
      <c r="U59" s="44"/>
      <c r="V59" s="52"/>
      <c r="W59" s="52"/>
      <c r="X59" s="52"/>
      <c r="Y59" s="52"/>
      <c r="Z59" s="52"/>
      <c r="AA59" s="52"/>
      <c r="AB59" s="52"/>
      <c r="AC59" s="52"/>
    </row>
    <row r="60" spans="10:29" x14ac:dyDescent="0.25">
      <c r="R60" s="52"/>
      <c r="S60" s="52"/>
      <c r="T60" s="21"/>
      <c r="U60" s="44"/>
      <c r="V60" s="52"/>
      <c r="W60" s="52"/>
      <c r="X60" s="52"/>
      <c r="Y60" s="52"/>
      <c r="Z60" s="52"/>
      <c r="AA60" s="52"/>
      <c r="AB60" s="52"/>
      <c r="AC60" s="52"/>
    </row>
    <row r="61" spans="10:29" x14ac:dyDescent="0.25">
      <c r="R61" s="52"/>
      <c r="S61" s="52"/>
      <c r="T61" s="21"/>
      <c r="U61" s="44"/>
      <c r="V61" s="52"/>
      <c r="W61" s="52"/>
      <c r="X61" s="52"/>
      <c r="Y61" s="52"/>
      <c r="Z61" s="52"/>
      <c r="AA61" s="52"/>
      <c r="AB61" s="52"/>
      <c r="AC61" s="52"/>
    </row>
    <row r="62" spans="10:29" x14ac:dyDescent="0.25">
      <c r="R62" s="52"/>
      <c r="S62" s="52"/>
      <c r="T62" s="21"/>
      <c r="U62" s="44"/>
      <c r="V62" s="52"/>
      <c r="W62" s="52"/>
      <c r="X62" s="52"/>
      <c r="Y62" s="52"/>
      <c r="Z62" s="52"/>
      <c r="AA62" s="52"/>
      <c r="AB62" s="52"/>
      <c r="AC62" s="52"/>
    </row>
    <row r="63" spans="10:29" x14ac:dyDescent="0.25">
      <c r="R63" s="52"/>
      <c r="S63" s="52"/>
      <c r="T63" s="21"/>
      <c r="U63" s="44"/>
      <c r="V63" s="52"/>
      <c r="W63" s="52"/>
      <c r="X63" s="52"/>
      <c r="Y63" s="52"/>
      <c r="Z63" s="52"/>
      <c r="AA63" s="52"/>
      <c r="AB63" s="52"/>
      <c r="AC63" s="52"/>
    </row>
    <row r="64" spans="10:29" x14ac:dyDescent="0.25">
      <c r="R64" s="52"/>
      <c r="S64" s="52"/>
      <c r="T64" s="21"/>
      <c r="U64" s="44"/>
      <c r="V64" s="52"/>
      <c r="W64" s="52"/>
      <c r="X64" s="52"/>
      <c r="Y64" s="52"/>
      <c r="Z64" s="52"/>
      <c r="AA64" s="52"/>
      <c r="AB64" s="52"/>
      <c r="AC64" s="52"/>
    </row>
    <row r="65" spans="18:29" x14ac:dyDescent="0.25">
      <c r="R65" s="52"/>
      <c r="S65" s="52"/>
      <c r="T65" s="21"/>
      <c r="U65" s="44"/>
      <c r="V65" s="52"/>
      <c r="W65" s="52"/>
      <c r="X65" s="52"/>
      <c r="Y65" s="52"/>
      <c r="Z65" s="52"/>
      <c r="AA65" s="52"/>
      <c r="AB65" s="52"/>
      <c r="AC65" s="52"/>
    </row>
    <row r="66" spans="18:29" x14ac:dyDescent="0.25">
      <c r="R66" s="52"/>
      <c r="S66" s="52"/>
      <c r="T66" s="21"/>
      <c r="U66" s="44"/>
      <c r="V66" s="52"/>
      <c r="W66" s="52"/>
      <c r="X66" s="52"/>
      <c r="Y66" s="52"/>
      <c r="Z66" s="52"/>
      <c r="AA66" s="52"/>
      <c r="AB66" s="52"/>
      <c r="AC66" s="52"/>
    </row>
    <row r="67" spans="18:29" x14ac:dyDescent="0.25">
      <c r="R67" s="52"/>
      <c r="S67" s="52"/>
      <c r="T67" s="21"/>
      <c r="U67" s="44"/>
      <c r="V67" s="52"/>
      <c r="W67" s="52"/>
      <c r="X67" s="52"/>
      <c r="Y67" s="52"/>
      <c r="Z67" s="52"/>
      <c r="AA67" s="52"/>
      <c r="AB67" s="52"/>
      <c r="AC67" s="52"/>
    </row>
    <row r="68" spans="18:29" x14ac:dyDescent="0.25">
      <c r="R68" s="52"/>
      <c r="S68" s="52"/>
      <c r="T68" s="21"/>
      <c r="U68" s="44"/>
      <c r="V68" s="52"/>
      <c r="W68" s="52"/>
      <c r="X68" s="52"/>
      <c r="Y68" s="52"/>
      <c r="Z68" s="52"/>
      <c r="AA68" s="52"/>
      <c r="AB68" s="52"/>
      <c r="AC68" s="52"/>
    </row>
    <row r="69" spans="18:29" x14ac:dyDescent="0.25">
      <c r="R69" s="52"/>
      <c r="S69" s="52"/>
      <c r="T69" s="21"/>
      <c r="U69" s="44"/>
      <c r="V69" s="52"/>
      <c r="W69" s="52"/>
      <c r="X69" s="52"/>
      <c r="Y69" s="52"/>
      <c r="Z69" s="52"/>
      <c r="AA69" s="52"/>
      <c r="AB69" s="52"/>
      <c r="AC69" s="52"/>
    </row>
    <row r="70" spans="18:29" x14ac:dyDescent="0.25">
      <c r="R70" s="52"/>
      <c r="S70" s="52"/>
      <c r="T70" s="21"/>
      <c r="U70" s="44"/>
      <c r="V70" s="52"/>
      <c r="W70" s="52"/>
      <c r="X70" s="52"/>
      <c r="Y70" s="52"/>
      <c r="Z70" s="52"/>
      <c r="AA70" s="52"/>
      <c r="AB70" s="52"/>
      <c r="AC70" s="52"/>
    </row>
    <row r="71" spans="18:29" x14ac:dyDescent="0.25">
      <c r="R71" s="52"/>
      <c r="S71" s="52"/>
      <c r="T71" s="21"/>
      <c r="U71" s="44"/>
      <c r="V71" s="52"/>
      <c r="W71" s="52"/>
      <c r="X71" s="52"/>
      <c r="Y71" s="52"/>
      <c r="Z71" s="52"/>
      <c r="AA71" s="52"/>
      <c r="AB71" s="52"/>
      <c r="AC71" s="52"/>
    </row>
    <row r="72" spans="18:29" x14ac:dyDescent="0.25">
      <c r="R72" s="52"/>
      <c r="S72" s="52"/>
      <c r="T72" s="21"/>
      <c r="U72" s="44"/>
      <c r="V72" s="52"/>
      <c r="W72" s="52"/>
      <c r="X72" s="52"/>
      <c r="Y72" s="52"/>
      <c r="Z72" s="52"/>
      <c r="AA72" s="52"/>
      <c r="AB72" s="52"/>
      <c r="AC72" s="52"/>
    </row>
    <row r="73" spans="18:29" x14ac:dyDescent="0.25">
      <c r="R73" s="52"/>
      <c r="S73" s="52"/>
      <c r="T73" s="21"/>
      <c r="U73" s="44"/>
      <c r="V73" s="52"/>
      <c r="W73" s="52"/>
      <c r="X73" s="52"/>
      <c r="Y73" s="52"/>
      <c r="Z73" s="52"/>
      <c r="AA73" s="52"/>
      <c r="AB73" s="52"/>
      <c r="AC73" s="52"/>
    </row>
    <row r="74" spans="18:29" x14ac:dyDescent="0.25">
      <c r="R74" s="52"/>
      <c r="S74" s="52"/>
      <c r="T74" s="21"/>
      <c r="U74" s="44"/>
      <c r="V74" s="52"/>
      <c r="W74" s="52"/>
      <c r="X74" s="52"/>
      <c r="Y74" s="52"/>
      <c r="Z74" s="52"/>
      <c r="AA74" s="52"/>
      <c r="AB74" s="52"/>
      <c r="AC74" s="52"/>
    </row>
    <row r="75" spans="18:29" x14ac:dyDescent="0.25">
      <c r="R75" s="52"/>
      <c r="S75" s="52"/>
      <c r="T75" s="21"/>
      <c r="U75" s="44"/>
      <c r="V75" s="52"/>
      <c r="W75" s="52"/>
      <c r="X75" s="52"/>
      <c r="Y75" s="52"/>
      <c r="Z75" s="52"/>
      <c r="AA75" s="52"/>
      <c r="AB75" s="52"/>
      <c r="AC75" s="52"/>
    </row>
    <row r="76" spans="18:29" x14ac:dyDescent="0.25">
      <c r="R76" s="52"/>
      <c r="S76" s="52"/>
      <c r="T76" s="21"/>
      <c r="U76" s="44"/>
      <c r="V76" s="52"/>
      <c r="W76" s="52"/>
      <c r="X76" s="52"/>
      <c r="Y76" s="52"/>
      <c r="Z76" s="52"/>
      <c r="AA76" s="52"/>
      <c r="AB76" s="52"/>
      <c r="AC76" s="52"/>
    </row>
    <row r="77" spans="18:29" x14ac:dyDescent="0.25">
      <c r="R77" s="52"/>
      <c r="S77" s="52"/>
      <c r="T77" s="21"/>
      <c r="U77" s="44"/>
      <c r="V77" s="52"/>
      <c r="W77" s="52"/>
      <c r="X77" s="52"/>
      <c r="Y77" s="52"/>
      <c r="Z77" s="52"/>
      <c r="AA77" s="52"/>
      <c r="AB77" s="52"/>
      <c r="AC77" s="52"/>
    </row>
    <row r="78" spans="18:29" x14ac:dyDescent="0.25">
      <c r="R78" s="52"/>
      <c r="S78" s="52"/>
      <c r="T78" s="21"/>
      <c r="U78" s="44"/>
      <c r="V78" s="52"/>
      <c r="W78" s="52"/>
      <c r="X78" s="52"/>
      <c r="Y78" s="52"/>
      <c r="Z78" s="52"/>
      <c r="AA78" s="52"/>
      <c r="AB78" s="52"/>
      <c r="AC78" s="52"/>
    </row>
    <row r="79" spans="18:29" x14ac:dyDescent="0.25">
      <c r="R79" s="52"/>
      <c r="S79" s="52"/>
      <c r="T79" s="21"/>
      <c r="U79" s="44"/>
      <c r="V79" s="52"/>
      <c r="W79" s="52"/>
      <c r="X79" s="52"/>
      <c r="Y79" s="52"/>
      <c r="Z79" s="52"/>
      <c r="AA79" s="52"/>
      <c r="AB79" s="52"/>
      <c r="AC79" s="52"/>
    </row>
    <row r="80" spans="18:29" x14ac:dyDescent="0.25">
      <c r="R80" s="52"/>
      <c r="S80" s="52"/>
      <c r="T80" s="21"/>
      <c r="U80" s="44"/>
      <c r="V80" s="52"/>
      <c r="W80" s="52"/>
      <c r="X80" s="52"/>
      <c r="Y80" s="52"/>
      <c r="Z80" s="52"/>
      <c r="AA80" s="52"/>
      <c r="AB80" s="52"/>
      <c r="AC80" s="52"/>
    </row>
    <row r="81" spans="18:29" x14ac:dyDescent="0.25">
      <c r="R81" s="52"/>
      <c r="S81" s="52"/>
      <c r="T81" s="21"/>
      <c r="U81" s="44"/>
      <c r="V81" s="52"/>
      <c r="W81" s="52"/>
      <c r="X81" s="52"/>
      <c r="Y81" s="52"/>
      <c r="Z81" s="52"/>
      <c r="AA81" s="52"/>
      <c r="AB81" s="52"/>
      <c r="AC81" s="52"/>
    </row>
    <row r="82" spans="18:29" x14ac:dyDescent="0.25">
      <c r="R82" s="52"/>
      <c r="S82" s="52"/>
      <c r="T82" s="21"/>
      <c r="U82" s="44"/>
      <c r="V82" s="52"/>
      <c r="W82" s="52"/>
      <c r="X82" s="52"/>
      <c r="Y82" s="52"/>
      <c r="Z82" s="52"/>
      <c r="AA82" s="52"/>
      <c r="AB82" s="52"/>
      <c r="AC82" s="52"/>
    </row>
    <row r="83" spans="18:29" x14ac:dyDescent="0.25">
      <c r="R83" s="52"/>
      <c r="S83" s="52"/>
      <c r="T83" s="21"/>
      <c r="U83" s="44"/>
      <c r="V83" s="52"/>
      <c r="W83" s="52"/>
      <c r="X83" s="52"/>
      <c r="Y83" s="52"/>
      <c r="Z83" s="52"/>
      <c r="AA83" s="52"/>
      <c r="AB83" s="52"/>
      <c r="AC83" s="52"/>
    </row>
    <row r="84" spans="18:29" x14ac:dyDescent="0.25">
      <c r="R84" s="52"/>
      <c r="S84" s="52"/>
      <c r="T84" s="21"/>
      <c r="U84" s="44"/>
      <c r="V84" s="52"/>
      <c r="W84" s="52"/>
      <c r="X84" s="52"/>
      <c r="Y84" s="52"/>
      <c r="Z84" s="52"/>
      <c r="AA84" s="52"/>
      <c r="AB84" s="52"/>
      <c r="AC84" s="52"/>
    </row>
    <row r="85" spans="18:29" x14ac:dyDescent="0.25">
      <c r="R85" s="52"/>
      <c r="S85" s="52"/>
      <c r="T85" s="21"/>
      <c r="U85" s="44"/>
      <c r="V85" s="52"/>
      <c r="W85" s="52"/>
      <c r="X85" s="52"/>
      <c r="Y85" s="52"/>
      <c r="Z85" s="52"/>
      <c r="AA85" s="52"/>
      <c r="AB85" s="52"/>
      <c r="AC85" s="52"/>
    </row>
    <row r="86" spans="18:29" x14ac:dyDescent="0.25">
      <c r="R86" s="52"/>
      <c r="S86" s="52"/>
      <c r="T86" s="21"/>
      <c r="U86" s="44"/>
      <c r="V86" s="52"/>
      <c r="W86" s="52"/>
      <c r="X86" s="52"/>
      <c r="Y86" s="52"/>
      <c r="Z86" s="52"/>
      <c r="AA86" s="52"/>
      <c r="AB86" s="52"/>
      <c r="AC86" s="52"/>
    </row>
    <row r="87" spans="18:29" x14ac:dyDescent="0.25">
      <c r="R87" s="52"/>
      <c r="S87" s="52"/>
      <c r="T87" s="21"/>
      <c r="U87" s="44"/>
      <c r="V87" s="52"/>
      <c r="W87" s="52"/>
      <c r="X87" s="52"/>
      <c r="Y87" s="52"/>
      <c r="Z87" s="52"/>
      <c r="AA87" s="52"/>
      <c r="AB87" s="52"/>
      <c r="AC87" s="52"/>
    </row>
    <row r="88" spans="18:29" x14ac:dyDescent="0.25">
      <c r="R88" s="52"/>
      <c r="S88" s="52"/>
      <c r="T88" s="21"/>
      <c r="U88" s="44"/>
      <c r="V88" s="52"/>
      <c r="W88" s="52"/>
      <c r="X88" s="52"/>
      <c r="Y88" s="52"/>
      <c r="Z88" s="52"/>
      <c r="AA88" s="52"/>
      <c r="AB88" s="52"/>
      <c r="AC88" s="52"/>
    </row>
    <row r="89" spans="18:29" x14ac:dyDescent="0.25">
      <c r="R89" s="52"/>
      <c r="S89" s="52"/>
      <c r="T89" s="21"/>
      <c r="U89" s="44"/>
      <c r="V89" s="52"/>
      <c r="W89" s="52"/>
      <c r="X89" s="52"/>
      <c r="Y89" s="52"/>
      <c r="Z89" s="52"/>
      <c r="AA89" s="52"/>
      <c r="AB89" s="52"/>
      <c r="AC89" s="52"/>
    </row>
    <row r="90" spans="18:29" x14ac:dyDescent="0.25">
      <c r="R90" s="52"/>
      <c r="S90" s="52"/>
      <c r="T90" s="21"/>
      <c r="U90" s="44"/>
      <c r="V90" s="52"/>
      <c r="W90" s="52"/>
      <c r="X90" s="52"/>
      <c r="Y90" s="52"/>
      <c r="Z90" s="52"/>
      <c r="AA90" s="52"/>
      <c r="AB90" s="52"/>
      <c r="AC90" s="52"/>
    </row>
    <row r="91" spans="18:29" x14ac:dyDescent="0.25">
      <c r="R91" s="52"/>
      <c r="S91" s="52"/>
      <c r="T91" s="21"/>
      <c r="U91" s="44"/>
      <c r="V91" s="52"/>
      <c r="W91" s="52"/>
      <c r="X91" s="52"/>
      <c r="Y91" s="52"/>
      <c r="Z91" s="52"/>
      <c r="AA91" s="52"/>
      <c r="AB91" s="52"/>
      <c r="AC91" s="52"/>
    </row>
    <row r="92" spans="18:29" x14ac:dyDescent="0.25">
      <c r="R92" s="52"/>
      <c r="S92" s="52"/>
      <c r="T92" s="21"/>
      <c r="U92" s="44"/>
      <c r="V92" s="52"/>
      <c r="W92" s="52"/>
      <c r="X92" s="52"/>
      <c r="Y92" s="52"/>
      <c r="Z92" s="52"/>
      <c r="AA92" s="52"/>
      <c r="AB92" s="52"/>
      <c r="AC92" s="52"/>
    </row>
  </sheetData>
  <mergeCells count="417">
    <mergeCell ref="Z40:AC40"/>
    <mergeCell ref="Z41:AC41"/>
    <mergeCell ref="V39:Y39"/>
    <mergeCell ref="V40:Y40"/>
    <mergeCell ref="V41:Y41"/>
    <mergeCell ref="Z24:AC24"/>
    <mergeCell ref="Z25:AC25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Z36:AC36"/>
    <mergeCell ref="V33:Y33"/>
    <mergeCell ref="V34:Y34"/>
    <mergeCell ref="V35:Y35"/>
    <mergeCell ref="V36:Y36"/>
    <mergeCell ref="V37:Y37"/>
    <mergeCell ref="V38:Y38"/>
    <mergeCell ref="Z37:AC37"/>
    <mergeCell ref="Z38:AC38"/>
    <mergeCell ref="Z39:AC39"/>
    <mergeCell ref="R3:AC3"/>
    <mergeCell ref="R19:AC20"/>
    <mergeCell ref="R21:S21"/>
    <mergeCell ref="V21:Y21"/>
    <mergeCell ref="Z21:AC21"/>
    <mergeCell ref="AA12:AC12"/>
    <mergeCell ref="AA13:AC13"/>
    <mergeCell ref="AA14:AC14"/>
    <mergeCell ref="AA15:AC15"/>
    <mergeCell ref="AA16:AC16"/>
    <mergeCell ref="AA7:AC7"/>
    <mergeCell ref="AA8:AC8"/>
    <mergeCell ref="AA9:AC9"/>
    <mergeCell ref="AA10:AC10"/>
    <mergeCell ref="AA11:AC11"/>
    <mergeCell ref="AA4:AC4"/>
    <mergeCell ref="AA5:AC5"/>
    <mergeCell ref="AA6:AC6"/>
    <mergeCell ref="X13:Z13"/>
    <mergeCell ref="X15:Z15"/>
    <mergeCell ref="X16:Z16"/>
    <mergeCell ref="X17:Z17"/>
    <mergeCell ref="X8:Z8"/>
    <mergeCell ref="X9:Z9"/>
    <mergeCell ref="X10:Z10"/>
    <mergeCell ref="X11:Z11"/>
    <mergeCell ref="X12:Z12"/>
    <mergeCell ref="R29:S32"/>
    <mergeCell ref="Z22:AC22"/>
    <mergeCell ref="Z23:AC23"/>
    <mergeCell ref="R22:S27"/>
    <mergeCell ref="AA17:AC17"/>
    <mergeCell ref="V24:Y24"/>
    <mergeCell ref="V25:Y25"/>
    <mergeCell ref="V26:Y26"/>
    <mergeCell ref="V27:Y27"/>
    <mergeCell ref="V28:Y28"/>
    <mergeCell ref="V29:Y29"/>
    <mergeCell ref="V30:Y30"/>
    <mergeCell ref="V31:Y31"/>
    <mergeCell ref="V32:Y32"/>
    <mergeCell ref="X5:Z5"/>
    <mergeCell ref="X6:Z6"/>
    <mergeCell ref="X7:Z7"/>
    <mergeCell ref="R15:S15"/>
    <mergeCell ref="V15:W15"/>
    <mergeCell ref="R16:S16"/>
    <mergeCell ref="R17:S17"/>
    <mergeCell ref="V16:W16"/>
    <mergeCell ref="V17:W17"/>
    <mergeCell ref="R12:S12"/>
    <mergeCell ref="R13:S13"/>
    <mergeCell ref="R14:S14"/>
    <mergeCell ref="V6:W6"/>
    <mergeCell ref="V7:W7"/>
    <mergeCell ref="V8:W8"/>
    <mergeCell ref="V9:W9"/>
    <mergeCell ref="V10:W10"/>
    <mergeCell ref="V11:W11"/>
    <mergeCell ref="V12:W12"/>
    <mergeCell ref="V13:W13"/>
    <mergeCell ref="V14:W14"/>
    <mergeCell ref="R7:S7"/>
    <mergeCell ref="R8:S8"/>
    <mergeCell ref="X14:Z14"/>
    <mergeCell ref="R9:S9"/>
    <mergeCell ref="R10:S10"/>
    <mergeCell ref="R11:S11"/>
    <mergeCell ref="O49:P49"/>
    <mergeCell ref="O50:P50"/>
    <mergeCell ref="R4:S4"/>
    <mergeCell ref="R5:S5"/>
    <mergeCell ref="V4:W4"/>
    <mergeCell ref="V5:W5"/>
    <mergeCell ref="R6:S6"/>
    <mergeCell ref="V22:Y22"/>
    <mergeCell ref="V23:Y23"/>
    <mergeCell ref="R28:S28"/>
    <mergeCell ref="O44:P44"/>
    <mergeCell ref="O45:P45"/>
    <mergeCell ref="O46:P46"/>
    <mergeCell ref="O47:P47"/>
    <mergeCell ref="O48:P48"/>
    <mergeCell ref="V42:Y42"/>
    <mergeCell ref="R46:S46"/>
    <mergeCell ref="V46:Y46"/>
    <mergeCell ref="R50:S50"/>
    <mergeCell ref="V50:Y50"/>
    <mergeCell ref="X4:Z4"/>
    <mergeCell ref="K47:L47"/>
    <mergeCell ref="K48:L48"/>
    <mergeCell ref="K49:L49"/>
    <mergeCell ref="K50:L50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3:P43"/>
    <mergeCell ref="K42:L42"/>
    <mergeCell ref="K43:L43"/>
    <mergeCell ref="K44:L44"/>
    <mergeCell ref="K45:L45"/>
    <mergeCell ref="K46:L46"/>
    <mergeCell ref="K37:L37"/>
    <mergeCell ref="K38:L38"/>
    <mergeCell ref="K39:L39"/>
    <mergeCell ref="K32:L32"/>
    <mergeCell ref="K33:L33"/>
    <mergeCell ref="K34:L34"/>
    <mergeCell ref="K35:L35"/>
    <mergeCell ref="K36:L36"/>
    <mergeCell ref="J28:P29"/>
    <mergeCell ref="K30:L30"/>
    <mergeCell ref="O30:P30"/>
    <mergeCell ref="O31:P31"/>
    <mergeCell ref="K31:L31"/>
    <mergeCell ref="L23:M23"/>
    <mergeCell ref="L24:M24"/>
    <mergeCell ref="L25:M25"/>
    <mergeCell ref="L26:M26"/>
    <mergeCell ref="O26:P26"/>
    <mergeCell ref="O25:P25"/>
    <mergeCell ref="O24:P24"/>
    <mergeCell ref="O23:P23"/>
    <mergeCell ref="J20:P20"/>
    <mergeCell ref="J21:J22"/>
    <mergeCell ref="K21:M21"/>
    <mergeCell ref="N21:P21"/>
    <mergeCell ref="L22:M22"/>
    <mergeCell ref="O22:P22"/>
    <mergeCell ref="J15:K15"/>
    <mergeCell ref="J16:K16"/>
    <mergeCell ref="J17:K17"/>
    <mergeCell ref="J18:K18"/>
    <mergeCell ref="J19:K19"/>
    <mergeCell ref="D9:E9"/>
    <mergeCell ref="J3:P4"/>
    <mergeCell ref="J12:P13"/>
    <mergeCell ref="J14:P14"/>
    <mergeCell ref="D17:E17"/>
    <mergeCell ref="D18:E18"/>
    <mergeCell ref="D19:E19"/>
    <mergeCell ref="L17:N17"/>
    <mergeCell ref="L18:N18"/>
    <mergeCell ref="L19:N19"/>
    <mergeCell ref="O17:P17"/>
    <mergeCell ref="O18:P18"/>
    <mergeCell ref="O19:P19"/>
    <mergeCell ref="L15:N15"/>
    <mergeCell ref="O15:P15"/>
    <mergeCell ref="L16:N16"/>
    <mergeCell ref="O16:P16"/>
    <mergeCell ref="D20:E20"/>
    <mergeCell ref="D21:E21"/>
    <mergeCell ref="C2:H3"/>
    <mergeCell ref="G4:H4"/>
    <mergeCell ref="G5:H5"/>
    <mergeCell ref="G6:H6"/>
    <mergeCell ref="D16:E16"/>
    <mergeCell ref="D10:E10"/>
    <mergeCell ref="D11:E11"/>
    <mergeCell ref="D12:E12"/>
    <mergeCell ref="D13:E13"/>
    <mergeCell ref="D14:E14"/>
    <mergeCell ref="D15:E15"/>
    <mergeCell ref="D4:E4"/>
    <mergeCell ref="D5:E5"/>
    <mergeCell ref="D6:E6"/>
    <mergeCell ref="D7:E7"/>
    <mergeCell ref="D8:E8"/>
    <mergeCell ref="G7:H7"/>
    <mergeCell ref="G8:H8"/>
    <mergeCell ref="G9:H9"/>
    <mergeCell ref="G10:H10"/>
    <mergeCell ref="G11:H11"/>
    <mergeCell ref="D43:E43"/>
    <mergeCell ref="D44:E44"/>
    <mergeCell ref="D33:E33"/>
    <mergeCell ref="D34:E34"/>
    <mergeCell ref="D35:E35"/>
    <mergeCell ref="D36:E36"/>
    <mergeCell ref="D37:E37"/>
    <mergeCell ref="D38:E38"/>
    <mergeCell ref="G12:H12"/>
    <mergeCell ref="D39:E39"/>
    <mergeCell ref="D40:E40"/>
    <mergeCell ref="D41:E41"/>
    <mergeCell ref="D42:E42"/>
    <mergeCell ref="D27:E27"/>
    <mergeCell ref="D28:E28"/>
    <mergeCell ref="D29:E29"/>
    <mergeCell ref="D30:E30"/>
    <mergeCell ref="D31:E31"/>
    <mergeCell ref="D32:E32"/>
    <mergeCell ref="D22:E22"/>
    <mergeCell ref="D23:E23"/>
    <mergeCell ref="D24:E24"/>
    <mergeCell ref="D25:E25"/>
    <mergeCell ref="D26:E26"/>
    <mergeCell ref="G24:H24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43:H43"/>
    <mergeCell ref="G44:H44"/>
    <mergeCell ref="G37:H37"/>
    <mergeCell ref="G38:H38"/>
    <mergeCell ref="G39:H39"/>
    <mergeCell ref="G40:H40"/>
    <mergeCell ref="G41:H41"/>
    <mergeCell ref="G42:H42"/>
    <mergeCell ref="R33:S36"/>
    <mergeCell ref="R37:S40"/>
    <mergeCell ref="G36:H36"/>
    <mergeCell ref="G34:H34"/>
    <mergeCell ref="G35:H35"/>
    <mergeCell ref="K40:L40"/>
    <mergeCell ref="K41:L41"/>
    <mergeCell ref="R41:S41"/>
    <mergeCell ref="Z42:AC42"/>
    <mergeCell ref="V43:Y43"/>
    <mergeCell ref="Z43:AC43"/>
    <mergeCell ref="R44:S44"/>
    <mergeCell ref="V44:Y44"/>
    <mergeCell ref="Z44:AC44"/>
    <mergeCell ref="R45:S45"/>
    <mergeCell ref="V45:Y45"/>
    <mergeCell ref="Z45:AC45"/>
    <mergeCell ref="R42:S43"/>
    <mergeCell ref="Z46:AC46"/>
    <mergeCell ref="R47:S47"/>
    <mergeCell ref="V47:Y47"/>
    <mergeCell ref="Z47:AC47"/>
    <mergeCell ref="R48:S48"/>
    <mergeCell ref="V48:Y48"/>
    <mergeCell ref="Z48:AC48"/>
    <mergeCell ref="R49:S49"/>
    <mergeCell ref="V49:Y49"/>
    <mergeCell ref="Z49:AC49"/>
    <mergeCell ref="Z50:AC50"/>
    <mergeCell ref="R51:S51"/>
    <mergeCell ref="V51:Y51"/>
    <mergeCell ref="Z51:AC51"/>
    <mergeCell ref="R52:S52"/>
    <mergeCell ref="V52:Y52"/>
    <mergeCell ref="Z52:AC52"/>
    <mergeCell ref="R53:S53"/>
    <mergeCell ref="V53:Y53"/>
    <mergeCell ref="Z53:AC53"/>
    <mergeCell ref="R54:S54"/>
    <mergeCell ref="V54:Y54"/>
    <mergeCell ref="Z54:AC54"/>
    <mergeCell ref="R55:S55"/>
    <mergeCell ref="V55:Y55"/>
    <mergeCell ref="Z55:AC55"/>
    <mergeCell ref="R56:S56"/>
    <mergeCell ref="V56:Y56"/>
    <mergeCell ref="Z56:AC56"/>
    <mergeCell ref="R57:S57"/>
    <mergeCell ref="V57:Y57"/>
    <mergeCell ref="Z57:AC57"/>
    <mergeCell ref="R58:S58"/>
    <mergeCell ref="V58:Y58"/>
    <mergeCell ref="Z58:AC58"/>
    <mergeCell ref="R59:S59"/>
    <mergeCell ref="V59:Y59"/>
    <mergeCell ref="Z59:AC59"/>
    <mergeCell ref="R60:S60"/>
    <mergeCell ref="V60:Y60"/>
    <mergeCell ref="Z60:AC60"/>
    <mergeCell ref="R61:S61"/>
    <mergeCell ref="V61:Y61"/>
    <mergeCell ref="Z61:AC61"/>
    <mergeCell ref="R62:S62"/>
    <mergeCell ref="V62:Y62"/>
    <mergeCell ref="Z62:AC62"/>
    <mergeCell ref="R63:S63"/>
    <mergeCell ref="V63:Y63"/>
    <mergeCell ref="Z63:AC63"/>
    <mergeCell ref="R64:S64"/>
    <mergeCell ref="V64:Y64"/>
    <mergeCell ref="Z64:AC64"/>
    <mergeCell ref="R65:S65"/>
    <mergeCell ref="V65:Y65"/>
    <mergeCell ref="Z65:AC65"/>
    <mergeCell ref="R66:S66"/>
    <mergeCell ref="V66:Y66"/>
    <mergeCell ref="Z66:AC66"/>
    <mergeCell ref="R67:S67"/>
    <mergeCell ref="V67:Y67"/>
    <mergeCell ref="Z67:AC67"/>
    <mergeCell ref="R68:S68"/>
    <mergeCell ref="V68:Y68"/>
    <mergeCell ref="Z68:AC68"/>
    <mergeCell ref="R69:S69"/>
    <mergeCell ref="V69:Y69"/>
    <mergeCell ref="Z69:AC69"/>
    <mergeCell ref="R70:S70"/>
    <mergeCell ref="V70:Y70"/>
    <mergeCell ref="Z70:AC70"/>
    <mergeCell ref="R71:S71"/>
    <mergeCell ref="V71:Y71"/>
    <mergeCell ref="Z71:AC71"/>
    <mergeCell ref="R72:S72"/>
    <mergeCell ref="V72:Y72"/>
    <mergeCell ref="Z72:AC72"/>
    <mergeCell ref="R73:S73"/>
    <mergeCell ref="V73:Y73"/>
    <mergeCell ref="Z73:AC73"/>
    <mergeCell ref="R74:S74"/>
    <mergeCell ref="V74:Y74"/>
    <mergeCell ref="Z74:AC74"/>
    <mergeCell ref="R75:S75"/>
    <mergeCell ref="V75:Y75"/>
    <mergeCell ref="Z75:AC75"/>
    <mergeCell ref="R76:S76"/>
    <mergeCell ref="V76:Y76"/>
    <mergeCell ref="Z76:AC76"/>
    <mergeCell ref="R77:S77"/>
    <mergeCell ref="V77:Y77"/>
    <mergeCell ref="Z77:AC77"/>
    <mergeCell ref="R78:S78"/>
    <mergeCell ref="V78:Y78"/>
    <mergeCell ref="Z78:AC78"/>
    <mergeCell ref="R79:S79"/>
    <mergeCell ref="V79:Y79"/>
    <mergeCell ref="Z79:AC79"/>
    <mergeCell ref="R80:S80"/>
    <mergeCell ref="V80:Y80"/>
    <mergeCell ref="Z80:AC80"/>
    <mergeCell ref="R81:S81"/>
    <mergeCell ref="V81:Y81"/>
    <mergeCell ref="Z81:AC81"/>
    <mergeCell ref="R82:S82"/>
    <mergeCell ref="V82:Y82"/>
    <mergeCell ref="Z82:AC82"/>
    <mergeCell ref="R83:S83"/>
    <mergeCell ref="V83:Y83"/>
    <mergeCell ref="Z83:AC83"/>
    <mergeCell ref="R84:S84"/>
    <mergeCell ref="V84:Y84"/>
    <mergeCell ref="Z84:AC84"/>
    <mergeCell ref="R85:S85"/>
    <mergeCell ref="V85:Y85"/>
    <mergeCell ref="Z85:AC85"/>
    <mergeCell ref="R86:S86"/>
    <mergeCell ref="V86:Y86"/>
    <mergeCell ref="Z86:AC86"/>
    <mergeCell ref="R87:S87"/>
    <mergeCell ref="V87:Y87"/>
    <mergeCell ref="Z87:AC87"/>
    <mergeCell ref="R88:S88"/>
    <mergeCell ref="V88:Y88"/>
    <mergeCell ref="Z88:AC88"/>
    <mergeCell ref="R89:S89"/>
    <mergeCell ref="V89:Y89"/>
    <mergeCell ref="Z89:AC89"/>
    <mergeCell ref="R90:S90"/>
    <mergeCell ref="V90:Y90"/>
    <mergeCell ref="Z90:AC90"/>
    <mergeCell ref="R91:S91"/>
    <mergeCell ref="V91:Y91"/>
    <mergeCell ref="Z91:AC91"/>
    <mergeCell ref="R92:S92"/>
    <mergeCell ref="V92:Y92"/>
    <mergeCell ref="Z92:AC9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2018-06-17T04:52:20Z</dcterms:modified>
</cp:coreProperties>
</file>