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cfbb7c038797e865/Documents/"/>
    </mc:Choice>
  </mc:AlternateContent>
  <xr:revisionPtr revIDLastSave="8" documentId="8_{D861144A-36B6-4D9C-A40B-22EA7CF5C68D}" xr6:coauthVersionLast="47" xr6:coauthVersionMax="47" xr10:uidLastSave="{2A4CF4A0-F700-4C4E-9C12-26A09BA801ED}"/>
  <bookViews>
    <workbookView xWindow="-108" yWindow="-108" windowWidth="23256" windowHeight="12456" xr2:uid="{D779D723-F354-4C17-BC1F-1AF6A817E037}"/>
  </bookViews>
  <sheets>
    <sheet name="Dataset" sheetId="1" r:id="rId1"/>
    <sheet name="Dashboard" sheetId="16" r:id="rId2"/>
    <sheet name="Demo" sheetId="3" r:id="rId3"/>
    <sheet name="Rate" sheetId="4" r:id="rId4"/>
    <sheet name="Abs" sheetId="5" r:id="rId5"/>
    <sheet name="Active" sheetId="6" r:id="rId6"/>
    <sheet name="Exit" sheetId="12" r:id="rId7"/>
    <sheet name="Interview" sheetId="17" r:id="rId8"/>
  </sheets>
  <definedNames>
    <definedName name="_xlnm._FilterDatabase" localSheetId="0" hidden="1">Dataset!$A$1:$AB$417</definedName>
    <definedName name="Slicer_Applicant_Source">#N/A</definedName>
    <definedName name="Slicer_Department">#N/A</definedName>
    <definedName name="Slicer_Gender">#N/A</definedName>
    <definedName name="Slicer_Hire_year">#N/A</definedName>
    <definedName name="Slicer_Job_Type">#N/A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6" l="1"/>
  <c r="C6" i="16"/>
  <c r="D6" i="16"/>
  <c r="O6" i="16"/>
  <c r="N6" i="16"/>
  <c r="G6" i="16"/>
  <c r="G5" i="16"/>
  <c r="F6" i="16"/>
  <c r="F5" i="16"/>
  <c r="C1" i="16" l="1"/>
  <c r="D1" i="16"/>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2" i="1"/>
  <c r="C5" i="4"/>
  <c r="D5" i="4"/>
  <c r="E5" i="4"/>
  <c r="C14" i="3"/>
  <c r="C13" i="3"/>
  <c r="B14" i="3"/>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123" i="1"/>
  <c r="J416" i="1"/>
  <c r="K416" i="1"/>
  <c r="J417" i="1"/>
  <c r="K417" i="1"/>
  <c r="J405" i="1"/>
  <c r="K405" i="1"/>
  <c r="J402" i="1"/>
  <c r="K402" i="1"/>
  <c r="J403" i="1"/>
  <c r="K403" i="1"/>
  <c r="J398" i="1"/>
  <c r="K398" i="1"/>
  <c r="J399" i="1"/>
  <c r="K399" i="1"/>
  <c r="J393" i="1"/>
  <c r="K393" i="1"/>
  <c r="J391" i="1"/>
  <c r="K391" i="1"/>
  <c r="J389" i="1"/>
  <c r="K389" i="1"/>
  <c r="J386" i="1"/>
  <c r="K386" i="1"/>
  <c r="J381" i="1"/>
  <c r="K381" i="1"/>
  <c r="J379" i="1"/>
  <c r="K379" i="1"/>
  <c r="J374" i="1"/>
  <c r="K374" i="1"/>
  <c r="J375" i="1"/>
  <c r="K375" i="1"/>
  <c r="J376" i="1"/>
  <c r="K376" i="1"/>
  <c r="J377" i="1"/>
  <c r="K377" i="1"/>
  <c r="J371" i="1"/>
  <c r="K371" i="1"/>
  <c r="J372" i="1"/>
  <c r="K372" i="1"/>
  <c r="J366" i="1"/>
  <c r="K366" i="1"/>
  <c r="J362" i="1"/>
  <c r="K362" i="1"/>
  <c r="J360" i="1"/>
  <c r="K360" i="1"/>
  <c r="J356" i="1"/>
  <c r="K356" i="1"/>
  <c r="J354" i="1"/>
  <c r="K354" i="1"/>
  <c r="J351" i="1"/>
  <c r="K351" i="1"/>
  <c r="J344" i="1"/>
  <c r="K344" i="1"/>
  <c r="J345" i="1"/>
  <c r="K345" i="1"/>
  <c r="J337" i="1"/>
  <c r="K337" i="1"/>
  <c r="J331" i="1"/>
  <c r="K331" i="1"/>
  <c r="J332" i="1"/>
  <c r="K332" i="1"/>
  <c r="J333" i="1"/>
  <c r="K333" i="1"/>
  <c r="J334" i="1"/>
  <c r="K334" i="1"/>
  <c r="J326" i="1"/>
  <c r="K326" i="1"/>
  <c r="J327" i="1"/>
  <c r="K327" i="1"/>
  <c r="J328" i="1"/>
  <c r="K328" i="1"/>
  <c r="J329" i="1"/>
  <c r="K329" i="1"/>
  <c r="J322" i="1"/>
  <c r="K322" i="1"/>
  <c r="J323" i="1"/>
  <c r="K323" i="1"/>
  <c r="J324" i="1"/>
  <c r="K324" i="1"/>
  <c r="J319" i="1"/>
  <c r="K319" i="1"/>
  <c r="J320" i="1"/>
  <c r="K320" i="1"/>
  <c r="J315" i="1"/>
  <c r="K315" i="1"/>
  <c r="J316" i="1"/>
  <c r="K316" i="1"/>
  <c r="J312" i="1"/>
  <c r="K312" i="1"/>
  <c r="J307" i="1"/>
  <c r="K307" i="1"/>
  <c r="J308" i="1"/>
  <c r="K308" i="1"/>
  <c r="J309" i="1"/>
  <c r="K309" i="1"/>
  <c r="J304" i="1"/>
  <c r="K304" i="1"/>
  <c r="J301" i="1"/>
  <c r="K301" i="1"/>
  <c r="J297" i="1"/>
  <c r="K297" i="1"/>
  <c r="J292" i="1"/>
  <c r="K292" i="1"/>
  <c r="J293" i="1"/>
  <c r="K293" i="1"/>
  <c r="J294" i="1"/>
  <c r="K294" i="1"/>
  <c r="J287" i="1"/>
  <c r="K287" i="1"/>
  <c r="J285" i="1"/>
  <c r="K285" i="1"/>
  <c r="J281" i="1"/>
  <c r="K281" i="1"/>
  <c r="J282" i="1"/>
  <c r="K282" i="1"/>
  <c r="J283" i="1"/>
  <c r="K283" i="1"/>
  <c r="J278" i="1"/>
  <c r="K278" i="1"/>
  <c r="J273" i="1"/>
  <c r="K273" i="1"/>
  <c r="J266" i="1"/>
  <c r="K266" i="1"/>
  <c r="J267" i="1"/>
  <c r="K267" i="1"/>
  <c r="J268" i="1"/>
  <c r="K268" i="1"/>
  <c r="J263" i="1"/>
  <c r="K263" i="1"/>
  <c r="J264" i="1"/>
  <c r="K264" i="1"/>
  <c r="J255" i="1"/>
  <c r="K255" i="1"/>
  <c r="J256" i="1"/>
  <c r="K256" i="1"/>
  <c r="J257" i="1"/>
  <c r="K257" i="1"/>
  <c r="J258" i="1"/>
  <c r="K258" i="1"/>
  <c r="J259" i="1"/>
  <c r="K259" i="1"/>
  <c r="J260" i="1"/>
  <c r="K260" i="1"/>
  <c r="J251" i="1"/>
  <c r="K251" i="1"/>
  <c r="J252" i="1"/>
  <c r="K252" i="1"/>
  <c r="J243" i="1"/>
  <c r="K243" i="1"/>
  <c r="J244" i="1"/>
  <c r="K244" i="1"/>
  <c r="J245" i="1"/>
  <c r="K245" i="1"/>
  <c r="J246" i="1"/>
  <c r="K246" i="1"/>
  <c r="J247" i="1"/>
  <c r="K247" i="1"/>
  <c r="J248" i="1"/>
  <c r="K248" i="1"/>
  <c r="J239" i="1"/>
  <c r="K239" i="1"/>
  <c r="J240" i="1"/>
  <c r="K240" i="1"/>
  <c r="J241" i="1"/>
  <c r="K241" i="1"/>
  <c r="J237" i="1"/>
  <c r="K237" i="1"/>
  <c r="J233" i="1"/>
  <c r="K233" i="1"/>
  <c r="J234" i="1"/>
  <c r="K234" i="1"/>
  <c r="J235" i="1"/>
  <c r="K235" i="1"/>
  <c r="J226" i="1"/>
  <c r="K226" i="1"/>
  <c r="J220" i="1"/>
  <c r="K220" i="1"/>
  <c r="J217" i="1"/>
  <c r="K217" i="1"/>
  <c r="J218" i="1"/>
  <c r="K218" i="1"/>
  <c r="J215" i="1"/>
  <c r="K215" i="1"/>
  <c r="J212" i="1"/>
  <c r="K212" i="1"/>
  <c r="J213" i="1"/>
  <c r="K213" i="1"/>
  <c r="J206" i="1"/>
  <c r="K206" i="1"/>
  <c r="J203" i="1"/>
  <c r="K203" i="1"/>
  <c r="J194" i="1"/>
  <c r="K194" i="1"/>
  <c r="J191" i="1"/>
  <c r="K191" i="1"/>
  <c r="J186" i="1"/>
  <c r="K186" i="1"/>
  <c r="J184" i="1"/>
  <c r="K184" i="1"/>
  <c r="J171" i="1"/>
  <c r="K171" i="1"/>
  <c r="J172" i="1"/>
  <c r="K172" i="1"/>
  <c r="J146" i="1"/>
  <c r="K146" i="1"/>
  <c r="J144" i="1"/>
  <c r="K144" i="1"/>
  <c r="J139" i="1"/>
  <c r="K139" i="1"/>
  <c r="J136" i="1"/>
  <c r="K136" i="1"/>
  <c r="J137" i="1"/>
  <c r="K137" i="1"/>
  <c r="J133" i="1"/>
  <c r="K133" i="1"/>
  <c r="J125" i="1"/>
  <c r="K125" i="1"/>
  <c r="J126" i="1"/>
  <c r="K126" i="1"/>
  <c r="J123" i="1"/>
  <c r="K123" i="1"/>
  <c r="J119" i="1"/>
  <c r="K119" i="1"/>
  <c r="AB119" i="1"/>
  <c r="J120" i="1"/>
  <c r="K120" i="1"/>
  <c r="AB120" i="1"/>
  <c r="J121" i="1"/>
  <c r="K121" i="1"/>
  <c r="AB121" i="1"/>
  <c r="J116" i="1"/>
  <c r="K116" i="1"/>
  <c r="AB116" i="1"/>
  <c r="J112" i="1"/>
  <c r="K112" i="1"/>
  <c r="AB112" i="1"/>
  <c r="J109" i="1"/>
  <c r="K109" i="1"/>
  <c r="AB109" i="1"/>
  <c r="J107" i="1"/>
  <c r="K107" i="1"/>
  <c r="AB107" i="1"/>
  <c r="J98" i="1"/>
  <c r="K98" i="1"/>
  <c r="AB98" i="1"/>
  <c r="J99" i="1"/>
  <c r="K99" i="1"/>
  <c r="AB99" i="1"/>
  <c r="J100" i="1"/>
  <c r="K100" i="1"/>
  <c r="AB100" i="1"/>
  <c r="J94" i="1"/>
  <c r="K94" i="1"/>
  <c r="AB94" i="1"/>
  <c r="J95" i="1"/>
  <c r="K95" i="1"/>
  <c r="AB95" i="1"/>
  <c r="J96" i="1"/>
  <c r="K96" i="1"/>
  <c r="AB96" i="1"/>
  <c r="J88" i="1"/>
  <c r="K88" i="1"/>
  <c r="AB88" i="1"/>
  <c r="J85" i="1"/>
  <c r="K85" i="1"/>
  <c r="AB85" i="1"/>
  <c r="J86" i="1"/>
  <c r="K86" i="1"/>
  <c r="AB86" i="1"/>
  <c r="J83" i="1"/>
  <c r="K83" i="1"/>
  <c r="AB83" i="1"/>
  <c r="J80" i="1"/>
  <c r="K80" i="1"/>
  <c r="AB80" i="1"/>
  <c r="J81" i="1"/>
  <c r="K81" i="1"/>
  <c r="AB81" i="1"/>
  <c r="J78" i="1"/>
  <c r="K78" i="1"/>
  <c r="AB78" i="1"/>
  <c r="J68" i="1"/>
  <c r="K68" i="1"/>
  <c r="AB68" i="1"/>
  <c r="J69" i="1"/>
  <c r="K69" i="1"/>
  <c r="AB69" i="1"/>
  <c r="J64" i="1"/>
  <c r="K64" i="1"/>
  <c r="AB64" i="1"/>
  <c r="J62" i="1"/>
  <c r="K62" i="1"/>
  <c r="AB62" i="1"/>
  <c r="J58" i="1"/>
  <c r="K58" i="1"/>
  <c r="AB58" i="1"/>
  <c r="J50" i="1"/>
  <c r="K50" i="1"/>
  <c r="AB50" i="1"/>
  <c r="J39" i="1"/>
  <c r="K39" i="1"/>
  <c r="AB39" i="1"/>
  <c r="J33" i="1"/>
  <c r="K33" i="1"/>
  <c r="AB33" i="1"/>
  <c r="J34" i="1"/>
  <c r="K34" i="1"/>
  <c r="AB34" i="1"/>
  <c r="J30" i="1"/>
  <c r="K30" i="1"/>
  <c r="AB30" i="1"/>
  <c r="J31" i="1"/>
  <c r="K31" i="1"/>
  <c r="AB31" i="1"/>
  <c r="J26" i="1"/>
  <c r="K26" i="1"/>
  <c r="AB26" i="1"/>
  <c r="J27" i="1"/>
  <c r="K27" i="1"/>
  <c r="AB27" i="1"/>
  <c r="J20" i="1"/>
  <c r="K20" i="1"/>
  <c r="AB20" i="1"/>
  <c r="J21" i="1"/>
  <c r="K21" i="1"/>
  <c r="AB21" i="1"/>
  <c r="J14" i="1"/>
  <c r="K14" i="1"/>
  <c r="AB14" i="1"/>
  <c r="J12" i="1"/>
  <c r="K12" i="1"/>
  <c r="AB12" i="1"/>
  <c r="K3" i="1"/>
  <c r="K4" i="1"/>
  <c r="K5" i="1"/>
  <c r="K6" i="1"/>
  <c r="K7" i="1"/>
  <c r="K8" i="1"/>
  <c r="K9" i="1"/>
  <c r="K10" i="1"/>
  <c r="K11" i="1"/>
  <c r="K13" i="1"/>
  <c r="K15" i="1"/>
  <c r="K16" i="1"/>
  <c r="K17" i="1"/>
  <c r="K18" i="1"/>
  <c r="K19" i="1"/>
  <c r="K22" i="1"/>
  <c r="K23" i="1"/>
  <c r="K24" i="1"/>
  <c r="K25" i="1"/>
  <c r="K28" i="1"/>
  <c r="K29" i="1"/>
  <c r="K32" i="1"/>
  <c r="K35" i="1"/>
  <c r="K36" i="1"/>
  <c r="K37" i="1"/>
  <c r="K38" i="1"/>
  <c r="K40" i="1"/>
  <c r="K41" i="1"/>
  <c r="K42" i="1"/>
  <c r="K43" i="1"/>
  <c r="K44" i="1"/>
  <c r="K45" i="1"/>
  <c r="K46" i="1"/>
  <c r="K47" i="1"/>
  <c r="K48" i="1"/>
  <c r="K49" i="1"/>
  <c r="K51" i="1"/>
  <c r="K52" i="1"/>
  <c r="K53" i="1"/>
  <c r="K54" i="1"/>
  <c r="K55" i="1"/>
  <c r="K56" i="1"/>
  <c r="K57" i="1"/>
  <c r="K59" i="1"/>
  <c r="K60" i="1"/>
  <c r="K61" i="1"/>
  <c r="K63" i="1"/>
  <c r="K65" i="1"/>
  <c r="K66" i="1"/>
  <c r="K67" i="1"/>
  <c r="K70" i="1"/>
  <c r="K71" i="1"/>
  <c r="K72" i="1"/>
  <c r="K73" i="1"/>
  <c r="K74" i="1"/>
  <c r="K75" i="1"/>
  <c r="K76" i="1"/>
  <c r="K77" i="1"/>
  <c r="K79" i="1"/>
  <c r="K82" i="1"/>
  <c r="K84" i="1"/>
  <c r="K87" i="1"/>
  <c r="K89" i="1"/>
  <c r="K90" i="1"/>
  <c r="K91" i="1"/>
  <c r="K92" i="1"/>
  <c r="K93" i="1"/>
  <c r="K97" i="1"/>
  <c r="K101" i="1"/>
  <c r="K102" i="1"/>
  <c r="K103" i="1"/>
  <c r="K104" i="1"/>
  <c r="K105" i="1"/>
  <c r="K106" i="1"/>
  <c r="K108" i="1"/>
  <c r="K110" i="1"/>
  <c r="K111" i="1"/>
  <c r="K113" i="1"/>
  <c r="K114" i="1"/>
  <c r="K115" i="1"/>
  <c r="K117" i="1"/>
  <c r="K118" i="1"/>
  <c r="K122" i="1"/>
  <c r="K124" i="1"/>
  <c r="K127" i="1"/>
  <c r="K128" i="1"/>
  <c r="K129" i="1"/>
  <c r="K130" i="1"/>
  <c r="K131" i="1"/>
  <c r="K132" i="1"/>
  <c r="K134" i="1"/>
  <c r="K135" i="1"/>
  <c r="K138" i="1"/>
  <c r="K140" i="1"/>
  <c r="K141" i="1"/>
  <c r="K142" i="1"/>
  <c r="K143" i="1"/>
  <c r="K145" i="1"/>
  <c r="K147" i="1"/>
  <c r="K148" i="1"/>
  <c r="K149" i="1"/>
  <c r="K150" i="1"/>
  <c r="K151" i="1"/>
  <c r="K152" i="1"/>
  <c r="K153" i="1"/>
  <c r="K154" i="1"/>
  <c r="K155" i="1"/>
  <c r="K156" i="1"/>
  <c r="K157" i="1"/>
  <c r="K158" i="1"/>
  <c r="K159" i="1"/>
  <c r="K160" i="1"/>
  <c r="K161" i="1"/>
  <c r="K162" i="1"/>
  <c r="K163" i="1"/>
  <c r="K164" i="1"/>
  <c r="K165" i="1"/>
  <c r="K166" i="1"/>
  <c r="K167" i="1"/>
  <c r="K168" i="1"/>
  <c r="K169" i="1"/>
  <c r="K170" i="1"/>
  <c r="K173" i="1"/>
  <c r="K174" i="1"/>
  <c r="K175" i="1"/>
  <c r="K176" i="1"/>
  <c r="K177" i="1"/>
  <c r="K178" i="1"/>
  <c r="K179" i="1"/>
  <c r="K180" i="1"/>
  <c r="K181" i="1"/>
  <c r="K182" i="1"/>
  <c r="K183" i="1"/>
  <c r="K185" i="1"/>
  <c r="K187" i="1"/>
  <c r="K188" i="1"/>
  <c r="K189" i="1"/>
  <c r="K190" i="1"/>
  <c r="K192" i="1"/>
  <c r="K193" i="1"/>
  <c r="K195" i="1"/>
  <c r="K196" i="1"/>
  <c r="K197" i="1"/>
  <c r="K198" i="1"/>
  <c r="K199" i="1"/>
  <c r="K200" i="1"/>
  <c r="K201" i="1"/>
  <c r="K202" i="1"/>
  <c r="K204" i="1"/>
  <c r="K205" i="1"/>
  <c r="K207" i="1"/>
  <c r="K208" i="1"/>
  <c r="K209" i="1"/>
  <c r="K210" i="1"/>
  <c r="K211" i="1"/>
  <c r="K214" i="1"/>
  <c r="K216" i="1"/>
  <c r="K219" i="1"/>
  <c r="K221" i="1"/>
  <c r="K222" i="1"/>
  <c r="K223" i="1"/>
  <c r="K224" i="1"/>
  <c r="K225" i="1"/>
  <c r="K227" i="1"/>
  <c r="K228" i="1"/>
  <c r="K229" i="1"/>
  <c r="K230" i="1"/>
  <c r="K231" i="1"/>
  <c r="K232" i="1"/>
  <c r="K236" i="1"/>
  <c r="K238" i="1"/>
  <c r="K242" i="1"/>
  <c r="K249" i="1"/>
  <c r="K250" i="1"/>
  <c r="K253" i="1"/>
  <c r="K254" i="1"/>
  <c r="K261" i="1"/>
  <c r="K262" i="1"/>
  <c r="K265" i="1"/>
  <c r="K269" i="1"/>
  <c r="K270" i="1"/>
  <c r="K271" i="1"/>
  <c r="K272" i="1"/>
  <c r="K274" i="1"/>
  <c r="K275" i="1"/>
  <c r="K276" i="1"/>
  <c r="K277" i="1"/>
  <c r="K279" i="1"/>
  <c r="K280" i="1"/>
  <c r="K284" i="1"/>
  <c r="K286" i="1"/>
  <c r="K288" i="1"/>
  <c r="K289" i="1"/>
  <c r="K290" i="1"/>
  <c r="K291" i="1"/>
  <c r="K295" i="1"/>
  <c r="K296" i="1"/>
  <c r="K298" i="1"/>
  <c r="K299" i="1"/>
  <c r="K300" i="1"/>
  <c r="K302" i="1"/>
  <c r="K303" i="1"/>
  <c r="K305" i="1"/>
  <c r="K306" i="1"/>
  <c r="K310" i="1"/>
  <c r="K311" i="1"/>
  <c r="K313" i="1"/>
  <c r="K314" i="1"/>
  <c r="K317" i="1"/>
  <c r="K318" i="1"/>
  <c r="K321" i="1"/>
  <c r="K325" i="1"/>
  <c r="K330" i="1"/>
  <c r="K335" i="1"/>
  <c r="K336" i="1"/>
  <c r="K338" i="1"/>
  <c r="K339" i="1"/>
  <c r="K340" i="1"/>
  <c r="K341" i="1"/>
  <c r="K342" i="1"/>
  <c r="K343" i="1"/>
  <c r="K346" i="1"/>
  <c r="K347" i="1"/>
  <c r="K348" i="1"/>
  <c r="K349" i="1"/>
  <c r="K350" i="1"/>
  <c r="K352" i="1"/>
  <c r="K353" i="1"/>
  <c r="K355" i="1"/>
  <c r="K357" i="1"/>
  <c r="K358" i="1"/>
  <c r="K359" i="1"/>
  <c r="K361" i="1"/>
  <c r="K363" i="1"/>
  <c r="K364" i="1"/>
  <c r="K365" i="1"/>
  <c r="K367" i="1"/>
  <c r="K368" i="1"/>
  <c r="K369" i="1"/>
  <c r="K370" i="1"/>
  <c r="K373" i="1"/>
  <c r="K378" i="1"/>
  <c r="K380" i="1"/>
  <c r="K382" i="1"/>
  <c r="K383" i="1"/>
  <c r="K384" i="1"/>
  <c r="K385" i="1"/>
  <c r="K387" i="1"/>
  <c r="K388" i="1"/>
  <c r="K390" i="1"/>
  <c r="K392" i="1"/>
  <c r="K394" i="1"/>
  <c r="K395" i="1"/>
  <c r="K396" i="1"/>
  <c r="K397" i="1"/>
  <c r="K400" i="1"/>
  <c r="K401" i="1"/>
  <c r="K404" i="1"/>
  <c r="K406" i="1"/>
  <c r="K407" i="1"/>
  <c r="K408" i="1"/>
  <c r="K409" i="1"/>
  <c r="K410" i="1"/>
  <c r="K411" i="1"/>
  <c r="K412" i="1"/>
  <c r="K413" i="1"/>
  <c r="K414" i="1"/>
  <c r="K415" i="1"/>
  <c r="K2" i="1"/>
  <c r="J3" i="1"/>
  <c r="J4" i="1"/>
  <c r="J5" i="1"/>
  <c r="J6" i="1"/>
  <c r="J7" i="1"/>
  <c r="J8" i="1"/>
  <c r="J9" i="1"/>
  <c r="J10" i="1"/>
  <c r="J11" i="1"/>
  <c r="J13" i="1"/>
  <c r="J15" i="1"/>
  <c r="J16" i="1"/>
  <c r="J17" i="1"/>
  <c r="J18" i="1"/>
  <c r="J19" i="1"/>
  <c r="J22" i="1"/>
  <c r="J23" i="1"/>
  <c r="J24" i="1"/>
  <c r="J25" i="1"/>
  <c r="J28" i="1"/>
  <c r="J29" i="1"/>
  <c r="J32" i="1"/>
  <c r="J35" i="1"/>
  <c r="J36" i="1"/>
  <c r="J37" i="1"/>
  <c r="J38" i="1"/>
  <c r="J40" i="1"/>
  <c r="J41" i="1"/>
  <c r="J42" i="1"/>
  <c r="J43" i="1"/>
  <c r="J44" i="1"/>
  <c r="J45" i="1"/>
  <c r="J46" i="1"/>
  <c r="J47" i="1"/>
  <c r="J48" i="1"/>
  <c r="J49" i="1"/>
  <c r="J51" i="1"/>
  <c r="J52" i="1"/>
  <c r="J53" i="1"/>
  <c r="J54" i="1"/>
  <c r="J55" i="1"/>
  <c r="J56" i="1"/>
  <c r="J57" i="1"/>
  <c r="J59" i="1"/>
  <c r="J60" i="1"/>
  <c r="J61" i="1"/>
  <c r="J63" i="1"/>
  <c r="J65" i="1"/>
  <c r="J66" i="1"/>
  <c r="J67" i="1"/>
  <c r="J70" i="1"/>
  <c r="J71" i="1"/>
  <c r="J72" i="1"/>
  <c r="J73" i="1"/>
  <c r="J74" i="1"/>
  <c r="J75" i="1"/>
  <c r="J76" i="1"/>
  <c r="J77" i="1"/>
  <c r="J79" i="1"/>
  <c r="J82" i="1"/>
  <c r="J84" i="1"/>
  <c r="J87" i="1"/>
  <c r="J89" i="1"/>
  <c r="J90" i="1"/>
  <c r="J91" i="1"/>
  <c r="J92" i="1"/>
  <c r="J93" i="1"/>
  <c r="J97" i="1"/>
  <c r="J101" i="1"/>
  <c r="J102" i="1"/>
  <c r="J103" i="1"/>
  <c r="J104" i="1"/>
  <c r="J105" i="1"/>
  <c r="J106" i="1"/>
  <c r="J108" i="1"/>
  <c r="J110" i="1"/>
  <c r="J111" i="1"/>
  <c r="J113" i="1"/>
  <c r="J114" i="1"/>
  <c r="J115" i="1"/>
  <c r="J117" i="1"/>
  <c r="J118" i="1"/>
  <c r="J122" i="1"/>
  <c r="J124" i="1"/>
  <c r="J127" i="1"/>
  <c r="J128" i="1"/>
  <c r="J129" i="1"/>
  <c r="J130" i="1"/>
  <c r="J131" i="1"/>
  <c r="J132" i="1"/>
  <c r="J134" i="1"/>
  <c r="J135" i="1"/>
  <c r="J138" i="1"/>
  <c r="J140" i="1"/>
  <c r="J141" i="1"/>
  <c r="J142" i="1"/>
  <c r="J143" i="1"/>
  <c r="J145" i="1"/>
  <c r="J147" i="1"/>
  <c r="J148" i="1"/>
  <c r="J149" i="1"/>
  <c r="J150" i="1"/>
  <c r="J151" i="1"/>
  <c r="J152" i="1"/>
  <c r="J153" i="1"/>
  <c r="J154" i="1"/>
  <c r="J155" i="1"/>
  <c r="J156" i="1"/>
  <c r="J157" i="1"/>
  <c r="J158" i="1"/>
  <c r="J159" i="1"/>
  <c r="J160" i="1"/>
  <c r="J161" i="1"/>
  <c r="J162" i="1"/>
  <c r="J163" i="1"/>
  <c r="J164" i="1"/>
  <c r="J165" i="1"/>
  <c r="J166" i="1"/>
  <c r="J167" i="1"/>
  <c r="J168" i="1"/>
  <c r="J169" i="1"/>
  <c r="J170" i="1"/>
  <c r="J173" i="1"/>
  <c r="J174" i="1"/>
  <c r="J175" i="1"/>
  <c r="J176" i="1"/>
  <c r="J177" i="1"/>
  <c r="J178" i="1"/>
  <c r="J179" i="1"/>
  <c r="J180" i="1"/>
  <c r="J181" i="1"/>
  <c r="J182" i="1"/>
  <c r="J183" i="1"/>
  <c r="J185" i="1"/>
  <c r="J187" i="1"/>
  <c r="J188" i="1"/>
  <c r="J189" i="1"/>
  <c r="J190" i="1"/>
  <c r="J192" i="1"/>
  <c r="J193" i="1"/>
  <c r="J195" i="1"/>
  <c r="J196" i="1"/>
  <c r="J197" i="1"/>
  <c r="J198" i="1"/>
  <c r="J199" i="1"/>
  <c r="J200" i="1"/>
  <c r="J201" i="1"/>
  <c r="J202" i="1"/>
  <c r="J204" i="1"/>
  <c r="J205" i="1"/>
  <c r="J207" i="1"/>
  <c r="J208" i="1"/>
  <c r="J209" i="1"/>
  <c r="J210" i="1"/>
  <c r="J211" i="1"/>
  <c r="J214" i="1"/>
  <c r="J216" i="1"/>
  <c r="J219" i="1"/>
  <c r="J221" i="1"/>
  <c r="J222" i="1"/>
  <c r="J223" i="1"/>
  <c r="J224" i="1"/>
  <c r="J225" i="1"/>
  <c r="J227" i="1"/>
  <c r="J228" i="1"/>
  <c r="J229" i="1"/>
  <c r="J230" i="1"/>
  <c r="J231" i="1"/>
  <c r="J232" i="1"/>
  <c r="J236" i="1"/>
  <c r="J238" i="1"/>
  <c r="J242" i="1"/>
  <c r="J249" i="1"/>
  <c r="J250" i="1"/>
  <c r="J253" i="1"/>
  <c r="J254" i="1"/>
  <c r="J261" i="1"/>
  <c r="J262" i="1"/>
  <c r="J265" i="1"/>
  <c r="J269" i="1"/>
  <c r="J270" i="1"/>
  <c r="J271" i="1"/>
  <c r="J272" i="1"/>
  <c r="J274" i="1"/>
  <c r="J275" i="1"/>
  <c r="J276" i="1"/>
  <c r="J277" i="1"/>
  <c r="J279" i="1"/>
  <c r="J280" i="1"/>
  <c r="J284" i="1"/>
  <c r="J286" i="1"/>
  <c r="J288" i="1"/>
  <c r="J289" i="1"/>
  <c r="J290" i="1"/>
  <c r="J291" i="1"/>
  <c r="J295" i="1"/>
  <c r="J296" i="1"/>
  <c r="J298" i="1"/>
  <c r="J299" i="1"/>
  <c r="J300" i="1"/>
  <c r="J302" i="1"/>
  <c r="J303" i="1"/>
  <c r="J305" i="1"/>
  <c r="J306" i="1"/>
  <c r="J310" i="1"/>
  <c r="J311" i="1"/>
  <c r="J313" i="1"/>
  <c r="J314" i="1"/>
  <c r="J317" i="1"/>
  <c r="J318" i="1"/>
  <c r="J321" i="1"/>
  <c r="J325" i="1"/>
  <c r="J330" i="1"/>
  <c r="J335" i="1"/>
  <c r="J336" i="1"/>
  <c r="J338" i="1"/>
  <c r="J339" i="1"/>
  <c r="J340" i="1"/>
  <c r="J341" i="1"/>
  <c r="J342" i="1"/>
  <c r="J343" i="1"/>
  <c r="J346" i="1"/>
  <c r="J347" i="1"/>
  <c r="J348" i="1"/>
  <c r="J349" i="1"/>
  <c r="J350" i="1"/>
  <c r="J352" i="1"/>
  <c r="J353" i="1"/>
  <c r="J355" i="1"/>
  <c r="J357" i="1"/>
  <c r="J358" i="1"/>
  <c r="J359" i="1"/>
  <c r="J361" i="1"/>
  <c r="J363" i="1"/>
  <c r="J364" i="1"/>
  <c r="J365" i="1"/>
  <c r="J367" i="1"/>
  <c r="J368" i="1"/>
  <c r="J369" i="1"/>
  <c r="J370" i="1"/>
  <c r="J373" i="1"/>
  <c r="J378" i="1"/>
  <c r="J380" i="1"/>
  <c r="J382" i="1"/>
  <c r="J383" i="1"/>
  <c r="J384" i="1"/>
  <c r="J385" i="1"/>
  <c r="J387" i="1"/>
  <c r="J388" i="1"/>
  <c r="J390" i="1"/>
  <c r="J392" i="1"/>
  <c r="J394" i="1"/>
  <c r="J395" i="1"/>
  <c r="J396" i="1"/>
  <c r="J397" i="1"/>
  <c r="J400" i="1"/>
  <c r="J401" i="1"/>
  <c r="J404" i="1"/>
  <c r="J406" i="1"/>
  <c r="J407" i="1"/>
  <c r="J408" i="1"/>
  <c r="J409" i="1"/>
  <c r="J410" i="1"/>
  <c r="J411" i="1"/>
  <c r="J412" i="1"/>
  <c r="J413" i="1"/>
  <c r="J414" i="1"/>
  <c r="J415" i="1"/>
  <c r="J2" i="1"/>
  <c r="AB114" i="1"/>
  <c r="AB105" i="1"/>
  <c r="AB103" i="1"/>
  <c r="AB82" i="1"/>
  <c r="AB79" i="1"/>
  <c r="AB75" i="1"/>
  <c r="AB76" i="1"/>
  <c r="AB67" i="1"/>
  <c r="AB70" i="1"/>
  <c r="AB71" i="1"/>
  <c r="AB72" i="1"/>
  <c r="AB73" i="1"/>
  <c r="AB60" i="1"/>
  <c r="AB61" i="1"/>
  <c r="AB56" i="1"/>
  <c r="AB57" i="1"/>
  <c r="AB53" i="1"/>
  <c r="AB54" i="1"/>
  <c r="AB51" i="1"/>
  <c r="AB48" i="1"/>
  <c r="AB37" i="1"/>
  <c r="AB25" i="1"/>
  <c r="AB23" i="1"/>
  <c r="AB24" i="1"/>
  <c r="AB17" i="1"/>
  <c r="AB18" i="1"/>
  <c r="AB19" i="1"/>
  <c r="AB13" i="1"/>
  <c r="AB10" i="1"/>
  <c r="AB11" i="1"/>
  <c r="AB4" i="1"/>
  <c r="AB2" i="1"/>
  <c r="AB3" i="1"/>
  <c r="AB5" i="1"/>
  <c r="AB6" i="1"/>
  <c r="AB7" i="1"/>
  <c r="AB8" i="1"/>
  <c r="AB9" i="1"/>
  <c r="AB15" i="1"/>
  <c r="AB16" i="1"/>
  <c r="AB22" i="1"/>
  <c r="AB28" i="1"/>
  <c r="AB29" i="1"/>
  <c r="AB32" i="1"/>
  <c r="AB35" i="1"/>
  <c r="AB36" i="1"/>
  <c r="AB38" i="1"/>
  <c r="AB40" i="1"/>
  <c r="AB41" i="1"/>
  <c r="AB42" i="1"/>
  <c r="AB43" i="1"/>
  <c r="AB44" i="1"/>
  <c r="AB45" i="1"/>
  <c r="AB46" i="1"/>
  <c r="AB47" i="1"/>
  <c r="AB49" i="1"/>
  <c r="AB52" i="1"/>
  <c r="AB55" i="1"/>
  <c r="AB59" i="1"/>
  <c r="AB63" i="1"/>
  <c r="AB65" i="1"/>
  <c r="AB66" i="1"/>
  <c r="AB74" i="1"/>
  <c r="AB77" i="1"/>
  <c r="AB84" i="1"/>
  <c r="AB87" i="1"/>
  <c r="AB89" i="1"/>
  <c r="AB90" i="1"/>
  <c r="AB91" i="1"/>
  <c r="AB92" i="1"/>
  <c r="AB93" i="1"/>
  <c r="AB97" i="1"/>
  <c r="AB101" i="1"/>
  <c r="AB102" i="1"/>
  <c r="AB104" i="1"/>
  <c r="AB106" i="1"/>
  <c r="AB108" i="1"/>
  <c r="AB110" i="1"/>
  <c r="AB111" i="1"/>
  <c r="AB113" i="1"/>
  <c r="AB115" i="1"/>
  <c r="AB117" i="1"/>
  <c r="AB118" i="1"/>
  <c r="AB122" i="1"/>
  <c r="B13" i="3"/>
  <c r="E11" i="4"/>
  <c r="C11" i="4"/>
  <c r="D11" i="4"/>
  <c r="F5" i="4"/>
  <c r="F11" i="4"/>
</calcChain>
</file>

<file path=xl/sharedStrings.xml><?xml version="1.0" encoding="utf-8"?>
<sst xmlns="http://schemas.openxmlformats.org/spreadsheetml/2006/main" count="5178" uniqueCount="927">
  <si>
    <t>Employee Name</t>
  </si>
  <si>
    <t>Employee ID</t>
  </si>
  <si>
    <t>Applicant Source</t>
  </si>
  <si>
    <t>Status</t>
  </si>
  <si>
    <t>CV Submission Date</t>
  </si>
  <si>
    <t>CV Review</t>
  </si>
  <si>
    <t>HR Interview Date</t>
  </si>
  <si>
    <t>HR Interview</t>
  </si>
  <si>
    <t>Hiring  Date</t>
  </si>
  <si>
    <t>Hire month</t>
  </si>
  <si>
    <t>Manager Interview</t>
  </si>
  <si>
    <t>Gender</t>
  </si>
  <si>
    <t>Department</t>
  </si>
  <si>
    <t>Job Type</t>
  </si>
  <si>
    <t>Exit Date</t>
  </si>
  <si>
    <t>Exit Type</t>
  </si>
  <si>
    <t>Exit Reason</t>
  </si>
  <si>
    <t>Years of Experience</t>
  </si>
  <si>
    <t>Salary</t>
  </si>
  <si>
    <t>Bonus</t>
  </si>
  <si>
    <t>Last Performance Rating</t>
  </si>
  <si>
    <t>Training Hours Completed</t>
  </si>
  <si>
    <t>Satisfaction Score</t>
  </si>
  <si>
    <t>Engagement Score</t>
  </si>
  <si>
    <t>Number of  Leaves</t>
  </si>
  <si>
    <t>Absenteeism Rate (%)</t>
  </si>
  <si>
    <t>Tanya Finley</t>
  </si>
  <si>
    <t>b4b4f285</t>
  </si>
  <si>
    <t>Internal</t>
  </si>
  <si>
    <t>Failed</t>
  </si>
  <si>
    <t>Male</t>
  </si>
  <si>
    <t>Finance</t>
  </si>
  <si>
    <t>Contract</t>
  </si>
  <si>
    <t>Layoff</t>
  </si>
  <si>
    <t>Stephen Davies</t>
  </si>
  <si>
    <t>c21b8351</t>
  </si>
  <si>
    <t>Passed</t>
  </si>
  <si>
    <t>Operations</t>
  </si>
  <si>
    <t>Involuntary</t>
  </si>
  <si>
    <t>April Cole</t>
  </si>
  <si>
    <t>8b536ba5</t>
  </si>
  <si>
    <t>Online Application</t>
  </si>
  <si>
    <t>Female</t>
  </si>
  <si>
    <t>Sales</t>
  </si>
  <si>
    <t>Part-time</t>
  </si>
  <si>
    <t>Voluntary</t>
  </si>
  <si>
    <t>Termination</t>
  </si>
  <si>
    <t>Jennifer Kaufman</t>
  </si>
  <si>
    <t>3c2c68eb</t>
  </si>
  <si>
    <t>New hire</t>
  </si>
  <si>
    <t>IT</t>
  </si>
  <si>
    <t>Aaron Bradley</t>
  </si>
  <si>
    <t>958534a8</t>
  </si>
  <si>
    <t>Full-time</t>
  </si>
  <si>
    <t>Other</t>
  </si>
  <si>
    <t>Joseph Ramos</t>
  </si>
  <si>
    <t>6f550c6a</t>
  </si>
  <si>
    <t>Gabriel Becker</t>
  </si>
  <si>
    <t>ab57ab64</t>
  </si>
  <si>
    <t>Agency</t>
  </si>
  <si>
    <t>Stephen Solis</t>
  </si>
  <si>
    <t>e0b204d3</t>
  </si>
  <si>
    <t>Blake Chavez</t>
  </si>
  <si>
    <t>5c2efeae</t>
  </si>
  <si>
    <t>Corey Lopez</t>
  </si>
  <si>
    <t>292923df</t>
  </si>
  <si>
    <t>Marketing</t>
  </si>
  <si>
    <t>Personal Reasons</t>
  </si>
  <si>
    <t>Retirement</t>
  </si>
  <si>
    <t>Brandon Wyatt</t>
  </si>
  <si>
    <t>f9df6ec3</t>
  </si>
  <si>
    <t>Brandon Guerra</t>
  </si>
  <si>
    <t>530a4338</t>
  </si>
  <si>
    <t>Jody Lewis</t>
  </si>
  <si>
    <t>7a4d4e15</t>
  </si>
  <si>
    <t>Chad Shaw</t>
  </si>
  <si>
    <t>37d1142e</t>
  </si>
  <si>
    <t>Matthew Moore</t>
  </si>
  <si>
    <t>af7edd05</t>
  </si>
  <si>
    <t>Natasha Nelson</t>
  </si>
  <si>
    <t>d2a15251</t>
  </si>
  <si>
    <t>HR</t>
  </si>
  <si>
    <t>Stephanie Lopez</t>
  </si>
  <si>
    <t>27b10b06</t>
  </si>
  <si>
    <t>Holly Bradley</t>
  </si>
  <si>
    <t>e9cc374d</t>
  </si>
  <si>
    <t>Emily Peterson</t>
  </si>
  <si>
    <t>c51f52f7</t>
  </si>
  <si>
    <t>Thomas Johnson</t>
  </si>
  <si>
    <t>c3f14398</t>
  </si>
  <si>
    <t>Katherine Jones</t>
  </si>
  <si>
    <t>14d32dc5</t>
  </si>
  <si>
    <t>Robert Erickson</t>
  </si>
  <si>
    <t>51059ffa</t>
  </si>
  <si>
    <t>Michelle Martin</t>
  </si>
  <si>
    <t>fc881f55</t>
  </si>
  <si>
    <t>April Gordon</t>
  </si>
  <si>
    <t>f84877f1</t>
  </si>
  <si>
    <t>Elijah Smith</t>
  </si>
  <si>
    <t>e916b467</t>
  </si>
  <si>
    <t>Jason Cannon</t>
  </si>
  <si>
    <t>09fdc56b</t>
  </si>
  <si>
    <t>Leah Gordon</t>
  </si>
  <si>
    <t>e711cf12</t>
  </si>
  <si>
    <t>Rick Anderson</t>
  </si>
  <si>
    <t>8a582de6</t>
  </si>
  <si>
    <t>Mariah Sellers</t>
  </si>
  <si>
    <t>ffcfcb2b</t>
  </si>
  <si>
    <t>Robin Casey</t>
  </si>
  <si>
    <t>ae5d3cfb</t>
  </si>
  <si>
    <t>Tammy Cook</t>
  </si>
  <si>
    <t>f921ee27</t>
  </si>
  <si>
    <t>Kelly English</t>
  </si>
  <si>
    <t>708a9ca9</t>
  </si>
  <si>
    <t>Nicholas Newton</t>
  </si>
  <si>
    <t>f06454c9</t>
  </si>
  <si>
    <t>Joyce Case</t>
  </si>
  <si>
    <t>8fda4c57</t>
  </si>
  <si>
    <t>Robert Keith</t>
  </si>
  <si>
    <t>d438be31</t>
  </si>
  <si>
    <t>John Gonzalez</t>
  </si>
  <si>
    <t>2bf9b681</t>
  </si>
  <si>
    <t>Mary Brown</t>
  </si>
  <si>
    <t>8a6a9db0</t>
  </si>
  <si>
    <t>Ryan Smith</t>
  </si>
  <si>
    <t>f761dbf1</t>
  </si>
  <si>
    <t>Jenny Patrick</t>
  </si>
  <si>
    <t>3868effc</t>
  </si>
  <si>
    <t>Brendan Stevens</t>
  </si>
  <si>
    <t>e324266e</t>
  </si>
  <si>
    <t>Jessica Mendoza</t>
  </si>
  <si>
    <t>65c2c202</t>
  </si>
  <si>
    <t>Stacie Martinez</t>
  </si>
  <si>
    <t>ef2e94f5</t>
  </si>
  <si>
    <t>Alexis Lucero</t>
  </si>
  <si>
    <t>be095a2e</t>
  </si>
  <si>
    <t>Jared Harvey</t>
  </si>
  <si>
    <t>65d4542b</t>
  </si>
  <si>
    <t>Jeffrey Richards PhD</t>
  </si>
  <si>
    <t>133196d1</t>
  </si>
  <si>
    <t>Vanessa Stewart</t>
  </si>
  <si>
    <t>c03afee6</t>
  </si>
  <si>
    <t>David Gibson</t>
  </si>
  <si>
    <t>8364d939</t>
  </si>
  <si>
    <t>Ashley Snyder</t>
  </si>
  <si>
    <t>d36f17de</t>
  </si>
  <si>
    <t>Anthony Williams</t>
  </si>
  <si>
    <t>10e33342</t>
  </si>
  <si>
    <t>Mary Moore</t>
  </si>
  <si>
    <t>3c435827</t>
  </si>
  <si>
    <t>Christopher Mason</t>
  </si>
  <si>
    <t>0ef8047f</t>
  </si>
  <si>
    <t>Steven Collins</t>
  </si>
  <si>
    <t>95b89e31</t>
  </si>
  <si>
    <t>Shannon Murphy</t>
  </si>
  <si>
    <t>Andrew Santos</t>
  </si>
  <si>
    <t>5a53ced7</t>
  </si>
  <si>
    <t>Ariel Hopkins</t>
  </si>
  <si>
    <t>11b5ebc7</t>
  </si>
  <si>
    <t>Hunter Diaz</t>
  </si>
  <si>
    <t>69d30be9</t>
  </si>
  <si>
    <t>Billy Taylor</t>
  </si>
  <si>
    <t>49c3cc5c</t>
  </si>
  <si>
    <t>Joan Graham</t>
  </si>
  <si>
    <t>ac02866c</t>
  </si>
  <si>
    <t>Kendra Caldwell</t>
  </si>
  <si>
    <t>7c52b537</t>
  </si>
  <si>
    <t>Nina Mercado</t>
  </si>
  <si>
    <t>583b1d30</t>
  </si>
  <si>
    <t>Richard King</t>
  </si>
  <si>
    <t>3f640508</t>
  </si>
  <si>
    <t>Dustin Smith</t>
  </si>
  <si>
    <t>ea523bf9</t>
  </si>
  <si>
    <t>Jasmine Pittman</t>
  </si>
  <si>
    <t>332de597</t>
  </si>
  <si>
    <t>Rebecca Porter</t>
  </si>
  <si>
    <t>0fd1bc3f</t>
  </si>
  <si>
    <t>Joseph Hicks</t>
  </si>
  <si>
    <t>2d6f830d</t>
  </si>
  <si>
    <t>Holly Carpenter</t>
  </si>
  <si>
    <t>2034d664</t>
  </si>
  <si>
    <t>Scott Mejia</t>
  </si>
  <si>
    <t>47954a48</t>
  </si>
  <si>
    <t>Samuel Nelson</t>
  </si>
  <si>
    <t>3541996d</t>
  </si>
  <si>
    <t>Terry Smith</t>
  </si>
  <si>
    <t>e15bca69</t>
  </si>
  <si>
    <t>Jessica Shepherd</t>
  </si>
  <si>
    <t>8a3bcb1b</t>
  </si>
  <si>
    <t>Karen Johnson</t>
  </si>
  <si>
    <t>77e22d10</t>
  </si>
  <si>
    <t>John Peters</t>
  </si>
  <si>
    <t>7eb8a233</t>
  </si>
  <si>
    <t>Joshua Schmidt</t>
  </si>
  <si>
    <t>abc2ce82</t>
  </si>
  <si>
    <t>Emily Wood</t>
  </si>
  <si>
    <t>518f6bfe</t>
  </si>
  <si>
    <t>Trevor Gonzalez</t>
  </si>
  <si>
    <t>137f6daa</t>
  </si>
  <si>
    <t>Melinda Roberts</t>
  </si>
  <si>
    <t>03ddd2eb</t>
  </si>
  <si>
    <t>Brad Stanley</t>
  </si>
  <si>
    <t>c05b68e1</t>
  </si>
  <si>
    <t>Tracy Lewis</t>
  </si>
  <si>
    <t>bd8ba241</t>
  </si>
  <si>
    <t>Peggy Cervantes</t>
  </si>
  <si>
    <t>92b4e060</t>
  </si>
  <si>
    <t>Juan Castillo</t>
  </si>
  <si>
    <t>04ed08df</t>
  </si>
  <si>
    <t>Charles Hart</t>
  </si>
  <si>
    <t>54d425406</t>
  </si>
  <si>
    <t>Michelle Lopez</t>
  </si>
  <si>
    <t>Richard Smith</t>
  </si>
  <si>
    <t>e82bc7eb</t>
  </si>
  <si>
    <t>Nicole Olsen</t>
  </si>
  <si>
    <t>e26e5a9e</t>
  </si>
  <si>
    <t>Mr. Brian Holden</t>
  </si>
  <si>
    <t>91c25c66</t>
  </si>
  <si>
    <t>Megan Anderson</t>
  </si>
  <si>
    <t>b306de42</t>
  </si>
  <si>
    <t>Jacob Blankenship</t>
  </si>
  <si>
    <t>a90b4faa</t>
  </si>
  <si>
    <t>Kathy Wiley</t>
  </si>
  <si>
    <t>f7b90daf</t>
  </si>
  <si>
    <t>Barbara Martinez</t>
  </si>
  <si>
    <t>b21c03c2</t>
  </si>
  <si>
    <t>Joshua Lara</t>
  </si>
  <si>
    <t>e518d540</t>
  </si>
  <si>
    <t>Marcus Gordon</t>
  </si>
  <si>
    <t>45f90e7c</t>
  </si>
  <si>
    <t>Brenda Carpenter</t>
  </si>
  <si>
    <t>abf624d3</t>
  </si>
  <si>
    <t>Joanna Brown</t>
  </si>
  <si>
    <t>acc30054</t>
  </si>
  <si>
    <t>Ryan Rivera</t>
  </si>
  <si>
    <t>bbbee838</t>
  </si>
  <si>
    <t>Lindsey Smith</t>
  </si>
  <si>
    <t>ec2576de</t>
  </si>
  <si>
    <t>Hailey White</t>
  </si>
  <si>
    <t>584221ed</t>
  </si>
  <si>
    <t>Leah Matthews</t>
  </si>
  <si>
    <t>b3b78ebc</t>
  </si>
  <si>
    <t>Mark Rose</t>
  </si>
  <si>
    <t>4f2ed6ea</t>
  </si>
  <si>
    <t>Christopher Malone</t>
  </si>
  <si>
    <t>ac04feda</t>
  </si>
  <si>
    <t>John Marshall</t>
  </si>
  <si>
    <t>35b3c6fd</t>
  </si>
  <si>
    <t>Kyle Morris</t>
  </si>
  <si>
    <t>11a8fca9</t>
  </si>
  <si>
    <t>Patrick Jensen</t>
  </si>
  <si>
    <t>7829fbc1</t>
  </si>
  <si>
    <t>Valerie Gordon</t>
  </si>
  <si>
    <t>16ed9ecb</t>
  </si>
  <si>
    <t>Donna Francis</t>
  </si>
  <si>
    <t>504cff97</t>
  </si>
  <si>
    <t>Gloria Rose</t>
  </si>
  <si>
    <t>cdc5e662</t>
  </si>
  <si>
    <t>Michelle Schneider</t>
  </si>
  <si>
    <t>e7e03d63</t>
  </si>
  <si>
    <t>Brian Holmes</t>
  </si>
  <si>
    <t>2edcf3c7</t>
  </si>
  <si>
    <t>Diana King</t>
  </si>
  <si>
    <t>e1cd6dc5</t>
  </si>
  <si>
    <t>Timothy Nguyen</t>
  </si>
  <si>
    <t>11a040a8</t>
  </si>
  <si>
    <t>Kimberly Young</t>
  </si>
  <si>
    <t>cfbb6100</t>
  </si>
  <si>
    <t>Kevin Davidson</t>
  </si>
  <si>
    <t>d4a5fa05</t>
  </si>
  <si>
    <t>Cody Mckinney</t>
  </si>
  <si>
    <t>b22cc800</t>
  </si>
  <si>
    <t>Jackie Peters</t>
  </si>
  <si>
    <t>58d1233f</t>
  </si>
  <si>
    <t>Dustin Meyers</t>
  </si>
  <si>
    <t>68f88c9c</t>
  </si>
  <si>
    <t>Shannon Miller</t>
  </si>
  <si>
    <t>ff0f1337</t>
  </si>
  <si>
    <t>Daniel Alexander</t>
  </si>
  <si>
    <t>747b7591</t>
  </si>
  <si>
    <t>Bethany Pratt</t>
  </si>
  <si>
    <t>d4d5c586</t>
  </si>
  <si>
    <t>Grace Bailey</t>
  </si>
  <si>
    <t>059ef987</t>
  </si>
  <si>
    <t>Christopher Ward</t>
  </si>
  <si>
    <t>d05b9caa</t>
  </si>
  <si>
    <t>Andrew Martin</t>
  </si>
  <si>
    <t>3a13bbbc</t>
  </si>
  <si>
    <t>Jason Gregory</t>
  </si>
  <si>
    <t>d02ec5fe</t>
  </si>
  <si>
    <t>Shawn Moody</t>
  </si>
  <si>
    <t>a20c1d92</t>
  </si>
  <si>
    <t>Holly Cooley</t>
  </si>
  <si>
    <t>75945f88</t>
  </si>
  <si>
    <t>Kathleen Cook</t>
  </si>
  <si>
    <t>3cefa4a0</t>
  </si>
  <si>
    <t>Joseph Jacobs</t>
  </si>
  <si>
    <t>690383b0</t>
  </si>
  <si>
    <t>Dr. Jennifer Scott MD</t>
  </si>
  <si>
    <t>128ad242</t>
  </si>
  <si>
    <t>Kelsey Sharp</t>
  </si>
  <si>
    <t>6ebb84ab</t>
  </si>
  <si>
    <t>Tiffany Simpson</t>
  </si>
  <si>
    <t>Mallory Dalton</t>
  </si>
  <si>
    <t>d8e63482</t>
  </si>
  <si>
    <t>Kyle Miller</t>
  </si>
  <si>
    <t>77939c68</t>
  </si>
  <si>
    <t>Thomas Lopez</t>
  </si>
  <si>
    <t>2bf69d5a</t>
  </si>
  <si>
    <t>Samuel Hudson</t>
  </si>
  <si>
    <t>29593a87</t>
  </si>
  <si>
    <t>Aaron Burton</t>
  </si>
  <si>
    <t>b2024ffb</t>
  </si>
  <si>
    <t>Dr. Kristina Ross MD</t>
  </si>
  <si>
    <t>762d9889</t>
  </si>
  <si>
    <t>Alyssa Mejia</t>
  </si>
  <si>
    <t>d2c3980e</t>
  </si>
  <si>
    <t>Nathan Hale</t>
  </si>
  <si>
    <t>d76dd96c</t>
  </si>
  <si>
    <t>Shawna Green</t>
  </si>
  <si>
    <t>3b008020</t>
  </si>
  <si>
    <t>Jennifer Johnson</t>
  </si>
  <si>
    <t>f880b971</t>
  </si>
  <si>
    <t>Mr. John Smith Jr.</t>
  </si>
  <si>
    <t>27a275b3</t>
  </si>
  <si>
    <t>Zachary King</t>
  </si>
  <si>
    <t>5793d237</t>
  </si>
  <si>
    <t>Cynthia Williams</t>
  </si>
  <si>
    <t>4125ee3f</t>
  </si>
  <si>
    <t>Mrs. Jordan Dennis</t>
  </si>
  <si>
    <t>dc9fc103</t>
  </si>
  <si>
    <t>Kristina Morales</t>
  </si>
  <si>
    <t>a7db528c</t>
  </si>
  <si>
    <t>Rachael James</t>
  </si>
  <si>
    <t>26746b08</t>
  </si>
  <si>
    <t>Mariah Baker</t>
  </si>
  <si>
    <t>f3bdb755</t>
  </si>
  <si>
    <t>Melissa Welch</t>
  </si>
  <si>
    <t>4a96c2e5</t>
  </si>
  <si>
    <t>Peter Brown</t>
  </si>
  <si>
    <t>5a4ea3f1</t>
  </si>
  <si>
    <t>Crystal Davis</t>
  </si>
  <si>
    <t>2a599f46</t>
  </si>
  <si>
    <t>Julia Reilly</t>
  </si>
  <si>
    <t>6561c0258</t>
  </si>
  <si>
    <t>Richard Sullivan</t>
  </si>
  <si>
    <t>c99b2177</t>
  </si>
  <si>
    <t>Jacob Taylor</t>
  </si>
  <si>
    <t>22f17b75</t>
  </si>
  <si>
    <t>Colton Schwartz</t>
  </si>
  <si>
    <t>929bec04</t>
  </si>
  <si>
    <t>Joshua Bowen</t>
  </si>
  <si>
    <t>f56352eb</t>
  </si>
  <si>
    <t>James Aguilar</t>
  </si>
  <si>
    <t>0c231ff1</t>
  </si>
  <si>
    <t>Stanley Robinson</t>
  </si>
  <si>
    <t>0055cd9c</t>
  </si>
  <si>
    <t>David Huffman</t>
  </si>
  <si>
    <t>2b711b21</t>
  </si>
  <si>
    <t>Victoria Campbell</t>
  </si>
  <si>
    <t>33ebf0d2</t>
  </si>
  <si>
    <t>Glenn Reid</t>
  </si>
  <si>
    <t>1f343232</t>
  </si>
  <si>
    <t>Juan Bell</t>
  </si>
  <si>
    <t>0d042a49</t>
  </si>
  <si>
    <t>Robert Reynolds</t>
  </si>
  <si>
    <t>d64222c4</t>
  </si>
  <si>
    <t>Jeffrey Schneider</t>
  </si>
  <si>
    <t>208c380c</t>
  </si>
  <si>
    <t>Angela Colon</t>
  </si>
  <si>
    <t>1eb924f2</t>
  </si>
  <si>
    <t>Crystal Owen MD</t>
  </si>
  <si>
    <t>8476e6fc</t>
  </si>
  <si>
    <t>Jeremy Hayes</t>
  </si>
  <si>
    <t>1309543f</t>
  </si>
  <si>
    <t>Jeffrey Molina</t>
  </si>
  <si>
    <t>ec286e50</t>
  </si>
  <si>
    <t>Shannon Hernandez</t>
  </si>
  <si>
    <t>3f760b53</t>
  </si>
  <si>
    <t>Jerome Miller</t>
  </si>
  <si>
    <t>19477e5b</t>
  </si>
  <si>
    <t>Cody Bird</t>
  </si>
  <si>
    <t>f7cc7a0e</t>
  </si>
  <si>
    <t>Kimberly Hodge</t>
  </si>
  <si>
    <t>6467f332</t>
  </si>
  <si>
    <t>George Hunt</t>
  </si>
  <si>
    <t>e0582eee</t>
  </si>
  <si>
    <t>Stephanie Wheeler</t>
  </si>
  <si>
    <t>9897ec6d</t>
  </si>
  <si>
    <t>Kelly Brady</t>
  </si>
  <si>
    <t>47fdf833</t>
  </si>
  <si>
    <t>Melissa Garcia</t>
  </si>
  <si>
    <t>6ebf5e2d</t>
  </si>
  <si>
    <t>Brittney Ware</t>
  </si>
  <si>
    <t>bd2d296b</t>
  </si>
  <si>
    <t>Brandon Moore</t>
  </si>
  <si>
    <t>2a14484a</t>
  </si>
  <si>
    <t>Michele Allen</t>
  </si>
  <si>
    <t>e9f7a07e</t>
  </si>
  <si>
    <t>Juan Morris</t>
  </si>
  <si>
    <t>458b0b1a</t>
  </si>
  <si>
    <t>Adam Bush</t>
  </si>
  <si>
    <t>24cea2eb</t>
  </si>
  <si>
    <t>Randall Smith</t>
  </si>
  <si>
    <t>ff4accc9</t>
  </si>
  <si>
    <t>Emily Gilmore</t>
  </si>
  <si>
    <t>a7c3dd33</t>
  </si>
  <si>
    <t>Jeff Reed</t>
  </si>
  <si>
    <t>105076f7</t>
  </si>
  <si>
    <t>Jason Heath</t>
  </si>
  <si>
    <t>8314d4bf</t>
  </si>
  <si>
    <t>Christian Singh</t>
  </si>
  <si>
    <t>a99b6632</t>
  </si>
  <si>
    <t>Sherri Waters</t>
  </si>
  <si>
    <t>6f02e68c</t>
  </si>
  <si>
    <t>Christina Forbes</t>
  </si>
  <si>
    <t>2d6879d5</t>
  </si>
  <si>
    <t>Kristina Dalton</t>
  </si>
  <si>
    <t>b36e30e3</t>
  </si>
  <si>
    <t>Michael King</t>
  </si>
  <si>
    <t>81e450d5</t>
  </si>
  <si>
    <t>Michael Jones</t>
  </si>
  <si>
    <t>17c81741</t>
  </si>
  <si>
    <t>Thomas Jackson</t>
  </si>
  <si>
    <t>abf1cfe1</t>
  </si>
  <si>
    <t>843c1a50</t>
  </si>
  <si>
    <t>Austin Church</t>
  </si>
  <si>
    <t>941c8492</t>
  </si>
  <si>
    <t>Ryan Jacobs</t>
  </si>
  <si>
    <t>29ee9c51</t>
  </si>
  <si>
    <t>Gregory Stewart</t>
  </si>
  <si>
    <t>0e6fddb8</t>
  </si>
  <si>
    <t>Susan Owen</t>
  </si>
  <si>
    <t>6384327b</t>
  </si>
  <si>
    <t>Mrs. Gail Hoffman</t>
  </si>
  <si>
    <t>4050dec6</t>
  </si>
  <si>
    <t>Lori Mclaughlin</t>
  </si>
  <si>
    <t>2cd0a428</t>
  </si>
  <si>
    <t>Alexandria Smith</t>
  </si>
  <si>
    <t>ad2906f7</t>
  </si>
  <si>
    <t>Kayla Williams</t>
  </si>
  <si>
    <t>1a624c2e</t>
  </si>
  <si>
    <t>Susan Cook DDS</t>
  </si>
  <si>
    <t>b0d35c36</t>
  </si>
  <si>
    <t>Michael Powers</t>
  </si>
  <si>
    <t>ba9f4748</t>
  </si>
  <si>
    <t>Veronica Richardson</t>
  </si>
  <si>
    <t>f96788f8</t>
  </si>
  <si>
    <t>Tamara Thomas</t>
  </si>
  <si>
    <t>4bf7586e</t>
  </si>
  <si>
    <t>Eric Giles</t>
  </si>
  <si>
    <t>ecdb4401</t>
  </si>
  <si>
    <t>Vincent Cook</t>
  </si>
  <si>
    <t>eafce076</t>
  </si>
  <si>
    <t>Tammy Cole</t>
  </si>
  <si>
    <t>daea9b01</t>
  </si>
  <si>
    <t>Samantha Alexander</t>
  </si>
  <si>
    <t>2bacb148</t>
  </si>
  <si>
    <t>Renee Gonzalez</t>
  </si>
  <si>
    <t>David Perez</t>
  </si>
  <si>
    <t>9c12cac6</t>
  </si>
  <si>
    <t>Raymond Bryant</t>
  </si>
  <si>
    <t>7ecd6a02</t>
  </si>
  <si>
    <t>Michael Baker</t>
  </si>
  <si>
    <t>6b3e8dd7</t>
  </si>
  <si>
    <t>Anthony Brooks</t>
  </si>
  <si>
    <t>10e91dea</t>
  </si>
  <si>
    <t>Laurie Smith</t>
  </si>
  <si>
    <t>908d1fdf</t>
  </si>
  <si>
    <t>Pamela Park</t>
  </si>
  <si>
    <t>1ae8cb0c</t>
  </si>
  <si>
    <t>Charlene Johnston</t>
  </si>
  <si>
    <t>766c1a24</t>
  </si>
  <si>
    <t>Allison Aguirre</t>
  </si>
  <si>
    <t>0ac3d962</t>
  </si>
  <si>
    <t>Jason White</t>
  </si>
  <si>
    <t>100a5ba9</t>
  </si>
  <si>
    <t>Chloe Grimes</t>
  </si>
  <si>
    <t>002c60cb</t>
  </si>
  <si>
    <t>Kyle Thompson</t>
  </si>
  <si>
    <t>89f2fbb0</t>
  </si>
  <si>
    <t>Cheryl Baker</t>
  </si>
  <si>
    <t>24f7bc79</t>
  </si>
  <si>
    <t>Michaela Strong</t>
  </si>
  <si>
    <t>4dd065b0</t>
  </si>
  <si>
    <t>Todd Hernandez</t>
  </si>
  <si>
    <t>b958dfcf</t>
  </si>
  <si>
    <t>Michael Garcia</t>
  </si>
  <si>
    <t>0c091f76</t>
  </si>
  <si>
    <t>Kara Morris</t>
  </si>
  <si>
    <t>0b000f40</t>
  </si>
  <si>
    <t>Justin Thompson</t>
  </si>
  <si>
    <t>06d36fb4</t>
  </si>
  <si>
    <t>Justin Silva</t>
  </si>
  <si>
    <t>49502f67</t>
  </si>
  <si>
    <t>William King</t>
  </si>
  <si>
    <t>418bdcb4</t>
  </si>
  <si>
    <t>Kim Edwards</t>
  </si>
  <si>
    <t>77dea9b3</t>
  </si>
  <si>
    <t>Theresa Molina</t>
  </si>
  <si>
    <t>8641d5488</t>
  </si>
  <si>
    <t>Gail Walton</t>
  </si>
  <si>
    <t>603fe057</t>
  </si>
  <si>
    <t>Miss Megan Sosa</t>
  </si>
  <si>
    <t>e56d88e9</t>
  </si>
  <si>
    <t>Richard Pope</t>
  </si>
  <si>
    <t>8feec31d</t>
  </si>
  <si>
    <t>William Oliver</t>
  </si>
  <si>
    <t>7278b77c</t>
  </si>
  <si>
    <t>Jeffrey Acosta</t>
  </si>
  <si>
    <t>065e2b49</t>
  </si>
  <si>
    <t>Julie Clark</t>
  </si>
  <si>
    <t>fdac0d0b</t>
  </si>
  <si>
    <t>c643c6ff</t>
  </si>
  <si>
    <t>Ashley Bailey</t>
  </si>
  <si>
    <t>513e1500</t>
  </si>
  <si>
    <t>Sara Sosa</t>
  </si>
  <si>
    <t>0a83023c</t>
  </si>
  <si>
    <t>Becky Munoz</t>
  </si>
  <si>
    <t>88c3db0c</t>
  </si>
  <si>
    <t>Alejandro Barry</t>
  </si>
  <si>
    <t>9bc994c8</t>
  </si>
  <si>
    <t>John Harvey</t>
  </si>
  <si>
    <t>df4cf0a7</t>
  </si>
  <si>
    <t>Randy Murphy</t>
  </si>
  <si>
    <t>4d370c8e</t>
  </si>
  <si>
    <t>Rachel Mahoney</t>
  </si>
  <si>
    <t>a40e6491</t>
  </si>
  <si>
    <t>Matthew Reyes</t>
  </si>
  <si>
    <t>4442099b</t>
  </si>
  <si>
    <t>Drew Santana</t>
  </si>
  <si>
    <t>23b9de4d</t>
  </si>
  <si>
    <t>Roger Vega</t>
  </si>
  <si>
    <t>39187bce</t>
  </si>
  <si>
    <t>Jeff Smith</t>
  </si>
  <si>
    <t>24b50c2e</t>
  </si>
  <si>
    <t>Mary Reed</t>
  </si>
  <si>
    <t>4b7144db</t>
  </si>
  <si>
    <t>Joe Garcia</t>
  </si>
  <si>
    <t>6be9a23a</t>
  </si>
  <si>
    <t>Alexis Lambert</t>
  </si>
  <si>
    <t>29dbd7dd</t>
  </si>
  <si>
    <t>Logan Johnson</t>
  </si>
  <si>
    <t>91e1bfea</t>
  </si>
  <si>
    <t>Melinda West</t>
  </si>
  <si>
    <t>8eb9bfee</t>
  </si>
  <si>
    <t>Samantha Phillips</t>
  </si>
  <si>
    <t>e6d55ff1</t>
  </si>
  <si>
    <t>James Johnson</t>
  </si>
  <si>
    <t>4c5d00df</t>
  </si>
  <si>
    <t>Rebecca Williams</t>
  </si>
  <si>
    <t>8b86b679</t>
  </si>
  <si>
    <t>Lisa Moore</t>
  </si>
  <si>
    <t>6a4f9598</t>
  </si>
  <si>
    <t>Justin Morgan</t>
  </si>
  <si>
    <t>371f76d7</t>
  </si>
  <si>
    <t>Wesley Koch</t>
  </si>
  <si>
    <t>8c1e9474</t>
  </si>
  <si>
    <t>Charlotte Smith</t>
  </si>
  <si>
    <t>0448ab73</t>
  </si>
  <si>
    <t>Darrell Flores</t>
  </si>
  <si>
    <t>71c832f6</t>
  </si>
  <si>
    <t>Hailey Adams</t>
  </si>
  <si>
    <t>d542dca9</t>
  </si>
  <si>
    <t>Anthony Phillips</t>
  </si>
  <si>
    <t>64fd0557</t>
  </si>
  <si>
    <t>Daryl Rose</t>
  </si>
  <si>
    <t>36eaf2fd</t>
  </si>
  <si>
    <t>Matthew King</t>
  </si>
  <si>
    <t>6cc7ca21</t>
  </si>
  <si>
    <t>Robert Martin</t>
  </si>
  <si>
    <t>Gregory Baker</t>
  </si>
  <si>
    <t>7778f3f2</t>
  </si>
  <si>
    <t>Kevin Edwards</t>
  </si>
  <si>
    <t>86de16d5</t>
  </si>
  <si>
    <t>Gary Aguilar</t>
  </si>
  <si>
    <t>344050ea</t>
  </si>
  <si>
    <t>Mark Howard</t>
  </si>
  <si>
    <t>315f75c2</t>
  </si>
  <si>
    <t>Nicholas Kaiser</t>
  </si>
  <si>
    <t>499b4f0e</t>
  </si>
  <si>
    <t>Dr. John Shepard</t>
  </si>
  <si>
    <t>86cf5a0e</t>
  </si>
  <si>
    <t>Margaret Cook</t>
  </si>
  <si>
    <t>35f74755</t>
  </si>
  <si>
    <t>Michael Ramirez</t>
  </si>
  <si>
    <t>b65418f0</t>
  </si>
  <si>
    <t>Leah Lawrence</t>
  </si>
  <si>
    <t>17e98d29</t>
  </si>
  <si>
    <t>Michael Brown</t>
  </si>
  <si>
    <t>2d1dfd53</t>
  </si>
  <si>
    <t>Valerie Baxter</t>
  </si>
  <si>
    <t>84f750f8</t>
  </si>
  <si>
    <t>Thomas Oconnor PhD</t>
  </si>
  <si>
    <t>b5ee0c22</t>
  </si>
  <si>
    <t>George Maxwell</t>
  </si>
  <si>
    <t>28061ec4</t>
  </si>
  <si>
    <t>Leslie Davis</t>
  </si>
  <si>
    <t>1a495cd5</t>
  </si>
  <si>
    <t>Shannon Phelps</t>
  </si>
  <si>
    <t>0bce2a29</t>
  </si>
  <si>
    <t>Kim White</t>
  </si>
  <si>
    <t>3ce73fc3</t>
  </si>
  <si>
    <t>Dawn Schmidt</t>
  </si>
  <si>
    <t>b8da743c</t>
  </si>
  <si>
    <t>Jennifer Kirby</t>
  </si>
  <si>
    <t>047b864b</t>
  </si>
  <si>
    <t>Nathan Hayes</t>
  </si>
  <si>
    <t>437bb6cc</t>
  </si>
  <si>
    <t>Kelli Wilson</t>
  </si>
  <si>
    <t>068b2a02</t>
  </si>
  <si>
    <t>Michael Mcintyre</t>
  </si>
  <si>
    <t>2f5f7e36</t>
  </si>
  <si>
    <t>Shawn Jacobs</t>
  </si>
  <si>
    <t>5ac88441</t>
  </si>
  <si>
    <t>Jean Rosales</t>
  </si>
  <si>
    <t>8ab7c883</t>
  </si>
  <si>
    <t>Gabriella Jefferson</t>
  </si>
  <si>
    <t>e044c6fb</t>
  </si>
  <si>
    <t>Todd Callahan</t>
  </si>
  <si>
    <t>f280aebf</t>
  </si>
  <si>
    <t>John Franklin</t>
  </si>
  <si>
    <t>75a6a45b</t>
  </si>
  <si>
    <t>Ronald Garcia</t>
  </si>
  <si>
    <t>17a7ac43</t>
  </si>
  <si>
    <t>Helen Holt</t>
  </si>
  <si>
    <t>febe0228</t>
  </si>
  <si>
    <t>Timothy Jordan</t>
  </si>
  <si>
    <t>287ac941</t>
  </si>
  <si>
    <t>Breanna Gomez</t>
  </si>
  <si>
    <t>6e469a00</t>
  </si>
  <si>
    <t>Julie Barker</t>
  </si>
  <si>
    <t>c9ff7956</t>
  </si>
  <si>
    <t>Sarah Owens</t>
  </si>
  <si>
    <t>aea36f52</t>
  </si>
  <si>
    <t>James Valdez</t>
  </si>
  <si>
    <t>5cb5c3be</t>
  </si>
  <si>
    <t>Rachel Hayes</t>
  </si>
  <si>
    <t>5e866c09</t>
  </si>
  <si>
    <t>Christine Liu</t>
  </si>
  <si>
    <t>58d948d8</t>
  </si>
  <si>
    <t>Brian Blair</t>
  </si>
  <si>
    <t>7da6bfed</t>
  </si>
  <si>
    <t>Danielle White</t>
  </si>
  <si>
    <t>ded55dce</t>
  </si>
  <si>
    <t>Michael Hawkins</t>
  </si>
  <si>
    <t>a1d64cb6</t>
  </si>
  <si>
    <t>Dawn Dawson</t>
  </si>
  <si>
    <t>59d0060f</t>
  </si>
  <si>
    <t>Dawn Ramirez</t>
  </si>
  <si>
    <t>5351c827</t>
  </si>
  <si>
    <t>Sean Dyer</t>
  </si>
  <si>
    <t>1469fd3d</t>
  </si>
  <si>
    <t>Douglas Riley</t>
  </si>
  <si>
    <t>efbf7745</t>
  </si>
  <si>
    <t>Jacqueline Solomon</t>
  </si>
  <si>
    <t>fe255556</t>
  </si>
  <si>
    <t>Susan Foster</t>
  </si>
  <si>
    <t>4e29b873</t>
  </si>
  <si>
    <t>David Cohen</t>
  </si>
  <si>
    <t>84d3899c</t>
  </si>
  <si>
    <t>James Jacobs</t>
  </si>
  <si>
    <t>348dfee7</t>
  </si>
  <si>
    <t>Daniel Jacobson</t>
  </si>
  <si>
    <t>192a86ba</t>
  </si>
  <si>
    <t>Cheryl Williams</t>
  </si>
  <si>
    <t>2b14bfe7</t>
  </si>
  <si>
    <t>Jonathan Mills</t>
  </si>
  <si>
    <t>5874b2df</t>
  </si>
  <si>
    <t>52374d54</t>
  </si>
  <si>
    <t>Jessica Stone</t>
  </si>
  <si>
    <t>d12216cb</t>
  </si>
  <si>
    <t>Joseph Mccall</t>
  </si>
  <si>
    <t>5ab0994f</t>
  </si>
  <si>
    <t>Andrea Smith</t>
  </si>
  <si>
    <t>1c76a005</t>
  </si>
  <si>
    <t>Peter Sullivan</t>
  </si>
  <si>
    <t>5f96aeb3</t>
  </si>
  <si>
    <t>James Young</t>
  </si>
  <si>
    <t>2848bf98</t>
  </si>
  <si>
    <t>Edward Adams</t>
  </si>
  <si>
    <t>487fc948</t>
  </si>
  <si>
    <t>Laurie Thomas</t>
  </si>
  <si>
    <t>b1d69d46</t>
  </si>
  <si>
    <t>Virginia Hanson</t>
  </si>
  <si>
    <t>e520b09d</t>
  </si>
  <si>
    <t>Zachary Richmond</t>
  </si>
  <si>
    <t>22c8e438</t>
  </si>
  <si>
    <t>Linda Fry</t>
  </si>
  <si>
    <t>9d597b1a</t>
  </si>
  <si>
    <t>Jessica Bush</t>
  </si>
  <si>
    <t>402c6afa</t>
  </si>
  <si>
    <t>Angel Fletcher</t>
  </si>
  <si>
    <t>ef5a7a73</t>
  </si>
  <si>
    <t>Olivia Washington</t>
  </si>
  <si>
    <t>66a0f205</t>
  </si>
  <si>
    <t>Daniel Rhodes</t>
  </si>
  <si>
    <t>54ce9933</t>
  </si>
  <si>
    <t>Daniel Henderson</t>
  </si>
  <si>
    <t>9fd5ff66</t>
  </si>
  <si>
    <t>Stacy Reid</t>
  </si>
  <si>
    <t>465e5deb</t>
  </si>
  <si>
    <t>Patrick Cooley</t>
  </si>
  <si>
    <t>d69ff330</t>
  </si>
  <si>
    <t>Cody Peterson</t>
  </si>
  <si>
    <t>a9434a1d</t>
  </si>
  <si>
    <t>David Lopez</t>
  </si>
  <si>
    <t>22ea8373</t>
  </si>
  <si>
    <t>Julia Carter</t>
  </si>
  <si>
    <t>bce47700</t>
  </si>
  <si>
    <t>Diana Choi</t>
  </si>
  <si>
    <t>e49b01db</t>
  </si>
  <si>
    <t>Randy Taylor</t>
  </si>
  <si>
    <t>c0c7caa0</t>
  </si>
  <si>
    <t>Adam Bray</t>
  </si>
  <si>
    <t>93f428e2</t>
  </si>
  <si>
    <t>Kelly Thompson</t>
  </si>
  <si>
    <t>3414c55d</t>
  </si>
  <si>
    <t>Abigail Wiley</t>
  </si>
  <si>
    <t>aaab8052</t>
  </si>
  <si>
    <t>Lisa Hoover</t>
  </si>
  <si>
    <t>13c9572b</t>
  </si>
  <si>
    <t>Jerry Diaz</t>
  </si>
  <si>
    <t>6761415a</t>
  </si>
  <si>
    <t>Julie Morris</t>
  </si>
  <si>
    <t>dbc02185</t>
  </si>
  <si>
    <t>Craig Rodriguez</t>
  </si>
  <si>
    <t>db5a393b</t>
  </si>
  <si>
    <t>Stephanie Thompson</t>
  </si>
  <si>
    <t>3825a546</t>
  </si>
  <si>
    <t>Henry Miller</t>
  </si>
  <si>
    <t>0bfcd17c</t>
  </si>
  <si>
    <t>Bradley Mathews</t>
  </si>
  <si>
    <t>233572d4</t>
  </si>
  <si>
    <t>Gregory Roberts</t>
  </si>
  <si>
    <t>8a5ccc1c</t>
  </si>
  <si>
    <t>Stephen Woodward</t>
  </si>
  <si>
    <t>25b36c04</t>
  </si>
  <si>
    <t>Tracy Cox</t>
  </si>
  <si>
    <t>588f33e2</t>
  </si>
  <si>
    <t>Daniel Hubbard</t>
  </si>
  <si>
    <t>34a46cf5</t>
  </si>
  <si>
    <t>Michael Johnson</t>
  </si>
  <si>
    <t>a67b6a95</t>
  </si>
  <si>
    <t>Gina Hall</t>
  </si>
  <si>
    <t>d021c207</t>
  </si>
  <si>
    <t>Timothy Miller</t>
  </si>
  <si>
    <t>c9f49a28</t>
  </si>
  <si>
    <t>Sandra Meadows</t>
  </si>
  <si>
    <t>31f7ea84</t>
  </si>
  <si>
    <t>Stephanie Rodgers</t>
  </si>
  <si>
    <t>f370d7f5</t>
  </si>
  <si>
    <t>Katelyn Hernandez MD</t>
  </si>
  <si>
    <t>948c0f35</t>
  </si>
  <si>
    <t>fb45d80d</t>
  </si>
  <si>
    <t>Steven Woodard</t>
  </si>
  <si>
    <t>376e77c7</t>
  </si>
  <si>
    <t>27f1f394</t>
  </si>
  <si>
    <t>Victor Allen</t>
  </si>
  <si>
    <t>acb2d7c5</t>
  </si>
  <si>
    <t>Donald Kennedy</t>
  </si>
  <si>
    <t>71dff92f</t>
  </si>
  <si>
    <t>Angela Miller</t>
  </si>
  <si>
    <t>b119875d</t>
  </si>
  <si>
    <t>Bill Hanna</t>
  </si>
  <si>
    <t>570d33620</t>
  </si>
  <si>
    <t>Troy Zimmerman</t>
  </si>
  <si>
    <t>6fcc8bf2</t>
  </si>
  <si>
    <t>Crystal Robinson</t>
  </si>
  <si>
    <t>4fbf96ff</t>
  </si>
  <si>
    <t>Tom Jones</t>
  </si>
  <si>
    <t>9f0ec8c1</t>
  </si>
  <si>
    <t>Richard Conley</t>
  </si>
  <si>
    <t>48c401f4</t>
  </si>
  <si>
    <t>Melissa Wright</t>
  </si>
  <si>
    <t>bc42f442</t>
  </si>
  <si>
    <t>Christopher Guerrero</t>
  </si>
  <si>
    <t>fe340e3c</t>
  </si>
  <si>
    <t>Matthew Booth</t>
  </si>
  <si>
    <t>0e432d2c</t>
  </si>
  <si>
    <t>Larry Vang</t>
  </si>
  <si>
    <t>4578021a</t>
  </si>
  <si>
    <t>Tyler Tate</t>
  </si>
  <si>
    <t>128ffd3b</t>
  </si>
  <si>
    <t>Victoria Young</t>
  </si>
  <si>
    <t>918b5e51</t>
  </si>
  <si>
    <t>Wendy Willis</t>
  </si>
  <si>
    <t>79c36fe4</t>
  </si>
  <si>
    <t>Edward Sanford</t>
  </si>
  <si>
    <t>224680c1</t>
  </si>
  <si>
    <t>Timothy Delgado</t>
  </si>
  <si>
    <t>0aae7ae5</t>
  </si>
  <si>
    <t>Stacy Peterson</t>
  </si>
  <si>
    <t>3ccdc507</t>
  </si>
  <si>
    <t>Jared Gardner</t>
  </si>
  <si>
    <t>f1fc0683</t>
  </si>
  <si>
    <t>Kyle Costa</t>
  </si>
  <si>
    <t>e36eb8ad</t>
  </si>
  <si>
    <t>Mr. Alexander Howell DDS</t>
  </si>
  <si>
    <t>8b546862</t>
  </si>
  <si>
    <t>Dr. Sara Sanford</t>
  </si>
  <si>
    <t>214ccc82</t>
  </si>
  <si>
    <t>Lori Gillespie</t>
  </si>
  <si>
    <t>db91bc7a</t>
  </si>
  <si>
    <t>Kenneth Nelson</t>
  </si>
  <si>
    <t>99e77d2b</t>
  </si>
  <si>
    <t>William Franco</t>
  </si>
  <si>
    <t>ee120d59</t>
  </si>
  <si>
    <t>Christopher Allen</t>
  </si>
  <si>
    <t>c3fcbce4</t>
  </si>
  <si>
    <t>Monica Chavez</t>
  </si>
  <si>
    <t>af25d2b1</t>
  </si>
  <si>
    <t>Richard Jones</t>
  </si>
  <si>
    <t>34521fe9</t>
  </si>
  <si>
    <t>Edward Warren</t>
  </si>
  <si>
    <t>a5b5913b</t>
  </si>
  <si>
    <t>Sarah Brown</t>
  </si>
  <si>
    <t>032d7688</t>
  </si>
  <si>
    <t>Cody Hart DDS</t>
  </si>
  <si>
    <t>e31eb6bd</t>
  </si>
  <si>
    <t>Charles Pena</t>
  </si>
  <si>
    <t>e5997c44</t>
  </si>
  <si>
    <t>Michael Simmons</t>
  </si>
  <si>
    <t>34922db1</t>
  </si>
  <si>
    <t>Gina Collins</t>
  </si>
  <si>
    <t>80eb9e55</t>
  </si>
  <si>
    <t>Stephanie Preston</t>
  </si>
  <si>
    <t>fe7a5d2b</t>
  </si>
  <si>
    <t>Carol Moss</t>
  </si>
  <si>
    <t>b8c7559d</t>
  </si>
  <si>
    <t>Michael Oconnell</t>
  </si>
  <si>
    <t>5bdddcbb</t>
  </si>
  <si>
    <t>Ricky Williams</t>
  </si>
  <si>
    <t>95c877df</t>
  </si>
  <si>
    <t>Michelle Stevenson</t>
  </si>
  <si>
    <t>e56a6788</t>
  </si>
  <si>
    <t>Zachary Lewis</t>
  </si>
  <si>
    <t>7c0af2f0</t>
  </si>
  <si>
    <t>Deborah Fowler</t>
  </si>
  <si>
    <t>da88ad93</t>
  </si>
  <si>
    <t>Mary Rivera</t>
  </si>
  <si>
    <t>8f45aa85</t>
  </si>
  <si>
    <t>Norma Soto</t>
  </si>
  <si>
    <t>4bb6d046</t>
  </si>
  <si>
    <t>Chase Brown</t>
  </si>
  <si>
    <t>e11b1348</t>
  </si>
  <si>
    <t>Rachael Ray</t>
  </si>
  <si>
    <t>3c73ff32</t>
  </si>
  <si>
    <t>Cynthia Duncan</t>
  </si>
  <si>
    <t>e284ea46</t>
  </si>
  <si>
    <t>Ronald Santiago</t>
  </si>
  <si>
    <t>d4e0eb7e</t>
  </si>
  <si>
    <t>Caitlyn Andrade</t>
  </si>
  <si>
    <t>36e64735</t>
  </si>
  <si>
    <t>Brian Hernandez</t>
  </si>
  <si>
    <t>02d36c39</t>
  </si>
  <si>
    <t>Brandon Thompson</t>
  </si>
  <si>
    <t>f7400dc8</t>
  </si>
  <si>
    <t>Lisa Malone</t>
  </si>
  <si>
    <t>6c3a1ea1</t>
  </si>
  <si>
    <t>Sharon Stevens</t>
  </si>
  <si>
    <t>321s58098</t>
  </si>
  <si>
    <t>Preston Valdez</t>
  </si>
  <si>
    <t>ebab0cd4</t>
  </si>
  <si>
    <t>Michael Harvey</t>
  </si>
  <si>
    <t>c76296f2</t>
  </si>
  <si>
    <t>Brian Anderson</t>
  </si>
  <si>
    <t>f53ae3fe</t>
  </si>
  <si>
    <t>Stephanie Gomez</t>
  </si>
  <si>
    <t>e0cc030f</t>
  </si>
  <si>
    <t>Andrew Daniel</t>
  </si>
  <si>
    <t>c7ec58e8</t>
  </si>
  <si>
    <t>Erik Parker</t>
  </si>
  <si>
    <t>5c53bcdf</t>
  </si>
  <si>
    <t>612b4683</t>
  </si>
  <si>
    <t>4290b7984</t>
  </si>
  <si>
    <t>28225722b</t>
  </si>
  <si>
    <t>5743723b</t>
  </si>
  <si>
    <t>Active</t>
  </si>
  <si>
    <t xml:space="preserve">Active </t>
  </si>
  <si>
    <t>Hire year</t>
  </si>
  <si>
    <t>Row Labels</t>
  </si>
  <si>
    <t>Grand Total</t>
  </si>
  <si>
    <t>Count of Status</t>
  </si>
  <si>
    <t>Average of Satisfaction Score</t>
  </si>
  <si>
    <t>Rating</t>
  </si>
  <si>
    <t>Balanced rating</t>
  </si>
  <si>
    <t>Count of Exit Reason</t>
  </si>
  <si>
    <t>Attrition rate</t>
  </si>
  <si>
    <t>Female Avg Emp</t>
  </si>
  <si>
    <t>Male Avg Emp</t>
  </si>
  <si>
    <t>Rate</t>
  </si>
  <si>
    <t>Turnover rate</t>
  </si>
  <si>
    <t>Number of employees left</t>
  </si>
  <si>
    <t>Average Number of Employees</t>
  </si>
  <si>
    <t>Attrition</t>
  </si>
  <si>
    <t xml:space="preserve">Turnover </t>
  </si>
  <si>
    <t>Average of Absenteeism Rate (%)</t>
  </si>
  <si>
    <t>Jan</t>
  </si>
  <si>
    <t>Feb</t>
  </si>
  <si>
    <t>Mar</t>
  </si>
  <si>
    <t>Apr</t>
  </si>
  <si>
    <t>May</t>
  </si>
  <si>
    <t>Jun</t>
  </si>
  <si>
    <t>Jul</t>
  </si>
  <si>
    <t>Aug</t>
  </si>
  <si>
    <t>Sep</t>
  </si>
  <si>
    <t>Oct</t>
  </si>
  <si>
    <t>Nov</t>
  </si>
  <si>
    <t>Dec</t>
  </si>
  <si>
    <t>2020</t>
  </si>
  <si>
    <t>2021</t>
  </si>
  <si>
    <t>2022</t>
  </si>
  <si>
    <t>2023</t>
  </si>
  <si>
    <t>2024</t>
  </si>
  <si>
    <t>Column Labels</t>
  </si>
  <si>
    <t>Female Rate</t>
  </si>
  <si>
    <t>Male Rate</t>
  </si>
  <si>
    <t>Exit year</t>
  </si>
  <si>
    <t>Count of Exit Type</t>
  </si>
  <si>
    <t>Total Emp</t>
  </si>
  <si>
    <t>Turnover Rate</t>
  </si>
  <si>
    <t>HR MANAGEMENT  DASHBOARD</t>
  </si>
  <si>
    <t>Count of Manager Interview</t>
  </si>
  <si>
    <t>Count of Job Type</t>
  </si>
  <si>
    <t>Full time</t>
  </si>
  <si>
    <t>Part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</si>
</sst>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0"/>
      <color theme="1"/>
      <name val="Calibri"/>
      <family val="2"/>
      <scheme val="minor"/>
    </font>
    <font>
      <sz val="20"/>
      <color theme="1"/>
      <name val="Calibri"/>
      <family val="2"/>
      <scheme val="minor"/>
    </font>
    <font>
      <b/>
      <sz val="11"/>
      <color theme="1" tint="4.9989318521683403E-2"/>
      <name val="Calibri"/>
      <family val="2"/>
      <scheme val="minor"/>
    </font>
    <font>
      <b/>
      <sz val="11"/>
      <color theme="4" tint="-0.499984740745262"/>
      <name val="Calibri"/>
      <family val="2"/>
      <scheme val="minor"/>
    </font>
    <font>
      <b/>
      <sz val="11"/>
      <color theme="5" tint="-0.249977111117893"/>
      <name val="Calibri"/>
      <family val="2"/>
      <scheme val="minor"/>
    </font>
    <font>
      <b/>
      <sz val="14"/>
      <color theme="1" tint="4.9989318521683403E-2"/>
      <name val="Calibri"/>
      <family val="2"/>
      <scheme val="minor"/>
    </font>
    <font>
      <b/>
      <sz val="14"/>
      <color theme="5" tint="-0.249977111117893"/>
      <name val="Calibri"/>
      <family val="2"/>
      <scheme val="minor"/>
    </font>
    <font>
      <sz val="14"/>
      <color theme="1"/>
      <name val="Calibri"/>
      <family val="2"/>
      <scheme val="minor"/>
    </font>
    <font>
      <sz val="26"/>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0" tint="-4.9989318521683403E-2"/>
        <bgColor indexed="64"/>
      </patternFill>
    </fill>
  </fills>
  <borders count="6">
    <border>
      <left/>
      <right/>
      <top/>
      <bottom/>
      <diagonal/>
    </border>
    <border>
      <left/>
      <right/>
      <top/>
      <bottom style="thin">
        <color theme="4" tint="0.39997558519241921"/>
      </bottom>
      <diagonal/>
    </border>
    <border>
      <left/>
      <right/>
      <top/>
      <bottom style="medium">
        <color indexed="64"/>
      </bottom>
      <diagonal/>
    </border>
    <border>
      <left/>
      <right/>
      <top/>
      <bottom style="thick">
        <color theme="0" tint="-0.499984740745262"/>
      </bottom>
      <diagonal/>
    </border>
    <border>
      <left/>
      <right style="thin">
        <color theme="3" tint="-0.499984740745262"/>
      </right>
      <top/>
      <bottom/>
      <diagonal/>
    </border>
    <border>
      <left/>
      <right style="thin">
        <color theme="0" tint="-0.499984740745262"/>
      </right>
      <top/>
      <bottom/>
      <diagonal/>
    </border>
  </borders>
  <cellStyleXfs count="1">
    <xf numFmtId="0" fontId="0" fillId="0" borderId="0"/>
  </cellStyleXfs>
  <cellXfs count="37">
    <xf numFmtId="0" fontId="0" fillId="0" borderId="0" xfId="0"/>
    <xf numFmtId="14" fontId="0" fillId="0" borderId="0" xfId="0" applyNumberFormat="1"/>
    <xf numFmtId="11" fontId="0" fillId="0" borderId="0" xfId="0" applyNumberFormat="1"/>
    <xf numFmtId="0" fontId="0" fillId="2" borderId="0" xfId="0" applyFill="1"/>
    <xf numFmtId="2" fontId="0" fillId="0" borderId="0" xfId="0" applyNumberFormat="1"/>
    <xf numFmtId="0" fontId="0" fillId="3" borderId="0" xfId="0" applyFill="1"/>
    <xf numFmtId="0" fontId="0" fillId="0" borderId="0" xfId="0" pivotButton="1"/>
    <xf numFmtId="0" fontId="0" fillId="0" borderId="0" xfId="0" applyAlignment="1">
      <alignment horizontal="left"/>
    </xf>
    <xf numFmtId="0" fontId="1" fillId="4" borderId="1" xfId="0" applyFont="1" applyFill="1" applyBorder="1"/>
    <xf numFmtId="0" fontId="0" fillId="0" borderId="0" xfId="0" applyAlignment="1">
      <alignment horizontal="left" indent="1"/>
    </xf>
    <xf numFmtId="0" fontId="1" fillId="0" borderId="1" xfId="0" applyFont="1" applyBorder="1" applyAlignment="1">
      <alignment horizontal="left"/>
    </xf>
    <xf numFmtId="0" fontId="1" fillId="0" borderId="1" xfId="0" applyFont="1" applyBorder="1"/>
    <xf numFmtId="0" fontId="1" fillId="0" borderId="0" xfId="0" applyFont="1" applyAlignment="1">
      <alignment horizontal="left"/>
    </xf>
    <xf numFmtId="0" fontId="1" fillId="0" borderId="0" xfId="0" applyFont="1"/>
    <xf numFmtId="0" fontId="2" fillId="5" borderId="0" xfId="0" applyFont="1" applyFill="1"/>
    <xf numFmtId="0" fontId="3" fillId="5" borderId="2" xfId="0" applyFont="1" applyFill="1" applyBorder="1"/>
    <xf numFmtId="0" fontId="3" fillId="5" borderId="0" xfId="0" applyFont="1" applyFill="1"/>
    <xf numFmtId="0" fontId="10" fillId="6" borderId="0" xfId="0" applyFont="1" applyFill="1"/>
    <xf numFmtId="10" fontId="8" fillId="6" borderId="0" xfId="0" applyNumberFormat="1" applyFont="1" applyFill="1" applyAlignment="1">
      <alignment horizontal="center"/>
    </xf>
    <xf numFmtId="0" fontId="0" fillId="6" borderId="0" xfId="0" applyFill="1"/>
    <xf numFmtId="0" fontId="0" fillId="6" borderId="4" xfId="0" applyFill="1" applyBorder="1"/>
    <xf numFmtId="0" fontId="0" fillId="6" borderId="3" xfId="0" applyFill="1" applyBorder="1"/>
    <xf numFmtId="0" fontId="7" fillId="6" borderId="3" xfId="0" applyFont="1" applyFill="1" applyBorder="1" applyAlignment="1">
      <alignment horizontal="center"/>
    </xf>
    <xf numFmtId="0" fontId="9" fillId="6" borderId="0" xfId="0" applyFont="1" applyFill="1"/>
    <xf numFmtId="0" fontId="0" fillId="6" borderId="5" xfId="0" applyFill="1" applyBorder="1"/>
    <xf numFmtId="0" fontId="4" fillId="6" borderId="0" xfId="0" applyFont="1" applyFill="1" applyAlignment="1">
      <alignment horizontal="center"/>
    </xf>
    <xf numFmtId="10" fontId="5" fillId="6" borderId="0" xfId="0" applyNumberFormat="1" applyFont="1" applyFill="1" applyAlignment="1">
      <alignment horizontal="center"/>
    </xf>
    <xf numFmtId="10" fontId="6" fillId="6" borderId="0" xfId="0" applyNumberFormat="1" applyFont="1" applyFill="1" applyAlignment="1">
      <alignment horizontal="center"/>
    </xf>
    <xf numFmtId="0" fontId="6" fillId="6" borderId="3" xfId="0" applyFont="1" applyFill="1" applyBorder="1" applyAlignment="1">
      <alignment horizontal="center"/>
    </xf>
    <xf numFmtId="0" fontId="5" fillId="6" borderId="3" xfId="0" applyFont="1" applyFill="1" applyBorder="1" applyAlignment="1">
      <alignment horizontal="center"/>
    </xf>
    <xf numFmtId="0" fontId="4" fillId="6" borderId="3" xfId="0" applyFont="1" applyFill="1" applyBorder="1" applyAlignment="1">
      <alignment horizontal="center"/>
    </xf>
    <xf numFmtId="0" fontId="5" fillId="6" borderId="0" xfId="0" applyFont="1" applyFill="1" applyAlignment="1">
      <alignment horizontal="center"/>
    </xf>
    <xf numFmtId="0" fontId="6" fillId="6" borderId="5" xfId="0" applyFont="1" applyFill="1" applyBorder="1" applyAlignment="1">
      <alignment horizontal="center"/>
    </xf>
    <xf numFmtId="2" fontId="5" fillId="6" borderId="3" xfId="0" applyNumberFormat="1" applyFont="1" applyFill="1" applyBorder="1" applyAlignment="1">
      <alignment horizontal="center"/>
    </xf>
    <xf numFmtId="2" fontId="6" fillId="6" borderId="3" xfId="0" applyNumberFormat="1" applyFont="1" applyFill="1" applyBorder="1" applyAlignment="1">
      <alignment horizontal="center"/>
    </xf>
    <xf numFmtId="0" fontId="1" fillId="6" borderId="0" xfId="0" applyFont="1" applyFill="1" applyAlignment="1">
      <alignment horizontal="center"/>
    </xf>
    <xf numFmtId="0" fontId="1" fillId="4" borderId="1" xfId="0" applyFont="1" applyFill="1" applyBorder="1" applyAlignment="1">
      <alignment horizontal="center"/>
    </xf>
  </cellXfs>
  <cellStyles count="1">
    <cellStyle name="Normal" xfId="0" builtinId="0"/>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52873563218389"/>
          <c:y val="0.16975308641975309"/>
          <c:w val="0.61494252873563215"/>
          <c:h val="0.66049382716049387"/>
        </c:manualLayout>
      </c:layout>
      <c:doughnutChart>
        <c:varyColors val="1"/>
        <c:ser>
          <c:idx val="0"/>
          <c:order val="0"/>
          <c:spPr>
            <a:ln>
              <a:noFill/>
            </a:ln>
          </c:spPr>
          <c:dPt>
            <c:idx val="0"/>
            <c:bubble3D val="0"/>
            <c:spPr>
              <a:gradFill>
                <a:gsLst>
                  <a:gs pos="0">
                    <a:schemeClr val="accent5">
                      <a:lumMod val="50000"/>
                    </a:schemeClr>
                  </a:gs>
                  <a:gs pos="41000">
                    <a:schemeClr val="accent1">
                      <a:lumMod val="45000"/>
                      <a:lumOff val="55000"/>
                    </a:schemeClr>
                  </a:gs>
                  <a:gs pos="100000">
                    <a:schemeClr val="bg2">
                      <a:lumMod val="50000"/>
                    </a:schemeClr>
                  </a:gs>
                </a:gsLst>
                <a:lin ang="5400000" scaled="1"/>
              </a:gradFill>
              <a:ln w="19050">
                <a:noFill/>
              </a:ln>
              <a:effectLst/>
            </c:spPr>
            <c:extLst>
              <c:ext xmlns:c16="http://schemas.microsoft.com/office/drawing/2014/chart" uri="{C3380CC4-5D6E-409C-BE32-E72D297353CC}">
                <c16:uniqueId val="{00000001-4C99-4FD8-B913-2ED10474215C}"/>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4C99-4FD8-B913-2ED10474215C}"/>
              </c:ext>
            </c:extLst>
          </c:dPt>
          <c:val>
            <c:numRef>
              <c:f>Demo!$C$13:$C$14</c:f>
              <c:numCache>
                <c:formatCode>General</c:formatCode>
                <c:ptCount val="2"/>
                <c:pt idx="0">
                  <c:v>0.55120192307692306</c:v>
                </c:pt>
                <c:pt idx="1">
                  <c:v>0.44879807692307694</c:v>
                </c:pt>
              </c:numCache>
            </c:numRef>
          </c:val>
          <c:extLst>
            <c:ext xmlns:c16="http://schemas.microsoft.com/office/drawing/2014/chart" uri="{C3380CC4-5D6E-409C-BE32-E72D297353CC}">
              <c16:uniqueId val="{00000004-4C99-4FD8-B913-2ED1047421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[HRA1.xlsx]Active!PivotTable1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Status</a:t>
            </a:r>
            <a:endParaRPr lang="en-IN"/>
          </a:p>
        </c:rich>
      </c:tx>
      <c:layout>
        <c:manualLayout>
          <c:xMode val="edge"/>
          <c:yMode val="edge"/>
          <c:x val="4.2337545885056171E-2"/>
          <c:y val="3.67197062423500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Active!$B$3:$B$4</c:f>
              <c:strCache>
                <c:ptCount val="1"/>
                <c:pt idx="0">
                  <c:v>Active</c:v>
                </c:pt>
              </c:strCache>
            </c:strRef>
          </c:tx>
          <c:spPr>
            <a:solidFill>
              <a:schemeClr val="accent5">
                <a:lumMod val="75000"/>
              </a:schemeClr>
            </a:solidFill>
            <a:ln>
              <a:noFill/>
            </a:ln>
            <a:effectLst/>
          </c:spPr>
          <c:invertIfNegative val="0"/>
          <c:cat>
            <c:multiLvlStrRef>
              <c:f>Active!$A$5:$A$67</c:f>
              <c:multiLvlStrCache>
                <c:ptCount val="5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lvl>
                <c:lvl>
                  <c:pt idx="0">
                    <c:v>2020</c:v>
                  </c:pt>
                  <c:pt idx="12">
                    <c:v>2021</c:v>
                  </c:pt>
                  <c:pt idx="24">
                    <c:v>2022</c:v>
                  </c:pt>
                  <c:pt idx="36">
                    <c:v>2023</c:v>
                  </c:pt>
                  <c:pt idx="48">
                    <c:v>2024</c:v>
                  </c:pt>
                </c:lvl>
              </c:multiLvlStrCache>
            </c:multiLvlStrRef>
          </c:cat>
          <c:val>
            <c:numRef>
              <c:f>Active!$B$5:$B$67</c:f>
              <c:numCache>
                <c:formatCode>General</c:formatCode>
                <c:ptCount val="57"/>
                <c:pt idx="0">
                  <c:v>8</c:v>
                </c:pt>
                <c:pt idx="1">
                  <c:v>7</c:v>
                </c:pt>
                <c:pt idx="2">
                  <c:v>1</c:v>
                </c:pt>
                <c:pt idx="3">
                  <c:v>12</c:v>
                </c:pt>
                <c:pt idx="4">
                  <c:v>9</c:v>
                </c:pt>
                <c:pt idx="5">
                  <c:v>3</c:v>
                </c:pt>
                <c:pt idx="6">
                  <c:v>4</c:v>
                </c:pt>
                <c:pt idx="7">
                  <c:v>8</c:v>
                </c:pt>
                <c:pt idx="8">
                  <c:v>5</c:v>
                </c:pt>
                <c:pt idx="9">
                  <c:v>4</c:v>
                </c:pt>
                <c:pt idx="10">
                  <c:v>3</c:v>
                </c:pt>
                <c:pt idx="11">
                  <c:v>11</c:v>
                </c:pt>
                <c:pt idx="12">
                  <c:v>5</c:v>
                </c:pt>
                <c:pt idx="13">
                  <c:v>6</c:v>
                </c:pt>
                <c:pt idx="14">
                  <c:v>8</c:v>
                </c:pt>
                <c:pt idx="15">
                  <c:v>7</c:v>
                </c:pt>
                <c:pt idx="16">
                  <c:v>9</c:v>
                </c:pt>
                <c:pt idx="17">
                  <c:v>9</c:v>
                </c:pt>
                <c:pt idx="18">
                  <c:v>8</c:v>
                </c:pt>
                <c:pt idx="19">
                  <c:v>4</c:v>
                </c:pt>
                <c:pt idx="20">
                  <c:v>6</c:v>
                </c:pt>
                <c:pt idx="21">
                  <c:v>6</c:v>
                </c:pt>
                <c:pt idx="22">
                  <c:v>3</c:v>
                </c:pt>
                <c:pt idx="23">
                  <c:v>3</c:v>
                </c:pt>
                <c:pt idx="24">
                  <c:v>9</c:v>
                </c:pt>
                <c:pt idx="25">
                  <c:v>4</c:v>
                </c:pt>
                <c:pt idx="26">
                  <c:v>4</c:v>
                </c:pt>
                <c:pt idx="27">
                  <c:v>8</c:v>
                </c:pt>
                <c:pt idx="28">
                  <c:v>6</c:v>
                </c:pt>
                <c:pt idx="29">
                  <c:v>6</c:v>
                </c:pt>
                <c:pt idx="30">
                  <c:v>6</c:v>
                </c:pt>
                <c:pt idx="31">
                  <c:v>2</c:v>
                </c:pt>
                <c:pt idx="32">
                  <c:v>5</c:v>
                </c:pt>
                <c:pt idx="33">
                  <c:v>5</c:v>
                </c:pt>
                <c:pt idx="34">
                  <c:v>5</c:v>
                </c:pt>
                <c:pt idx="35">
                  <c:v>4</c:v>
                </c:pt>
                <c:pt idx="36">
                  <c:v>7</c:v>
                </c:pt>
                <c:pt idx="37">
                  <c:v>7</c:v>
                </c:pt>
                <c:pt idx="38">
                  <c:v>11</c:v>
                </c:pt>
                <c:pt idx="39">
                  <c:v>7</c:v>
                </c:pt>
                <c:pt idx="40">
                  <c:v>9</c:v>
                </c:pt>
                <c:pt idx="41">
                  <c:v>7</c:v>
                </c:pt>
                <c:pt idx="42">
                  <c:v>5</c:v>
                </c:pt>
                <c:pt idx="43">
                  <c:v>3</c:v>
                </c:pt>
                <c:pt idx="44">
                  <c:v>3</c:v>
                </c:pt>
                <c:pt idx="45">
                  <c:v>7</c:v>
                </c:pt>
                <c:pt idx="46">
                  <c:v>9</c:v>
                </c:pt>
                <c:pt idx="47">
                  <c:v>4</c:v>
                </c:pt>
                <c:pt idx="48">
                  <c:v>10</c:v>
                </c:pt>
                <c:pt idx="49">
                  <c:v>2</c:v>
                </c:pt>
                <c:pt idx="50">
                  <c:v>5</c:v>
                </c:pt>
                <c:pt idx="51">
                  <c:v>7</c:v>
                </c:pt>
                <c:pt idx="52">
                  <c:v>3</c:v>
                </c:pt>
                <c:pt idx="53">
                  <c:v>2</c:v>
                </c:pt>
                <c:pt idx="54">
                  <c:v>6</c:v>
                </c:pt>
                <c:pt idx="55">
                  <c:v>10</c:v>
                </c:pt>
                <c:pt idx="56">
                  <c:v>1</c:v>
                </c:pt>
              </c:numCache>
            </c:numRef>
          </c:val>
          <c:extLst>
            <c:ext xmlns:c16="http://schemas.microsoft.com/office/drawing/2014/chart" uri="{C3380CC4-5D6E-409C-BE32-E72D297353CC}">
              <c16:uniqueId val="{00000000-DD7C-4155-8060-2992CBB0D150}"/>
            </c:ext>
          </c:extLst>
        </c:ser>
        <c:ser>
          <c:idx val="1"/>
          <c:order val="1"/>
          <c:tx>
            <c:strRef>
              <c:f>Active!$C$3:$C$4</c:f>
              <c:strCache>
                <c:ptCount val="1"/>
                <c:pt idx="0">
                  <c:v>New hire</c:v>
                </c:pt>
              </c:strCache>
            </c:strRef>
          </c:tx>
          <c:spPr>
            <a:solidFill>
              <a:schemeClr val="bg2">
                <a:lumMod val="50000"/>
              </a:schemeClr>
            </a:solidFill>
            <a:ln>
              <a:noFill/>
            </a:ln>
            <a:effectLst/>
          </c:spPr>
          <c:invertIfNegative val="0"/>
          <c:cat>
            <c:multiLvlStrRef>
              <c:f>Active!$A$5:$A$67</c:f>
              <c:multiLvlStrCache>
                <c:ptCount val="5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lvl>
                <c:lvl>
                  <c:pt idx="0">
                    <c:v>2020</c:v>
                  </c:pt>
                  <c:pt idx="12">
                    <c:v>2021</c:v>
                  </c:pt>
                  <c:pt idx="24">
                    <c:v>2022</c:v>
                  </c:pt>
                  <c:pt idx="36">
                    <c:v>2023</c:v>
                  </c:pt>
                  <c:pt idx="48">
                    <c:v>2024</c:v>
                  </c:pt>
                </c:lvl>
              </c:multiLvlStrCache>
            </c:multiLvlStrRef>
          </c:cat>
          <c:val>
            <c:numRef>
              <c:f>Active!$C$5:$C$67</c:f>
              <c:numCache>
                <c:formatCode>General</c:formatCode>
                <c:ptCount val="57"/>
                <c:pt idx="0">
                  <c:v>2</c:v>
                </c:pt>
                <c:pt idx="1">
                  <c:v>3</c:v>
                </c:pt>
                <c:pt idx="2">
                  <c:v>4</c:v>
                </c:pt>
                <c:pt idx="6">
                  <c:v>2</c:v>
                </c:pt>
                <c:pt idx="7">
                  <c:v>2</c:v>
                </c:pt>
                <c:pt idx="8">
                  <c:v>4</c:v>
                </c:pt>
                <c:pt idx="9">
                  <c:v>2</c:v>
                </c:pt>
                <c:pt idx="10">
                  <c:v>1</c:v>
                </c:pt>
                <c:pt idx="12">
                  <c:v>3</c:v>
                </c:pt>
                <c:pt idx="13">
                  <c:v>1</c:v>
                </c:pt>
                <c:pt idx="14">
                  <c:v>2</c:v>
                </c:pt>
                <c:pt idx="17">
                  <c:v>1</c:v>
                </c:pt>
                <c:pt idx="19">
                  <c:v>4</c:v>
                </c:pt>
                <c:pt idx="20">
                  <c:v>3</c:v>
                </c:pt>
                <c:pt idx="21">
                  <c:v>1</c:v>
                </c:pt>
                <c:pt idx="22">
                  <c:v>3</c:v>
                </c:pt>
                <c:pt idx="23">
                  <c:v>1</c:v>
                </c:pt>
                <c:pt idx="24">
                  <c:v>3</c:v>
                </c:pt>
                <c:pt idx="25">
                  <c:v>2</c:v>
                </c:pt>
                <c:pt idx="27">
                  <c:v>1</c:v>
                </c:pt>
                <c:pt idx="28">
                  <c:v>1</c:v>
                </c:pt>
                <c:pt idx="29">
                  <c:v>1</c:v>
                </c:pt>
                <c:pt idx="30">
                  <c:v>2</c:v>
                </c:pt>
                <c:pt idx="35">
                  <c:v>3</c:v>
                </c:pt>
                <c:pt idx="37">
                  <c:v>2</c:v>
                </c:pt>
                <c:pt idx="38">
                  <c:v>1</c:v>
                </c:pt>
                <c:pt idx="39">
                  <c:v>1</c:v>
                </c:pt>
                <c:pt idx="40">
                  <c:v>1</c:v>
                </c:pt>
                <c:pt idx="41">
                  <c:v>1</c:v>
                </c:pt>
                <c:pt idx="42">
                  <c:v>2</c:v>
                </c:pt>
                <c:pt idx="43">
                  <c:v>2</c:v>
                </c:pt>
                <c:pt idx="46">
                  <c:v>1</c:v>
                </c:pt>
                <c:pt idx="47">
                  <c:v>3</c:v>
                </c:pt>
                <c:pt idx="48">
                  <c:v>2</c:v>
                </c:pt>
                <c:pt idx="49">
                  <c:v>3</c:v>
                </c:pt>
                <c:pt idx="50">
                  <c:v>3</c:v>
                </c:pt>
                <c:pt idx="52">
                  <c:v>1</c:v>
                </c:pt>
                <c:pt idx="54">
                  <c:v>1</c:v>
                </c:pt>
                <c:pt idx="55">
                  <c:v>1</c:v>
                </c:pt>
              </c:numCache>
            </c:numRef>
          </c:val>
          <c:extLst>
            <c:ext xmlns:c16="http://schemas.microsoft.com/office/drawing/2014/chart" uri="{C3380CC4-5D6E-409C-BE32-E72D297353CC}">
              <c16:uniqueId val="{00000001-DD7C-4155-8060-2992CBB0D150}"/>
            </c:ext>
          </c:extLst>
        </c:ser>
        <c:dLbls>
          <c:showLegendKey val="0"/>
          <c:showVal val="0"/>
          <c:showCatName val="0"/>
          <c:showSerName val="0"/>
          <c:showPercent val="0"/>
          <c:showBubbleSize val="0"/>
        </c:dLbls>
        <c:gapWidth val="219"/>
        <c:overlap val="-27"/>
        <c:axId val="31580832"/>
        <c:axId val="31584672"/>
      </c:barChart>
      <c:catAx>
        <c:axId val="315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84672"/>
        <c:crosses val="autoZero"/>
        <c:auto val="1"/>
        <c:lblAlgn val="ctr"/>
        <c:lblOffset val="100"/>
        <c:noMultiLvlLbl val="0"/>
      </c:catAx>
      <c:valAx>
        <c:axId val="31584672"/>
        <c:scaling>
          <c:orientation val="minMax"/>
        </c:scaling>
        <c:delete val="1"/>
        <c:axPos val="l"/>
        <c:numFmt formatCode="General" sourceLinked="1"/>
        <c:majorTickMark val="none"/>
        <c:minorTickMark val="none"/>
        <c:tickLblPos val="nextTo"/>
        <c:crossAx val="31580832"/>
        <c:crosses val="autoZero"/>
        <c:crossBetween val="between"/>
      </c:valAx>
      <c:spPr>
        <a:noFill/>
        <a:ln>
          <a:noFill/>
        </a:ln>
        <a:effectLst/>
      </c:spPr>
    </c:plotArea>
    <c:legend>
      <c:legendPos val="r"/>
      <c:layout>
        <c:manualLayout>
          <c:xMode val="edge"/>
          <c:yMode val="edge"/>
          <c:x val="0.91242340815049361"/>
          <c:y val="7.2746139290728179E-2"/>
          <c:w val="6.8771591734380549E-2"/>
          <c:h val="0.137699862180630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[HRA1.xlsx]Exit!PivotTable3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Exit</a:t>
            </a:r>
            <a:r>
              <a:rPr lang="en-IN" b="1" baseline="0"/>
              <a:t> Reason</a:t>
            </a:r>
            <a:endParaRPr lang="en-IN" b="1"/>
          </a:p>
        </c:rich>
      </c:tx>
      <c:layout>
        <c:manualLayout>
          <c:xMode val="edge"/>
          <c:yMode val="edge"/>
          <c:x val="4.5727266019458396E-2"/>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alpha val="8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Exit!$B$3:$B$4</c:f>
              <c:strCache>
                <c:ptCount val="1"/>
                <c:pt idx="0">
                  <c:v>Involuntary</c:v>
                </c:pt>
              </c:strCache>
            </c:strRef>
          </c:tx>
          <c:spPr>
            <a:solidFill>
              <a:schemeClr val="accent5">
                <a:lumMod val="50000"/>
                <a:alpha val="88000"/>
              </a:schemeClr>
            </a:solidFill>
            <a:ln>
              <a:noFill/>
            </a:ln>
            <a:effectLst/>
          </c:spPr>
          <c:invertIfNegative val="0"/>
          <c:cat>
            <c:strRef>
              <c:f>Exit!$A$5:$A$10</c:f>
              <c:strCache>
                <c:ptCount val="5"/>
                <c:pt idx="0">
                  <c:v>2020</c:v>
                </c:pt>
                <c:pt idx="1">
                  <c:v>2021</c:v>
                </c:pt>
                <c:pt idx="2">
                  <c:v>2022</c:v>
                </c:pt>
                <c:pt idx="3">
                  <c:v>2023</c:v>
                </c:pt>
                <c:pt idx="4">
                  <c:v>2024</c:v>
                </c:pt>
              </c:strCache>
            </c:strRef>
          </c:cat>
          <c:val>
            <c:numRef>
              <c:f>Exit!$B$5:$B$10</c:f>
              <c:numCache>
                <c:formatCode>General</c:formatCode>
                <c:ptCount val="5"/>
                <c:pt idx="0">
                  <c:v>50</c:v>
                </c:pt>
                <c:pt idx="1">
                  <c:v>58</c:v>
                </c:pt>
                <c:pt idx="2">
                  <c:v>41</c:v>
                </c:pt>
                <c:pt idx="3">
                  <c:v>38</c:v>
                </c:pt>
                <c:pt idx="4">
                  <c:v>30</c:v>
                </c:pt>
              </c:numCache>
            </c:numRef>
          </c:val>
          <c:extLst>
            <c:ext xmlns:c16="http://schemas.microsoft.com/office/drawing/2014/chart" uri="{C3380CC4-5D6E-409C-BE32-E72D297353CC}">
              <c16:uniqueId val="{00000000-F384-4165-86E8-552E23019C72}"/>
            </c:ext>
          </c:extLst>
        </c:ser>
        <c:ser>
          <c:idx val="1"/>
          <c:order val="1"/>
          <c:tx>
            <c:strRef>
              <c:f>Exit!$C$3:$C$4</c:f>
              <c:strCache>
                <c:ptCount val="1"/>
                <c:pt idx="0">
                  <c:v>Voluntary</c:v>
                </c:pt>
              </c:strCache>
            </c:strRef>
          </c:tx>
          <c:spPr>
            <a:solidFill>
              <a:schemeClr val="accent5">
                <a:lumMod val="60000"/>
                <a:lumOff val="40000"/>
              </a:schemeClr>
            </a:solidFill>
            <a:ln>
              <a:noFill/>
            </a:ln>
            <a:effectLst/>
          </c:spPr>
          <c:invertIfNegative val="0"/>
          <c:cat>
            <c:strRef>
              <c:f>Exit!$A$5:$A$10</c:f>
              <c:strCache>
                <c:ptCount val="5"/>
                <c:pt idx="0">
                  <c:v>2020</c:v>
                </c:pt>
                <c:pt idx="1">
                  <c:v>2021</c:v>
                </c:pt>
                <c:pt idx="2">
                  <c:v>2022</c:v>
                </c:pt>
                <c:pt idx="3">
                  <c:v>2023</c:v>
                </c:pt>
                <c:pt idx="4">
                  <c:v>2024</c:v>
                </c:pt>
              </c:strCache>
            </c:strRef>
          </c:cat>
          <c:val>
            <c:numRef>
              <c:f>Exit!$C$5:$C$10</c:f>
              <c:numCache>
                <c:formatCode>General</c:formatCode>
                <c:ptCount val="5"/>
                <c:pt idx="0">
                  <c:v>50</c:v>
                </c:pt>
                <c:pt idx="1">
                  <c:v>47</c:v>
                </c:pt>
                <c:pt idx="2">
                  <c:v>42</c:v>
                </c:pt>
                <c:pt idx="3">
                  <c:v>36</c:v>
                </c:pt>
                <c:pt idx="4">
                  <c:v>24</c:v>
                </c:pt>
              </c:numCache>
            </c:numRef>
          </c:val>
          <c:extLst>
            <c:ext xmlns:c16="http://schemas.microsoft.com/office/drawing/2014/chart" uri="{C3380CC4-5D6E-409C-BE32-E72D297353CC}">
              <c16:uniqueId val="{00000001-F384-4165-86E8-552E23019C72}"/>
            </c:ext>
          </c:extLst>
        </c:ser>
        <c:dLbls>
          <c:showLegendKey val="0"/>
          <c:showVal val="0"/>
          <c:showCatName val="0"/>
          <c:showSerName val="0"/>
          <c:showPercent val="0"/>
          <c:showBubbleSize val="0"/>
        </c:dLbls>
        <c:gapWidth val="219"/>
        <c:overlap val="-27"/>
        <c:axId val="1620269919"/>
        <c:axId val="1620255999"/>
      </c:barChart>
      <c:catAx>
        <c:axId val="162026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255999"/>
        <c:crosses val="autoZero"/>
        <c:auto val="1"/>
        <c:lblAlgn val="ctr"/>
        <c:lblOffset val="100"/>
        <c:noMultiLvlLbl val="0"/>
      </c:catAx>
      <c:valAx>
        <c:axId val="1620255999"/>
        <c:scaling>
          <c:orientation val="minMax"/>
        </c:scaling>
        <c:delete val="1"/>
        <c:axPos val="l"/>
        <c:numFmt formatCode="General" sourceLinked="1"/>
        <c:majorTickMark val="none"/>
        <c:minorTickMark val="none"/>
        <c:tickLblPos val="nextTo"/>
        <c:crossAx val="1620269919"/>
        <c:crosses val="autoZero"/>
        <c:crossBetween val="between"/>
      </c:valAx>
      <c:spPr>
        <a:noFill/>
        <a:ln>
          <a:noFill/>
        </a:ln>
        <a:effectLst/>
      </c:spPr>
    </c:plotArea>
    <c:legend>
      <c:legendPos val="r"/>
      <c:layout>
        <c:manualLayout>
          <c:xMode val="edge"/>
          <c:yMode val="edge"/>
          <c:x val="0.85104477402172118"/>
          <c:y val="0.22763815981335661"/>
          <c:w val="0.1288749046931382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[HRA1.xlsx]Interview!PivotTable5</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Interview</a:t>
            </a:r>
          </a:p>
        </c:rich>
      </c:tx>
      <c:layout>
        <c:manualLayout>
          <c:xMode val="edge"/>
          <c:yMode val="edge"/>
          <c:x val="8.6909667541557267E-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alpha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Interview!$B$3:$B$4</c:f>
              <c:strCache>
                <c:ptCount val="1"/>
                <c:pt idx="0">
                  <c:v>Failed</c:v>
                </c:pt>
              </c:strCache>
            </c:strRef>
          </c:tx>
          <c:spPr>
            <a:solidFill>
              <a:schemeClr val="accent5">
                <a:lumMod val="50000"/>
                <a:alpha val="86000"/>
              </a:schemeClr>
            </a:solidFill>
            <a:ln>
              <a:noFill/>
            </a:ln>
            <a:effectLst/>
          </c:spPr>
          <c:invertIfNegative val="0"/>
          <c:cat>
            <c:strRef>
              <c:f>Interview!$A$5:$A$10</c:f>
              <c:strCache>
                <c:ptCount val="5"/>
                <c:pt idx="0">
                  <c:v>2020</c:v>
                </c:pt>
                <c:pt idx="1">
                  <c:v>2021</c:v>
                </c:pt>
                <c:pt idx="2">
                  <c:v>2022</c:v>
                </c:pt>
                <c:pt idx="3">
                  <c:v>2023</c:v>
                </c:pt>
                <c:pt idx="4">
                  <c:v>2024</c:v>
                </c:pt>
              </c:strCache>
            </c:strRef>
          </c:cat>
          <c:val>
            <c:numRef>
              <c:f>Interview!$B$5:$B$10</c:f>
              <c:numCache>
                <c:formatCode>General</c:formatCode>
                <c:ptCount val="5"/>
                <c:pt idx="0">
                  <c:v>52</c:v>
                </c:pt>
                <c:pt idx="1">
                  <c:v>49</c:v>
                </c:pt>
                <c:pt idx="2">
                  <c:v>35</c:v>
                </c:pt>
                <c:pt idx="3">
                  <c:v>50</c:v>
                </c:pt>
                <c:pt idx="4">
                  <c:v>26</c:v>
                </c:pt>
              </c:numCache>
            </c:numRef>
          </c:val>
          <c:extLst>
            <c:ext xmlns:c16="http://schemas.microsoft.com/office/drawing/2014/chart" uri="{C3380CC4-5D6E-409C-BE32-E72D297353CC}">
              <c16:uniqueId val="{00000000-5AD9-4182-86FB-382997EB9E8E}"/>
            </c:ext>
          </c:extLst>
        </c:ser>
        <c:ser>
          <c:idx val="1"/>
          <c:order val="1"/>
          <c:tx>
            <c:strRef>
              <c:f>Interview!$C$3:$C$4</c:f>
              <c:strCache>
                <c:ptCount val="1"/>
                <c:pt idx="0">
                  <c:v>Passed</c:v>
                </c:pt>
              </c:strCache>
            </c:strRef>
          </c:tx>
          <c:spPr>
            <a:solidFill>
              <a:schemeClr val="accent5">
                <a:lumMod val="60000"/>
                <a:lumOff val="40000"/>
              </a:schemeClr>
            </a:solidFill>
            <a:ln>
              <a:noFill/>
            </a:ln>
            <a:effectLst/>
          </c:spPr>
          <c:invertIfNegative val="0"/>
          <c:cat>
            <c:strRef>
              <c:f>Interview!$A$5:$A$10</c:f>
              <c:strCache>
                <c:ptCount val="5"/>
                <c:pt idx="0">
                  <c:v>2020</c:v>
                </c:pt>
                <c:pt idx="1">
                  <c:v>2021</c:v>
                </c:pt>
                <c:pt idx="2">
                  <c:v>2022</c:v>
                </c:pt>
                <c:pt idx="3">
                  <c:v>2023</c:v>
                </c:pt>
                <c:pt idx="4">
                  <c:v>2024</c:v>
                </c:pt>
              </c:strCache>
            </c:strRef>
          </c:cat>
          <c:val>
            <c:numRef>
              <c:f>Interview!$C$5:$C$10</c:f>
              <c:numCache>
                <c:formatCode>General</c:formatCode>
                <c:ptCount val="5"/>
                <c:pt idx="0">
                  <c:v>43</c:v>
                </c:pt>
                <c:pt idx="1">
                  <c:v>44</c:v>
                </c:pt>
                <c:pt idx="2">
                  <c:v>43</c:v>
                </c:pt>
                <c:pt idx="3">
                  <c:v>43</c:v>
                </c:pt>
                <c:pt idx="4">
                  <c:v>31</c:v>
                </c:pt>
              </c:numCache>
            </c:numRef>
          </c:val>
          <c:extLst>
            <c:ext xmlns:c16="http://schemas.microsoft.com/office/drawing/2014/chart" uri="{C3380CC4-5D6E-409C-BE32-E72D297353CC}">
              <c16:uniqueId val="{00000001-5AD9-4182-86FB-382997EB9E8E}"/>
            </c:ext>
          </c:extLst>
        </c:ser>
        <c:dLbls>
          <c:showLegendKey val="0"/>
          <c:showVal val="0"/>
          <c:showCatName val="0"/>
          <c:showSerName val="0"/>
          <c:showPercent val="0"/>
          <c:showBubbleSize val="0"/>
        </c:dLbls>
        <c:gapWidth val="150"/>
        <c:overlap val="100"/>
        <c:axId val="846700095"/>
        <c:axId val="846708735"/>
      </c:barChart>
      <c:catAx>
        <c:axId val="84670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708735"/>
        <c:crosses val="autoZero"/>
        <c:auto val="1"/>
        <c:lblAlgn val="ctr"/>
        <c:lblOffset val="100"/>
        <c:noMultiLvlLbl val="0"/>
      </c:catAx>
      <c:valAx>
        <c:axId val="846708735"/>
        <c:scaling>
          <c:orientation val="minMax"/>
        </c:scaling>
        <c:delete val="1"/>
        <c:axPos val="b"/>
        <c:numFmt formatCode="General" sourceLinked="1"/>
        <c:majorTickMark val="none"/>
        <c:minorTickMark val="none"/>
        <c:tickLblPos val="nextTo"/>
        <c:crossAx val="84670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[HRA1.xlsx]Active!PivotTable1</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Active</a:t>
            </a:r>
            <a:r>
              <a:rPr lang="en-IN" b="1" baseline="0"/>
              <a:t> Status</a:t>
            </a:r>
            <a:endParaRPr lang="en-IN" b="1"/>
          </a:p>
        </c:rich>
      </c:tx>
      <c:layout>
        <c:manualLayout>
          <c:xMode val="edge"/>
          <c:yMode val="edge"/>
          <c:x val="1.8186578066729815E-2"/>
          <c:y val="3.671982820329276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Active!$B$3:$B$4</c:f>
              <c:strCache>
                <c:ptCount val="1"/>
                <c:pt idx="0">
                  <c:v>Active</c:v>
                </c:pt>
              </c:strCache>
            </c:strRef>
          </c:tx>
          <c:spPr>
            <a:solidFill>
              <a:schemeClr val="accent5">
                <a:lumMod val="75000"/>
              </a:schemeClr>
            </a:solidFill>
            <a:ln>
              <a:noFill/>
            </a:ln>
            <a:effectLst/>
          </c:spPr>
          <c:invertIfNegative val="0"/>
          <c:cat>
            <c:multiLvlStrRef>
              <c:f>Active!$A$5:$A$67</c:f>
              <c:multiLvlStrCache>
                <c:ptCount val="5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lvl>
                <c:lvl>
                  <c:pt idx="0">
                    <c:v>2020</c:v>
                  </c:pt>
                  <c:pt idx="12">
                    <c:v>2021</c:v>
                  </c:pt>
                  <c:pt idx="24">
                    <c:v>2022</c:v>
                  </c:pt>
                  <c:pt idx="36">
                    <c:v>2023</c:v>
                  </c:pt>
                  <c:pt idx="48">
                    <c:v>2024</c:v>
                  </c:pt>
                </c:lvl>
              </c:multiLvlStrCache>
            </c:multiLvlStrRef>
          </c:cat>
          <c:val>
            <c:numRef>
              <c:f>Active!$B$5:$B$67</c:f>
              <c:numCache>
                <c:formatCode>General</c:formatCode>
                <c:ptCount val="57"/>
                <c:pt idx="0">
                  <c:v>8</c:v>
                </c:pt>
                <c:pt idx="1">
                  <c:v>7</c:v>
                </c:pt>
                <c:pt idx="2">
                  <c:v>1</c:v>
                </c:pt>
                <c:pt idx="3">
                  <c:v>12</c:v>
                </c:pt>
                <c:pt idx="4">
                  <c:v>9</c:v>
                </c:pt>
                <c:pt idx="5">
                  <c:v>3</c:v>
                </c:pt>
                <c:pt idx="6">
                  <c:v>4</c:v>
                </c:pt>
                <c:pt idx="7">
                  <c:v>8</c:v>
                </c:pt>
                <c:pt idx="8">
                  <c:v>5</c:v>
                </c:pt>
                <c:pt idx="9">
                  <c:v>4</c:v>
                </c:pt>
                <c:pt idx="10">
                  <c:v>3</c:v>
                </c:pt>
                <c:pt idx="11">
                  <c:v>11</c:v>
                </c:pt>
                <c:pt idx="12">
                  <c:v>5</c:v>
                </c:pt>
                <c:pt idx="13">
                  <c:v>6</c:v>
                </c:pt>
                <c:pt idx="14">
                  <c:v>8</c:v>
                </c:pt>
                <c:pt idx="15">
                  <c:v>7</c:v>
                </c:pt>
                <c:pt idx="16">
                  <c:v>9</c:v>
                </c:pt>
                <c:pt idx="17">
                  <c:v>9</c:v>
                </c:pt>
                <c:pt idx="18">
                  <c:v>8</c:v>
                </c:pt>
                <c:pt idx="19">
                  <c:v>4</c:v>
                </c:pt>
                <c:pt idx="20">
                  <c:v>6</c:v>
                </c:pt>
                <c:pt idx="21">
                  <c:v>6</c:v>
                </c:pt>
                <c:pt idx="22">
                  <c:v>3</c:v>
                </c:pt>
                <c:pt idx="23">
                  <c:v>3</c:v>
                </c:pt>
                <c:pt idx="24">
                  <c:v>9</c:v>
                </c:pt>
                <c:pt idx="25">
                  <c:v>4</c:v>
                </c:pt>
                <c:pt idx="26">
                  <c:v>4</c:v>
                </c:pt>
                <c:pt idx="27">
                  <c:v>8</c:v>
                </c:pt>
                <c:pt idx="28">
                  <c:v>6</c:v>
                </c:pt>
                <c:pt idx="29">
                  <c:v>6</c:v>
                </c:pt>
                <c:pt idx="30">
                  <c:v>6</c:v>
                </c:pt>
                <c:pt idx="31">
                  <c:v>2</c:v>
                </c:pt>
                <c:pt idx="32">
                  <c:v>5</c:v>
                </c:pt>
                <c:pt idx="33">
                  <c:v>5</c:v>
                </c:pt>
                <c:pt idx="34">
                  <c:v>5</c:v>
                </c:pt>
                <c:pt idx="35">
                  <c:v>4</c:v>
                </c:pt>
                <c:pt idx="36">
                  <c:v>7</c:v>
                </c:pt>
                <c:pt idx="37">
                  <c:v>7</c:v>
                </c:pt>
                <c:pt idx="38">
                  <c:v>11</c:v>
                </c:pt>
                <c:pt idx="39">
                  <c:v>7</c:v>
                </c:pt>
                <c:pt idx="40">
                  <c:v>9</c:v>
                </c:pt>
                <c:pt idx="41">
                  <c:v>7</c:v>
                </c:pt>
                <c:pt idx="42">
                  <c:v>5</c:v>
                </c:pt>
                <c:pt idx="43">
                  <c:v>3</c:v>
                </c:pt>
                <c:pt idx="44">
                  <c:v>3</c:v>
                </c:pt>
                <c:pt idx="45">
                  <c:v>7</c:v>
                </c:pt>
                <c:pt idx="46">
                  <c:v>9</c:v>
                </c:pt>
                <c:pt idx="47">
                  <c:v>4</c:v>
                </c:pt>
                <c:pt idx="48">
                  <c:v>10</c:v>
                </c:pt>
                <c:pt idx="49">
                  <c:v>2</c:v>
                </c:pt>
                <c:pt idx="50">
                  <c:v>5</c:v>
                </c:pt>
                <c:pt idx="51">
                  <c:v>7</c:v>
                </c:pt>
                <c:pt idx="52">
                  <c:v>3</c:v>
                </c:pt>
                <c:pt idx="53">
                  <c:v>2</c:v>
                </c:pt>
                <c:pt idx="54">
                  <c:v>6</c:v>
                </c:pt>
                <c:pt idx="55">
                  <c:v>10</c:v>
                </c:pt>
                <c:pt idx="56">
                  <c:v>1</c:v>
                </c:pt>
              </c:numCache>
            </c:numRef>
          </c:val>
          <c:extLst>
            <c:ext xmlns:c16="http://schemas.microsoft.com/office/drawing/2014/chart" uri="{C3380CC4-5D6E-409C-BE32-E72D297353CC}">
              <c16:uniqueId val="{00000000-F26F-489F-A701-231C99FAED9F}"/>
            </c:ext>
          </c:extLst>
        </c:ser>
        <c:ser>
          <c:idx val="1"/>
          <c:order val="1"/>
          <c:tx>
            <c:strRef>
              <c:f>Active!$C$3:$C$4</c:f>
              <c:strCache>
                <c:ptCount val="1"/>
                <c:pt idx="0">
                  <c:v>New hire</c:v>
                </c:pt>
              </c:strCache>
            </c:strRef>
          </c:tx>
          <c:spPr>
            <a:solidFill>
              <a:schemeClr val="bg2">
                <a:lumMod val="50000"/>
              </a:schemeClr>
            </a:solidFill>
            <a:ln>
              <a:noFill/>
            </a:ln>
            <a:effectLst/>
          </c:spPr>
          <c:invertIfNegative val="0"/>
          <c:cat>
            <c:multiLvlStrRef>
              <c:f>Active!$A$5:$A$67</c:f>
              <c:multiLvlStrCache>
                <c:ptCount val="5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lvl>
                <c:lvl>
                  <c:pt idx="0">
                    <c:v>2020</c:v>
                  </c:pt>
                  <c:pt idx="12">
                    <c:v>2021</c:v>
                  </c:pt>
                  <c:pt idx="24">
                    <c:v>2022</c:v>
                  </c:pt>
                  <c:pt idx="36">
                    <c:v>2023</c:v>
                  </c:pt>
                  <c:pt idx="48">
                    <c:v>2024</c:v>
                  </c:pt>
                </c:lvl>
              </c:multiLvlStrCache>
            </c:multiLvlStrRef>
          </c:cat>
          <c:val>
            <c:numRef>
              <c:f>Active!$C$5:$C$67</c:f>
              <c:numCache>
                <c:formatCode>General</c:formatCode>
                <c:ptCount val="57"/>
                <c:pt idx="0">
                  <c:v>2</c:v>
                </c:pt>
                <c:pt idx="1">
                  <c:v>3</c:v>
                </c:pt>
                <c:pt idx="2">
                  <c:v>4</c:v>
                </c:pt>
                <c:pt idx="6">
                  <c:v>2</c:v>
                </c:pt>
                <c:pt idx="7">
                  <c:v>2</c:v>
                </c:pt>
                <c:pt idx="8">
                  <c:v>4</c:v>
                </c:pt>
                <c:pt idx="9">
                  <c:v>2</c:v>
                </c:pt>
                <c:pt idx="10">
                  <c:v>1</c:v>
                </c:pt>
                <c:pt idx="12">
                  <c:v>3</c:v>
                </c:pt>
                <c:pt idx="13">
                  <c:v>1</c:v>
                </c:pt>
                <c:pt idx="14">
                  <c:v>2</c:v>
                </c:pt>
                <c:pt idx="17">
                  <c:v>1</c:v>
                </c:pt>
                <c:pt idx="19">
                  <c:v>4</c:v>
                </c:pt>
                <c:pt idx="20">
                  <c:v>3</c:v>
                </c:pt>
                <c:pt idx="21">
                  <c:v>1</c:v>
                </c:pt>
                <c:pt idx="22">
                  <c:v>3</c:v>
                </c:pt>
                <c:pt idx="23">
                  <c:v>1</c:v>
                </c:pt>
                <c:pt idx="24">
                  <c:v>3</c:v>
                </c:pt>
                <c:pt idx="25">
                  <c:v>2</c:v>
                </c:pt>
                <c:pt idx="27">
                  <c:v>1</c:v>
                </c:pt>
                <c:pt idx="28">
                  <c:v>1</c:v>
                </c:pt>
                <c:pt idx="29">
                  <c:v>1</c:v>
                </c:pt>
                <c:pt idx="30">
                  <c:v>2</c:v>
                </c:pt>
                <c:pt idx="35">
                  <c:v>3</c:v>
                </c:pt>
                <c:pt idx="37">
                  <c:v>2</c:v>
                </c:pt>
                <c:pt idx="38">
                  <c:v>1</c:v>
                </c:pt>
                <c:pt idx="39">
                  <c:v>1</c:v>
                </c:pt>
                <c:pt idx="40">
                  <c:v>1</c:v>
                </c:pt>
                <c:pt idx="41">
                  <c:v>1</c:v>
                </c:pt>
                <c:pt idx="42">
                  <c:v>2</c:v>
                </c:pt>
                <c:pt idx="43">
                  <c:v>2</c:v>
                </c:pt>
                <c:pt idx="46">
                  <c:v>1</c:v>
                </c:pt>
                <c:pt idx="47">
                  <c:v>3</c:v>
                </c:pt>
                <c:pt idx="48">
                  <c:v>2</c:v>
                </c:pt>
                <c:pt idx="49">
                  <c:v>3</c:v>
                </c:pt>
                <c:pt idx="50">
                  <c:v>3</c:v>
                </c:pt>
                <c:pt idx="52">
                  <c:v>1</c:v>
                </c:pt>
                <c:pt idx="54">
                  <c:v>1</c:v>
                </c:pt>
                <c:pt idx="55">
                  <c:v>1</c:v>
                </c:pt>
              </c:numCache>
            </c:numRef>
          </c:val>
          <c:extLst>
            <c:ext xmlns:c16="http://schemas.microsoft.com/office/drawing/2014/chart" uri="{C3380CC4-5D6E-409C-BE32-E72D297353CC}">
              <c16:uniqueId val="{00000001-F26F-489F-A701-231C99FAED9F}"/>
            </c:ext>
          </c:extLst>
        </c:ser>
        <c:dLbls>
          <c:showLegendKey val="0"/>
          <c:showVal val="0"/>
          <c:showCatName val="0"/>
          <c:showSerName val="0"/>
          <c:showPercent val="0"/>
          <c:showBubbleSize val="0"/>
        </c:dLbls>
        <c:gapWidth val="219"/>
        <c:overlap val="-27"/>
        <c:axId val="31580832"/>
        <c:axId val="31584672"/>
      </c:barChart>
      <c:catAx>
        <c:axId val="315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84672"/>
        <c:crosses val="autoZero"/>
        <c:auto val="1"/>
        <c:lblAlgn val="ctr"/>
        <c:lblOffset val="100"/>
        <c:noMultiLvlLbl val="0"/>
      </c:catAx>
      <c:valAx>
        <c:axId val="31584672"/>
        <c:scaling>
          <c:orientation val="minMax"/>
        </c:scaling>
        <c:delete val="1"/>
        <c:axPos val="l"/>
        <c:numFmt formatCode="General" sourceLinked="1"/>
        <c:majorTickMark val="none"/>
        <c:minorTickMark val="none"/>
        <c:tickLblPos val="nextTo"/>
        <c:crossAx val="31580832"/>
        <c:crosses val="autoZero"/>
        <c:crossBetween val="between"/>
      </c:valAx>
      <c:spPr>
        <a:noFill/>
        <a:ln>
          <a:noFill/>
        </a:ln>
        <a:effectLst/>
      </c:spPr>
    </c:plotArea>
    <c:legend>
      <c:legendPos val="r"/>
      <c:layout>
        <c:manualLayout>
          <c:xMode val="edge"/>
          <c:yMode val="edge"/>
          <c:x val="0.91242340815049361"/>
          <c:y val="7.2746139290728179E-2"/>
          <c:w val="6.8771591734380549E-2"/>
          <c:h val="0.137699862180630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[HRA1.xlsx]Abs!PivotTable4</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Absentism Rate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bg1"/>
          </a:solidFill>
          <a:ln w="19050">
            <a:solidFill>
              <a:schemeClr val="lt1"/>
            </a:solidFill>
          </a:ln>
          <a:effectLst/>
        </c:spPr>
      </c:pivotFmt>
      <c:pivotFmt>
        <c:idx val="2"/>
        <c:spPr>
          <a:gradFill>
            <a:gsLst>
              <a:gs pos="0">
                <a:schemeClr val="accent5">
                  <a:lumMod val="50000"/>
                </a:schemeClr>
              </a:gs>
              <a:gs pos="100000">
                <a:schemeClr val="accent1">
                  <a:lumMod val="45000"/>
                  <a:lumOff val="55000"/>
                </a:schemeClr>
              </a:gs>
              <a:gs pos="100000">
                <a:schemeClr val="bg2">
                  <a:lumMod val="50000"/>
                </a:schemeClr>
              </a:gs>
            </a:gsLst>
            <a:lin ang="5400000" scaled="1"/>
          </a:gra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a:gsLst>
              <a:gs pos="0">
                <a:schemeClr val="accent5">
                  <a:lumMod val="50000"/>
                </a:schemeClr>
              </a:gs>
              <a:gs pos="100000">
                <a:schemeClr val="accent1">
                  <a:lumMod val="45000"/>
                  <a:lumOff val="55000"/>
                </a:schemeClr>
              </a:gs>
              <a:gs pos="100000">
                <a:schemeClr val="bg2">
                  <a:lumMod val="50000"/>
                </a:schemeClr>
              </a:gs>
            </a:gsLst>
            <a:lin ang="5400000" scaled="1"/>
          </a:gradFill>
          <a:ln w="19050">
            <a:solidFill>
              <a:schemeClr val="lt1"/>
            </a:solidFill>
          </a:ln>
          <a:effectLst/>
        </c:spPr>
      </c:pivotFmt>
      <c:pivotFmt>
        <c:idx val="5"/>
        <c:spPr>
          <a:solidFill>
            <a:schemeClr val="bg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accent5">
                  <a:lumMod val="50000"/>
                </a:schemeClr>
              </a:gs>
              <a:gs pos="100000">
                <a:schemeClr val="accent1">
                  <a:lumMod val="45000"/>
                  <a:lumOff val="55000"/>
                </a:schemeClr>
              </a:gs>
              <a:gs pos="100000">
                <a:schemeClr val="bg2">
                  <a:lumMod val="50000"/>
                </a:schemeClr>
              </a:gs>
            </a:gsLst>
            <a:lin ang="5400000" scaled="1"/>
          </a:gradFill>
          <a:ln w="19050">
            <a:solidFill>
              <a:schemeClr val="lt1"/>
            </a:solidFill>
          </a:ln>
          <a:effectLst/>
        </c:spPr>
      </c:pivotFmt>
      <c:pivotFmt>
        <c:idx val="8"/>
        <c:spPr>
          <a:solidFill>
            <a:schemeClr val="bg1"/>
          </a:solidFill>
          <a:ln w="19050">
            <a:solidFill>
              <a:schemeClr val="lt1"/>
            </a:solidFill>
          </a:ln>
          <a:effectLst/>
        </c:spPr>
      </c:pivotFmt>
    </c:pivotFmts>
    <c:plotArea>
      <c:layout/>
      <c:doughnutChart>
        <c:varyColors val="1"/>
        <c:ser>
          <c:idx val="0"/>
          <c:order val="0"/>
          <c:tx>
            <c:strRef>
              <c:f>Abs!$B$3</c:f>
              <c:strCache>
                <c:ptCount val="1"/>
                <c:pt idx="0">
                  <c:v>Total</c:v>
                </c:pt>
              </c:strCache>
            </c:strRef>
          </c:tx>
          <c:dPt>
            <c:idx val="0"/>
            <c:bubble3D val="0"/>
            <c:spPr>
              <a:gradFill>
                <a:gsLst>
                  <a:gs pos="0">
                    <a:schemeClr val="accent5">
                      <a:lumMod val="50000"/>
                    </a:schemeClr>
                  </a:gs>
                  <a:gs pos="100000">
                    <a:schemeClr val="accent1">
                      <a:lumMod val="45000"/>
                      <a:lumOff val="55000"/>
                    </a:schemeClr>
                  </a:gs>
                  <a:gs pos="100000">
                    <a:schemeClr val="bg2">
                      <a:lumMod val="50000"/>
                    </a:schemeClr>
                  </a:gs>
                </a:gsLst>
                <a:lin ang="5400000" scaled="1"/>
              </a:gradFill>
              <a:ln w="19050">
                <a:solidFill>
                  <a:schemeClr val="lt1"/>
                </a:solidFill>
              </a:ln>
              <a:effectLst/>
            </c:spPr>
            <c:extLst>
              <c:ext xmlns:c16="http://schemas.microsoft.com/office/drawing/2014/chart" uri="{C3380CC4-5D6E-409C-BE32-E72D297353CC}">
                <c16:uniqueId val="{00000001-26C5-4CA6-8C90-145FF7AFB4E0}"/>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26C5-4CA6-8C90-145FF7AFB4E0}"/>
              </c:ext>
            </c:extLst>
          </c:dPt>
          <c:cat>
            <c:strRef>
              <c:f>Abs!$A$4:$A$6</c:f>
              <c:strCache>
                <c:ptCount val="2"/>
                <c:pt idx="0">
                  <c:v>Female</c:v>
                </c:pt>
                <c:pt idx="1">
                  <c:v>Male</c:v>
                </c:pt>
              </c:strCache>
            </c:strRef>
          </c:cat>
          <c:val>
            <c:numRef>
              <c:f>Abs!$B$4:$B$6</c:f>
              <c:numCache>
                <c:formatCode>0.00</c:formatCode>
                <c:ptCount val="2"/>
                <c:pt idx="0">
                  <c:v>2.3044787719809583</c:v>
                </c:pt>
                <c:pt idx="1">
                  <c:v>1.8927114922095583</c:v>
                </c:pt>
              </c:numCache>
            </c:numRef>
          </c:val>
          <c:extLst>
            <c:ext xmlns:c16="http://schemas.microsoft.com/office/drawing/2014/chart" uri="{C3380CC4-5D6E-409C-BE32-E72D297353CC}">
              <c16:uniqueId val="{00000004-26C5-4CA6-8C90-145FF7AFB4E0}"/>
            </c:ext>
          </c:extLst>
        </c:ser>
        <c:dLbls>
          <c:showLegendKey val="0"/>
          <c:showVal val="0"/>
          <c:showCatName val="0"/>
          <c:showSerName val="0"/>
          <c:showPercent val="0"/>
          <c:showBubbleSize val="0"/>
          <c:showLeaderLines val="1"/>
        </c:dLbls>
        <c:firstSliceAng val="262"/>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Attrition Rate</a:t>
            </a:r>
          </a:p>
        </c:rich>
      </c:tx>
      <c:layout>
        <c:manualLayout>
          <c:xMode val="edge"/>
          <c:yMode val="edge"/>
          <c:x val="4.2462998672317377E-2"/>
          <c:y val="4.77211979436720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242602132419156E-2"/>
          <c:y val="0.19443593670239923"/>
          <c:w val="0.32737535818917551"/>
          <c:h val="0.75451761102603365"/>
        </c:manualLayout>
      </c:layout>
      <c:doughnutChart>
        <c:varyColors val="1"/>
        <c:ser>
          <c:idx val="0"/>
          <c:order val="0"/>
          <c:spPr>
            <a:solidFill>
              <a:schemeClr val="accent5">
                <a:lumMod val="75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F73D-4B81-8250-44237B37A454}"/>
              </c:ext>
            </c:extLst>
          </c:dPt>
          <c:dPt>
            <c:idx val="1"/>
            <c:bubble3D val="0"/>
            <c:spPr>
              <a:solidFill>
                <a:schemeClr val="accent5">
                  <a:lumMod val="75000"/>
                  <a:alpha val="71000"/>
                </a:schemeClr>
              </a:solidFill>
              <a:ln w="19050">
                <a:solidFill>
                  <a:schemeClr val="lt1"/>
                </a:solidFill>
              </a:ln>
              <a:effectLst/>
            </c:spPr>
            <c:extLst>
              <c:ext xmlns:c16="http://schemas.microsoft.com/office/drawing/2014/chart" uri="{C3380CC4-5D6E-409C-BE32-E72D297353CC}">
                <c16:uniqueId val="{00000003-F73D-4B81-8250-44237B37A454}"/>
              </c:ext>
            </c:extLst>
          </c:dPt>
          <c:val>
            <c:numRef>
              <c:f>(Rate!$D$5,Rate!$D$11)</c:f>
              <c:numCache>
                <c:formatCode>0.00</c:formatCode>
                <c:ptCount val="2"/>
                <c:pt idx="0">
                  <c:v>50.684210526315788</c:v>
                </c:pt>
                <c:pt idx="1">
                  <c:v>21.262910798122064</c:v>
                </c:pt>
              </c:numCache>
            </c:numRef>
          </c:val>
          <c:extLst>
            <c:ext xmlns:c16="http://schemas.microsoft.com/office/drawing/2014/chart" uri="{C3380CC4-5D6E-409C-BE32-E72D297353CC}">
              <c16:uniqueId val="{00000004-F73D-4B81-8250-44237B37A454}"/>
            </c:ext>
          </c:extLst>
        </c:ser>
        <c:dLbls>
          <c:showLegendKey val="0"/>
          <c:showVal val="0"/>
          <c:showCatName val="0"/>
          <c:showSerName val="0"/>
          <c:showPercent val="0"/>
          <c:showBubbleSize val="0"/>
          <c:showLeaderLines val="1"/>
        </c:dLbls>
        <c:firstSliceAng val="235"/>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[HRA1.xlsx]Exit!PivotTable3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Exit</a:t>
            </a:r>
            <a:r>
              <a:rPr lang="en-IN" b="1" baseline="0"/>
              <a:t> Reason</a:t>
            </a:r>
            <a:endParaRPr lang="en-IN" b="1"/>
          </a:p>
        </c:rich>
      </c:tx>
      <c:layout>
        <c:manualLayout>
          <c:xMode val="edge"/>
          <c:yMode val="edge"/>
          <c:x val="1.9640308072613039E-2"/>
          <c:y val="4.77920452251160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alpha val="8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alpha val="8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alpha val="8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9419903020597E-2"/>
          <c:y val="0.19020512820512822"/>
          <c:w val="0.87570762018802006"/>
          <c:h val="0.69082939632545937"/>
        </c:manualLayout>
      </c:layout>
      <c:barChart>
        <c:barDir val="col"/>
        <c:grouping val="clustered"/>
        <c:varyColors val="0"/>
        <c:ser>
          <c:idx val="0"/>
          <c:order val="0"/>
          <c:tx>
            <c:strRef>
              <c:f>Exit!$B$3:$B$4</c:f>
              <c:strCache>
                <c:ptCount val="1"/>
                <c:pt idx="0">
                  <c:v>Involuntary</c:v>
                </c:pt>
              </c:strCache>
            </c:strRef>
          </c:tx>
          <c:spPr>
            <a:solidFill>
              <a:schemeClr val="accent5">
                <a:lumMod val="50000"/>
                <a:alpha val="88000"/>
              </a:schemeClr>
            </a:solidFill>
            <a:ln>
              <a:noFill/>
            </a:ln>
            <a:effectLst/>
          </c:spPr>
          <c:invertIfNegative val="0"/>
          <c:cat>
            <c:strRef>
              <c:f>Exit!$A$5:$A$10</c:f>
              <c:strCache>
                <c:ptCount val="5"/>
                <c:pt idx="0">
                  <c:v>2020</c:v>
                </c:pt>
                <c:pt idx="1">
                  <c:v>2021</c:v>
                </c:pt>
                <c:pt idx="2">
                  <c:v>2022</c:v>
                </c:pt>
                <c:pt idx="3">
                  <c:v>2023</c:v>
                </c:pt>
                <c:pt idx="4">
                  <c:v>2024</c:v>
                </c:pt>
              </c:strCache>
            </c:strRef>
          </c:cat>
          <c:val>
            <c:numRef>
              <c:f>Exit!$B$5:$B$10</c:f>
              <c:numCache>
                <c:formatCode>General</c:formatCode>
                <c:ptCount val="5"/>
                <c:pt idx="0">
                  <c:v>50</c:v>
                </c:pt>
                <c:pt idx="1">
                  <c:v>58</c:v>
                </c:pt>
                <c:pt idx="2">
                  <c:v>41</c:v>
                </c:pt>
                <c:pt idx="3">
                  <c:v>38</c:v>
                </c:pt>
                <c:pt idx="4">
                  <c:v>30</c:v>
                </c:pt>
              </c:numCache>
            </c:numRef>
          </c:val>
          <c:extLst>
            <c:ext xmlns:c16="http://schemas.microsoft.com/office/drawing/2014/chart" uri="{C3380CC4-5D6E-409C-BE32-E72D297353CC}">
              <c16:uniqueId val="{00000000-61C1-480C-B2B3-D96576226DDA}"/>
            </c:ext>
          </c:extLst>
        </c:ser>
        <c:ser>
          <c:idx val="1"/>
          <c:order val="1"/>
          <c:tx>
            <c:strRef>
              <c:f>Exit!$C$3:$C$4</c:f>
              <c:strCache>
                <c:ptCount val="1"/>
                <c:pt idx="0">
                  <c:v>Voluntary</c:v>
                </c:pt>
              </c:strCache>
            </c:strRef>
          </c:tx>
          <c:spPr>
            <a:solidFill>
              <a:schemeClr val="accent5">
                <a:lumMod val="60000"/>
                <a:lumOff val="40000"/>
              </a:schemeClr>
            </a:solidFill>
            <a:ln>
              <a:noFill/>
            </a:ln>
            <a:effectLst/>
          </c:spPr>
          <c:invertIfNegative val="0"/>
          <c:cat>
            <c:strRef>
              <c:f>Exit!$A$5:$A$10</c:f>
              <c:strCache>
                <c:ptCount val="5"/>
                <c:pt idx="0">
                  <c:v>2020</c:v>
                </c:pt>
                <c:pt idx="1">
                  <c:v>2021</c:v>
                </c:pt>
                <c:pt idx="2">
                  <c:v>2022</c:v>
                </c:pt>
                <c:pt idx="3">
                  <c:v>2023</c:v>
                </c:pt>
                <c:pt idx="4">
                  <c:v>2024</c:v>
                </c:pt>
              </c:strCache>
            </c:strRef>
          </c:cat>
          <c:val>
            <c:numRef>
              <c:f>Exit!$C$5:$C$10</c:f>
              <c:numCache>
                <c:formatCode>General</c:formatCode>
                <c:ptCount val="5"/>
                <c:pt idx="0">
                  <c:v>50</c:v>
                </c:pt>
                <c:pt idx="1">
                  <c:v>47</c:v>
                </c:pt>
                <c:pt idx="2">
                  <c:v>42</c:v>
                </c:pt>
                <c:pt idx="3">
                  <c:v>36</c:v>
                </c:pt>
                <c:pt idx="4">
                  <c:v>24</c:v>
                </c:pt>
              </c:numCache>
            </c:numRef>
          </c:val>
          <c:extLst>
            <c:ext xmlns:c16="http://schemas.microsoft.com/office/drawing/2014/chart" uri="{C3380CC4-5D6E-409C-BE32-E72D297353CC}">
              <c16:uniqueId val="{00000001-61C1-480C-B2B3-D96576226DDA}"/>
            </c:ext>
          </c:extLst>
        </c:ser>
        <c:dLbls>
          <c:showLegendKey val="0"/>
          <c:showVal val="0"/>
          <c:showCatName val="0"/>
          <c:showSerName val="0"/>
          <c:showPercent val="0"/>
          <c:showBubbleSize val="0"/>
        </c:dLbls>
        <c:gapWidth val="219"/>
        <c:overlap val="-27"/>
        <c:axId val="1620269919"/>
        <c:axId val="1620255999"/>
      </c:barChart>
      <c:catAx>
        <c:axId val="162026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255999"/>
        <c:crosses val="autoZero"/>
        <c:auto val="1"/>
        <c:lblAlgn val="ctr"/>
        <c:lblOffset val="100"/>
        <c:noMultiLvlLbl val="0"/>
      </c:catAx>
      <c:valAx>
        <c:axId val="1620255999"/>
        <c:scaling>
          <c:orientation val="minMax"/>
        </c:scaling>
        <c:delete val="1"/>
        <c:axPos val="l"/>
        <c:numFmt formatCode="General" sourceLinked="1"/>
        <c:majorTickMark val="none"/>
        <c:minorTickMark val="none"/>
        <c:tickLblPos val="nextTo"/>
        <c:crossAx val="1620269919"/>
        <c:crosses val="autoZero"/>
        <c:crossBetween val="between"/>
      </c:valAx>
      <c:spPr>
        <a:noFill/>
        <a:ln>
          <a:noFill/>
        </a:ln>
        <a:effectLst/>
      </c:spPr>
    </c:plotArea>
    <c:legend>
      <c:legendPos val="r"/>
      <c:layout>
        <c:manualLayout>
          <c:xMode val="edge"/>
          <c:yMode val="edge"/>
          <c:x val="0.73569361633264052"/>
          <c:y val="7.5461673911578528E-2"/>
          <c:w val="0.2008081359772225"/>
          <c:h val="0.1562510936132983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[HRA1.xlsx]Interview!PivotTable5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Interview</a:t>
            </a:r>
          </a:p>
        </c:rich>
      </c:tx>
      <c:layout>
        <c:manualLayout>
          <c:xMode val="edge"/>
          <c:yMode val="edge"/>
          <c:x val="3.0037690786282052E-2"/>
          <c:y val="6.01851851851851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alpha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alpha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alpha val="8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Interview!$B$3:$B$4</c:f>
              <c:strCache>
                <c:ptCount val="1"/>
                <c:pt idx="0">
                  <c:v>Failed</c:v>
                </c:pt>
              </c:strCache>
            </c:strRef>
          </c:tx>
          <c:spPr>
            <a:solidFill>
              <a:schemeClr val="accent5">
                <a:lumMod val="50000"/>
                <a:alpha val="86000"/>
              </a:schemeClr>
            </a:solidFill>
            <a:ln>
              <a:noFill/>
            </a:ln>
            <a:effectLst/>
          </c:spPr>
          <c:invertIfNegative val="0"/>
          <c:cat>
            <c:strRef>
              <c:f>Interview!$A$5:$A$10</c:f>
              <c:strCache>
                <c:ptCount val="5"/>
                <c:pt idx="0">
                  <c:v>2020</c:v>
                </c:pt>
                <c:pt idx="1">
                  <c:v>2021</c:v>
                </c:pt>
                <c:pt idx="2">
                  <c:v>2022</c:v>
                </c:pt>
                <c:pt idx="3">
                  <c:v>2023</c:v>
                </c:pt>
                <c:pt idx="4">
                  <c:v>2024</c:v>
                </c:pt>
              </c:strCache>
            </c:strRef>
          </c:cat>
          <c:val>
            <c:numRef>
              <c:f>Interview!$B$5:$B$10</c:f>
              <c:numCache>
                <c:formatCode>General</c:formatCode>
                <c:ptCount val="5"/>
                <c:pt idx="0">
                  <c:v>52</c:v>
                </c:pt>
                <c:pt idx="1">
                  <c:v>49</c:v>
                </c:pt>
                <c:pt idx="2">
                  <c:v>35</c:v>
                </c:pt>
                <c:pt idx="3">
                  <c:v>50</c:v>
                </c:pt>
                <c:pt idx="4">
                  <c:v>26</c:v>
                </c:pt>
              </c:numCache>
            </c:numRef>
          </c:val>
          <c:extLst>
            <c:ext xmlns:c16="http://schemas.microsoft.com/office/drawing/2014/chart" uri="{C3380CC4-5D6E-409C-BE32-E72D297353CC}">
              <c16:uniqueId val="{00000000-0DF1-43E8-AACB-997383FB3A27}"/>
            </c:ext>
          </c:extLst>
        </c:ser>
        <c:ser>
          <c:idx val="1"/>
          <c:order val="1"/>
          <c:tx>
            <c:strRef>
              <c:f>Interview!$C$3:$C$4</c:f>
              <c:strCache>
                <c:ptCount val="1"/>
                <c:pt idx="0">
                  <c:v>Passed</c:v>
                </c:pt>
              </c:strCache>
            </c:strRef>
          </c:tx>
          <c:spPr>
            <a:solidFill>
              <a:schemeClr val="accent5">
                <a:lumMod val="60000"/>
                <a:lumOff val="40000"/>
              </a:schemeClr>
            </a:solidFill>
            <a:ln>
              <a:noFill/>
            </a:ln>
            <a:effectLst/>
          </c:spPr>
          <c:invertIfNegative val="0"/>
          <c:cat>
            <c:strRef>
              <c:f>Interview!$A$5:$A$10</c:f>
              <c:strCache>
                <c:ptCount val="5"/>
                <c:pt idx="0">
                  <c:v>2020</c:v>
                </c:pt>
                <c:pt idx="1">
                  <c:v>2021</c:v>
                </c:pt>
                <c:pt idx="2">
                  <c:v>2022</c:v>
                </c:pt>
                <c:pt idx="3">
                  <c:v>2023</c:v>
                </c:pt>
                <c:pt idx="4">
                  <c:v>2024</c:v>
                </c:pt>
              </c:strCache>
            </c:strRef>
          </c:cat>
          <c:val>
            <c:numRef>
              <c:f>Interview!$C$5:$C$10</c:f>
              <c:numCache>
                <c:formatCode>General</c:formatCode>
                <c:ptCount val="5"/>
                <c:pt idx="0">
                  <c:v>43</c:v>
                </c:pt>
                <c:pt idx="1">
                  <c:v>44</c:v>
                </c:pt>
                <c:pt idx="2">
                  <c:v>43</c:v>
                </c:pt>
                <c:pt idx="3">
                  <c:v>43</c:v>
                </c:pt>
                <c:pt idx="4">
                  <c:v>31</c:v>
                </c:pt>
              </c:numCache>
            </c:numRef>
          </c:val>
          <c:extLst>
            <c:ext xmlns:c16="http://schemas.microsoft.com/office/drawing/2014/chart" uri="{C3380CC4-5D6E-409C-BE32-E72D297353CC}">
              <c16:uniqueId val="{00000001-0DF1-43E8-AACB-997383FB3A27}"/>
            </c:ext>
          </c:extLst>
        </c:ser>
        <c:dLbls>
          <c:showLegendKey val="0"/>
          <c:showVal val="0"/>
          <c:showCatName val="0"/>
          <c:showSerName val="0"/>
          <c:showPercent val="0"/>
          <c:showBubbleSize val="0"/>
        </c:dLbls>
        <c:gapWidth val="150"/>
        <c:overlap val="100"/>
        <c:axId val="846700095"/>
        <c:axId val="846708735"/>
      </c:barChart>
      <c:catAx>
        <c:axId val="84670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708735"/>
        <c:crosses val="autoZero"/>
        <c:auto val="1"/>
        <c:lblAlgn val="ctr"/>
        <c:lblOffset val="100"/>
        <c:noMultiLvlLbl val="0"/>
      </c:catAx>
      <c:valAx>
        <c:axId val="846708735"/>
        <c:scaling>
          <c:orientation val="minMax"/>
        </c:scaling>
        <c:delete val="1"/>
        <c:axPos val="b"/>
        <c:numFmt formatCode="General" sourceLinked="1"/>
        <c:majorTickMark val="none"/>
        <c:minorTickMark val="none"/>
        <c:tickLblPos val="nextTo"/>
        <c:crossAx val="84670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accent5">
                      <a:lumMod val="50000"/>
                    </a:schemeClr>
                  </a:gs>
                  <a:gs pos="41000">
                    <a:schemeClr val="accent1">
                      <a:lumMod val="45000"/>
                      <a:lumOff val="55000"/>
                    </a:schemeClr>
                  </a:gs>
                  <a:gs pos="100000">
                    <a:schemeClr val="bg2">
                      <a:lumMod val="50000"/>
                    </a:schemeClr>
                  </a:gs>
                </a:gsLst>
                <a:lin ang="5400000" scaled="1"/>
              </a:gradFill>
              <a:ln w="19050">
                <a:solidFill>
                  <a:schemeClr val="lt1"/>
                </a:solidFill>
              </a:ln>
              <a:effectLst/>
            </c:spPr>
            <c:extLst>
              <c:ext xmlns:c16="http://schemas.microsoft.com/office/drawing/2014/chart" uri="{C3380CC4-5D6E-409C-BE32-E72D297353CC}">
                <c16:uniqueId val="{00000001-9E17-462B-851B-630798ECED82}"/>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2-9E17-462B-851B-630798ECED82}"/>
              </c:ext>
            </c:extLst>
          </c:dPt>
          <c:val>
            <c:numRef>
              <c:f>Demo!$C$13:$C$14</c:f>
              <c:numCache>
                <c:formatCode>General</c:formatCode>
                <c:ptCount val="2"/>
                <c:pt idx="0">
                  <c:v>0.55120192307692306</c:v>
                </c:pt>
                <c:pt idx="1">
                  <c:v>0.44879807692307694</c:v>
                </c:pt>
              </c:numCache>
            </c:numRef>
          </c:val>
          <c:extLst>
            <c:ext xmlns:c16="http://schemas.microsoft.com/office/drawing/2014/chart" uri="{C3380CC4-5D6E-409C-BE32-E72D297353CC}">
              <c16:uniqueId val="{00000000-9E17-462B-851B-630798ECED8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 Rate</a:t>
            </a:r>
          </a:p>
        </c:rich>
      </c:tx>
      <c:layout>
        <c:manualLayout>
          <c:xMode val="edge"/>
          <c:yMode val="edge"/>
          <c:x val="0.29716941459665602"/>
          <c:y val="4.77211979436720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chemeClr val="accent5">
                <a:lumMod val="75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9DB8-45E3-8A99-C1B69B57D10F}"/>
              </c:ext>
            </c:extLst>
          </c:dPt>
          <c:dPt>
            <c:idx val="1"/>
            <c:bubble3D val="0"/>
            <c:spPr>
              <a:solidFill>
                <a:schemeClr val="accent5">
                  <a:lumMod val="75000"/>
                  <a:alpha val="71000"/>
                </a:schemeClr>
              </a:solidFill>
              <a:ln w="19050">
                <a:solidFill>
                  <a:schemeClr val="lt1"/>
                </a:solidFill>
              </a:ln>
              <a:effectLst/>
            </c:spPr>
            <c:extLst>
              <c:ext xmlns:c16="http://schemas.microsoft.com/office/drawing/2014/chart" uri="{C3380CC4-5D6E-409C-BE32-E72D297353CC}">
                <c16:uniqueId val="{00000003-9DB8-45E3-8A99-C1B69B57D10F}"/>
              </c:ext>
            </c:extLst>
          </c:dPt>
          <c:val>
            <c:numRef>
              <c:f>(Rate!$D$5,Rate!$D$11)</c:f>
              <c:numCache>
                <c:formatCode>0.00</c:formatCode>
                <c:ptCount val="2"/>
                <c:pt idx="0">
                  <c:v>50.684210526315788</c:v>
                </c:pt>
                <c:pt idx="1">
                  <c:v>21.262910798122064</c:v>
                </c:pt>
              </c:numCache>
            </c:numRef>
          </c:val>
          <c:extLst>
            <c:ext xmlns:c16="http://schemas.microsoft.com/office/drawing/2014/chart" uri="{C3380CC4-5D6E-409C-BE32-E72D297353CC}">
              <c16:uniqueId val="{00000000-9DB8-45E3-8A99-C1B69B57D10F}"/>
            </c:ext>
          </c:extLst>
        </c:ser>
        <c:dLbls>
          <c:showLegendKey val="0"/>
          <c:showVal val="0"/>
          <c:showCatName val="0"/>
          <c:showSerName val="0"/>
          <c:showPercent val="0"/>
          <c:showBubbleSize val="0"/>
          <c:showLeaderLines val="1"/>
        </c:dLbls>
        <c:firstSliceAng val="235"/>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[HRA1.xlsx]Abs!PivotTable4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Absentism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lt1"/>
            </a:solidFill>
          </a:ln>
          <a:effectLst/>
        </c:spPr>
      </c:pivotFmt>
      <c:pivotFmt>
        <c:idx val="2"/>
        <c:spPr>
          <a:gradFill>
            <a:gsLst>
              <a:gs pos="0">
                <a:schemeClr val="accent5">
                  <a:lumMod val="50000"/>
                </a:schemeClr>
              </a:gs>
              <a:gs pos="100000">
                <a:schemeClr val="accent1">
                  <a:lumMod val="45000"/>
                  <a:lumOff val="55000"/>
                </a:schemeClr>
              </a:gs>
              <a:gs pos="100000">
                <a:schemeClr val="bg2">
                  <a:lumMod val="50000"/>
                </a:schemeClr>
              </a:gs>
            </a:gsLst>
            <a:lin ang="5400000" scaled="1"/>
          </a:gradFill>
          <a:ln w="19050">
            <a:solidFill>
              <a:schemeClr val="lt1"/>
            </a:solidFill>
          </a:ln>
          <a:effectLst/>
        </c:spPr>
      </c:pivotFmt>
    </c:pivotFmts>
    <c:plotArea>
      <c:layout/>
      <c:doughnutChart>
        <c:varyColors val="1"/>
        <c:ser>
          <c:idx val="0"/>
          <c:order val="0"/>
          <c:tx>
            <c:strRef>
              <c:f>Abs!$B$3</c:f>
              <c:strCache>
                <c:ptCount val="1"/>
                <c:pt idx="0">
                  <c:v>Total</c:v>
                </c:pt>
              </c:strCache>
            </c:strRef>
          </c:tx>
          <c:dPt>
            <c:idx val="0"/>
            <c:bubble3D val="0"/>
            <c:spPr>
              <a:gradFill>
                <a:gsLst>
                  <a:gs pos="0">
                    <a:schemeClr val="accent5">
                      <a:lumMod val="50000"/>
                    </a:schemeClr>
                  </a:gs>
                  <a:gs pos="100000">
                    <a:schemeClr val="accent1">
                      <a:lumMod val="45000"/>
                      <a:lumOff val="55000"/>
                    </a:schemeClr>
                  </a:gs>
                  <a:gs pos="100000">
                    <a:schemeClr val="bg2">
                      <a:lumMod val="50000"/>
                    </a:schemeClr>
                  </a:gs>
                </a:gsLst>
                <a:lin ang="5400000" scaled="1"/>
              </a:gradFill>
              <a:ln w="19050">
                <a:solidFill>
                  <a:schemeClr val="lt1"/>
                </a:solidFill>
              </a:ln>
              <a:effectLst/>
            </c:spPr>
            <c:extLst>
              <c:ext xmlns:c16="http://schemas.microsoft.com/office/drawing/2014/chart" uri="{C3380CC4-5D6E-409C-BE32-E72D297353CC}">
                <c16:uniqueId val="{00000003-39DF-4EAE-9D8D-5DA1531CA85E}"/>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2-39DF-4EAE-9D8D-5DA1531CA85E}"/>
              </c:ext>
            </c:extLst>
          </c:dPt>
          <c:cat>
            <c:strRef>
              <c:f>Abs!$A$4:$A$6</c:f>
              <c:strCache>
                <c:ptCount val="2"/>
                <c:pt idx="0">
                  <c:v>Female</c:v>
                </c:pt>
                <c:pt idx="1">
                  <c:v>Male</c:v>
                </c:pt>
              </c:strCache>
            </c:strRef>
          </c:cat>
          <c:val>
            <c:numRef>
              <c:f>Abs!$B$4:$B$6</c:f>
              <c:numCache>
                <c:formatCode>0.00</c:formatCode>
                <c:ptCount val="2"/>
                <c:pt idx="0">
                  <c:v>2.3044787719809583</c:v>
                </c:pt>
                <c:pt idx="1">
                  <c:v>1.8927114922095583</c:v>
                </c:pt>
              </c:numCache>
            </c:numRef>
          </c:val>
          <c:extLst>
            <c:ext xmlns:c16="http://schemas.microsoft.com/office/drawing/2014/chart" uri="{C3380CC4-5D6E-409C-BE32-E72D297353CC}">
              <c16:uniqueId val="{00000000-39DF-4EAE-9D8D-5DA1531CA85E}"/>
            </c:ext>
          </c:extLst>
        </c:ser>
        <c:dLbls>
          <c:showLegendKey val="0"/>
          <c:showVal val="0"/>
          <c:showCatName val="0"/>
          <c:showSerName val="0"/>
          <c:showPercent val="0"/>
          <c:showBubbleSize val="0"/>
          <c:showLeaderLines val="1"/>
        </c:dLbls>
        <c:firstSliceAng val="262"/>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11.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10.sv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2</xdr:col>
      <xdr:colOff>281940</xdr:colOff>
      <xdr:row>1</xdr:row>
      <xdr:rowOff>47625</xdr:rowOff>
    </xdr:from>
    <xdr:to>
      <xdr:col>2</xdr:col>
      <xdr:colOff>981075</xdr:colOff>
      <xdr:row>4</xdr:row>
      <xdr:rowOff>28575</xdr:rowOff>
    </xdr:to>
    <xdr:pic>
      <xdr:nvPicPr>
        <xdr:cNvPr id="2" name="Graphic 1" descr="Man">
          <a:extLst>
            <a:ext uri="{FF2B5EF4-FFF2-40B4-BE49-F238E27FC236}">
              <a16:creationId xmlns:a16="http://schemas.microsoft.com/office/drawing/2014/main" id="{3F19F6CF-A049-4D66-BB3C-7596D6071C6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63640" y="361950"/>
          <a:ext cx="699135" cy="523875"/>
        </a:xfrm>
        <a:prstGeom prst="rect">
          <a:avLst/>
        </a:prstGeom>
      </xdr:spPr>
    </xdr:pic>
    <xdr:clientData/>
  </xdr:twoCellAnchor>
  <xdr:twoCellAnchor editAs="oneCell">
    <xdr:from>
      <xdr:col>3</xdr:col>
      <xdr:colOff>69990</xdr:colOff>
      <xdr:row>1</xdr:row>
      <xdr:rowOff>22365</xdr:rowOff>
    </xdr:from>
    <xdr:to>
      <xdr:col>3</xdr:col>
      <xdr:colOff>836295</xdr:colOff>
      <xdr:row>4</xdr:row>
      <xdr:rowOff>104775</xdr:rowOff>
    </xdr:to>
    <xdr:pic>
      <xdr:nvPicPr>
        <xdr:cNvPr id="3" name="Graphic 2" descr="Woman">
          <a:extLst>
            <a:ext uri="{FF2B5EF4-FFF2-40B4-BE49-F238E27FC236}">
              <a16:creationId xmlns:a16="http://schemas.microsoft.com/office/drawing/2014/main" id="{DD8DA895-A902-4976-8F85-2B4286B549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80415" y="336690"/>
          <a:ext cx="766305" cy="625335"/>
        </a:xfrm>
        <a:prstGeom prst="rect">
          <a:avLst/>
        </a:prstGeom>
      </xdr:spPr>
    </xdr:pic>
    <xdr:clientData/>
  </xdr:twoCellAnchor>
  <xdr:twoCellAnchor editAs="oneCell">
    <xdr:from>
      <xdr:col>1</xdr:col>
      <xdr:colOff>288570</xdr:colOff>
      <xdr:row>1</xdr:row>
      <xdr:rowOff>19965</xdr:rowOff>
    </xdr:from>
    <xdr:to>
      <xdr:col>1</xdr:col>
      <xdr:colOff>1019175</xdr:colOff>
      <xdr:row>4</xdr:row>
      <xdr:rowOff>114300</xdr:rowOff>
    </xdr:to>
    <xdr:pic>
      <xdr:nvPicPr>
        <xdr:cNvPr id="4" name="Graphic 3" descr="Users">
          <a:extLst>
            <a:ext uri="{FF2B5EF4-FFF2-40B4-BE49-F238E27FC236}">
              <a16:creationId xmlns:a16="http://schemas.microsoft.com/office/drawing/2014/main" id="{314CED07-16A0-4A14-BDA4-30EAA39A6B1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993920" y="334290"/>
          <a:ext cx="730605" cy="637260"/>
        </a:xfrm>
        <a:prstGeom prst="rect">
          <a:avLst/>
        </a:prstGeom>
      </xdr:spPr>
    </xdr:pic>
    <xdr:clientData/>
  </xdr:twoCellAnchor>
  <xdr:twoCellAnchor editAs="oneCell">
    <xdr:from>
      <xdr:col>7</xdr:col>
      <xdr:colOff>81914</xdr:colOff>
      <xdr:row>0</xdr:row>
      <xdr:rowOff>211455</xdr:rowOff>
    </xdr:from>
    <xdr:to>
      <xdr:col>8</xdr:col>
      <xdr:colOff>514349</xdr:colOff>
      <xdr:row>5</xdr:row>
      <xdr:rowOff>133350</xdr:rowOff>
    </xdr:to>
    <xdr:pic>
      <xdr:nvPicPr>
        <xdr:cNvPr id="5" name="Graphic 4" descr="Thumbs up sign">
          <a:extLst>
            <a:ext uri="{FF2B5EF4-FFF2-40B4-BE49-F238E27FC236}">
              <a16:creationId xmlns:a16="http://schemas.microsoft.com/office/drawing/2014/main" id="{B04F50AE-1EA2-4A51-A4FF-1952911E257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673714" y="211455"/>
          <a:ext cx="1042035" cy="1017270"/>
        </a:xfrm>
        <a:prstGeom prst="rect">
          <a:avLst/>
        </a:prstGeom>
      </xdr:spPr>
    </xdr:pic>
    <xdr:clientData/>
  </xdr:twoCellAnchor>
  <xdr:oneCellAnchor>
    <xdr:from>
      <xdr:col>7</xdr:col>
      <xdr:colOff>600075</xdr:colOff>
      <xdr:row>0</xdr:row>
      <xdr:rowOff>295275</xdr:rowOff>
    </xdr:from>
    <xdr:ext cx="2686050" cy="962025"/>
    <xdr:sp macro="" textlink="">
      <xdr:nvSpPr>
        <xdr:cNvPr id="6" name="TextBox 5">
          <a:extLst>
            <a:ext uri="{FF2B5EF4-FFF2-40B4-BE49-F238E27FC236}">
              <a16:creationId xmlns:a16="http://schemas.microsoft.com/office/drawing/2014/main" id="{614E9553-F5E6-4C59-A9E8-46F131F451E0}"/>
            </a:ext>
          </a:extLst>
        </xdr:cNvPr>
        <xdr:cNvSpPr txBox="1"/>
      </xdr:nvSpPr>
      <xdr:spPr>
        <a:xfrm>
          <a:off x="11191875" y="295275"/>
          <a:ext cx="2686050" cy="96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t>Job Satisfaction</a:t>
          </a:r>
        </a:p>
        <a:p>
          <a:pPr algn="ctr"/>
          <a:r>
            <a:rPr lang="en-IN" sz="1800" b="1"/>
            <a:t>Rating</a:t>
          </a:r>
        </a:p>
      </xdr:txBody>
    </xdr:sp>
    <xdr:clientData/>
  </xdr:oneCellAnchor>
  <xdr:twoCellAnchor>
    <xdr:from>
      <xdr:col>11</xdr:col>
      <xdr:colOff>333374</xdr:colOff>
      <xdr:row>0</xdr:row>
      <xdr:rowOff>201929</xdr:rowOff>
    </xdr:from>
    <xdr:to>
      <xdr:col>12</xdr:col>
      <xdr:colOff>704849</xdr:colOff>
      <xdr:row>5</xdr:row>
      <xdr:rowOff>123824</xdr:rowOff>
    </xdr:to>
    <xdr:graphicFrame macro="">
      <xdr:nvGraphicFramePr>
        <xdr:cNvPr id="7" name="Chart 6">
          <a:extLst>
            <a:ext uri="{FF2B5EF4-FFF2-40B4-BE49-F238E27FC236}">
              <a16:creationId xmlns:a16="http://schemas.microsoft.com/office/drawing/2014/main" id="{3CD3E055-8F31-4372-B8FD-12F3003D7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130530</xdr:colOff>
      <xdr:row>1</xdr:row>
      <xdr:rowOff>990</xdr:rowOff>
    </xdr:from>
    <xdr:to>
      <xdr:col>14</xdr:col>
      <xdr:colOff>900150</xdr:colOff>
      <xdr:row>4</xdr:row>
      <xdr:rowOff>100050</xdr:rowOff>
    </xdr:to>
    <xdr:pic>
      <xdr:nvPicPr>
        <xdr:cNvPr id="9" name="Graphic 8" descr="Man">
          <a:extLst>
            <a:ext uri="{FF2B5EF4-FFF2-40B4-BE49-F238E27FC236}">
              <a16:creationId xmlns:a16="http://schemas.microsoft.com/office/drawing/2014/main" id="{9A053EB3-26AC-4D94-8FB6-9A9D7F3088C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742005" y="429615"/>
          <a:ext cx="769620" cy="641985"/>
        </a:xfrm>
        <a:prstGeom prst="rect">
          <a:avLst/>
        </a:prstGeom>
      </xdr:spPr>
    </xdr:pic>
    <xdr:clientData/>
  </xdr:twoCellAnchor>
  <xdr:twoCellAnchor editAs="oneCell">
    <xdr:from>
      <xdr:col>13</xdr:col>
      <xdr:colOff>156705</xdr:colOff>
      <xdr:row>1</xdr:row>
      <xdr:rowOff>21450</xdr:rowOff>
    </xdr:from>
    <xdr:to>
      <xdr:col>13</xdr:col>
      <xdr:colOff>921105</xdr:colOff>
      <xdr:row>4</xdr:row>
      <xdr:rowOff>153390</xdr:rowOff>
    </xdr:to>
    <xdr:pic>
      <xdr:nvPicPr>
        <xdr:cNvPr id="10" name="Graphic 9" descr="Woman">
          <a:extLst>
            <a:ext uri="{FF2B5EF4-FFF2-40B4-BE49-F238E27FC236}">
              <a16:creationId xmlns:a16="http://schemas.microsoft.com/office/drawing/2014/main" id="{25F3D71E-FF67-4E18-B5F5-765EA6FD4F0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777705" y="450075"/>
          <a:ext cx="764400" cy="674865"/>
        </a:xfrm>
        <a:prstGeom prst="rect">
          <a:avLst/>
        </a:prstGeom>
      </xdr:spPr>
    </xdr:pic>
    <xdr:clientData/>
  </xdr:twoCellAnchor>
  <xdr:oneCellAnchor>
    <xdr:from>
      <xdr:col>11</xdr:col>
      <xdr:colOff>573405</xdr:colOff>
      <xdr:row>2</xdr:row>
      <xdr:rowOff>5715</xdr:rowOff>
    </xdr:from>
    <xdr:ext cx="480060" cy="264560"/>
    <xdr:sp macro="" textlink="">
      <xdr:nvSpPr>
        <xdr:cNvPr id="80" name="TextBox 79">
          <a:extLst>
            <a:ext uri="{FF2B5EF4-FFF2-40B4-BE49-F238E27FC236}">
              <a16:creationId xmlns:a16="http://schemas.microsoft.com/office/drawing/2014/main" id="{62CAEEF9-7CFC-4E4B-A9B1-6521F8D66721}"/>
            </a:ext>
          </a:extLst>
        </xdr:cNvPr>
        <xdr:cNvSpPr txBox="1"/>
      </xdr:nvSpPr>
      <xdr:spPr>
        <a:xfrm>
          <a:off x="13603605" y="615315"/>
          <a:ext cx="4800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t>5.51</a:t>
          </a:r>
        </a:p>
      </xdr:txBody>
    </xdr:sp>
    <xdr:clientData/>
  </xdr:oneCellAnchor>
  <xdr:twoCellAnchor>
    <xdr:from>
      <xdr:col>0</xdr:col>
      <xdr:colOff>4248150</xdr:colOff>
      <xdr:row>6</xdr:row>
      <xdr:rowOff>66676</xdr:rowOff>
    </xdr:from>
    <xdr:to>
      <xdr:col>14</xdr:col>
      <xdr:colOff>9526</xdr:colOff>
      <xdr:row>17</xdr:row>
      <xdr:rowOff>95250</xdr:rowOff>
    </xdr:to>
    <xdr:graphicFrame macro="">
      <xdr:nvGraphicFramePr>
        <xdr:cNvPr id="95" name="Chart 94">
          <a:extLst>
            <a:ext uri="{FF2B5EF4-FFF2-40B4-BE49-F238E27FC236}">
              <a16:creationId xmlns:a16="http://schemas.microsoft.com/office/drawing/2014/main" id="{2AF14559-56A1-4539-9ABD-A05865685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1438274</xdr:colOff>
      <xdr:row>6</xdr:row>
      <xdr:rowOff>76199</xdr:rowOff>
    </xdr:from>
    <xdr:to>
      <xdr:col>0</xdr:col>
      <xdr:colOff>4181473</xdr:colOff>
      <xdr:row>17</xdr:row>
      <xdr:rowOff>114299</xdr:rowOff>
    </xdr:to>
    <xdr:graphicFrame macro="">
      <xdr:nvGraphicFramePr>
        <xdr:cNvPr id="97" name="Chart 96">
          <a:extLst>
            <a:ext uri="{FF2B5EF4-FFF2-40B4-BE49-F238E27FC236}">
              <a16:creationId xmlns:a16="http://schemas.microsoft.com/office/drawing/2014/main" id="{DD6B65EE-A921-4529-B3F8-DDB668CDB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1619250</xdr:colOff>
      <xdr:row>12</xdr:row>
      <xdr:rowOff>66676</xdr:rowOff>
    </xdr:from>
    <xdr:to>
      <xdr:col>0</xdr:col>
      <xdr:colOff>4171950</xdr:colOff>
      <xdr:row>14</xdr:row>
      <xdr:rowOff>66676</xdr:rowOff>
    </xdr:to>
    <xdr:sp macro="" textlink="">
      <xdr:nvSpPr>
        <xdr:cNvPr id="99" name="TextBox 98">
          <a:extLst>
            <a:ext uri="{FF2B5EF4-FFF2-40B4-BE49-F238E27FC236}">
              <a16:creationId xmlns:a16="http://schemas.microsoft.com/office/drawing/2014/main" id="{33BFA544-9501-1B7F-0CB5-0BD9E4D8F331}"/>
            </a:ext>
          </a:extLst>
        </xdr:cNvPr>
        <xdr:cNvSpPr txBox="1"/>
      </xdr:nvSpPr>
      <xdr:spPr>
        <a:xfrm>
          <a:off x="1619250" y="2476501"/>
          <a:ext cx="2552700" cy="3619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oneCellAnchor>
    <xdr:from>
      <xdr:col>0</xdr:col>
      <xdr:colOff>2562225</xdr:colOff>
      <xdr:row>10</xdr:row>
      <xdr:rowOff>57150</xdr:rowOff>
    </xdr:from>
    <xdr:ext cx="505588" cy="311496"/>
    <xdr:sp macro="" textlink="">
      <xdr:nvSpPr>
        <xdr:cNvPr id="100" name="TextBox 99">
          <a:extLst>
            <a:ext uri="{FF2B5EF4-FFF2-40B4-BE49-F238E27FC236}">
              <a16:creationId xmlns:a16="http://schemas.microsoft.com/office/drawing/2014/main" id="{117A4AC4-F0BB-C4B7-02AB-AAB91AD31DA0}"/>
            </a:ext>
          </a:extLst>
        </xdr:cNvPr>
        <xdr:cNvSpPr txBox="1"/>
      </xdr:nvSpPr>
      <xdr:spPr>
        <a:xfrm>
          <a:off x="2562225" y="2105025"/>
          <a:ext cx="50558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2.09</a:t>
          </a:r>
        </a:p>
      </xdr:txBody>
    </xdr:sp>
    <xdr:clientData/>
  </xdr:oneCellAnchor>
  <xdr:twoCellAnchor>
    <xdr:from>
      <xdr:col>0</xdr:col>
      <xdr:colOff>1457325</xdr:colOff>
      <xdr:row>18</xdr:row>
      <xdr:rowOff>38101</xdr:rowOff>
    </xdr:from>
    <xdr:to>
      <xdr:col>1</xdr:col>
      <xdr:colOff>590551</xdr:colOff>
      <xdr:row>29</xdr:row>
      <xdr:rowOff>76200</xdr:rowOff>
    </xdr:to>
    <xdr:graphicFrame macro="">
      <xdr:nvGraphicFramePr>
        <xdr:cNvPr id="101" name="Chart 100">
          <a:extLst>
            <a:ext uri="{FF2B5EF4-FFF2-40B4-BE49-F238E27FC236}">
              <a16:creationId xmlns:a16="http://schemas.microsoft.com/office/drawing/2014/main" id="{68C8814F-ABBA-4D49-9301-EF64B9147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628650</xdr:colOff>
      <xdr:row>18</xdr:row>
      <xdr:rowOff>66676</xdr:rowOff>
    </xdr:from>
    <xdr:to>
      <xdr:col>14</xdr:col>
      <xdr:colOff>0</xdr:colOff>
      <xdr:row>29</xdr:row>
      <xdr:rowOff>123825</xdr:rowOff>
    </xdr:to>
    <xdr:graphicFrame macro="">
      <xdr:nvGraphicFramePr>
        <xdr:cNvPr id="102" name="Chart 101">
          <a:extLst>
            <a:ext uri="{FF2B5EF4-FFF2-40B4-BE49-F238E27FC236}">
              <a16:creationId xmlns:a16="http://schemas.microsoft.com/office/drawing/2014/main" id="{6BBA476A-6BBD-4601-8D10-C10CD2E97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847725</xdr:colOff>
      <xdr:row>18</xdr:row>
      <xdr:rowOff>47625</xdr:rowOff>
    </xdr:from>
    <xdr:to>
      <xdr:col>6</xdr:col>
      <xdr:colOff>419100</xdr:colOff>
      <xdr:row>29</xdr:row>
      <xdr:rowOff>123825</xdr:rowOff>
    </xdr:to>
    <xdr:graphicFrame macro="">
      <xdr:nvGraphicFramePr>
        <xdr:cNvPr id="103" name="Chart 102">
          <a:extLst>
            <a:ext uri="{FF2B5EF4-FFF2-40B4-BE49-F238E27FC236}">
              <a16:creationId xmlns:a16="http://schemas.microsoft.com/office/drawing/2014/main" id="{98C32C31-EAC6-4D5C-AED3-D5D96A9C8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4</xdr:col>
      <xdr:colOff>123825</xdr:colOff>
      <xdr:row>1</xdr:row>
      <xdr:rowOff>1</xdr:rowOff>
    </xdr:from>
    <xdr:to>
      <xdr:col>4</xdr:col>
      <xdr:colOff>838200</xdr:colOff>
      <xdr:row>4</xdr:row>
      <xdr:rowOff>66676</xdr:rowOff>
    </xdr:to>
    <xdr:pic>
      <xdr:nvPicPr>
        <xdr:cNvPr id="105" name="Graphic 104" descr="Clock">
          <a:extLst>
            <a:ext uri="{FF2B5EF4-FFF2-40B4-BE49-F238E27FC236}">
              <a16:creationId xmlns:a16="http://schemas.microsoft.com/office/drawing/2014/main" id="{9CAB339B-83C3-A700-934C-DFC2BBFE5A6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8267700" y="314326"/>
          <a:ext cx="714375" cy="609600"/>
        </a:xfrm>
        <a:prstGeom prst="rect">
          <a:avLst/>
        </a:prstGeom>
      </xdr:spPr>
    </xdr:pic>
    <xdr:clientData/>
  </xdr:twoCellAnchor>
  <xdr:twoCellAnchor editAs="oneCell">
    <xdr:from>
      <xdr:col>5</xdr:col>
      <xdr:colOff>5715</xdr:colOff>
      <xdr:row>0</xdr:row>
      <xdr:rowOff>289560</xdr:rowOff>
    </xdr:from>
    <xdr:to>
      <xdr:col>5</xdr:col>
      <xdr:colOff>775335</xdr:colOff>
      <xdr:row>3</xdr:row>
      <xdr:rowOff>133350</xdr:rowOff>
    </xdr:to>
    <xdr:pic>
      <xdr:nvPicPr>
        <xdr:cNvPr id="106" name="Graphic 105" descr="Man">
          <a:extLst>
            <a:ext uri="{FF2B5EF4-FFF2-40B4-BE49-F238E27FC236}">
              <a16:creationId xmlns:a16="http://schemas.microsoft.com/office/drawing/2014/main" id="{F54861F7-565E-4510-A2BA-45A15E7F518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083040" y="289560"/>
          <a:ext cx="769620" cy="558165"/>
        </a:xfrm>
        <a:prstGeom prst="rect">
          <a:avLst/>
        </a:prstGeom>
      </xdr:spPr>
    </xdr:pic>
    <xdr:clientData/>
  </xdr:twoCellAnchor>
  <xdr:twoCellAnchor editAs="oneCell">
    <xdr:from>
      <xdr:col>5</xdr:col>
      <xdr:colOff>780555</xdr:colOff>
      <xdr:row>0</xdr:row>
      <xdr:rowOff>308115</xdr:rowOff>
    </xdr:from>
    <xdr:to>
      <xdr:col>7</xdr:col>
      <xdr:colOff>32385</xdr:colOff>
      <xdr:row>3</xdr:row>
      <xdr:rowOff>133350</xdr:rowOff>
    </xdr:to>
    <xdr:pic>
      <xdr:nvPicPr>
        <xdr:cNvPr id="107" name="Graphic 106" descr="Woman">
          <a:extLst>
            <a:ext uri="{FF2B5EF4-FFF2-40B4-BE49-F238E27FC236}">
              <a16:creationId xmlns:a16="http://schemas.microsoft.com/office/drawing/2014/main" id="{8275BF81-EAC8-4FC3-AE81-1CAB6F6013C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57880" y="308115"/>
          <a:ext cx="766305" cy="539610"/>
        </a:xfrm>
        <a:prstGeom prst="rect">
          <a:avLst/>
        </a:prstGeom>
      </xdr:spPr>
    </xdr:pic>
    <xdr:clientData/>
  </xdr:twoCellAnchor>
  <xdr:twoCellAnchor editAs="oneCell">
    <xdr:from>
      <xdr:col>0</xdr:col>
      <xdr:colOff>19051</xdr:colOff>
      <xdr:row>20</xdr:row>
      <xdr:rowOff>75334</xdr:rowOff>
    </xdr:from>
    <xdr:to>
      <xdr:col>0</xdr:col>
      <xdr:colOff>1409701</xdr:colOff>
      <xdr:row>29</xdr:row>
      <xdr:rowOff>171450</xdr:rowOff>
    </xdr:to>
    <mc:AlternateContent xmlns:mc="http://schemas.openxmlformats.org/markup-compatibility/2006" xmlns:a14="http://schemas.microsoft.com/office/drawing/2010/main">
      <mc:Choice Requires="a14">
        <xdr:graphicFrame macro="">
          <xdr:nvGraphicFramePr>
            <xdr:cNvPr id="109" name="Hire year">
              <a:extLst>
                <a:ext uri="{FF2B5EF4-FFF2-40B4-BE49-F238E27FC236}">
                  <a16:creationId xmlns:a16="http://schemas.microsoft.com/office/drawing/2014/main" id="{A5C6BD7A-B304-303F-5AD2-F18ABEE38183}"/>
                </a:ext>
              </a:extLst>
            </xdr:cNvP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mlns="">
        <xdr:sp macro="" textlink="">
          <xdr:nvSpPr>
            <xdr:cNvPr id="0" name=""/>
            <xdr:cNvSpPr>
              <a:spLocks noTextEdit="1"/>
            </xdr:cNvSpPr>
          </xdr:nvSpPr>
          <xdr:spPr>
            <a:xfrm>
              <a:off x="19051" y="3971059"/>
              <a:ext cx="1390650" cy="1724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74122</xdr:rowOff>
    </xdr:from>
    <xdr:to>
      <xdr:col>0</xdr:col>
      <xdr:colOff>1409700</xdr:colOff>
      <xdr:row>12</xdr:row>
      <xdr:rowOff>166255</xdr:rowOff>
    </xdr:to>
    <mc:AlternateContent xmlns:mc="http://schemas.openxmlformats.org/markup-compatibility/2006" xmlns:a14="http://schemas.microsoft.com/office/drawing/2010/main">
      <mc:Choice Requires="a14">
        <xdr:graphicFrame macro="">
          <xdr:nvGraphicFramePr>
            <xdr:cNvPr id="110" name="Job Type">
              <a:extLst>
                <a:ext uri="{FF2B5EF4-FFF2-40B4-BE49-F238E27FC236}">
                  <a16:creationId xmlns:a16="http://schemas.microsoft.com/office/drawing/2014/main" id="{ABC90E5C-88E5-4DD8-35B5-BEA632AEED21}"/>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0" y="1379047"/>
              <a:ext cx="1409700" cy="1235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13</xdr:row>
      <xdr:rowOff>60961</xdr:rowOff>
    </xdr:from>
    <xdr:to>
      <xdr:col>0</xdr:col>
      <xdr:colOff>1381126</xdr:colOff>
      <xdr:row>19</xdr:row>
      <xdr:rowOff>171451</xdr:rowOff>
    </xdr:to>
    <mc:AlternateContent xmlns:mc="http://schemas.openxmlformats.org/markup-compatibility/2006" xmlns:a14="http://schemas.microsoft.com/office/drawing/2010/main">
      <mc:Choice Requires="a14">
        <xdr:graphicFrame macro="">
          <xdr:nvGraphicFramePr>
            <xdr:cNvPr id="111" name="Applicant Source">
              <a:extLst>
                <a:ext uri="{FF2B5EF4-FFF2-40B4-BE49-F238E27FC236}">
                  <a16:creationId xmlns:a16="http://schemas.microsoft.com/office/drawing/2014/main" id="{F5B4210E-1422-2F10-249F-5CBF9CACDCD2}"/>
                </a:ext>
              </a:extLst>
            </xdr:cNvPr>
            <xdr:cNvGraphicFramePr/>
          </xdr:nvGraphicFramePr>
          <xdr:xfrm>
            <a:off x="0" y="0"/>
            <a:ext cx="0" cy="0"/>
          </xdr:xfrm>
          <a:graphic>
            <a:graphicData uri="http://schemas.microsoft.com/office/drawing/2010/slicer">
              <sle:slicer xmlns:sle="http://schemas.microsoft.com/office/drawing/2010/slicer" name="Applicant Source"/>
            </a:graphicData>
          </a:graphic>
        </xdr:graphicFrame>
      </mc:Choice>
      <mc:Fallback xmlns="">
        <xdr:sp macro="" textlink="">
          <xdr:nvSpPr>
            <xdr:cNvPr id="0" name=""/>
            <xdr:cNvSpPr>
              <a:spLocks noTextEdit="1"/>
            </xdr:cNvSpPr>
          </xdr:nvSpPr>
          <xdr:spPr>
            <a:xfrm>
              <a:off x="9526" y="2689861"/>
              <a:ext cx="13716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135255</xdr:colOff>
      <xdr:row>13</xdr:row>
      <xdr:rowOff>116206</xdr:rowOff>
    </xdr:from>
    <xdr:to>
      <xdr:col>16</xdr:col>
      <xdr:colOff>192405</xdr:colOff>
      <xdr:row>24</xdr:row>
      <xdr:rowOff>95251</xdr:rowOff>
    </xdr:to>
    <mc:AlternateContent xmlns:mc="http://schemas.openxmlformats.org/markup-compatibility/2006" xmlns:a14="http://schemas.microsoft.com/office/drawing/2010/main">
      <mc:Choice Requires="a14">
        <xdr:graphicFrame macro="">
          <xdr:nvGraphicFramePr>
            <xdr:cNvPr id="112" name="Department">
              <a:extLst>
                <a:ext uri="{FF2B5EF4-FFF2-40B4-BE49-F238E27FC236}">
                  <a16:creationId xmlns:a16="http://schemas.microsoft.com/office/drawing/2014/main" id="{A8353987-3B8F-7880-DEB3-28563443E0D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565755" y="2745106"/>
              <a:ext cx="1828800" cy="1969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125730</xdr:colOff>
      <xdr:row>6</xdr:row>
      <xdr:rowOff>97155</xdr:rowOff>
    </xdr:from>
    <xdr:to>
      <xdr:col>16</xdr:col>
      <xdr:colOff>182880</xdr:colOff>
      <xdr:row>12</xdr:row>
      <xdr:rowOff>171450</xdr:rowOff>
    </xdr:to>
    <mc:AlternateContent xmlns:mc="http://schemas.openxmlformats.org/markup-compatibility/2006" xmlns:a14="http://schemas.microsoft.com/office/drawing/2010/main">
      <mc:Choice Requires="a14">
        <xdr:graphicFrame macro="">
          <xdr:nvGraphicFramePr>
            <xdr:cNvPr id="113" name="Gender">
              <a:extLst>
                <a:ext uri="{FF2B5EF4-FFF2-40B4-BE49-F238E27FC236}">
                  <a16:creationId xmlns:a16="http://schemas.microsoft.com/office/drawing/2014/main" id="{51EF3156-4C02-B643-F4CF-0BB840EE26A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556230" y="1402080"/>
              <a:ext cx="1828800" cy="1217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0.55316</cdr:x>
      <cdr:y>0.19142</cdr:y>
    </cdr:from>
    <cdr:to>
      <cdr:x>0.82724</cdr:x>
      <cdr:y>0.78484</cdr:y>
    </cdr:to>
    <cdr:sp macro="" textlink="">
      <cdr:nvSpPr>
        <cdr:cNvPr id="2" name="TextBox 1">
          <a:extLst xmlns:a="http://schemas.openxmlformats.org/drawingml/2006/main">
            <a:ext uri="{FF2B5EF4-FFF2-40B4-BE49-F238E27FC236}">
              <a16:creationId xmlns:a16="http://schemas.microsoft.com/office/drawing/2014/main" id="{04C56A90-1280-5C38-1F52-6727DFF3EBE6}"/>
            </a:ext>
          </a:extLst>
        </cdr:cNvPr>
        <cdr:cNvSpPr txBox="1"/>
      </cdr:nvSpPr>
      <cdr:spPr>
        <a:xfrm xmlns:a="http://schemas.openxmlformats.org/drawingml/2006/main">
          <a:off x="3171826" y="476250"/>
          <a:ext cx="1571625" cy="147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0.54001</cdr:x>
      <cdr:y>0.17682</cdr:y>
    </cdr:from>
    <cdr:to>
      <cdr:x>0.67423</cdr:x>
      <cdr:y>0.43486</cdr:y>
    </cdr:to>
    <cdr:pic>
      <cdr:nvPicPr>
        <cdr:cNvPr id="3" name="Graphic 8" descr="Man">
          <a:extLst xmlns:a="http://schemas.openxmlformats.org/drawingml/2006/main">
            <a:ext uri="{FF2B5EF4-FFF2-40B4-BE49-F238E27FC236}">
              <a16:creationId xmlns:a16="http://schemas.microsoft.com/office/drawing/2014/main" id="{9A053EB3-26AC-4D94-8FB6-9A9D7F3088C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266184" y="439915"/>
          <a:ext cx="811808" cy="641985"/>
        </a:xfrm>
        <a:prstGeom xmlns:a="http://schemas.openxmlformats.org/drawingml/2006/main" prst="rect">
          <a:avLst/>
        </a:prstGeom>
      </cdr:spPr>
    </cdr:pic>
  </cdr:relSizeAnchor>
  <cdr:relSizeAnchor xmlns:cdr="http://schemas.openxmlformats.org/drawingml/2006/chartDrawing">
    <cdr:from>
      <cdr:x>0.5381</cdr:x>
      <cdr:y>0.59086</cdr:y>
    </cdr:from>
    <cdr:to>
      <cdr:x>0.67141</cdr:x>
      <cdr:y>0.86212</cdr:y>
    </cdr:to>
    <cdr:pic>
      <cdr:nvPicPr>
        <cdr:cNvPr id="4" name="Graphic 9" descr="Woman">
          <a:extLst xmlns:a="http://schemas.openxmlformats.org/drawingml/2006/main">
            <a:ext uri="{FF2B5EF4-FFF2-40B4-BE49-F238E27FC236}">
              <a16:creationId xmlns:a16="http://schemas.microsoft.com/office/drawing/2014/main" id="{25F3D71E-FF67-4E18-B5F5-765EA6FD4F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3254649" y="1470025"/>
          <a:ext cx="806303" cy="674865"/>
        </a:xfrm>
        <a:prstGeom xmlns:a="http://schemas.openxmlformats.org/drawingml/2006/main" prst="rect">
          <a:avLst/>
        </a:prstGeom>
      </cdr:spPr>
    </cdr:pic>
  </cdr:relSizeAnchor>
  <cdr:relSizeAnchor xmlns:cdr="http://schemas.openxmlformats.org/drawingml/2006/chartDrawing">
    <cdr:from>
      <cdr:x>0.72123</cdr:x>
      <cdr:y>0.24119</cdr:y>
    </cdr:from>
    <cdr:to>
      <cdr:x>0.81259</cdr:x>
      <cdr:y>0.37136</cdr:y>
    </cdr:to>
    <cdr:sp macro="" textlink="">
      <cdr:nvSpPr>
        <cdr:cNvPr id="5" name="TextBox 4">
          <a:extLst xmlns:a="http://schemas.openxmlformats.org/drawingml/2006/main">
            <a:ext uri="{FF2B5EF4-FFF2-40B4-BE49-F238E27FC236}">
              <a16:creationId xmlns:a16="http://schemas.microsoft.com/office/drawing/2014/main" id="{7C6D2806-7037-0EAD-18CD-A8A828DD1439}"/>
            </a:ext>
          </a:extLst>
        </cdr:cNvPr>
        <cdr:cNvSpPr txBox="1"/>
      </cdr:nvSpPr>
      <cdr:spPr>
        <a:xfrm xmlns:a="http://schemas.openxmlformats.org/drawingml/2006/main">
          <a:off x="4362288" y="600075"/>
          <a:ext cx="552592" cy="3238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b="1"/>
            <a:t>50.68</a:t>
          </a:r>
        </a:p>
      </cdr:txBody>
    </cdr:sp>
  </cdr:relSizeAnchor>
  <cdr:relSizeAnchor xmlns:cdr="http://schemas.openxmlformats.org/drawingml/2006/chartDrawing">
    <cdr:from>
      <cdr:x>0.72493</cdr:x>
      <cdr:y>0.6636</cdr:y>
    </cdr:from>
    <cdr:to>
      <cdr:x>0.8163</cdr:x>
      <cdr:y>0.79377</cdr:y>
    </cdr:to>
    <cdr:sp macro="" textlink="">
      <cdr:nvSpPr>
        <cdr:cNvPr id="6" name="TextBox 1">
          <a:extLst xmlns:a="http://schemas.openxmlformats.org/drawingml/2006/main">
            <a:ext uri="{FF2B5EF4-FFF2-40B4-BE49-F238E27FC236}">
              <a16:creationId xmlns:a16="http://schemas.microsoft.com/office/drawing/2014/main" id="{C14F05CD-DD45-5AB2-EDBC-6C4E6CEE900B}"/>
            </a:ext>
          </a:extLst>
        </cdr:cNvPr>
        <cdr:cNvSpPr txBox="1"/>
      </cdr:nvSpPr>
      <cdr:spPr>
        <a:xfrm xmlns:a="http://schemas.openxmlformats.org/drawingml/2006/main">
          <a:off x="4384675" y="1651000"/>
          <a:ext cx="552592" cy="3238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400" b="1"/>
            <a:t>29.25</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243840</xdr:colOff>
      <xdr:row>11</xdr:row>
      <xdr:rowOff>99060</xdr:rowOff>
    </xdr:from>
    <xdr:to>
      <xdr:col>5</xdr:col>
      <xdr:colOff>91440</xdr:colOff>
      <xdr:row>16</xdr:row>
      <xdr:rowOff>7620</xdr:rowOff>
    </xdr:to>
    <xdr:graphicFrame macro="">
      <xdr:nvGraphicFramePr>
        <xdr:cNvPr id="2" name="Chart 1">
          <a:extLst>
            <a:ext uri="{FF2B5EF4-FFF2-40B4-BE49-F238E27FC236}">
              <a16:creationId xmlns:a16="http://schemas.microsoft.com/office/drawing/2014/main" id="{263E245E-832F-79AE-4F77-BB616A5C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312420</xdr:colOff>
      <xdr:row>5</xdr:row>
      <xdr:rowOff>182880</xdr:rowOff>
    </xdr:from>
    <xdr:to>
      <xdr:col>10</xdr:col>
      <xdr:colOff>632460</xdr:colOff>
      <xdr:row>18</xdr:row>
      <xdr:rowOff>148590</xdr:rowOff>
    </xdr:to>
    <xdr:graphicFrame macro="">
      <xdr:nvGraphicFramePr>
        <xdr:cNvPr id="5" name="Chart 4">
          <a:extLst>
            <a:ext uri="{FF2B5EF4-FFF2-40B4-BE49-F238E27FC236}">
              <a16:creationId xmlns:a16="http://schemas.microsoft.com/office/drawing/2014/main" id="{A2323B64-1B7D-4B19-EDE0-CC94107B7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182880</xdr:colOff>
      <xdr:row>1</xdr:row>
      <xdr:rowOff>133350</xdr:rowOff>
    </xdr:from>
    <xdr:to>
      <xdr:col>6</xdr:col>
      <xdr:colOff>83820</xdr:colOff>
      <xdr:row>13</xdr:row>
      <xdr:rowOff>129540</xdr:rowOff>
    </xdr:to>
    <xdr:graphicFrame macro="">
      <xdr:nvGraphicFramePr>
        <xdr:cNvPr id="2" name="Chart 1">
          <a:extLst>
            <a:ext uri="{FF2B5EF4-FFF2-40B4-BE49-F238E27FC236}">
              <a16:creationId xmlns:a16="http://schemas.microsoft.com/office/drawing/2014/main" id="{A828C04E-7E3A-114C-ACFC-FA778802C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190500</xdr:colOff>
      <xdr:row>3</xdr:row>
      <xdr:rowOff>0</xdr:rowOff>
    </xdr:from>
    <xdr:to>
      <xdr:col>29</xdr:col>
      <xdr:colOff>243840</xdr:colOff>
      <xdr:row>20</xdr:row>
      <xdr:rowOff>3810</xdr:rowOff>
    </xdr:to>
    <xdr:graphicFrame macro="">
      <xdr:nvGraphicFramePr>
        <xdr:cNvPr id="2" name="Chart 1">
          <a:extLst>
            <a:ext uri="{FF2B5EF4-FFF2-40B4-BE49-F238E27FC236}">
              <a16:creationId xmlns:a16="http://schemas.microsoft.com/office/drawing/2014/main" id="{0E1C3484-B01F-0E00-4CE0-9F5E89DCE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457200</xdr:colOff>
      <xdr:row>3</xdr:row>
      <xdr:rowOff>64770</xdr:rowOff>
    </xdr:from>
    <xdr:to>
      <xdr:col>13</xdr:col>
      <xdr:colOff>533400</xdr:colOff>
      <xdr:row>18</xdr:row>
      <xdr:rowOff>64770</xdr:rowOff>
    </xdr:to>
    <xdr:graphicFrame macro="">
      <xdr:nvGraphicFramePr>
        <xdr:cNvPr id="2" name="Chart 1">
          <a:extLst>
            <a:ext uri="{FF2B5EF4-FFF2-40B4-BE49-F238E27FC236}">
              <a16:creationId xmlns:a16="http://schemas.microsoft.com/office/drawing/2014/main" id="{FE8A9D1D-5114-0BEB-B388-679D18215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160020</xdr:colOff>
      <xdr:row>1</xdr:row>
      <xdr:rowOff>110490</xdr:rowOff>
    </xdr:from>
    <xdr:to>
      <xdr:col>14</xdr:col>
      <xdr:colOff>297180</xdr:colOff>
      <xdr:row>16</xdr:row>
      <xdr:rowOff>110490</xdr:rowOff>
    </xdr:to>
    <xdr:graphicFrame macro="">
      <xdr:nvGraphicFramePr>
        <xdr:cNvPr id="3" name="Chart 2">
          <a:extLst>
            <a:ext uri="{FF2B5EF4-FFF2-40B4-BE49-F238E27FC236}">
              <a16:creationId xmlns:a16="http://schemas.microsoft.com/office/drawing/2014/main" id="{B6ACB9DC-FFFC-3C5C-4B6C-E353A51D7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2.887319675923" createdVersion="8" refreshedVersion="8" minRefreshableVersion="3" recordCount="416" xr:uid="{03DB7C30-468D-40B2-A932-8188EDAC91D0}">
  <cacheSource type="worksheet">
    <worksheetSource ref="A1:AB417" sheet="Dataset"/>
  </cacheSource>
  <cacheFields count="27">
    <cacheField name="Employee Name" numFmtId="0">
      <sharedItems/>
    </cacheField>
    <cacheField name="Employee ID" numFmtId="0">
      <sharedItems/>
    </cacheField>
    <cacheField name="Applicant Source" numFmtId="0">
      <sharedItems count="3">
        <s v="Internal"/>
        <s v="Online Application"/>
        <s v="Agency"/>
      </sharedItems>
    </cacheField>
    <cacheField name="Status" numFmtId="0">
      <sharedItems count="3">
        <s v="Active "/>
        <s v="Active"/>
        <s v="New hire"/>
      </sharedItems>
    </cacheField>
    <cacheField name="CV Submission Date" numFmtId="14">
      <sharedItems containsSemiMixedTypes="0" containsNonDate="0" containsDate="1" containsString="0" minDate="2020-01-02T00:00:00" maxDate="2024-09-05T00:00:00"/>
    </cacheField>
    <cacheField name="CV Review" numFmtId="0">
      <sharedItems/>
    </cacheField>
    <cacheField name="HR Interview Date" numFmtId="14">
      <sharedItems containsSemiMixedTypes="0" containsNonDate="0" containsDate="1" containsString="0" minDate="2020-01-01T00:00:00" maxDate="2024-08-29T00:00:00"/>
    </cacheField>
    <cacheField name="HR Interview" numFmtId="0">
      <sharedItems/>
    </cacheField>
    <cacheField name="Hiring  Date" numFmtId="14">
      <sharedItems containsSemiMixedTypes="0" containsNonDate="0" containsDate="1" containsString="0" minDate="2020-01-02T00:00:00" maxDate="2024-09-02T00:00:00"/>
    </cacheField>
    <cacheField name="Hire year" numFmtId="14">
      <sharedItems containsNonDate="0" count="5">
        <s v="2022"/>
        <s v="2023"/>
        <s v="2024"/>
        <s v="2020"/>
        <s v="2021"/>
      </sharedItems>
    </cacheField>
    <cacheField name="Hire month" numFmtId="14">
      <sharedItems containsNonDate="0" count="12">
        <s v="Nov"/>
        <s v="Dec"/>
        <s v="Mar"/>
        <s v="May"/>
        <s v="Apr"/>
        <s v="Jan"/>
        <s v="Feb"/>
        <s v="Aug"/>
        <s v="Jul"/>
        <s v="Jun"/>
        <s v="Sep"/>
        <s v="Oct"/>
      </sharedItems>
    </cacheField>
    <cacheField name="Manager Interview" numFmtId="0">
      <sharedItems count="2">
        <s v="Failed"/>
        <s v="Passed"/>
      </sharedItems>
    </cacheField>
    <cacheField name="Gender" numFmtId="0">
      <sharedItems count="3">
        <s v="Male"/>
        <s v="Female"/>
        <s v="Other"/>
      </sharedItems>
    </cacheField>
    <cacheField name="Department" numFmtId="0">
      <sharedItems count="6">
        <s v="Finance"/>
        <s v="Operations"/>
        <s v="Sales"/>
        <s v="IT"/>
        <s v="Marketing"/>
        <s v="HR"/>
      </sharedItems>
    </cacheField>
    <cacheField name="Job Type" numFmtId="0">
      <sharedItems count="3">
        <s v="Contract"/>
        <s v="Part-time"/>
        <s v="Full-time"/>
      </sharedItems>
    </cacheField>
    <cacheField name="Exit Date" numFmtId="14">
      <sharedItems containsSemiMixedTypes="0" containsNonDate="0" containsDate="1" containsString="0" minDate="2020-01-03T00:00:00" maxDate="2024-08-28T00:00:00"/>
    </cacheField>
    <cacheField name="Exit Type" numFmtId="0">
      <sharedItems count="2">
        <s v="Voluntary"/>
        <s v="Involuntary"/>
      </sharedItems>
    </cacheField>
    <cacheField name="Exit Reason" numFmtId="0">
      <sharedItems count="5">
        <s v="Layoff"/>
        <s v="Termination"/>
        <s v="Other"/>
        <s v="Personal Reasons"/>
        <s v="Retirement"/>
      </sharedItems>
    </cacheField>
    <cacheField name="Years of Experience" numFmtId="0">
      <sharedItems containsSemiMixedTypes="0" containsString="0" containsNumber="1" containsInteger="1" minValue="1" maxValue="30"/>
    </cacheField>
    <cacheField name="Salary" numFmtId="0">
      <sharedItems containsSemiMixedTypes="0" containsString="0" containsNumber="1" containsInteger="1" minValue="40100" maxValue="149884"/>
    </cacheField>
    <cacheField name="Bonus" numFmtId="0">
      <sharedItems containsSemiMixedTypes="0" containsString="0" containsNumber="1" containsInteger="1" minValue="1036" maxValue="19983"/>
    </cacheField>
    <cacheField name="Last Performance Rating" numFmtId="0">
      <sharedItems containsSemiMixedTypes="0" containsString="0" containsNumber="1" containsInteger="1" minValue="1" maxValue="5"/>
    </cacheField>
    <cacheField name="Training Hours Completed" numFmtId="0">
      <sharedItems containsSemiMixedTypes="0" containsString="0" containsNumber="1" containsInteger="1" minValue="0" maxValue="200"/>
    </cacheField>
    <cacheField name="Satisfaction Score" numFmtId="0">
      <sharedItems containsSemiMixedTypes="0" containsString="0" containsNumber="1" containsInteger="1" minValue="1" maxValue="10"/>
    </cacheField>
    <cacheField name="Engagement Score" numFmtId="0">
      <sharedItems containsSemiMixedTypes="0" containsString="0" containsNumber="1" containsInteger="1" minValue="1" maxValue="10"/>
    </cacheField>
    <cacheField name="Number of  Leaves" numFmtId="0">
      <sharedItems containsSemiMixedTypes="0" containsString="0" containsNumber="1" containsInteger="1" minValue="0" maxValue="15"/>
    </cacheField>
    <cacheField name="Absenteeism Rate (%)" numFmtId="2">
      <sharedItems containsSemiMixedTypes="0" containsString="0" containsNumber="1" minValue="0" maxValue="4.10958904109589" count="16">
        <n v="2.7397260273972601"/>
        <n v="1.095890410958904"/>
        <n v="0.27397260273972601"/>
        <n v="3.8356164383561646"/>
        <n v="3.2876712328767121"/>
        <n v="1.9178082191780823"/>
        <n v="4.10958904109589"/>
        <n v="3.5616438356164384"/>
        <n v="1.3698630136986301"/>
        <n v="2.1917808219178081"/>
        <n v="0.54794520547945202"/>
        <n v="3.0136986301369864"/>
        <n v="0"/>
        <n v="1.6438356164383561"/>
        <n v="2.4657534246575343"/>
        <n v="0.82191780821917804"/>
      </sharedItems>
    </cacheField>
  </cacheFields>
  <extLst>
    <ext xmlns:x14="http://schemas.microsoft.com/office/spreadsheetml/2009/9/main" uri="{725AE2AE-9491-48be-B2B4-4EB974FC3084}">
      <x14:pivotCacheDefinition pivotCacheId="1138461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2.9315943287" createdVersion="8" refreshedVersion="8" minRefreshableVersion="3" recordCount="417" xr:uid="{1001A9A3-EAC4-4DCE-99C7-FF79BD7D9EC1}">
  <cacheSource type="worksheet">
    <worksheetSource ref="Q1:R1048576" sheet="Dataset"/>
  </cacheSource>
  <cacheFields count="2">
    <cacheField name="Exit year" numFmtId="0">
      <sharedItems containsNonDate="0" containsBlank="1" count="6">
        <s v="2021"/>
        <s v="2023"/>
        <s v="2020"/>
        <s v="2022"/>
        <s v="2024"/>
        <m/>
      </sharedItems>
    </cacheField>
    <cacheField name="Exit Type" numFmtId="0">
      <sharedItems containsBlank="1" count="3">
        <s v="Voluntary"/>
        <s v="Involuntar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6">
  <r>
    <s v="Tanya Finley"/>
    <s v="b4b4f285"/>
    <x v="0"/>
    <x v="0"/>
    <d v="2021-03-30T00:00:00"/>
    <s v="Failed"/>
    <d v="2021-06-25T00:00:00"/>
    <s v="Failed"/>
    <d v="2022-11-05T00:00:00"/>
    <x v="0"/>
    <x v="0"/>
    <x v="0"/>
    <x v="0"/>
    <x v="0"/>
    <x v="0"/>
    <d v="2021-02-12T00:00:00"/>
    <x v="0"/>
    <x v="0"/>
    <n v="24"/>
    <n v="77374"/>
    <n v="5663"/>
    <n v="5"/>
    <n v="163"/>
    <n v="8"/>
    <n v="6"/>
    <n v="10"/>
    <x v="0"/>
  </r>
  <r>
    <s v="Stephen Davies"/>
    <s v="c21b8351"/>
    <x v="0"/>
    <x v="1"/>
    <d v="2023-12-14T00:00:00"/>
    <s v="Failed"/>
    <d v="2021-07-24T00:00:00"/>
    <s v="Failed"/>
    <d v="2023-12-06T00:00:00"/>
    <x v="1"/>
    <x v="1"/>
    <x v="1"/>
    <x v="0"/>
    <x v="1"/>
    <x v="0"/>
    <d v="2023-09-03T00:00:00"/>
    <x v="1"/>
    <x v="0"/>
    <n v="11"/>
    <n v="103131"/>
    <n v="1535"/>
    <n v="4"/>
    <n v="49"/>
    <n v="7"/>
    <n v="6"/>
    <n v="4"/>
    <x v="1"/>
  </r>
  <r>
    <s v="April Cole"/>
    <s v="8b536ba5"/>
    <x v="1"/>
    <x v="1"/>
    <d v="2020-01-02T00:00:00"/>
    <s v="Passed"/>
    <d v="2024-03-26T00:00:00"/>
    <s v="Failed"/>
    <d v="2024-03-25T00:00:00"/>
    <x v="2"/>
    <x v="2"/>
    <x v="0"/>
    <x v="1"/>
    <x v="2"/>
    <x v="1"/>
    <d v="2021-02-12T00:00:00"/>
    <x v="0"/>
    <x v="1"/>
    <n v="30"/>
    <n v="97104"/>
    <n v="17162"/>
    <n v="2"/>
    <n v="97"/>
    <n v="3"/>
    <n v="9"/>
    <n v="1"/>
    <x v="2"/>
  </r>
  <r>
    <s v="Jennifer Kaufman"/>
    <s v="3c2c68eb"/>
    <x v="0"/>
    <x v="2"/>
    <d v="2023-05-31T00:00:00"/>
    <s v="Passed"/>
    <d v="2020-10-29T00:00:00"/>
    <s v="Passed"/>
    <d v="2022-05-13T00:00:00"/>
    <x v="0"/>
    <x v="3"/>
    <x v="1"/>
    <x v="1"/>
    <x v="3"/>
    <x v="1"/>
    <d v="2020-11-10T00:00:00"/>
    <x v="1"/>
    <x v="0"/>
    <n v="20"/>
    <n v="104432"/>
    <n v="12894"/>
    <n v="4"/>
    <n v="112"/>
    <n v="4"/>
    <n v="7"/>
    <n v="14"/>
    <x v="3"/>
  </r>
  <r>
    <s v="Aaron Bradley"/>
    <s v="958534a8"/>
    <x v="1"/>
    <x v="1"/>
    <d v="2022-07-27T00:00:00"/>
    <s v="Failed"/>
    <d v="2020-05-16T00:00:00"/>
    <s v="Failed"/>
    <d v="2020-04-08T00:00:00"/>
    <x v="3"/>
    <x v="4"/>
    <x v="1"/>
    <x v="1"/>
    <x v="0"/>
    <x v="2"/>
    <d v="2021-01-17T00:00:00"/>
    <x v="0"/>
    <x v="2"/>
    <n v="12"/>
    <n v="41568"/>
    <n v="13275"/>
    <n v="1"/>
    <n v="58"/>
    <n v="3"/>
    <n v="8"/>
    <n v="12"/>
    <x v="4"/>
  </r>
  <r>
    <s v="Joseph Ramos"/>
    <s v="6f550c6a"/>
    <x v="1"/>
    <x v="2"/>
    <d v="2022-11-09T00:00:00"/>
    <s v="Failed"/>
    <d v="2024-03-02T00:00:00"/>
    <s v="Passed"/>
    <d v="2020-01-21T00:00:00"/>
    <x v="3"/>
    <x v="5"/>
    <x v="1"/>
    <x v="1"/>
    <x v="1"/>
    <x v="2"/>
    <d v="2021-04-01T00:00:00"/>
    <x v="1"/>
    <x v="0"/>
    <n v="7"/>
    <n v="49417"/>
    <n v="10894"/>
    <n v="1"/>
    <n v="16"/>
    <n v="7"/>
    <n v="1"/>
    <n v="7"/>
    <x v="5"/>
  </r>
  <r>
    <s v="Gabriel Becker"/>
    <s v="ab57ab64"/>
    <x v="0"/>
    <x v="1"/>
    <d v="2020-08-20T00:00:00"/>
    <s v="Failed"/>
    <d v="2024-07-25T00:00:00"/>
    <s v="Passed"/>
    <d v="2024-01-04T00:00:00"/>
    <x v="2"/>
    <x v="5"/>
    <x v="1"/>
    <x v="2"/>
    <x v="2"/>
    <x v="0"/>
    <d v="2021-01-18T00:00:00"/>
    <x v="1"/>
    <x v="2"/>
    <n v="11"/>
    <n v="133208"/>
    <n v="19983"/>
    <n v="5"/>
    <n v="37"/>
    <n v="10"/>
    <n v="7"/>
    <n v="15"/>
    <x v="6"/>
  </r>
  <r>
    <s v="Stephen Solis"/>
    <s v="e0b204d3"/>
    <x v="0"/>
    <x v="1"/>
    <d v="2021-07-18T00:00:00"/>
    <s v="Passed"/>
    <d v="2023-12-25T00:00:00"/>
    <s v="Passed"/>
    <d v="2024-03-18T00:00:00"/>
    <x v="2"/>
    <x v="2"/>
    <x v="0"/>
    <x v="1"/>
    <x v="1"/>
    <x v="2"/>
    <d v="2022-06-14T00:00:00"/>
    <x v="0"/>
    <x v="2"/>
    <n v="16"/>
    <n v="72995"/>
    <n v="3949"/>
    <n v="4"/>
    <n v="43"/>
    <n v="2"/>
    <n v="5"/>
    <n v="13"/>
    <x v="7"/>
  </r>
  <r>
    <s v="Blake Chavez"/>
    <s v="5c2efeae"/>
    <x v="0"/>
    <x v="1"/>
    <d v="2023-07-20T00:00:00"/>
    <s v="Passed"/>
    <d v="2022-10-15T00:00:00"/>
    <s v="Failed"/>
    <d v="2021-05-11T00:00:00"/>
    <x v="4"/>
    <x v="3"/>
    <x v="0"/>
    <x v="0"/>
    <x v="1"/>
    <x v="2"/>
    <d v="2021-02-12T00:00:00"/>
    <x v="0"/>
    <x v="2"/>
    <n v="10"/>
    <n v="94642"/>
    <n v="2229"/>
    <n v="1"/>
    <n v="109"/>
    <n v="3"/>
    <n v="9"/>
    <n v="5"/>
    <x v="8"/>
  </r>
  <r>
    <s v="Corey Lopez"/>
    <s v="292923df"/>
    <x v="0"/>
    <x v="1"/>
    <d v="2023-01-15T00:00:00"/>
    <s v="Passed"/>
    <d v="2022-04-22T00:00:00"/>
    <s v="Passed"/>
    <d v="2023-02-20T00:00:00"/>
    <x v="1"/>
    <x v="6"/>
    <x v="1"/>
    <x v="1"/>
    <x v="4"/>
    <x v="2"/>
    <d v="2021-02-12T00:00:00"/>
    <x v="1"/>
    <x v="3"/>
    <n v="2"/>
    <n v="66318"/>
    <n v="13128"/>
    <n v="1"/>
    <n v="174"/>
    <n v="8"/>
    <n v="4"/>
    <n v="7"/>
    <x v="5"/>
  </r>
  <r>
    <s v="Brandon Wyatt"/>
    <s v="f9df6ec3"/>
    <x v="1"/>
    <x v="1"/>
    <d v="2023-01-29T00:00:00"/>
    <s v="Failed"/>
    <d v="2021-06-23T00:00:00"/>
    <s v="Passed"/>
    <d v="2024-08-21T00:00:00"/>
    <x v="2"/>
    <x v="7"/>
    <x v="0"/>
    <x v="2"/>
    <x v="4"/>
    <x v="0"/>
    <d v="2021-02-12T00:00:00"/>
    <x v="0"/>
    <x v="1"/>
    <n v="19"/>
    <n v="71673"/>
    <n v="3604"/>
    <n v="1"/>
    <n v="149"/>
    <n v="7"/>
    <n v="4"/>
    <n v="7"/>
    <x v="5"/>
  </r>
  <r>
    <s v="Brandon Guerra"/>
    <s v="530a4338"/>
    <x v="0"/>
    <x v="1"/>
    <d v="2024-06-09T00:00:00"/>
    <s v="Passed"/>
    <d v="2021-02-16T00:00:00"/>
    <s v="Passed"/>
    <d v="2021-02-21T00:00:00"/>
    <x v="4"/>
    <x v="6"/>
    <x v="1"/>
    <x v="0"/>
    <x v="0"/>
    <x v="0"/>
    <d v="2021-02-12T00:00:00"/>
    <x v="1"/>
    <x v="1"/>
    <n v="1"/>
    <n v="110759"/>
    <n v="6113"/>
    <n v="4"/>
    <n v="12"/>
    <n v="5"/>
    <n v="6"/>
    <n v="8"/>
    <x v="9"/>
  </r>
  <r>
    <s v="Jody Lewis"/>
    <s v="7a4d4e15"/>
    <x v="2"/>
    <x v="1"/>
    <d v="2024-06-06T00:00:00"/>
    <s v="Failed"/>
    <d v="2022-07-02T00:00:00"/>
    <s v="Passed"/>
    <d v="2023-12-18T00:00:00"/>
    <x v="1"/>
    <x v="1"/>
    <x v="1"/>
    <x v="0"/>
    <x v="2"/>
    <x v="1"/>
    <d v="2021-05-02T00:00:00"/>
    <x v="1"/>
    <x v="4"/>
    <n v="20"/>
    <n v="90885"/>
    <n v="12947"/>
    <n v="4"/>
    <n v="86"/>
    <n v="7"/>
    <n v="6"/>
    <n v="2"/>
    <x v="10"/>
  </r>
  <r>
    <s v="Chad Shaw"/>
    <s v="37d1142e"/>
    <x v="2"/>
    <x v="1"/>
    <d v="2022-09-22T00:00:00"/>
    <s v="Passed"/>
    <d v="2022-02-08T00:00:00"/>
    <s v="Failed"/>
    <d v="2023-07-19T00:00:00"/>
    <x v="1"/>
    <x v="8"/>
    <x v="0"/>
    <x v="1"/>
    <x v="0"/>
    <x v="2"/>
    <d v="2020-11-10T00:00:00"/>
    <x v="0"/>
    <x v="3"/>
    <n v="1"/>
    <n v="142208"/>
    <n v="16734"/>
    <n v="3"/>
    <n v="48"/>
    <n v="6"/>
    <n v="6"/>
    <n v="4"/>
    <x v="1"/>
  </r>
  <r>
    <s v="Matthew Moore"/>
    <s v="af7edd05"/>
    <x v="2"/>
    <x v="1"/>
    <d v="2020-05-23T00:00:00"/>
    <s v="Failed"/>
    <d v="2020-07-18T00:00:00"/>
    <s v="Passed"/>
    <d v="2021-05-31T00:00:00"/>
    <x v="4"/>
    <x v="3"/>
    <x v="0"/>
    <x v="1"/>
    <x v="2"/>
    <x v="2"/>
    <d v="2022-04-21T00:00:00"/>
    <x v="0"/>
    <x v="0"/>
    <n v="15"/>
    <n v="98811"/>
    <n v="4022"/>
    <n v="2"/>
    <n v="38"/>
    <n v="5"/>
    <n v="7"/>
    <n v="7"/>
    <x v="5"/>
  </r>
  <r>
    <s v="Natasha Nelson"/>
    <s v="d2a15251"/>
    <x v="2"/>
    <x v="1"/>
    <d v="2020-07-31T00:00:00"/>
    <s v="Passed"/>
    <d v="2023-09-16T00:00:00"/>
    <s v="Failed"/>
    <d v="2021-07-21T00:00:00"/>
    <x v="4"/>
    <x v="8"/>
    <x v="1"/>
    <x v="2"/>
    <x v="5"/>
    <x v="2"/>
    <d v="2021-05-02T00:00:00"/>
    <x v="0"/>
    <x v="3"/>
    <n v="16"/>
    <n v="51601"/>
    <n v="11486"/>
    <n v="5"/>
    <n v="108"/>
    <n v="5"/>
    <n v="10"/>
    <n v="11"/>
    <x v="11"/>
  </r>
  <r>
    <s v="Stephanie Lopez"/>
    <s v="27b10b06"/>
    <x v="0"/>
    <x v="1"/>
    <d v="2023-07-31T00:00:00"/>
    <s v="Failed"/>
    <d v="2020-11-09T00:00:00"/>
    <s v="Failed"/>
    <d v="2020-05-08T00:00:00"/>
    <x v="3"/>
    <x v="3"/>
    <x v="0"/>
    <x v="1"/>
    <x v="3"/>
    <x v="0"/>
    <d v="2021-05-02T00:00:00"/>
    <x v="0"/>
    <x v="3"/>
    <n v="12"/>
    <n v="132779"/>
    <n v="8000"/>
    <n v="4"/>
    <n v="135"/>
    <n v="8"/>
    <n v="3"/>
    <n v="0"/>
    <x v="12"/>
  </r>
  <r>
    <s v="Holly Bradley"/>
    <s v="e9cc374d"/>
    <x v="2"/>
    <x v="1"/>
    <d v="2023-08-02T00:00:00"/>
    <s v="Passed"/>
    <d v="2024-04-02T00:00:00"/>
    <s v="Failed"/>
    <d v="2022-04-03T00:00:00"/>
    <x v="0"/>
    <x v="4"/>
    <x v="0"/>
    <x v="1"/>
    <x v="1"/>
    <x v="2"/>
    <d v="2021-05-02T00:00:00"/>
    <x v="0"/>
    <x v="1"/>
    <n v="3"/>
    <n v="56595"/>
    <n v="18201"/>
    <n v="3"/>
    <n v="118"/>
    <n v="3"/>
    <n v="4"/>
    <n v="14"/>
    <x v="3"/>
  </r>
  <r>
    <s v="Emily Peterson"/>
    <s v="c51f52f7"/>
    <x v="0"/>
    <x v="2"/>
    <d v="2021-12-14T00:00:00"/>
    <s v="Failed"/>
    <d v="2021-01-25T00:00:00"/>
    <s v="Failed"/>
    <d v="2021-08-22T00:00:00"/>
    <x v="4"/>
    <x v="7"/>
    <x v="0"/>
    <x v="1"/>
    <x v="3"/>
    <x v="0"/>
    <d v="2022-12-30T00:00:00"/>
    <x v="1"/>
    <x v="3"/>
    <n v="30"/>
    <n v="135876"/>
    <n v="19961"/>
    <n v="5"/>
    <n v="9"/>
    <n v="3"/>
    <n v="3"/>
    <n v="14"/>
    <x v="3"/>
  </r>
  <r>
    <s v="Thomas Johnson"/>
    <s v="c3f14398"/>
    <x v="0"/>
    <x v="2"/>
    <d v="2023-06-25T00:00:00"/>
    <s v="Failed"/>
    <d v="2020-03-29T00:00:00"/>
    <s v="Failed"/>
    <d v="2021-03-05T00:00:00"/>
    <x v="4"/>
    <x v="2"/>
    <x v="0"/>
    <x v="0"/>
    <x v="0"/>
    <x v="1"/>
    <d v="2024-03-28T00:00:00"/>
    <x v="1"/>
    <x v="3"/>
    <n v="17"/>
    <n v="121151"/>
    <n v="14733"/>
    <n v="2"/>
    <n v="46"/>
    <n v="7"/>
    <n v="1"/>
    <n v="12"/>
    <x v="4"/>
  </r>
  <r>
    <s v="Katherine Jones"/>
    <s v="14d32dc5"/>
    <x v="0"/>
    <x v="1"/>
    <d v="2021-12-24T00:00:00"/>
    <s v="Failed"/>
    <d v="2021-08-05T00:00:00"/>
    <s v="Failed"/>
    <d v="2022-06-10T00:00:00"/>
    <x v="0"/>
    <x v="9"/>
    <x v="0"/>
    <x v="2"/>
    <x v="5"/>
    <x v="2"/>
    <d v="2022-05-02T00:00:00"/>
    <x v="0"/>
    <x v="1"/>
    <n v="6"/>
    <n v="90150"/>
    <n v="17994"/>
    <n v="4"/>
    <n v="101"/>
    <n v="1"/>
    <n v="3"/>
    <n v="5"/>
    <x v="8"/>
  </r>
  <r>
    <s v="Robert Erickson"/>
    <s v="51059ffa"/>
    <x v="2"/>
    <x v="1"/>
    <d v="2022-08-21T00:00:00"/>
    <s v="Failed"/>
    <d v="2024-06-28T00:00:00"/>
    <s v="Passed"/>
    <d v="2020-01-02T00:00:00"/>
    <x v="3"/>
    <x v="5"/>
    <x v="1"/>
    <x v="0"/>
    <x v="3"/>
    <x v="1"/>
    <d v="2021-05-02T00:00:00"/>
    <x v="0"/>
    <x v="2"/>
    <n v="15"/>
    <n v="110368"/>
    <n v="7459"/>
    <n v="3"/>
    <n v="65"/>
    <n v="9"/>
    <n v="7"/>
    <n v="12"/>
    <x v="4"/>
  </r>
  <r>
    <s v="Michelle Martin"/>
    <s v="fc881f55"/>
    <x v="1"/>
    <x v="1"/>
    <d v="2023-06-11T00:00:00"/>
    <s v="Failed"/>
    <d v="2020-04-24T00:00:00"/>
    <s v="Passed"/>
    <d v="2023-12-23T00:00:00"/>
    <x v="1"/>
    <x v="1"/>
    <x v="1"/>
    <x v="2"/>
    <x v="0"/>
    <x v="1"/>
    <d v="2021-05-02T00:00:00"/>
    <x v="1"/>
    <x v="1"/>
    <n v="19"/>
    <n v="83031"/>
    <n v="10856"/>
    <n v="2"/>
    <n v="59"/>
    <n v="2"/>
    <n v="2"/>
    <n v="1"/>
    <x v="2"/>
  </r>
  <r>
    <s v="April Gordon"/>
    <s v="f84877f1"/>
    <x v="2"/>
    <x v="1"/>
    <d v="2022-06-22T00:00:00"/>
    <s v="Failed"/>
    <d v="2024-07-18T00:00:00"/>
    <s v="Passed"/>
    <d v="2021-02-23T00:00:00"/>
    <x v="4"/>
    <x v="6"/>
    <x v="0"/>
    <x v="0"/>
    <x v="4"/>
    <x v="1"/>
    <d v="2020-11-10T00:00:00"/>
    <x v="0"/>
    <x v="2"/>
    <n v="14"/>
    <n v="71206"/>
    <n v="17079"/>
    <n v="1"/>
    <n v="73"/>
    <n v="10"/>
    <n v="6"/>
    <n v="15"/>
    <x v="6"/>
  </r>
  <r>
    <s v="Elijah Smith"/>
    <s v="e916b467"/>
    <x v="1"/>
    <x v="1"/>
    <d v="2022-03-12T00:00:00"/>
    <s v="Failed"/>
    <d v="2021-04-18T00:00:00"/>
    <s v="Passed"/>
    <d v="2020-01-03T00:00:00"/>
    <x v="3"/>
    <x v="5"/>
    <x v="1"/>
    <x v="0"/>
    <x v="5"/>
    <x v="2"/>
    <d v="2022-12-26T00:00:00"/>
    <x v="1"/>
    <x v="4"/>
    <n v="18"/>
    <n v="107988"/>
    <n v="18462"/>
    <n v="4"/>
    <n v="121"/>
    <n v="3"/>
    <n v="6"/>
    <n v="10"/>
    <x v="0"/>
  </r>
  <r>
    <s v="Jason Cannon"/>
    <s v="09fdc56b"/>
    <x v="0"/>
    <x v="1"/>
    <d v="2022-09-11T00:00:00"/>
    <s v="Passed"/>
    <d v="2021-10-04T00:00:00"/>
    <s v="Failed"/>
    <d v="2023-12-07T00:00:00"/>
    <x v="1"/>
    <x v="1"/>
    <x v="1"/>
    <x v="2"/>
    <x v="1"/>
    <x v="2"/>
    <d v="2021-08-10T00:00:00"/>
    <x v="0"/>
    <x v="1"/>
    <n v="18"/>
    <n v="97377"/>
    <n v="15908"/>
    <n v="5"/>
    <n v="179"/>
    <n v="3"/>
    <n v="9"/>
    <n v="12"/>
    <x v="4"/>
  </r>
  <r>
    <s v="Leah Gordon"/>
    <s v="e711cf12"/>
    <x v="0"/>
    <x v="1"/>
    <d v="2021-07-28T00:00:00"/>
    <s v="Passed"/>
    <d v="2020-08-05T00:00:00"/>
    <s v="Passed"/>
    <d v="2024-08-14T00:00:00"/>
    <x v="2"/>
    <x v="7"/>
    <x v="1"/>
    <x v="1"/>
    <x v="5"/>
    <x v="1"/>
    <d v="2020-11-10T00:00:00"/>
    <x v="0"/>
    <x v="2"/>
    <n v="9"/>
    <n v="147221"/>
    <n v="13195"/>
    <n v="3"/>
    <n v="166"/>
    <n v="4"/>
    <n v="2"/>
    <n v="2"/>
    <x v="10"/>
  </r>
  <r>
    <s v="Rick Anderson"/>
    <s v="8a582de6"/>
    <x v="1"/>
    <x v="1"/>
    <d v="2020-05-01T00:00:00"/>
    <s v="Failed"/>
    <d v="2024-06-18T00:00:00"/>
    <s v="Passed"/>
    <d v="2021-03-04T00:00:00"/>
    <x v="4"/>
    <x v="2"/>
    <x v="1"/>
    <x v="0"/>
    <x v="1"/>
    <x v="0"/>
    <d v="2020-11-10T00:00:00"/>
    <x v="0"/>
    <x v="1"/>
    <n v="28"/>
    <n v="69051"/>
    <n v="11872"/>
    <n v="3"/>
    <n v="92"/>
    <n v="10"/>
    <n v="6"/>
    <n v="6"/>
    <x v="13"/>
  </r>
  <r>
    <s v="Mariah Sellers"/>
    <s v="ffcfcb2b"/>
    <x v="2"/>
    <x v="1"/>
    <d v="2024-03-10T00:00:00"/>
    <s v="Passed"/>
    <d v="2023-07-23T00:00:00"/>
    <s v="Failed"/>
    <d v="2021-09-01T00:00:00"/>
    <x v="4"/>
    <x v="10"/>
    <x v="0"/>
    <x v="1"/>
    <x v="0"/>
    <x v="0"/>
    <d v="2020-07-22T00:00:00"/>
    <x v="0"/>
    <x v="1"/>
    <n v="19"/>
    <n v="117744"/>
    <n v="16386"/>
    <n v="4"/>
    <n v="179"/>
    <n v="8"/>
    <n v="9"/>
    <n v="9"/>
    <x v="14"/>
  </r>
  <r>
    <s v="Robin Casey"/>
    <s v="ae5d3cfb"/>
    <x v="0"/>
    <x v="1"/>
    <d v="2020-05-12T00:00:00"/>
    <s v="Failed"/>
    <d v="2020-04-04T00:00:00"/>
    <s v="Failed"/>
    <d v="2024-01-26T00:00:00"/>
    <x v="2"/>
    <x v="5"/>
    <x v="0"/>
    <x v="2"/>
    <x v="0"/>
    <x v="2"/>
    <d v="2020-07-22T00:00:00"/>
    <x v="0"/>
    <x v="1"/>
    <n v="21"/>
    <n v="67723"/>
    <n v="19715"/>
    <n v="1"/>
    <n v="175"/>
    <n v="6"/>
    <n v="9"/>
    <n v="5"/>
    <x v="8"/>
  </r>
  <r>
    <s v="Tammy Cook"/>
    <s v="f921ee27"/>
    <x v="1"/>
    <x v="1"/>
    <d v="2023-07-09T00:00:00"/>
    <s v="Failed"/>
    <d v="2021-06-18T00:00:00"/>
    <s v="Passed"/>
    <d v="2023-04-20T00:00:00"/>
    <x v="1"/>
    <x v="4"/>
    <x v="0"/>
    <x v="1"/>
    <x v="5"/>
    <x v="0"/>
    <d v="2020-11-10T00:00:00"/>
    <x v="1"/>
    <x v="1"/>
    <n v="1"/>
    <n v="149408"/>
    <n v="14763"/>
    <n v="2"/>
    <n v="82"/>
    <n v="10"/>
    <n v="8"/>
    <n v="2"/>
    <x v="10"/>
  </r>
  <r>
    <s v="Kelly English"/>
    <s v="708a9ca9"/>
    <x v="2"/>
    <x v="1"/>
    <d v="2024-03-25T00:00:00"/>
    <s v="Passed"/>
    <d v="2020-05-29T00:00:00"/>
    <s v="Passed"/>
    <d v="2021-03-12T00:00:00"/>
    <x v="4"/>
    <x v="2"/>
    <x v="1"/>
    <x v="0"/>
    <x v="1"/>
    <x v="1"/>
    <d v="2020-07-22T00:00:00"/>
    <x v="0"/>
    <x v="3"/>
    <n v="10"/>
    <n v="93052"/>
    <n v="5608"/>
    <n v="2"/>
    <n v="171"/>
    <n v="2"/>
    <n v="3"/>
    <n v="14"/>
    <x v="3"/>
  </r>
  <r>
    <s v="Nicholas Newton"/>
    <s v="f06454c9"/>
    <x v="1"/>
    <x v="1"/>
    <d v="2021-05-14T00:00:00"/>
    <s v="Failed"/>
    <d v="2022-09-03T00:00:00"/>
    <s v="Failed"/>
    <d v="2023-04-30T00:00:00"/>
    <x v="1"/>
    <x v="4"/>
    <x v="0"/>
    <x v="2"/>
    <x v="3"/>
    <x v="1"/>
    <d v="2020-11-09T00:00:00"/>
    <x v="0"/>
    <x v="3"/>
    <n v="26"/>
    <n v="113309"/>
    <n v="15065"/>
    <n v="1"/>
    <n v="125"/>
    <n v="10"/>
    <n v="1"/>
    <n v="13"/>
    <x v="7"/>
  </r>
  <r>
    <s v="Joyce Case"/>
    <s v="8fda4c57"/>
    <x v="1"/>
    <x v="1"/>
    <d v="2022-02-14T00:00:00"/>
    <s v="Failed"/>
    <d v="2021-09-08T00:00:00"/>
    <s v="Passed"/>
    <d v="2022-02-22T00:00:00"/>
    <x v="0"/>
    <x v="6"/>
    <x v="1"/>
    <x v="0"/>
    <x v="4"/>
    <x v="2"/>
    <d v="2020-11-10T00:00:00"/>
    <x v="1"/>
    <x v="1"/>
    <n v="16"/>
    <n v="118384"/>
    <n v="13121"/>
    <n v="4"/>
    <n v="66"/>
    <n v="1"/>
    <n v="4"/>
    <n v="13"/>
    <x v="7"/>
  </r>
  <r>
    <s v="Robert Keith"/>
    <s v="d438be31"/>
    <x v="0"/>
    <x v="2"/>
    <d v="2021-04-19T00:00:00"/>
    <s v="Passed"/>
    <d v="2023-06-12T00:00:00"/>
    <s v="Passed"/>
    <d v="2021-01-01T00:00:00"/>
    <x v="4"/>
    <x v="5"/>
    <x v="1"/>
    <x v="1"/>
    <x v="4"/>
    <x v="1"/>
    <d v="2023-11-15T00:00:00"/>
    <x v="1"/>
    <x v="3"/>
    <n v="1"/>
    <n v="98454"/>
    <n v="15250"/>
    <n v="1"/>
    <n v="149"/>
    <n v="5"/>
    <n v="8"/>
    <n v="10"/>
    <x v="0"/>
  </r>
  <r>
    <s v="John Gonzalez"/>
    <s v="2bf9b681"/>
    <x v="2"/>
    <x v="1"/>
    <d v="2020-10-10T00:00:00"/>
    <s v="Failed"/>
    <d v="2021-02-26T00:00:00"/>
    <s v="Passed"/>
    <d v="2020-04-30T00:00:00"/>
    <x v="3"/>
    <x v="4"/>
    <x v="0"/>
    <x v="2"/>
    <x v="4"/>
    <x v="0"/>
    <d v="2023-11-16T00:00:00"/>
    <x v="0"/>
    <x v="3"/>
    <n v="10"/>
    <n v="117035"/>
    <n v="15930"/>
    <n v="2"/>
    <n v="32"/>
    <n v="3"/>
    <n v="5"/>
    <n v="2"/>
    <x v="10"/>
  </r>
  <r>
    <s v="Mary Brown"/>
    <s v="8a6a9db0"/>
    <x v="2"/>
    <x v="2"/>
    <d v="2022-04-13T00:00:00"/>
    <s v="Passed"/>
    <d v="2020-02-17T00:00:00"/>
    <s v="Passed"/>
    <d v="2022-07-20T00:00:00"/>
    <x v="0"/>
    <x v="8"/>
    <x v="1"/>
    <x v="1"/>
    <x v="2"/>
    <x v="1"/>
    <d v="2022-06-20T00:00:00"/>
    <x v="0"/>
    <x v="3"/>
    <n v="6"/>
    <n v="47615"/>
    <n v="13719"/>
    <n v="4"/>
    <n v="68"/>
    <n v="3"/>
    <n v="4"/>
    <n v="4"/>
    <x v="1"/>
  </r>
  <r>
    <s v="Ryan Smith"/>
    <s v="f761dbf1"/>
    <x v="1"/>
    <x v="1"/>
    <d v="2020-06-09T00:00:00"/>
    <s v="Passed"/>
    <d v="2020-04-27T00:00:00"/>
    <s v="Failed"/>
    <d v="2022-08-28T00:00:00"/>
    <x v="0"/>
    <x v="7"/>
    <x v="1"/>
    <x v="1"/>
    <x v="1"/>
    <x v="0"/>
    <d v="2022-10-26T00:00:00"/>
    <x v="1"/>
    <x v="2"/>
    <n v="25"/>
    <n v="53657"/>
    <n v="8803"/>
    <n v="3"/>
    <n v="86"/>
    <n v="1"/>
    <n v="8"/>
    <n v="11"/>
    <x v="11"/>
  </r>
  <r>
    <s v="Jenny Patrick"/>
    <s v="3868effc"/>
    <x v="2"/>
    <x v="1"/>
    <d v="2022-01-07T00:00:00"/>
    <s v="Failed"/>
    <d v="2022-09-01T00:00:00"/>
    <s v="Failed"/>
    <d v="2020-08-14T00:00:00"/>
    <x v="3"/>
    <x v="7"/>
    <x v="1"/>
    <x v="2"/>
    <x v="4"/>
    <x v="1"/>
    <d v="2022-10-27T00:00:00"/>
    <x v="1"/>
    <x v="0"/>
    <n v="19"/>
    <n v="49546"/>
    <n v="4661"/>
    <n v="3"/>
    <n v="192"/>
    <n v="4"/>
    <n v="3"/>
    <n v="1"/>
    <x v="2"/>
  </r>
  <r>
    <s v="Brendan Stevens"/>
    <s v="e324266e"/>
    <x v="0"/>
    <x v="1"/>
    <d v="2021-06-29T00:00:00"/>
    <s v="Failed"/>
    <d v="2021-01-24T00:00:00"/>
    <s v="Failed"/>
    <d v="2022-01-22T00:00:00"/>
    <x v="0"/>
    <x v="5"/>
    <x v="1"/>
    <x v="0"/>
    <x v="0"/>
    <x v="0"/>
    <d v="2024-02-27T00:00:00"/>
    <x v="1"/>
    <x v="2"/>
    <n v="16"/>
    <n v="68240"/>
    <n v="6641"/>
    <n v="5"/>
    <n v="67"/>
    <n v="5"/>
    <n v="2"/>
    <n v="11"/>
    <x v="11"/>
  </r>
  <r>
    <s v="Jessica Mendoza"/>
    <s v="65c2c202"/>
    <x v="1"/>
    <x v="1"/>
    <d v="2023-04-20T00:00:00"/>
    <s v="Passed"/>
    <d v="2020-08-25T00:00:00"/>
    <s v="Failed"/>
    <d v="2024-01-06T00:00:00"/>
    <x v="2"/>
    <x v="5"/>
    <x v="1"/>
    <x v="1"/>
    <x v="5"/>
    <x v="0"/>
    <d v="2024-02-28T00:00:00"/>
    <x v="0"/>
    <x v="1"/>
    <n v="26"/>
    <n v="129001"/>
    <n v="13277"/>
    <n v="4"/>
    <n v="33"/>
    <n v="4"/>
    <n v="10"/>
    <n v="8"/>
    <x v="9"/>
  </r>
  <r>
    <s v="Stacie Martinez"/>
    <s v="ef2e94f5"/>
    <x v="1"/>
    <x v="1"/>
    <d v="2021-11-04T00:00:00"/>
    <s v="Passed"/>
    <d v="2021-08-13T00:00:00"/>
    <s v="Failed"/>
    <d v="2021-08-21T00:00:00"/>
    <x v="4"/>
    <x v="7"/>
    <x v="1"/>
    <x v="0"/>
    <x v="1"/>
    <x v="0"/>
    <d v="2020-11-10T00:00:00"/>
    <x v="0"/>
    <x v="1"/>
    <n v="2"/>
    <n v="143723"/>
    <n v="7276"/>
    <n v="5"/>
    <n v="35"/>
    <n v="5"/>
    <n v="4"/>
    <n v="11"/>
    <x v="11"/>
  </r>
  <r>
    <s v="Alexis Lucero"/>
    <s v="be095a2e"/>
    <x v="0"/>
    <x v="2"/>
    <d v="2021-09-06T00:00:00"/>
    <s v="Passed"/>
    <d v="2024-05-26T00:00:00"/>
    <s v="Passed"/>
    <d v="2021-01-19T00:00:00"/>
    <x v="4"/>
    <x v="5"/>
    <x v="0"/>
    <x v="0"/>
    <x v="4"/>
    <x v="2"/>
    <d v="2020-11-10T00:00:00"/>
    <x v="1"/>
    <x v="2"/>
    <n v="1"/>
    <n v="49862"/>
    <n v="5106"/>
    <n v="4"/>
    <n v="96"/>
    <n v="6"/>
    <n v="2"/>
    <n v="6"/>
    <x v="13"/>
  </r>
  <r>
    <s v="Jared Harvey"/>
    <s v="65d4542b"/>
    <x v="1"/>
    <x v="1"/>
    <d v="2022-12-06T00:00:00"/>
    <s v="Passed"/>
    <d v="2022-10-13T00:00:00"/>
    <s v="Passed"/>
    <d v="2022-06-16T00:00:00"/>
    <x v="0"/>
    <x v="9"/>
    <x v="1"/>
    <x v="2"/>
    <x v="3"/>
    <x v="2"/>
    <d v="2020-11-10T00:00:00"/>
    <x v="1"/>
    <x v="2"/>
    <n v="12"/>
    <n v="64099"/>
    <n v="5814"/>
    <n v="4"/>
    <n v="197"/>
    <n v="1"/>
    <n v="1"/>
    <n v="13"/>
    <x v="7"/>
  </r>
  <r>
    <s v="Jeffrey Richards PhD"/>
    <s v="133196d1"/>
    <x v="2"/>
    <x v="2"/>
    <d v="2020-07-18T00:00:00"/>
    <s v="Passed"/>
    <d v="2021-06-19T00:00:00"/>
    <s v="Passed"/>
    <d v="2022-04-04T00:00:00"/>
    <x v="0"/>
    <x v="4"/>
    <x v="1"/>
    <x v="2"/>
    <x v="1"/>
    <x v="0"/>
    <d v="2020-11-10T00:00:00"/>
    <x v="0"/>
    <x v="1"/>
    <n v="17"/>
    <n v="123514"/>
    <n v="3845"/>
    <n v="1"/>
    <n v="134"/>
    <n v="2"/>
    <n v="8"/>
    <n v="11"/>
    <x v="11"/>
  </r>
  <r>
    <s v="Vanessa Stewart"/>
    <s v="c03afee6"/>
    <x v="2"/>
    <x v="2"/>
    <d v="2022-07-04T00:00:00"/>
    <s v="Failed"/>
    <d v="2023-12-13T00:00:00"/>
    <s v="Passed"/>
    <d v="2024-05-29T00:00:00"/>
    <x v="2"/>
    <x v="3"/>
    <x v="1"/>
    <x v="0"/>
    <x v="3"/>
    <x v="0"/>
    <d v="2020-11-10T00:00:00"/>
    <x v="1"/>
    <x v="1"/>
    <n v="21"/>
    <n v="90498"/>
    <n v="9971"/>
    <n v="5"/>
    <n v="196"/>
    <n v="5"/>
    <n v="4"/>
    <n v="5"/>
    <x v="8"/>
  </r>
  <r>
    <s v="David Gibson"/>
    <s v="8364d939"/>
    <x v="0"/>
    <x v="1"/>
    <d v="2021-05-30T00:00:00"/>
    <s v="Failed"/>
    <d v="2023-11-27T00:00:00"/>
    <s v="Failed"/>
    <d v="2023-05-06T00:00:00"/>
    <x v="1"/>
    <x v="3"/>
    <x v="0"/>
    <x v="0"/>
    <x v="1"/>
    <x v="2"/>
    <d v="2020-11-10T00:00:00"/>
    <x v="1"/>
    <x v="4"/>
    <n v="16"/>
    <n v="47707"/>
    <n v="3067"/>
    <n v="1"/>
    <n v="162"/>
    <n v="9"/>
    <n v="3"/>
    <n v="12"/>
    <x v="4"/>
  </r>
  <r>
    <s v="Ashley Snyder"/>
    <s v="d36f17de"/>
    <x v="2"/>
    <x v="1"/>
    <d v="2020-12-05T00:00:00"/>
    <s v="Failed"/>
    <d v="2021-08-06T00:00:00"/>
    <s v="Failed"/>
    <d v="2023-03-20T00:00:00"/>
    <x v="1"/>
    <x v="2"/>
    <x v="0"/>
    <x v="2"/>
    <x v="3"/>
    <x v="2"/>
    <d v="2023-06-21T00:00:00"/>
    <x v="1"/>
    <x v="3"/>
    <n v="22"/>
    <n v="110383"/>
    <n v="11310"/>
    <n v="3"/>
    <n v="9"/>
    <n v="1"/>
    <n v="4"/>
    <n v="1"/>
    <x v="2"/>
  </r>
  <r>
    <s v="Anthony Williams"/>
    <s v="10e33342"/>
    <x v="1"/>
    <x v="1"/>
    <d v="2022-04-18T00:00:00"/>
    <s v="Failed"/>
    <d v="2022-10-26T00:00:00"/>
    <s v="Failed"/>
    <d v="2024-04-27T00:00:00"/>
    <x v="2"/>
    <x v="4"/>
    <x v="0"/>
    <x v="0"/>
    <x v="1"/>
    <x v="0"/>
    <d v="2021-02-08T00:00:00"/>
    <x v="0"/>
    <x v="0"/>
    <n v="12"/>
    <n v="87741"/>
    <n v="7194"/>
    <n v="3"/>
    <n v="44"/>
    <n v="7"/>
    <n v="10"/>
    <n v="0"/>
    <x v="12"/>
  </r>
  <r>
    <s v="Mary Moore"/>
    <s v="3c435827"/>
    <x v="2"/>
    <x v="1"/>
    <d v="2020-11-16T00:00:00"/>
    <s v="Failed"/>
    <d v="2024-06-03T00:00:00"/>
    <s v="Passed"/>
    <d v="2023-04-23T00:00:00"/>
    <x v="1"/>
    <x v="4"/>
    <x v="0"/>
    <x v="0"/>
    <x v="0"/>
    <x v="2"/>
    <d v="2021-02-08T00:00:00"/>
    <x v="1"/>
    <x v="4"/>
    <n v="6"/>
    <n v="138891"/>
    <n v="13763"/>
    <n v="3"/>
    <n v="178"/>
    <n v="4"/>
    <n v="10"/>
    <n v="11"/>
    <x v="11"/>
  </r>
  <r>
    <s v="Christopher Mason"/>
    <s v="0ef8047f"/>
    <x v="2"/>
    <x v="1"/>
    <d v="2024-02-03T00:00:00"/>
    <s v="Passed"/>
    <d v="2021-10-12T00:00:00"/>
    <s v="Passed"/>
    <d v="2022-07-30T00:00:00"/>
    <x v="0"/>
    <x v="8"/>
    <x v="1"/>
    <x v="2"/>
    <x v="4"/>
    <x v="0"/>
    <d v="2023-03-10T00:00:00"/>
    <x v="0"/>
    <x v="3"/>
    <n v="7"/>
    <n v="134269"/>
    <n v="11343"/>
    <n v="1"/>
    <n v="53"/>
    <n v="7"/>
    <n v="5"/>
    <n v="11"/>
    <x v="11"/>
  </r>
  <r>
    <s v="Steven Collins"/>
    <s v="95b89e31"/>
    <x v="1"/>
    <x v="1"/>
    <d v="2022-05-13T00:00:00"/>
    <s v="Failed"/>
    <d v="2023-12-01T00:00:00"/>
    <s v="Failed"/>
    <d v="2024-05-18T00:00:00"/>
    <x v="2"/>
    <x v="3"/>
    <x v="1"/>
    <x v="1"/>
    <x v="5"/>
    <x v="2"/>
    <d v="2021-02-08T00:00:00"/>
    <x v="0"/>
    <x v="4"/>
    <n v="19"/>
    <n v="120823"/>
    <n v="6997"/>
    <n v="2"/>
    <n v="72"/>
    <n v="3"/>
    <n v="7"/>
    <n v="10"/>
    <x v="0"/>
  </r>
  <r>
    <s v="Shannon Murphy"/>
    <s v="612b4683"/>
    <x v="0"/>
    <x v="1"/>
    <d v="2022-01-15T00:00:00"/>
    <s v="Passed"/>
    <d v="2021-01-20T00:00:00"/>
    <s v="Passed"/>
    <d v="2024-01-06T00:00:00"/>
    <x v="2"/>
    <x v="5"/>
    <x v="1"/>
    <x v="1"/>
    <x v="1"/>
    <x v="0"/>
    <d v="2021-02-08T00:00:00"/>
    <x v="1"/>
    <x v="4"/>
    <n v="30"/>
    <n v="67439"/>
    <n v="2507"/>
    <n v="3"/>
    <n v="79"/>
    <n v="3"/>
    <n v="9"/>
    <n v="12"/>
    <x v="4"/>
  </r>
  <r>
    <s v="Andrew Santos"/>
    <s v="5a53ced7"/>
    <x v="0"/>
    <x v="1"/>
    <d v="2020-05-31T00:00:00"/>
    <s v="Failed"/>
    <d v="2022-04-02T00:00:00"/>
    <s v="Failed"/>
    <d v="2023-11-29T00:00:00"/>
    <x v="1"/>
    <x v="0"/>
    <x v="0"/>
    <x v="1"/>
    <x v="2"/>
    <x v="1"/>
    <d v="2022-10-13T00:00:00"/>
    <x v="1"/>
    <x v="0"/>
    <n v="18"/>
    <n v="104126"/>
    <n v="10308"/>
    <n v="2"/>
    <n v="52"/>
    <n v="5"/>
    <n v="6"/>
    <n v="2"/>
    <x v="10"/>
  </r>
  <r>
    <s v="Ariel Hopkins"/>
    <s v="11b5ebc7"/>
    <x v="1"/>
    <x v="1"/>
    <d v="2022-11-18T00:00:00"/>
    <s v="Passed"/>
    <d v="2023-05-25T00:00:00"/>
    <s v="Passed"/>
    <d v="2022-01-03T00:00:00"/>
    <x v="0"/>
    <x v="5"/>
    <x v="0"/>
    <x v="2"/>
    <x v="3"/>
    <x v="0"/>
    <d v="2021-02-08T00:00:00"/>
    <x v="1"/>
    <x v="1"/>
    <n v="26"/>
    <n v="147632"/>
    <n v="16873"/>
    <n v="3"/>
    <n v="56"/>
    <n v="2"/>
    <n v="8"/>
    <n v="2"/>
    <x v="10"/>
  </r>
  <r>
    <s v="Hunter Diaz"/>
    <s v="69d30be9"/>
    <x v="2"/>
    <x v="1"/>
    <d v="2021-07-16T00:00:00"/>
    <s v="Passed"/>
    <d v="2023-01-08T00:00:00"/>
    <s v="Passed"/>
    <d v="2021-06-08T00:00:00"/>
    <x v="4"/>
    <x v="9"/>
    <x v="0"/>
    <x v="0"/>
    <x v="3"/>
    <x v="1"/>
    <d v="2020-11-10T00:00:00"/>
    <x v="1"/>
    <x v="1"/>
    <n v="8"/>
    <n v="135535"/>
    <n v="13764"/>
    <n v="4"/>
    <n v="39"/>
    <n v="10"/>
    <n v="2"/>
    <n v="6"/>
    <x v="13"/>
  </r>
  <r>
    <s v="Billy Taylor"/>
    <s v="49c3cc5c"/>
    <x v="2"/>
    <x v="1"/>
    <d v="2022-05-12T00:00:00"/>
    <s v="Failed"/>
    <d v="2021-10-30T00:00:00"/>
    <s v="Failed"/>
    <d v="2024-09-01T00:00:00"/>
    <x v="2"/>
    <x v="10"/>
    <x v="1"/>
    <x v="1"/>
    <x v="0"/>
    <x v="1"/>
    <d v="2022-01-30T00:00:00"/>
    <x v="0"/>
    <x v="1"/>
    <n v="10"/>
    <n v="124661"/>
    <n v="3303"/>
    <n v="4"/>
    <n v="148"/>
    <n v="6"/>
    <n v="6"/>
    <n v="3"/>
    <x v="15"/>
  </r>
  <r>
    <s v="Joan Graham"/>
    <s v="ac02866c"/>
    <x v="2"/>
    <x v="1"/>
    <d v="2023-05-29T00:00:00"/>
    <s v="Failed"/>
    <d v="2023-07-27T00:00:00"/>
    <s v="Passed"/>
    <d v="2022-05-12T00:00:00"/>
    <x v="0"/>
    <x v="3"/>
    <x v="1"/>
    <x v="2"/>
    <x v="4"/>
    <x v="2"/>
    <d v="2020-11-10T00:00:00"/>
    <x v="1"/>
    <x v="1"/>
    <n v="10"/>
    <n v="56792"/>
    <n v="10606"/>
    <n v="2"/>
    <n v="47"/>
    <n v="4"/>
    <n v="10"/>
    <n v="8"/>
    <x v="9"/>
  </r>
  <r>
    <s v="Kendra Caldwell"/>
    <s v="7c52b537"/>
    <x v="1"/>
    <x v="1"/>
    <d v="2020-01-02T00:00:00"/>
    <s v="Failed"/>
    <d v="2023-07-02T00:00:00"/>
    <s v="Passed"/>
    <d v="2024-03-23T00:00:00"/>
    <x v="2"/>
    <x v="2"/>
    <x v="1"/>
    <x v="1"/>
    <x v="2"/>
    <x v="2"/>
    <d v="2023-06-28T00:00:00"/>
    <x v="1"/>
    <x v="3"/>
    <n v="29"/>
    <n v="121601"/>
    <n v="5590"/>
    <n v="4"/>
    <n v="188"/>
    <n v="2"/>
    <n v="8"/>
    <n v="5"/>
    <x v="8"/>
  </r>
  <r>
    <s v="Nina Mercado"/>
    <s v="583b1d30"/>
    <x v="2"/>
    <x v="1"/>
    <d v="2020-08-25T00:00:00"/>
    <s v="Failed"/>
    <d v="2020-04-20T00:00:00"/>
    <s v="Failed"/>
    <d v="2023-01-12T00:00:00"/>
    <x v="1"/>
    <x v="5"/>
    <x v="0"/>
    <x v="2"/>
    <x v="0"/>
    <x v="0"/>
    <d v="2023-06-28T00:00:00"/>
    <x v="1"/>
    <x v="0"/>
    <n v="12"/>
    <n v="72076"/>
    <n v="1163"/>
    <n v="5"/>
    <n v="116"/>
    <n v="7"/>
    <n v="7"/>
    <n v="12"/>
    <x v="4"/>
  </r>
  <r>
    <s v="Richard King"/>
    <s v="3f640508"/>
    <x v="2"/>
    <x v="1"/>
    <d v="2023-08-30T00:00:00"/>
    <s v="Passed"/>
    <d v="2023-05-28T00:00:00"/>
    <s v="Passed"/>
    <d v="2021-06-10T00:00:00"/>
    <x v="4"/>
    <x v="9"/>
    <x v="1"/>
    <x v="2"/>
    <x v="5"/>
    <x v="2"/>
    <d v="2023-06-28T00:00:00"/>
    <x v="1"/>
    <x v="4"/>
    <n v="30"/>
    <n v="59491"/>
    <n v="7643"/>
    <n v="4"/>
    <n v="47"/>
    <n v="3"/>
    <n v="4"/>
    <n v="1"/>
    <x v="2"/>
  </r>
  <r>
    <s v="Dustin Smith"/>
    <s v="ea523bf9"/>
    <x v="1"/>
    <x v="1"/>
    <d v="2023-11-09T00:00:00"/>
    <s v="Passed"/>
    <d v="2024-04-24T00:00:00"/>
    <s v="Failed"/>
    <d v="2022-07-12T00:00:00"/>
    <x v="0"/>
    <x v="8"/>
    <x v="0"/>
    <x v="2"/>
    <x v="0"/>
    <x v="0"/>
    <d v="2021-08-25T00:00:00"/>
    <x v="1"/>
    <x v="1"/>
    <n v="7"/>
    <n v="105493"/>
    <n v="14105"/>
    <n v="2"/>
    <n v="63"/>
    <n v="8"/>
    <n v="8"/>
    <n v="12"/>
    <x v="4"/>
  </r>
  <r>
    <s v="Jasmine Pittman"/>
    <s v="332de597"/>
    <x v="1"/>
    <x v="1"/>
    <d v="2022-01-27T00:00:00"/>
    <s v="Failed"/>
    <d v="2022-10-19T00:00:00"/>
    <s v="Failed"/>
    <d v="2020-01-11T00:00:00"/>
    <x v="3"/>
    <x v="5"/>
    <x v="0"/>
    <x v="0"/>
    <x v="2"/>
    <x v="1"/>
    <d v="2023-06-28T00:00:00"/>
    <x v="1"/>
    <x v="4"/>
    <n v="8"/>
    <n v="63437"/>
    <n v="18695"/>
    <n v="2"/>
    <n v="87"/>
    <n v="7"/>
    <n v="4"/>
    <n v="3"/>
    <x v="15"/>
  </r>
  <r>
    <s v="Rebecca Porter"/>
    <s v="0fd1bc3f"/>
    <x v="1"/>
    <x v="2"/>
    <d v="2023-05-17T00:00:00"/>
    <s v="Failed"/>
    <d v="2021-02-20T00:00:00"/>
    <s v="Failed"/>
    <d v="2023-11-07T00:00:00"/>
    <x v="1"/>
    <x v="0"/>
    <x v="0"/>
    <x v="1"/>
    <x v="2"/>
    <x v="2"/>
    <d v="2020-11-10T00:00:00"/>
    <x v="0"/>
    <x v="2"/>
    <n v="7"/>
    <n v="107911"/>
    <n v="16088"/>
    <n v="3"/>
    <n v="34"/>
    <n v="7"/>
    <n v="2"/>
    <n v="10"/>
    <x v="0"/>
  </r>
  <r>
    <s v="Joseph Hicks"/>
    <s v="2d6f830d"/>
    <x v="1"/>
    <x v="1"/>
    <d v="2024-06-15T00:00:00"/>
    <s v="Failed"/>
    <d v="2023-11-03T00:00:00"/>
    <s v="Passed"/>
    <d v="2022-10-27T00:00:00"/>
    <x v="0"/>
    <x v="11"/>
    <x v="0"/>
    <x v="2"/>
    <x v="5"/>
    <x v="2"/>
    <d v="2020-11-10T00:00:00"/>
    <x v="0"/>
    <x v="2"/>
    <n v="24"/>
    <n v="98173"/>
    <n v="16017"/>
    <n v="4"/>
    <n v="54"/>
    <n v="2"/>
    <n v="10"/>
    <n v="1"/>
    <x v="2"/>
  </r>
  <r>
    <s v="Holly Carpenter"/>
    <s v="2034d664"/>
    <x v="2"/>
    <x v="1"/>
    <d v="2023-05-12T00:00:00"/>
    <s v="Failed"/>
    <d v="2021-01-01T00:00:00"/>
    <s v="Failed"/>
    <d v="2022-10-10T00:00:00"/>
    <x v="0"/>
    <x v="11"/>
    <x v="0"/>
    <x v="1"/>
    <x v="5"/>
    <x v="2"/>
    <d v="2020-11-10T00:00:00"/>
    <x v="1"/>
    <x v="2"/>
    <n v="16"/>
    <n v="122471"/>
    <n v="6650"/>
    <n v="4"/>
    <n v="99"/>
    <n v="3"/>
    <n v="9"/>
    <n v="15"/>
    <x v="6"/>
  </r>
  <r>
    <s v="Scott Mejia"/>
    <s v="47954a48"/>
    <x v="0"/>
    <x v="1"/>
    <d v="2024-07-26T00:00:00"/>
    <s v="Passed"/>
    <d v="2021-01-28T00:00:00"/>
    <s v="Passed"/>
    <d v="2021-04-27T00:00:00"/>
    <x v="4"/>
    <x v="4"/>
    <x v="0"/>
    <x v="0"/>
    <x v="5"/>
    <x v="2"/>
    <d v="2022-09-05T00:00:00"/>
    <x v="1"/>
    <x v="4"/>
    <n v="19"/>
    <n v="97679"/>
    <n v="1039"/>
    <n v="5"/>
    <n v="88"/>
    <n v="8"/>
    <n v="4"/>
    <n v="1"/>
    <x v="2"/>
  </r>
  <r>
    <s v="Samuel Nelson"/>
    <s v="3541996d"/>
    <x v="1"/>
    <x v="1"/>
    <d v="2021-05-30T00:00:00"/>
    <s v="Failed"/>
    <d v="2024-03-02T00:00:00"/>
    <s v="Failed"/>
    <d v="2022-04-03T00:00:00"/>
    <x v="0"/>
    <x v="4"/>
    <x v="1"/>
    <x v="2"/>
    <x v="5"/>
    <x v="1"/>
    <d v="2020-06-11T00:00:00"/>
    <x v="0"/>
    <x v="4"/>
    <n v="18"/>
    <n v="68394"/>
    <n v="5518"/>
    <n v="3"/>
    <n v="168"/>
    <n v="3"/>
    <n v="5"/>
    <n v="10"/>
    <x v="0"/>
  </r>
  <r>
    <s v="Terry Smith"/>
    <s v="e15bca69"/>
    <x v="2"/>
    <x v="1"/>
    <d v="2023-03-01T00:00:00"/>
    <s v="Passed"/>
    <d v="2023-10-20T00:00:00"/>
    <s v="Passed"/>
    <d v="2023-05-10T00:00:00"/>
    <x v="1"/>
    <x v="3"/>
    <x v="0"/>
    <x v="2"/>
    <x v="3"/>
    <x v="0"/>
    <d v="2020-06-11T00:00:00"/>
    <x v="0"/>
    <x v="4"/>
    <n v="20"/>
    <n v="116458"/>
    <n v="10707"/>
    <n v="2"/>
    <n v="63"/>
    <n v="7"/>
    <n v="1"/>
    <n v="8"/>
    <x v="9"/>
  </r>
  <r>
    <s v="Jessica Shepherd"/>
    <s v="8a3bcb1b"/>
    <x v="2"/>
    <x v="1"/>
    <d v="2024-05-23T00:00:00"/>
    <s v="Passed"/>
    <d v="2022-12-21T00:00:00"/>
    <s v="Failed"/>
    <d v="2024-08-24T00:00:00"/>
    <x v="2"/>
    <x v="7"/>
    <x v="0"/>
    <x v="0"/>
    <x v="5"/>
    <x v="1"/>
    <d v="2020-06-11T00:00:00"/>
    <x v="1"/>
    <x v="4"/>
    <n v="13"/>
    <n v="80211"/>
    <n v="7041"/>
    <n v="3"/>
    <n v="90"/>
    <n v="5"/>
    <n v="5"/>
    <n v="14"/>
    <x v="3"/>
  </r>
  <r>
    <s v="Karen Johnson"/>
    <s v="77e22d10"/>
    <x v="1"/>
    <x v="1"/>
    <d v="2024-01-18T00:00:00"/>
    <s v="Passed"/>
    <d v="2021-01-02T00:00:00"/>
    <s v="Failed"/>
    <d v="2021-11-22T00:00:00"/>
    <x v="4"/>
    <x v="0"/>
    <x v="0"/>
    <x v="1"/>
    <x v="3"/>
    <x v="1"/>
    <d v="2020-06-11T00:00:00"/>
    <x v="1"/>
    <x v="4"/>
    <n v="20"/>
    <n v="94111"/>
    <n v="13887"/>
    <n v="4"/>
    <n v="26"/>
    <n v="3"/>
    <n v="6"/>
    <n v="5"/>
    <x v="8"/>
  </r>
  <r>
    <s v="John Peters"/>
    <s v="7eb8a233"/>
    <x v="2"/>
    <x v="1"/>
    <d v="2020-11-23T00:00:00"/>
    <s v="Failed"/>
    <d v="2020-02-27T00:00:00"/>
    <s v="Passed"/>
    <d v="2023-07-16T00:00:00"/>
    <x v="1"/>
    <x v="8"/>
    <x v="0"/>
    <x v="2"/>
    <x v="3"/>
    <x v="0"/>
    <d v="2020-06-11T00:00:00"/>
    <x v="0"/>
    <x v="0"/>
    <n v="4"/>
    <n v="136170"/>
    <n v="15637"/>
    <n v="1"/>
    <n v="105"/>
    <n v="4"/>
    <n v="2"/>
    <n v="3"/>
    <x v="15"/>
  </r>
  <r>
    <s v="Joshua Schmidt"/>
    <s v="abc2ce82"/>
    <x v="1"/>
    <x v="2"/>
    <d v="2021-04-16T00:00:00"/>
    <s v="Failed"/>
    <d v="2023-04-23T00:00:00"/>
    <s v="Passed"/>
    <d v="2020-09-08T00:00:00"/>
    <x v="3"/>
    <x v="10"/>
    <x v="0"/>
    <x v="2"/>
    <x v="4"/>
    <x v="0"/>
    <d v="2022-05-05T00:00:00"/>
    <x v="0"/>
    <x v="0"/>
    <n v="23"/>
    <n v="122565"/>
    <n v="17270"/>
    <n v="3"/>
    <n v="144"/>
    <n v="10"/>
    <n v="10"/>
    <n v="2"/>
    <x v="10"/>
  </r>
  <r>
    <s v="Emily Wood"/>
    <s v="518f6bfe"/>
    <x v="2"/>
    <x v="1"/>
    <d v="2022-05-17T00:00:00"/>
    <s v="Failed"/>
    <d v="2020-09-25T00:00:00"/>
    <s v="Failed"/>
    <d v="2023-09-14T00:00:00"/>
    <x v="1"/>
    <x v="10"/>
    <x v="1"/>
    <x v="1"/>
    <x v="2"/>
    <x v="1"/>
    <d v="2021-07-10T00:00:00"/>
    <x v="1"/>
    <x v="1"/>
    <n v="6"/>
    <n v="128889"/>
    <n v="17525"/>
    <n v="1"/>
    <n v="162"/>
    <n v="7"/>
    <n v="3"/>
    <n v="8"/>
    <x v="9"/>
  </r>
  <r>
    <s v="Trevor Gonzalez"/>
    <s v="137f6daa"/>
    <x v="2"/>
    <x v="1"/>
    <d v="2024-06-10T00:00:00"/>
    <s v="Passed"/>
    <d v="2022-01-02T00:00:00"/>
    <s v="Failed"/>
    <d v="2021-05-08T00:00:00"/>
    <x v="4"/>
    <x v="3"/>
    <x v="0"/>
    <x v="2"/>
    <x v="2"/>
    <x v="1"/>
    <d v="2021-07-10T00:00:00"/>
    <x v="1"/>
    <x v="0"/>
    <n v="23"/>
    <n v="91722"/>
    <n v="14016"/>
    <n v="3"/>
    <n v="150"/>
    <n v="4"/>
    <n v="2"/>
    <n v="12"/>
    <x v="4"/>
  </r>
  <r>
    <s v="Melinda Roberts"/>
    <s v="03ddd2eb"/>
    <x v="1"/>
    <x v="2"/>
    <d v="2021-09-14T00:00:00"/>
    <s v="Failed"/>
    <d v="2022-09-25T00:00:00"/>
    <s v="Passed"/>
    <d v="2023-05-22T00:00:00"/>
    <x v="1"/>
    <x v="3"/>
    <x v="1"/>
    <x v="2"/>
    <x v="1"/>
    <x v="1"/>
    <d v="2021-09-06T00:00:00"/>
    <x v="1"/>
    <x v="2"/>
    <n v="20"/>
    <n v="139776"/>
    <n v="6510"/>
    <n v="4"/>
    <n v="171"/>
    <n v="7"/>
    <n v="8"/>
    <n v="7"/>
    <x v="5"/>
  </r>
  <r>
    <s v="Brad Stanley"/>
    <s v="c05b68e1"/>
    <x v="1"/>
    <x v="1"/>
    <d v="2020-06-17T00:00:00"/>
    <s v="Passed"/>
    <d v="2021-05-04T00:00:00"/>
    <s v="Failed"/>
    <d v="2022-09-08T00:00:00"/>
    <x v="0"/>
    <x v="10"/>
    <x v="1"/>
    <x v="1"/>
    <x v="1"/>
    <x v="0"/>
    <d v="2021-07-10T00:00:00"/>
    <x v="1"/>
    <x v="0"/>
    <n v="30"/>
    <n v="113215"/>
    <n v="14225"/>
    <n v="2"/>
    <n v="162"/>
    <n v="4"/>
    <n v="10"/>
    <n v="6"/>
    <x v="13"/>
  </r>
  <r>
    <s v="Tracy Lewis"/>
    <s v="bd8ba241"/>
    <x v="1"/>
    <x v="1"/>
    <d v="2022-12-09T00:00:00"/>
    <s v="Failed"/>
    <d v="2020-06-17T00:00:00"/>
    <s v="Failed"/>
    <d v="2023-03-20T00:00:00"/>
    <x v="1"/>
    <x v="2"/>
    <x v="0"/>
    <x v="1"/>
    <x v="1"/>
    <x v="2"/>
    <d v="2021-07-10T00:00:00"/>
    <x v="1"/>
    <x v="2"/>
    <n v="24"/>
    <n v="107526"/>
    <n v="17355"/>
    <n v="1"/>
    <n v="160"/>
    <n v="4"/>
    <n v="6"/>
    <n v="3"/>
    <x v="15"/>
  </r>
  <r>
    <s v="Peggy Cervantes"/>
    <s v="92b4e060"/>
    <x v="2"/>
    <x v="1"/>
    <d v="2024-02-18T00:00:00"/>
    <s v="Passed"/>
    <d v="2021-05-29T00:00:00"/>
    <s v="Failed"/>
    <d v="2023-04-05T00:00:00"/>
    <x v="1"/>
    <x v="4"/>
    <x v="0"/>
    <x v="1"/>
    <x v="3"/>
    <x v="2"/>
    <d v="2022-04-26T00:00:00"/>
    <x v="0"/>
    <x v="1"/>
    <n v="21"/>
    <n v="117353"/>
    <n v="11901"/>
    <n v="4"/>
    <n v="194"/>
    <n v="5"/>
    <n v="5"/>
    <n v="11"/>
    <x v="11"/>
  </r>
  <r>
    <s v="Juan Castillo"/>
    <s v="04ed08df"/>
    <x v="0"/>
    <x v="1"/>
    <d v="2021-12-18T00:00:00"/>
    <s v="Failed"/>
    <d v="2021-10-24T00:00:00"/>
    <s v="Failed"/>
    <d v="2024-06-18T00:00:00"/>
    <x v="2"/>
    <x v="9"/>
    <x v="0"/>
    <x v="1"/>
    <x v="0"/>
    <x v="0"/>
    <d v="2022-04-26T00:00:00"/>
    <x v="1"/>
    <x v="0"/>
    <n v="24"/>
    <n v="72888"/>
    <n v="18683"/>
    <n v="5"/>
    <n v="132"/>
    <n v="4"/>
    <n v="2"/>
    <n v="8"/>
    <x v="9"/>
  </r>
  <r>
    <s v="Charles Hart"/>
    <s v="54d425406"/>
    <x v="0"/>
    <x v="1"/>
    <d v="2021-06-09T00:00:00"/>
    <s v="Passed"/>
    <d v="2020-05-15T00:00:00"/>
    <s v="Failed"/>
    <d v="2021-08-30T00:00:00"/>
    <x v="4"/>
    <x v="7"/>
    <x v="1"/>
    <x v="2"/>
    <x v="1"/>
    <x v="2"/>
    <d v="2020-05-18T00:00:00"/>
    <x v="0"/>
    <x v="4"/>
    <n v="9"/>
    <n v="97184"/>
    <n v="12299"/>
    <n v="3"/>
    <n v="92"/>
    <n v="1"/>
    <n v="10"/>
    <n v="13"/>
    <x v="7"/>
  </r>
  <r>
    <s v="Michelle Lopez"/>
    <s v="4290b7984"/>
    <x v="0"/>
    <x v="1"/>
    <d v="2021-02-04T00:00:00"/>
    <s v="Failed"/>
    <d v="2020-05-31T00:00:00"/>
    <s v="Failed"/>
    <d v="2021-04-26T00:00:00"/>
    <x v="4"/>
    <x v="4"/>
    <x v="1"/>
    <x v="2"/>
    <x v="1"/>
    <x v="2"/>
    <d v="2021-03-28T00:00:00"/>
    <x v="0"/>
    <x v="4"/>
    <n v="23"/>
    <n v="77746"/>
    <n v="18232"/>
    <n v="5"/>
    <n v="158"/>
    <n v="8"/>
    <n v="2"/>
    <n v="5"/>
    <x v="8"/>
  </r>
  <r>
    <s v="Richard Smith"/>
    <s v="e82bc7eb"/>
    <x v="1"/>
    <x v="2"/>
    <d v="2023-12-31T00:00:00"/>
    <s v="Passed"/>
    <d v="2022-07-10T00:00:00"/>
    <s v="Failed"/>
    <d v="2024-02-08T00:00:00"/>
    <x v="2"/>
    <x v="6"/>
    <x v="1"/>
    <x v="1"/>
    <x v="4"/>
    <x v="0"/>
    <d v="2020-05-18T00:00:00"/>
    <x v="0"/>
    <x v="4"/>
    <n v="24"/>
    <n v="74326"/>
    <n v="9670"/>
    <n v="1"/>
    <n v="11"/>
    <n v="4"/>
    <n v="6"/>
    <n v="13"/>
    <x v="7"/>
  </r>
  <r>
    <s v="Nicole Olsen"/>
    <s v="e26e5a9e"/>
    <x v="1"/>
    <x v="1"/>
    <d v="2020-03-30T00:00:00"/>
    <s v="Failed"/>
    <d v="2022-10-29T00:00:00"/>
    <s v="Passed"/>
    <d v="2020-08-10T00:00:00"/>
    <x v="3"/>
    <x v="7"/>
    <x v="0"/>
    <x v="2"/>
    <x v="5"/>
    <x v="0"/>
    <d v="2021-03-28T00:00:00"/>
    <x v="0"/>
    <x v="2"/>
    <n v="7"/>
    <n v="70565"/>
    <n v="1760"/>
    <n v="1"/>
    <n v="136"/>
    <n v="5"/>
    <n v="3"/>
    <n v="13"/>
    <x v="7"/>
  </r>
  <r>
    <s v="Mr. Brian Holden"/>
    <s v="91c25c66"/>
    <x v="2"/>
    <x v="1"/>
    <d v="2023-06-29T00:00:00"/>
    <s v="Failed"/>
    <d v="2023-07-21T00:00:00"/>
    <s v="Passed"/>
    <d v="2021-09-05T00:00:00"/>
    <x v="4"/>
    <x v="10"/>
    <x v="0"/>
    <x v="2"/>
    <x v="0"/>
    <x v="2"/>
    <d v="2021-03-28T00:00:00"/>
    <x v="0"/>
    <x v="2"/>
    <n v="14"/>
    <n v="47744"/>
    <n v="9469"/>
    <n v="2"/>
    <n v="163"/>
    <n v="4"/>
    <n v="8"/>
    <n v="13"/>
    <x v="7"/>
  </r>
  <r>
    <s v="Megan Anderson"/>
    <s v="b306de42"/>
    <x v="2"/>
    <x v="1"/>
    <d v="2023-05-25T00:00:00"/>
    <s v="Passed"/>
    <d v="2023-05-04T00:00:00"/>
    <s v="Passed"/>
    <d v="2021-04-04T00:00:00"/>
    <x v="4"/>
    <x v="4"/>
    <x v="1"/>
    <x v="2"/>
    <x v="4"/>
    <x v="2"/>
    <d v="2020-05-18T00:00:00"/>
    <x v="0"/>
    <x v="1"/>
    <n v="21"/>
    <n v="67886"/>
    <n v="19806"/>
    <n v="1"/>
    <n v="184"/>
    <n v="4"/>
    <n v="2"/>
    <n v="8"/>
    <x v="9"/>
  </r>
  <r>
    <s v="Jacob Blankenship"/>
    <s v="a90b4faa"/>
    <x v="2"/>
    <x v="1"/>
    <d v="2024-06-15T00:00:00"/>
    <s v="Passed"/>
    <d v="2021-09-16T00:00:00"/>
    <s v="Passed"/>
    <d v="2023-05-15T00:00:00"/>
    <x v="1"/>
    <x v="3"/>
    <x v="1"/>
    <x v="0"/>
    <x v="5"/>
    <x v="1"/>
    <d v="2021-03-28T00:00:00"/>
    <x v="1"/>
    <x v="3"/>
    <n v="11"/>
    <n v="118574"/>
    <n v="8755"/>
    <n v="1"/>
    <n v="28"/>
    <n v="10"/>
    <n v="9"/>
    <n v="2"/>
    <x v="10"/>
  </r>
  <r>
    <s v="Kathy Wiley"/>
    <s v="f7b90daf"/>
    <x v="2"/>
    <x v="1"/>
    <d v="2021-07-23T00:00:00"/>
    <s v="Failed"/>
    <d v="2022-04-05T00:00:00"/>
    <s v="Failed"/>
    <d v="2020-09-19T00:00:00"/>
    <x v="3"/>
    <x v="10"/>
    <x v="0"/>
    <x v="2"/>
    <x v="2"/>
    <x v="0"/>
    <d v="2022-11-23T00:00:00"/>
    <x v="1"/>
    <x v="4"/>
    <n v="1"/>
    <n v="85079"/>
    <n v="2995"/>
    <n v="5"/>
    <n v="144"/>
    <n v="9"/>
    <n v="9"/>
    <n v="12"/>
    <x v="4"/>
  </r>
  <r>
    <s v="Barbara Martinez"/>
    <s v="b21c03c2"/>
    <x v="1"/>
    <x v="1"/>
    <d v="2022-12-11T00:00:00"/>
    <s v="Failed"/>
    <d v="2024-07-21T00:00:00"/>
    <s v="Passed"/>
    <d v="2022-06-19T00:00:00"/>
    <x v="0"/>
    <x v="9"/>
    <x v="1"/>
    <x v="1"/>
    <x v="4"/>
    <x v="0"/>
    <d v="2023-04-23T00:00:00"/>
    <x v="1"/>
    <x v="2"/>
    <n v="9"/>
    <n v="88677"/>
    <n v="8311"/>
    <n v="1"/>
    <n v="62"/>
    <n v="8"/>
    <n v="7"/>
    <n v="9"/>
    <x v="14"/>
  </r>
  <r>
    <s v="Joshua Lara"/>
    <s v="e518d540"/>
    <x v="1"/>
    <x v="1"/>
    <d v="2022-10-23T00:00:00"/>
    <s v="Passed"/>
    <d v="2023-01-11T00:00:00"/>
    <s v="Passed"/>
    <d v="2020-08-19T00:00:00"/>
    <x v="3"/>
    <x v="7"/>
    <x v="1"/>
    <x v="1"/>
    <x v="1"/>
    <x v="0"/>
    <d v="2024-03-15T00:00:00"/>
    <x v="0"/>
    <x v="3"/>
    <n v="30"/>
    <n v="130333"/>
    <n v="11096"/>
    <n v="2"/>
    <n v="31"/>
    <n v="4"/>
    <n v="2"/>
    <n v="3"/>
    <x v="15"/>
  </r>
  <r>
    <s v="Marcus Gordon"/>
    <s v="45f90e7c"/>
    <x v="1"/>
    <x v="2"/>
    <d v="2022-11-16T00:00:00"/>
    <s v="Passed"/>
    <d v="2024-03-11T00:00:00"/>
    <s v="Passed"/>
    <d v="2020-09-12T00:00:00"/>
    <x v="3"/>
    <x v="10"/>
    <x v="0"/>
    <x v="1"/>
    <x v="2"/>
    <x v="0"/>
    <d v="2020-05-18T00:00:00"/>
    <x v="0"/>
    <x v="4"/>
    <n v="14"/>
    <n v="90974"/>
    <n v="17774"/>
    <n v="1"/>
    <n v="103"/>
    <n v="6"/>
    <n v="5"/>
    <n v="13"/>
    <x v="7"/>
  </r>
  <r>
    <s v="Brenda Carpenter"/>
    <s v="abf624d3"/>
    <x v="0"/>
    <x v="1"/>
    <d v="2022-09-10T00:00:00"/>
    <s v="Failed"/>
    <d v="2020-03-02T00:00:00"/>
    <s v="Passed"/>
    <d v="2023-11-23T00:00:00"/>
    <x v="1"/>
    <x v="0"/>
    <x v="1"/>
    <x v="0"/>
    <x v="0"/>
    <x v="2"/>
    <d v="2020-05-18T00:00:00"/>
    <x v="1"/>
    <x v="1"/>
    <n v="19"/>
    <n v="95769"/>
    <n v="7400"/>
    <n v="4"/>
    <n v="43"/>
    <n v="8"/>
    <n v="6"/>
    <n v="1"/>
    <x v="2"/>
  </r>
  <r>
    <s v="Joanna Brown"/>
    <s v="acc30054"/>
    <x v="2"/>
    <x v="2"/>
    <d v="2023-12-23T00:00:00"/>
    <s v="Passed"/>
    <d v="2020-07-18T00:00:00"/>
    <s v="Passed"/>
    <d v="2023-08-25T00:00:00"/>
    <x v="1"/>
    <x v="7"/>
    <x v="0"/>
    <x v="2"/>
    <x v="4"/>
    <x v="1"/>
    <d v="2021-03-28T00:00:00"/>
    <x v="1"/>
    <x v="3"/>
    <n v="11"/>
    <n v="93383"/>
    <n v="11670"/>
    <n v="5"/>
    <n v="27"/>
    <n v="3"/>
    <n v="7"/>
    <n v="9"/>
    <x v="14"/>
  </r>
  <r>
    <s v="Ryan Rivera"/>
    <s v="bbbee838"/>
    <x v="1"/>
    <x v="2"/>
    <d v="2022-10-02T00:00:00"/>
    <s v="Failed"/>
    <d v="2020-01-01T00:00:00"/>
    <s v="Passed"/>
    <d v="2021-01-25T00:00:00"/>
    <x v="4"/>
    <x v="5"/>
    <x v="1"/>
    <x v="1"/>
    <x v="2"/>
    <x v="0"/>
    <d v="2020-02-08T00:00:00"/>
    <x v="1"/>
    <x v="2"/>
    <n v="26"/>
    <n v="61231"/>
    <n v="11698"/>
    <n v="5"/>
    <n v="128"/>
    <n v="4"/>
    <n v="2"/>
    <n v="15"/>
    <x v="6"/>
  </r>
  <r>
    <s v="Lindsey Smith"/>
    <s v="ec2576de"/>
    <x v="1"/>
    <x v="1"/>
    <d v="2020-07-19T00:00:00"/>
    <s v="Failed"/>
    <d v="2024-06-11T00:00:00"/>
    <s v="Failed"/>
    <d v="2020-06-10T00:00:00"/>
    <x v="3"/>
    <x v="9"/>
    <x v="1"/>
    <x v="1"/>
    <x v="5"/>
    <x v="2"/>
    <d v="2023-08-30T00:00:00"/>
    <x v="0"/>
    <x v="4"/>
    <n v="21"/>
    <n v="115561"/>
    <n v="19505"/>
    <n v="4"/>
    <n v="24"/>
    <n v="3"/>
    <n v="8"/>
    <n v="14"/>
    <x v="3"/>
  </r>
  <r>
    <s v="Hailey White"/>
    <s v="584221ed"/>
    <x v="0"/>
    <x v="1"/>
    <d v="2022-07-06T00:00:00"/>
    <s v="Passed"/>
    <d v="2021-01-13T00:00:00"/>
    <s v="Passed"/>
    <d v="2023-07-18T00:00:00"/>
    <x v="1"/>
    <x v="8"/>
    <x v="0"/>
    <x v="2"/>
    <x v="2"/>
    <x v="0"/>
    <d v="2020-05-18T00:00:00"/>
    <x v="0"/>
    <x v="2"/>
    <n v="15"/>
    <n v="139855"/>
    <n v="18621"/>
    <n v="3"/>
    <n v="90"/>
    <n v="2"/>
    <n v="7"/>
    <n v="1"/>
    <x v="2"/>
  </r>
  <r>
    <s v="Leah Matthews"/>
    <s v="b3b78ebc"/>
    <x v="0"/>
    <x v="1"/>
    <d v="2023-09-05T00:00:00"/>
    <s v="Failed"/>
    <d v="2023-12-19T00:00:00"/>
    <s v="Passed"/>
    <d v="2022-01-11T00:00:00"/>
    <x v="0"/>
    <x v="5"/>
    <x v="0"/>
    <x v="0"/>
    <x v="2"/>
    <x v="0"/>
    <d v="2024-08-12T00:00:00"/>
    <x v="0"/>
    <x v="4"/>
    <n v="8"/>
    <n v="53631"/>
    <n v="4612"/>
    <n v="1"/>
    <n v="146"/>
    <n v="9"/>
    <n v="6"/>
    <n v="1"/>
    <x v="2"/>
  </r>
  <r>
    <s v="Mark Rose"/>
    <s v="4f2ed6ea"/>
    <x v="2"/>
    <x v="1"/>
    <d v="2023-12-17T00:00:00"/>
    <s v="Passed"/>
    <d v="2020-03-26T00:00:00"/>
    <s v="Passed"/>
    <d v="2020-05-26T00:00:00"/>
    <x v="3"/>
    <x v="3"/>
    <x v="0"/>
    <x v="1"/>
    <x v="2"/>
    <x v="0"/>
    <d v="2024-08-12T00:00:00"/>
    <x v="0"/>
    <x v="4"/>
    <n v="14"/>
    <n v="117298"/>
    <n v="7181"/>
    <n v="2"/>
    <n v="162"/>
    <n v="10"/>
    <n v="10"/>
    <n v="9"/>
    <x v="14"/>
  </r>
  <r>
    <s v="Christopher Malone"/>
    <s v="ac04feda"/>
    <x v="2"/>
    <x v="1"/>
    <d v="2021-12-25T00:00:00"/>
    <s v="Passed"/>
    <d v="2020-12-01T00:00:00"/>
    <s v="Failed"/>
    <d v="2023-05-06T00:00:00"/>
    <x v="1"/>
    <x v="3"/>
    <x v="1"/>
    <x v="1"/>
    <x v="4"/>
    <x v="2"/>
    <d v="2024-08-12T00:00:00"/>
    <x v="1"/>
    <x v="1"/>
    <n v="18"/>
    <n v="110285"/>
    <n v="4226"/>
    <n v="5"/>
    <n v="18"/>
    <n v="8"/>
    <n v="4"/>
    <n v="14"/>
    <x v="3"/>
  </r>
  <r>
    <s v="John Marshall"/>
    <s v="35b3c6fd"/>
    <x v="1"/>
    <x v="1"/>
    <d v="2022-03-15T00:00:00"/>
    <s v="Passed"/>
    <d v="2021-08-19T00:00:00"/>
    <s v="Failed"/>
    <d v="2023-11-25T00:00:00"/>
    <x v="1"/>
    <x v="0"/>
    <x v="0"/>
    <x v="2"/>
    <x v="4"/>
    <x v="1"/>
    <d v="2021-05-05T00:00:00"/>
    <x v="0"/>
    <x v="1"/>
    <n v="27"/>
    <n v="62337"/>
    <n v="14922"/>
    <n v="5"/>
    <n v="103"/>
    <n v="6"/>
    <n v="5"/>
    <n v="4"/>
    <x v="1"/>
  </r>
  <r>
    <s v="Kyle Morris"/>
    <s v="11a8fca9"/>
    <x v="2"/>
    <x v="1"/>
    <d v="2020-03-01T00:00:00"/>
    <s v="Failed"/>
    <d v="2020-04-07T00:00:00"/>
    <s v="Passed"/>
    <d v="2023-09-27T00:00:00"/>
    <x v="1"/>
    <x v="10"/>
    <x v="0"/>
    <x v="2"/>
    <x v="5"/>
    <x v="0"/>
    <d v="2021-12-28T00:00:00"/>
    <x v="1"/>
    <x v="1"/>
    <n v="28"/>
    <n v="137733"/>
    <n v="11043"/>
    <n v="1"/>
    <n v="172"/>
    <n v="3"/>
    <n v="7"/>
    <n v="2"/>
    <x v="10"/>
  </r>
  <r>
    <s v="Patrick Jensen"/>
    <s v="7829fbc1"/>
    <x v="1"/>
    <x v="1"/>
    <d v="2024-03-19T00:00:00"/>
    <s v="Passed"/>
    <d v="2021-01-27T00:00:00"/>
    <s v="Failed"/>
    <d v="2023-03-11T00:00:00"/>
    <x v="1"/>
    <x v="2"/>
    <x v="0"/>
    <x v="1"/>
    <x v="4"/>
    <x v="2"/>
    <d v="2024-06-03T00:00:00"/>
    <x v="0"/>
    <x v="4"/>
    <n v="14"/>
    <n v="109167"/>
    <n v="4055"/>
    <n v="1"/>
    <n v="111"/>
    <n v="6"/>
    <n v="3"/>
    <n v="1"/>
    <x v="2"/>
  </r>
  <r>
    <s v="Valerie Gordon"/>
    <s v="16ed9ecb"/>
    <x v="2"/>
    <x v="1"/>
    <d v="2021-08-17T00:00:00"/>
    <s v="Failed"/>
    <d v="2020-06-11T00:00:00"/>
    <s v="Failed"/>
    <d v="2021-10-06T00:00:00"/>
    <x v="4"/>
    <x v="11"/>
    <x v="1"/>
    <x v="2"/>
    <x v="4"/>
    <x v="0"/>
    <d v="2021-02-05T00:00:00"/>
    <x v="0"/>
    <x v="3"/>
    <n v="23"/>
    <n v="69657"/>
    <n v="13848"/>
    <n v="3"/>
    <n v="168"/>
    <n v="9"/>
    <n v="4"/>
    <n v="0"/>
    <x v="12"/>
  </r>
  <r>
    <s v="Donna Francis"/>
    <s v="504cff97"/>
    <x v="2"/>
    <x v="1"/>
    <d v="2020-04-19T00:00:00"/>
    <s v="Failed"/>
    <d v="2023-05-13T00:00:00"/>
    <s v="Passed"/>
    <d v="2020-07-13T00:00:00"/>
    <x v="3"/>
    <x v="8"/>
    <x v="0"/>
    <x v="0"/>
    <x v="2"/>
    <x v="0"/>
    <d v="2024-06-03T00:00:00"/>
    <x v="1"/>
    <x v="4"/>
    <n v="11"/>
    <n v="125410"/>
    <n v="2487"/>
    <n v="5"/>
    <n v="189"/>
    <n v="5"/>
    <n v="7"/>
    <n v="5"/>
    <x v="8"/>
  </r>
  <r>
    <s v="Gloria Rose"/>
    <s v="cdc5e662"/>
    <x v="2"/>
    <x v="1"/>
    <d v="2023-07-05T00:00:00"/>
    <s v="Failed"/>
    <d v="2020-08-14T00:00:00"/>
    <s v="Failed"/>
    <d v="2023-01-22T00:00:00"/>
    <x v="1"/>
    <x v="5"/>
    <x v="1"/>
    <x v="0"/>
    <x v="0"/>
    <x v="0"/>
    <d v="2020-05-18T00:00:00"/>
    <x v="1"/>
    <x v="0"/>
    <n v="2"/>
    <n v="42049"/>
    <n v="3785"/>
    <n v="4"/>
    <n v="162"/>
    <n v="6"/>
    <n v="7"/>
    <n v="7"/>
    <x v="5"/>
  </r>
  <r>
    <s v="Michelle Schneider"/>
    <s v="e7e03d63"/>
    <x v="0"/>
    <x v="1"/>
    <d v="2024-09-03T00:00:00"/>
    <s v="Failed"/>
    <d v="2021-08-03T00:00:00"/>
    <s v="Failed"/>
    <d v="2024-05-15T00:00:00"/>
    <x v="2"/>
    <x v="3"/>
    <x v="1"/>
    <x v="0"/>
    <x v="3"/>
    <x v="1"/>
    <d v="2024-06-03T00:00:00"/>
    <x v="1"/>
    <x v="4"/>
    <n v="1"/>
    <n v="85804"/>
    <n v="3859"/>
    <n v="1"/>
    <n v="81"/>
    <n v="10"/>
    <n v="10"/>
    <n v="7"/>
    <x v="5"/>
  </r>
  <r>
    <s v="Brian Holmes"/>
    <s v="2edcf3c7"/>
    <x v="2"/>
    <x v="1"/>
    <d v="2022-10-02T00:00:00"/>
    <s v="Failed"/>
    <d v="2021-02-05T00:00:00"/>
    <s v="Failed"/>
    <d v="2023-10-13T00:00:00"/>
    <x v="1"/>
    <x v="11"/>
    <x v="0"/>
    <x v="2"/>
    <x v="4"/>
    <x v="2"/>
    <d v="2020-05-18T00:00:00"/>
    <x v="1"/>
    <x v="3"/>
    <n v="17"/>
    <n v="134904"/>
    <n v="3122"/>
    <n v="2"/>
    <n v="57"/>
    <n v="5"/>
    <n v="4"/>
    <n v="14"/>
    <x v="3"/>
  </r>
  <r>
    <s v="Diana King"/>
    <s v="e1cd6dc5"/>
    <x v="2"/>
    <x v="1"/>
    <d v="2022-10-05T00:00:00"/>
    <s v="Failed"/>
    <d v="2021-10-08T00:00:00"/>
    <s v="Passed"/>
    <d v="2023-10-04T00:00:00"/>
    <x v="1"/>
    <x v="11"/>
    <x v="0"/>
    <x v="2"/>
    <x v="4"/>
    <x v="0"/>
    <d v="2024-06-03T00:00:00"/>
    <x v="0"/>
    <x v="3"/>
    <n v="3"/>
    <n v="84529"/>
    <n v="8904"/>
    <n v="3"/>
    <n v="174"/>
    <n v="5"/>
    <n v="4"/>
    <n v="3"/>
    <x v="15"/>
  </r>
  <r>
    <s v="Timothy Nguyen"/>
    <s v="11a040a8"/>
    <x v="0"/>
    <x v="1"/>
    <d v="2020-08-26T00:00:00"/>
    <s v="Passed"/>
    <d v="2022-09-06T00:00:00"/>
    <s v="Failed"/>
    <d v="2021-01-09T00:00:00"/>
    <x v="4"/>
    <x v="5"/>
    <x v="0"/>
    <x v="2"/>
    <x v="3"/>
    <x v="2"/>
    <d v="2020-05-18T00:00:00"/>
    <x v="1"/>
    <x v="3"/>
    <n v="29"/>
    <n v="58803"/>
    <n v="7799"/>
    <n v="2"/>
    <n v="7"/>
    <n v="1"/>
    <n v="1"/>
    <n v="9"/>
    <x v="14"/>
  </r>
  <r>
    <s v="Kimberly Young"/>
    <s v="cfbb6100"/>
    <x v="0"/>
    <x v="1"/>
    <d v="2022-08-05T00:00:00"/>
    <s v="Passed"/>
    <d v="2023-11-03T00:00:00"/>
    <s v="Failed"/>
    <d v="2020-02-12T00:00:00"/>
    <x v="3"/>
    <x v="6"/>
    <x v="1"/>
    <x v="0"/>
    <x v="1"/>
    <x v="1"/>
    <d v="2020-05-18T00:00:00"/>
    <x v="0"/>
    <x v="1"/>
    <n v="6"/>
    <n v="110613"/>
    <n v="3079"/>
    <n v="5"/>
    <n v="189"/>
    <n v="7"/>
    <n v="2"/>
    <n v="2"/>
    <x v="10"/>
  </r>
  <r>
    <s v="Kevin Davidson"/>
    <s v="d4a5fa05"/>
    <x v="1"/>
    <x v="1"/>
    <d v="2023-05-07T00:00:00"/>
    <s v="Failed"/>
    <d v="2023-09-20T00:00:00"/>
    <s v="Passed"/>
    <d v="2024-03-27T00:00:00"/>
    <x v="2"/>
    <x v="2"/>
    <x v="0"/>
    <x v="1"/>
    <x v="4"/>
    <x v="1"/>
    <d v="2024-06-03T00:00:00"/>
    <x v="1"/>
    <x v="1"/>
    <n v="25"/>
    <n v="64476"/>
    <n v="9986"/>
    <n v="4"/>
    <n v="0"/>
    <n v="3"/>
    <n v="8"/>
    <n v="15"/>
    <x v="6"/>
  </r>
  <r>
    <s v="Cody Mckinney"/>
    <s v="b22cc800"/>
    <x v="2"/>
    <x v="1"/>
    <d v="2021-06-04T00:00:00"/>
    <s v="Passed"/>
    <d v="2023-01-27T00:00:00"/>
    <s v="Passed"/>
    <d v="2022-03-16T00:00:00"/>
    <x v="0"/>
    <x v="2"/>
    <x v="0"/>
    <x v="1"/>
    <x v="3"/>
    <x v="0"/>
    <d v="2020-05-18T00:00:00"/>
    <x v="0"/>
    <x v="2"/>
    <n v="15"/>
    <n v="123170"/>
    <n v="17351"/>
    <n v="1"/>
    <n v="175"/>
    <n v="6"/>
    <n v="9"/>
    <n v="0"/>
    <x v="12"/>
  </r>
  <r>
    <s v="Jackie Peters"/>
    <s v="58d1233f"/>
    <x v="1"/>
    <x v="1"/>
    <d v="2020-07-25T00:00:00"/>
    <s v="Failed"/>
    <d v="2021-02-23T00:00:00"/>
    <s v="Failed"/>
    <d v="2024-04-22T00:00:00"/>
    <x v="2"/>
    <x v="4"/>
    <x v="1"/>
    <x v="2"/>
    <x v="1"/>
    <x v="1"/>
    <d v="2024-06-03T00:00:00"/>
    <x v="0"/>
    <x v="4"/>
    <n v="11"/>
    <n v="61460"/>
    <n v="19039"/>
    <n v="4"/>
    <n v="173"/>
    <n v="2"/>
    <n v="9"/>
    <n v="10"/>
    <x v="0"/>
  </r>
  <r>
    <s v="Dustin Meyers"/>
    <s v="68f88c9c"/>
    <x v="1"/>
    <x v="2"/>
    <d v="2024-02-16T00:00:00"/>
    <s v="Failed"/>
    <d v="2023-08-18T00:00:00"/>
    <s v="Failed"/>
    <d v="2024-02-04T00:00:00"/>
    <x v="2"/>
    <x v="6"/>
    <x v="0"/>
    <x v="1"/>
    <x v="5"/>
    <x v="1"/>
    <d v="2022-09-08T00:00:00"/>
    <x v="0"/>
    <x v="3"/>
    <n v="7"/>
    <n v="42315"/>
    <n v="11551"/>
    <n v="2"/>
    <n v="48"/>
    <n v="10"/>
    <n v="6"/>
    <n v="5"/>
    <x v="8"/>
  </r>
  <r>
    <s v="Shannon Miller"/>
    <s v="ff0f1337"/>
    <x v="0"/>
    <x v="1"/>
    <d v="2024-04-12T00:00:00"/>
    <s v="Failed"/>
    <d v="2023-12-02T00:00:00"/>
    <s v="Passed"/>
    <d v="2020-05-19T00:00:00"/>
    <x v="3"/>
    <x v="3"/>
    <x v="1"/>
    <x v="0"/>
    <x v="0"/>
    <x v="0"/>
    <d v="2024-06-03T00:00:00"/>
    <x v="1"/>
    <x v="1"/>
    <n v="22"/>
    <n v="75201"/>
    <n v="19970"/>
    <n v="2"/>
    <n v="7"/>
    <n v="7"/>
    <n v="10"/>
    <n v="6"/>
    <x v="13"/>
  </r>
  <r>
    <s v="Daniel Alexander"/>
    <s v="747b7591"/>
    <x v="1"/>
    <x v="1"/>
    <d v="2022-01-31T00:00:00"/>
    <s v="Passed"/>
    <d v="2024-02-11T00:00:00"/>
    <s v="Failed"/>
    <d v="2022-03-01T00:00:00"/>
    <x v="0"/>
    <x v="2"/>
    <x v="1"/>
    <x v="2"/>
    <x v="0"/>
    <x v="1"/>
    <d v="2020-05-18T00:00:00"/>
    <x v="1"/>
    <x v="0"/>
    <n v="16"/>
    <n v="76661"/>
    <n v="3376"/>
    <n v="2"/>
    <n v="198"/>
    <n v="5"/>
    <n v="8"/>
    <n v="11"/>
    <x v="11"/>
  </r>
  <r>
    <s v="Bethany Pratt"/>
    <s v="d4d5c586"/>
    <x v="2"/>
    <x v="1"/>
    <d v="2023-01-21T00:00:00"/>
    <s v="Passed"/>
    <d v="2021-06-22T00:00:00"/>
    <s v="Passed"/>
    <d v="2020-06-06T00:00:00"/>
    <x v="3"/>
    <x v="9"/>
    <x v="1"/>
    <x v="0"/>
    <x v="3"/>
    <x v="0"/>
    <d v="2020-05-18T00:00:00"/>
    <x v="0"/>
    <x v="3"/>
    <n v="28"/>
    <n v="134624"/>
    <n v="10690"/>
    <n v="2"/>
    <n v="131"/>
    <n v="2"/>
    <n v="7"/>
    <n v="10"/>
    <x v="0"/>
  </r>
  <r>
    <s v="Grace Bailey"/>
    <s v="059ef987"/>
    <x v="1"/>
    <x v="1"/>
    <d v="2021-12-16T00:00:00"/>
    <s v="Failed"/>
    <d v="2024-01-27T00:00:00"/>
    <s v="Failed"/>
    <d v="2024-02-22T00:00:00"/>
    <x v="2"/>
    <x v="6"/>
    <x v="1"/>
    <x v="1"/>
    <x v="5"/>
    <x v="1"/>
    <d v="2024-06-12T00:00:00"/>
    <x v="1"/>
    <x v="2"/>
    <n v="12"/>
    <n v="125925"/>
    <n v="1557"/>
    <n v="3"/>
    <n v="180"/>
    <n v="3"/>
    <n v="6"/>
    <n v="7"/>
    <x v="5"/>
  </r>
  <r>
    <s v="Christopher Ward"/>
    <s v="d05b9caa"/>
    <x v="1"/>
    <x v="1"/>
    <d v="2023-11-17T00:00:00"/>
    <s v="Failed"/>
    <d v="2020-02-16T00:00:00"/>
    <s v="Passed"/>
    <d v="2023-06-05T00:00:00"/>
    <x v="1"/>
    <x v="9"/>
    <x v="1"/>
    <x v="1"/>
    <x v="0"/>
    <x v="0"/>
    <d v="2020-10-02T00:00:00"/>
    <x v="1"/>
    <x v="2"/>
    <n v="25"/>
    <n v="90281"/>
    <n v="16443"/>
    <n v="1"/>
    <n v="169"/>
    <n v="6"/>
    <n v="6"/>
    <n v="4"/>
    <x v="1"/>
  </r>
  <r>
    <s v="Andrew Martin"/>
    <s v="3a13bbbc"/>
    <x v="2"/>
    <x v="2"/>
    <d v="2021-12-05T00:00:00"/>
    <s v="Failed"/>
    <d v="2023-03-11T00:00:00"/>
    <s v="Passed"/>
    <d v="2021-10-02T00:00:00"/>
    <x v="4"/>
    <x v="11"/>
    <x v="0"/>
    <x v="0"/>
    <x v="5"/>
    <x v="1"/>
    <d v="2021-09-07T00:00:00"/>
    <x v="0"/>
    <x v="3"/>
    <n v="28"/>
    <n v="135205"/>
    <n v="8466"/>
    <n v="3"/>
    <n v="8"/>
    <n v="2"/>
    <n v="3"/>
    <n v="15"/>
    <x v="6"/>
  </r>
  <r>
    <s v="Jason Gregory"/>
    <s v="d02ec5fe"/>
    <x v="1"/>
    <x v="2"/>
    <d v="2020-04-18T00:00:00"/>
    <s v="Failed"/>
    <d v="2020-05-08T00:00:00"/>
    <s v="Passed"/>
    <d v="2024-08-09T00:00:00"/>
    <x v="2"/>
    <x v="7"/>
    <x v="1"/>
    <x v="2"/>
    <x v="5"/>
    <x v="1"/>
    <d v="2020-05-18T00:00:00"/>
    <x v="0"/>
    <x v="1"/>
    <n v="28"/>
    <n v="142739"/>
    <n v="18435"/>
    <n v="5"/>
    <n v="71"/>
    <n v="2"/>
    <n v="4"/>
    <n v="15"/>
    <x v="6"/>
  </r>
  <r>
    <s v="Shawn Moody"/>
    <s v="a20c1d92"/>
    <x v="1"/>
    <x v="1"/>
    <d v="2022-10-05T00:00:00"/>
    <s v="Failed"/>
    <d v="2024-03-06T00:00:00"/>
    <s v="Failed"/>
    <d v="2023-11-13T00:00:00"/>
    <x v="1"/>
    <x v="0"/>
    <x v="0"/>
    <x v="1"/>
    <x v="0"/>
    <x v="1"/>
    <d v="2021-12-05T00:00:00"/>
    <x v="0"/>
    <x v="0"/>
    <n v="19"/>
    <n v="111597"/>
    <n v="7133"/>
    <n v="5"/>
    <n v="131"/>
    <n v="7"/>
    <n v="3"/>
    <n v="0"/>
    <x v="12"/>
  </r>
  <r>
    <s v="Holly Cooley"/>
    <s v="75945f88"/>
    <x v="1"/>
    <x v="1"/>
    <d v="2022-06-30T00:00:00"/>
    <s v="Passed"/>
    <d v="2024-01-05T00:00:00"/>
    <s v="Passed"/>
    <d v="2022-03-01T00:00:00"/>
    <x v="0"/>
    <x v="2"/>
    <x v="1"/>
    <x v="0"/>
    <x v="2"/>
    <x v="0"/>
    <d v="2021-12-05T00:00:00"/>
    <x v="1"/>
    <x v="2"/>
    <n v="17"/>
    <n v="56924"/>
    <n v="1152"/>
    <n v="3"/>
    <n v="76"/>
    <n v="1"/>
    <n v="5"/>
    <n v="4"/>
    <x v="1"/>
  </r>
  <r>
    <s v="Kathleen Cook"/>
    <s v="3cefa4a0"/>
    <x v="1"/>
    <x v="2"/>
    <d v="2021-09-24T00:00:00"/>
    <s v="Failed"/>
    <d v="2020-12-29T00:00:00"/>
    <s v="Failed"/>
    <d v="2020-03-31T00:00:00"/>
    <x v="3"/>
    <x v="2"/>
    <x v="0"/>
    <x v="2"/>
    <x v="2"/>
    <x v="1"/>
    <d v="2022-06-02T00:00:00"/>
    <x v="1"/>
    <x v="3"/>
    <n v="3"/>
    <n v="53876"/>
    <n v="4029"/>
    <n v="4"/>
    <n v="149"/>
    <n v="1"/>
    <n v="10"/>
    <n v="2"/>
    <x v="10"/>
  </r>
  <r>
    <s v="Joseph Jacobs"/>
    <s v="690383b0"/>
    <x v="0"/>
    <x v="1"/>
    <d v="2021-07-28T00:00:00"/>
    <s v="Failed"/>
    <d v="2022-10-04T00:00:00"/>
    <s v="Passed"/>
    <d v="2021-06-04T00:00:00"/>
    <x v="4"/>
    <x v="9"/>
    <x v="0"/>
    <x v="2"/>
    <x v="5"/>
    <x v="1"/>
    <d v="2021-12-05T00:00:00"/>
    <x v="0"/>
    <x v="0"/>
    <n v="30"/>
    <n v="112798"/>
    <n v="9459"/>
    <n v="1"/>
    <n v="135"/>
    <n v="3"/>
    <n v="6"/>
    <n v="0"/>
    <x v="12"/>
  </r>
  <r>
    <s v="Dr. Jennifer Scott MD"/>
    <s v="128ad242"/>
    <x v="0"/>
    <x v="1"/>
    <d v="2021-01-07T00:00:00"/>
    <s v="Failed"/>
    <d v="2021-03-26T00:00:00"/>
    <s v="Failed"/>
    <d v="2021-02-04T00:00:00"/>
    <x v="4"/>
    <x v="6"/>
    <x v="1"/>
    <x v="0"/>
    <x v="5"/>
    <x v="0"/>
    <d v="2021-12-05T00:00:00"/>
    <x v="1"/>
    <x v="0"/>
    <n v="22"/>
    <n v="143217"/>
    <n v="4281"/>
    <n v="5"/>
    <n v="13"/>
    <n v="6"/>
    <n v="1"/>
    <n v="13"/>
    <x v="7"/>
  </r>
  <r>
    <s v="Kelsey Sharp"/>
    <s v="6ebb84ab"/>
    <x v="0"/>
    <x v="1"/>
    <d v="2022-12-25T00:00:00"/>
    <s v="Passed"/>
    <d v="2024-02-08T00:00:00"/>
    <s v="Failed"/>
    <d v="2024-07-20T00:00:00"/>
    <x v="2"/>
    <x v="8"/>
    <x v="1"/>
    <x v="2"/>
    <x v="3"/>
    <x v="1"/>
    <d v="2020-07-15T00:00:00"/>
    <x v="1"/>
    <x v="0"/>
    <n v="30"/>
    <n v="120676"/>
    <n v="7510"/>
    <n v="4"/>
    <n v="83"/>
    <n v="9"/>
    <n v="7"/>
    <n v="12"/>
    <x v="4"/>
  </r>
  <r>
    <s v="Tiffany Simpson"/>
    <s v="28225722b"/>
    <x v="2"/>
    <x v="1"/>
    <d v="2020-11-21T00:00:00"/>
    <s v="Failed"/>
    <d v="2022-02-18T00:00:00"/>
    <s v="Passed"/>
    <d v="2024-01-06T00:00:00"/>
    <x v="2"/>
    <x v="5"/>
    <x v="1"/>
    <x v="1"/>
    <x v="0"/>
    <x v="2"/>
    <d v="2020-07-15T00:00:00"/>
    <x v="1"/>
    <x v="0"/>
    <n v="1"/>
    <n v="96794"/>
    <n v="16972"/>
    <n v="5"/>
    <n v="132"/>
    <n v="8"/>
    <n v="8"/>
    <n v="12"/>
    <x v="4"/>
  </r>
  <r>
    <s v="Mallory Dalton"/>
    <s v="d8e63482"/>
    <x v="2"/>
    <x v="1"/>
    <d v="2022-11-24T00:00:00"/>
    <s v="Passed"/>
    <d v="2021-05-24T00:00:00"/>
    <s v="Failed"/>
    <d v="2024-04-21T00:00:00"/>
    <x v="2"/>
    <x v="4"/>
    <x v="1"/>
    <x v="1"/>
    <x v="3"/>
    <x v="2"/>
    <d v="2023-12-19T00:00:00"/>
    <x v="1"/>
    <x v="3"/>
    <n v="2"/>
    <n v="61032"/>
    <n v="3545"/>
    <n v="2"/>
    <n v="44"/>
    <n v="3"/>
    <n v="7"/>
    <n v="14"/>
    <x v="3"/>
  </r>
  <r>
    <s v="Kyle Miller"/>
    <s v="77939c68"/>
    <x v="0"/>
    <x v="1"/>
    <d v="2022-01-24T00:00:00"/>
    <s v="Passed"/>
    <d v="2021-08-14T00:00:00"/>
    <s v="Passed"/>
    <d v="2023-10-24T00:00:00"/>
    <x v="1"/>
    <x v="11"/>
    <x v="1"/>
    <x v="1"/>
    <x v="1"/>
    <x v="1"/>
    <d v="2020-07-15T00:00:00"/>
    <x v="0"/>
    <x v="4"/>
    <n v="25"/>
    <n v="135775"/>
    <n v="19955"/>
    <n v="2"/>
    <n v="83"/>
    <n v="9"/>
    <n v="3"/>
    <n v="15"/>
    <x v="6"/>
  </r>
  <r>
    <s v="Thomas Lopez"/>
    <s v="2bf69d5a"/>
    <x v="1"/>
    <x v="1"/>
    <d v="2024-07-31T00:00:00"/>
    <s v="Failed"/>
    <d v="2023-08-08T00:00:00"/>
    <s v="Passed"/>
    <d v="2020-06-30T00:00:00"/>
    <x v="3"/>
    <x v="9"/>
    <x v="0"/>
    <x v="1"/>
    <x v="0"/>
    <x v="1"/>
    <d v="2022-12-21T00:00:00"/>
    <x v="0"/>
    <x v="1"/>
    <n v="11"/>
    <n v="60490"/>
    <n v="4432"/>
    <n v="4"/>
    <n v="9"/>
    <n v="6"/>
    <n v="9"/>
    <n v="15"/>
    <x v="6"/>
  </r>
  <r>
    <s v="Samuel Hudson"/>
    <s v="29593a87"/>
    <x v="2"/>
    <x v="2"/>
    <d v="2024-08-28T00:00:00"/>
    <s v="Passed"/>
    <d v="2022-04-05T00:00:00"/>
    <s v="Passed"/>
    <d v="2023-12-26T00:00:00"/>
    <x v="1"/>
    <x v="1"/>
    <x v="1"/>
    <x v="0"/>
    <x v="2"/>
    <x v="0"/>
    <d v="2023-03-31T00:00:00"/>
    <x v="1"/>
    <x v="2"/>
    <n v="4"/>
    <n v="118749"/>
    <n v="11955"/>
    <n v="3"/>
    <n v="168"/>
    <n v="6"/>
    <n v="2"/>
    <n v="12"/>
    <x v="4"/>
  </r>
  <r>
    <s v="Aaron Burton"/>
    <s v="b2024ffb"/>
    <x v="2"/>
    <x v="1"/>
    <d v="2020-06-17T00:00:00"/>
    <s v="Passed"/>
    <d v="2021-10-12T00:00:00"/>
    <s v="Failed"/>
    <d v="2021-03-31T00:00:00"/>
    <x v="4"/>
    <x v="2"/>
    <x v="0"/>
    <x v="1"/>
    <x v="1"/>
    <x v="2"/>
    <d v="2020-11-03T00:00:00"/>
    <x v="0"/>
    <x v="1"/>
    <n v="12"/>
    <n v="100596"/>
    <n v="16912"/>
    <n v="3"/>
    <n v="112"/>
    <n v="10"/>
    <n v="1"/>
    <n v="9"/>
    <x v="14"/>
  </r>
  <r>
    <s v="Dr. Kristina Ross MD"/>
    <s v="762d9889"/>
    <x v="0"/>
    <x v="1"/>
    <d v="2022-02-20T00:00:00"/>
    <s v="Failed"/>
    <d v="2023-07-23T00:00:00"/>
    <s v="Passed"/>
    <d v="2023-02-18T00:00:00"/>
    <x v="1"/>
    <x v="6"/>
    <x v="0"/>
    <x v="0"/>
    <x v="2"/>
    <x v="1"/>
    <d v="2020-11-03T00:00:00"/>
    <x v="0"/>
    <x v="0"/>
    <n v="22"/>
    <n v="48910"/>
    <n v="18067"/>
    <n v="4"/>
    <n v="7"/>
    <n v="6"/>
    <n v="2"/>
    <n v="7"/>
    <x v="5"/>
  </r>
  <r>
    <s v="Alyssa Mejia"/>
    <s v="d2c3980e"/>
    <x v="1"/>
    <x v="1"/>
    <d v="2021-07-29T00:00:00"/>
    <s v="Passed"/>
    <d v="2021-12-12T00:00:00"/>
    <s v="Passed"/>
    <d v="2024-08-07T00:00:00"/>
    <x v="2"/>
    <x v="7"/>
    <x v="1"/>
    <x v="0"/>
    <x v="5"/>
    <x v="1"/>
    <d v="2023-07-14T00:00:00"/>
    <x v="1"/>
    <x v="0"/>
    <n v="21"/>
    <n v="120087"/>
    <n v="9999"/>
    <n v="3"/>
    <n v="90"/>
    <n v="10"/>
    <n v="2"/>
    <n v="10"/>
    <x v="0"/>
  </r>
  <r>
    <s v="Nathan Hale"/>
    <s v="d76dd96c"/>
    <x v="0"/>
    <x v="1"/>
    <d v="2024-05-30T00:00:00"/>
    <s v="Failed"/>
    <d v="2020-01-15T00:00:00"/>
    <s v="Failed"/>
    <d v="2023-02-14T00:00:00"/>
    <x v="1"/>
    <x v="6"/>
    <x v="0"/>
    <x v="0"/>
    <x v="2"/>
    <x v="0"/>
    <d v="2023-07-14T00:00:00"/>
    <x v="1"/>
    <x v="1"/>
    <n v="3"/>
    <n v="64506"/>
    <n v="13086"/>
    <n v="2"/>
    <n v="3"/>
    <n v="10"/>
    <n v="10"/>
    <n v="10"/>
    <x v="0"/>
  </r>
  <r>
    <s v="Shawna Green"/>
    <s v="3b008020"/>
    <x v="0"/>
    <x v="2"/>
    <d v="2023-09-03T00:00:00"/>
    <s v="Failed"/>
    <d v="2022-08-27T00:00:00"/>
    <s v="Passed"/>
    <d v="2022-02-23T00:00:00"/>
    <x v="0"/>
    <x v="6"/>
    <x v="0"/>
    <x v="1"/>
    <x v="0"/>
    <x v="2"/>
    <d v="2020-11-03T00:00:00"/>
    <x v="1"/>
    <x v="4"/>
    <n v="22"/>
    <n v="149561"/>
    <n v="3804"/>
    <n v="2"/>
    <n v="14"/>
    <n v="5"/>
    <n v="5"/>
    <n v="15"/>
    <x v="6"/>
  </r>
  <r>
    <s v="Jennifer Johnson"/>
    <s v="f880b971"/>
    <x v="2"/>
    <x v="1"/>
    <d v="2023-08-21T00:00:00"/>
    <s v="Passed"/>
    <d v="2023-11-28T00:00:00"/>
    <s v="Failed"/>
    <d v="2020-09-29T00:00:00"/>
    <x v="3"/>
    <x v="10"/>
    <x v="0"/>
    <x v="1"/>
    <x v="2"/>
    <x v="2"/>
    <d v="2022-10-14T00:00:00"/>
    <x v="0"/>
    <x v="3"/>
    <n v="2"/>
    <n v="134802"/>
    <n v="12850"/>
    <n v="2"/>
    <n v="152"/>
    <n v="10"/>
    <n v="1"/>
    <n v="4"/>
    <x v="1"/>
  </r>
  <r>
    <s v="Mr. John Smith Jr."/>
    <s v="27a275b3"/>
    <x v="2"/>
    <x v="1"/>
    <d v="2022-12-30T00:00:00"/>
    <s v="Failed"/>
    <d v="2024-04-08T00:00:00"/>
    <s v="Passed"/>
    <d v="2020-02-25T00:00:00"/>
    <x v="3"/>
    <x v="6"/>
    <x v="0"/>
    <x v="0"/>
    <x v="2"/>
    <x v="1"/>
    <d v="2022-05-06T00:00:00"/>
    <x v="0"/>
    <x v="4"/>
    <n v="2"/>
    <n v="71140"/>
    <n v="3366"/>
    <n v="3"/>
    <n v="169"/>
    <n v="4"/>
    <n v="9"/>
    <n v="10"/>
    <x v="0"/>
  </r>
  <r>
    <s v="Zachary King"/>
    <s v="5793d237"/>
    <x v="0"/>
    <x v="1"/>
    <d v="2021-10-17T00:00:00"/>
    <s v="Passed"/>
    <d v="2021-03-17T00:00:00"/>
    <s v="Failed"/>
    <d v="2023-01-20T00:00:00"/>
    <x v="1"/>
    <x v="5"/>
    <x v="1"/>
    <x v="1"/>
    <x v="1"/>
    <x v="2"/>
    <d v="2023-05-30T00:00:00"/>
    <x v="0"/>
    <x v="4"/>
    <n v="10"/>
    <n v="123461"/>
    <n v="6629"/>
    <n v="1"/>
    <n v="112"/>
    <n v="5"/>
    <n v="5"/>
    <n v="6"/>
    <x v="13"/>
  </r>
  <r>
    <s v="Cynthia Williams"/>
    <s v="4125ee3f"/>
    <x v="2"/>
    <x v="1"/>
    <d v="2020-07-24T00:00:00"/>
    <s v="Failed"/>
    <d v="2022-08-15T00:00:00"/>
    <s v="Failed"/>
    <d v="2024-04-10T00:00:00"/>
    <x v="2"/>
    <x v="4"/>
    <x v="0"/>
    <x v="1"/>
    <x v="1"/>
    <x v="1"/>
    <d v="2020-11-03T00:00:00"/>
    <x v="0"/>
    <x v="3"/>
    <n v="12"/>
    <n v="118175"/>
    <n v="10324"/>
    <n v="5"/>
    <n v="2"/>
    <n v="9"/>
    <n v="8"/>
    <n v="9"/>
    <x v="14"/>
  </r>
  <r>
    <s v="Mrs. Jordan Dennis"/>
    <s v="dc9fc103"/>
    <x v="1"/>
    <x v="1"/>
    <d v="2020-12-23T00:00:00"/>
    <s v="Failed"/>
    <d v="2021-08-25T00:00:00"/>
    <s v="Passed"/>
    <d v="2021-04-28T00:00:00"/>
    <x v="4"/>
    <x v="4"/>
    <x v="0"/>
    <x v="1"/>
    <x v="2"/>
    <x v="0"/>
    <d v="2022-05-06T00:00:00"/>
    <x v="1"/>
    <x v="1"/>
    <n v="26"/>
    <n v="66762"/>
    <n v="9635"/>
    <n v="1"/>
    <n v="98"/>
    <n v="10"/>
    <n v="6"/>
    <n v="13"/>
    <x v="7"/>
  </r>
  <r>
    <s v="Kristina Morales"/>
    <s v="a7db528c"/>
    <x v="1"/>
    <x v="1"/>
    <d v="2023-06-30T00:00:00"/>
    <s v="Failed"/>
    <d v="2020-02-12T00:00:00"/>
    <s v="Failed"/>
    <d v="2020-04-07T00:00:00"/>
    <x v="3"/>
    <x v="4"/>
    <x v="1"/>
    <x v="2"/>
    <x v="1"/>
    <x v="1"/>
    <d v="2022-05-06T00:00:00"/>
    <x v="0"/>
    <x v="2"/>
    <n v="13"/>
    <n v="53128"/>
    <n v="15331"/>
    <n v="2"/>
    <n v="89"/>
    <n v="9"/>
    <n v="8"/>
    <n v="9"/>
    <x v="14"/>
  </r>
  <r>
    <s v="Rachael James"/>
    <s v="26746b08"/>
    <x v="2"/>
    <x v="1"/>
    <d v="2021-09-01T00:00:00"/>
    <s v="Failed"/>
    <d v="2022-10-19T00:00:00"/>
    <s v="Failed"/>
    <d v="2023-03-14T00:00:00"/>
    <x v="1"/>
    <x v="2"/>
    <x v="0"/>
    <x v="2"/>
    <x v="4"/>
    <x v="0"/>
    <d v="2020-11-03T00:00:00"/>
    <x v="0"/>
    <x v="4"/>
    <n v="5"/>
    <n v="111827"/>
    <n v="13560"/>
    <n v="3"/>
    <n v="87"/>
    <n v="6"/>
    <n v="7"/>
    <n v="13"/>
    <x v="7"/>
  </r>
  <r>
    <s v="Mariah Baker"/>
    <s v="f3bdb755"/>
    <x v="1"/>
    <x v="1"/>
    <d v="2020-06-26T00:00:00"/>
    <s v="Failed"/>
    <d v="2022-10-11T00:00:00"/>
    <s v="Failed"/>
    <d v="2022-07-13T00:00:00"/>
    <x v="0"/>
    <x v="8"/>
    <x v="1"/>
    <x v="1"/>
    <x v="4"/>
    <x v="1"/>
    <d v="2023-01-21T00:00:00"/>
    <x v="0"/>
    <x v="2"/>
    <n v="5"/>
    <n v="125679"/>
    <n v="15828"/>
    <n v="2"/>
    <n v="7"/>
    <n v="5"/>
    <n v="5"/>
    <n v="12"/>
    <x v="4"/>
  </r>
  <r>
    <s v="Melissa Welch"/>
    <s v="4a96c2e5"/>
    <x v="0"/>
    <x v="1"/>
    <d v="2021-01-05T00:00:00"/>
    <s v="Passed"/>
    <d v="2022-05-29T00:00:00"/>
    <s v="Failed"/>
    <d v="2021-03-23T00:00:00"/>
    <x v="4"/>
    <x v="2"/>
    <x v="1"/>
    <x v="0"/>
    <x v="3"/>
    <x v="1"/>
    <d v="2022-12-05T00:00:00"/>
    <x v="0"/>
    <x v="3"/>
    <n v="5"/>
    <n v="66434"/>
    <n v="16106"/>
    <n v="4"/>
    <n v="80"/>
    <n v="1"/>
    <n v="6"/>
    <n v="6"/>
    <x v="13"/>
  </r>
  <r>
    <s v="Peter Brown"/>
    <s v="5a4ea3f1"/>
    <x v="0"/>
    <x v="2"/>
    <d v="2022-08-25T00:00:00"/>
    <s v="Failed"/>
    <d v="2023-07-31T00:00:00"/>
    <s v="Failed"/>
    <d v="2023-07-30T00:00:00"/>
    <x v="1"/>
    <x v="8"/>
    <x v="1"/>
    <x v="2"/>
    <x v="5"/>
    <x v="0"/>
    <d v="2024-02-02T00:00:00"/>
    <x v="0"/>
    <x v="0"/>
    <n v="15"/>
    <n v="131359"/>
    <n v="17326"/>
    <n v="5"/>
    <n v="64"/>
    <n v="10"/>
    <n v="4"/>
    <n v="14"/>
    <x v="3"/>
  </r>
  <r>
    <s v="Crystal Davis"/>
    <s v="2a599f46"/>
    <x v="0"/>
    <x v="1"/>
    <d v="2023-02-09T00:00:00"/>
    <s v="Passed"/>
    <d v="2024-05-18T00:00:00"/>
    <s v="Failed"/>
    <d v="2021-02-26T00:00:00"/>
    <x v="4"/>
    <x v="6"/>
    <x v="1"/>
    <x v="2"/>
    <x v="2"/>
    <x v="2"/>
    <d v="2022-01-13T00:00:00"/>
    <x v="1"/>
    <x v="2"/>
    <n v="11"/>
    <n v="110418"/>
    <n v="13771"/>
    <n v="1"/>
    <n v="93"/>
    <n v="9"/>
    <n v="4"/>
    <n v="10"/>
    <x v="0"/>
  </r>
  <r>
    <s v="Julia Reilly"/>
    <s v="6561c0258"/>
    <x v="0"/>
    <x v="1"/>
    <d v="2022-10-30T00:00:00"/>
    <s v="Failed"/>
    <d v="2020-01-23T00:00:00"/>
    <s v="Failed"/>
    <d v="2022-09-29T00:00:00"/>
    <x v="0"/>
    <x v="10"/>
    <x v="1"/>
    <x v="1"/>
    <x v="2"/>
    <x v="2"/>
    <d v="2023-11-27T00:00:00"/>
    <x v="1"/>
    <x v="4"/>
    <n v="27"/>
    <n v="74813"/>
    <n v="12731"/>
    <n v="1"/>
    <n v="88"/>
    <n v="1"/>
    <n v="5"/>
    <n v="11"/>
    <x v="11"/>
  </r>
  <r>
    <s v="Richard Sullivan"/>
    <s v="c99b2177"/>
    <x v="0"/>
    <x v="2"/>
    <d v="2021-05-07T00:00:00"/>
    <s v="Failed"/>
    <d v="2020-12-21T00:00:00"/>
    <s v="Failed"/>
    <d v="2023-02-18T00:00:00"/>
    <x v="1"/>
    <x v="6"/>
    <x v="1"/>
    <x v="0"/>
    <x v="1"/>
    <x v="1"/>
    <d v="2020-08-24T00:00:00"/>
    <x v="0"/>
    <x v="0"/>
    <n v="22"/>
    <n v="139777"/>
    <n v="11038"/>
    <n v="1"/>
    <n v="33"/>
    <n v="5"/>
    <n v="5"/>
    <n v="8"/>
    <x v="9"/>
  </r>
  <r>
    <s v="Jacob Taylor"/>
    <s v="22f17b75"/>
    <x v="2"/>
    <x v="2"/>
    <d v="2021-03-19T00:00:00"/>
    <s v="Failed"/>
    <d v="2023-06-25T00:00:00"/>
    <s v="Passed"/>
    <d v="2021-08-25T00:00:00"/>
    <x v="4"/>
    <x v="7"/>
    <x v="1"/>
    <x v="2"/>
    <x v="0"/>
    <x v="2"/>
    <d v="2020-05-10T00:00:00"/>
    <x v="0"/>
    <x v="3"/>
    <n v="17"/>
    <n v="92419"/>
    <n v="1771"/>
    <n v="1"/>
    <n v="97"/>
    <n v="7"/>
    <n v="9"/>
    <n v="9"/>
    <x v="14"/>
  </r>
  <r>
    <s v="Colton Schwartz"/>
    <s v="929bec04"/>
    <x v="1"/>
    <x v="1"/>
    <d v="2020-08-02T00:00:00"/>
    <s v="Failed"/>
    <d v="2023-12-14T00:00:00"/>
    <s v="Failed"/>
    <d v="2020-05-12T00:00:00"/>
    <x v="3"/>
    <x v="3"/>
    <x v="1"/>
    <x v="0"/>
    <x v="3"/>
    <x v="0"/>
    <d v="2023-11-27T00:00:00"/>
    <x v="1"/>
    <x v="4"/>
    <n v="18"/>
    <n v="87534"/>
    <n v="9555"/>
    <n v="3"/>
    <n v="190"/>
    <n v="5"/>
    <n v="1"/>
    <n v="4"/>
    <x v="1"/>
  </r>
  <r>
    <s v="Joshua Bowen"/>
    <s v="f56352eb"/>
    <x v="0"/>
    <x v="1"/>
    <d v="2020-07-13T00:00:00"/>
    <s v="Passed"/>
    <d v="2023-05-29T00:00:00"/>
    <s v="Passed"/>
    <d v="2021-01-16T00:00:00"/>
    <x v="4"/>
    <x v="5"/>
    <x v="1"/>
    <x v="2"/>
    <x v="5"/>
    <x v="0"/>
    <d v="2023-11-27T00:00:00"/>
    <x v="1"/>
    <x v="4"/>
    <n v="23"/>
    <n v="40728"/>
    <n v="10983"/>
    <n v="3"/>
    <n v="50"/>
    <n v="4"/>
    <n v="5"/>
    <n v="4"/>
    <x v="1"/>
  </r>
  <r>
    <s v="James Aguilar"/>
    <s v="0c231ff1"/>
    <x v="2"/>
    <x v="1"/>
    <d v="2024-07-29T00:00:00"/>
    <s v="Passed"/>
    <d v="2022-02-05T00:00:00"/>
    <s v="Passed"/>
    <d v="2023-06-03T00:00:00"/>
    <x v="1"/>
    <x v="9"/>
    <x v="0"/>
    <x v="1"/>
    <x v="1"/>
    <x v="1"/>
    <d v="2023-11-27T00:00:00"/>
    <x v="1"/>
    <x v="3"/>
    <n v="17"/>
    <n v="121954"/>
    <n v="11682"/>
    <n v="5"/>
    <n v="139"/>
    <n v="5"/>
    <n v="1"/>
    <n v="1"/>
    <x v="2"/>
  </r>
  <r>
    <s v="Stanley Robinson"/>
    <s v="0055cd9c"/>
    <x v="0"/>
    <x v="1"/>
    <d v="2021-05-28T00:00:00"/>
    <s v="Passed"/>
    <d v="2021-10-15T00:00:00"/>
    <s v="Failed"/>
    <d v="2020-07-21T00:00:00"/>
    <x v="3"/>
    <x v="8"/>
    <x v="0"/>
    <x v="2"/>
    <x v="3"/>
    <x v="0"/>
    <d v="2022-02-16T00:00:00"/>
    <x v="1"/>
    <x v="2"/>
    <n v="15"/>
    <n v="113782"/>
    <n v="15156"/>
    <n v="2"/>
    <n v="56"/>
    <n v="4"/>
    <n v="9"/>
    <n v="15"/>
    <x v="6"/>
  </r>
  <r>
    <s v="David Huffman"/>
    <s v="2b711b21"/>
    <x v="1"/>
    <x v="1"/>
    <d v="2023-03-03T00:00:00"/>
    <s v="Passed"/>
    <d v="2021-12-06T00:00:00"/>
    <s v="Failed"/>
    <d v="2023-05-18T00:00:00"/>
    <x v="1"/>
    <x v="3"/>
    <x v="0"/>
    <x v="1"/>
    <x v="2"/>
    <x v="0"/>
    <d v="2023-11-27T00:00:00"/>
    <x v="1"/>
    <x v="2"/>
    <n v="20"/>
    <n v="52033"/>
    <n v="3322"/>
    <n v="4"/>
    <n v="147"/>
    <n v="8"/>
    <n v="5"/>
    <n v="0"/>
    <x v="12"/>
  </r>
  <r>
    <s v="Victoria Campbell"/>
    <s v="33ebf0d2"/>
    <x v="0"/>
    <x v="1"/>
    <d v="2020-12-14T00:00:00"/>
    <s v="Passed"/>
    <d v="2023-12-18T00:00:00"/>
    <s v="Failed"/>
    <d v="2022-01-27T00:00:00"/>
    <x v="0"/>
    <x v="5"/>
    <x v="1"/>
    <x v="1"/>
    <x v="3"/>
    <x v="0"/>
    <d v="2023-11-27T00:00:00"/>
    <x v="0"/>
    <x v="3"/>
    <n v="7"/>
    <n v="62722"/>
    <n v="4927"/>
    <n v="4"/>
    <n v="5"/>
    <n v="3"/>
    <n v="4"/>
    <n v="13"/>
    <x v="7"/>
  </r>
  <r>
    <s v="Glenn Reid"/>
    <s v="1f343232"/>
    <x v="1"/>
    <x v="1"/>
    <d v="2022-01-29T00:00:00"/>
    <s v="Passed"/>
    <d v="2022-05-14T00:00:00"/>
    <s v="Passed"/>
    <d v="2022-12-08T00:00:00"/>
    <x v="0"/>
    <x v="1"/>
    <x v="0"/>
    <x v="2"/>
    <x v="3"/>
    <x v="2"/>
    <d v="2021-08-22T00:00:00"/>
    <x v="1"/>
    <x v="1"/>
    <n v="27"/>
    <n v="56556"/>
    <n v="14870"/>
    <n v="3"/>
    <n v="98"/>
    <n v="2"/>
    <n v="5"/>
    <n v="4"/>
    <x v="1"/>
  </r>
  <r>
    <s v="Juan Bell"/>
    <s v="0d042a49"/>
    <x v="1"/>
    <x v="1"/>
    <d v="2023-06-19T00:00:00"/>
    <s v="Passed"/>
    <d v="2021-11-23T00:00:00"/>
    <s v="Failed"/>
    <d v="2020-04-27T00:00:00"/>
    <x v="3"/>
    <x v="4"/>
    <x v="1"/>
    <x v="1"/>
    <x v="0"/>
    <x v="1"/>
    <d v="2023-11-27T00:00:00"/>
    <x v="1"/>
    <x v="3"/>
    <n v="19"/>
    <n v="132199"/>
    <n v="14460"/>
    <n v="1"/>
    <n v="55"/>
    <n v="4"/>
    <n v="4"/>
    <n v="13"/>
    <x v="7"/>
  </r>
  <r>
    <s v="Robert Reynolds"/>
    <s v="d64222c4"/>
    <x v="2"/>
    <x v="1"/>
    <d v="2021-09-24T00:00:00"/>
    <s v="Failed"/>
    <d v="2022-08-31T00:00:00"/>
    <s v="Passed"/>
    <d v="2023-03-05T00:00:00"/>
    <x v="1"/>
    <x v="2"/>
    <x v="0"/>
    <x v="0"/>
    <x v="2"/>
    <x v="1"/>
    <d v="2020-12-13T00:00:00"/>
    <x v="1"/>
    <x v="0"/>
    <n v="25"/>
    <n v="115375"/>
    <n v="2438"/>
    <n v="4"/>
    <n v="42"/>
    <n v="7"/>
    <n v="10"/>
    <n v="0"/>
    <x v="12"/>
  </r>
  <r>
    <s v="Jeffrey Schneider"/>
    <s v="208c380c"/>
    <x v="0"/>
    <x v="1"/>
    <d v="2022-01-24T00:00:00"/>
    <s v="Passed"/>
    <d v="2021-01-06T00:00:00"/>
    <s v="Failed"/>
    <d v="2020-04-17T00:00:00"/>
    <x v="3"/>
    <x v="4"/>
    <x v="0"/>
    <x v="2"/>
    <x v="3"/>
    <x v="2"/>
    <d v="2022-01-28T00:00:00"/>
    <x v="1"/>
    <x v="3"/>
    <n v="11"/>
    <n v="88841"/>
    <n v="12827"/>
    <n v="5"/>
    <n v="63"/>
    <n v="7"/>
    <n v="3"/>
    <n v="9"/>
    <x v="14"/>
  </r>
  <r>
    <s v="Angela Colon"/>
    <s v="1eb924f2"/>
    <x v="2"/>
    <x v="2"/>
    <d v="2023-09-17T00:00:00"/>
    <s v="Failed"/>
    <d v="2021-12-11T00:00:00"/>
    <s v="Failed"/>
    <d v="2024-03-09T00:00:00"/>
    <x v="2"/>
    <x v="2"/>
    <x v="1"/>
    <x v="1"/>
    <x v="0"/>
    <x v="0"/>
    <d v="2020-08-24T00:00:00"/>
    <x v="0"/>
    <x v="2"/>
    <n v="6"/>
    <n v="58726"/>
    <n v="7142"/>
    <n v="5"/>
    <n v="157"/>
    <n v="5"/>
    <n v="10"/>
    <n v="12"/>
    <x v="4"/>
  </r>
  <r>
    <s v="Crystal Owen MD"/>
    <s v="8476e6fc"/>
    <x v="2"/>
    <x v="1"/>
    <d v="2022-06-03T00:00:00"/>
    <s v="Failed"/>
    <d v="2022-08-01T00:00:00"/>
    <s v="Failed"/>
    <d v="2024-01-24T00:00:00"/>
    <x v="2"/>
    <x v="5"/>
    <x v="0"/>
    <x v="1"/>
    <x v="1"/>
    <x v="2"/>
    <d v="2020-08-24T00:00:00"/>
    <x v="1"/>
    <x v="2"/>
    <n v="20"/>
    <n v="76069"/>
    <n v="1416"/>
    <n v="1"/>
    <n v="48"/>
    <n v="9"/>
    <n v="6"/>
    <n v="14"/>
    <x v="3"/>
  </r>
  <r>
    <s v="Jeremy Hayes"/>
    <s v="1309543f"/>
    <x v="0"/>
    <x v="1"/>
    <d v="2021-08-04T00:00:00"/>
    <s v="Failed"/>
    <d v="2023-06-16T00:00:00"/>
    <s v="Passed"/>
    <d v="2020-01-27T00:00:00"/>
    <x v="3"/>
    <x v="5"/>
    <x v="1"/>
    <x v="0"/>
    <x v="5"/>
    <x v="2"/>
    <d v="2023-11-27T00:00:00"/>
    <x v="1"/>
    <x v="4"/>
    <n v="3"/>
    <n v="54074"/>
    <n v="13774"/>
    <n v="2"/>
    <n v="116"/>
    <n v="5"/>
    <n v="1"/>
    <n v="0"/>
    <x v="12"/>
  </r>
  <r>
    <s v="Jeffrey Molina"/>
    <s v="ec286e50"/>
    <x v="0"/>
    <x v="1"/>
    <d v="2021-12-08T00:00:00"/>
    <s v="Failed"/>
    <d v="2021-05-11T00:00:00"/>
    <s v="Passed"/>
    <d v="2021-10-14T00:00:00"/>
    <x v="4"/>
    <x v="11"/>
    <x v="0"/>
    <x v="2"/>
    <x v="4"/>
    <x v="1"/>
    <d v="2020-08-24T00:00:00"/>
    <x v="1"/>
    <x v="2"/>
    <n v="12"/>
    <n v="107900"/>
    <n v="9065"/>
    <n v="1"/>
    <n v="65"/>
    <n v="8"/>
    <n v="8"/>
    <n v="12"/>
    <x v="4"/>
  </r>
  <r>
    <s v="Shannon Hernandez"/>
    <s v="3f760b53"/>
    <x v="1"/>
    <x v="1"/>
    <d v="2023-05-19T00:00:00"/>
    <s v="Failed"/>
    <d v="2023-06-03T00:00:00"/>
    <s v="Passed"/>
    <d v="2022-01-14T00:00:00"/>
    <x v="0"/>
    <x v="5"/>
    <x v="1"/>
    <x v="2"/>
    <x v="1"/>
    <x v="1"/>
    <d v="2023-08-02T00:00:00"/>
    <x v="1"/>
    <x v="4"/>
    <n v="30"/>
    <n v="140782"/>
    <n v="19382"/>
    <n v="4"/>
    <n v="80"/>
    <n v="7"/>
    <n v="2"/>
    <n v="15"/>
    <x v="6"/>
  </r>
  <r>
    <s v="Jerome Miller"/>
    <s v="19477e5b"/>
    <x v="1"/>
    <x v="1"/>
    <d v="2022-08-17T00:00:00"/>
    <s v="Passed"/>
    <d v="2020-09-22T00:00:00"/>
    <s v="Failed"/>
    <d v="2022-04-26T00:00:00"/>
    <x v="0"/>
    <x v="4"/>
    <x v="1"/>
    <x v="2"/>
    <x v="5"/>
    <x v="1"/>
    <d v="2023-08-02T00:00:00"/>
    <x v="1"/>
    <x v="4"/>
    <n v="25"/>
    <n v="91146"/>
    <n v="7759"/>
    <n v="4"/>
    <n v="101"/>
    <n v="3"/>
    <n v="9"/>
    <n v="4"/>
    <x v="1"/>
  </r>
  <r>
    <s v="Cody Bird"/>
    <s v="f7cc7a0e"/>
    <x v="0"/>
    <x v="1"/>
    <d v="2020-07-05T00:00:00"/>
    <s v="Failed"/>
    <d v="2022-05-22T00:00:00"/>
    <s v="Passed"/>
    <d v="2022-01-26T00:00:00"/>
    <x v="0"/>
    <x v="5"/>
    <x v="0"/>
    <x v="0"/>
    <x v="0"/>
    <x v="0"/>
    <d v="2023-08-02T00:00:00"/>
    <x v="0"/>
    <x v="1"/>
    <n v="21"/>
    <n v="74500"/>
    <n v="16197"/>
    <n v="1"/>
    <n v="67"/>
    <n v="8"/>
    <n v="6"/>
    <n v="10"/>
    <x v="0"/>
  </r>
  <r>
    <s v="Kimberly Hodge"/>
    <s v="6467f332"/>
    <x v="1"/>
    <x v="1"/>
    <d v="2021-12-23T00:00:00"/>
    <s v="Passed"/>
    <d v="2022-12-13T00:00:00"/>
    <s v="Passed"/>
    <d v="2022-12-28T00:00:00"/>
    <x v="0"/>
    <x v="1"/>
    <x v="0"/>
    <x v="1"/>
    <x v="0"/>
    <x v="2"/>
    <d v="2023-10-06T00:00:00"/>
    <x v="1"/>
    <x v="3"/>
    <n v="7"/>
    <n v="140400"/>
    <n v="18174"/>
    <n v="1"/>
    <n v="106"/>
    <n v="9"/>
    <n v="2"/>
    <n v="13"/>
    <x v="7"/>
  </r>
  <r>
    <s v="George Hunt"/>
    <s v="e0582eee"/>
    <x v="0"/>
    <x v="1"/>
    <d v="2023-07-31T00:00:00"/>
    <s v="Failed"/>
    <d v="2022-11-06T00:00:00"/>
    <s v="Failed"/>
    <d v="2024-07-25T00:00:00"/>
    <x v="2"/>
    <x v="8"/>
    <x v="1"/>
    <x v="0"/>
    <x v="2"/>
    <x v="2"/>
    <d v="2023-09-28T00:00:00"/>
    <x v="0"/>
    <x v="4"/>
    <n v="8"/>
    <n v="117103"/>
    <n v="5576"/>
    <n v="5"/>
    <n v="102"/>
    <n v="10"/>
    <n v="9"/>
    <n v="4"/>
    <x v="1"/>
  </r>
  <r>
    <s v="Stephanie Wheeler"/>
    <s v="9897ec6d"/>
    <x v="2"/>
    <x v="1"/>
    <d v="2021-05-05T00:00:00"/>
    <s v="Passed"/>
    <d v="2023-07-23T00:00:00"/>
    <s v="Failed"/>
    <d v="2021-06-04T00:00:00"/>
    <x v="4"/>
    <x v="9"/>
    <x v="1"/>
    <x v="0"/>
    <x v="2"/>
    <x v="2"/>
    <d v="2023-09-28T00:00:00"/>
    <x v="0"/>
    <x v="3"/>
    <n v="9"/>
    <n v="147844"/>
    <n v="16142"/>
    <n v="1"/>
    <n v="105"/>
    <n v="3"/>
    <n v="7"/>
    <n v="7"/>
    <x v="5"/>
  </r>
  <r>
    <s v="Kelly Brady"/>
    <s v="47fdf833"/>
    <x v="0"/>
    <x v="1"/>
    <d v="2022-11-19T00:00:00"/>
    <s v="Passed"/>
    <d v="2020-12-11T00:00:00"/>
    <s v="Passed"/>
    <d v="2020-09-30T00:00:00"/>
    <x v="3"/>
    <x v="10"/>
    <x v="1"/>
    <x v="0"/>
    <x v="1"/>
    <x v="0"/>
    <d v="2023-09-28T00:00:00"/>
    <x v="0"/>
    <x v="3"/>
    <n v="15"/>
    <n v="40681"/>
    <n v="9326"/>
    <n v="4"/>
    <n v="139"/>
    <n v="1"/>
    <n v="8"/>
    <n v="0"/>
    <x v="12"/>
  </r>
  <r>
    <s v="Melissa Garcia"/>
    <s v="6ebf5e2d"/>
    <x v="0"/>
    <x v="2"/>
    <d v="2024-03-24T00:00:00"/>
    <s v="Passed"/>
    <d v="2024-03-05T00:00:00"/>
    <s v="Passed"/>
    <d v="2021-09-03T00:00:00"/>
    <x v="4"/>
    <x v="10"/>
    <x v="0"/>
    <x v="1"/>
    <x v="0"/>
    <x v="2"/>
    <d v="2023-03-13T00:00:00"/>
    <x v="0"/>
    <x v="0"/>
    <n v="20"/>
    <n v="55121"/>
    <n v="17686"/>
    <n v="2"/>
    <n v="117"/>
    <n v="2"/>
    <n v="1"/>
    <n v="10"/>
    <x v="0"/>
  </r>
  <r>
    <s v="Brittney Ware"/>
    <s v="bd2d296b"/>
    <x v="2"/>
    <x v="1"/>
    <d v="2022-09-27T00:00:00"/>
    <s v="Failed"/>
    <d v="2022-12-25T00:00:00"/>
    <s v="Passed"/>
    <d v="2023-02-07T00:00:00"/>
    <x v="1"/>
    <x v="6"/>
    <x v="1"/>
    <x v="0"/>
    <x v="5"/>
    <x v="0"/>
    <d v="2020-09-16T00:00:00"/>
    <x v="0"/>
    <x v="2"/>
    <n v="3"/>
    <n v="95048"/>
    <n v="7414"/>
    <n v="3"/>
    <n v="131"/>
    <n v="5"/>
    <n v="5"/>
    <n v="0"/>
    <x v="12"/>
  </r>
  <r>
    <s v="Brandon Moore"/>
    <s v="2a14484a"/>
    <x v="0"/>
    <x v="1"/>
    <d v="2022-08-30T00:00:00"/>
    <s v="Passed"/>
    <d v="2020-02-26T00:00:00"/>
    <s v="Failed"/>
    <d v="2022-03-23T00:00:00"/>
    <x v="0"/>
    <x v="2"/>
    <x v="1"/>
    <x v="2"/>
    <x v="1"/>
    <x v="2"/>
    <d v="2022-12-15T00:00:00"/>
    <x v="1"/>
    <x v="0"/>
    <n v="28"/>
    <n v="112121"/>
    <n v="12189"/>
    <n v="1"/>
    <n v="174"/>
    <n v="5"/>
    <n v="2"/>
    <n v="10"/>
    <x v="0"/>
  </r>
  <r>
    <s v="Michele Allen"/>
    <s v="e9f7a07e"/>
    <x v="0"/>
    <x v="1"/>
    <d v="2021-11-05T00:00:00"/>
    <s v="Failed"/>
    <d v="2021-03-20T00:00:00"/>
    <s v="Failed"/>
    <d v="2023-10-13T00:00:00"/>
    <x v="1"/>
    <x v="11"/>
    <x v="0"/>
    <x v="0"/>
    <x v="2"/>
    <x v="1"/>
    <d v="2023-09-28T00:00:00"/>
    <x v="1"/>
    <x v="3"/>
    <n v="15"/>
    <n v="134503"/>
    <n v="18938"/>
    <n v="4"/>
    <n v="31"/>
    <n v="4"/>
    <n v="6"/>
    <n v="7"/>
    <x v="5"/>
  </r>
  <r>
    <s v="Juan Morris"/>
    <s v="458b0b1a"/>
    <x v="2"/>
    <x v="1"/>
    <d v="2023-11-26T00:00:00"/>
    <s v="Failed"/>
    <d v="2021-05-17T00:00:00"/>
    <s v="Failed"/>
    <d v="2023-10-31T00:00:00"/>
    <x v="1"/>
    <x v="11"/>
    <x v="1"/>
    <x v="2"/>
    <x v="2"/>
    <x v="1"/>
    <d v="2023-09-28T00:00:00"/>
    <x v="0"/>
    <x v="2"/>
    <n v="9"/>
    <n v="142815"/>
    <n v="7741"/>
    <n v="2"/>
    <n v="33"/>
    <n v="3"/>
    <n v="8"/>
    <n v="11"/>
    <x v="11"/>
  </r>
  <r>
    <s v="Adam Bush"/>
    <s v="24cea2eb"/>
    <x v="0"/>
    <x v="1"/>
    <d v="2020-05-16T00:00:00"/>
    <s v="Failed"/>
    <d v="2023-04-10T00:00:00"/>
    <s v="Passed"/>
    <d v="2020-07-14T00:00:00"/>
    <x v="3"/>
    <x v="8"/>
    <x v="0"/>
    <x v="2"/>
    <x v="1"/>
    <x v="1"/>
    <d v="2022-09-09T00:00:00"/>
    <x v="0"/>
    <x v="3"/>
    <n v="12"/>
    <n v="71473"/>
    <n v="11494"/>
    <n v="4"/>
    <n v="62"/>
    <n v="3"/>
    <n v="10"/>
    <n v="13"/>
    <x v="7"/>
  </r>
  <r>
    <s v="Randall Smith"/>
    <s v="ff4accc9"/>
    <x v="0"/>
    <x v="1"/>
    <d v="2023-03-24T00:00:00"/>
    <s v="Passed"/>
    <d v="2021-06-19T00:00:00"/>
    <s v="Passed"/>
    <d v="2022-11-13T00:00:00"/>
    <x v="0"/>
    <x v="0"/>
    <x v="1"/>
    <x v="0"/>
    <x v="2"/>
    <x v="0"/>
    <d v="2022-09-09T00:00:00"/>
    <x v="0"/>
    <x v="3"/>
    <n v="14"/>
    <n v="107563"/>
    <n v="15871"/>
    <n v="4"/>
    <n v="39"/>
    <n v="9"/>
    <n v="2"/>
    <n v="3"/>
    <x v="15"/>
  </r>
  <r>
    <s v="Emily Gilmore"/>
    <s v="a7c3dd33"/>
    <x v="0"/>
    <x v="1"/>
    <d v="2021-07-29T00:00:00"/>
    <s v="Passed"/>
    <d v="2024-08-10T00:00:00"/>
    <s v="Passed"/>
    <d v="2020-08-26T00:00:00"/>
    <x v="3"/>
    <x v="7"/>
    <x v="0"/>
    <x v="2"/>
    <x v="2"/>
    <x v="2"/>
    <d v="2024-08-24T00:00:00"/>
    <x v="0"/>
    <x v="2"/>
    <n v="2"/>
    <n v="148069"/>
    <n v="5839"/>
    <n v="3"/>
    <n v="132"/>
    <n v="5"/>
    <n v="5"/>
    <n v="5"/>
    <x v="8"/>
  </r>
  <r>
    <s v="Jeff Reed"/>
    <s v="105076f7"/>
    <x v="0"/>
    <x v="1"/>
    <d v="2023-10-15T00:00:00"/>
    <s v="Passed"/>
    <d v="2020-02-17T00:00:00"/>
    <s v="Failed"/>
    <d v="2024-03-13T00:00:00"/>
    <x v="2"/>
    <x v="2"/>
    <x v="1"/>
    <x v="0"/>
    <x v="0"/>
    <x v="1"/>
    <d v="2022-09-09T00:00:00"/>
    <x v="0"/>
    <x v="0"/>
    <n v="9"/>
    <n v="108641"/>
    <n v="8699"/>
    <n v="5"/>
    <n v="72"/>
    <n v="4"/>
    <n v="4"/>
    <n v="5"/>
    <x v="8"/>
  </r>
  <r>
    <s v="Jason Heath"/>
    <s v="8314d4bf"/>
    <x v="2"/>
    <x v="1"/>
    <d v="2020-04-24T00:00:00"/>
    <s v="Passed"/>
    <d v="2023-03-05T00:00:00"/>
    <s v="Passed"/>
    <d v="2020-01-25T00:00:00"/>
    <x v="3"/>
    <x v="5"/>
    <x v="0"/>
    <x v="1"/>
    <x v="4"/>
    <x v="1"/>
    <d v="2022-09-09T00:00:00"/>
    <x v="0"/>
    <x v="1"/>
    <n v="12"/>
    <n v="52784"/>
    <n v="7414"/>
    <n v="5"/>
    <n v="175"/>
    <n v="2"/>
    <n v="8"/>
    <n v="12"/>
    <x v="4"/>
  </r>
  <r>
    <s v="Christian Singh"/>
    <s v="a99b6632"/>
    <x v="1"/>
    <x v="1"/>
    <d v="2023-11-13T00:00:00"/>
    <s v="Failed"/>
    <d v="2022-07-13T00:00:00"/>
    <s v="Passed"/>
    <d v="2023-07-29T00:00:00"/>
    <x v="1"/>
    <x v="8"/>
    <x v="1"/>
    <x v="0"/>
    <x v="4"/>
    <x v="0"/>
    <d v="2022-09-09T00:00:00"/>
    <x v="1"/>
    <x v="2"/>
    <n v="12"/>
    <n v="101409"/>
    <n v="13398"/>
    <n v="2"/>
    <n v="3"/>
    <n v="10"/>
    <n v="6"/>
    <n v="4"/>
    <x v="1"/>
  </r>
  <r>
    <s v="Sherri Waters"/>
    <s v="6f02e68c"/>
    <x v="0"/>
    <x v="1"/>
    <d v="2021-05-18T00:00:00"/>
    <s v="Passed"/>
    <d v="2020-12-10T00:00:00"/>
    <s v="Failed"/>
    <d v="2020-02-29T00:00:00"/>
    <x v="3"/>
    <x v="6"/>
    <x v="0"/>
    <x v="1"/>
    <x v="3"/>
    <x v="2"/>
    <d v="2023-02-14T00:00:00"/>
    <x v="1"/>
    <x v="4"/>
    <n v="24"/>
    <n v="140918"/>
    <n v="7323"/>
    <n v="5"/>
    <n v="10"/>
    <n v="4"/>
    <n v="8"/>
    <n v="15"/>
    <x v="6"/>
  </r>
  <r>
    <s v="Christina Forbes"/>
    <s v="2d6879d5"/>
    <x v="2"/>
    <x v="1"/>
    <d v="2023-04-04T00:00:00"/>
    <s v="Failed"/>
    <d v="2023-03-02T00:00:00"/>
    <s v="Passed"/>
    <d v="2021-10-10T00:00:00"/>
    <x v="4"/>
    <x v="11"/>
    <x v="0"/>
    <x v="2"/>
    <x v="3"/>
    <x v="2"/>
    <d v="2021-06-28T00:00:00"/>
    <x v="1"/>
    <x v="2"/>
    <n v="9"/>
    <n v="145745"/>
    <n v="10614"/>
    <n v="2"/>
    <n v="174"/>
    <n v="5"/>
    <n v="8"/>
    <n v="11"/>
    <x v="11"/>
  </r>
  <r>
    <s v="Kristina Dalton"/>
    <s v="b36e30e3"/>
    <x v="2"/>
    <x v="1"/>
    <d v="2021-10-31T00:00:00"/>
    <s v="Passed"/>
    <d v="2023-02-13T00:00:00"/>
    <s v="Passed"/>
    <d v="2020-01-05T00:00:00"/>
    <x v="3"/>
    <x v="5"/>
    <x v="0"/>
    <x v="1"/>
    <x v="0"/>
    <x v="2"/>
    <d v="2022-07-05T00:00:00"/>
    <x v="1"/>
    <x v="2"/>
    <n v="24"/>
    <n v="64473"/>
    <n v="13305"/>
    <n v="5"/>
    <n v="85"/>
    <n v="2"/>
    <n v="10"/>
    <n v="6"/>
    <x v="13"/>
  </r>
  <r>
    <s v="Michael King"/>
    <s v="81e450d5"/>
    <x v="0"/>
    <x v="1"/>
    <d v="2022-10-17T00:00:00"/>
    <s v="Passed"/>
    <d v="2024-06-16T00:00:00"/>
    <s v="Failed"/>
    <d v="2023-05-15T00:00:00"/>
    <x v="1"/>
    <x v="3"/>
    <x v="1"/>
    <x v="2"/>
    <x v="3"/>
    <x v="2"/>
    <d v="2023-10-10T00:00:00"/>
    <x v="1"/>
    <x v="1"/>
    <n v="15"/>
    <n v="44658"/>
    <n v="11389"/>
    <n v="5"/>
    <n v="154"/>
    <n v="4"/>
    <n v="10"/>
    <n v="13"/>
    <x v="7"/>
  </r>
  <r>
    <s v="Michael Jones"/>
    <s v="17c81741"/>
    <x v="2"/>
    <x v="1"/>
    <d v="2021-04-25T00:00:00"/>
    <s v="Failed"/>
    <d v="2020-02-19T00:00:00"/>
    <s v="Passed"/>
    <d v="2021-12-20T00:00:00"/>
    <x v="4"/>
    <x v="1"/>
    <x v="1"/>
    <x v="1"/>
    <x v="2"/>
    <x v="2"/>
    <d v="2023-10-10T00:00:00"/>
    <x v="1"/>
    <x v="0"/>
    <n v="1"/>
    <n v="108303"/>
    <n v="5930"/>
    <n v="2"/>
    <n v="171"/>
    <n v="8"/>
    <n v="1"/>
    <n v="0"/>
    <x v="12"/>
  </r>
  <r>
    <s v="Thomas Jackson"/>
    <s v="abf1cfe1"/>
    <x v="2"/>
    <x v="1"/>
    <d v="2022-10-19T00:00:00"/>
    <s v="Passed"/>
    <d v="2020-02-06T00:00:00"/>
    <s v="Passed"/>
    <d v="2020-01-31T00:00:00"/>
    <x v="3"/>
    <x v="5"/>
    <x v="1"/>
    <x v="1"/>
    <x v="0"/>
    <x v="2"/>
    <d v="2023-10-10T00:00:00"/>
    <x v="0"/>
    <x v="2"/>
    <n v="7"/>
    <n v="105160"/>
    <n v="13935"/>
    <n v="4"/>
    <n v="57"/>
    <n v="10"/>
    <n v="7"/>
    <n v="4"/>
    <x v="1"/>
  </r>
  <r>
    <s v="Michael Jones"/>
    <s v="843c1a50"/>
    <x v="2"/>
    <x v="1"/>
    <d v="2021-05-27T00:00:00"/>
    <s v="Passed"/>
    <d v="2022-01-14T00:00:00"/>
    <s v="Passed"/>
    <d v="2020-04-09T00:00:00"/>
    <x v="3"/>
    <x v="4"/>
    <x v="0"/>
    <x v="2"/>
    <x v="0"/>
    <x v="0"/>
    <d v="2023-10-10T00:00:00"/>
    <x v="0"/>
    <x v="0"/>
    <n v="15"/>
    <n v="48796"/>
    <n v="11382"/>
    <n v="2"/>
    <n v="149"/>
    <n v="7"/>
    <n v="1"/>
    <n v="9"/>
    <x v="14"/>
  </r>
  <r>
    <s v="Austin Church"/>
    <s v="941c8492"/>
    <x v="0"/>
    <x v="1"/>
    <d v="2020-10-25T00:00:00"/>
    <s v="Passed"/>
    <d v="2024-05-23T00:00:00"/>
    <s v="Failed"/>
    <d v="2021-10-09T00:00:00"/>
    <x v="4"/>
    <x v="11"/>
    <x v="1"/>
    <x v="1"/>
    <x v="1"/>
    <x v="1"/>
    <d v="2021-12-06T00:00:00"/>
    <x v="0"/>
    <x v="4"/>
    <n v="3"/>
    <n v="105896"/>
    <n v="11429"/>
    <n v="4"/>
    <n v="1"/>
    <n v="2"/>
    <n v="8"/>
    <n v="2"/>
    <x v="10"/>
  </r>
  <r>
    <s v="Ryan Jacobs"/>
    <s v="29ee9c51"/>
    <x v="1"/>
    <x v="2"/>
    <d v="2021-07-27T00:00:00"/>
    <s v="Failed"/>
    <d v="2020-08-12T00:00:00"/>
    <s v="Passed"/>
    <d v="2024-03-30T00:00:00"/>
    <x v="2"/>
    <x v="2"/>
    <x v="1"/>
    <x v="2"/>
    <x v="2"/>
    <x v="1"/>
    <d v="2021-12-06T00:00:00"/>
    <x v="0"/>
    <x v="4"/>
    <n v="7"/>
    <n v="58525"/>
    <n v="17361"/>
    <n v="1"/>
    <n v="24"/>
    <n v="4"/>
    <n v="5"/>
    <n v="7"/>
    <x v="5"/>
  </r>
  <r>
    <s v="Gregory Stewart"/>
    <s v="0e6fddb8"/>
    <x v="2"/>
    <x v="1"/>
    <d v="2023-04-29T00:00:00"/>
    <s v="Passed"/>
    <d v="2020-02-12T00:00:00"/>
    <s v="Passed"/>
    <d v="2021-11-15T00:00:00"/>
    <x v="4"/>
    <x v="0"/>
    <x v="0"/>
    <x v="0"/>
    <x v="3"/>
    <x v="2"/>
    <d v="2024-06-30T00:00:00"/>
    <x v="1"/>
    <x v="0"/>
    <n v="10"/>
    <n v="146297"/>
    <n v="12150"/>
    <n v="3"/>
    <n v="2"/>
    <n v="10"/>
    <n v="2"/>
    <n v="11"/>
    <x v="11"/>
  </r>
  <r>
    <s v="Susan Owen"/>
    <s v="6384327b"/>
    <x v="2"/>
    <x v="1"/>
    <d v="2023-01-04T00:00:00"/>
    <s v="Passed"/>
    <d v="2023-05-10T00:00:00"/>
    <s v="Failed"/>
    <d v="2022-02-25T00:00:00"/>
    <x v="0"/>
    <x v="6"/>
    <x v="1"/>
    <x v="1"/>
    <x v="4"/>
    <x v="1"/>
    <d v="2021-12-01T00:00:00"/>
    <x v="1"/>
    <x v="4"/>
    <n v="23"/>
    <n v="66917"/>
    <n v="12676"/>
    <n v="5"/>
    <n v="162"/>
    <n v="10"/>
    <n v="6"/>
    <n v="10"/>
    <x v="0"/>
  </r>
  <r>
    <s v="Mrs. Gail Hoffman"/>
    <s v="4050dec6"/>
    <x v="0"/>
    <x v="2"/>
    <d v="2022-09-19T00:00:00"/>
    <s v="Passed"/>
    <d v="2021-11-19T00:00:00"/>
    <s v="Failed"/>
    <d v="2022-12-18T00:00:00"/>
    <x v="0"/>
    <x v="1"/>
    <x v="0"/>
    <x v="0"/>
    <x v="3"/>
    <x v="1"/>
    <d v="2021-06-15T00:00:00"/>
    <x v="1"/>
    <x v="4"/>
    <n v="12"/>
    <n v="48473"/>
    <n v="1863"/>
    <n v="2"/>
    <n v="183"/>
    <n v="4"/>
    <n v="2"/>
    <n v="4"/>
    <x v="1"/>
  </r>
  <r>
    <s v="Lori Mclaughlin"/>
    <s v="2cd0a428"/>
    <x v="0"/>
    <x v="2"/>
    <d v="2020-06-30T00:00:00"/>
    <s v="Passed"/>
    <d v="2020-01-29T00:00:00"/>
    <s v="Passed"/>
    <d v="2022-01-10T00:00:00"/>
    <x v="0"/>
    <x v="5"/>
    <x v="1"/>
    <x v="1"/>
    <x v="0"/>
    <x v="2"/>
    <d v="2024-04-16T00:00:00"/>
    <x v="1"/>
    <x v="1"/>
    <n v="17"/>
    <n v="59962"/>
    <n v="14668"/>
    <n v="3"/>
    <n v="47"/>
    <n v="8"/>
    <n v="8"/>
    <n v="4"/>
    <x v="1"/>
  </r>
  <r>
    <s v="Alexandria Smith"/>
    <s v="ad2906f7"/>
    <x v="0"/>
    <x v="1"/>
    <d v="2024-01-13T00:00:00"/>
    <s v="Failed"/>
    <d v="2020-01-23T00:00:00"/>
    <s v="Passed"/>
    <d v="2024-08-01T00:00:00"/>
    <x v="2"/>
    <x v="7"/>
    <x v="1"/>
    <x v="1"/>
    <x v="3"/>
    <x v="1"/>
    <d v="2021-06-15T00:00:00"/>
    <x v="1"/>
    <x v="3"/>
    <n v="13"/>
    <n v="57142"/>
    <n v="17135"/>
    <n v="4"/>
    <n v="46"/>
    <n v="4"/>
    <n v="10"/>
    <n v="11"/>
    <x v="11"/>
  </r>
  <r>
    <s v="Kayla Williams"/>
    <s v="1a624c2e"/>
    <x v="1"/>
    <x v="1"/>
    <d v="2023-08-29T00:00:00"/>
    <s v="Passed"/>
    <d v="2022-11-11T00:00:00"/>
    <s v="Failed"/>
    <d v="2020-04-14T00:00:00"/>
    <x v="3"/>
    <x v="4"/>
    <x v="0"/>
    <x v="0"/>
    <x v="0"/>
    <x v="0"/>
    <d v="2021-06-15T00:00:00"/>
    <x v="1"/>
    <x v="4"/>
    <n v="12"/>
    <n v="147585"/>
    <n v="2947"/>
    <n v="3"/>
    <n v="185"/>
    <n v="10"/>
    <n v="5"/>
    <n v="3"/>
    <x v="15"/>
  </r>
  <r>
    <s v="Susan Cook DDS"/>
    <s v="b0d35c36"/>
    <x v="0"/>
    <x v="2"/>
    <d v="2023-05-22T00:00:00"/>
    <s v="Failed"/>
    <d v="2020-07-07T00:00:00"/>
    <s v="Passed"/>
    <d v="2023-12-08T00:00:00"/>
    <x v="1"/>
    <x v="1"/>
    <x v="1"/>
    <x v="1"/>
    <x v="2"/>
    <x v="2"/>
    <d v="2021-06-15T00:00:00"/>
    <x v="1"/>
    <x v="3"/>
    <n v="22"/>
    <n v="147437"/>
    <n v="8793"/>
    <n v="5"/>
    <n v="194"/>
    <n v="5"/>
    <n v="1"/>
    <n v="11"/>
    <x v="11"/>
  </r>
  <r>
    <s v="Michael Powers"/>
    <s v="ba9f4748"/>
    <x v="0"/>
    <x v="1"/>
    <d v="2020-08-01T00:00:00"/>
    <s v="Failed"/>
    <d v="2020-01-14T00:00:00"/>
    <s v="Passed"/>
    <d v="2021-05-11T00:00:00"/>
    <x v="4"/>
    <x v="3"/>
    <x v="0"/>
    <x v="0"/>
    <x v="4"/>
    <x v="0"/>
    <d v="2021-06-15T00:00:00"/>
    <x v="0"/>
    <x v="0"/>
    <n v="23"/>
    <n v="98688"/>
    <n v="4820"/>
    <n v="4"/>
    <n v="178"/>
    <n v="4"/>
    <n v="1"/>
    <n v="12"/>
    <x v="4"/>
  </r>
  <r>
    <s v="Veronica Richardson"/>
    <s v="f96788f8"/>
    <x v="1"/>
    <x v="1"/>
    <d v="2020-02-27T00:00:00"/>
    <s v="Passed"/>
    <d v="2021-01-12T00:00:00"/>
    <s v="Passed"/>
    <d v="2023-03-03T00:00:00"/>
    <x v="1"/>
    <x v="2"/>
    <x v="1"/>
    <x v="0"/>
    <x v="5"/>
    <x v="1"/>
    <d v="2021-02-15T00:00:00"/>
    <x v="1"/>
    <x v="0"/>
    <n v="17"/>
    <n v="127351"/>
    <n v="9003"/>
    <n v="4"/>
    <n v="192"/>
    <n v="7"/>
    <n v="10"/>
    <n v="11"/>
    <x v="11"/>
  </r>
  <r>
    <s v="Tamara Thomas"/>
    <s v="4bf7586e"/>
    <x v="0"/>
    <x v="1"/>
    <d v="2022-02-21T00:00:00"/>
    <s v="Passed"/>
    <d v="2023-06-14T00:00:00"/>
    <s v="Failed"/>
    <d v="2024-07-17T00:00:00"/>
    <x v="2"/>
    <x v="8"/>
    <x v="0"/>
    <x v="2"/>
    <x v="5"/>
    <x v="0"/>
    <d v="2023-03-25T00:00:00"/>
    <x v="0"/>
    <x v="1"/>
    <n v="2"/>
    <n v="131815"/>
    <n v="5253"/>
    <n v="1"/>
    <n v="3"/>
    <n v="10"/>
    <n v="6"/>
    <n v="15"/>
    <x v="6"/>
  </r>
  <r>
    <s v="Eric Giles"/>
    <s v="ecdb4401"/>
    <x v="1"/>
    <x v="1"/>
    <d v="2021-12-23T00:00:00"/>
    <s v="Failed"/>
    <d v="2023-10-27T00:00:00"/>
    <s v="Failed"/>
    <d v="2023-06-21T00:00:00"/>
    <x v="1"/>
    <x v="9"/>
    <x v="0"/>
    <x v="2"/>
    <x v="2"/>
    <x v="1"/>
    <d v="2023-03-25T00:00:00"/>
    <x v="1"/>
    <x v="0"/>
    <n v="29"/>
    <n v="56095"/>
    <n v="19790"/>
    <n v="4"/>
    <n v="48"/>
    <n v="5"/>
    <n v="9"/>
    <n v="0"/>
    <x v="12"/>
  </r>
  <r>
    <s v="Vincent Cook"/>
    <s v="eafce076"/>
    <x v="2"/>
    <x v="1"/>
    <d v="2024-02-10T00:00:00"/>
    <s v="Failed"/>
    <d v="2022-04-10T00:00:00"/>
    <s v="Failed"/>
    <d v="2021-03-28T00:00:00"/>
    <x v="4"/>
    <x v="2"/>
    <x v="0"/>
    <x v="2"/>
    <x v="4"/>
    <x v="1"/>
    <d v="2023-03-25T00:00:00"/>
    <x v="1"/>
    <x v="2"/>
    <n v="29"/>
    <n v="46223"/>
    <n v="10576"/>
    <n v="5"/>
    <n v="109"/>
    <n v="10"/>
    <n v="8"/>
    <n v="5"/>
    <x v="8"/>
  </r>
  <r>
    <s v="Tammy Cole"/>
    <s v="daea9b01"/>
    <x v="1"/>
    <x v="1"/>
    <d v="2020-05-31T00:00:00"/>
    <s v="Passed"/>
    <d v="2023-10-31T00:00:00"/>
    <s v="Failed"/>
    <d v="2021-10-13T00:00:00"/>
    <x v="4"/>
    <x v="11"/>
    <x v="0"/>
    <x v="1"/>
    <x v="2"/>
    <x v="1"/>
    <d v="2023-03-25T00:00:00"/>
    <x v="1"/>
    <x v="1"/>
    <n v="3"/>
    <n v="101134"/>
    <n v="18140"/>
    <n v="2"/>
    <n v="74"/>
    <n v="7"/>
    <n v="6"/>
    <n v="8"/>
    <x v="9"/>
  </r>
  <r>
    <s v="Samantha Alexander"/>
    <s v="2bacb148"/>
    <x v="1"/>
    <x v="1"/>
    <d v="2024-05-19T00:00:00"/>
    <s v="Passed"/>
    <d v="2024-07-19T00:00:00"/>
    <s v="Passed"/>
    <d v="2022-11-19T00:00:00"/>
    <x v="0"/>
    <x v="0"/>
    <x v="0"/>
    <x v="2"/>
    <x v="5"/>
    <x v="1"/>
    <d v="2023-03-25T00:00:00"/>
    <x v="1"/>
    <x v="2"/>
    <n v="5"/>
    <n v="131994"/>
    <n v="17395"/>
    <n v="4"/>
    <n v="8"/>
    <n v="2"/>
    <n v="6"/>
    <n v="11"/>
    <x v="11"/>
  </r>
  <r>
    <s v="Renee Gonzalez"/>
    <s v="5743723b"/>
    <x v="0"/>
    <x v="1"/>
    <d v="2021-07-09T00:00:00"/>
    <s v="Failed"/>
    <d v="2024-07-20T00:00:00"/>
    <s v="Passed"/>
    <d v="2024-04-12T00:00:00"/>
    <x v="2"/>
    <x v="4"/>
    <x v="0"/>
    <x v="1"/>
    <x v="3"/>
    <x v="1"/>
    <d v="2022-09-29T00:00:00"/>
    <x v="1"/>
    <x v="1"/>
    <n v="17"/>
    <n v="47835"/>
    <n v="9229"/>
    <n v="3"/>
    <n v="193"/>
    <n v="10"/>
    <n v="9"/>
    <n v="7"/>
    <x v="5"/>
  </r>
  <r>
    <s v="David Perez"/>
    <s v="9c12cac6"/>
    <x v="0"/>
    <x v="1"/>
    <d v="2021-01-31T00:00:00"/>
    <s v="Passed"/>
    <d v="2020-03-23T00:00:00"/>
    <s v="Failed"/>
    <d v="2021-06-06T00:00:00"/>
    <x v="4"/>
    <x v="9"/>
    <x v="1"/>
    <x v="0"/>
    <x v="3"/>
    <x v="1"/>
    <d v="2020-03-25T00:00:00"/>
    <x v="0"/>
    <x v="1"/>
    <n v="4"/>
    <n v="70548"/>
    <n v="2598"/>
    <n v="3"/>
    <n v="174"/>
    <n v="10"/>
    <n v="2"/>
    <n v="15"/>
    <x v="6"/>
  </r>
  <r>
    <s v="Raymond Bryant"/>
    <s v="7ecd6a02"/>
    <x v="1"/>
    <x v="1"/>
    <d v="2022-07-25T00:00:00"/>
    <s v="Passed"/>
    <d v="2023-04-13T00:00:00"/>
    <s v="Passed"/>
    <d v="2024-06-08T00:00:00"/>
    <x v="2"/>
    <x v="9"/>
    <x v="1"/>
    <x v="1"/>
    <x v="0"/>
    <x v="2"/>
    <d v="2020-03-25T00:00:00"/>
    <x v="0"/>
    <x v="2"/>
    <n v="19"/>
    <n v="57173"/>
    <n v="8981"/>
    <n v="5"/>
    <n v="2"/>
    <n v="2"/>
    <n v="1"/>
    <n v="11"/>
    <x v="11"/>
  </r>
  <r>
    <s v="Michael Baker"/>
    <s v="6b3e8dd7"/>
    <x v="0"/>
    <x v="1"/>
    <d v="2020-08-02T00:00:00"/>
    <s v="Passed"/>
    <d v="2024-07-04T00:00:00"/>
    <s v="Passed"/>
    <d v="2023-03-26T00:00:00"/>
    <x v="1"/>
    <x v="2"/>
    <x v="1"/>
    <x v="2"/>
    <x v="1"/>
    <x v="2"/>
    <d v="2022-02-06T00:00:00"/>
    <x v="1"/>
    <x v="3"/>
    <n v="16"/>
    <n v="65715"/>
    <n v="19969"/>
    <n v="1"/>
    <n v="59"/>
    <n v="6"/>
    <n v="3"/>
    <n v="13"/>
    <x v="7"/>
  </r>
  <r>
    <s v="Anthony Brooks"/>
    <s v="10e91dea"/>
    <x v="2"/>
    <x v="1"/>
    <d v="2024-06-10T00:00:00"/>
    <s v="Failed"/>
    <d v="2022-04-29T00:00:00"/>
    <s v="Passed"/>
    <d v="2021-02-01T00:00:00"/>
    <x v="4"/>
    <x v="6"/>
    <x v="1"/>
    <x v="0"/>
    <x v="2"/>
    <x v="2"/>
    <d v="2020-03-25T00:00:00"/>
    <x v="0"/>
    <x v="0"/>
    <n v="19"/>
    <n v="40920"/>
    <n v="1226"/>
    <n v="2"/>
    <n v="25"/>
    <n v="8"/>
    <n v="2"/>
    <n v="13"/>
    <x v="7"/>
  </r>
  <r>
    <s v="Laurie Smith"/>
    <s v="908d1fdf"/>
    <x v="2"/>
    <x v="1"/>
    <d v="2024-04-22T00:00:00"/>
    <s v="Passed"/>
    <d v="2023-06-01T00:00:00"/>
    <s v="Passed"/>
    <d v="2023-02-12T00:00:00"/>
    <x v="1"/>
    <x v="6"/>
    <x v="1"/>
    <x v="2"/>
    <x v="2"/>
    <x v="1"/>
    <d v="2021-01-19T00:00:00"/>
    <x v="1"/>
    <x v="0"/>
    <n v="14"/>
    <n v="87019"/>
    <n v="4224"/>
    <n v="3"/>
    <n v="180"/>
    <n v="4"/>
    <n v="6"/>
    <n v="14"/>
    <x v="3"/>
  </r>
  <r>
    <s v="Pamela Park"/>
    <s v="1ae8cb0c"/>
    <x v="2"/>
    <x v="2"/>
    <d v="2022-10-04T00:00:00"/>
    <s v="Failed"/>
    <d v="2020-03-24T00:00:00"/>
    <s v="Passed"/>
    <d v="2024-01-29T00:00:00"/>
    <x v="2"/>
    <x v="5"/>
    <x v="0"/>
    <x v="0"/>
    <x v="3"/>
    <x v="2"/>
    <d v="2022-01-17T00:00:00"/>
    <x v="1"/>
    <x v="4"/>
    <n v="25"/>
    <n v="118635"/>
    <n v="8867"/>
    <n v="4"/>
    <n v="143"/>
    <n v="4"/>
    <n v="9"/>
    <n v="6"/>
    <x v="13"/>
  </r>
  <r>
    <s v="Charlene Johnston"/>
    <s v="766c1a24"/>
    <x v="1"/>
    <x v="1"/>
    <d v="2023-09-18T00:00:00"/>
    <s v="Failed"/>
    <d v="2022-08-26T00:00:00"/>
    <s v="Passed"/>
    <d v="2021-06-14T00:00:00"/>
    <x v="4"/>
    <x v="9"/>
    <x v="1"/>
    <x v="2"/>
    <x v="3"/>
    <x v="2"/>
    <d v="2021-01-19T00:00:00"/>
    <x v="1"/>
    <x v="2"/>
    <n v="21"/>
    <n v="133098"/>
    <n v="7870"/>
    <n v="4"/>
    <n v="132"/>
    <n v="7"/>
    <n v="10"/>
    <n v="4"/>
    <x v="1"/>
  </r>
  <r>
    <s v="Allison Aguirre"/>
    <s v="0ac3d962"/>
    <x v="1"/>
    <x v="1"/>
    <d v="2023-04-02T00:00:00"/>
    <s v="Failed"/>
    <d v="2021-03-20T00:00:00"/>
    <s v="Passed"/>
    <d v="2023-01-17T00:00:00"/>
    <x v="1"/>
    <x v="5"/>
    <x v="1"/>
    <x v="2"/>
    <x v="4"/>
    <x v="1"/>
    <d v="2021-01-19T00:00:00"/>
    <x v="0"/>
    <x v="2"/>
    <n v="5"/>
    <n v="52195"/>
    <n v="15866"/>
    <n v="1"/>
    <n v="28"/>
    <n v="1"/>
    <n v="2"/>
    <n v="13"/>
    <x v="7"/>
  </r>
  <r>
    <s v="Jason White"/>
    <s v="100a5ba9"/>
    <x v="2"/>
    <x v="2"/>
    <d v="2023-03-13T00:00:00"/>
    <s v="Passed"/>
    <d v="2020-08-29T00:00:00"/>
    <s v="Failed"/>
    <d v="2022-06-23T00:00:00"/>
    <x v="0"/>
    <x v="9"/>
    <x v="1"/>
    <x v="2"/>
    <x v="5"/>
    <x v="2"/>
    <d v="2021-09-04T00:00:00"/>
    <x v="1"/>
    <x v="1"/>
    <n v="13"/>
    <n v="52489"/>
    <n v="7499"/>
    <n v="5"/>
    <n v="80"/>
    <n v="10"/>
    <n v="6"/>
    <n v="6"/>
    <x v="13"/>
  </r>
  <r>
    <s v="Chloe Grimes"/>
    <s v="002c60cb"/>
    <x v="2"/>
    <x v="1"/>
    <d v="2024-04-11T00:00:00"/>
    <s v="Passed"/>
    <d v="2022-03-22T00:00:00"/>
    <s v="Failed"/>
    <d v="2023-06-01T00:00:00"/>
    <x v="1"/>
    <x v="9"/>
    <x v="1"/>
    <x v="2"/>
    <x v="0"/>
    <x v="0"/>
    <d v="2021-01-19T00:00:00"/>
    <x v="1"/>
    <x v="0"/>
    <n v="24"/>
    <n v="141346"/>
    <n v="17763"/>
    <n v="1"/>
    <n v="78"/>
    <n v="7"/>
    <n v="8"/>
    <n v="7"/>
    <x v="5"/>
  </r>
  <r>
    <s v="Kyle Thompson"/>
    <s v="89f2fbb0"/>
    <x v="0"/>
    <x v="1"/>
    <d v="2024-09-03T00:00:00"/>
    <s v="Passed"/>
    <d v="2023-03-18T00:00:00"/>
    <s v="Failed"/>
    <d v="2023-06-09T00:00:00"/>
    <x v="1"/>
    <x v="9"/>
    <x v="1"/>
    <x v="1"/>
    <x v="2"/>
    <x v="1"/>
    <d v="2024-03-23T00:00:00"/>
    <x v="0"/>
    <x v="1"/>
    <n v="8"/>
    <n v="149762"/>
    <n v="4704"/>
    <n v="2"/>
    <n v="58"/>
    <n v="9"/>
    <n v="9"/>
    <n v="14"/>
    <x v="3"/>
  </r>
  <r>
    <s v="Cheryl Baker"/>
    <s v="24f7bc79"/>
    <x v="1"/>
    <x v="2"/>
    <d v="2020-06-28T00:00:00"/>
    <s v="Passed"/>
    <d v="2021-01-27T00:00:00"/>
    <s v="Passed"/>
    <d v="2024-07-11T00:00:00"/>
    <x v="2"/>
    <x v="8"/>
    <x v="0"/>
    <x v="2"/>
    <x v="3"/>
    <x v="2"/>
    <d v="2020-04-13T00:00:00"/>
    <x v="1"/>
    <x v="4"/>
    <n v="23"/>
    <n v="85315"/>
    <n v="15765"/>
    <n v="1"/>
    <n v="187"/>
    <n v="10"/>
    <n v="5"/>
    <n v="5"/>
    <x v="8"/>
  </r>
  <r>
    <s v="Michaela Strong"/>
    <s v="4dd065b0"/>
    <x v="0"/>
    <x v="1"/>
    <d v="2020-08-05T00:00:00"/>
    <s v="Passed"/>
    <d v="2022-02-02T00:00:00"/>
    <s v="Passed"/>
    <d v="2020-09-18T00:00:00"/>
    <x v="3"/>
    <x v="10"/>
    <x v="1"/>
    <x v="0"/>
    <x v="2"/>
    <x v="1"/>
    <d v="2021-01-19T00:00:00"/>
    <x v="0"/>
    <x v="3"/>
    <n v="15"/>
    <n v="123660"/>
    <n v="18124"/>
    <n v="5"/>
    <n v="111"/>
    <n v="1"/>
    <n v="2"/>
    <n v="1"/>
    <x v="2"/>
  </r>
  <r>
    <s v="Todd Hernandez"/>
    <s v="b958dfcf"/>
    <x v="0"/>
    <x v="1"/>
    <d v="2024-05-15T00:00:00"/>
    <s v="Passed"/>
    <d v="2022-05-06T00:00:00"/>
    <s v="Failed"/>
    <d v="2022-01-01T00:00:00"/>
    <x v="0"/>
    <x v="5"/>
    <x v="0"/>
    <x v="1"/>
    <x v="3"/>
    <x v="0"/>
    <d v="2022-10-03T00:00:00"/>
    <x v="1"/>
    <x v="4"/>
    <n v="15"/>
    <n v="128350"/>
    <n v="15102"/>
    <n v="1"/>
    <n v="109"/>
    <n v="4"/>
    <n v="2"/>
    <n v="12"/>
    <x v="4"/>
  </r>
  <r>
    <s v="Michael Garcia"/>
    <s v="0c091f76"/>
    <x v="0"/>
    <x v="1"/>
    <d v="2022-05-28T00:00:00"/>
    <s v="Passed"/>
    <d v="2021-04-25T00:00:00"/>
    <s v="Failed"/>
    <d v="2021-07-30T00:00:00"/>
    <x v="4"/>
    <x v="8"/>
    <x v="1"/>
    <x v="1"/>
    <x v="4"/>
    <x v="1"/>
    <d v="2021-01-19T00:00:00"/>
    <x v="1"/>
    <x v="1"/>
    <n v="23"/>
    <n v="44200"/>
    <n v="6629"/>
    <n v="3"/>
    <n v="166"/>
    <n v="9"/>
    <n v="7"/>
    <n v="15"/>
    <x v="6"/>
  </r>
  <r>
    <s v="Kara Morris"/>
    <s v="0b000f40"/>
    <x v="2"/>
    <x v="1"/>
    <d v="2024-01-11T00:00:00"/>
    <s v="Passed"/>
    <d v="2023-12-04T00:00:00"/>
    <s v="Passed"/>
    <d v="2020-12-30T00:00:00"/>
    <x v="3"/>
    <x v="1"/>
    <x v="0"/>
    <x v="0"/>
    <x v="0"/>
    <x v="1"/>
    <d v="2021-01-19T00:00:00"/>
    <x v="0"/>
    <x v="3"/>
    <n v="21"/>
    <n v="72737"/>
    <n v="3816"/>
    <n v="4"/>
    <n v="161"/>
    <n v="3"/>
    <n v="2"/>
    <n v="14"/>
    <x v="3"/>
  </r>
  <r>
    <s v="Justin Thompson"/>
    <s v="06d36fb4"/>
    <x v="0"/>
    <x v="1"/>
    <d v="2023-07-03T00:00:00"/>
    <s v="Failed"/>
    <d v="2022-09-24T00:00:00"/>
    <s v="Passed"/>
    <d v="2021-03-14T00:00:00"/>
    <x v="4"/>
    <x v="2"/>
    <x v="1"/>
    <x v="1"/>
    <x v="4"/>
    <x v="0"/>
    <d v="2021-01-19T00:00:00"/>
    <x v="1"/>
    <x v="3"/>
    <n v="4"/>
    <n v="130865"/>
    <n v="5512"/>
    <n v="2"/>
    <n v="108"/>
    <n v="5"/>
    <n v="10"/>
    <n v="1"/>
    <x v="2"/>
  </r>
  <r>
    <s v="Justin Silva"/>
    <s v="49502f67"/>
    <x v="0"/>
    <x v="1"/>
    <d v="2020-12-28T00:00:00"/>
    <s v="Passed"/>
    <d v="2023-04-22T00:00:00"/>
    <s v="Failed"/>
    <d v="2020-07-25T00:00:00"/>
    <x v="3"/>
    <x v="8"/>
    <x v="0"/>
    <x v="2"/>
    <x v="1"/>
    <x v="2"/>
    <d v="2021-01-19T00:00:00"/>
    <x v="1"/>
    <x v="4"/>
    <n v="5"/>
    <n v="59628"/>
    <n v="9679"/>
    <n v="1"/>
    <n v="16"/>
    <n v="5"/>
    <n v="4"/>
    <n v="1"/>
    <x v="2"/>
  </r>
  <r>
    <s v="William King"/>
    <s v="418bdcb4"/>
    <x v="2"/>
    <x v="1"/>
    <d v="2024-07-10T00:00:00"/>
    <s v="Failed"/>
    <d v="2022-05-03T00:00:00"/>
    <s v="Failed"/>
    <d v="2021-06-17T00:00:00"/>
    <x v="4"/>
    <x v="9"/>
    <x v="0"/>
    <x v="2"/>
    <x v="3"/>
    <x v="0"/>
    <d v="2021-01-19T00:00:00"/>
    <x v="1"/>
    <x v="2"/>
    <n v="11"/>
    <n v="77860"/>
    <n v="15900"/>
    <n v="5"/>
    <n v="178"/>
    <n v="8"/>
    <n v="3"/>
    <n v="0"/>
    <x v="12"/>
  </r>
  <r>
    <s v="Kim Edwards"/>
    <s v="77dea9b3"/>
    <x v="2"/>
    <x v="1"/>
    <d v="2021-12-01T00:00:00"/>
    <s v="Passed"/>
    <d v="2021-01-16T00:00:00"/>
    <s v="Failed"/>
    <d v="2020-12-04T00:00:00"/>
    <x v="3"/>
    <x v="1"/>
    <x v="0"/>
    <x v="2"/>
    <x v="5"/>
    <x v="0"/>
    <d v="2021-01-19T00:00:00"/>
    <x v="0"/>
    <x v="2"/>
    <n v="11"/>
    <n v="73481"/>
    <n v="19583"/>
    <n v="3"/>
    <n v="33"/>
    <n v="8"/>
    <n v="6"/>
    <n v="1"/>
    <x v="2"/>
  </r>
  <r>
    <s v="Theresa Molina"/>
    <s v="8641d5488"/>
    <x v="0"/>
    <x v="1"/>
    <d v="2024-02-10T00:00:00"/>
    <s v="Failed"/>
    <d v="2020-12-14T00:00:00"/>
    <s v="Passed"/>
    <d v="2023-03-09T00:00:00"/>
    <x v="1"/>
    <x v="2"/>
    <x v="0"/>
    <x v="2"/>
    <x v="2"/>
    <x v="0"/>
    <d v="2021-01-19T00:00:00"/>
    <x v="0"/>
    <x v="1"/>
    <n v="17"/>
    <n v="118728"/>
    <n v="9436"/>
    <n v="2"/>
    <n v="62"/>
    <n v="10"/>
    <n v="3"/>
    <n v="6"/>
    <x v="13"/>
  </r>
  <r>
    <s v="Gail Walton"/>
    <s v="603fe057"/>
    <x v="1"/>
    <x v="1"/>
    <d v="2021-06-18T00:00:00"/>
    <s v="Passed"/>
    <d v="2023-11-02T00:00:00"/>
    <s v="Failed"/>
    <d v="2024-04-17T00:00:00"/>
    <x v="2"/>
    <x v="4"/>
    <x v="1"/>
    <x v="2"/>
    <x v="0"/>
    <x v="2"/>
    <d v="2022-11-03T00:00:00"/>
    <x v="1"/>
    <x v="1"/>
    <n v="16"/>
    <n v="63218"/>
    <n v="4615"/>
    <n v="3"/>
    <n v="52"/>
    <n v="3"/>
    <n v="4"/>
    <n v="4"/>
    <x v="1"/>
  </r>
  <r>
    <s v="Miss Megan Sosa"/>
    <s v="e56d88e9"/>
    <x v="1"/>
    <x v="1"/>
    <d v="2021-04-16T00:00:00"/>
    <s v="Passed"/>
    <d v="2023-10-25T00:00:00"/>
    <s v="Passed"/>
    <d v="2020-05-23T00:00:00"/>
    <x v="3"/>
    <x v="3"/>
    <x v="0"/>
    <x v="1"/>
    <x v="1"/>
    <x v="0"/>
    <d v="2024-04-08T00:00:00"/>
    <x v="0"/>
    <x v="1"/>
    <n v="12"/>
    <n v="78461"/>
    <n v="14141"/>
    <n v="4"/>
    <n v="78"/>
    <n v="3"/>
    <n v="3"/>
    <n v="10"/>
    <x v="0"/>
  </r>
  <r>
    <s v="Richard Pope"/>
    <s v="8feec31d"/>
    <x v="1"/>
    <x v="2"/>
    <d v="2023-12-17T00:00:00"/>
    <s v="Passed"/>
    <d v="2024-04-27T00:00:00"/>
    <s v="Passed"/>
    <d v="2020-08-24T00:00:00"/>
    <x v="3"/>
    <x v="7"/>
    <x v="1"/>
    <x v="1"/>
    <x v="4"/>
    <x v="0"/>
    <d v="2021-08-29T00:00:00"/>
    <x v="0"/>
    <x v="2"/>
    <n v="22"/>
    <n v="51221"/>
    <n v="16961"/>
    <n v="4"/>
    <n v="161"/>
    <n v="1"/>
    <n v="10"/>
    <n v="0"/>
    <x v="12"/>
  </r>
  <r>
    <s v="William Oliver"/>
    <s v="7278b77c"/>
    <x v="2"/>
    <x v="2"/>
    <d v="2024-01-22T00:00:00"/>
    <s v="Failed"/>
    <d v="2021-03-29T00:00:00"/>
    <s v="Passed"/>
    <d v="2022-01-06T00:00:00"/>
    <x v="0"/>
    <x v="5"/>
    <x v="0"/>
    <x v="0"/>
    <x v="1"/>
    <x v="0"/>
    <d v="2021-08-07T00:00:00"/>
    <x v="0"/>
    <x v="4"/>
    <n v="12"/>
    <n v="58160"/>
    <n v="6757"/>
    <n v="4"/>
    <n v="174"/>
    <n v="1"/>
    <n v="9"/>
    <n v="15"/>
    <x v="6"/>
  </r>
  <r>
    <s v="Jeffrey Acosta"/>
    <s v="065e2b49"/>
    <x v="0"/>
    <x v="2"/>
    <d v="2023-02-17T00:00:00"/>
    <s v="Passed"/>
    <d v="2022-06-19T00:00:00"/>
    <s v="Passed"/>
    <d v="2022-01-20T00:00:00"/>
    <x v="0"/>
    <x v="5"/>
    <x v="0"/>
    <x v="2"/>
    <x v="3"/>
    <x v="0"/>
    <d v="2020-01-18T00:00:00"/>
    <x v="0"/>
    <x v="4"/>
    <n v="10"/>
    <n v="52578"/>
    <n v="3884"/>
    <n v="2"/>
    <n v="166"/>
    <n v="5"/>
    <n v="9"/>
    <n v="11"/>
    <x v="11"/>
  </r>
  <r>
    <s v="Julie Clark"/>
    <s v="fdac0d0b"/>
    <x v="0"/>
    <x v="1"/>
    <d v="2021-11-07T00:00:00"/>
    <s v="Failed"/>
    <d v="2020-04-24T00:00:00"/>
    <s v="Failed"/>
    <d v="2021-09-17T00:00:00"/>
    <x v="4"/>
    <x v="10"/>
    <x v="0"/>
    <x v="0"/>
    <x v="3"/>
    <x v="2"/>
    <d v="2022-09-30T00:00:00"/>
    <x v="1"/>
    <x v="3"/>
    <n v="30"/>
    <n v="40938"/>
    <n v="15158"/>
    <n v="5"/>
    <n v="116"/>
    <n v="4"/>
    <n v="4"/>
    <n v="6"/>
    <x v="13"/>
  </r>
  <r>
    <s v="Thomas Jackson"/>
    <s v="c643c6ff"/>
    <x v="0"/>
    <x v="2"/>
    <d v="2020-04-19T00:00:00"/>
    <s v="Failed"/>
    <d v="2021-11-11T00:00:00"/>
    <s v="Failed"/>
    <d v="2021-11-05T00:00:00"/>
    <x v="4"/>
    <x v="0"/>
    <x v="0"/>
    <x v="2"/>
    <x v="5"/>
    <x v="0"/>
    <d v="2022-02-26T00:00:00"/>
    <x v="1"/>
    <x v="1"/>
    <n v="8"/>
    <n v="73382"/>
    <n v="3395"/>
    <n v="3"/>
    <n v="84"/>
    <n v="2"/>
    <n v="5"/>
    <n v="3"/>
    <x v="15"/>
  </r>
  <r>
    <s v="Ashley Bailey"/>
    <s v="513e1500"/>
    <x v="2"/>
    <x v="1"/>
    <d v="2021-06-08T00:00:00"/>
    <s v="Passed"/>
    <d v="2020-10-07T00:00:00"/>
    <s v="Passed"/>
    <d v="2024-07-21T00:00:00"/>
    <x v="2"/>
    <x v="8"/>
    <x v="0"/>
    <x v="1"/>
    <x v="2"/>
    <x v="1"/>
    <d v="2022-09-30T00:00:00"/>
    <x v="1"/>
    <x v="3"/>
    <n v="21"/>
    <n v="128508"/>
    <n v="16162"/>
    <n v="2"/>
    <n v="115"/>
    <n v="5"/>
    <n v="10"/>
    <n v="9"/>
    <x v="14"/>
  </r>
  <r>
    <s v="Sara Sosa"/>
    <s v="0a83023c"/>
    <x v="0"/>
    <x v="2"/>
    <d v="2021-08-27T00:00:00"/>
    <s v="Failed"/>
    <d v="2022-10-08T00:00:00"/>
    <s v="Failed"/>
    <d v="2021-09-28T00:00:00"/>
    <x v="4"/>
    <x v="10"/>
    <x v="1"/>
    <x v="0"/>
    <x v="2"/>
    <x v="1"/>
    <d v="2022-02-26T00:00:00"/>
    <x v="0"/>
    <x v="2"/>
    <n v="9"/>
    <n v="65288"/>
    <n v="12625"/>
    <n v="4"/>
    <n v="129"/>
    <n v="2"/>
    <n v="2"/>
    <n v="9"/>
    <x v="14"/>
  </r>
  <r>
    <s v="Becky Munoz"/>
    <s v="88c3db0c"/>
    <x v="0"/>
    <x v="2"/>
    <d v="2022-04-10T00:00:00"/>
    <s v="Passed"/>
    <d v="2022-02-18T00:00:00"/>
    <s v="Passed"/>
    <d v="2023-02-06T00:00:00"/>
    <x v="1"/>
    <x v="6"/>
    <x v="0"/>
    <x v="1"/>
    <x v="2"/>
    <x v="0"/>
    <d v="2020-02-13T00:00:00"/>
    <x v="0"/>
    <x v="1"/>
    <n v="18"/>
    <n v="129987"/>
    <n v="16929"/>
    <n v="4"/>
    <n v="119"/>
    <n v="5"/>
    <n v="6"/>
    <n v="15"/>
    <x v="6"/>
  </r>
  <r>
    <s v="Alejandro Barry"/>
    <s v="9bc994c8"/>
    <x v="0"/>
    <x v="1"/>
    <d v="2024-03-12T00:00:00"/>
    <s v="Passed"/>
    <d v="2021-08-25T00:00:00"/>
    <s v="Failed"/>
    <d v="2023-11-24T00:00:00"/>
    <x v="1"/>
    <x v="0"/>
    <x v="0"/>
    <x v="2"/>
    <x v="5"/>
    <x v="1"/>
    <d v="2022-09-30T00:00:00"/>
    <x v="0"/>
    <x v="0"/>
    <n v="13"/>
    <n v="112410"/>
    <n v="15310"/>
    <n v="5"/>
    <n v="130"/>
    <n v="5"/>
    <n v="5"/>
    <n v="5"/>
    <x v="8"/>
  </r>
  <r>
    <s v="John Harvey"/>
    <s v="df4cf0a7"/>
    <x v="0"/>
    <x v="1"/>
    <d v="2020-03-14T00:00:00"/>
    <s v="Passed"/>
    <d v="2021-09-15T00:00:00"/>
    <s v="Passed"/>
    <d v="2020-10-24T00:00:00"/>
    <x v="3"/>
    <x v="11"/>
    <x v="1"/>
    <x v="1"/>
    <x v="4"/>
    <x v="0"/>
    <d v="2022-12-07T00:00:00"/>
    <x v="0"/>
    <x v="1"/>
    <n v="5"/>
    <n v="95936"/>
    <n v="1506"/>
    <n v="2"/>
    <n v="149"/>
    <n v="7"/>
    <n v="9"/>
    <n v="6"/>
    <x v="13"/>
  </r>
  <r>
    <s v="Randy Murphy"/>
    <s v="4d370c8e"/>
    <x v="0"/>
    <x v="1"/>
    <d v="2020-08-02T00:00:00"/>
    <s v="Failed"/>
    <d v="2022-02-03T00:00:00"/>
    <s v="Passed"/>
    <d v="2020-11-01T00:00:00"/>
    <x v="3"/>
    <x v="0"/>
    <x v="1"/>
    <x v="0"/>
    <x v="3"/>
    <x v="0"/>
    <d v="2022-12-07T00:00:00"/>
    <x v="1"/>
    <x v="4"/>
    <n v="21"/>
    <n v="120566"/>
    <n v="14097"/>
    <n v="5"/>
    <n v="177"/>
    <n v="4"/>
    <n v="5"/>
    <n v="14"/>
    <x v="3"/>
  </r>
  <r>
    <s v="Rachel Mahoney"/>
    <s v="a40e6491"/>
    <x v="1"/>
    <x v="2"/>
    <d v="2020-08-27T00:00:00"/>
    <s v="Failed"/>
    <d v="2020-05-03T00:00:00"/>
    <s v="Passed"/>
    <d v="2023-12-23T00:00:00"/>
    <x v="1"/>
    <x v="1"/>
    <x v="0"/>
    <x v="0"/>
    <x v="0"/>
    <x v="0"/>
    <d v="2024-02-01T00:00:00"/>
    <x v="1"/>
    <x v="2"/>
    <n v="20"/>
    <n v="40100"/>
    <n v="16082"/>
    <n v="4"/>
    <n v="194"/>
    <n v="7"/>
    <n v="7"/>
    <n v="8"/>
    <x v="9"/>
  </r>
  <r>
    <s v="Matthew Reyes"/>
    <s v="4442099b"/>
    <x v="2"/>
    <x v="1"/>
    <d v="2020-08-03T00:00:00"/>
    <s v="Failed"/>
    <d v="2021-12-02T00:00:00"/>
    <s v="Passed"/>
    <d v="2020-11-10T00:00:00"/>
    <x v="3"/>
    <x v="0"/>
    <x v="1"/>
    <x v="2"/>
    <x v="4"/>
    <x v="2"/>
    <d v="2022-08-09T00:00:00"/>
    <x v="0"/>
    <x v="2"/>
    <n v="18"/>
    <n v="113275"/>
    <n v="13857"/>
    <n v="5"/>
    <n v="194"/>
    <n v="2"/>
    <n v="8"/>
    <n v="8"/>
    <x v="9"/>
  </r>
  <r>
    <s v="Drew Santana"/>
    <s v="23b9de4d"/>
    <x v="2"/>
    <x v="1"/>
    <d v="2023-04-30T00:00:00"/>
    <s v="Failed"/>
    <d v="2023-06-04T00:00:00"/>
    <s v="Passed"/>
    <d v="2020-12-21T00:00:00"/>
    <x v="3"/>
    <x v="1"/>
    <x v="0"/>
    <x v="1"/>
    <x v="3"/>
    <x v="1"/>
    <d v="2022-08-09T00:00:00"/>
    <x v="1"/>
    <x v="2"/>
    <n v="1"/>
    <n v="74239"/>
    <n v="15331"/>
    <n v="3"/>
    <n v="180"/>
    <n v="4"/>
    <n v="5"/>
    <n v="7"/>
    <x v="5"/>
  </r>
  <r>
    <s v="Roger Vega"/>
    <s v="39187bce"/>
    <x v="2"/>
    <x v="1"/>
    <d v="2021-01-13T00:00:00"/>
    <s v="Passed"/>
    <d v="2023-06-12T00:00:00"/>
    <s v="Passed"/>
    <d v="2023-04-03T00:00:00"/>
    <x v="1"/>
    <x v="4"/>
    <x v="0"/>
    <x v="0"/>
    <x v="2"/>
    <x v="0"/>
    <d v="2022-08-09T00:00:00"/>
    <x v="1"/>
    <x v="2"/>
    <n v="21"/>
    <n v="102542"/>
    <n v="15870"/>
    <n v="3"/>
    <n v="12"/>
    <n v="9"/>
    <n v="3"/>
    <n v="8"/>
    <x v="9"/>
  </r>
  <r>
    <s v="Jeff Smith"/>
    <s v="24b50c2e"/>
    <x v="0"/>
    <x v="1"/>
    <d v="2020-09-27T00:00:00"/>
    <s v="Passed"/>
    <d v="2023-11-03T00:00:00"/>
    <s v="Passed"/>
    <d v="2021-03-21T00:00:00"/>
    <x v="4"/>
    <x v="2"/>
    <x v="1"/>
    <x v="1"/>
    <x v="5"/>
    <x v="1"/>
    <d v="2022-08-09T00:00:00"/>
    <x v="0"/>
    <x v="3"/>
    <n v="27"/>
    <n v="119200"/>
    <n v="13300"/>
    <n v="3"/>
    <n v="142"/>
    <n v="3"/>
    <n v="4"/>
    <n v="13"/>
    <x v="7"/>
  </r>
  <r>
    <s v="Mary Reed"/>
    <s v="4b7144db"/>
    <x v="0"/>
    <x v="1"/>
    <d v="2021-01-16T00:00:00"/>
    <s v="Failed"/>
    <d v="2021-08-02T00:00:00"/>
    <s v="Passed"/>
    <d v="2020-11-29T00:00:00"/>
    <x v="3"/>
    <x v="0"/>
    <x v="0"/>
    <x v="2"/>
    <x v="0"/>
    <x v="1"/>
    <d v="2022-08-09T00:00:00"/>
    <x v="0"/>
    <x v="3"/>
    <n v="14"/>
    <n v="132912"/>
    <n v="8683"/>
    <n v="5"/>
    <n v="39"/>
    <n v="2"/>
    <n v="9"/>
    <n v="10"/>
    <x v="0"/>
  </r>
  <r>
    <s v="Joe Garcia"/>
    <s v="6be9a23a"/>
    <x v="0"/>
    <x v="1"/>
    <d v="2021-04-11T00:00:00"/>
    <s v="Failed"/>
    <d v="2022-05-24T00:00:00"/>
    <s v="Failed"/>
    <d v="2024-08-29T00:00:00"/>
    <x v="2"/>
    <x v="7"/>
    <x v="0"/>
    <x v="1"/>
    <x v="4"/>
    <x v="2"/>
    <d v="2022-11-07T00:00:00"/>
    <x v="0"/>
    <x v="4"/>
    <n v="13"/>
    <n v="42494"/>
    <n v="1756"/>
    <n v="2"/>
    <n v="196"/>
    <n v="1"/>
    <n v="8"/>
    <n v="13"/>
    <x v="7"/>
  </r>
  <r>
    <s v="Alexis Lambert"/>
    <s v="29dbd7dd"/>
    <x v="2"/>
    <x v="1"/>
    <d v="2022-01-18T00:00:00"/>
    <s v="Failed"/>
    <d v="2020-08-18T00:00:00"/>
    <s v="Passed"/>
    <d v="2021-05-19T00:00:00"/>
    <x v="4"/>
    <x v="3"/>
    <x v="0"/>
    <x v="0"/>
    <x v="4"/>
    <x v="0"/>
    <d v="2023-11-22T00:00:00"/>
    <x v="1"/>
    <x v="1"/>
    <n v="25"/>
    <n v="143570"/>
    <n v="8607"/>
    <n v="3"/>
    <n v="42"/>
    <n v="10"/>
    <n v="5"/>
    <n v="3"/>
    <x v="15"/>
  </r>
  <r>
    <s v="Logan Johnson"/>
    <s v="91e1bfea"/>
    <x v="2"/>
    <x v="1"/>
    <d v="2024-03-25T00:00:00"/>
    <s v="Failed"/>
    <d v="2023-01-05T00:00:00"/>
    <s v="Passed"/>
    <d v="2022-02-08T00:00:00"/>
    <x v="0"/>
    <x v="6"/>
    <x v="0"/>
    <x v="1"/>
    <x v="2"/>
    <x v="2"/>
    <d v="2020-02-29T00:00:00"/>
    <x v="0"/>
    <x v="4"/>
    <n v="20"/>
    <n v="77396"/>
    <n v="13409"/>
    <n v="2"/>
    <n v="198"/>
    <n v="4"/>
    <n v="2"/>
    <n v="15"/>
    <x v="6"/>
  </r>
  <r>
    <s v="Melinda West"/>
    <s v="8eb9bfee"/>
    <x v="1"/>
    <x v="2"/>
    <d v="2021-05-07T00:00:00"/>
    <s v="Passed"/>
    <d v="2023-08-09T00:00:00"/>
    <s v="Failed"/>
    <d v="2020-10-27T00:00:00"/>
    <x v="3"/>
    <x v="11"/>
    <x v="0"/>
    <x v="1"/>
    <x v="5"/>
    <x v="1"/>
    <d v="2021-02-13T00:00:00"/>
    <x v="0"/>
    <x v="1"/>
    <n v="4"/>
    <n v="104390"/>
    <n v="4272"/>
    <n v="1"/>
    <n v="134"/>
    <n v="10"/>
    <n v="5"/>
    <n v="0"/>
    <x v="12"/>
  </r>
  <r>
    <s v="Samantha Phillips"/>
    <s v="e6d55ff1"/>
    <x v="2"/>
    <x v="2"/>
    <d v="2022-10-29T00:00:00"/>
    <s v="Passed"/>
    <d v="2021-11-08T00:00:00"/>
    <s v="Failed"/>
    <d v="2023-08-27T00:00:00"/>
    <x v="1"/>
    <x v="7"/>
    <x v="1"/>
    <x v="2"/>
    <x v="5"/>
    <x v="0"/>
    <d v="2023-08-30T00:00:00"/>
    <x v="0"/>
    <x v="3"/>
    <n v="12"/>
    <n v="101012"/>
    <n v="8012"/>
    <n v="5"/>
    <n v="186"/>
    <n v="6"/>
    <n v="8"/>
    <n v="1"/>
    <x v="2"/>
  </r>
  <r>
    <s v="James Johnson"/>
    <s v="4c5d00df"/>
    <x v="2"/>
    <x v="1"/>
    <d v="2021-04-16T00:00:00"/>
    <s v="Failed"/>
    <d v="2021-04-16T00:00:00"/>
    <s v="Failed"/>
    <d v="2020-04-18T00:00:00"/>
    <x v="3"/>
    <x v="4"/>
    <x v="1"/>
    <x v="2"/>
    <x v="4"/>
    <x v="2"/>
    <d v="2021-05-25T00:00:00"/>
    <x v="1"/>
    <x v="3"/>
    <n v="22"/>
    <n v="67080"/>
    <n v="12797"/>
    <n v="1"/>
    <n v="102"/>
    <n v="2"/>
    <n v="6"/>
    <n v="5"/>
    <x v="8"/>
  </r>
  <r>
    <s v="Rebecca Williams"/>
    <s v="8b86b679"/>
    <x v="1"/>
    <x v="1"/>
    <d v="2024-07-31T00:00:00"/>
    <s v="Passed"/>
    <d v="2021-05-13T00:00:00"/>
    <s v="Failed"/>
    <d v="2022-06-27T00:00:00"/>
    <x v="0"/>
    <x v="9"/>
    <x v="0"/>
    <x v="0"/>
    <x v="4"/>
    <x v="0"/>
    <d v="2021-08-07T00:00:00"/>
    <x v="1"/>
    <x v="1"/>
    <n v="5"/>
    <n v="49813"/>
    <n v="16536"/>
    <n v="5"/>
    <n v="186"/>
    <n v="6"/>
    <n v="1"/>
    <n v="7"/>
    <x v="5"/>
  </r>
  <r>
    <s v="Lisa Moore"/>
    <s v="6a4f9598"/>
    <x v="1"/>
    <x v="1"/>
    <d v="2023-05-04T00:00:00"/>
    <s v="Failed"/>
    <d v="2022-01-28T00:00:00"/>
    <s v="Failed"/>
    <d v="2020-10-03T00:00:00"/>
    <x v="3"/>
    <x v="11"/>
    <x v="0"/>
    <x v="0"/>
    <x v="4"/>
    <x v="1"/>
    <d v="2022-05-10T00:00:00"/>
    <x v="0"/>
    <x v="0"/>
    <n v="19"/>
    <n v="68017"/>
    <n v="11022"/>
    <n v="5"/>
    <n v="187"/>
    <n v="9"/>
    <n v="1"/>
    <n v="1"/>
    <x v="2"/>
  </r>
  <r>
    <s v="Justin Morgan"/>
    <s v="371f76d7"/>
    <x v="2"/>
    <x v="1"/>
    <d v="2021-02-02T00:00:00"/>
    <s v="Failed"/>
    <d v="2022-02-07T00:00:00"/>
    <s v="Passed"/>
    <d v="2020-08-27T00:00:00"/>
    <x v="3"/>
    <x v="7"/>
    <x v="1"/>
    <x v="0"/>
    <x v="3"/>
    <x v="2"/>
    <d v="2022-12-27T00:00:00"/>
    <x v="1"/>
    <x v="4"/>
    <n v="9"/>
    <n v="100546"/>
    <n v="16191"/>
    <n v="3"/>
    <n v="5"/>
    <n v="9"/>
    <n v="6"/>
    <n v="12"/>
    <x v="4"/>
  </r>
  <r>
    <s v="Wesley Koch"/>
    <s v="8c1e9474"/>
    <x v="2"/>
    <x v="1"/>
    <d v="2021-09-20T00:00:00"/>
    <s v="Passed"/>
    <d v="2022-06-16T00:00:00"/>
    <s v="Failed"/>
    <d v="2022-08-23T00:00:00"/>
    <x v="0"/>
    <x v="7"/>
    <x v="1"/>
    <x v="1"/>
    <x v="4"/>
    <x v="1"/>
    <d v="2024-07-02T00:00:00"/>
    <x v="0"/>
    <x v="2"/>
    <n v="27"/>
    <n v="97117"/>
    <n v="6980"/>
    <n v="2"/>
    <n v="30"/>
    <n v="5"/>
    <n v="8"/>
    <n v="11"/>
    <x v="11"/>
  </r>
  <r>
    <s v="Charlotte Smith"/>
    <s v="0448ab73"/>
    <x v="2"/>
    <x v="1"/>
    <d v="2023-02-05T00:00:00"/>
    <s v="Passed"/>
    <d v="2024-08-03T00:00:00"/>
    <s v="Failed"/>
    <d v="2023-10-13T00:00:00"/>
    <x v="1"/>
    <x v="11"/>
    <x v="0"/>
    <x v="2"/>
    <x v="5"/>
    <x v="0"/>
    <d v="2022-06-30T00:00:00"/>
    <x v="1"/>
    <x v="3"/>
    <n v="29"/>
    <n v="131938"/>
    <n v="18465"/>
    <n v="3"/>
    <n v="184"/>
    <n v="6"/>
    <n v="4"/>
    <n v="5"/>
    <x v="8"/>
  </r>
  <r>
    <s v="Darrell Flores"/>
    <s v="71c832f6"/>
    <x v="1"/>
    <x v="1"/>
    <d v="2023-04-03T00:00:00"/>
    <s v="Failed"/>
    <d v="2024-07-15T00:00:00"/>
    <s v="Failed"/>
    <d v="2020-02-16T00:00:00"/>
    <x v="3"/>
    <x v="6"/>
    <x v="0"/>
    <x v="2"/>
    <x v="4"/>
    <x v="0"/>
    <d v="2023-12-07T00:00:00"/>
    <x v="0"/>
    <x v="3"/>
    <n v="14"/>
    <n v="117729"/>
    <n v="9803"/>
    <n v="2"/>
    <n v="50"/>
    <n v="7"/>
    <n v="9"/>
    <n v="8"/>
    <x v="9"/>
  </r>
  <r>
    <s v="Hailey Adams"/>
    <s v="d542dca9"/>
    <x v="0"/>
    <x v="1"/>
    <d v="2022-12-26T00:00:00"/>
    <s v="Failed"/>
    <d v="2024-05-12T00:00:00"/>
    <s v="Passed"/>
    <d v="2023-08-25T00:00:00"/>
    <x v="1"/>
    <x v="7"/>
    <x v="1"/>
    <x v="1"/>
    <x v="4"/>
    <x v="0"/>
    <d v="2024-08-22T00:00:00"/>
    <x v="0"/>
    <x v="1"/>
    <n v="15"/>
    <n v="145841"/>
    <n v="16981"/>
    <n v="1"/>
    <n v="69"/>
    <n v="8"/>
    <n v="7"/>
    <n v="1"/>
    <x v="2"/>
  </r>
  <r>
    <s v="Anthony Phillips"/>
    <s v="64fd0557"/>
    <x v="1"/>
    <x v="1"/>
    <d v="2021-05-17T00:00:00"/>
    <s v="Failed"/>
    <d v="2020-08-27T00:00:00"/>
    <s v="Failed"/>
    <d v="2024-01-29T00:00:00"/>
    <x v="2"/>
    <x v="5"/>
    <x v="0"/>
    <x v="1"/>
    <x v="3"/>
    <x v="2"/>
    <d v="2024-08-22T00:00:00"/>
    <x v="1"/>
    <x v="0"/>
    <n v="25"/>
    <n v="57322"/>
    <n v="17221"/>
    <n v="1"/>
    <n v="123"/>
    <n v="6"/>
    <n v="1"/>
    <n v="1"/>
    <x v="2"/>
  </r>
  <r>
    <s v="Daryl Rose"/>
    <s v="36eaf2fd"/>
    <x v="2"/>
    <x v="2"/>
    <d v="2023-02-05T00:00:00"/>
    <s v="Passed"/>
    <d v="2021-10-16T00:00:00"/>
    <s v="Passed"/>
    <d v="2020-11-10T00:00:00"/>
    <x v="3"/>
    <x v="0"/>
    <x v="0"/>
    <x v="2"/>
    <x v="3"/>
    <x v="2"/>
    <d v="2024-06-21T00:00:00"/>
    <x v="0"/>
    <x v="0"/>
    <n v="22"/>
    <n v="93222"/>
    <n v="16660"/>
    <n v="1"/>
    <n v="1"/>
    <n v="1"/>
    <n v="2"/>
    <n v="12"/>
    <x v="4"/>
  </r>
  <r>
    <s v="Matthew King"/>
    <s v="6cc7ca21"/>
    <x v="1"/>
    <x v="1"/>
    <d v="2020-06-07T00:00:00"/>
    <s v="Failed"/>
    <d v="2022-01-28T00:00:00"/>
    <s v="Failed"/>
    <d v="2023-03-19T00:00:00"/>
    <x v="1"/>
    <x v="2"/>
    <x v="0"/>
    <x v="0"/>
    <x v="5"/>
    <x v="0"/>
    <d v="2020-02-05T00:00:00"/>
    <x v="1"/>
    <x v="2"/>
    <n v="22"/>
    <n v="58996"/>
    <n v="7724"/>
    <n v="3"/>
    <n v="34"/>
    <n v="7"/>
    <n v="1"/>
    <n v="10"/>
    <x v="0"/>
  </r>
  <r>
    <s v="Gregory Baker"/>
    <s v="7778f3f2"/>
    <x v="1"/>
    <x v="1"/>
    <d v="2023-07-14T00:00:00"/>
    <s v="Failed"/>
    <d v="2023-04-07T00:00:00"/>
    <s v="Failed"/>
    <d v="2021-01-08T00:00:00"/>
    <x v="4"/>
    <x v="5"/>
    <x v="0"/>
    <x v="2"/>
    <x v="3"/>
    <x v="1"/>
    <d v="2021-09-10T00:00:00"/>
    <x v="0"/>
    <x v="3"/>
    <n v="27"/>
    <n v="103281"/>
    <n v="10610"/>
    <n v="2"/>
    <n v="70"/>
    <n v="1"/>
    <n v="5"/>
    <n v="0"/>
    <x v="12"/>
  </r>
  <r>
    <s v="Kevin Edwards"/>
    <s v="86de16d5"/>
    <x v="0"/>
    <x v="1"/>
    <d v="2021-07-22T00:00:00"/>
    <s v="Passed"/>
    <d v="2022-12-16T00:00:00"/>
    <s v="Failed"/>
    <d v="2020-08-19T00:00:00"/>
    <x v="3"/>
    <x v="7"/>
    <x v="0"/>
    <x v="0"/>
    <x v="0"/>
    <x v="0"/>
    <d v="2020-10-16T00:00:00"/>
    <x v="1"/>
    <x v="1"/>
    <n v="30"/>
    <n v="123815"/>
    <n v="11697"/>
    <n v="5"/>
    <n v="80"/>
    <n v="3"/>
    <n v="1"/>
    <n v="8"/>
    <x v="9"/>
  </r>
  <r>
    <s v="Gary Aguilar"/>
    <s v="344050ea"/>
    <x v="1"/>
    <x v="1"/>
    <d v="2024-03-08T00:00:00"/>
    <s v="Failed"/>
    <d v="2022-04-11T00:00:00"/>
    <s v="Passed"/>
    <d v="2023-02-23T00:00:00"/>
    <x v="1"/>
    <x v="6"/>
    <x v="0"/>
    <x v="1"/>
    <x v="0"/>
    <x v="1"/>
    <d v="2023-11-09T00:00:00"/>
    <x v="1"/>
    <x v="0"/>
    <n v="9"/>
    <n v="116783"/>
    <n v="16046"/>
    <n v="2"/>
    <n v="0"/>
    <n v="4"/>
    <n v="7"/>
    <n v="8"/>
    <x v="9"/>
  </r>
  <r>
    <s v="Mark Howard"/>
    <s v="315f75c2"/>
    <x v="0"/>
    <x v="1"/>
    <d v="2020-02-01T00:00:00"/>
    <s v="Failed"/>
    <d v="2023-07-19T00:00:00"/>
    <s v="Passed"/>
    <d v="2023-10-30T00:00:00"/>
    <x v="1"/>
    <x v="11"/>
    <x v="0"/>
    <x v="0"/>
    <x v="5"/>
    <x v="1"/>
    <d v="2022-01-18T00:00:00"/>
    <x v="1"/>
    <x v="0"/>
    <n v="16"/>
    <n v="149278"/>
    <n v="12684"/>
    <n v="4"/>
    <n v="46"/>
    <n v="4"/>
    <n v="6"/>
    <n v="1"/>
    <x v="2"/>
  </r>
  <r>
    <s v="Nicholas Kaiser"/>
    <s v="499b4f0e"/>
    <x v="1"/>
    <x v="1"/>
    <d v="2023-11-25T00:00:00"/>
    <s v="Failed"/>
    <d v="2023-03-24T00:00:00"/>
    <s v="Failed"/>
    <d v="2020-12-10T00:00:00"/>
    <x v="3"/>
    <x v="1"/>
    <x v="0"/>
    <x v="2"/>
    <x v="0"/>
    <x v="0"/>
    <d v="2021-09-10T00:00:00"/>
    <x v="0"/>
    <x v="4"/>
    <n v="24"/>
    <n v="91484"/>
    <n v="16579"/>
    <n v="3"/>
    <n v="33"/>
    <n v="2"/>
    <n v="1"/>
    <n v="2"/>
    <x v="10"/>
  </r>
  <r>
    <s v="Dr. John Shepard"/>
    <s v="86cf5a0e"/>
    <x v="2"/>
    <x v="2"/>
    <d v="2023-11-02T00:00:00"/>
    <s v="Passed"/>
    <d v="2023-06-18T00:00:00"/>
    <s v="Failed"/>
    <d v="2023-06-14T00:00:00"/>
    <x v="1"/>
    <x v="9"/>
    <x v="1"/>
    <x v="2"/>
    <x v="2"/>
    <x v="1"/>
    <d v="2021-09-10T00:00:00"/>
    <x v="0"/>
    <x v="3"/>
    <n v="11"/>
    <n v="58446"/>
    <n v="19435"/>
    <n v="2"/>
    <n v="53"/>
    <n v="3"/>
    <n v="9"/>
    <n v="5"/>
    <x v="8"/>
  </r>
  <r>
    <s v="Margaret Cook"/>
    <s v="35f74755"/>
    <x v="0"/>
    <x v="1"/>
    <d v="2023-09-30T00:00:00"/>
    <s v="Failed"/>
    <d v="2022-04-10T00:00:00"/>
    <s v="Passed"/>
    <d v="2023-11-21T00:00:00"/>
    <x v="1"/>
    <x v="0"/>
    <x v="0"/>
    <x v="1"/>
    <x v="2"/>
    <x v="2"/>
    <d v="2021-09-10T00:00:00"/>
    <x v="1"/>
    <x v="1"/>
    <n v="26"/>
    <n v="88219"/>
    <n v="5269"/>
    <n v="1"/>
    <n v="115"/>
    <n v="7"/>
    <n v="8"/>
    <n v="12"/>
    <x v="4"/>
  </r>
  <r>
    <s v="Michael Ramirez"/>
    <s v="b65418f0"/>
    <x v="2"/>
    <x v="1"/>
    <d v="2023-03-09T00:00:00"/>
    <s v="Passed"/>
    <d v="2022-09-07T00:00:00"/>
    <s v="Passed"/>
    <d v="2022-09-13T00:00:00"/>
    <x v="0"/>
    <x v="10"/>
    <x v="1"/>
    <x v="0"/>
    <x v="5"/>
    <x v="0"/>
    <d v="2021-09-10T00:00:00"/>
    <x v="1"/>
    <x v="0"/>
    <n v="27"/>
    <n v="139700"/>
    <n v="12812"/>
    <n v="4"/>
    <n v="133"/>
    <n v="8"/>
    <n v="7"/>
    <n v="12"/>
    <x v="4"/>
  </r>
  <r>
    <s v="Leah Lawrence"/>
    <s v="17e98d29"/>
    <x v="2"/>
    <x v="1"/>
    <d v="2021-11-27T00:00:00"/>
    <s v="Failed"/>
    <d v="2022-10-21T00:00:00"/>
    <s v="Failed"/>
    <d v="2022-04-15T00:00:00"/>
    <x v="0"/>
    <x v="4"/>
    <x v="1"/>
    <x v="0"/>
    <x v="4"/>
    <x v="1"/>
    <d v="2020-06-12T00:00:00"/>
    <x v="0"/>
    <x v="3"/>
    <n v="24"/>
    <n v="82017"/>
    <n v="4573"/>
    <n v="3"/>
    <n v="136"/>
    <n v="2"/>
    <n v="2"/>
    <n v="4"/>
    <x v="1"/>
  </r>
  <r>
    <s v="Michael Brown"/>
    <s v="2d1dfd53"/>
    <x v="1"/>
    <x v="1"/>
    <d v="2023-07-16T00:00:00"/>
    <s v="Failed"/>
    <d v="2024-07-20T00:00:00"/>
    <s v="Passed"/>
    <d v="2023-01-20T00:00:00"/>
    <x v="1"/>
    <x v="5"/>
    <x v="0"/>
    <x v="1"/>
    <x v="2"/>
    <x v="1"/>
    <d v="2021-09-10T00:00:00"/>
    <x v="1"/>
    <x v="0"/>
    <n v="23"/>
    <n v="81468"/>
    <n v="5524"/>
    <n v="3"/>
    <n v="173"/>
    <n v="5"/>
    <n v="3"/>
    <n v="14"/>
    <x v="3"/>
  </r>
  <r>
    <s v="Valerie Baxter"/>
    <s v="84f750f8"/>
    <x v="2"/>
    <x v="1"/>
    <d v="2022-02-01T00:00:00"/>
    <s v="Passed"/>
    <d v="2023-12-11T00:00:00"/>
    <s v="Passed"/>
    <d v="2021-12-22T00:00:00"/>
    <x v="4"/>
    <x v="1"/>
    <x v="0"/>
    <x v="1"/>
    <x v="4"/>
    <x v="1"/>
    <d v="2021-09-10T00:00:00"/>
    <x v="1"/>
    <x v="0"/>
    <n v="20"/>
    <n v="55384"/>
    <n v="7608"/>
    <n v="4"/>
    <n v="116"/>
    <n v="10"/>
    <n v="2"/>
    <n v="13"/>
    <x v="7"/>
  </r>
  <r>
    <s v="Thomas Oconnor PhD"/>
    <s v="b5ee0c22"/>
    <x v="2"/>
    <x v="2"/>
    <d v="2020-05-12T00:00:00"/>
    <s v="Failed"/>
    <d v="2020-06-20T00:00:00"/>
    <s v="Failed"/>
    <d v="2020-03-16T00:00:00"/>
    <x v="3"/>
    <x v="2"/>
    <x v="1"/>
    <x v="0"/>
    <x v="1"/>
    <x v="2"/>
    <d v="2021-09-10T00:00:00"/>
    <x v="0"/>
    <x v="3"/>
    <n v="17"/>
    <n v="90958"/>
    <n v="15535"/>
    <n v="2"/>
    <n v="104"/>
    <n v="7"/>
    <n v="6"/>
    <n v="3"/>
    <x v="15"/>
  </r>
  <r>
    <s v="George Maxwell"/>
    <s v="28061ec4"/>
    <x v="0"/>
    <x v="1"/>
    <d v="2021-06-30T00:00:00"/>
    <s v="Failed"/>
    <d v="2020-05-24T00:00:00"/>
    <s v="Passed"/>
    <d v="2024-01-07T00:00:00"/>
    <x v="2"/>
    <x v="5"/>
    <x v="1"/>
    <x v="2"/>
    <x v="2"/>
    <x v="0"/>
    <d v="2021-09-10T00:00:00"/>
    <x v="1"/>
    <x v="2"/>
    <n v="12"/>
    <n v="70306"/>
    <n v="13844"/>
    <n v="1"/>
    <n v="35"/>
    <n v="1"/>
    <n v="10"/>
    <n v="8"/>
    <x v="9"/>
  </r>
  <r>
    <s v="Leslie Davis"/>
    <s v="1a495cd5"/>
    <x v="0"/>
    <x v="1"/>
    <d v="2021-08-27T00:00:00"/>
    <s v="Passed"/>
    <d v="2021-07-13T00:00:00"/>
    <s v="Failed"/>
    <d v="2023-07-07T00:00:00"/>
    <x v="1"/>
    <x v="8"/>
    <x v="0"/>
    <x v="1"/>
    <x v="1"/>
    <x v="1"/>
    <d v="2022-12-22T00:00:00"/>
    <x v="0"/>
    <x v="4"/>
    <n v="22"/>
    <n v="91180"/>
    <n v="11577"/>
    <n v="1"/>
    <n v="133"/>
    <n v="7"/>
    <n v="5"/>
    <n v="8"/>
    <x v="9"/>
  </r>
  <r>
    <s v="Shannon Phelps"/>
    <s v="0bce2a29"/>
    <x v="2"/>
    <x v="1"/>
    <d v="2023-06-16T00:00:00"/>
    <s v="Passed"/>
    <d v="2022-10-31T00:00:00"/>
    <s v="Failed"/>
    <d v="2024-08-07T00:00:00"/>
    <x v="2"/>
    <x v="7"/>
    <x v="0"/>
    <x v="2"/>
    <x v="0"/>
    <x v="1"/>
    <d v="2021-09-10T00:00:00"/>
    <x v="1"/>
    <x v="1"/>
    <n v="13"/>
    <n v="98093"/>
    <n v="10204"/>
    <n v="1"/>
    <n v="109"/>
    <n v="8"/>
    <n v="5"/>
    <n v="4"/>
    <x v="1"/>
  </r>
  <r>
    <s v="Kim White"/>
    <s v="3ce73fc3"/>
    <x v="2"/>
    <x v="1"/>
    <d v="2022-12-03T00:00:00"/>
    <s v="Passed"/>
    <d v="2022-09-01T00:00:00"/>
    <s v="Passed"/>
    <d v="2020-04-13T00:00:00"/>
    <x v="3"/>
    <x v="4"/>
    <x v="1"/>
    <x v="2"/>
    <x v="0"/>
    <x v="0"/>
    <d v="2021-09-10T00:00:00"/>
    <x v="1"/>
    <x v="1"/>
    <n v="9"/>
    <n v="123449"/>
    <n v="14317"/>
    <n v="4"/>
    <n v="147"/>
    <n v="1"/>
    <n v="1"/>
    <n v="9"/>
    <x v="14"/>
  </r>
  <r>
    <s v="Dawn Schmidt"/>
    <s v="b8da743c"/>
    <x v="2"/>
    <x v="1"/>
    <d v="2024-02-02T00:00:00"/>
    <s v="Failed"/>
    <d v="2020-05-13T00:00:00"/>
    <s v="Passed"/>
    <d v="2022-10-09T00:00:00"/>
    <x v="0"/>
    <x v="11"/>
    <x v="1"/>
    <x v="0"/>
    <x v="1"/>
    <x v="1"/>
    <d v="2020-04-14T00:00:00"/>
    <x v="1"/>
    <x v="1"/>
    <n v="22"/>
    <n v="145861"/>
    <n v="12138"/>
    <n v="4"/>
    <n v="9"/>
    <n v="7"/>
    <n v="3"/>
    <n v="7"/>
    <x v="5"/>
  </r>
  <r>
    <s v="Jennifer Kirby"/>
    <s v="047b864b"/>
    <x v="1"/>
    <x v="1"/>
    <d v="2023-04-15T00:00:00"/>
    <s v="Passed"/>
    <d v="2021-09-13T00:00:00"/>
    <s v="Passed"/>
    <d v="2023-04-12T00:00:00"/>
    <x v="1"/>
    <x v="4"/>
    <x v="0"/>
    <x v="2"/>
    <x v="2"/>
    <x v="1"/>
    <d v="2024-01-03T00:00:00"/>
    <x v="1"/>
    <x v="1"/>
    <n v="21"/>
    <n v="68238"/>
    <n v="7808"/>
    <n v="1"/>
    <n v="107"/>
    <n v="3"/>
    <n v="9"/>
    <n v="8"/>
    <x v="9"/>
  </r>
  <r>
    <s v="Nathan Hayes"/>
    <s v="437bb6cc"/>
    <x v="1"/>
    <x v="1"/>
    <d v="2021-05-25T00:00:00"/>
    <s v="Failed"/>
    <d v="2023-04-15T00:00:00"/>
    <s v="Passed"/>
    <d v="2022-04-28T00:00:00"/>
    <x v="0"/>
    <x v="4"/>
    <x v="1"/>
    <x v="0"/>
    <x v="5"/>
    <x v="0"/>
    <d v="2021-05-31T00:00:00"/>
    <x v="0"/>
    <x v="4"/>
    <n v="5"/>
    <n v="105447"/>
    <n v="10801"/>
    <n v="5"/>
    <n v="74"/>
    <n v="9"/>
    <n v="10"/>
    <n v="3"/>
    <x v="15"/>
  </r>
  <r>
    <s v="Kelli Wilson"/>
    <s v="068b2a02"/>
    <x v="2"/>
    <x v="1"/>
    <d v="2023-07-13T00:00:00"/>
    <s v="Passed"/>
    <d v="2023-09-30T00:00:00"/>
    <s v="Passed"/>
    <d v="2021-12-10T00:00:00"/>
    <x v="4"/>
    <x v="1"/>
    <x v="1"/>
    <x v="2"/>
    <x v="2"/>
    <x v="1"/>
    <d v="2020-04-01T00:00:00"/>
    <x v="1"/>
    <x v="3"/>
    <n v="27"/>
    <n v="147335"/>
    <n v="3909"/>
    <n v="1"/>
    <n v="60"/>
    <n v="7"/>
    <n v="7"/>
    <n v="1"/>
    <x v="2"/>
  </r>
  <r>
    <s v="Michael Mcintyre"/>
    <s v="2f5f7e36"/>
    <x v="1"/>
    <x v="1"/>
    <d v="2021-06-09T00:00:00"/>
    <s v="Passed"/>
    <d v="2023-10-30T00:00:00"/>
    <s v="Failed"/>
    <d v="2022-10-21T00:00:00"/>
    <x v="0"/>
    <x v="11"/>
    <x v="1"/>
    <x v="2"/>
    <x v="4"/>
    <x v="0"/>
    <d v="2021-07-07T00:00:00"/>
    <x v="1"/>
    <x v="1"/>
    <n v="8"/>
    <n v="56307"/>
    <n v="9000"/>
    <n v="1"/>
    <n v="14"/>
    <n v="1"/>
    <n v="9"/>
    <n v="12"/>
    <x v="4"/>
  </r>
  <r>
    <s v="Shawn Jacobs"/>
    <s v="5ac88441"/>
    <x v="1"/>
    <x v="1"/>
    <d v="2020-08-11T00:00:00"/>
    <s v="Passed"/>
    <d v="2021-06-15T00:00:00"/>
    <s v="Failed"/>
    <d v="2023-03-27T00:00:00"/>
    <x v="1"/>
    <x v="2"/>
    <x v="0"/>
    <x v="0"/>
    <x v="1"/>
    <x v="2"/>
    <d v="2020-04-01T00:00:00"/>
    <x v="1"/>
    <x v="1"/>
    <n v="21"/>
    <n v="136373"/>
    <n v="14290"/>
    <n v="5"/>
    <n v="73"/>
    <n v="6"/>
    <n v="2"/>
    <n v="1"/>
    <x v="2"/>
  </r>
  <r>
    <s v="Jean Rosales"/>
    <s v="8ab7c883"/>
    <x v="1"/>
    <x v="1"/>
    <d v="2020-03-09T00:00:00"/>
    <s v="Failed"/>
    <d v="2020-12-26T00:00:00"/>
    <s v="Passed"/>
    <d v="2020-04-30T00:00:00"/>
    <x v="3"/>
    <x v="4"/>
    <x v="0"/>
    <x v="2"/>
    <x v="3"/>
    <x v="1"/>
    <d v="2023-05-27T00:00:00"/>
    <x v="1"/>
    <x v="3"/>
    <n v="14"/>
    <n v="103245"/>
    <n v="2331"/>
    <n v="3"/>
    <n v="165"/>
    <n v="7"/>
    <n v="10"/>
    <n v="9"/>
    <x v="14"/>
  </r>
  <r>
    <s v="Gabriella Jefferson"/>
    <s v="e044c6fb"/>
    <x v="0"/>
    <x v="1"/>
    <d v="2021-10-21T00:00:00"/>
    <s v="Passed"/>
    <d v="2022-01-30T00:00:00"/>
    <s v="Passed"/>
    <d v="2021-04-30T00:00:00"/>
    <x v="4"/>
    <x v="4"/>
    <x v="1"/>
    <x v="2"/>
    <x v="4"/>
    <x v="0"/>
    <d v="2020-04-01T00:00:00"/>
    <x v="1"/>
    <x v="0"/>
    <n v="25"/>
    <n v="63246"/>
    <n v="14141"/>
    <n v="5"/>
    <n v="130"/>
    <n v="5"/>
    <n v="7"/>
    <n v="13"/>
    <x v="7"/>
  </r>
  <r>
    <s v="Todd Callahan"/>
    <s v="f280aebf"/>
    <x v="1"/>
    <x v="1"/>
    <d v="2024-05-25T00:00:00"/>
    <s v="Failed"/>
    <d v="2021-03-27T00:00:00"/>
    <s v="Passed"/>
    <d v="2022-05-22T00:00:00"/>
    <x v="0"/>
    <x v="3"/>
    <x v="0"/>
    <x v="0"/>
    <x v="5"/>
    <x v="2"/>
    <d v="2020-04-01T00:00:00"/>
    <x v="1"/>
    <x v="1"/>
    <n v="26"/>
    <n v="102103"/>
    <n v="13975"/>
    <n v="1"/>
    <n v="4"/>
    <n v="10"/>
    <n v="2"/>
    <n v="14"/>
    <x v="3"/>
  </r>
  <r>
    <s v="John Franklin"/>
    <s v="75a6a45b"/>
    <x v="0"/>
    <x v="1"/>
    <d v="2023-01-03T00:00:00"/>
    <s v="Passed"/>
    <d v="2021-10-29T00:00:00"/>
    <s v="Passed"/>
    <d v="2022-11-14T00:00:00"/>
    <x v="0"/>
    <x v="0"/>
    <x v="1"/>
    <x v="0"/>
    <x v="2"/>
    <x v="2"/>
    <d v="2020-04-01T00:00:00"/>
    <x v="0"/>
    <x v="2"/>
    <n v="30"/>
    <n v="140036"/>
    <n v="12129"/>
    <n v="1"/>
    <n v="134"/>
    <n v="10"/>
    <n v="9"/>
    <n v="2"/>
    <x v="10"/>
  </r>
  <r>
    <s v="Ronald Garcia"/>
    <s v="17a7ac43"/>
    <x v="2"/>
    <x v="1"/>
    <d v="2020-08-18T00:00:00"/>
    <s v="Passed"/>
    <d v="2023-05-29T00:00:00"/>
    <s v="Passed"/>
    <d v="2021-04-11T00:00:00"/>
    <x v="4"/>
    <x v="4"/>
    <x v="0"/>
    <x v="2"/>
    <x v="4"/>
    <x v="2"/>
    <d v="2020-04-01T00:00:00"/>
    <x v="1"/>
    <x v="0"/>
    <n v="4"/>
    <n v="49165"/>
    <n v="14335"/>
    <n v="1"/>
    <n v="186"/>
    <n v="1"/>
    <n v="8"/>
    <n v="14"/>
    <x v="3"/>
  </r>
  <r>
    <s v="Helen Holt"/>
    <s v="febe0228"/>
    <x v="2"/>
    <x v="1"/>
    <d v="2022-08-18T00:00:00"/>
    <s v="Passed"/>
    <d v="2020-05-28T00:00:00"/>
    <s v="Passed"/>
    <d v="2021-10-30T00:00:00"/>
    <x v="4"/>
    <x v="11"/>
    <x v="1"/>
    <x v="2"/>
    <x v="2"/>
    <x v="0"/>
    <d v="2024-02-14T00:00:00"/>
    <x v="1"/>
    <x v="2"/>
    <n v="1"/>
    <n v="84639"/>
    <n v="11566"/>
    <n v="2"/>
    <n v="157"/>
    <n v="5"/>
    <n v="9"/>
    <n v="9"/>
    <x v="14"/>
  </r>
  <r>
    <s v="Timothy Jordan"/>
    <s v="287ac941"/>
    <x v="0"/>
    <x v="1"/>
    <d v="2020-07-07T00:00:00"/>
    <s v="Failed"/>
    <d v="2020-07-26T00:00:00"/>
    <s v="Failed"/>
    <d v="2021-04-17T00:00:00"/>
    <x v="4"/>
    <x v="4"/>
    <x v="0"/>
    <x v="2"/>
    <x v="2"/>
    <x v="1"/>
    <d v="2020-09-28T00:00:00"/>
    <x v="1"/>
    <x v="3"/>
    <n v="6"/>
    <n v="121019"/>
    <n v="13053"/>
    <n v="1"/>
    <n v="44"/>
    <n v="2"/>
    <n v="3"/>
    <n v="1"/>
    <x v="2"/>
  </r>
  <r>
    <s v="Breanna Gomez"/>
    <s v="6e469a00"/>
    <x v="1"/>
    <x v="1"/>
    <d v="2020-08-03T00:00:00"/>
    <s v="Passed"/>
    <d v="2022-06-16T00:00:00"/>
    <s v="Failed"/>
    <d v="2023-08-07T00:00:00"/>
    <x v="1"/>
    <x v="7"/>
    <x v="0"/>
    <x v="0"/>
    <x v="3"/>
    <x v="1"/>
    <d v="2024-02-13T00:00:00"/>
    <x v="1"/>
    <x v="2"/>
    <n v="23"/>
    <n v="58577"/>
    <n v="11339"/>
    <n v="1"/>
    <n v="47"/>
    <n v="6"/>
    <n v="5"/>
    <n v="2"/>
    <x v="10"/>
  </r>
  <r>
    <s v="Julie Barker"/>
    <s v="c9ff7956"/>
    <x v="2"/>
    <x v="1"/>
    <d v="2023-10-07T00:00:00"/>
    <s v="Failed"/>
    <d v="2023-07-26T00:00:00"/>
    <s v="Passed"/>
    <d v="2021-05-18T00:00:00"/>
    <x v="4"/>
    <x v="3"/>
    <x v="0"/>
    <x v="1"/>
    <x v="3"/>
    <x v="1"/>
    <d v="2023-07-21T00:00:00"/>
    <x v="0"/>
    <x v="0"/>
    <n v="25"/>
    <n v="54082"/>
    <n v="15496"/>
    <n v="3"/>
    <n v="10"/>
    <n v="7"/>
    <n v="7"/>
    <n v="6"/>
    <x v="13"/>
  </r>
  <r>
    <s v="Sarah Owens"/>
    <s v="aea36f52"/>
    <x v="1"/>
    <x v="2"/>
    <d v="2023-03-25T00:00:00"/>
    <s v="Failed"/>
    <d v="2022-08-04T00:00:00"/>
    <s v="Passed"/>
    <d v="2021-11-25T00:00:00"/>
    <x v="4"/>
    <x v="0"/>
    <x v="1"/>
    <x v="1"/>
    <x v="0"/>
    <x v="1"/>
    <d v="2023-04-30T00:00:00"/>
    <x v="0"/>
    <x v="3"/>
    <n v="19"/>
    <n v="118604"/>
    <n v="12459"/>
    <n v="3"/>
    <n v="159"/>
    <n v="6"/>
    <n v="9"/>
    <n v="13"/>
    <x v="7"/>
  </r>
  <r>
    <s v="James Valdez"/>
    <s v="5cb5c3be"/>
    <x v="0"/>
    <x v="2"/>
    <d v="2020-01-25T00:00:00"/>
    <s v="Failed"/>
    <d v="2022-10-23T00:00:00"/>
    <s v="Passed"/>
    <d v="2021-02-18T00:00:00"/>
    <x v="4"/>
    <x v="6"/>
    <x v="0"/>
    <x v="2"/>
    <x v="2"/>
    <x v="2"/>
    <d v="2021-10-26T00:00:00"/>
    <x v="0"/>
    <x v="1"/>
    <n v="4"/>
    <n v="138922"/>
    <n v="18649"/>
    <n v="2"/>
    <n v="185"/>
    <n v="4"/>
    <n v="10"/>
    <n v="0"/>
    <x v="12"/>
  </r>
  <r>
    <s v="Rachel Hayes"/>
    <s v="5e866c09"/>
    <x v="1"/>
    <x v="1"/>
    <d v="2021-10-24T00:00:00"/>
    <s v="Passed"/>
    <d v="2023-02-02T00:00:00"/>
    <s v="Passed"/>
    <d v="2023-01-19T00:00:00"/>
    <x v="1"/>
    <x v="5"/>
    <x v="0"/>
    <x v="2"/>
    <x v="0"/>
    <x v="2"/>
    <d v="2021-06-10T00:00:00"/>
    <x v="1"/>
    <x v="0"/>
    <n v="21"/>
    <n v="100929"/>
    <n v="16861"/>
    <n v="4"/>
    <n v="99"/>
    <n v="7"/>
    <n v="6"/>
    <n v="0"/>
    <x v="12"/>
  </r>
  <r>
    <s v="Christine Liu"/>
    <s v="58d948d8"/>
    <x v="0"/>
    <x v="2"/>
    <d v="2020-04-30T00:00:00"/>
    <s v="Passed"/>
    <d v="2022-01-27T00:00:00"/>
    <s v="Passed"/>
    <d v="2021-09-01T00:00:00"/>
    <x v="4"/>
    <x v="10"/>
    <x v="1"/>
    <x v="0"/>
    <x v="0"/>
    <x v="0"/>
    <d v="2021-06-10T00:00:00"/>
    <x v="0"/>
    <x v="3"/>
    <n v="15"/>
    <n v="133953"/>
    <n v="9946"/>
    <n v="4"/>
    <n v="119"/>
    <n v="5"/>
    <n v="7"/>
    <n v="2"/>
    <x v="10"/>
  </r>
  <r>
    <s v="Brian Blair"/>
    <s v="7da6bfed"/>
    <x v="1"/>
    <x v="1"/>
    <d v="2022-12-07T00:00:00"/>
    <s v="Failed"/>
    <d v="2020-06-09T00:00:00"/>
    <s v="Passed"/>
    <d v="2021-09-10T00:00:00"/>
    <x v="4"/>
    <x v="10"/>
    <x v="1"/>
    <x v="0"/>
    <x v="5"/>
    <x v="1"/>
    <d v="2021-03-22T00:00:00"/>
    <x v="1"/>
    <x v="2"/>
    <n v="8"/>
    <n v="122422"/>
    <n v="12938"/>
    <n v="2"/>
    <n v="71"/>
    <n v="6"/>
    <n v="9"/>
    <n v="3"/>
    <x v="15"/>
  </r>
  <r>
    <s v="Danielle White"/>
    <s v="ded55dce"/>
    <x v="2"/>
    <x v="1"/>
    <d v="2024-07-06T00:00:00"/>
    <s v="Passed"/>
    <d v="2023-02-12T00:00:00"/>
    <s v="Passed"/>
    <d v="2024-05-05T00:00:00"/>
    <x v="2"/>
    <x v="3"/>
    <x v="0"/>
    <x v="0"/>
    <x v="0"/>
    <x v="1"/>
    <d v="2021-06-23T00:00:00"/>
    <x v="0"/>
    <x v="2"/>
    <n v="7"/>
    <n v="105868"/>
    <n v="13334"/>
    <n v="5"/>
    <n v="59"/>
    <n v="1"/>
    <n v="6"/>
    <n v="6"/>
    <x v="13"/>
  </r>
  <r>
    <s v="Michael Hawkins"/>
    <s v="a1d64cb6"/>
    <x v="0"/>
    <x v="1"/>
    <d v="2020-09-10T00:00:00"/>
    <s v="Failed"/>
    <d v="2022-06-19T00:00:00"/>
    <s v="Failed"/>
    <d v="2021-09-06T00:00:00"/>
    <x v="4"/>
    <x v="10"/>
    <x v="0"/>
    <x v="1"/>
    <x v="2"/>
    <x v="2"/>
    <d v="2024-04-01T00:00:00"/>
    <x v="1"/>
    <x v="2"/>
    <n v="7"/>
    <n v="137482"/>
    <n v="14332"/>
    <n v="2"/>
    <n v="130"/>
    <n v="2"/>
    <n v="1"/>
    <n v="8"/>
    <x v="9"/>
  </r>
  <r>
    <s v="Dawn Dawson"/>
    <s v="59d0060f"/>
    <x v="2"/>
    <x v="1"/>
    <d v="2020-01-30T00:00:00"/>
    <s v="Failed"/>
    <d v="2024-07-03T00:00:00"/>
    <s v="Passed"/>
    <d v="2022-07-30T00:00:00"/>
    <x v="0"/>
    <x v="8"/>
    <x v="0"/>
    <x v="1"/>
    <x v="5"/>
    <x v="2"/>
    <d v="2024-04-01T00:00:00"/>
    <x v="1"/>
    <x v="0"/>
    <n v="11"/>
    <n v="134431"/>
    <n v="6057"/>
    <n v="4"/>
    <n v="134"/>
    <n v="6"/>
    <n v="5"/>
    <n v="10"/>
    <x v="0"/>
  </r>
  <r>
    <s v="Dawn Ramirez"/>
    <s v="5351c827"/>
    <x v="2"/>
    <x v="1"/>
    <d v="2023-12-17T00:00:00"/>
    <s v="Failed"/>
    <d v="2020-12-10T00:00:00"/>
    <s v="Passed"/>
    <d v="2021-07-24T00:00:00"/>
    <x v="4"/>
    <x v="8"/>
    <x v="1"/>
    <x v="1"/>
    <x v="1"/>
    <x v="1"/>
    <d v="2024-03-06T00:00:00"/>
    <x v="0"/>
    <x v="1"/>
    <n v="14"/>
    <n v="123654"/>
    <n v="12564"/>
    <n v="1"/>
    <n v="46"/>
    <n v="8"/>
    <n v="4"/>
    <n v="7"/>
    <x v="5"/>
  </r>
  <r>
    <s v="Sean Dyer"/>
    <s v="1469fd3d"/>
    <x v="2"/>
    <x v="1"/>
    <d v="2022-08-15T00:00:00"/>
    <s v="Failed"/>
    <d v="2023-08-04T00:00:00"/>
    <s v="Passed"/>
    <d v="2022-06-05T00:00:00"/>
    <x v="0"/>
    <x v="9"/>
    <x v="0"/>
    <x v="0"/>
    <x v="5"/>
    <x v="1"/>
    <d v="2024-04-01T00:00:00"/>
    <x v="1"/>
    <x v="1"/>
    <n v="28"/>
    <n v="119443"/>
    <n v="5869"/>
    <n v="1"/>
    <n v="166"/>
    <n v="1"/>
    <n v="10"/>
    <n v="13"/>
    <x v="7"/>
  </r>
  <r>
    <s v="Douglas Riley"/>
    <s v="efbf7745"/>
    <x v="0"/>
    <x v="1"/>
    <d v="2022-06-07T00:00:00"/>
    <s v="Failed"/>
    <d v="2020-07-14T00:00:00"/>
    <s v="Failed"/>
    <d v="2024-08-16T00:00:00"/>
    <x v="2"/>
    <x v="7"/>
    <x v="0"/>
    <x v="0"/>
    <x v="5"/>
    <x v="0"/>
    <d v="2021-01-21T00:00:00"/>
    <x v="1"/>
    <x v="3"/>
    <n v="24"/>
    <n v="99049"/>
    <n v="1274"/>
    <n v="2"/>
    <n v="148"/>
    <n v="4"/>
    <n v="3"/>
    <n v="7"/>
    <x v="5"/>
  </r>
  <r>
    <s v="Jacqueline Solomon"/>
    <s v="fe255556"/>
    <x v="0"/>
    <x v="1"/>
    <d v="2024-02-25T00:00:00"/>
    <s v="Failed"/>
    <d v="2022-09-28T00:00:00"/>
    <s v="Passed"/>
    <d v="2022-12-29T00:00:00"/>
    <x v="0"/>
    <x v="1"/>
    <x v="0"/>
    <x v="0"/>
    <x v="0"/>
    <x v="0"/>
    <d v="2023-05-31T00:00:00"/>
    <x v="0"/>
    <x v="3"/>
    <n v="10"/>
    <n v="84134"/>
    <n v="1597"/>
    <n v="3"/>
    <n v="26"/>
    <n v="2"/>
    <n v="5"/>
    <n v="9"/>
    <x v="14"/>
  </r>
  <r>
    <s v="Susan Foster"/>
    <s v="4e29b873"/>
    <x v="2"/>
    <x v="2"/>
    <d v="2023-05-18T00:00:00"/>
    <s v="Passed"/>
    <d v="2021-09-29T00:00:00"/>
    <s v="Failed"/>
    <d v="2022-07-22T00:00:00"/>
    <x v="0"/>
    <x v="8"/>
    <x v="1"/>
    <x v="1"/>
    <x v="1"/>
    <x v="2"/>
    <d v="2023-08-09T00:00:00"/>
    <x v="0"/>
    <x v="0"/>
    <n v="26"/>
    <n v="133703"/>
    <n v="11323"/>
    <n v="4"/>
    <n v="12"/>
    <n v="9"/>
    <n v="9"/>
    <n v="9"/>
    <x v="14"/>
  </r>
  <r>
    <s v="David Cohen"/>
    <s v="84d3899c"/>
    <x v="2"/>
    <x v="1"/>
    <d v="2024-02-14T00:00:00"/>
    <s v="Failed"/>
    <d v="2021-01-15T00:00:00"/>
    <s v="Failed"/>
    <d v="2021-05-20T00:00:00"/>
    <x v="4"/>
    <x v="3"/>
    <x v="1"/>
    <x v="2"/>
    <x v="5"/>
    <x v="0"/>
    <d v="2024-03-17T00:00:00"/>
    <x v="0"/>
    <x v="1"/>
    <n v="9"/>
    <n v="120820"/>
    <n v="15638"/>
    <n v="5"/>
    <n v="62"/>
    <n v="8"/>
    <n v="6"/>
    <n v="5"/>
    <x v="8"/>
  </r>
  <r>
    <s v="James Jacobs"/>
    <s v="348dfee7"/>
    <x v="2"/>
    <x v="1"/>
    <d v="2022-11-19T00:00:00"/>
    <s v="Passed"/>
    <d v="2024-03-27T00:00:00"/>
    <s v="Passed"/>
    <d v="2020-09-27T00:00:00"/>
    <x v="3"/>
    <x v="10"/>
    <x v="0"/>
    <x v="2"/>
    <x v="1"/>
    <x v="2"/>
    <d v="2024-04-13T00:00:00"/>
    <x v="1"/>
    <x v="0"/>
    <n v="27"/>
    <n v="90349"/>
    <n v="19462"/>
    <n v="5"/>
    <n v="137"/>
    <n v="1"/>
    <n v="4"/>
    <n v="14"/>
    <x v="3"/>
  </r>
  <r>
    <s v="Daniel Jacobson"/>
    <s v="192a86ba"/>
    <x v="2"/>
    <x v="1"/>
    <d v="2021-02-25T00:00:00"/>
    <s v="Passed"/>
    <d v="2021-07-13T00:00:00"/>
    <s v="Failed"/>
    <d v="2020-12-29T00:00:00"/>
    <x v="3"/>
    <x v="1"/>
    <x v="0"/>
    <x v="0"/>
    <x v="4"/>
    <x v="2"/>
    <d v="2024-04-13T00:00:00"/>
    <x v="1"/>
    <x v="1"/>
    <n v="7"/>
    <n v="131411"/>
    <n v="15842"/>
    <n v="3"/>
    <n v="157"/>
    <n v="2"/>
    <n v="2"/>
    <n v="4"/>
    <x v="1"/>
  </r>
  <r>
    <s v="Cheryl Williams"/>
    <s v="2b14bfe7"/>
    <x v="2"/>
    <x v="1"/>
    <d v="2024-06-13T00:00:00"/>
    <s v="Failed"/>
    <d v="2020-07-31T00:00:00"/>
    <s v="Passed"/>
    <d v="2021-05-14T00:00:00"/>
    <x v="4"/>
    <x v="3"/>
    <x v="0"/>
    <x v="0"/>
    <x v="4"/>
    <x v="1"/>
    <d v="2023-03-14T00:00:00"/>
    <x v="0"/>
    <x v="1"/>
    <n v="10"/>
    <n v="68649"/>
    <n v="8807"/>
    <n v="3"/>
    <n v="178"/>
    <n v="1"/>
    <n v="1"/>
    <n v="6"/>
    <x v="13"/>
  </r>
  <r>
    <s v="Jonathan Mills"/>
    <s v="5874b2df"/>
    <x v="0"/>
    <x v="1"/>
    <d v="2020-03-22T00:00:00"/>
    <s v="Failed"/>
    <d v="2023-03-06T00:00:00"/>
    <s v="Passed"/>
    <d v="2020-05-14T00:00:00"/>
    <x v="3"/>
    <x v="3"/>
    <x v="1"/>
    <x v="2"/>
    <x v="3"/>
    <x v="0"/>
    <d v="2022-10-09T00:00:00"/>
    <x v="0"/>
    <x v="3"/>
    <n v="8"/>
    <n v="141947"/>
    <n v="8941"/>
    <n v="1"/>
    <n v="18"/>
    <n v="5"/>
    <n v="4"/>
    <n v="13"/>
    <x v="7"/>
  </r>
  <r>
    <s v="Michael Ramirez"/>
    <s v="52374d54"/>
    <x v="0"/>
    <x v="1"/>
    <d v="2021-07-25T00:00:00"/>
    <s v="Failed"/>
    <d v="2023-08-25T00:00:00"/>
    <s v="Passed"/>
    <d v="2022-05-30T00:00:00"/>
    <x v="0"/>
    <x v="3"/>
    <x v="0"/>
    <x v="2"/>
    <x v="0"/>
    <x v="2"/>
    <d v="2022-04-24T00:00:00"/>
    <x v="0"/>
    <x v="4"/>
    <n v="21"/>
    <n v="123320"/>
    <n v="16615"/>
    <n v="1"/>
    <n v="43"/>
    <n v="4"/>
    <n v="7"/>
    <n v="1"/>
    <x v="2"/>
  </r>
  <r>
    <s v="Jessica Stone"/>
    <s v="d12216cb"/>
    <x v="1"/>
    <x v="1"/>
    <d v="2022-09-29T00:00:00"/>
    <s v="Passed"/>
    <d v="2020-06-10T00:00:00"/>
    <s v="Failed"/>
    <d v="2020-12-15T00:00:00"/>
    <x v="3"/>
    <x v="1"/>
    <x v="0"/>
    <x v="0"/>
    <x v="0"/>
    <x v="1"/>
    <d v="2021-04-10T00:00:00"/>
    <x v="1"/>
    <x v="4"/>
    <n v="28"/>
    <n v="107240"/>
    <n v="12944"/>
    <n v="2"/>
    <n v="153"/>
    <n v="5"/>
    <n v="5"/>
    <n v="3"/>
    <x v="15"/>
  </r>
  <r>
    <s v="Joseph Mccall"/>
    <s v="5ab0994f"/>
    <x v="0"/>
    <x v="1"/>
    <d v="2020-01-29T00:00:00"/>
    <s v="Passed"/>
    <d v="2022-03-25T00:00:00"/>
    <s v="Failed"/>
    <d v="2020-02-29T00:00:00"/>
    <x v="3"/>
    <x v="6"/>
    <x v="0"/>
    <x v="2"/>
    <x v="4"/>
    <x v="0"/>
    <d v="2020-05-30T00:00:00"/>
    <x v="1"/>
    <x v="1"/>
    <n v="15"/>
    <n v="108372"/>
    <n v="14510"/>
    <n v="5"/>
    <n v="125"/>
    <n v="3"/>
    <n v="3"/>
    <n v="11"/>
    <x v="11"/>
  </r>
  <r>
    <s v="Andrea Smith"/>
    <s v="1c76a005"/>
    <x v="0"/>
    <x v="1"/>
    <d v="2024-01-20T00:00:00"/>
    <s v="Passed"/>
    <d v="2021-06-12T00:00:00"/>
    <s v="Passed"/>
    <d v="2020-12-28T00:00:00"/>
    <x v="3"/>
    <x v="1"/>
    <x v="0"/>
    <x v="0"/>
    <x v="3"/>
    <x v="0"/>
    <d v="2022-10-20T00:00:00"/>
    <x v="0"/>
    <x v="0"/>
    <n v="16"/>
    <n v="53031"/>
    <n v="9318"/>
    <n v="1"/>
    <n v="38"/>
    <n v="6"/>
    <n v="6"/>
    <n v="4"/>
    <x v="1"/>
  </r>
  <r>
    <s v="Peter Sullivan"/>
    <s v="5f96aeb3"/>
    <x v="2"/>
    <x v="1"/>
    <d v="2020-10-05T00:00:00"/>
    <s v="Passed"/>
    <d v="2024-07-21T00:00:00"/>
    <s v="Failed"/>
    <d v="2020-05-06T00:00:00"/>
    <x v="3"/>
    <x v="3"/>
    <x v="0"/>
    <x v="1"/>
    <x v="5"/>
    <x v="1"/>
    <d v="2022-10-20T00:00:00"/>
    <x v="0"/>
    <x v="3"/>
    <n v="26"/>
    <n v="131100"/>
    <n v="17135"/>
    <n v="4"/>
    <n v="154"/>
    <n v="1"/>
    <n v="1"/>
    <n v="9"/>
    <x v="14"/>
  </r>
  <r>
    <s v="James Young"/>
    <s v="2848bf98"/>
    <x v="0"/>
    <x v="2"/>
    <d v="2021-10-09T00:00:00"/>
    <s v="Failed"/>
    <d v="2021-03-25T00:00:00"/>
    <s v="Failed"/>
    <d v="2022-12-25T00:00:00"/>
    <x v="0"/>
    <x v="1"/>
    <x v="1"/>
    <x v="1"/>
    <x v="1"/>
    <x v="1"/>
    <d v="2024-07-15T00:00:00"/>
    <x v="0"/>
    <x v="0"/>
    <n v="29"/>
    <n v="135157"/>
    <n v="16490"/>
    <n v="1"/>
    <n v="31"/>
    <n v="8"/>
    <n v="10"/>
    <n v="14"/>
    <x v="3"/>
  </r>
  <r>
    <s v="Edward Adams"/>
    <s v="487fc948"/>
    <x v="2"/>
    <x v="1"/>
    <d v="2023-04-13T00:00:00"/>
    <s v="Failed"/>
    <d v="2022-02-06T00:00:00"/>
    <s v="Failed"/>
    <d v="2021-01-23T00:00:00"/>
    <x v="4"/>
    <x v="5"/>
    <x v="1"/>
    <x v="1"/>
    <x v="3"/>
    <x v="1"/>
    <d v="2024-04-09T00:00:00"/>
    <x v="0"/>
    <x v="1"/>
    <n v="15"/>
    <n v="114236"/>
    <n v="17253"/>
    <n v="5"/>
    <n v="185"/>
    <n v="8"/>
    <n v="1"/>
    <n v="8"/>
    <x v="9"/>
  </r>
  <r>
    <s v="Laurie Thomas"/>
    <s v="b1d69d46"/>
    <x v="1"/>
    <x v="1"/>
    <d v="2024-03-06T00:00:00"/>
    <s v="Passed"/>
    <d v="2022-12-22T00:00:00"/>
    <s v="Failed"/>
    <d v="2020-08-13T00:00:00"/>
    <x v="3"/>
    <x v="7"/>
    <x v="1"/>
    <x v="0"/>
    <x v="2"/>
    <x v="0"/>
    <d v="2022-10-20T00:00:00"/>
    <x v="0"/>
    <x v="0"/>
    <n v="18"/>
    <n v="41872"/>
    <n v="13176"/>
    <n v="3"/>
    <n v="111"/>
    <n v="9"/>
    <n v="4"/>
    <n v="6"/>
    <x v="13"/>
  </r>
  <r>
    <s v="Virginia Hanson"/>
    <s v="e520b09d"/>
    <x v="1"/>
    <x v="1"/>
    <d v="2022-06-26T00:00:00"/>
    <s v="Passed"/>
    <d v="2023-05-07T00:00:00"/>
    <s v="Passed"/>
    <d v="2020-02-24T00:00:00"/>
    <x v="3"/>
    <x v="6"/>
    <x v="1"/>
    <x v="1"/>
    <x v="3"/>
    <x v="2"/>
    <d v="2020-05-12T00:00:00"/>
    <x v="1"/>
    <x v="4"/>
    <n v="13"/>
    <n v="142584"/>
    <n v="7328"/>
    <n v="2"/>
    <n v="176"/>
    <n v="9"/>
    <n v="8"/>
    <n v="2"/>
    <x v="10"/>
  </r>
  <r>
    <s v="Zachary Richmond"/>
    <s v="22c8e438"/>
    <x v="0"/>
    <x v="1"/>
    <d v="2021-03-30T00:00:00"/>
    <s v="Passed"/>
    <d v="2021-02-25T00:00:00"/>
    <s v="Failed"/>
    <d v="2021-06-18T00:00:00"/>
    <x v="4"/>
    <x v="9"/>
    <x v="1"/>
    <x v="1"/>
    <x v="0"/>
    <x v="0"/>
    <d v="2024-08-27T00:00:00"/>
    <x v="1"/>
    <x v="2"/>
    <n v="22"/>
    <n v="129675"/>
    <n v="15250"/>
    <n v="4"/>
    <n v="100"/>
    <n v="9"/>
    <n v="7"/>
    <n v="10"/>
    <x v="0"/>
  </r>
  <r>
    <s v="Linda Fry"/>
    <s v="9d597b1a"/>
    <x v="0"/>
    <x v="1"/>
    <d v="2020-05-21T00:00:00"/>
    <s v="Failed"/>
    <d v="2022-07-04T00:00:00"/>
    <s v="Failed"/>
    <d v="2020-10-28T00:00:00"/>
    <x v="3"/>
    <x v="11"/>
    <x v="1"/>
    <x v="0"/>
    <x v="2"/>
    <x v="0"/>
    <d v="2020-01-03T00:00:00"/>
    <x v="0"/>
    <x v="0"/>
    <n v="30"/>
    <n v="99327"/>
    <n v="8820"/>
    <n v="2"/>
    <n v="84"/>
    <n v="8"/>
    <n v="10"/>
    <n v="9"/>
    <x v="14"/>
  </r>
  <r>
    <s v="Jessica Bush"/>
    <s v="402c6afa"/>
    <x v="0"/>
    <x v="2"/>
    <d v="2021-04-15T00:00:00"/>
    <s v="Failed"/>
    <d v="2020-02-22T00:00:00"/>
    <s v="Passed"/>
    <d v="2020-08-23T00:00:00"/>
    <x v="3"/>
    <x v="7"/>
    <x v="1"/>
    <x v="1"/>
    <x v="1"/>
    <x v="1"/>
    <d v="2021-11-23T00:00:00"/>
    <x v="0"/>
    <x v="0"/>
    <n v="2"/>
    <n v="142511"/>
    <n v="3184"/>
    <n v="2"/>
    <n v="89"/>
    <n v="1"/>
    <n v="9"/>
    <n v="13"/>
    <x v="7"/>
  </r>
  <r>
    <s v="Angel Fletcher"/>
    <s v="ef5a7a73"/>
    <x v="2"/>
    <x v="1"/>
    <d v="2023-10-02T00:00:00"/>
    <s v="Failed"/>
    <d v="2022-05-14T00:00:00"/>
    <s v="Failed"/>
    <d v="2022-11-29T00:00:00"/>
    <x v="0"/>
    <x v="0"/>
    <x v="1"/>
    <x v="2"/>
    <x v="2"/>
    <x v="0"/>
    <d v="2020-01-03T00:00:00"/>
    <x v="1"/>
    <x v="4"/>
    <n v="17"/>
    <n v="140874"/>
    <n v="5538"/>
    <n v="4"/>
    <n v="115"/>
    <n v="2"/>
    <n v="9"/>
    <n v="8"/>
    <x v="9"/>
  </r>
  <r>
    <s v="Olivia Washington"/>
    <s v="66a0f205"/>
    <x v="2"/>
    <x v="1"/>
    <d v="2022-07-17T00:00:00"/>
    <s v="Failed"/>
    <d v="2020-08-07T00:00:00"/>
    <s v="Failed"/>
    <d v="2022-07-09T00:00:00"/>
    <x v="0"/>
    <x v="8"/>
    <x v="0"/>
    <x v="1"/>
    <x v="1"/>
    <x v="0"/>
    <d v="2020-05-11T00:00:00"/>
    <x v="0"/>
    <x v="0"/>
    <n v="13"/>
    <n v="109959"/>
    <n v="6071"/>
    <n v="5"/>
    <n v="117"/>
    <n v="9"/>
    <n v="4"/>
    <n v="4"/>
    <x v="1"/>
  </r>
  <r>
    <s v="Daniel Rhodes"/>
    <s v="54ce9933"/>
    <x v="0"/>
    <x v="2"/>
    <d v="2022-01-11T00:00:00"/>
    <s v="Failed"/>
    <d v="2023-10-22T00:00:00"/>
    <s v="Failed"/>
    <d v="2022-12-04T00:00:00"/>
    <x v="0"/>
    <x v="1"/>
    <x v="0"/>
    <x v="2"/>
    <x v="3"/>
    <x v="2"/>
    <d v="2023-02-08T00:00:00"/>
    <x v="1"/>
    <x v="1"/>
    <n v="5"/>
    <n v="77161"/>
    <n v="4965"/>
    <n v="3"/>
    <n v="168"/>
    <n v="2"/>
    <n v="2"/>
    <n v="3"/>
    <x v="15"/>
  </r>
  <r>
    <s v="Daniel Henderson"/>
    <s v="9fd5ff66"/>
    <x v="2"/>
    <x v="1"/>
    <d v="2022-08-16T00:00:00"/>
    <s v="Failed"/>
    <d v="2024-01-04T00:00:00"/>
    <s v="Failed"/>
    <d v="2020-05-18T00:00:00"/>
    <x v="3"/>
    <x v="3"/>
    <x v="1"/>
    <x v="1"/>
    <x v="4"/>
    <x v="2"/>
    <d v="2024-08-18T00:00:00"/>
    <x v="0"/>
    <x v="0"/>
    <n v="15"/>
    <n v="147438"/>
    <n v="7661"/>
    <n v="4"/>
    <n v="77"/>
    <n v="6"/>
    <n v="4"/>
    <n v="5"/>
    <x v="8"/>
  </r>
  <r>
    <s v="Stacy Reid"/>
    <s v="465e5deb"/>
    <x v="2"/>
    <x v="1"/>
    <d v="2021-11-19T00:00:00"/>
    <s v="Failed"/>
    <d v="2021-06-30T00:00:00"/>
    <s v="Failed"/>
    <d v="2022-09-28T00:00:00"/>
    <x v="0"/>
    <x v="10"/>
    <x v="0"/>
    <x v="1"/>
    <x v="4"/>
    <x v="1"/>
    <d v="2024-03-21T00:00:00"/>
    <x v="1"/>
    <x v="1"/>
    <n v="25"/>
    <n v="134165"/>
    <n v="8098"/>
    <n v="5"/>
    <n v="105"/>
    <n v="5"/>
    <n v="2"/>
    <n v="12"/>
    <x v="4"/>
  </r>
  <r>
    <s v="Patrick Cooley"/>
    <s v="d69ff330"/>
    <x v="2"/>
    <x v="1"/>
    <d v="2022-02-21T00:00:00"/>
    <s v="Failed"/>
    <d v="2020-04-11T00:00:00"/>
    <s v="Passed"/>
    <d v="2020-01-04T00:00:00"/>
    <x v="3"/>
    <x v="5"/>
    <x v="1"/>
    <x v="1"/>
    <x v="3"/>
    <x v="2"/>
    <d v="2022-04-19T00:00:00"/>
    <x v="1"/>
    <x v="2"/>
    <n v="17"/>
    <n v="90936"/>
    <n v="1418"/>
    <n v="5"/>
    <n v="88"/>
    <n v="6"/>
    <n v="6"/>
    <n v="15"/>
    <x v="6"/>
  </r>
  <r>
    <s v="Cody Peterson"/>
    <s v="a9434a1d"/>
    <x v="1"/>
    <x v="1"/>
    <d v="2020-10-19T00:00:00"/>
    <s v="Passed"/>
    <d v="2024-08-28T00:00:00"/>
    <s v="Passed"/>
    <d v="2020-03-18T00:00:00"/>
    <x v="3"/>
    <x v="2"/>
    <x v="1"/>
    <x v="1"/>
    <x v="1"/>
    <x v="1"/>
    <d v="2022-01-12T00:00:00"/>
    <x v="1"/>
    <x v="1"/>
    <n v="1"/>
    <n v="45253"/>
    <n v="6237"/>
    <n v="5"/>
    <n v="170"/>
    <n v="4"/>
    <n v="5"/>
    <n v="11"/>
    <x v="11"/>
  </r>
  <r>
    <s v="David Lopez"/>
    <s v="22ea8373"/>
    <x v="1"/>
    <x v="1"/>
    <d v="2021-06-04T00:00:00"/>
    <s v="Passed"/>
    <d v="2023-07-31T00:00:00"/>
    <s v="Failed"/>
    <d v="2022-04-24T00:00:00"/>
    <x v="0"/>
    <x v="4"/>
    <x v="1"/>
    <x v="0"/>
    <x v="5"/>
    <x v="0"/>
    <d v="2024-06-12T00:00:00"/>
    <x v="1"/>
    <x v="3"/>
    <n v="30"/>
    <n v="118944"/>
    <n v="3915"/>
    <n v="4"/>
    <n v="168"/>
    <n v="6"/>
    <n v="3"/>
    <n v="6"/>
    <x v="13"/>
  </r>
  <r>
    <s v="Julia Carter"/>
    <s v="bce47700"/>
    <x v="0"/>
    <x v="1"/>
    <d v="2023-07-15T00:00:00"/>
    <s v="Failed"/>
    <d v="2022-01-10T00:00:00"/>
    <s v="Failed"/>
    <d v="2021-07-12T00:00:00"/>
    <x v="4"/>
    <x v="8"/>
    <x v="0"/>
    <x v="0"/>
    <x v="2"/>
    <x v="2"/>
    <d v="2022-04-03T00:00:00"/>
    <x v="0"/>
    <x v="1"/>
    <n v="5"/>
    <n v="108154"/>
    <n v="4179"/>
    <n v="2"/>
    <n v="159"/>
    <n v="2"/>
    <n v="4"/>
    <n v="7"/>
    <x v="5"/>
  </r>
  <r>
    <s v="Diana Choi"/>
    <s v="e49b01db"/>
    <x v="2"/>
    <x v="1"/>
    <d v="2020-04-27T00:00:00"/>
    <s v="Passed"/>
    <d v="2021-10-11T00:00:00"/>
    <s v="Failed"/>
    <d v="2022-07-16T00:00:00"/>
    <x v="0"/>
    <x v="8"/>
    <x v="1"/>
    <x v="0"/>
    <x v="1"/>
    <x v="2"/>
    <d v="2022-11-12T00:00:00"/>
    <x v="0"/>
    <x v="2"/>
    <n v="17"/>
    <n v="68915"/>
    <n v="18158"/>
    <n v="3"/>
    <n v="181"/>
    <n v="9"/>
    <n v="2"/>
    <n v="14"/>
    <x v="3"/>
  </r>
  <r>
    <s v="Randy Taylor"/>
    <s v="c0c7caa0"/>
    <x v="2"/>
    <x v="1"/>
    <d v="2024-03-19T00:00:00"/>
    <s v="Passed"/>
    <d v="2023-10-26T00:00:00"/>
    <s v="Passed"/>
    <d v="2020-12-24T00:00:00"/>
    <x v="3"/>
    <x v="1"/>
    <x v="1"/>
    <x v="0"/>
    <x v="5"/>
    <x v="1"/>
    <d v="2021-06-19T00:00:00"/>
    <x v="0"/>
    <x v="4"/>
    <n v="11"/>
    <n v="45330"/>
    <n v="6174"/>
    <n v="1"/>
    <n v="9"/>
    <n v="5"/>
    <n v="10"/>
    <n v="8"/>
    <x v="9"/>
  </r>
  <r>
    <s v="Adam Bray"/>
    <s v="93f428e2"/>
    <x v="2"/>
    <x v="2"/>
    <d v="2021-11-24T00:00:00"/>
    <s v="Passed"/>
    <d v="2020-02-17T00:00:00"/>
    <s v="Passed"/>
    <d v="2024-01-02T00:00:00"/>
    <x v="2"/>
    <x v="5"/>
    <x v="0"/>
    <x v="1"/>
    <x v="2"/>
    <x v="1"/>
    <d v="2024-06-19T00:00:00"/>
    <x v="1"/>
    <x v="2"/>
    <n v="5"/>
    <n v="73612"/>
    <n v="12635"/>
    <n v="5"/>
    <n v="8"/>
    <n v="4"/>
    <n v="5"/>
    <n v="1"/>
    <x v="2"/>
  </r>
  <r>
    <s v="Kelly Thompson"/>
    <s v="3414c55d"/>
    <x v="0"/>
    <x v="2"/>
    <d v="2023-07-27T00:00:00"/>
    <s v="Failed"/>
    <d v="2022-09-26T00:00:00"/>
    <s v="Passed"/>
    <d v="2020-07-07T00:00:00"/>
    <x v="3"/>
    <x v="8"/>
    <x v="1"/>
    <x v="1"/>
    <x v="4"/>
    <x v="2"/>
    <d v="2022-06-24T00:00:00"/>
    <x v="1"/>
    <x v="3"/>
    <n v="14"/>
    <n v="104842"/>
    <n v="9327"/>
    <n v="1"/>
    <n v="43"/>
    <n v="9"/>
    <n v="4"/>
    <n v="9"/>
    <x v="14"/>
  </r>
  <r>
    <s v="Abigail Wiley"/>
    <s v="aaab8052"/>
    <x v="2"/>
    <x v="1"/>
    <d v="2021-01-24T00:00:00"/>
    <s v="Passed"/>
    <d v="2023-09-01T00:00:00"/>
    <s v="Passed"/>
    <d v="2022-01-22T00:00:00"/>
    <x v="0"/>
    <x v="5"/>
    <x v="0"/>
    <x v="0"/>
    <x v="0"/>
    <x v="0"/>
    <d v="2021-09-21T00:00:00"/>
    <x v="0"/>
    <x v="3"/>
    <n v="14"/>
    <n v="62367"/>
    <n v="16475"/>
    <n v="4"/>
    <n v="55"/>
    <n v="7"/>
    <n v="1"/>
    <n v="14"/>
    <x v="3"/>
  </r>
  <r>
    <s v="Lisa Hoover"/>
    <s v="13c9572b"/>
    <x v="0"/>
    <x v="1"/>
    <d v="2020-03-01T00:00:00"/>
    <s v="Passed"/>
    <d v="2024-01-01T00:00:00"/>
    <s v="Passed"/>
    <d v="2020-02-28T00:00:00"/>
    <x v="3"/>
    <x v="6"/>
    <x v="1"/>
    <x v="1"/>
    <x v="2"/>
    <x v="0"/>
    <d v="2023-12-01T00:00:00"/>
    <x v="0"/>
    <x v="3"/>
    <n v="6"/>
    <n v="95884"/>
    <n v="13252"/>
    <n v="2"/>
    <n v="95"/>
    <n v="1"/>
    <n v="7"/>
    <n v="8"/>
    <x v="9"/>
  </r>
  <r>
    <s v="Jerry Diaz"/>
    <s v="6761415a"/>
    <x v="0"/>
    <x v="1"/>
    <d v="2020-09-19T00:00:00"/>
    <s v="Failed"/>
    <d v="2020-06-14T00:00:00"/>
    <s v="Failed"/>
    <d v="2024-07-24T00:00:00"/>
    <x v="2"/>
    <x v="8"/>
    <x v="1"/>
    <x v="2"/>
    <x v="2"/>
    <x v="0"/>
    <d v="2022-09-16T00:00:00"/>
    <x v="1"/>
    <x v="1"/>
    <n v="2"/>
    <n v="149812"/>
    <n v="5897"/>
    <n v="2"/>
    <n v="56"/>
    <n v="2"/>
    <n v="2"/>
    <n v="9"/>
    <x v="14"/>
  </r>
  <r>
    <s v="Julie Morris"/>
    <s v="dbc02185"/>
    <x v="2"/>
    <x v="2"/>
    <d v="2022-08-30T00:00:00"/>
    <s v="Failed"/>
    <d v="2020-10-19T00:00:00"/>
    <s v="Passed"/>
    <d v="2024-03-09T00:00:00"/>
    <x v="2"/>
    <x v="2"/>
    <x v="1"/>
    <x v="0"/>
    <x v="0"/>
    <x v="0"/>
    <d v="2022-09-16T00:00:00"/>
    <x v="0"/>
    <x v="1"/>
    <n v="24"/>
    <n v="74878"/>
    <n v="18630"/>
    <n v="4"/>
    <n v="169"/>
    <n v="4"/>
    <n v="3"/>
    <n v="13"/>
    <x v="7"/>
  </r>
  <r>
    <s v="Craig Rodriguez"/>
    <s v="db5a393b"/>
    <x v="0"/>
    <x v="1"/>
    <d v="2020-08-23T00:00:00"/>
    <s v="Failed"/>
    <d v="2021-11-07T00:00:00"/>
    <s v="Failed"/>
    <d v="2023-01-28T00:00:00"/>
    <x v="1"/>
    <x v="5"/>
    <x v="0"/>
    <x v="0"/>
    <x v="1"/>
    <x v="0"/>
    <d v="2022-09-16T00:00:00"/>
    <x v="0"/>
    <x v="2"/>
    <n v="10"/>
    <n v="60995"/>
    <n v="16796"/>
    <n v="1"/>
    <n v="185"/>
    <n v="3"/>
    <n v="9"/>
    <n v="8"/>
    <x v="9"/>
  </r>
  <r>
    <s v="Stephanie Thompson"/>
    <s v="3825a546"/>
    <x v="2"/>
    <x v="1"/>
    <d v="2020-10-25T00:00:00"/>
    <s v="Failed"/>
    <d v="2023-05-27T00:00:00"/>
    <s v="Failed"/>
    <d v="2021-05-09T00:00:00"/>
    <x v="4"/>
    <x v="3"/>
    <x v="1"/>
    <x v="0"/>
    <x v="4"/>
    <x v="2"/>
    <d v="2020-06-17T00:00:00"/>
    <x v="1"/>
    <x v="0"/>
    <n v="10"/>
    <n v="99152"/>
    <n v="16083"/>
    <n v="4"/>
    <n v="144"/>
    <n v="5"/>
    <n v="7"/>
    <n v="12"/>
    <x v="4"/>
  </r>
  <r>
    <s v="Henry Miller"/>
    <s v="0bfcd17c"/>
    <x v="1"/>
    <x v="1"/>
    <d v="2023-02-15T00:00:00"/>
    <s v="Failed"/>
    <d v="2021-03-04T00:00:00"/>
    <s v="Failed"/>
    <d v="2021-07-07T00:00:00"/>
    <x v="4"/>
    <x v="8"/>
    <x v="0"/>
    <x v="0"/>
    <x v="5"/>
    <x v="2"/>
    <d v="2022-03-29T00:00:00"/>
    <x v="1"/>
    <x v="0"/>
    <n v="7"/>
    <n v="149023"/>
    <n v="19914"/>
    <n v="5"/>
    <n v="175"/>
    <n v="9"/>
    <n v="3"/>
    <n v="9"/>
    <x v="14"/>
  </r>
  <r>
    <s v="Bradley Mathews"/>
    <s v="233572d4"/>
    <x v="0"/>
    <x v="2"/>
    <d v="2021-12-02T00:00:00"/>
    <s v="Passed"/>
    <d v="2022-03-24T00:00:00"/>
    <s v="Passed"/>
    <d v="2021-06-17T00:00:00"/>
    <x v="4"/>
    <x v="9"/>
    <x v="1"/>
    <x v="0"/>
    <x v="1"/>
    <x v="1"/>
    <d v="2021-03-14T00:00:00"/>
    <x v="0"/>
    <x v="4"/>
    <n v="17"/>
    <n v="60291"/>
    <n v="6524"/>
    <n v="3"/>
    <n v="126"/>
    <n v="6"/>
    <n v="4"/>
    <n v="0"/>
    <x v="12"/>
  </r>
  <r>
    <s v="Gregory Roberts"/>
    <s v="8a5ccc1c"/>
    <x v="2"/>
    <x v="1"/>
    <d v="2021-10-13T00:00:00"/>
    <s v="Failed"/>
    <d v="2023-07-30T00:00:00"/>
    <s v="Passed"/>
    <d v="2021-08-05T00:00:00"/>
    <x v="4"/>
    <x v="7"/>
    <x v="0"/>
    <x v="2"/>
    <x v="0"/>
    <x v="2"/>
    <d v="2021-03-14T00:00:00"/>
    <x v="0"/>
    <x v="2"/>
    <n v="16"/>
    <n v="42970"/>
    <n v="13268"/>
    <n v="1"/>
    <n v="123"/>
    <n v="10"/>
    <n v="8"/>
    <n v="5"/>
    <x v="8"/>
  </r>
  <r>
    <s v="Stephen Woodward"/>
    <s v="25b36c04"/>
    <x v="2"/>
    <x v="1"/>
    <d v="2023-02-13T00:00:00"/>
    <s v="Failed"/>
    <d v="2021-11-30T00:00:00"/>
    <s v="Failed"/>
    <d v="2022-02-25T00:00:00"/>
    <x v="0"/>
    <x v="6"/>
    <x v="1"/>
    <x v="1"/>
    <x v="5"/>
    <x v="2"/>
    <d v="2021-03-14T00:00:00"/>
    <x v="0"/>
    <x v="2"/>
    <n v="11"/>
    <n v="87608"/>
    <n v="7772"/>
    <n v="4"/>
    <n v="148"/>
    <n v="4"/>
    <n v="3"/>
    <n v="2"/>
    <x v="10"/>
  </r>
  <r>
    <s v="Tracy Cox"/>
    <s v="588f33e2"/>
    <x v="1"/>
    <x v="2"/>
    <d v="2020-09-19T00:00:00"/>
    <s v="Failed"/>
    <d v="2022-12-31T00:00:00"/>
    <s v="Failed"/>
    <d v="2020-02-16T00:00:00"/>
    <x v="3"/>
    <x v="6"/>
    <x v="1"/>
    <x v="1"/>
    <x v="5"/>
    <x v="1"/>
    <d v="2021-12-21T00:00:00"/>
    <x v="1"/>
    <x v="1"/>
    <n v="15"/>
    <n v="136790"/>
    <n v="19800"/>
    <n v="5"/>
    <n v="136"/>
    <n v="6"/>
    <n v="6"/>
    <n v="4"/>
    <x v="1"/>
  </r>
  <r>
    <s v="Daniel Hubbard"/>
    <s v="34a46cf5"/>
    <x v="0"/>
    <x v="2"/>
    <d v="2020-09-04T00:00:00"/>
    <s v="Passed"/>
    <d v="2023-11-09T00:00:00"/>
    <s v="Passed"/>
    <d v="2023-04-16T00:00:00"/>
    <x v="1"/>
    <x v="4"/>
    <x v="1"/>
    <x v="0"/>
    <x v="0"/>
    <x v="2"/>
    <d v="2022-09-26T00:00:00"/>
    <x v="0"/>
    <x v="1"/>
    <n v="17"/>
    <n v="109418"/>
    <n v="15379"/>
    <n v="5"/>
    <n v="70"/>
    <n v="10"/>
    <n v="3"/>
    <n v="0"/>
    <x v="12"/>
  </r>
  <r>
    <s v="Michael Johnson"/>
    <s v="a67b6a95"/>
    <x v="2"/>
    <x v="1"/>
    <d v="2021-03-18T00:00:00"/>
    <s v="Failed"/>
    <d v="2020-03-16T00:00:00"/>
    <s v="Failed"/>
    <d v="2023-05-14T00:00:00"/>
    <x v="1"/>
    <x v="3"/>
    <x v="0"/>
    <x v="2"/>
    <x v="0"/>
    <x v="0"/>
    <d v="2023-11-19T00:00:00"/>
    <x v="0"/>
    <x v="4"/>
    <n v="9"/>
    <n v="134484"/>
    <n v="16922"/>
    <n v="3"/>
    <n v="75"/>
    <n v="10"/>
    <n v="4"/>
    <n v="7"/>
    <x v="5"/>
  </r>
  <r>
    <s v="Gina Hall"/>
    <s v="d021c207"/>
    <x v="2"/>
    <x v="1"/>
    <d v="2020-12-02T00:00:00"/>
    <s v="Failed"/>
    <d v="2024-05-21T00:00:00"/>
    <s v="Failed"/>
    <d v="2023-11-02T00:00:00"/>
    <x v="1"/>
    <x v="0"/>
    <x v="0"/>
    <x v="2"/>
    <x v="4"/>
    <x v="2"/>
    <d v="2020-03-14T00:00:00"/>
    <x v="0"/>
    <x v="2"/>
    <n v="18"/>
    <n v="149884"/>
    <n v="6146"/>
    <n v="4"/>
    <n v="80"/>
    <n v="7"/>
    <n v="10"/>
    <n v="6"/>
    <x v="13"/>
  </r>
  <r>
    <s v="Timothy Miller"/>
    <s v="c9f49a28"/>
    <x v="1"/>
    <x v="1"/>
    <d v="2021-06-11T00:00:00"/>
    <s v="Failed"/>
    <d v="2020-01-13T00:00:00"/>
    <s v="Failed"/>
    <d v="2020-04-26T00:00:00"/>
    <x v="3"/>
    <x v="4"/>
    <x v="0"/>
    <x v="1"/>
    <x v="2"/>
    <x v="2"/>
    <d v="2020-07-11T00:00:00"/>
    <x v="0"/>
    <x v="4"/>
    <n v="12"/>
    <n v="83527"/>
    <n v="11323"/>
    <n v="3"/>
    <n v="86"/>
    <n v="1"/>
    <n v="3"/>
    <n v="9"/>
    <x v="14"/>
  </r>
  <r>
    <s v="Sandra Meadows"/>
    <s v="31f7ea84"/>
    <x v="2"/>
    <x v="1"/>
    <d v="2021-03-29T00:00:00"/>
    <s v="Failed"/>
    <d v="2022-12-30T00:00:00"/>
    <s v="Failed"/>
    <d v="2022-04-27T00:00:00"/>
    <x v="0"/>
    <x v="4"/>
    <x v="1"/>
    <x v="1"/>
    <x v="2"/>
    <x v="1"/>
    <d v="2024-02-14T00:00:00"/>
    <x v="0"/>
    <x v="4"/>
    <n v="5"/>
    <n v="103176"/>
    <n v="6225"/>
    <n v="4"/>
    <n v="115"/>
    <n v="9"/>
    <n v="1"/>
    <n v="13"/>
    <x v="7"/>
  </r>
  <r>
    <s v="Stephanie Rodgers"/>
    <s v="f370d7f5"/>
    <x v="2"/>
    <x v="1"/>
    <d v="2022-09-20T00:00:00"/>
    <s v="Passed"/>
    <d v="2022-04-06T00:00:00"/>
    <s v="Failed"/>
    <d v="2021-07-17T00:00:00"/>
    <x v="4"/>
    <x v="8"/>
    <x v="0"/>
    <x v="2"/>
    <x v="2"/>
    <x v="1"/>
    <d v="2020-07-11T00:00:00"/>
    <x v="1"/>
    <x v="0"/>
    <n v="13"/>
    <n v="98454"/>
    <n v="16315"/>
    <n v="3"/>
    <n v="15"/>
    <n v="1"/>
    <n v="9"/>
    <n v="12"/>
    <x v="4"/>
  </r>
  <r>
    <s v="Katelyn Hernandez MD"/>
    <s v="948c0f35"/>
    <x v="0"/>
    <x v="1"/>
    <d v="2022-07-25T00:00:00"/>
    <s v="Passed"/>
    <d v="2023-07-14T00:00:00"/>
    <s v="Passed"/>
    <d v="2022-06-10T00:00:00"/>
    <x v="0"/>
    <x v="9"/>
    <x v="0"/>
    <x v="0"/>
    <x v="3"/>
    <x v="2"/>
    <d v="2024-04-03T00:00:00"/>
    <x v="1"/>
    <x v="2"/>
    <n v="22"/>
    <n v="47990"/>
    <n v="6092"/>
    <n v="1"/>
    <n v="7"/>
    <n v="5"/>
    <n v="10"/>
    <n v="14"/>
    <x v="3"/>
  </r>
  <r>
    <s v="Steven Collins"/>
    <s v="fb45d80d"/>
    <x v="2"/>
    <x v="1"/>
    <d v="2022-06-23T00:00:00"/>
    <s v="Passed"/>
    <d v="2022-12-24T00:00:00"/>
    <s v="Passed"/>
    <d v="2024-02-24T00:00:00"/>
    <x v="2"/>
    <x v="6"/>
    <x v="1"/>
    <x v="0"/>
    <x v="1"/>
    <x v="0"/>
    <d v="2020-07-11T00:00:00"/>
    <x v="1"/>
    <x v="2"/>
    <n v="4"/>
    <n v="70319"/>
    <n v="15492"/>
    <n v="1"/>
    <n v="166"/>
    <n v="5"/>
    <n v="8"/>
    <n v="4"/>
    <x v="1"/>
  </r>
  <r>
    <s v="Steven Woodard"/>
    <s v="376e77c7"/>
    <x v="2"/>
    <x v="1"/>
    <d v="2024-01-23T00:00:00"/>
    <s v="Passed"/>
    <d v="2021-11-05T00:00:00"/>
    <s v="Passed"/>
    <d v="2020-12-31T00:00:00"/>
    <x v="3"/>
    <x v="1"/>
    <x v="0"/>
    <x v="1"/>
    <x v="5"/>
    <x v="0"/>
    <d v="2020-07-11T00:00:00"/>
    <x v="0"/>
    <x v="1"/>
    <n v="26"/>
    <n v="120212"/>
    <n v="14305"/>
    <n v="2"/>
    <n v="33"/>
    <n v="8"/>
    <n v="1"/>
    <n v="1"/>
    <x v="2"/>
  </r>
  <r>
    <s v="Robert Martin"/>
    <s v="27f1f394"/>
    <x v="2"/>
    <x v="1"/>
    <d v="2023-11-04T00:00:00"/>
    <s v="Passed"/>
    <d v="2021-09-20T00:00:00"/>
    <s v="Failed"/>
    <d v="2020-10-21T00:00:00"/>
    <x v="3"/>
    <x v="11"/>
    <x v="0"/>
    <x v="0"/>
    <x v="1"/>
    <x v="1"/>
    <d v="2023-07-13T00:00:00"/>
    <x v="1"/>
    <x v="4"/>
    <n v="23"/>
    <n v="140998"/>
    <n v="3561"/>
    <n v="4"/>
    <n v="128"/>
    <n v="7"/>
    <n v="6"/>
    <n v="9"/>
    <x v="14"/>
  </r>
  <r>
    <s v="Victor Allen"/>
    <s v="acb2d7c5"/>
    <x v="1"/>
    <x v="1"/>
    <d v="2022-08-20T00:00:00"/>
    <s v="Passed"/>
    <d v="2021-08-30T00:00:00"/>
    <s v="Failed"/>
    <d v="2022-09-05T00:00:00"/>
    <x v="0"/>
    <x v="10"/>
    <x v="1"/>
    <x v="2"/>
    <x v="3"/>
    <x v="2"/>
    <d v="2023-09-09T00:00:00"/>
    <x v="0"/>
    <x v="2"/>
    <n v="28"/>
    <n v="81694"/>
    <n v="6103"/>
    <n v="3"/>
    <n v="52"/>
    <n v="6"/>
    <n v="2"/>
    <n v="3"/>
    <x v="15"/>
  </r>
  <r>
    <s v="Donald Kennedy"/>
    <s v="71dff92f"/>
    <x v="0"/>
    <x v="1"/>
    <d v="2022-11-13T00:00:00"/>
    <s v="Failed"/>
    <d v="2023-06-24T00:00:00"/>
    <s v="Passed"/>
    <d v="2021-09-19T00:00:00"/>
    <x v="4"/>
    <x v="10"/>
    <x v="0"/>
    <x v="2"/>
    <x v="4"/>
    <x v="2"/>
    <d v="2023-07-13T00:00:00"/>
    <x v="0"/>
    <x v="1"/>
    <n v="16"/>
    <n v="134363"/>
    <n v="19683"/>
    <n v="2"/>
    <n v="6"/>
    <n v="9"/>
    <n v="5"/>
    <n v="3"/>
    <x v="15"/>
  </r>
  <r>
    <s v="Angela Miller"/>
    <s v="b119875d"/>
    <x v="0"/>
    <x v="1"/>
    <d v="2020-06-30T00:00:00"/>
    <s v="Passed"/>
    <d v="2021-07-31T00:00:00"/>
    <s v="Passed"/>
    <d v="2023-06-22T00:00:00"/>
    <x v="1"/>
    <x v="9"/>
    <x v="1"/>
    <x v="0"/>
    <x v="1"/>
    <x v="1"/>
    <d v="2023-08-25T00:00:00"/>
    <x v="1"/>
    <x v="1"/>
    <n v="6"/>
    <n v="145451"/>
    <n v="15363"/>
    <n v="4"/>
    <n v="113"/>
    <n v="2"/>
    <n v="10"/>
    <n v="14"/>
    <x v="3"/>
  </r>
  <r>
    <s v="Bill Hanna"/>
    <s v="570d33620"/>
    <x v="2"/>
    <x v="1"/>
    <d v="2022-10-04T00:00:00"/>
    <s v="Passed"/>
    <d v="2022-05-20T00:00:00"/>
    <s v="Failed"/>
    <d v="2022-01-06T00:00:00"/>
    <x v="0"/>
    <x v="5"/>
    <x v="1"/>
    <x v="1"/>
    <x v="1"/>
    <x v="0"/>
    <d v="2023-07-13T00:00:00"/>
    <x v="0"/>
    <x v="1"/>
    <n v="30"/>
    <n v="143824"/>
    <n v="2499"/>
    <n v="4"/>
    <n v="162"/>
    <n v="3"/>
    <n v="6"/>
    <n v="1"/>
    <x v="2"/>
  </r>
  <r>
    <s v="Troy Zimmerman"/>
    <s v="6fcc8bf2"/>
    <x v="1"/>
    <x v="2"/>
    <d v="2024-01-20T00:00:00"/>
    <s v="Failed"/>
    <d v="2022-11-24T00:00:00"/>
    <s v="Failed"/>
    <d v="2024-02-28T00:00:00"/>
    <x v="2"/>
    <x v="6"/>
    <x v="0"/>
    <x v="1"/>
    <x v="5"/>
    <x v="0"/>
    <d v="2023-07-13T00:00:00"/>
    <x v="0"/>
    <x v="0"/>
    <n v="16"/>
    <n v="72477"/>
    <n v="11153"/>
    <n v="2"/>
    <n v="119"/>
    <n v="9"/>
    <n v="2"/>
    <n v="15"/>
    <x v="6"/>
  </r>
  <r>
    <s v="Crystal Robinson"/>
    <s v="4fbf96ff"/>
    <x v="0"/>
    <x v="1"/>
    <d v="2021-02-19T00:00:00"/>
    <s v="Failed"/>
    <d v="2020-08-10T00:00:00"/>
    <s v="Failed"/>
    <d v="2021-11-27T00:00:00"/>
    <x v="4"/>
    <x v="0"/>
    <x v="0"/>
    <x v="2"/>
    <x v="3"/>
    <x v="1"/>
    <d v="2021-10-19T00:00:00"/>
    <x v="1"/>
    <x v="2"/>
    <n v="30"/>
    <n v="146153"/>
    <n v="16456"/>
    <n v="5"/>
    <n v="111"/>
    <n v="6"/>
    <n v="4"/>
    <n v="7"/>
    <x v="5"/>
  </r>
  <r>
    <s v="Tom Jones"/>
    <s v="9f0ec8c1"/>
    <x v="0"/>
    <x v="2"/>
    <d v="2022-01-09T00:00:00"/>
    <s v="Failed"/>
    <d v="2024-02-13T00:00:00"/>
    <s v="Passed"/>
    <d v="2021-08-03T00:00:00"/>
    <x v="4"/>
    <x v="7"/>
    <x v="0"/>
    <x v="1"/>
    <x v="5"/>
    <x v="1"/>
    <d v="2023-08-11T00:00:00"/>
    <x v="0"/>
    <x v="4"/>
    <n v="6"/>
    <n v="91144"/>
    <n v="4798"/>
    <n v="3"/>
    <n v="87"/>
    <n v="3"/>
    <n v="5"/>
    <n v="14"/>
    <x v="3"/>
  </r>
  <r>
    <s v="Richard Conley"/>
    <s v="48c401f4"/>
    <x v="0"/>
    <x v="1"/>
    <d v="2023-03-22T00:00:00"/>
    <s v="Failed"/>
    <d v="2022-06-11T00:00:00"/>
    <s v="Passed"/>
    <d v="2023-02-05T00:00:00"/>
    <x v="1"/>
    <x v="6"/>
    <x v="1"/>
    <x v="0"/>
    <x v="2"/>
    <x v="1"/>
    <d v="2021-07-07T00:00:00"/>
    <x v="1"/>
    <x v="2"/>
    <n v="26"/>
    <n v="128746"/>
    <n v="19344"/>
    <n v="3"/>
    <n v="91"/>
    <n v="6"/>
    <n v="5"/>
    <n v="2"/>
    <x v="10"/>
  </r>
  <r>
    <s v="Melissa Wright"/>
    <s v="bc42f442"/>
    <x v="1"/>
    <x v="1"/>
    <d v="2023-02-17T00:00:00"/>
    <s v="Failed"/>
    <d v="2023-12-04T00:00:00"/>
    <s v="Failed"/>
    <d v="2024-08-30T00:00:00"/>
    <x v="2"/>
    <x v="7"/>
    <x v="1"/>
    <x v="0"/>
    <x v="2"/>
    <x v="2"/>
    <d v="2021-07-07T00:00:00"/>
    <x v="1"/>
    <x v="2"/>
    <n v="8"/>
    <n v="72590"/>
    <n v="6466"/>
    <n v="3"/>
    <n v="47"/>
    <n v="8"/>
    <n v="7"/>
    <n v="7"/>
    <x v="5"/>
  </r>
  <r>
    <s v="Christopher Guerrero"/>
    <s v="fe340e3c"/>
    <x v="2"/>
    <x v="2"/>
    <d v="2022-10-28T00:00:00"/>
    <s v="Passed"/>
    <d v="2024-03-08T00:00:00"/>
    <s v="Passed"/>
    <d v="2020-01-23T00:00:00"/>
    <x v="3"/>
    <x v="5"/>
    <x v="0"/>
    <x v="0"/>
    <x v="3"/>
    <x v="0"/>
    <d v="2021-07-07T00:00:00"/>
    <x v="1"/>
    <x v="4"/>
    <n v="20"/>
    <n v="96407"/>
    <n v="1036"/>
    <n v="3"/>
    <n v="197"/>
    <n v="10"/>
    <n v="1"/>
    <n v="3"/>
    <x v="15"/>
  </r>
  <r>
    <s v="Matthew Booth"/>
    <s v="0e432d2c"/>
    <x v="0"/>
    <x v="2"/>
    <d v="2023-01-02T00:00:00"/>
    <s v="Passed"/>
    <d v="2020-07-19T00:00:00"/>
    <s v="Failed"/>
    <d v="2023-07-02T00:00:00"/>
    <x v="1"/>
    <x v="8"/>
    <x v="0"/>
    <x v="2"/>
    <x v="5"/>
    <x v="2"/>
    <d v="2021-07-07T00:00:00"/>
    <x v="1"/>
    <x v="0"/>
    <n v="26"/>
    <n v="77363"/>
    <n v="18271"/>
    <n v="2"/>
    <n v="8"/>
    <n v="1"/>
    <n v="10"/>
    <n v="9"/>
    <x v="14"/>
  </r>
  <r>
    <s v="Larry Vang"/>
    <s v="4578021a"/>
    <x v="2"/>
    <x v="1"/>
    <d v="2022-10-31T00:00:00"/>
    <s v="Passed"/>
    <d v="2024-05-30T00:00:00"/>
    <s v="Failed"/>
    <d v="2023-06-25T00:00:00"/>
    <x v="1"/>
    <x v="9"/>
    <x v="1"/>
    <x v="0"/>
    <x v="1"/>
    <x v="0"/>
    <d v="2021-09-28T00:00:00"/>
    <x v="0"/>
    <x v="1"/>
    <n v="11"/>
    <n v="71667"/>
    <n v="4075"/>
    <n v="4"/>
    <n v="194"/>
    <n v="8"/>
    <n v="8"/>
    <n v="9"/>
    <x v="14"/>
  </r>
  <r>
    <s v="Tyler Tate"/>
    <s v="128ffd3b"/>
    <x v="1"/>
    <x v="1"/>
    <d v="2021-01-11T00:00:00"/>
    <s v="Passed"/>
    <d v="2021-08-16T00:00:00"/>
    <s v="Passed"/>
    <d v="2022-11-23T00:00:00"/>
    <x v="0"/>
    <x v="0"/>
    <x v="0"/>
    <x v="2"/>
    <x v="1"/>
    <x v="1"/>
    <d v="2023-01-11T00:00:00"/>
    <x v="0"/>
    <x v="0"/>
    <n v="3"/>
    <n v="134565"/>
    <n v="5588"/>
    <n v="5"/>
    <n v="108"/>
    <n v="1"/>
    <n v="5"/>
    <n v="3"/>
    <x v="15"/>
  </r>
  <r>
    <s v="Victoria Young"/>
    <s v="918b5e51"/>
    <x v="1"/>
    <x v="2"/>
    <d v="2024-04-30T00:00:00"/>
    <s v="Passed"/>
    <d v="2020-01-29T00:00:00"/>
    <s v="Passed"/>
    <d v="2020-03-03T00:00:00"/>
    <x v="3"/>
    <x v="2"/>
    <x v="1"/>
    <x v="2"/>
    <x v="3"/>
    <x v="1"/>
    <d v="2020-03-31T00:00:00"/>
    <x v="1"/>
    <x v="4"/>
    <n v="20"/>
    <n v="74730"/>
    <n v="19121"/>
    <n v="3"/>
    <n v="64"/>
    <n v="10"/>
    <n v="1"/>
    <n v="11"/>
    <x v="11"/>
  </r>
  <r>
    <s v="Wendy Willis"/>
    <s v="79c36fe4"/>
    <x v="2"/>
    <x v="2"/>
    <d v="2022-02-14T00:00:00"/>
    <s v="Failed"/>
    <d v="2021-08-23T00:00:00"/>
    <s v="Failed"/>
    <d v="2022-02-14T00:00:00"/>
    <x v="0"/>
    <x v="6"/>
    <x v="1"/>
    <x v="2"/>
    <x v="2"/>
    <x v="1"/>
    <d v="2020-12-11T00:00:00"/>
    <x v="0"/>
    <x v="1"/>
    <n v="16"/>
    <n v="71052"/>
    <n v="14105"/>
    <n v="2"/>
    <n v="86"/>
    <n v="6"/>
    <n v="10"/>
    <n v="6"/>
    <x v="13"/>
  </r>
  <r>
    <s v="Edward Sanford"/>
    <s v="224680c1"/>
    <x v="2"/>
    <x v="1"/>
    <d v="2024-09-04T00:00:00"/>
    <s v="Passed"/>
    <d v="2021-08-10T00:00:00"/>
    <s v="Failed"/>
    <d v="2021-01-23T00:00:00"/>
    <x v="4"/>
    <x v="5"/>
    <x v="0"/>
    <x v="0"/>
    <x v="2"/>
    <x v="1"/>
    <d v="2022-03-17T00:00:00"/>
    <x v="1"/>
    <x v="0"/>
    <n v="7"/>
    <n v="88916"/>
    <n v="9523"/>
    <n v="2"/>
    <n v="18"/>
    <n v="7"/>
    <n v="2"/>
    <n v="1"/>
    <x v="2"/>
  </r>
  <r>
    <s v="Timothy Delgado"/>
    <s v="0aae7ae5"/>
    <x v="2"/>
    <x v="1"/>
    <d v="2022-05-14T00:00:00"/>
    <s v="Failed"/>
    <d v="2023-06-01T00:00:00"/>
    <s v="Passed"/>
    <d v="2023-04-04T00:00:00"/>
    <x v="1"/>
    <x v="4"/>
    <x v="0"/>
    <x v="2"/>
    <x v="1"/>
    <x v="0"/>
    <d v="2020-02-05T00:00:00"/>
    <x v="1"/>
    <x v="1"/>
    <n v="16"/>
    <n v="103098"/>
    <n v="18933"/>
    <n v="1"/>
    <n v="47"/>
    <n v="9"/>
    <n v="6"/>
    <n v="10"/>
    <x v="0"/>
  </r>
  <r>
    <s v="Stacy Peterson"/>
    <s v="3ccdc507"/>
    <x v="2"/>
    <x v="1"/>
    <d v="2021-11-18T00:00:00"/>
    <s v="Passed"/>
    <d v="2021-01-30T00:00:00"/>
    <s v="Failed"/>
    <d v="2021-07-02T00:00:00"/>
    <x v="4"/>
    <x v="8"/>
    <x v="0"/>
    <x v="1"/>
    <x v="5"/>
    <x v="1"/>
    <d v="2021-10-12T00:00:00"/>
    <x v="1"/>
    <x v="1"/>
    <n v="15"/>
    <n v="110290"/>
    <n v="12956"/>
    <n v="4"/>
    <n v="181"/>
    <n v="9"/>
    <n v="8"/>
    <n v="14"/>
    <x v="3"/>
  </r>
  <r>
    <s v="Jared Gardner"/>
    <s v="f1fc0683"/>
    <x v="0"/>
    <x v="1"/>
    <d v="2020-01-10T00:00:00"/>
    <s v="Failed"/>
    <d v="2021-11-10T00:00:00"/>
    <s v="Passed"/>
    <d v="2021-03-02T00:00:00"/>
    <x v="4"/>
    <x v="2"/>
    <x v="0"/>
    <x v="0"/>
    <x v="4"/>
    <x v="1"/>
    <d v="2023-11-05T00:00:00"/>
    <x v="0"/>
    <x v="0"/>
    <n v="20"/>
    <n v="89929"/>
    <n v="9719"/>
    <n v="1"/>
    <n v="141"/>
    <n v="6"/>
    <n v="8"/>
    <n v="3"/>
    <x v="15"/>
  </r>
  <r>
    <s v="Kyle Costa"/>
    <s v="e36eb8ad"/>
    <x v="0"/>
    <x v="2"/>
    <d v="2024-08-12T00:00:00"/>
    <s v="Failed"/>
    <d v="2023-04-11T00:00:00"/>
    <s v="Failed"/>
    <d v="2020-02-26T00:00:00"/>
    <x v="3"/>
    <x v="6"/>
    <x v="0"/>
    <x v="1"/>
    <x v="4"/>
    <x v="1"/>
    <d v="2022-10-16T00:00:00"/>
    <x v="1"/>
    <x v="4"/>
    <n v="27"/>
    <n v="142568"/>
    <n v="11084"/>
    <n v="3"/>
    <n v="109"/>
    <n v="1"/>
    <n v="3"/>
    <n v="9"/>
    <x v="14"/>
  </r>
  <r>
    <s v="Mr. Alexander Howell DDS"/>
    <s v="8b546862"/>
    <x v="1"/>
    <x v="1"/>
    <d v="2022-12-28T00:00:00"/>
    <s v="Failed"/>
    <d v="2020-08-03T00:00:00"/>
    <s v="Failed"/>
    <d v="2021-07-06T00:00:00"/>
    <x v="4"/>
    <x v="8"/>
    <x v="0"/>
    <x v="0"/>
    <x v="2"/>
    <x v="2"/>
    <d v="2024-07-31T00:00:00"/>
    <x v="0"/>
    <x v="4"/>
    <n v="28"/>
    <n v="70981"/>
    <n v="16655"/>
    <n v="2"/>
    <n v="50"/>
    <n v="7"/>
    <n v="2"/>
    <n v="0"/>
    <x v="12"/>
  </r>
  <r>
    <s v="Dr. Sara Sanford"/>
    <s v="214ccc82"/>
    <x v="0"/>
    <x v="2"/>
    <d v="2022-07-20T00:00:00"/>
    <s v="Failed"/>
    <d v="2020-10-24T00:00:00"/>
    <s v="Passed"/>
    <d v="2020-10-21T00:00:00"/>
    <x v="3"/>
    <x v="11"/>
    <x v="1"/>
    <x v="2"/>
    <x v="0"/>
    <x v="1"/>
    <d v="2022-02-13T00:00:00"/>
    <x v="0"/>
    <x v="2"/>
    <n v="1"/>
    <n v="127211"/>
    <n v="15115"/>
    <n v="2"/>
    <n v="12"/>
    <n v="8"/>
    <n v="4"/>
    <n v="8"/>
    <x v="9"/>
  </r>
  <r>
    <s v="Lori Gillespie"/>
    <s v="db91bc7a"/>
    <x v="2"/>
    <x v="1"/>
    <d v="2023-12-09T00:00:00"/>
    <s v="Passed"/>
    <d v="2021-03-10T00:00:00"/>
    <s v="Failed"/>
    <d v="2024-04-10T00:00:00"/>
    <x v="2"/>
    <x v="4"/>
    <x v="1"/>
    <x v="2"/>
    <x v="4"/>
    <x v="1"/>
    <d v="2024-07-31T00:00:00"/>
    <x v="1"/>
    <x v="0"/>
    <n v="30"/>
    <n v="90975"/>
    <n v="8535"/>
    <n v="3"/>
    <n v="155"/>
    <n v="8"/>
    <n v="9"/>
    <n v="5"/>
    <x v="8"/>
  </r>
  <r>
    <s v="Kenneth Nelson"/>
    <s v="99e77d2b"/>
    <x v="1"/>
    <x v="1"/>
    <d v="2024-07-03T00:00:00"/>
    <s v="Failed"/>
    <d v="2024-04-05T00:00:00"/>
    <s v="Failed"/>
    <d v="2024-07-31T00:00:00"/>
    <x v="2"/>
    <x v="8"/>
    <x v="0"/>
    <x v="2"/>
    <x v="4"/>
    <x v="0"/>
    <d v="2024-07-31T00:00:00"/>
    <x v="1"/>
    <x v="0"/>
    <n v="9"/>
    <n v="131752"/>
    <n v="3691"/>
    <n v="4"/>
    <n v="96"/>
    <n v="6"/>
    <n v="10"/>
    <n v="13"/>
    <x v="7"/>
  </r>
  <r>
    <s v="William Franco"/>
    <s v="ee120d59"/>
    <x v="0"/>
    <x v="2"/>
    <d v="2022-05-23T00:00:00"/>
    <s v="Passed"/>
    <d v="2022-11-08T00:00:00"/>
    <s v="Passed"/>
    <d v="2020-09-05T00:00:00"/>
    <x v="3"/>
    <x v="10"/>
    <x v="0"/>
    <x v="2"/>
    <x v="5"/>
    <x v="0"/>
    <d v="2024-07-31T00:00:00"/>
    <x v="1"/>
    <x v="3"/>
    <n v="13"/>
    <n v="115947"/>
    <n v="6345"/>
    <n v="2"/>
    <n v="123"/>
    <n v="4"/>
    <n v="2"/>
    <n v="11"/>
    <x v="11"/>
  </r>
  <r>
    <s v="Christopher Allen"/>
    <s v="c3fcbce4"/>
    <x v="2"/>
    <x v="1"/>
    <d v="2024-06-26T00:00:00"/>
    <s v="Passed"/>
    <d v="2020-06-20T00:00:00"/>
    <s v="Failed"/>
    <d v="2023-05-22T00:00:00"/>
    <x v="1"/>
    <x v="3"/>
    <x v="1"/>
    <x v="2"/>
    <x v="1"/>
    <x v="2"/>
    <d v="2024-07-31T00:00:00"/>
    <x v="0"/>
    <x v="0"/>
    <n v="17"/>
    <n v="77118"/>
    <n v="8835"/>
    <n v="3"/>
    <n v="1"/>
    <n v="9"/>
    <n v="9"/>
    <n v="11"/>
    <x v="11"/>
  </r>
  <r>
    <s v="Monica Chavez"/>
    <s v="af25d2b1"/>
    <x v="0"/>
    <x v="2"/>
    <d v="2023-09-05T00:00:00"/>
    <s v="Passed"/>
    <d v="2021-11-14T00:00:00"/>
    <s v="Failed"/>
    <d v="2021-08-12T00:00:00"/>
    <x v="4"/>
    <x v="7"/>
    <x v="1"/>
    <x v="2"/>
    <x v="5"/>
    <x v="2"/>
    <d v="2021-02-16T00:00:00"/>
    <x v="1"/>
    <x v="2"/>
    <n v="17"/>
    <n v="56446"/>
    <n v="9383"/>
    <n v="4"/>
    <n v="76"/>
    <n v="3"/>
    <n v="7"/>
    <n v="15"/>
    <x v="6"/>
  </r>
  <r>
    <s v="Richard Jones"/>
    <s v="34521fe9"/>
    <x v="0"/>
    <x v="1"/>
    <d v="2022-12-17T00:00:00"/>
    <s v="Passed"/>
    <d v="2023-11-22T00:00:00"/>
    <s v="Failed"/>
    <d v="2023-11-07T00:00:00"/>
    <x v="1"/>
    <x v="0"/>
    <x v="1"/>
    <x v="1"/>
    <x v="1"/>
    <x v="0"/>
    <d v="2024-07-31T00:00:00"/>
    <x v="0"/>
    <x v="0"/>
    <n v="15"/>
    <n v="129880"/>
    <n v="13484"/>
    <n v="5"/>
    <n v="200"/>
    <n v="8"/>
    <n v="5"/>
    <n v="11"/>
    <x v="11"/>
  </r>
  <r>
    <s v="Edward Warren"/>
    <s v="a5b5913b"/>
    <x v="0"/>
    <x v="2"/>
    <d v="2020-08-08T00:00:00"/>
    <s v="Failed"/>
    <d v="2021-11-02T00:00:00"/>
    <s v="Passed"/>
    <d v="2021-11-22T00:00:00"/>
    <x v="4"/>
    <x v="0"/>
    <x v="1"/>
    <x v="1"/>
    <x v="1"/>
    <x v="0"/>
    <d v="2024-07-31T00:00:00"/>
    <x v="1"/>
    <x v="3"/>
    <n v="17"/>
    <n v="68835"/>
    <n v="10937"/>
    <n v="3"/>
    <n v="13"/>
    <n v="2"/>
    <n v="5"/>
    <n v="15"/>
    <x v="6"/>
  </r>
  <r>
    <s v="Sarah Brown"/>
    <s v="032d7688"/>
    <x v="2"/>
    <x v="1"/>
    <d v="2020-07-12T00:00:00"/>
    <s v="Failed"/>
    <d v="2020-08-06T00:00:00"/>
    <s v="Failed"/>
    <d v="2020-12-05T00:00:00"/>
    <x v="3"/>
    <x v="1"/>
    <x v="0"/>
    <x v="0"/>
    <x v="2"/>
    <x v="0"/>
    <d v="2022-01-01T00:00:00"/>
    <x v="0"/>
    <x v="2"/>
    <n v="3"/>
    <n v="77022"/>
    <n v="16197"/>
    <n v="3"/>
    <n v="52"/>
    <n v="9"/>
    <n v="3"/>
    <n v="6"/>
    <x v="13"/>
  </r>
  <r>
    <s v="Cody Hart DDS"/>
    <s v="e31eb6bd"/>
    <x v="2"/>
    <x v="1"/>
    <d v="2020-05-21T00:00:00"/>
    <s v="Failed"/>
    <d v="2020-11-27T00:00:00"/>
    <s v="Failed"/>
    <d v="2022-05-28T00:00:00"/>
    <x v="0"/>
    <x v="3"/>
    <x v="0"/>
    <x v="1"/>
    <x v="1"/>
    <x v="0"/>
    <d v="2022-06-02T00:00:00"/>
    <x v="0"/>
    <x v="4"/>
    <n v="28"/>
    <n v="146559"/>
    <n v="5931"/>
    <n v="5"/>
    <n v="119"/>
    <n v="10"/>
    <n v="8"/>
    <n v="0"/>
    <x v="12"/>
  </r>
  <r>
    <s v="Charles Pena"/>
    <s v="e5997c44"/>
    <x v="1"/>
    <x v="2"/>
    <d v="2023-11-18T00:00:00"/>
    <s v="Failed"/>
    <d v="2021-11-27T00:00:00"/>
    <s v="Passed"/>
    <d v="2023-03-16T00:00:00"/>
    <x v="1"/>
    <x v="2"/>
    <x v="1"/>
    <x v="1"/>
    <x v="5"/>
    <x v="0"/>
    <d v="2022-08-13T00:00:00"/>
    <x v="1"/>
    <x v="2"/>
    <n v="4"/>
    <n v="141382"/>
    <n v="8963"/>
    <n v="4"/>
    <n v="61"/>
    <n v="7"/>
    <n v="3"/>
    <n v="2"/>
    <x v="10"/>
  </r>
  <r>
    <s v="Michael Simmons"/>
    <s v="34922db1"/>
    <x v="0"/>
    <x v="1"/>
    <d v="2023-11-19T00:00:00"/>
    <s v="Passed"/>
    <d v="2022-02-07T00:00:00"/>
    <s v="Passed"/>
    <d v="2024-01-15T00:00:00"/>
    <x v="2"/>
    <x v="5"/>
    <x v="0"/>
    <x v="1"/>
    <x v="0"/>
    <x v="1"/>
    <d v="2022-09-08T00:00:00"/>
    <x v="0"/>
    <x v="1"/>
    <n v="24"/>
    <n v="53550"/>
    <n v="9551"/>
    <n v="3"/>
    <n v="123"/>
    <n v="4"/>
    <n v="5"/>
    <n v="7"/>
    <x v="5"/>
  </r>
  <r>
    <s v="Gina Collins"/>
    <s v="80eb9e55"/>
    <x v="2"/>
    <x v="1"/>
    <d v="2021-03-20T00:00:00"/>
    <s v="Failed"/>
    <d v="2021-04-06T00:00:00"/>
    <s v="Failed"/>
    <d v="2020-04-25T00:00:00"/>
    <x v="3"/>
    <x v="4"/>
    <x v="1"/>
    <x v="2"/>
    <x v="5"/>
    <x v="1"/>
    <d v="2023-01-06T00:00:00"/>
    <x v="1"/>
    <x v="4"/>
    <n v="28"/>
    <n v="127111"/>
    <n v="4048"/>
    <n v="4"/>
    <n v="38"/>
    <n v="8"/>
    <n v="4"/>
    <n v="15"/>
    <x v="6"/>
  </r>
  <r>
    <s v="Stephanie Preston"/>
    <s v="fe7a5d2b"/>
    <x v="0"/>
    <x v="2"/>
    <d v="2020-07-18T00:00:00"/>
    <s v="Passed"/>
    <d v="2022-04-12T00:00:00"/>
    <s v="Passed"/>
    <d v="2021-12-17T00:00:00"/>
    <x v="4"/>
    <x v="1"/>
    <x v="0"/>
    <x v="0"/>
    <x v="1"/>
    <x v="2"/>
    <d v="2022-09-08T00:00:00"/>
    <x v="1"/>
    <x v="2"/>
    <n v="8"/>
    <n v="47933"/>
    <n v="8885"/>
    <n v="3"/>
    <n v="189"/>
    <n v="1"/>
    <n v="5"/>
    <n v="5"/>
    <x v="8"/>
  </r>
  <r>
    <s v="Carol Moss"/>
    <s v="b8c7559d"/>
    <x v="2"/>
    <x v="2"/>
    <d v="2023-08-21T00:00:00"/>
    <s v="Failed"/>
    <d v="2024-04-22T00:00:00"/>
    <s v="Failed"/>
    <d v="2021-03-02T00:00:00"/>
    <x v="4"/>
    <x v="2"/>
    <x v="0"/>
    <x v="2"/>
    <x v="4"/>
    <x v="2"/>
    <d v="2024-06-24T00:00:00"/>
    <x v="0"/>
    <x v="2"/>
    <n v="27"/>
    <n v="104390"/>
    <n v="11507"/>
    <n v="3"/>
    <n v="181"/>
    <n v="4"/>
    <n v="2"/>
    <n v="6"/>
    <x v="13"/>
  </r>
  <r>
    <s v="Michael Oconnell"/>
    <s v="5bdddcbb"/>
    <x v="2"/>
    <x v="1"/>
    <d v="2020-10-24T00:00:00"/>
    <s v="Passed"/>
    <d v="2022-06-10T00:00:00"/>
    <s v="Passed"/>
    <d v="2020-08-22T00:00:00"/>
    <x v="3"/>
    <x v="7"/>
    <x v="0"/>
    <x v="0"/>
    <x v="1"/>
    <x v="2"/>
    <d v="2022-12-21T00:00:00"/>
    <x v="0"/>
    <x v="0"/>
    <n v="17"/>
    <n v="121683"/>
    <n v="10988"/>
    <n v="1"/>
    <n v="35"/>
    <n v="6"/>
    <n v="10"/>
    <n v="4"/>
    <x v="1"/>
  </r>
  <r>
    <s v="Ricky Williams"/>
    <s v="95c877df"/>
    <x v="0"/>
    <x v="1"/>
    <d v="2023-10-21T00:00:00"/>
    <s v="Failed"/>
    <d v="2022-07-25T00:00:00"/>
    <s v="Passed"/>
    <d v="2024-01-28T00:00:00"/>
    <x v="2"/>
    <x v="5"/>
    <x v="0"/>
    <x v="1"/>
    <x v="5"/>
    <x v="1"/>
    <d v="2020-01-09T00:00:00"/>
    <x v="0"/>
    <x v="4"/>
    <n v="26"/>
    <n v="84501"/>
    <n v="9516"/>
    <n v="2"/>
    <n v="75"/>
    <n v="10"/>
    <n v="4"/>
    <n v="6"/>
    <x v="13"/>
  </r>
  <r>
    <s v="Michelle Stevenson"/>
    <s v="e56a6788"/>
    <x v="1"/>
    <x v="1"/>
    <d v="2023-03-24T00:00:00"/>
    <s v="Passed"/>
    <d v="2023-04-29T00:00:00"/>
    <s v="Passed"/>
    <d v="2024-08-21T00:00:00"/>
    <x v="2"/>
    <x v="7"/>
    <x v="1"/>
    <x v="0"/>
    <x v="5"/>
    <x v="1"/>
    <d v="2023-04-10T00:00:00"/>
    <x v="0"/>
    <x v="0"/>
    <n v="8"/>
    <n v="43189"/>
    <n v="16276"/>
    <n v="2"/>
    <n v="42"/>
    <n v="7"/>
    <n v="2"/>
    <n v="2"/>
    <x v="10"/>
  </r>
  <r>
    <s v="Zachary Lewis"/>
    <s v="7c0af2f0"/>
    <x v="2"/>
    <x v="1"/>
    <d v="2021-06-22T00:00:00"/>
    <s v="Failed"/>
    <d v="2021-09-27T00:00:00"/>
    <s v="Passed"/>
    <d v="2023-08-12T00:00:00"/>
    <x v="1"/>
    <x v="7"/>
    <x v="1"/>
    <x v="2"/>
    <x v="2"/>
    <x v="2"/>
    <d v="2024-06-12T00:00:00"/>
    <x v="1"/>
    <x v="0"/>
    <n v="19"/>
    <n v="94508"/>
    <n v="5101"/>
    <n v="1"/>
    <n v="98"/>
    <n v="9"/>
    <n v="3"/>
    <n v="0"/>
    <x v="12"/>
  </r>
  <r>
    <s v="Deborah Fowler"/>
    <s v="da88ad93"/>
    <x v="0"/>
    <x v="1"/>
    <d v="2023-05-28T00:00:00"/>
    <s v="Failed"/>
    <d v="2024-02-08T00:00:00"/>
    <s v="Failed"/>
    <d v="2023-05-16T00:00:00"/>
    <x v="1"/>
    <x v="3"/>
    <x v="1"/>
    <x v="1"/>
    <x v="2"/>
    <x v="1"/>
    <d v="2020-01-09T00:00:00"/>
    <x v="1"/>
    <x v="4"/>
    <n v="22"/>
    <n v="126037"/>
    <n v="2549"/>
    <n v="5"/>
    <n v="59"/>
    <n v="10"/>
    <n v="10"/>
    <n v="5"/>
    <x v="8"/>
  </r>
  <r>
    <s v="Mary Rivera"/>
    <s v="8f45aa85"/>
    <x v="0"/>
    <x v="2"/>
    <d v="2021-02-05T00:00:00"/>
    <s v="Failed"/>
    <d v="2024-06-08T00:00:00"/>
    <s v="Failed"/>
    <d v="2020-02-25T00:00:00"/>
    <x v="3"/>
    <x v="6"/>
    <x v="0"/>
    <x v="1"/>
    <x v="3"/>
    <x v="1"/>
    <d v="2020-01-09T00:00:00"/>
    <x v="1"/>
    <x v="3"/>
    <n v="14"/>
    <n v="121651"/>
    <n v="13725"/>
    <n v="5"/>
    <n v="166"/>
    <n v="5"/>
    <n v="8"/>
    <n v="11"/>
    <x v="11"/>
  </r>
  <r>
    <s v="Norma Soto"/>
    <s v="4bb6d046"/>
    <x v="1"/>
    <x v="2"/>
    <d v="2021-05-16T00:00:00"/>
    <s v="Passed"/>
    <d v="2024-07-14T00:00:00"/>
    <s v="Failed"/>
    <d v="2020-07-28T00:00:00"/>
    <x v="3"/>
    <x v="8"/>
    <x v="1"/>
    <x v="0"/>
    <x v="4"/>
    <x v="0"/>
    <d v="2022-12-25T00:00:00"/>
    <x v="0"/>
    <x v="2"/>
    <n v="14"/>
    <n v="74328"/>
    <n v="16450"/>
    <n v="2"/>
    <n v="134"/>
    <n v="10"/>
    <n v="1"/>
    <n v="2"/>
    <x v="10"/>
  </r>
  <r>
    <s v="Chase Brown"/>
    <s v="e11b1348"/>
    <x v="2"/>
    <x v="1"/>
    <d v="2021-07-03T00:00:00"/>
    <s v="Failed"/>
    <d v="2023-02-09T00:00:00"/>
    <s v="Passed"/>
    <d v="2022-12-16T00:00:00"/>
    <x v="0"/>
    <x v="1"/>
    <x v="1"/>
    <x v="0"/>
    <x v="5"/>
    <x v="1"/>
    <d v="2022-08-13T00:00:00"/>
    <x v="1"/>
    <x v="0"/>
    <n v="5"/>
    <n v="96676"/>
    <n v="11524"/>
    <n v="1"/>
    <n v="71"/>
    <n v="7"/>
    <n v="3"/>
    <n v="10"/>
    <x v="0"/>
  </r>
  <r>
    <s v="Rachael Ray"/>
    <s v="3c73ff32"/>
    <x v="1"/>
    <x v="2"/>
    <d v="2023-03-08T00:00:00"/>
    <s v="Failed"/>
    <d v="2020-01-10T00:00:00"/>
    <s v="Failed"/>
    <d v="2020-09-26T00:00:00"/>
    <x v="3"/>
    <x v="10"/>
    <x v="0"/>
    <x v="2"/>
    <x v="5"/>
    <x v="1"/>
    <d v="2020-04-04T00:00:00"/>
    <x v="0"/>
    <x v="4"/>
    <n v="22"/>
    <n v="88061"/>
    <n v="6960"/>
    <n v="1"/>
    <n v="21"/>
    <n v="3"/>
    <n v="4"/>
    <n v="5"/>
    <x v="8"/>
  </r>
  <r>
    <s v="Cynthia Duncan"/>
    <s v="e284ea46"/>
    <x v="2"/>
    <x v="1"/>
    <d v="2024-06-09T00:00:00"/>
    <s v="Failed"/>
    <d v="2024-02-14T00:00:00"/>
    <s v="Passed"/>
    <d v="2021-02-25T00:00:00"/>
    <x v="4"/>
    <x v="6"/>
    <x v="1"/>
    <x v="0"/>
    <x v="4"/>
    <x v="0"/>
    <d v="2023-01-19T00:00:00"/>
    <x v="0"/>
    <x v="4"/>
    <n v="30"/>
    <n v="76209"/>
    <n v="2858"/>
    <n v="5"/>
    <n v="121"/>
    <n v="1"/>
    <n v="8"/>
    <n v="4"/>
    <x v="1"/>
  </r>
  <r>
    <s v="Ronald Santiago"/>
    <s v="d4e0eb7e"/>
    <x v="2"/>
    <x v="1"/>
    <d v="2020-02-03T00:00:00"/>
    <s v="Passed"/>
    <d v="2020-12-03T00:00:00"/>
    <s v="Failed"/>
    <d v="2020-12-02T00:00:00"/>
    <x v="3"/>
    <x v="1"/>
    <x v="1"/>
    <x v="0"/>
    <x v="3"/>
    <x v="2"/>
    <d v="2020-04-04T00:00:00"/>
    <x v="1"/>
    <x v="2"/>
    <n v="26"/>
    <n v="56327"/>
    <n v="15274"/>
    <n v="5"/>
    <n v="17"/>
    <n v="1"/>
    <n v="6"/>
    <n v="8"/>
    <x v="9"/>
  </r>
  <r>
    <s v="Caitlyn Andrade"/>
    <s v="36e64735"/>
    <x v="2"/>
    <x v="1"/>
    <d v="2021-04-17T00:00:00"/>
    <s v="Passed"/>
    <d v="2023-04-21T00:00:00"/>
    <s v="Passed"/>
    <d v="2023-03-09T00:00:00"/>
    <x v="1"/>
    <x v="2"/>
    <x v="1"/>
    <x v="2"/>
    <x v="0"/>
    <x v="1"/>
    <d v="2020-04-04T00:00:00"/>
    <x v="1"/>
    <x v="2"/>
    <n v="14"/>
    <n v="132767"/>
    <n v="11501"/>
    <n v="2"/>
    <n v="134"/>
    <n v="7"/>
    <n v="1"/>
    <n v="11"/>
    <x v="11"/>
  </r>
  <r>
    <s v="Brian Hernandez"/>
    <s v="02d36c39"/>
    <x v="2"/>
    <x v="1"/>
    <d v="2022-06-26T00:00:00"/>
    <s v="Failed"/>
    <d v="2020-07-08T00:00:00"/>
    <s v="Failed"/>
    <d v="2023-11-06T00:00:00"/>
    <x v="1"/>
    <x v="0"/>
    <x v="1"/>
    <x v="2"/>
    <x v="0"/>
    <x v="1"/>
    <d v="2020-04-04T00:00:00"/>
    <x v="1"/>
    <x v="4"/>
    <n v="20"/>
    <n v="101326"/>
    <n v="6812"/>
    <n v="5"/>
    <n v="136"/>
    <n v="3"/>
    <n v="7"/>
    <n v="2"/>
    <x v="10"/>
  </r>
  <r>
    <s v="Brandon Thompson"/>
    <s v="f7400dc8"/>
    <x v="0"/>
    <x v="1"/>
    <d v="2024-07-12T00:00:00"/>
    <s v="Passed"/>
    <d v="2023-11-03T00:00:00"/>
    <s v="Passed"/>
    <d v="2022-04-11T00:00:00"/>
    <x v="0"/>
    <x v="4"/>
    <x v="0"/>
    <x v="1"/>
    <x v="0"/>
    <x v="2"/>
    <d v="2020-04-04T00:00:00"/>
    <x v="1"/>
    <x v="1"/>
    <n v="29"/>
    <n v="87850"/>
    <n v="8057"/>
    <n v="4"/>
    <n v="142"/>
    <n v="7"/>
    <n v="1"/>
    <n v="0"/>
    <x v="12"/>
  </r>
  <r>
    <s v="Lisa Malone"/>
    <s v="6c3a1ea1"/>
    <x v="1"/>
    <x v="1"/>
    <d v="2020-01-13T00:00:00"/>
    <s v="Failed"/>
    <d v="2024-04-02T00:00:00"/>
    <s v="Failed"/>
    <d v="2022-10-19T00:00:00"/>
    <x v="0"/>
    <x v="11"/>
    <x v="1"/>
    <x v="2"/>
    <x v="0"/>
    <x v="2"/>
    <d v="2020-04-04T00:00:00"/>
    <x v="0"/>
    <x v="2"/>
    <n v="11"/>
    <n v="115166"/>
    <n v="11046"/>
    <n v="2"/>
    <n v="108"/>
    <n v="4"/>
    <n v="6"/>
    <n v="12"/>
    <x v="4"/>
  </r>
  <r>
    <s v="Sharon Stevens"/>
    <s v="321s58098"/>
    <x v="0"/>
    <x v="1"/>
    <d v="2022-09-17T00:00:00"/>
    <s v="Passed"/>
    <d v="2024-04-19T00:00:00"/>
    <s v="Passed"/>
    <d v="2022-05-09T00:00:00"/>
    <x v="0"/>
    <x v="3"/>
    <x v="0"/>
    <x v="1"/>
    <x v="2"/>
    <x v="0"/>
    <d v="2020-04-04T00:00:00"/>
    <x v="1"/>
    <x v="1"/>
    <n v="10"/>
    <n v="93314"/>
    <n v="17651"/>
    <n v="3"/>
    <n v="76"/>
    <n v="7"/>
    <n v="8"/>
    <n v="4"/>
    <x v="1"/>
  </r>
  <r>
    <s v="Preston Valdez"/>
    <s v="ebab0cd4"/>
    <x v="2"/>
    <x v="1"/>
    <d v="2023-12-10T00:00:00"/>
    <s v="Failed"/>
    <d v="2022-08-13T00:00:00"/>
    <s v="Failed"/>
    <d v="2020-05-05T00:00:00"/>
    <x v="3"/>
    <x v="3"/>
    <x v="0"/>
    <x v="0"/>
    <x v="2"/>
    <x v="0"/>
    <d v="2022-06-07T00:00:00"/>
    <x v="1"/>
    <x v="3"/>
    <n v="27"/>
    <n v="96004"/>
    <n v="3351"/>
    <n v="5"/>
    <n v="6"/>
    <n v="3"/>
    <n v="5"/>
    <n v="8"/>
    <x v="9"/>
  </r>
  <r>
    <s v="Michael Harvey"/>
    <s v="c76296f2"/>
    <x v="2"/>
    <x v="1"/>
    <d v="2021-05-14T00:00:00"/>
    <s v="Passed"/>
    <d v="2021-05-26T00:00:00"/>
    <s v="Passed"/>
    <d v="2023-09-22T00:00:00"/>
    <x v="1"/>
    <x v="10"/>
    <x v="1"/>
    <x v="2"/>
    <x v="4"/>
    <x v="0"/>
    <d v="2023-03-22T00:00:00"/>
    <x v="1"/>
    <x v="3"/>
    <n v="11"/>
    <n v="139677"/>
    <n v="2630"/>
    <n v="5"/>
    <n v="134"/>
    <n v="6"/>
    <n v="5"/>
    <n v="3"/>
    <x v="15"/>
  </r>
  <r>
    <s v="Brian Anderson"/>
    <s v="f53ae3fe"/>
    <x v="0"/>
    <x v="1"/>
    <d v="2022-08-05T00:00:00"/>
    <s v="Failed"/>
    <d v="2024-01-20T00:00:00"/>
    <s v="Passed"/>
    <d v="2021-08-20T00:00:00"/>
    <x v="4"/>
    <x v="7"/>
    <x v="1"/>
    <x v="0"/>
    <x v="2"/>
    <x v="1"/>
    <d v="2023-03-22T00:00:00"/>
    <x v="0"/>
    <x v="0"/>
    <n v="21"/>
    <n v="40930"/>
    <n v="3134"/>
    <n v="5"/>
    <n v="66"/>
    <n v="7"/>
    <n v="9"/>
    <n v="1"/>
    <x v="2"/>
  </r>
  <r>
    <s v="Stephanie Gomez"/>
    <s v="e0cc030f"/>
    <x v="2"/>
    <x v="1"/>
    <d v="2020-02-27T00:00:00"/>
    <s v="Failed"/>
    <d v="2021-10-23T00:00:00"/>
    <s v="Passed"/>
    <d v="2022-05-30T00:00:00"/>
    <x v="0"/>
    <x v="3"/>
    <x v="0"/>
    <x v="2"/>
    <x v="2"/>
    <x v="0"/>
    <d v="2023-03-22T00:00:00"/>
    <x v="0"/>
    <x v="0"/>
    <n v="21"/>
    <n v="116557"/>
    <n v="7112"/>
    <n v="4"/>
    <n v="183"/>
    <n v="10"/>
    <n v="4"/>
    <n v="1"/>
    <x v="2"/>
  </r>
  <r>
    <s v="Andrew Daniel"/>
    <s v="c7ec58e8"/>
    <x v="0"/>
    <x v="2"/>
    <d v="2023-12-03T00:00:00"/>
    <s v="Passed"/>
    <d v="2021-07-09T00:00:00"/>
    <s v="Failed"/>
    <d v="2020-03-13T00:00:00"/>
    <x v="3"/>
    <x v="2"/>
    <x v="1"/>
    <x v="0"/>
    <x v="5"/>
    <x v="0"/>
    <d v="2021-11-29T00:00:00"/>
    <x v="0"/>
    <x v="0"/>
    <n v="5"/>
    <n v="61754"/>
    <n v="14542"/>
    <n v="2"/>
    <n v="16"/>
    <n v="10"/>
    <n v="2"/>
    <n v="15"/>
    <x v="6"/>
  </r>
  <r>
    <s v="Erik Parker"/>
    <s v="5c53bcdf"/>
    <x v="0"/>
    <x v="1"/>
    <d v="2021-10-12T00:00:00"/>
    <s v="Passed"/>
    <d v="2021-03-10T00:00:00"/>
    <s v="Failed"/>
    <d v="2021-06-14T00:00:00"/>
    <x v="4"/>
    <x v="9"/>
    <x v="1"/>
    <x v="2"/>
    <x v="0"/>
    <x v="2"/>
    <d v="2023-05-22T00:00:00"/>
    <x v="0"/>
    <x v="3"/>
    <n v="12"/>
    <n v="75855"/>
    <n v="10729"/>
    <n v="5"/>
    <n v="165"/>
    <n v="1"/>
    <n v="1"/>
    <n v="9"/>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7">
  <r>
    <x v="0"/>
    <x v="0"/>
  </r>
  <r>
    <x v="1"/>
    <x v="1"/>
  </r>
  <r>
    <x v="0"/>
    <x v="0"/>
  </r>
  <r>
    <x v="2"/>
    <x v="1"/>
  </r>
  <r>
    <x v="0"/>
    <x v="0"/>
  </r>
  <r>
    <x v="0"/>
    <x v="1"/>
  </r>
  <r>
    <x v="0"/>
    <x v="1"/>
  </r>
  <r>
    <x v="3"/>
    <x v="0"/>
  </r>
  <r>
    <x v="0"/>
    <x v="0"/>
  </r>
  <r>
    <x v="0"/>
    <x v="1"/>
  </r>
  <r>
    <x v="0"/>
    <x v="0"/>
  </r>
  <r>
    <x v="0"/>
    <x v="1"/>
  </r>
  <r>
    <x v="0"/>
    <x v="1"/>
  </r>
  <r>
    <x v="2"/>
    <x v="0"/>
  </r>
  <r>
    <x v="3"/>
    <x v="0"/>
  </r>
  <r>
    <x v="0"/>
    <x v="0"/>
  </r>
  <r>
    <x v="0"/>
    <x v="0"/>
  </r>
  <r>
    <x v="0"/>
    <x v="0"/>
  </r>
  <r>
    <x v="3"/>
    <x v="1"/>
  </r>
  <r>
    <x v="4"/>
    <x v="1"/>
  </r>
  <r>
    <x v="3"/>
    <x v="0"/>
  </r>
  <r>
    <x v="0"/>
    <x v="0"/>
  </r>
  <r>
    <x v="0"/>
    <x v="1"/>
  </r>
  <r>
    <x v="2"/>
    <x v="0"/>
  </r>
  <r>
    <x v="3"/>
    <x v="1"/>
  </r>
  <r>
    <x v="0"/>
    <x v="0"/>
  </r>
  <r>
    <x v="2"/>
    <x v="0"/>
  </r>
  <r>
    <x v="2"/>
    <x v="0"/>
  </r>
  <r>
    <x v="2"/>
    <x v="0"/>
  </r>
  <r>
    <x v="2"/>
    <x v="0"/>
  </r>
  <r>
    <x v="2"/>
    <x v="1"/>
  </r>
  <r>
    <x v="2"/>
    <x v="0"/>
  </r>
  <r>
    <x v="2"/>
    <x v="0"/>
  </r>
  <r>
    <x v="2"/>
    <x v="1"/>
  </r>
  <r>
    <x v="1"/>
    <x v="1"/>
  </r>
  <r>
    <x v="1"/>
    <x v="0"/>
  </r>
  <r>
    <x v="3"/>
    <x v="0"/>
  </r>
  <r>
    <x v="3"/>
    <x v="1"/>
  </r>
  <r>
    <x v="3"/>
    <x v="1"/>
  </r>
  <r>
    <x v="4"/>
    <x v="1"/>
  </r>
  <r>
    <x v="4"/>
    <x v="0"/>
  </r>
  <r>
    <x v="2"/>
    <x v="0"/>
  </r>
  <r>
    <x v="2"/>
    <x v="1"/>
  </r>
  <r>
    <x v="2"/>
    <x v="1"/>
  </r>
  <r>
    <x v="2"/>
    <x v="0"/>
  </r>
  <r>
    <x v="2"/>
    <x v="1"/>
  </r>
  <r>
    <x v="2"/>
    <x v="1"/>
  </r>
  <r>
    <x v="1"/>
    <x v="1"/>
  </r>
  <r>
    <x v="0"/>
    <x v="0"/>
  </r>
  <r>
    <x v="0"/>
    <x v="1"/>
  </r>
  <r>
    <x v="1"/>
    <x v="0"/>
  </r>
  <r>
    <x v="0"/>
    <x v="0"/>
  </r>
  <r>
    <x v="0"/>
    <x v="1"/>
  </r>
  <r>
    <x v="3"/>
    <x v="1"/>
  </r>
  <r>
    <x v="0"/>
    <x v="1"/>
  </r>
  <r>
    <x v="2"/>
    <x v="1"/>
  </r>
  <r>
    <x v="3"/>
    <x v="0"/>
  </r>
  <r>
    <x v="2"/>
    <x v="1"/>
  </r>
  <r>
    <x v="1"/>
    <x v="1"/>
  </r>
  <r>
    <x v="1"/>
    <x v="1"/>
  </r>
  <r>
    <x v="1"/>
    <x v="1"/>
  </r>
  <r>
    <x v="0"/>
    <x v="1"/>
  </r>
  <r>
    <x v="1"/>
    <x v="1"/>
  </r>
  <r>
    <x v="2"/>
    <x v="0"/>
  </r>
  <r>
    <x v="2"/>
    <x v="0"/>
  </r>
  <r>
    <x v="2"/>
    <x v="1"/>
  </r>
  <r>
    <x v="3"/>
    <x v="1"/>
  </r>
  <r>
    <x v="2"/>
    <x v="0"/>
  </r>
  <r>
    <x v="2"/>
    <x v="0"/>
  </r>
  <r>
    <x v="2"/>
    <x v="1"/>
  </r>
  <r>
    <x v="2"/>
    <x v="1"/>
  </r>
  <r>
    <x v="2"/>
    <x v="0"/>
  </r>
  <r>
    <x v="3"/>
    <x v="0"/>
  </r>
  <r>
    <x v="0"/>
    <x v="1"/>
  </r>
  <r>
    <x v="0"/>
    <x v="1"/>
  </r>
  <r>
    <x v="0"/>
    <x v="1"/>
  </r>
  <r>
    <x v="0"/>
    <x v="1"/>
  </r>
  <r>
    <x v="0"/>
    <x v="1"/>
  </r>
  <r>
    <x v="3"/>
    <x v="0"/>
  </r>
  <r>
    <x v="3"/>
    <x v="1"/>
  </r>
  <r>
    <x v="2"/>
    <x v="0"/>
  </r>
  <r>
    <x v="0"/>
    <x v="0"/>
  </r>
  <r>
    <x v="2"/>
    <x v="0"/>
  </r>
  <r>
    <x v="0"/>
    <x v="0"/>
  </r>
  <r>
    <x v="0"/>
    <x v="0"/>
  </r>
  <r>
    <x v="2"/>
    <x v="0"/>
  </r>
  <r>
    <x v="0"/>
    <x v="1"/>
  </r>
  <r>
    <x v="3"/>
    <x v="1"/>
  </r>
  <r>
    <x v="1"/>
    <x v="1"/>
  </r>
  <r>
    <x v="4"/>
    <x v="0"/>
  </r>
  <r>
    <x v="2"/>
    <x v="0"/>
  </r>
  <r>
    <x v="2"/>
    <x v="1"/>
  </r>
  <r>
    <x v="0"/>
    <x v="1"/>
  </r>
  <r>
    <x v="2"/>
    <x v="1"/>
  </r>
  <r>
    <x v="1"/>
    <x v="0"/>
  </r>
  <r>
    <x v="2"/>
    <x v="0"/>
  </r>
  <r>
    <x v="4"/>
    <x v="0"/>
  </r>
  <r>
    <x v="4"/>
    <x v="0"/>
  </r>
  <r>
    <x v="4"/>
    <x v="1"/>
  </r>
  <r>
    <x v="0"/>
    <x v="0"/>
  </r>
  <r>
    <x v="0"/>
    <x v="1"/>
  </r>
  <r>
    <x v="4"/>
    <x v="0"/>
  </r>
  <r>
    <x v="0"/>
    <x v="0"/>
  </r>
  <r>
    <x v="4"/>
    <x v="1"/>
  </r>
  <r>
    <x v="2"/>
    <x v="1"/>
  </r>
  <r>
    <x v="4"/>
    <x v="1"/>
  </r>
  <r>
    <x v="2"/>
    <x v="1"/>
  </r>
  <r>
    <x v="4"/>
    <x v="0"/>
  </r>
  <r>
    <x v="2"/>
    <x v="1"/>
  </r>
  <r>
    <x v="2"/>
    <x v="0"/>
  </r>
  <r>
    <x v="4"/>
    <x v="1"/>
  </r>
  <r>
    <x v="2"/>
    <x v="0"/>
  </r>
  <r>
    <x v="4"/>
    <x v="0"/>
  </r>
  <r>
    <x v="3"/>
    <x v="0"/>
  </r>
  <r>
    <x v="4"/>
    <x v="1"/>
  </r>
  <r>
    <x v="2"/>
    <x v="1"/>
  </r>
  <r>
    <x v="2"/>
    <x v="0"/>
  </r>
  <r>
    <x v="4"/>
    <x v="1"/>
  </r>
  <r>
    <x v="2"/>
    <x v="1"/>
  </r>
  <r>
    <x v="0"/>
    <x v="0"/>
  </r>
  <r>
    <x v="2"/>
    <x v="0"/>
  </r>
  <r>
    <x v="0"/>
    <x v="0"/>
  </r>
  <r>
    <x v="0"/>
    <x v="1"/>
  </r>
  <r>
    <x v="3"/>
    <x v="1"/>
  </r>
  <r>
    <x v="0"/>
    <x v="0"/>
  </r>
  <r>
    <x v="0"/>
    <x v="1"/>
  </r>
  <r>
    <x v="2"/>
    <x v="1"/>
  </r>
  <r>
    <x v="2"/>
    <x v="1"/>
  </r>
  <r>
    <x v="1"/>
    <x v="1"/>
  </r>
  <r>
    <x v="2"/>
    <x v="0"/>
  </r>
  <r>
    <x v="3"/>
    <x v="0"/>
  </r>
  <r>
    <x v="1"/>
    <x v="1"/>
  </r>
  <r>
    <x v="2"/>
    <x v="0"/>
  </r>
  <r>
    <x v="2"/>
    <x v="0"/>
  </r>
  <r>
    <x v="1"/>
    <x v="1"/>
  </r>
  <r>
    <x v="1"/>
    <x v="1"/>
  </r>
  <r>
    <x v="2"/>
    <x v="1"/>
  </r>
  <r>
    <x v="3"/>
    <x v="0"/>
  </r>
  <r>
    <x v="3"/>
    <x v="0"/>
  </r>
  <r>
    <x v="1"/>
    <x v="0"/>
  </r>
  <r>
    <x v="2"/>
    <x v="0"/>
  </r>
  <r>
    <x v="3"/>
    <x v="1"/>
  </r>
  <r>
    <x v="3"/>
    <x v="0"/>
  </r>
  <r>
    <x v="2"/>
    <x v="0"/>
  </r>
  <r>
    <x v="1"/>
    <x v="0"/>
  </r>
  <r>
    <x v="3"/>
    <x v="0"/>
  </r>
  <r>
    <x v="4"/>
    <x v="0"/>
  </r>
  <r>
    <x v="3"/>
    <x v="1"/>
  </r>
  <r>
    <x v="1"/>
    <x v="1"/>
  </r>
  <r>
    <x v="2"/>
    <x v="0"/>
  </r>
  <r>
    <x v="2"/>
    <x v="0"/>
  </r>
  <r>
    <x v="1"/>
    <x v="1"/>
  </r>
  <r>
    <x v="1"/>
    <x v="1"/>
  </r>
  <r>
    <x v="1"/>
    <x v="1"/>
  </r>
  <r>
    <x v="3"/>
    <x v="1"/>
  </r>
  <r>
    <x v="1"/>
    <x v="1"/>
  </r>
  <r>
    <x v="1"/>
    <x v="0"/>
  </r>
  <r>
    <x v="0"/>
    <x v="1"/>
  </r>
  <r>
    <x v="1"/>
    <x v="1"/>
  </r>
  <r>
    <x v="2"/>
    <x v="1"/>
  </r>
  <r>
    <x v="3"/>
    <x v="1"/>
  </r>
  <r>
    <x v="2"/>
    <x v="0"/>
  </r>
  <r>
    <x v="2"/>
    <x v="1"/>
  </r>
  <r>
    <x v="1"/>
    <x v="1"/>
  </r>
  <r>
    <x v="2"/>
    <x v="1"/>
  </r>
  <r>
    <x v="1"/>
    <x v="1"/>
  </r>
  <r>
    <x v="1"/>
    <x v="1"/>
  </r>
  <r>
    <x v="1"/>
    <x v="0"/>
  </r>
  <r>
    <x v="1"/>
    <x v="1"/>
  </r>
  <r>
    <x v="1"/>
    <x v="0"/>
  </r>
  <r>
    <x v="1"/>
    <x v="0"/>
  </r>
  <r>
    <x v="1"/>
    <x v="0"/>
  </r>
  <r>
    <x v="1"/>
    <x v="0"/>
  </r>
  <r>
    <x v="2"/>
    <x v="0"/>
  </r>
  <r>
    <x v="3"/>
    <x v="1"/>
  </r>
  <r>
    <x v="1"/>
    <x v="1"/>
  </r>
  <r>
    <x v="1"/>
    <x v="0"/>
  </r>
  <r>
    <x v="3"/>
    <x v="0"/>
  </r>
  <r>
    <x v="3"/>
    <x v="0"/>
  </r>
  <r>
    <x v="4"/>
    <x v="0"/>
  </r>
  <r>
    <x v="3"/>
    <x v="0"/>
  </r>
  <r>
    <x v="3"/>
    <x v="0"/>
  </r>
  <r>
    <x v="3"/>
    <x v="1"/>
  </r>
  <r>
    <x v="1"/>
    <x v="1"/>
  </r>
  <r>
    <x v="0"/>
    <x v="1"/>
  </r>
  <r>
    <x v="3"/>
    <x v="1"/>
  </r>
  <r>
    <x v="1"/>
    <x v="1"/>
  </r>
  <r>
    <x v="1"/>
    <x v="1"/>
  </r>
  <r>
    <x v="1"/>
    <x v="0"/>
  </r>
  <r>
    <x v="1"/>
    <x v="0"/>
  </r>
  <r>
    <x v="0"/>
    <x v="0"/>
  </r>
  <r>
    <x v="0"/>
    <x v="0"/>
  </r>
  <r>
    <x v="4"/>
    <x v="1"/>
  </r>
  <r>
    <x v="0"/>
    <x v="1"/>
  </r>
  <r>
    <x v="0"/>
    <x v="1"/>
  </r>
  <r>
    <x v="4"/>
    <x v="1"/>
  </r>
  <r>
    <x v="0"/>
    <x v="1"/>
  </r>
  <r>
    <x v="0"/>
    <x v="1"/>
  </r>
  <r>
    <x v="0"/>
    <x v="1"/>
  </r>
  <r>
    <x v="0"/>
    <x v="0"/>
  </r>
  <r>
    <x v="0"/>
    <x v="1"/>
  </r>
  <r>
    <x v="1"/>
    <x v="0"/>
  </r>
  <r>
    <x v="1"/>
    <x v="1"/>
  </r>
  <r>
    <x v="1"/>
    <x v="1"/>
  </r>
  <r>
    <x v="1"/>
    <x v="1"/>
  </r>
  <r>
    <x v="1"/>
    <x v="1"/>
  </r>
  <r>
    <x v="3"/>
    <x v="1"/>
  </r>
  <r>
    <x v="2"/>
    <x v="0"/>
  </r>
  <r>
    <x v="2"/>
    <x v="0"/>
  </r>
  <r>
    <x v="3"/>
    <x v="1"/>
  </r>
  <r>
    <x v="2"/>
    <x v="0"/>
  </r>
  <r>
    <x v="0"/>
    <x v="1"/>
  </r>
  <r>
    <x v="3"/>
    <x v="1"/>
  </r>
  <r>
    <x v="0"/>
    <x v="1"/>
  </r>
  <r>
    <x v="0"/>
    <x v="0"/>
  </r>
  <r>
    <x v="0"/>
    <x v="1"/>
  </r>
  <r>
    <x v="0"/>
    <x v="1"/>
  </r>
  <r>
    <x v="4"/>
    <x v="0"/>
  </r>
  <r>
    <x v="2"/>
    <x v="1"/>
  </r>
  <r>
    <x v="0"/>
    <x v="0"/>
  </r>
  <r>
    <x v="3"/>
    <x v="1"/>
  </r>
  <r>
    <x v="0"/>
    <x v="1"/>
  </r>
  <r>
    <x v="0"/>
    <x v="0"/>
  </r>
  <r>
    <x v="0"/>
    <x v="1"/>
  </r>
  <r>
    <x v="0"/>
    <x v="1"/>
  </r>
  <r>
    <x v="0"/>
    <x v="1"/>
  </r>
  <r>
    <x v="0"/>
    <x v="0"/>
  </r>
  <r>
    <x v="0"/>
    <x v="0"/>
  </r>
  <r>
    <x v="3"/>
    <x v="1"/>
  </r>
  <r>
    <x v="4"/>
    <x v="0"/>
  </r>
  <r>
    <x v="0"/>
    <x v="0"/>
  </r>
  <r>
    <x v="0"/>
    <x v="0"/>
  </r>
  <r>
    <x v="2"/>
    <x v="0"/>
  </r>
  <r>
    <x v="3"/>
    <x v="1"/>
  </r>
  <r>
    <x v="3"/>
    <x v="1"/>
  </r>
  <r>
    <x v="3"/>
    <x v="1"/>
  </r>
  <r>
    <x v="3"/>
    <x v="0"/>
  </r>
  <r>
    <x v="2"/>
    <x v="0"/>
  </r>
  <r>
    <x v="3"/>
    <x v="0"/>
  </r>
  <r>
    <x v="3"/>
    <x v="0"/>
  </r>
  <r>
    <x v="3"/>
    <x v="1"/>
  </r>
  <r>
    <x v="4"/>
    <x v="1"/>
  </r>
  <r>
    <x v="3"/>
    <x v="0"/>
  </r>
  <r>
    <x v="3"/>
    <x v="1"/>
  </r>
  <r>
    <x v="3"/>
    <x v="1"/>
  </r>
  <r>
    <x v="3"/>
    <x v="0"/>
  </r>
  <r>
    <x v="3"/>
    <x v="0"/>
  </r>
  <r>
    <x v="3"/>
    <x v="0"/>
  </r>
  <r>
    <x v="1"/>
    <x v="1"/>
  </r>
  <r>
    <x v="2"/>
    <x v="0"/>
  </r>
  <r>
    <x v="0"/>
    <x v="0"/>
  </r>
  <r>
    <x v="1"/>
    <x v="0"/>
  </r>
  <r>
    <x v="0"/>
    <x v="1"/>
  </r>
  <r>
    <x v="0"/>
    <x v="1"/>
  </r>
  <r>
    <x v="3"/>
    <x v="0"/>
  </r>
  <r>
    <x v="3"/>
    <x v="1"/>
  </r>
  <r>
    <x v="4"/>
    <x v="0"/>
  </r>
  <r>
    <x v="3"/>
    <x v="1"/>
  </r>
  <r>
    <x v="1"/>
    <x v="0"/>
  </r>
  <r>
    <x v="4"/>
    <x v="0"/>
  </r>
  <r>
    <x v="4"/>
    <x v="1"/>
  </r>
  <r>
    <x v="4"/>
    <x v="0"/>
  </r>
  <r>
    <x v="2"/>
    <x v="1"/>
  </r>
  <r>
    <x v="0"/>
    <x v="0"/>
  </r>
  <r>
    <x v="2"/>
    <x v="1"/>
  </r>
  <r>
    <x v="1"/>
    <x v="1"/>
  </r>
  <r>
    <x v="3"/>
    <x v="1"/>
  </r>
  <r>
    <x v="0"/>
    <x v="0"/>
  </r>
  <r>
    <x v="0"/>
    <x v="0"/>
  </r>
  <r>
    <x v="0"/>
    <x v="1"/>
  </r>
  <r>
    <x v="0"/>
    <x v="1"/>
  </r>
  <r>
    <x v="2"/>
    <x v="0"/>
  </r>
  <r>
    <x v="0"/>
    <x v="1"/>
  </r>
  <r>
    <x v="0"/>
    <x v="1"/>
  </r>
  <r>
    <x v="0"/>
    <x v="0"/>
  </r>
  <r>
    <x v="0"/>
    <x v="1"/>
  </r>
  <r>
    <x v="3"/>
    <x v="0"/>
  </r>
  <r>
    <x v="0"/>
    <x v="1"/>
  </r>
  <r>
    <x v="0"/>
    <x v="1"/>
  </r>
  <r>
    <x v="2"/>
    <x v="1"/>
  </r>
  <r>
    <x v="4"/>
    <x v="1"/>
  </r>
  <r>
    <x v="0"/>
    <x v="0"/>
  </r>
  <r>
    <x v="2"/>
    <x v="1"/>
  </r>
  <r>
    <x v="0"/>
    <x v="1"/>
  </r>
  <r>
    <x v="2"/>
    <x v="1"/>
  </r>
  <r>
    <x v="1"/>
    <x v="1"/>
  </r>
  <r>
    <x v="2"/>
    <x v="1"/>
  </r>
  <r>
    <x v="2"/>
    <x v="1"/>
  </r>
  <r>
    <x v="2"/>
    <x v="0"/>
  </r>
  <r>
    <x v="2"/>
    <x v="1"/>
  </r>
  <r>
    <x v="4"/>
    <x v="1"/>
  </r>
  <r>
    <x v="2"/>
    <x v="1"/>
  </r>
  <r>
    <x v="4"/>
    <x v="1"/>
  </r>
  <r>
    <x v="1"/>
    <x v="0"/>
  </r>
  <r>
    <x v="1"/>
    <x v="0"/>
  </r>
  <r>
    <x v="0"/>
    <x v="0"/>
  </r>
  <r>
    <x v="0"/>
    <x v="1"/>
  </r>
  <r>
    <x v="0"/>
    <x v="0"/>
  </r>
  <r>
    <x v="0"/>
    <x v="1"/>
  </r>
  <r>
    <x v="0"/>
    <x v="0"/>
  </r>
  <r>
    <x v="4"/>
    <x v="1"/>
  </r>
  <r>
    <x v="4"/>
    <x v="1"/>
  </r>
  <r>
    <x v="4"/>
    <x v="0"/>
  </r>
  <r>
    <x v="4"/>
    <x v="1"/>
  </r>
  <r>
    <x v="0"/>
    <x v="1"/>
  </r>
  <r>
    <x v="1"/>
    <x v="0"/>
  </r>
  <r>
    <x v="1"/>
    <x v="0"/>
  </r>
  <r>
    <x v="4"/>
    <x v="0"/>
  </r>
  <r>
    <x v="4"/>
    <x v="1"/>
  </r>
  <r>
    <x v="4"/>
    <x v="1"/>
  </r>
  <r>
    <x v="1"/>
    <x v="0"/>
  </r>
  <r>
    <x v="3"/>
    <x v="0"/>
  </r>
  <r>
    <x v="3"/>
    <x v="0"/>
  </r>
  <r>
    <x v="0"/>
    <x v="1"/>
  </r>
  <r>
    <x v="2"/>
    <x v="1"/>
  </r>
  <r>
    <x v="3"/>
    <x v="0"/>
  </r>
  <r>
    <x v="3"/>
    <x v="0"/>
  </r>
  <r>
    <x v="4"/>
    <x v="0"/>
  </r>
  <r>
    <x v="4"/>
    <x v="0"/>
  </r>
  <r>
    <x v="3"/>
    <x v="0"/>
  </r>
  <r>
    <x v="2"/>
    <x v="1"/>
  </r>
  <r>
    <x v="4"/>
    <x v="1"/>
  </r>
  <r>
    <x v="2"/>
    <x v="0"/>
  </r>
  <r>
    <x v="0"/>
    <x v="0"/>
  </r>
  <r>
    <x v="2"/>
    <x v="1"/>
  </r>
  <r>
    <x v="2"/>
    <x v="0"/>
  </r>
  <r>
    <x v="1"/>
    <x v="1"/>
  </r>
  <r>
    <x v="4"/>
    <x v="0"/>
  </r>
  <r>
    <x v="4"/>
    <x v="1"/>
  </r>
  <r>
    <x v="3"/>
    <x v="1"/>
  </r>
  <r>
    <x v="3"/>
    <x v="1"/>
  </r>
  <r>
    <x v="4"/>
    <x v="1"/>
  </r>
  <r>
    <x v="3"/>
    <x v="0"/>
  </r>
  <r>
    <x v="3"/>
    <x v="0"/>
  </r>
  <r>
    <x v="0"/>
    <x v="0"/>
  </r>
  <r>
    <x v="4"/>
    <x v="1"/>
  </r>
  <r>
    <x v="3"/>
    <x v="1"/>
  </r>
  <r>
    <x v="0"/>
    <x v="0"/>
  </r>
  <r>
    <x v="1"/>
    <x v="0"/>
  </r>
  <r>
    <x v="3"/>
    <x v="1"/>
  </r>
  <r>
    <x v="3"/>
    <x v="0"/>
  </r>
  <r>
    <x v="3"/>
    <x v="0"/>
  </r>
  <r>
    <x v="2"/>
    <x v="1"/>
  </r>
  <r>
    <x v="3"/>
    <x v="1"/>
  </r>
  <r>
    <x v="0"/>
    <x v="0"/>
  </r>
  <r>
    <x v="0"/>
    <x v="0"/>
  </r>
  <r>
    <x v="0"/>
    <x v="0"/>
  </r>
  <r>
    <x v="0"/>
    <x v="1"/>
  </r>
  <r>
    <x v="3"/>
    <x v="0"/>
  </r>
  <r>
    <x v="1"/>
    <x v="0"/>
  </r>
  <r>
    <x v="2"/>
    <x v="0"/>
  </r>
  <r>
    <x v="2"/>
    <x v="0"/>
  </r>
  <r>
    <x v="4"/>
    <x v="0"/>
  </r>
  <r>
    <x v="2"/>
    <x v="1"/>
  </r>
  <r>
    <x v="4"/>
    <x v="1"/>
  </r>
  <r>
    <x v="2"/>
    <x v="1"/>
  </r>
  <r>
    <x v="2"/>
    <x v="0"/>
  </r>
  <r>
    <x v="1"/>
    <x v="1"/>
  </r>
  <r>
    <x v="1"/>
    <x v="0"/>
  </r>
  <r>
    <x v="1"/>
    <x v="0"/>
  </r>
  <r>
    <x v="1"/>
    <x v="1"/>
  </r>
  <r>
    <x v="1"/>
    <x v="0"/>
  </r>
  <r>
    <x v="1"/>
    <x v="0"/>
  </r>
  <r>
    <x v="0"/>
    <x v="1"/>
  </r>
  <r>
    <x v="1"/>
    <x v="0"/>
  </r>
  <r>
    <x v="0"/>
    <x v="1"/>
  </r>
  <r>
    <x v="0"/>
    <x v="1"/>
  </r>
  <r>
    <x v="0"/>
    <x v="1"/>
  </r>
  <r>
    <x v="0"/>
    <x v="1"/>
  </r>
  <r>
    <x v="0"/>
    <x v="0"/>
  </r>
  <r>
    <x v="1"/>
    <x v="0"/>
  </r>
  <r>
    <x v="2"/>
    <x v="1"/>
  </r>
  <r>
    <x v="2"/>
    <x v="0"/>
  </r>
  <r>
    <x v="3"/>
    <x v="1"/>
  </r>
  <r>
    <x v="2"/>
    <x v="1"/>
  </r>
  <r>
    <x v="0"/>
    <x v="1"/>
  </r>
  <r>
    <x v="1"/>
    <x v="0"/>
  </r>
  <r>
    <x v="3"/>
    <x v="1"/>
  </r>
  <r>
    <x v="4"/>
    <x v="0"/>
  </r>
  <r>
    <x v="3"/>
    <x v="0"/>
  </r>
  <r>
    <x v="4"/>
    <x v="1"/>
  </r>
  <r>
    <x v="4"/>
    <x v="1"/>
  </r>
  <r>
    <x v="4"/>
    <x v="1"/>
  </r>
  <r>
    <x v="4"/>
    <x v="0"/>
  </r>
  <r>
    <x v="0"/>
    <x v="1"/>
  </r>
  <r>
    <x v="4"/>
    <x v="0"/>
  </r>
  <r>
    <x v="4"/>
    <x v="1"/>
  </r>
  <r>
    <x v="3"/>
    <x v="0"/>
  </r>
  <r>
    <x v="3"/>
    <x v="0"/>
  </r>
  <r>
    <x v="3"/>
    <x v="1"/>
  </r>
  <r>
    <x v="3"/>
    <x v="0"/>
  </r>
  <r>
    <x v="1"/>
    <x v="1"/>
  </r>
  <r>
    <x v="3"/>
    <x v="1"/>
  </r>
  <r>
    <x v="4"/>
    <x v="0"/>
  </r>
  <r>
    <x v="3"/>
    <x v="0"/>
  </r>
  <r>
    <x v="2"/>
    <x v="0"/>
  </r>
  <r>
    <x v="1"/>
    <x v="0"/>
  </r>
  <r>
    <x v="4"/>
    <x v="1"/>
  </r>
  <r>
    <x v="2"/>
    <x v="1"/>
  </r>
  <r>
    <x v="2"/>
    <x v="1"/>
  </r>
  <r>
    <x v="3"/>
    <x v="0"/>
  </r>
  <r>
    <x v="3"/>
    <x v="1"/>
  </r>
  <r>
    <x v="2"/>
    <x v="0"/>
  </r>
  <r>
    <x v="1"/>
    <x v="0"/>
  </r>
  <r>
    <x v="2"/>
    <x v="1"/>
  </r>
  <r>
    <x v="2"/>
    <x v="1"/>
  </r>
  <r>
    <x v="2"/>
    <x v="1"/>
  </r>
  <r>
    <x v="2"/>
    <x v="1"/>
  </r>
  <r>
    <x v="2"/>
    <x v="0"/>
  </r>
  <r>
    <x v="2"/>
    <x v="1"/>
  </r>
  <r>
    <x v="3"/>
    <x v="1"/>
  </r>
  <r>
    <x v="1"/>
    <x v="1"/>
  </r>
  <r>
    <x v="1"/>
    <x v="0"/>
  </r>
  <r>
    <x v="1"/>
    <x v="0"/>
  </r>
  <r>
    <x v="0"/>
    <x v="0"/>
  </r>
  <r>
    <x v="1"/>
    <x v="0"/>
  </r>
  <r>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1A45EE-7681-4EA5-AA43-AC1C41FE99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27">
    <pivotField showAll="0"/>
    <pivotField showAll="0"/>
    <pivotField showAll="0"/>
    <pivotField showAll="0"/>
    <pivotField numFmtId="14" showAll="0"/>
    <pivotField showAll="0"/>
    <pivotField numFmtId="14" showAll="0"/>
    <pivotField showAll="0"/>
    <pivotField numFmtId="14"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dataField="1" showAll="0"/>
    <pivotField showAll="0"/>
    <pivotField showAll="0"/>
    <pivotField numFmtId="2" showAll="0"/>
  </pivotFields>
  <rowItems count="1">
    <i/>
  </rowItems>
  <colItems count="1">
    <i/>
  </colItems>
  <dataFields count="1">
    <dataField name="Average of Satisfaction Score" fld="23" subtotal="average" baseField="0"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EF6E1A-A903-4678-8DD2-A75B631ADF3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12" firstHeaderRow="1" firstDataRow="1" firstDataCol="1"/>
  <pivotFields count="27">
    <pivotField showAll="0"/>
    <pivotField showAll="0"/>
    <pivotField showAll="0">
      <items count="4">
        <item x="2"/>
        <item x="0"/>
        <item x="1"/>
        <item t="default"/>
      </items>
    </pivotField>
    <pivotField showAll="0"/>
    <pivotField numFmtId="14" showAll="0"/>
    <pivotField showAll="0"/>
    <pivotField numFmtId="14" showAll="0"/>
    <pivotField showAll="0"/>
    <pivotField numFmtId="14" showAll="0"/>
    <pivotField showAll="0"/>
    <pivotField showAll="0"/>
    <pivotField showAll="0"/>
    <pivotField axis="axisRow" showAll="0">
      <items count="4">
        <item x="1"/>
        <item x="0"/>
        <item x="2"/>
        <item t="default"/>
      </items>
    </pivotField>
    <pivotField showAll="0"/>
    <pivotField axis="axisRow" dataField="1" showAll="0">
      <items count="4">
        <item h="1" x="0"/>
        <item x="2"/>
        <item x="1"/>
        <item t="default"/>
      </items>
    </pivotField>
    <pivotField numFmtId="14" showAll="0"/>
    <pivotField showAll="0"/>
    <pivotField showAll="0"/>
    <pivotField showAll="0"/>
    <pivotField showAll="0"/>
    <pivotField showAll="0"/>
    <pivotField showAll="0"/>
    <pivotField showAll="0"/>
    <pivotField showAll="0"/>
    <pivotField showAll="0"/>
    <pivotField showAll="0"/>
    <pivotField numFmtId="2" showAll="0"/>
  </pivotFields>
  <rowFields count="2">
    <field x="14"/>
    <field x="12"/>
  </rowFields>
  <rowItems count="9">
    <i>
      <x v="1"/>
    </i>
    <i r="1">
      <x/>
    </i>
    <i r="1">
      <x v="1"/>
    </i>
    <i r="1">
      <x v="2"/>
    </i>
    <i>
      <x v="2"/>
    </i>
    <i r="1">
      <x/>
    </i>
    <i r="1">
      <x v="1"/>
    </i>
    <i r="1">
      <x v="2"/>
    </i>
    <i t="grand">
      <x/>
    </i>
  </rowItems>
  <colItems count="1">
    <i/>
  </colItems>
  <dataFields count="1">
    <dataField name="Count of Job Typ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7B5240-A61F-4BC1-A43B-CAED8FFA75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7">
    <pivotField showAll="0"/>
    <pivotField showAll="0"/>
    <pivotField showAll="0"/>
    <pivotField dataField="1" showAll="0"/>
    <pivotField numFmtId="14" showAll="0"/>
    <pivotField showAll="0"/>
    <pivotField numFmtId="14" showAll="0"/>
    <pivotField showAll="0"/>
    <pivotField numFmtId="14" showAll="0"/>
    <pivotField showAll="0"/>
    <pivotField showAll="0"/>
    <pivotField showAll="0"/>
    <pivotField axis="axisRow" showAll="0">
      <items count="4">
        <item x="1"/>
        <item x="0"/>
        <item x="2"/>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numFmtId="2" showAll="0"/>
  </pivotFields>
  <rowFields count="1">
    <field x="12"/>
  </rowFields>
  <rowItems count="4">
    <i>
      <x/>
    </i>
    <i>
      <x v="1"/>
    </i>
    <i>
      <x v="2"/>
    </i>
    <i t="grand">
      <x/>
    </i>
  </rowItems>
  <colItems count="1">
    <i/>
  </colItems>
  <dataFields count="1">
    <dataField name="Count of Statu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DA82BC-1EF6-4D20-A5B5-E5361079DA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7" firstHeaderRow="1" firstDataRow="1" firstDataCol="1"/>
  <pivotFields count="27">
    <pivotField showAll="0"/>
    <pivotField showAll="0"/>
    <pivotField showAll="0"/>
    <pivotField showAll="0"/>
    <pivotField numFmtId="14" showAll="0"/>
    <pivotField showAll="0"/>
    <pivotField numFmtId="14" showAll="0"/>
    <pivotField showAll="0"/>
    <pivotField numFmtId="14" showAll="0"/>
    <pivotField showAll="0"/>
    <pivotField showAll="0"/>
    <pivotField showAll="0"/>
    <pivotField axis="axisRow" showAll="0">
      <items count="4">
        <item x="1"/>
        <item x="0"/>
        <item sd="0" x="2"/>
        <item t="default"/>
      </items>
    </pivotField>
    <pivotField showAll="0"/>
    <pivotField showAll="0"/>
    <pivotField numFmtId="14" showAll="0"/>
    <pivotField showAll="0"/>
    <pivotField axis="axisRow" dataField="1" showAll="0">
      <items count="6">
        <item x="0"/>
        <item x="2"/>
        <item x="3"/>
        <item x="4"/>
        <item x="1"/>
        <item t="default"/>
      </items>
    </pivotField>
    <pivotField showAll="0"/>
    <pivotField showAll="0"/>
    <pivotField showAll="0"/>
    <pivotField showAll="0"/>
    <pivotField showAll="0"/>
    <pivotField showAll="0"/>
    <pivotField showAll="0"/>
    <pivotField showAll="0"/>
    <pivotField numFmtId="2" showAll="0"/>
  </pivotFields>
  <rowFields count="2">
    <field x="12"/>
    <field x="17"/>
  </rowFields>
  <rowItems count="14">
    <i>
      <x/>
    </i>
    <i r="1">
      <x/>
    </i>
    <i r="1">
      <x v="1"/>
    </i>
    <i r="1">
      <x v="2"/>
    </i>
    <i r="1">
      <x v="3"/>
    </i>
    <i r="1">
      <x v="4"/>
    </i>
    <i>
      <x v="1"/>
    </i>
    <i r="1">
      <x/>
    </i>
    <i r="1">
      <x v="1"/>
    </i>
    <i r="1">
      <x v="2"/>
    </i>
    <i r="1">
      <x v="3"/>
    </i>
    <i r="1">
      <x v="4"/>
    </i>
    <i>
      <x v="2"/>
    </i>
    <i t="grand">
      <x/>
    </i>
  </rowItems>
  <colItems count="1">
    <i/>
  </colItems>
  <dataFields count="1">
    <dataField name="Count of Exit Reason"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EED850-B92F-4C59-904A-16B55C0D61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6" firstHeaderRow="1" firstDataRow="1" firstDataCol="1"/>
  <pivotFields count="27">
    <pivotField showAll="0"/>
    <pivotField showAll="0"/>
    <pivotField showAll="0"/>
    <pivotField showAll="0"/>
    <pivotField numFmtId="14" showAll="0"/>
    <pivotField showAll="0"/>
    <pivotField numFmtId="14" showAll="0"/>
    <pivotField showAll="0"/>
    <pivotField numFmtId="14" showAll="0"/>
    <pivotField showAll="0"/>
    <pivotField showAll="0"/>
    <pivotField showAll="0"/>
    <pivotField axis="axisRow" showAll="0">
      <items count="4">
        <item x="1"/>
        <item x="0"/>
        <item h="1" x="2"/>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numFmtId="2" showAll="0">
      <items count="17">
        <item x="12"/>
        <item x="2"/>
        <item x="10"/>
        <item x="15"/>
        <item x="1"/>
        <item x="8"/>
        <item x="13"/>
        <item x="5"/>
        <item x="9"/>
        <item x="14"/>
        <item x="0"/>
        <item x="11"/>
        <item x="4"/>
        <item x="7"/>
        <item x="3"/>
        <item x="6"/>
        <item t="default"/>
      </items>
    </pivotField>
  </pivotFields>
  <rowFields count="1">
    <field x="12"/>
  </rowFields>
  <rowItems count="3">
    <i>
      <x/>
    </i>
    <i>
      <x v="1"/>
    </i>
    <i t="grand">
      <x/>
    </i>
  </rowItems>
  <colItems count="1">
    <i/>
  </colItems>
  <dataFields count="1">
    <dataField name="Average of Absenteeism Rate (%)" fld="26" subtotal="average" baseField="12" baseItem="0" numFmtId="2"/>
  </dataFields>
  <chartFormats count="6">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2" count="1" selected="0">
            <x v="1"/>
          </reference>
        </references>
      </pivotArea>
    </chartFormat>
    <chartFormat chart="11" format="2">
      <pivotArea type="data" outline="0" fieldPosition="0">
        <references count="2">
          <reference field="4294967294" count="1" selected="0">
            <x v="0"/>
          </reference>
          <reference field="12"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12" count="1" selected="0">
            <x v="0"/>
          </reference>
        </references>
      </pivotArea>
    </chartFormat>
    <chartFormat chart="22" format="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34F96F-AA5F-4502-AB1B-D24A0B8F45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67" firstHeaderRow="1" firstDataRow="2" firstDataCol="1"/>
  <pivotFields count="27">
    <pivotField showAll="0"/>
    <pivotField showAll="0"/>
    <pivotField showAll="0">
      <items count="4">
        <item x="2"/>
        <item x="0"/>
        <item x="1"/>
        <item t="default"/>
      </items>
    </pivotField>
    <pivotField axis="axisCol" dataField="1" showAll="0">
      <items count="4">
        <item x="1"/>
        <item h="1" x="0"/>
        <item x="2"/>
        <item t="default"/>
      </items>
    </pivotField>
    <pivotField numFmtId="14" showAll="0"/>
    <pivotField showAll="0"/>
    <pivotField numFmtId="14" showAll="0"/>
    <pivotField showAll="0"/>
    <pivotField numFmtId="14" showAll="0"/>
    <pivotField axis="axisRow" showAll="0">
      <items count="6">
        <item x="3"/>
        <item x="4"/>
        <item x="0"/>
        <item x="1"/>
        <item x="2"/>
        <item t="default"/>
      </items>
    </pivotField>
    <pivotField axis="axisRow" showAll="0">
      <items count="13">
        <item x="5"/>
        <item x="6"/>
        <item x="2"/>
        <item x="4"/>
        <item x="3"/>
        <item x="9"/>
        <item x="8"/>
        <item x="7"/>
        <item x="10"/>
        <item x="11"/>
        <item x="0"/>
        <item x="1"/>
        <item t="default"/>
      </items>
    </pivotField>
    <pivotField showAll="0"/>
    <pivotField showAll="0">
      <items count="4">
        <item x="1"/>
        <item x="0"/>
        <item x="2"/>
        <item t="default"/>
      </items>
    </pivotField>
    <pivotField showAll="0">
      <items count="7">
        <item x="0"/>
        <item x="5"/>
        <item x="3"/>
        <item x="4"/>
        <item x="1"/>
        <item x="2"/>
        <item t="default"/>
      </items>
    </pivotField>
    <pivotField showAll="0">
      <items count="4">
        <item x="0"/>
        <item x="2"/>
        <item x="1"/>
        <item t="default"/>
      </items>
    </pivotField>
    <pivotField numFmtId="14" showAll="0"/>
    <pivotField showAll="0"/>
    <pivotField showAll="0"/>
    <pivotField showAll="0"/>
    <pivotField showAll="0"/>
    <pivotField showAll="0"/>
    <pivotField showAll="0"/>
    <pivotField showAll="0"/>
    <pivotField showAll="0"/>
    <pivotField showAll="0"/>
    <pivotField showAll="0"/>
    <pivotField numFmtId="2" showAll="0"/>
  </pivotFields>
  <rowFields count="2">
    <field x="9"/>
    <field x="10"/>
  </rowFields>
  <rowItems count="6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t="grand">
      <x/>
    </i>
  </rowItems>
  <colFields count="1">
    <field x="3"/>
  </colFields>
  <colItems count="3">
    <i>
      <x/>
    </i>
    <i>
      <x v="2"/>
    </i>
    <i t="grand">
      <x/>
    </i>
  </colItems>
  <dataFields count="1">
    <dataField name="Count of Status" fld="3"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2" format="2" series="1">
      <pivotArea type="data" outline="0" fieldPosition="0">
        <references count="2">
          <reference field="4294967294" count="1" selected="0">
            <x v="0"/>
          </reference>
          <reference field="3" count="1" selected="0">
            <x v="0"/>
          </reference>
        </references>
      </pivotArea>
    </chartFormat>
    <chartFormat chart="2" format="3" series="1">
      <pivotArea type="data" outline="0" fieldPosition="0">
        <references count="2">
          <reference field="4294967294" count="1" selected="0">
            <x v="0"/>
          </reference>
          <reference field="3" count="1" selected="0">
            <x v="2"/>
          </reference>
        </references>
      </pivotArea>
    </chartFormat>
    <chartFormat chart="9" format="4" series="1">
      <pivotArea type="data" outline="0" fieldPosition="0">
        <references count="2">
          <reference field="4294967294" count="1" selected="0">
            <x v="0"/>
          </reference>
          <reference field="3" count="1" selected="0">
            <x v="0"/>
          </reference>
        </references>
      </pivotArea>
    </chartFormat>
    <chartFormat chart="9" format="5"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9F253D-3A5B-429E-8373-5BC2739645D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0" firstHeaderRow="1" firstDataRow="2" firstDataCol="1"/>
  <pivotFields count="2">
    <pivotField axis="axisRow" showAll="0">
      <items count="7">
        <item x="2"/>
        <item x="0"/>
        <item x="3"/>
        <item x="1"/>
        <item x="4"/>
        <item h="1" x="5"/>
        <item t="default"/>
      </items>
    </pivotField>
    <pivotField axis="axisCol" dataField="1" showAll="0">
      <items count="4">
        <item x="1"/>
        <item x="0"/>
        <item x="2"/>
        <item t="default"/>
      </items>
    </pivotField>
  </pivotFields>
  <rowFields count="1">
    <field x="0"/>
  </rowFields>
  <rowItems count="6">
    <i>
      <x/>
    </i>
    <i>
      <x v="1"/>
    </i>
    <i>
      <x v="2"/>
    </i>
    <i>
      <x v="3"/>
    </i>
    <i>
      <x v="4"/>
    </i>
    <i t="grand">
      <x/>
    </i>
  </rowItems>
  <colFields count="1">
    <field x="1"/>
  </colFields>
  <colItems count="3">
    <i>
      <x/>
    </i>
    <i>
      <x v="1"/>
    </i>
    <i t="grand">
      <x/>
    </i>
  </colItems>
  <dataFields count="1">
    <dataField name="Count of Exit Type" fld="1"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C8EF7F-DD83-4F79-AE23-77B8806BA1F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27">
    <pivotField showAll="0"/>
    <pivotField showAll="0"/>
    <pivotField showAll="0"/>
    <pivotField showAll="0"/>
    <pivotField numFmtId="14" showAll="0"/>
    <pivotField showAll="0"/>
    <pivotField numFmtId="14" showAll="0"/>
    <pivotField showAll="0"/>
    <pivotField numFmtId="14" showAll="0"/>
    <pivotField axis="axisRow" showAll="0">
      <items count="6">
        <item x="3"/>
        <item x="4"/>
        <item x="0"/>
        <item x="1"/>
        <item x="2"/>
        <item t="default"/>
      </items>
    </pivotField>
    <pivotField showAll="0"/>
    <pivotField axis="axisCol" dataField="1" showAll="0">
      <items count="3">
        <item x="0"/>
        <item x="1"/>
        <item t="default"/>
      </items>
    </pivotField>
    <pivotField showAll="0">
      <items count="4">
        <item x="1"/>
        <item x="0"/>
        <item x="2"/>
        <item t="default"/>
      </items>
    </pivotField>
    <pivotField showAll="0">
      <items count="7">
        <item x="0"/>
        <item x="5"/>
        <item x="3"/>
        <item x="4"/>
        <item x="1"/>
        <item x="2"/>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numFmtId="2" showAll="0"/>
  </pivotFields>
  <rowFields count="1">
    <field x="9"/>
  </rowFields>
  <rowItems count="6">
    <i>
      <x/>
    </i>
    <i>
      <x v="1"/>
    </i>
    <i>
      <x v="2"/>
    </i>
    <i>
      <x v="3"/>
    </i>
    <i>
      <x v="4"/>
    </i>
    <i t="grand">
      <x/>
    </i>
  </rowItems>
  <colFields count="1">
    <field x="11"/>
  </colFields>
  <colItems count="3">
    <i>
      <x/>
    </i>
    <i>
      <x v="1"/>
    </i>
    <i t="grand">
      <x/>
    </i>
  </colItems>
  <dataFields count="1">
    <dataField name="Count of Manager Interview" fld="11" subtotal="count" baseField="0" baseItem="0"/>
  </dataFields>
  <chartFormats count="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year" xr10:uid="{28B3A477-0EFD-4A46-A1A5-19E22B088631}" sourceName="Hire year">
  <pivotTables>
    <pivotTable tabId="6" name="PivotTable1"/>
    <pivotTable tabId="17" name="PivotTable5"/>
  </pivotTables>
  <data>
    <tabular pivotCacheId="113846199">
      <items count="5">
        <i x="3" s="1"/>
        <i x="4"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64E64B3C-A8B6-4D9E-BC20-1152225E1F9E}" sourceName="Job Type">
  <pivotTables>
    <pivotTable tabId="6" name="PivotTable1"/>
  </pivotTables>
  <data>
    <tabular pivotCacheId="11384619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icant_Source" xr10:uid="{77152001-E97D-44F7-BD45-C4AD00A75386}" sourceName="Applicant Source">
  <pivotTables>
    <pivotTable tabId="6" name="PivotTable1"/>
  </pivotTables>
  <data>
    <tabular pivotCacheId="113846199">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CFF876F-E999-4F0C-9963-8319A6637B91}" sourceName="Department">
  <pivotTables>
    <pivotTable tabId="6" name="PivotTable1"/>
    <pivotTable tabId="17" name="PivotTable5"/>
  </pivotTables>
  <data>
    <tabular pivotCacheId="113846199">
      <items count="6">
        <i x="0" s="1"/>
        <i x="5" s="1"/>
        <i x="3" s="1"/>
        <i x="4"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E9516B-894D-429C-B579-10EECD4FFDD4}" sourceName="Gender">
  <pivotTables>
    <pivotTable tabId="17" name="PivotTable5"/>
    <pivotTable tabId="6" name="PivotTable1"/>
  </pivotTables>
  <data>
    <tabular pivotCacheId="11384619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e year" xr10:uid="{9858BF72-EE6F-436D-A040-35D34840A9B2}" cache="Slicer_Hire_year" caption="Year" rowHeight="234950"/>
  <slicer name="Job Type" xr10:uid="{6A969F3A-045E-4A49-A7E1-4E5E83F4F137}" cache="Slicer_Job_Type" caption="Job Type" rowHeight="234950"/>
  <slicer name="Applicant Source" xr10:uid="{C1875251-05BC-41A2-845A-B3F5B4B7460B}" cache="Slicer_Applicant_Source" caption=" Source" rowHeight="234950"/>
  <slicer name="Department" xr10:uid="{62C21B14-9C86-47F4-9106-609ABC4D3216}" cache="Slicer_Department" caption="Department" rowHeight="234950"/>
  <slicer name="Gender" xr10:uid="{C70CCAD0-CC98-4C6A-9A05-50106836D5F6}"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0FC-7A0B-4CC9-9F99-D1E52CA783D1}">
  <dimension ref="A1:AB417"/>
  <sheetViews>
    <sheetView tabSelected="1" workbookViewId="0"/>
  </sheetViews>
  <sheetFormatPr defaultRowHeight="14.4" x14ac:dyDescent="0.3"/>
  <cols>
    <col min="1" max="1" width="22.6640625" bestFit="1" customWidth="1"/>
    <col min="2" max="2" width="11.21875" bestFit="1" customWidth="1"/>
    <col min="3" max="3" width="15.88671875" bestFit="1" customWidth="1"/>
    <col min="4" max="4" width="18.33203125" bestFit="1" customWidth="1"/>
    <col min="5" max="5" width="17.21875" bestFit="1" customWidth="1"/>
    <col min="6" max="6" width="11.77734375" bestFit="1" customWidth="1"/>
    <col min="7" max="7" width="15.88671875" bestFit="1" customWidth="1"/>
    <col min="8" max="8" width="13.6640625" bestFit="1" customWidth="1"/>
    <col min="9" max="9" width="12.6640625" bestFit="1" customWidth="1"/>
    <col min="10" max="11" width="12.6640625" customWidth="1"/>
    <col min="12" max="12" width="18.6640625" bestFit="1" customWidth="1"/>
    <col min="13" max="13" width="9.109375" bestFit="1" customWidth="1"/>
    <col min="14" max="14" width="10.77734375" bestFit="1" customWidth="1"/>
    <col min="15" max="15" width="8.6640625" bestFit="1" customWidth="1"/>
    <col min="16" max="16" width="10.33203125" bestFit="1" customWidth="1"/>
    <col min="17" max="18" width="10.21875" bestFit="1" customWidth="1"/>
    <col min="19" max="19" width="15.33203125" bestFit="1" customWidth="1"/>
    <col min="20" max="20" width="17.21875" bestFit="1" customWidth="1"/>
    <col min="21" max="21" width="8.109375" bestFit="1" customWidth="1"/>
    <col min="22" max="22" width="8.21875" bestFit="1" customWidth="1"/>
    <col min="23" max="23" width="21.109375" bestFit="1" customWidth="1"/>
    <col min="24" max="24" width="22.33203125" bestFit="1" customWidth="1"/>
    <col min="25" max="25" width="17.88671875" bestFit="1" customWidth="1"/>
    <col min="26" max="26" width="18.33203125" bestFit="1" customWidth="1"/>
    <col min="27" max="27" width="16.33203125" bestFit="1" customWidth="1"/>
    <col min="28" max="28" width="18.77734375" bestFit="1" customWidth="1"/>
  </cols>
  <sheetData>
    <row r="1" spans="1:28" x14ac:dyDescent="0.3">
      <c r="A1" s="3" t="s">
        <v>0</v>
      </c>
      <c r="B1" s="3" t="s">
        <v>1</v>
      </c>
      <c r="C1" s="3" t="s">
        <v>2</v>
      </c>
      <c r="D1" s="3" t="s">
        <v>3</v>
      </c>
      <c r="E1" s="3" t="s">
        <v>4</v>
      </c>
      <c r="F1" s="3" t="s">
        <v>5</v>
      </c>
      <c r="G1" s="3" t="s">
        <v>6</v>
      </c>
      <c r="H1" s="3" t="s">
        <v>7</v>
      </c>
      <c r="I1" s="3" t="s">
        <v>8</v>
      </c>
      <c r="J1" s="5" t="s">
        <v>880</v>
      </c>
      <c r="K1" s="5" t="s">
        <v>9</v>
      </c>
      <c r="L1" s="3" t="s">
        <v>10</v>
      </c>
      <c r="M1" s="3" t="s">
        <v>11</v>
      </c>
      <c r="N1" s="3" t="s">
        <v>12</v>
      </c>
      <c r="O1" s="3" t="s">
        <v>13</v>
      </c>
      <c r="P1" s="3" t="s">
        <v>14</v>
      </c>
      <c r="Q1" s="5" t="s">
        <v>918</v>
      </c>
      <c r="R1" s="3" t="s">
        <v>15</v>
      </c>
      <c r="S1" s="3" t="s">
        <v>16</v>
      </c>
      <c r="T1" s="3" t="s">
        <v>17</v>
      </c>
      <c r="U1" s="3" t="s">
        <v>18</v>
      </c>
      <c r="V1" s="3" t="s">
        <v>19</v>
      </c>
      <c r="W1" s="3" t="s">
        <v>20</v>
      </c>
      <c r="X1" s="3" t="s">
        <v>21</v>
      </c>
      <c r="Y1" s="3" t="s">
        <v>22</v>
      </c>
      <c r="Z1" s="3" t="s">
        <v>23</v>
      </c>
      <c r="AA1" s="3" t="s">
        <v>24</v>
      </c>
      <c r="AB1" s="5" t="s">
        <v>25</v>
      </c>
    </row>
    <row r="2" spans="1:28" x14ac:dyDescent="0.3">
      <c r="A2" t="s">
        <v>26</v>
      </c>
      <c r="B2" t="s">
        <v>27</v>
      </c>
      <c r="C2" t="s">
        <v>28</v>
      </c>
      <c r="D2" t="s">
        <v>879</v>
      </c>
      <c r="E2" s="1">
        <v>44285</v>
      </c>
      <c r="F2" t="s">
        <v>29</v>
      </c>
      <c r="G2" s="1">
        <v>44372</v>
      </c>
      <c r="H2" t="s">
        <v>29</v>
      </c>
      <c r="I2" s="1">
        <v>44870</v>
      </c>
      <c r="J2" s="1" t="str">
        <f>TEXT($I2,"yyyy")</f>
        <v>2022</v>
      </c>
      <c r="K2" s="1" t="str">
        <f>TEXT(I2,"mmm")</f>
        <v>Nov</v>
      </c>
      <c r="L2" t="s">
        <v>29</v>
      </c>
      <c r="M2" t="s">
        <v>30</v>
      </c>
      <c r="N2" t="s">
        <v>31</v>
      </c>
      <c r="O2" t="s">
        <v>32</v>
      </c>
      <c r="P2" s="1">
        <v>44239</v>
      </c>
      <c r="Q2" s="1" t="str">
        <f>TEXT(P2,"yyyy")</f>
        <v>2021</v>
      </c>
      <c r="R2" t="s">
        <v>45</v>
      </c>
      <c r="S2" t="s">
        <v>33</v>
      </c>
      <c r="T2">
        <v>24</v>
      </c>
      <c r="U2">
        <v>77374</v>
      </c>
      <c r="V2">
        <v>5663</v>
      </c>
      <c r="W2">
        <v>5</v>
      </c>
      <c r="X2">
        <v>163</v>
      </c>
      <c r="Y2">
        <v>8</v>
      </c>
      <c r="Z2">
        <v>6</v>
      </c>
      <c r="AA2">
        <v>10</v>
      </c>
      <c r="AB2" s="4">
        <f t="shared" ref="AB2:AB33" si="0">$AA2/365*100</f>
        <v>2.7397260273972601</v>
      </c>
    </row>
    <row r="3" spans="1:28" x14ac:dyDescent="0.3">
      <c r="A3" t="s">
        <v>34</v>
      </c>
      <c r="B3" t="s">
        <v>35</v>
      </c>
      <c r="C3" t="s">
        <v>28</v>
      </c>
      <c r="D3" t="s">
        <v>878</v>
      </c>
      <c r="E3" s="1">
        <v>45274</v>
      </c>
      <c r="F3" t="s">
        <v>29</v>
      </c>
      <c r="G3" s="1">
        <v>44401</v>
      </c>
      <c r="H3" t="s">
        <v>29</v>
      </c>
      <c r="I3" s="1">
        <v>45266</v>
      </c>
      <c r="J3" s="1" t="str">
        <f t="shared" ref="J3:J50" si="1">TEXT($I3,"yyyy")</f>
        <v>2023</v>
      </c>
      <c r="K3" s="1" t="str">
        <f t="shared" ref="K3:K50" si="2">TEXT(I3,"mmm")</f>
        <v>Dec</v>
      </c>
      <c r="L3" t="s">
        <v>36</v>
      </c>
      <c r="M3" t="s">
        <v>30</v>
      </c>
      <c r="N3" t="s">
        <v>37</v>
      </c>
      <c r="O3" t="s">
        <v>32</v>
      </c>
      <c r="P3" s="1">
        <v>45172</v>
      </c>
      <c r="Q3" s="1" t="str">
        <f t="shared" ref="Q3:Q66" si="3">TEXT(P3,"yyyy")</f>
        <v>2023</v>
      </c>
      <c r="R3" t="s">
        <v>38</v>
      </c>
      <c r="S3" t="s">
        <v>33</v>
      </c>
      <c r="T3">
        <v>11</v>
      </c>
      <c r="U3">
        <v>103131</v>
      </c>
      <c r="V3">
        <v>1535</v>
      </c>
      <c r="W3">
        <v>4</v>
      </c>
      <c r="X3">
        <v>49</v>
      </c>
      <c r="Y3">
        <v>7</v>
      </c>
      <c r="Z3">
        <v>6</v>
      </c>
      <c r="AA3">
        <v>4</v>
      </c>
      <c r="AB3" s="4">
        <f t="shared" si="0"/>
        <v>1.095890410958904</v>
      </c>
    </row>
    <row r="4" spans="1:28" x14ac:dyDescent="0.3">
      <c r="A4" t="s">
        <v>39</v>
      </c>
      <c r="B4" t="s">
        <v>40</v>
      </c>
      <c r="C4" t="s">
        <v>41</v>
      </c>
      <c r="D4" t="s">
        <v>878</v>
      </c>
      <c r="E4" s="1">
        <v>43832</v>
      </c>
      <c r="F4" t="s">
        <v>36</v>
      </c>
      <c r="G4" s="1">
        <v>45377</v>
      </c>
      <c r="H4" t="s">
        <v>29</v>
      </c>
      <c r="I4" s="1">
        <v>45376</v>
      </c>
      <c r="J4" s="1" t="str">
        <f t="shared" si="1"/>
        <v>2024</v>
      </c>
      <c r="K4" s="1" t="str">
        <f t="shared" si="2"/>
        <v>Mar</v>
      </c>
      <c r="L4" t="s">
        <v>29</v>
      </c>
      <c r="M4" t="s">
        <v>42</v>
      </c>
      <c r="N4" t="s">
        <v>43</v>
      </c>
      <c r="O4" t="s">
        <v>44</v>
      </c>
      <c r="P4" s="1">
        <v>44239</v>
      </c>
      <c r="Q4" s="1" t="str">
        <f t="shared" si="3"/>
        <v>2021</v>
      </c>
      <c r="R4" t="s">
        <v>45</v>
      </c>
      <c r="S4" t="s">
        <v>46</v>
      </c>
      <c r="T4">
        <v>30</v>
      </c>
      <c r="U4">
        <v>97104</v>
      </c>
      <c r="V4">
        <v>17162</v>
      </c>
      <c r="W4">
        <v>2</v>
      </c>
      <c r="X4">
        <v>97</v>
      </c>
      <c r="Y4">
        <v>3</v>
      </c>
      <c r="Z4">
        <v>9</v>
      </c>
      <c r="AA4">
        <v>1</v>
      </c>
      <c r="AB4" s="4">
        <f t="shared" si="0"/>
        <v>0.27397260273972601</v>
      </c>
    </row>
    <row r="5" spans="1:28" x14ac:dyDescent="0.3">
      <c r="A5" t="s">
        <v>47</v>
      </c>
      <c r="B5" t="s">
        <v>48</v>
      </c>
      <c r="C5" t="s">
        <v>28</v>
      </c>
      <c r="D5" t="s">
        <v>49</v>
      </c>
      <c r="E5" s="1">
        <v>45077</v>
      </c>
      <c r="F5" t="s">
        <v>36</v>
      </c>
      <c r="G5" s="1">
        <v>44133</v>
      </c>
      <c r="H5" t="s">
        <v>36</v>
      </c>
      <c r="I5" s="1">
        <v>44694</v>
      </c>
      <c r="J5" s="1" t="str">
        <f t="shared" si="1"/>
        <v>2022</v>
      </c>
      <c r="K5" s="1" t="str">
        <f t="shared" si="2"/>
        <v>May</v>
      </c>
      <c r="L5" t="s">
        <v>36</v>
      </c>
      <c r="M5" t="s">
        <v>42</v>
      </c>
      <c r="N5" t="s">
        <v>50</v>
      </c>
      <c r="O5" t="s">
        <v>44</v>
      </c>
      <c r="P5" s="1">
        <v>44145</v>
      </c>
      <c r="Q5" s="1" t="str">
        <f t="shared" si="3"/>
        <v>2020</v>
      </c>
      <c r="R5" t="s">
        <v>38</v>
      </c>
      <c r="S5" t="s">
        <v>33</v>
      </c>
      <c r="T5">
        <v>20</v>
      </c>
      <c r="U5">
        <v>104432</v>
      </c>
      <c r="V5">
        <v>12894</v>
      </c>
      <c r="W5">
        <v>4</v>
      </c>
      <c r="X5">
        <v>112</v>
      </c>
      <c r="Y5">
        <v>4</v>
      </c>
      <c r="Z5">
        <v>7</v>
      </c>
      <c r="AA5">
        <v>14</v>
      </c>
      <c r="AB5" s="4">
        <f t="shared" si="0"/>
        <v>3.8356164383561646</v>
      </c>
    </row>
    <row r="6" spans="1:28" x14ac:dyDescent="0.3">
      <c r="A6" t="s">
        <v>51</v>
      </c>
      <c r="B6" t="s">
        <v>52</v>
      </c>
      <c r="C6" t="s">
        <v>41</v>
      </c>
      <c r="D6" t="s">
        <v>878</v>
      </c>
      <c r="E6" s="1">
        <v>44769</v>
      </c>
      <c r="F6" t="s">
        <v>29</v>
      </c>
      <c r="G6" s="1">
        <v>43967</v>
      </c>
      <c r="H6" t="s">
        <v>29</v>
      </c>
      <c r="I6" s="1">
        <v>43929</v>
      </c>
      <c r="J6" s="1" t="str">
        <f t="shared" si="1"/>
        <v>2020</v>
      </c>
      <c r="K6" s="1" t="str">
        <f t="shared" si="2"/>
        <v>Apr</v>
      </c>
      <c r="L6" t="s">
        <v>36</v>
      </c>
      <c r="M6" t="s">
        <v>42</v>
      </c>
      <c r="N6" t="s">
        <v>31</v>
      </c>
      <c r="O6" t="s">
        <v>53</v>
      </c>
      <c r="P6" s="1">
        <v>44213</v>
      </c>
      <c r="Q6" s="1" t="str">
        <f t="shared" si="3"/>
        <v>2021</v>
      </c>
      <c r="R6" t="s">
        <v>45</v>
      </c>
      <c r="S6" t="s">
        <v>54</v>
      </c>
      <c r="T6">
        <v>12</v>
      </c>
      <c r="U6">
        <v>41568</v>
      </c>
      <c r="V6">
        <v>13275</v>
      </c>
      <c r="W6">
        <v>1</v>
      </c>
      <c r="X6">
        <v>58</v>
      </c>
      <c r="Y6">
        <v>3</v>
      </c>
      <c r="Z6">
        <v>8</v>
      </c>
      <c r="AA6">
        <v>12</v>
      </c>
      <c r="AB6" s="4">
        <f t="shared" si="0"/>
        <v>3.2876712328767121</v>
      </c>
    </row>
    <row r="7" spans="1:28" x14ac:dyDescent="0.3">
      <c r="A7" t="s">
        <v>55</v>
      </c>
      <c r="B7" t="s">
        <v>56</v>
      </c>
      <c r="C7" t="s">
        <v>41</v>
      </c>
      <c r="D7" t="s">
        <v>49</v>
      </c>
      <c r="E7" s="1">
        <v>44874</v>
      </c>
      <c r="F7" t="s">
        <v>29</v>
      </c>
      <c r="G7" s="1">
        <v>45353</v>
      </c>
      <c r="H7" t="s">
        <v>36</v>
      </c>
      <c r="I7" s="1">
        <v>43851</v>
      </c>
      <c r="J7" s="1" t="str">
        <f t="shared" si="1"/>
        <v>2020</v>
      </c>
      <c r="K7" s="1" t="str">
        <f t="shared" si="2"/>
        <v>Jan</v>
      </c>
      <c r="L7" t="s">
        <v>36</v>
      </c>
      <c r="M7" t="s">
        <v>42</v>
      </c>
      <c r="N7" t="s">
        <v>37</v>
      </c>
      <c r="O7" t="s">
        <v>53</v>
      </c>
      <c r="P7" s="1">
        <v>44287</v>
      </c>
      <c r="Q7" s="1" t="str">
        <f t="shared" si="3"/>
        <v>2021</v>
      </c>
      <c r="R7" t="s">
        <v>38</v>
      </c>
      <c r="S7" t="s">
        <v>33</v>
      </c>
      <c r="T7">
        <v>7</v>
      </c>
      <c r="U7">
        <v>49417</v>
      </c>
      <c r="V7">
        <v>10894</v>
      </c>
      <c r="W7">
        <v>1</v>
      </c>
      <c r="X7">
        <v>16</v>
      </c>
      <c r="Y7">
        <v>7</v>
      </c>
      <c r="Z7">
        <v>1</v>
      </c>
      <c r="AA7">
        <v>7</v>
      </c>
      <c r="AB7" s="4">
        <f t="shared" si="0"/>
        <v>1.9178082191780823</v>
      </c>
    </row>
    <row r="8" spans="1:28" x14ac:dyDescent="0.3">
      <c r="A8" t="s">
        <v>57</v>
      </c>
      <c r="B8" t="s">
        <v>58</v>
      </c>
      <c r="C8" t="s">
        <v>28</v>
      </c>
      <c r="D8" t="s">
        <v>878</v>
      </c>
      <c r="E8" s="1">
        <v>44063</v>
      </c>
      <c r="F8" t="s">
        <v>29</v>
      </c>
      <c r="G8" s="1">
        <v>45498</v>
      </c>
      <c r="H8" t="s">
        <v>36</v>
      </c>
      <c r="I8" s="1">
        <v>45295</v>
      </c>
      <c r="J8" s="1" t="str">
        <f t="shared" si="1"/>
        <v>2024</v>
      </c>
      <c r="K8" s="1" t="str">
        <f t="shared" si="2"/>
        <v>Jan</v>
      </c>
      <c r="L8" t="s">
        <v>36</v>
      </c>
      <c r="M8" t="s">
        <v>54</v>
      </c>
      <c r="N8" t="s">
        <v>43</v>
      </c>
      <c r="O8" t="s">
        <v>32</v>
      </c>
      <c r="P8" s="1">
        <v>44214</v>
      </c>
      <c r="Q8" s="1" t="str">
        <f t="shared" si="3"/>
        <v>2021</v>
      </c>
      <c r="R8" t="s">
        <v>38</v>
      </c>
      <c r="S8" t="s">
        <v>54</v>
      </c>
      <c r="T8">
        <v>11</v>
      </c>
      <c r="U8">
        <v>133208</v>
      </c>
      <c r="V8">
        <v>19983</v>
      </c>
      <c r="W8">
        <v>5</v>
      </c>
      <c r="X8">
        <v>37</v>
      </c>
      <c r="Y8">
        <v>10</v>
      </c>
      <c r="Z8">
        <v>7</v>
      </c>
      <c r="AA8">
        <v>15</v>
      </c>
      <c r="AB8" s="4">
        <f t="shared" si="0"/>
        <v>4.10958904109589</v>
      </c>
    </row>
    <row r="9" spans="1:28" x14ac:dyDescent="0.3">
      <c r="A9" t="s">
        <v>60</v>
      </c>
      <c r="B9" t="s">
        <v>61</v>
      </c>
      <c r="C9" t="s">
        <v>28</v>
      </c>
      <c r="D9" t="s">
        <v>878</v>
      </c>
      <c r="E9" s="1">
        <v>44395</v>
      </c>
      <c r="F9" t="s">
        <v>36</v>
      </c>
      <c r="G9" s="1">
        <v>45285</v>
      </c>
      <c r="H9" t="s">
        <v>36</v>
      </c>
      <c r="I9" s="1">
        <v>45369</v>
      </c>
      <c r="J9" s="1" t="str">
        <f t="shared" si="1"/>
        <v>2024</v>
      </c>
      <c r="K9" s="1" t="str">
        <f t="shared" si="2"/>
        <v>Mar</v>
      </c>
      <c r="L9" t="s">
        <v>29</v>
      </c>
      <c r="M9" t="s">
        <v>42</v>
      </c>
      <c r="N9" t="s">
        <v>37</v>
      </c>
      <c r="O9" t="s">
        <v>53</v>
      </c>
      <c r="P9" s="1">
        <v>44726</v>
      </c>
      <c r="Q9" s="1" t="str">
        <f t="shared" si="3"/>
        <v>2022</v>
      </c>
      <c r="R9" t="s">
        <v>45</v>
      </c>
      <c r="S9" t="s">
        <v>54</v>
      </c>
      <c r="T9">
        <v>16</v>
      </c>
      <c r="U9">
        <v>72995</v>
      </c>
      <c r="V9">
        <v>3949</v>
      </c>
      <c r="W9">
        <v>4</v>
      </c>
      <c r="X9">
        <v>43</v>
      </c>
      <c r="Y9">
        <v>2</v>
      </c>
      <c r="Z9">
        <v>5</v>
      </c>
      <c r="AA9">
        <v>13</v>
      </c>
      <c r="AB9" s="4">
        <f t="shared" si="0"/>
        <v>3.5616438356164384</v>
      </c>
    </row>
    <row r="10" spans="1:28" x14ac:dyDescent="0.3">
      <c r="A10" t="s">
        <v>62</v>
      </c>
      <c r="B10" t="s">
        <v>63</v>
      </c>
      <c r="C10" t="s">
        <v>28</v>
      </c>
      <c r="D10" t="s">
        <v>878</v>
      </c>
      <c r="E10" s="1">
        <v>45127</v>
      </c>
      <c r="F10" t="s">
        <v>36</v>
      </c>
      <c r="G10" s="1">
        <v>44849</v>
      </c>
      <c r="H10" t="s">
        <v>29</v>
      </c>
      <c r="I10" s="1">
        <v>44327</v>
      </c>
      <c r="J10" s="1" t="str">
        <f t="shared" si="1"/>
        <v>2021</v>
      </c>
      <c r="K10" s="1" t="str">
        <f t="shared" si="2"/>
        <v>May</v>
      </c>
      <c r="L10" t="s">
        <v>29</v>
      </c>
      <c r="M10" t="s">
        <v>30</v>
      </c>
      <c r="N10" t="s">
        <v>37</v>
      </c>
      <c r="O10" t="s">
        <v>53</v>
      </c>
      <c r="P10" s="1">
        <v>44239</v>
      </c>
      <c r="Q10" s="1" t="str">
        <f t="shared" si="3"/>
        <v>2021</v>
      </c>
      <c r="R10" t="s">
        <v>45</v>
      </c>
      <c r="S10" t="s">
        <v>54</v>
      </c>
      <c r="T10">
        <v>10</v>
      </c>
      <c r="U10">
        <v>94642</v>
      </c>
      <c r="V10">
        <v>2229</v>
      </c>
      <c r="W10">
        <v>1</v>
      </c>
      <c r="X10">
        <v>109</v>
      </c>
      <c r="Y10">
        <v>3</v>
      </c>
      <c r="Z10">
        <v>9</v>
      </c>
      <c r="AA10">
        <v>5</v>
      </c>
      <c r="AB10" s="4">
        <f t="shared" si="0"/>
        <v>1.3698630136986301</v>
      </c>
    </row>
    <row r="11" spans="1:28" x14ac:dyDescent="0.3">
      <c r="A11" t="s">
        <v>64</v>
      </c>
      <c r="B11" t="s">
        <v>65</v>
      </c>
      <c r="C11" t="s">
        <v>28</v>
      </c>
      <c r="D11" t="s">
        <v>878</v>
      </c>
      <c r="E11" s="1">
        <v>44941</v>
      </c>
      <c r="F11" t="s">
        <v>36</v>
      </c>
      <c r="G11" s="1">
        <v>44673</v>
      </c>
      <c r="H11" t="s">
        <v>36</v>
      </c>
      <c r="I11" s="1">
        <v>44977</v>
      </c>
      <c r="J11" s="1" t="str">
        <f t="shared" si="1"/>
        <v>2023</v>
      </c>
      <c r="K11" s="1" t="str">
        <f t="shared" si="2"/>
        <v>Feb</v>
      </c>
      <c r="L11" t="s">
        <v>36</v>
      </c>
      <c r="M11" t="s">
        <v>42</v>
      </c>
      <c r="N11" t="s">
        <v>66</v>
      </c>
      <c r="O11" t="s">
        <v>53</v>
      </c>
      <c r="P11" s="1">
        <v>44239</v>
      </c>
      <c r="Q11" s="1" t="str">
        <f t="shared" si="3"/>
        <v>2021</v>
      </c>
      <c r="R11" t="s">
        <v>38</v>
      </c>
      <c r="S11" t="s">
        <v>67</v>
      </c>
      <c r="T11">
        <v>2</v>
      </c>
      <c r="U11">
        <v>66318</v>
      </c>
      <c r="V11">
        <v>13128</v>
      </c>
      <c r="W11">
        <v>1</v>
      </c>
      <c r="X11">
        <v>174</v>
      </c>
      <c r="Y11">
        <v>8</v>
      </c>
      <c r="Z11">
        <v>4</v>
      </c>
      <c r="AA11">
        <v>7</v>
      </c>
      <c r="AB11" s="4">
        <f t="shared" si="0"/>
        <v>1.9178082191780823</v>
      </c>
    </row>
    <row r="12" spans="1:28" x14ac:dyDescent="0.3">
      <c r="A12" t="s">
        <v>69</v>
      </c>
      <c r="B12" t="s">
        <v>70</v>
      </c>
      <c r="C12" t="s">
        <v>41</v>
      </c>
      <c r="D12" t="s">
        <v>878</v>
      </c>
      <c r="E12" s="1">
        <v>44955</v>
      </c>
      <c r="F12" t="s">
        <v>29</v>
      </c>
      <c r="G12" s="1">
        <v>44370</v>
      </c>
      <c r="H12" t="s">
        <v>36</v>
      </c>
      <c r="I12" s="1">
        <v>45525</v>
      </c>
      <c r="J12" s="1" t="str">
        <f t="shared" si="1"/>
        <v>2024</v>
      </c>
      <c r="K12" s="1" t="str">
        <f t="shared" si="2"/>
        <v>Aug</v>
      </c>
      <c r="L12" t="s">
        <v>29</v>
      </c>
      <c r="M12" t="s">
        <v>54</v>
      </c>
      <c r="N12" t="s">
        <v>66</v>
      </c>
      <c r="O12" t="s">
        <v>32</v>
      </c>
      <c r="P12" s="1">
        <v>44239</v>
      </c>
      <c r="Q12" s="1" t="str">
        <f t="shared" si="3"/>
        <v>2021</v>
      </c>
      <c r="R12" t="s">
        <v>45</v>
      </c>
      <c r="S12" t="s">
        <v>46</v>
      </c>
      <c r="T12">
        <v>19</v>
      </c>
      <c r="U12">
        <v>71673</v>
      </c>
      <c r="V12">
        <v>3604</v>
      </c>
      <c r="W12">
        <v>1</v>
      </c>
      <c r="X12">
        <v>149</v>
      </c>
      <c r="Y12">
        <v>7</v>
      </c>
      <c r="Z12">
        <v>4</v>
      </c>
      <c r="AA12">
        <v>7</v>
      </c>
      <c r="AB12" s="4">
        <f t="shared" si="0"/>
        <v>1.9178082191780823</v>
      </c>
    </row>
    <row r="13" spans="1:28" x14ac:dyDescent="0.3">
      <c r="A13" t="s">
        <v>71</v>
      </c>
      <c r="B13" t="s">
        <v>72</v>
      </c>
      <c r="C13" t="s">
        <v>28</v>
      </c>
      <c r="D13" t="s">
        <v>878</v>
      </c>
      <c r="E13" s="1">
        <v>45452</v>
      </c>
      <c r="F13" t="s">
        <v>36</v>
      </c>
      <c r="G13" s="1">
        <v>44243</v>
      </c>
      <c r="H13" t="s">
        <v>36</v>
      </c>
      <c r="I13" s="1">
        <v>44248</v>
      </c>
      <c r="J13" s="1" t="str">
        <f t="shared" si="1"/>
        <v>2021</v>
      </c>
      <c r="K13" s="1" t="str">
        <f t="shared" si="2"/>
        <v>Feb</v>
      </c>
      <c r="L13" t="s">
        <v>36</v>
      </c>
      <c r="M13" t="s">
        <v>30</v>
      </c>
      <c r="N13" t="s">
        <v>31</v>
      </c>
      <c r="O13" t="s">
        <v>32</v>
      </c>
      <c r="P13" s="1">
        <v>44239</v>
      </c>
      <c r="Q13" s="1" t="str">
        <f t="shared" si="3"/>
        <v>2021</v>
      </c>
      <c r="R13" t="s">
        <v>38</v>
      </c>
      <c r="S13" t="s">
        <v>46</v>
      </c>
      <c r="T13">
        <v>1</v>
      </c>
      <c r="U13">
        <v>110759</v>
      </c>
      <c r="V13">
        <v>6113</v>
      </c>
      <c r="W13">
        <v>4</v>
      </c>
      <c r="X13">
        <v>12</v>
      </c>
      <c r="Y13">
        <v>5</v>
      </c>
      <c r="Z13">
        <v>6</v>
      </c>
      <c r="AA13">
        <v>8</v>
      </c>
      <c r="AB13" s="4">
        <f t="shared" si="0"/>
        <v>2.1917808219178081</v>
      </c>
    </row>
    <row r="14" spans="1:28" x14ac:dyDescent="0.3">
      <c r="A14" t="s">
        <v>73</v>
      </c>
      <c r="B14" t="s">
        <v>74</v>
      </c>
      <c r="C14" t="s">
        <v>59</v>
      </c>
      <c r="D14" t="s">
        <v>878</v>
      </c>
      <c r="E14" s="1">
        <v>45449</v>
      </c>
      <c r="F14" t="s">
        <v>29</v>
      </c>
      <c r="G14" s="1">
        <v>44744</v>
      </c>
      <c r="H14" t="s">
        <v>36</v>
      </c>
      <c r="I14" s="1">
        <v>45278</v>
      </c>
      <c r="J14" s="1" t="str">
        <f t="shared" si="1"/>
        <v>2023</v>
      </c>
      <c r="K14" s="1" t="str">
        <f t="shared" si="2"/>
        <v>Dec</v>
      </c>
      <c r="L14" t="s">
        <v>36</v>
      </c>
      <c r="M14" t="s">
        <v>30</v>
      </c>
      <c r="N14" t="s">
        <v>43</v>
      </c>
      <c r="O14" t="s">
        <v>44</v>
      </c>
      <c r="P14" s="1">
        <v>44318</v>
      </c>
      <c r="Q14" s="1" t="str">
        <f t="shared" si="3"/>
        <v>2021</v>
      </c>
      <c r="R14" t="s">
        <v>38</v>
      </c>
      <c r="S14" t="s">
        <v>68</v>
      </c>
      <c r="T14">
        <v>20</v>
      </c>
      <c r="U14">
        <v>90885</v>
      </c>
      <c r="V14">
        <v>12947</v>
      </c>
      <c r="W14">
        <v>4</v>
      </c>
      <c r="X14">
        <v>86</v>
      </c>
      <c r="Y14">
        <v>7</v>
      </c>
      <c r="Z14">
        <v>6</v>
      </c>
      <c r="AA14">
        <v>2</v>
      </c>
      <c r="AB14" s="4">
        <f t="shared" si="0"/>
        <v>0.54794520547945202</v>
      </c>
    </row>
    <row r="15" spans="1:28" x14ac:dyDescent="0.3">
      <c r="A15" t="s">
        <v>75</v>
      </c>
      <c r="B15" t="s">
        <v>76</v>
      </c>
      <c r="C15" t="s">
        <v>59</v>
      </c>
      <c r="D15" t="s">
        <v>878</v>
      </c>
      <c r="E15" s="1">
        <v>44826</v>
      </c>
      <c r="F15" t="s">
        <v>36</v>
      </c>
      <c r="G15" s="1">
        <v>44600</v>
      </c>
      <c r="H15" t="s">
        <v>29</v>
      </c>
      <c r="I15" s="1">
        <v>45126</v>
      </c>
      <c r="J15" s="1" t="str">
        <f t="shared" si="1"/>
        <v>2023</v>
      </c>
      <c r="K15" s="1" t="str">
        <f t="shared" si="2"/>
        <v>Jul</v>
      </c>
      <c r="L15" t="s">
        <v>29</v>
      </c>
      <c r="M15" t="s">
        <v>42</v>
      </c>
      <c r="N15" t="s">
        <v>31</v>
      </c>
      <c r="O15" t="s">
        <v>53</v>
      </c>
      <c r="P15" s="1">
        <v>44145</v>
      </c>
      <c r="Q15" s="1" t="str">
        <f t="shared" si="3"/>
        <v>2020</v>
      </c>
      <c r="R15" t="s">
        <v>45</v>
      </c>
      <c r="S15" t="s">
        <v>67</v>
      </c>
      <c r="T15">
        <v>1</v>
      </c>
      <c r="U15">
        <v>142208</v>
      </c>
      <c r="V15">
        <v>16734</v>
      </c>
      <c r="W15">
        <v>3</v>
      </c>
      <c r="X15">
        <v>48</v>
      </c>
      <c r="Y15">
        <v>6</v>
      </c>
      <c r="Z15">
        <v>6</v>
      </c>
      <c r="AA15">
        <v>4</v>
      </c>
      <c r="AB15" s="4">
        <f t="shared" si="0"/>
        <v>1.095890410958904</v>
      </c>
    </row>
    <row r="16" spans="1:28" x14ac:dyDescent="0.3">
      <c r="A16" t="s">
        <v>77</v>
      </c>
      <c r="B16" t="s">
        <v>78</v>
      </c>
      <c r="C16" t="s">
        <v>59</v>
      </c>
      <c r="D16" t="s">
        <v>878</v>
      </c>
      <c r="E16" s="1">
        <v>43974</v>
      </c>
      <c r="F16" t="s">
        <v>29</v>
      </c>
      <c r="G16" s="1">
        <v>44030</v>
      </c>
      <c r="H16" t="s">
        <v>36</v>
      </c>
      <c r="I16" s="1">
        <v>44347</v>
      </c>
      <c r="J16" s="1" t="str">
        <f t="shared" si="1"/>
        <v>2021</v>
      </c>
      <c r="K16" s="1" t="str">
        <f t="shared" si="2"/>
        <v>May</v>
      </c>
      <c r="L16" t="s">
        <v>29</v>
      </c>
      <c r="M16" t="s">
        <v>42</v>
      </c>
      <c r="N16" t="s">
        <v>43</v>
      </c>
      <c r="O16" t="s">
        <v>53</v>
      </c>
      <c r="P16" s="1">
        <v>44672</v>
      </c>
      <c r="Q16" s="1" t="str">
        <f t="shared" si="3"/>
        <v>2022</v>
      </c>
      <c r="R16" t="s">
        <v>45</v>
      </c>
      <c r="S16" t="s">
        <v>33</v>
      </c>
      <c r="T16">
        <v>15</v>
      </c>
      <c r="U16">
        <v>98811</v>
      </c>
      <c r="V16">
        <v>4022</v>
      </c>
      <c r="W16">
        <v>2</v>
      </c>
      <c r="X16">
        <v>38</v>
      </c>
      <c r="Y16">
        <v>5</v>
      </c>
      <c r="Z16">
        <v>7</v>
      </c>
      <c r="AA16">
        <v>7</v>
      </c>
      <c r="AB16" s="4">
        <f t="shared" si="0"/>
        <v>1.9178082191780823</v>
      </c>
    </row>
    <row r="17" spans="1:28" x14ac:dyDescent="0.3">
      <c r="A17" t="s">
        <v>79</v>
      </c>
      <c r="B17" t="s">
        <v>80</v>
      </c>
      <c r="C17" t="s">
        <v>59</v>
      </c>
      <c r="D17" t="s">
        <v>878</v>
      </c>
      <c r="E17" s="1">
        <v>44043</v>
      </c>
      <c r="F17" t="s">
        <v>36</v>
      </c>
      <c r="G17" s="1">
        <v>45185</v>
      </c>
      <c r="H17" t="s">
        <v>29</v>
      </c>
      <c r="I17" s="1">
        <v>44398</v>
      </c>
      <c r="J17" s="1" t="str">
        <f t="shared" si="1"/>
        <v>2021</v>
      </c>
      <c r="K17" s="1" t="str">
        <f t="shared" si="2"/>
        <v>Jul</v>
      </c>
      <c r="L17" t="s">
        <v>36</v>
      </c>
      <c r="M17" t="s">
        <v>54</v>
      </c>
      <c r="N17" t="s">
        <v>81</v>
      </c>
      <c r="O17" t="s">
        <v>53</v>
      </c>
      <c r="P17" s="1">
        <v>44318</v>
      </c>
      <c r="Q17" s="1" t="str">
        <f t="shared" si="3"/>
        <v>2021</v>
      </c>
      <c r="R17" t="s">
        <v>45</v>
      </c>
      <c r="S17" t="s">
        <v>67</v>
      </c>
      <c r="T17">
        <v>16</v>
      </c>
      <c r="U17">
        <v>51601</v>
      </c>
      <c r="V17">
        <v>11486</v>
      </c>
      <c r="W17">
        <v>5</v>
      </c>
      <c r="X17">
        <v>108</v>
      </c>
      <c r="Y17">
        <v>5</v>
      </c>
      <c r="Z17">
        <v>10</v>
      </c>
      <c r="AA17">
        <v>11</v>
      </c>
      <c r="AB17" s="4">
        <f t="shared" si="0"/>
        <v>3.0136986301369864</v>
      </c>
    </row>
    <row r="18" spans="1:28" x14ac:dyDescent="0.3">
      <c r="A18" t="s">
        <v>82</v>
      </c>
      <c r="B18" t="s">
        <v>83</v>
      </c>
      <c r="C18" t="s">
        <v>28</v>
      </c>
      <c r="D18" t="s">
        <v>878</v>
      </c>
      <c r="E18" s="1">
        <v>45138</v>
      </c>
      <c r="F18" t="s">
        <v>29</v>
      </c>
      <c r="G18" s="1">
        <v>44144</v>
      </c>
      <c r="H18" t="s">
        <v>29</v>
      </c>
      <c r="I18" s="1">
        <v>43959</v>
      </c>
      <c r="J18" s="1" t="str">
        <f t="shared" si="1"/>
        <v>2020</v>
      </c>
      <c r="K18" s="1" t="str">
        <f t="shared" si="2"/>
        <v>May</v>
      </c>
      <c r="L18" t="s">
        <v>29</v>
      </c>
      <c r="M18" t="s">
        <v>42</v>
      </c>
      <c r="N18" t="s">
        <v>50</v>
      </c>
      <c r="O18" t="s">
        <v>32</v>
      </c>
      <c r="P18" s="1">
        <v>44318</v>
      </c>
      <c r="Q18" s="1" t="str">
        <f t="shared" si="3"/>
        <v>2021</v>
      </c>
      <c r="R18" t="s">
        <v>45</v>
      </c>
      <c r="S18" t="s">
        <v>67</v>
      </c>
      <c r="T18">
        <v>12</v>
      </c>
      <c r="U18">
        <v>132779</v>
      </c>
      <c r="V18">
        <v>8000</v>
      </c>
      <c r="W18">
        <v>4</v>
      </c>
      <c r="X18">
        <v>135</v>
      </c>
      <c r="Y18">
        <v>8</v>
      </c>
      <c r="Z18">
        <v>3</v>
      </c>
      <c r="AA18">
        <v>0</v>
      </c>
      <c r="AB18" s="4">
        <f t="shared" si="0"/>
        <v>0</v>
      </c>
    </row>
    <row r="19" spans="1:28" x14ac:dyDescent="0.3">
      <c r="A19" t="s">
        <v>84</v>
      </c>
      <c r="B19" t="s">
        <v>85</v>
      </c>
      <c r="C19" t="s">
        <v>59</v>
      </c>
      <c r="D19" t="s">
        <v>878</v>
      </c>
      <c r="E19" s="1">
        <v>45140</v>
      </c>
      <c r="F19" t="s">
        <v>36</v>
      </c>
      <c r="G19" s="1">
        <v>45384</v>
      </c>
      <c r="H19" t="s">
        <v>29</v>
      </c>
      <c r="I19" s="1">
        <v>44654</v>
      </c>
      <c r="J19" s="1" t="str">
        <f t="shared" si="1"/>
        <v>2022</v>
      </c>
      <c r="K19" s="1" t="str">
        <f t="shared" si="2"/>
        <v>Apr</v>
      </c>
      <c r="L19" t="s">
        <v>29</v>
      </c>
      <c r="M19" t="s">
        <v>42</v>
      </c>
      <c r="N19" t="s">
        <v>37</v>
      </c>
      <c r="O19" t="s">
        <v>53</v>
      </c>
      <c r="P19" s="1">
        <v>44318</v>
      </c>
      <c r="Q19" s="1" t="str">
        <f t="shared" si="3"/>
        <v>2021</v>
      </c>
      <c r="R19" t="s">
        <v>45</v>
      </c>
      <c r="S19" t="s">
        <v>46</v>
      </c>
      <c r="T19">
        <v>3</v>
      </c>
      <c r="U19">
        <v>56595</v>
      </c>
      <c r="V19">
        <v>18201</v>
      </c>
      <c r="W19">
        <v>3</v>
      </c>
      <c r="X19">
        <v>118</v>
      </c>
      <c r="Y19">
        <v>3</v>
      </c>
      <c r="Z19">
        <v>4</v>
      </c>
      <c r="AA19">
        <v>14</v>
      </c>
      <c r="AB19" s="4">
        <f t="shared" si="0"/>
        <v>3.8356164383561646</v>
      </c>
    </row>
    <row r="20" spans="1:28" x14ac:dyDescent="0.3">
      <c r="A20" t="s">
        <v>86</v>
      </c>
      <c r="B20" t="s">
        <v>87</v>
      </c>
      <c r="C20" t="s">
        <v>28</v>
      </c>
      <c r="D20" t="s">
        <v>49</v>
      </c>
      <c r="E20" s="1">
        <v>44544</v>
      </c>
      <c r="F20" t="s">
        <v>29</v>
      </c>
      <c r="G20" s="1">
        <v>44221</v>
      </c>
      <c r="H20" t="s">
        <v>29</v>
      </c>
      <c r="I20" s="1">
        <v>44430</v>
      </c>
      <c r="J20" s="1" t="str">
        <f t="shared" si="1"/>
        <v>2021</v>
      </c>
      <c r="K20" s="1" t="str">
        <f t="shared" si="2"/>
        <v>Aug</v>
      </c>
      <c r="L20" t="s">
        <v>29</v>
      </c>
      <c r="M20" t="s">
        <v>42</v>
      </c>
      <c r="N20" t="s">
        <v>50</v>
      </c>
      <c r="O20" t="s">
        <v>32</v>
      </c>
      <c r="P20" s="1">
        <v>44925</v>
      </c>
      <c r="Q20" s="1" t="str">
        <f t="shared" si="3"/>
        <v>2022</v>
      </c>
      <c r="R20" t="s">
        <v>38</v>
      </c>
      <c r="S20" t="s">
        <v>67</v>
      </c>
      <c r="T20">
        <v>30</v>
      </c>
      <c r="U20">
        <v>135876</v>
      </c>
      <c r="V20">
        <v>19961</v>
      </c>
      <c r="W20">
        <v>5</v>
      </c>
      <c r="X20">
        <v>9</v>
      </c>
      <c r="Y20">
        <v>3</v>
      </c>
      <c r="Z20">
        <v>3</v>
      </c>
      <c r="AA20">
        <v>14</v>
      </c>
      <c r="AB20" s="4">
        <f t="shared" si="0"/>
        <v>3.8356164383561646</v>
      </c>
    </row>
    <row r="21" spans="1:28" x14ac:dyDescent="0.3">
      <c r="A21" t="s">
        <v>88</v>
      </c>
      <c r="B21" t="s">
        <v>89</v>
      </c>
      <c r="C21" t="s">
        <v>28</v>
      </c>
      <c r="D21" t="s">
        <v>49</v>
      </c>
      <c r="E21" s="1">
        <v>45102</v>
      </c>
      <c r="F21" t="s">
        <v>29</v>
      </c>
      <c r="G21" s="1">
        <v>43919</v>
      </c>
      <c r="H21" t="s">
        <v>29</v>
      </c>
      <c r="I21" s="1">
        <v>44260</v>
      </c>
      <c r="J21" s="1" t="str">
        <f t="shared" si="1"/>
        <v>2021</v>
      </c>
      <c r="K21" s="1" t="str">
        <f t="shared" si="2"/>
        <v>Mar</v>
      </c>
      <c r="L21" t="s">
        <v>29</v>
      </c>
      <c r="M21" t="s">
        <v>30</v>
      </c>
      <c r="N21" t="s">
        <v>31</v>
      </c>
      <c r="O21" t="s">
        <v>44</v>
      </c>
      <c r="P21" s="1">
        <v>45379</v>
      </c>
      <c r="Q21" s="1" t="str">
        <f t="shared" si="3"/>
        <v>2024</v>
      </c>
      <c r="R21" t="s">
        <v>38</v>
      </c>
      <c r="S21" t="s">
        <v>67</v>
      </c>
      <c r="T21">
        <v>17</v>
      </c>
      <c r="U21">
        <v>121151</v>
      </c>
      <c r="V21">
        <v>14733</v>
      </c>
      <c r="W21">
        <v>2</v>
      </c>
      <c r="X21">
        <v>46</v>
      </c>
      <c r="Y21">
        <v>7</v>
      </c>
      <c r="Z21">
        <v>1</v>
      </c>
      <c r="AA21">
        <v>12</v>
      </c>
      <c r="AB21" s="4">
        <f t="shared" si="0"/>
        <v>3.2876712328767121</v>
      </c>
    </row>
    <row r="22" spans="1:28" x14ac:dyDescent="0.3">
      <c r="A22" t="s">
        <v>90</v>
      </c>
      <c r="B22" t="s">
        <v>91</v>
      </c>
      <c r="C22" t="s">
        <v>28</v>
      </c>
      <c r="D22" t="s">
        <v>878</v>
      </c>
      <c r="E22" s="1">
        <v>44554</v>
      </c>
      <c r="F22" t="s">
        <v>29</v>
      </c>
      <c r="G22" s="1">
        <v>44413</v>
      </c>
      <c r="H22" t="s">
        <v>29</v>
      </c>
      <c r="I22" s="1">
        <v>44722</v>
      </c>
      <c r="J22" s="1" t="str">
        <f t="shared" si="1"/>
        <v>2022</v>
      </c>
      <c r="K22" s="1" t="str">
        <f t="shared" si="2"/>
        <v>Jun</v>
      </c>
      <c r="L22" t="s">
        <v>29</v>
      </c>
      <c r="M22" t="s">
        <v>54</v>
      </c>
      <c r="N22" t="s">
        <v>81</v>
      </c>
      <c r="O22" t="s">
        <v>53</v>
      </c>
      <c r="P22" s="1">
        <v>44683</v>
      </c>
      <c r="Q22" s="1" t="str">
        <f t="shared" si="3"/>
        <v>2022</v>
      </c>
      <c r="R22" t="s">
        <v>45</v>
      </c>
      <c r="S22" t="s">
        <v>46</v>
      </c>
      <c r="T22">
        <v>6</v>
      </c>
      <c r="U22">
        <v>90150</v>
      </c>
      <c r="V22">
        <v>17994</v>
      </c>
      <c r="W22">
        <v>4</v>
      </c>
      <c r="X22">
        <v>101</v>
      </c>
      <c r="Y22">
        <v>1</v>
      </c>
      <c r="Z22">
        <v>3</v>
      </c>
      <c r="AA22">
        <v>5</v>
      </c>
      <c r="AB22" s="4">
        <f t="shared" si="0"/>
        <v>1.3698630136986301</v>
      </c>
    </row>
    <row r="23" spans="1:28" x14ac:dyDescent="0.3">
      <c r="A23" t="s">
        <v>92</v>
      </c>
      <c r="B23" t="s">
        <v>93</v>
      </c>
      <c r="C23" t="s">
        <v>59</v>
      </c>
      <c r="D23" t="s">
        <v>878</v>
      </c>
      <c r="E23" s="1">
        <v>44794</v>
      </c>
      <c r="F23" t="s">
        <v>29</v>
      </c>
      <c r="G23" s="1">
        <v>45471</v>
      </c>
      <c r="H23" t="s">
        <v>36</v>
      </c>
      <c r="I23" s="1">
        <v>43832</v>
      </c>
      <c r="J23" s="1" t="str">
        <f t="shared" si="1"/>
        <v>2020</v>
      </c>
      <c r="K23" s="1" t="str">
        <f t="shared" si="2"/>
        <v>Jan</v>
      </c>
      <c r="L23" t="s">
        <v>36</v>
      </c>
      <c r="M23" t="s">
        <v>30</v>
      </c>
      <c r="N23" t="s">
        <v>50</v>
      </c>
      <c r="O23" t="s">
        <v>44</v>
      </c>
      <c r="P23" s="1">
        <v>44318</v>
      </c>
      <c r="Q23" s="1" t="str">
        <f t="shared" si="3"/>
        <v>2021</v>
      </c>
      <c r="R23" t="s">
        <v>45</v>
      </c>
      <c r="S23" t="s">
        <v>54</v>
      </c>
      <c r="T23">
        <v>15</v>
      </c>
      <c r="U23">
        <v>110368</v>
      </c>
      <c r="V23">
        <v>7459</v>
      </c>
      <c r="W23">
        <v>3</v>
      </c>
      <c r="X23">
        <v>65</v>
      </c>
      <c r="Y23">
        <v>9</v>
      </c>
      <c r="Z23">
        <v>7</v>
      </c>
      <c r="AA23">
        <v>12</v>
      </c>
      <c r="AB23" s="4">
        <f t="shared" si="0"/>
        <v>3.2876712328767121</v>
      </c>
    </row>
    <row r="24" spans="1:28" x14ac:dyDescent="0.3">
      <c r="A24" t="s">
        <v>94</v>
      </c>
      <c r="B24" t="s">
        <v>95</v>
      </c>
      <c r="C24" t="s">
        <v>41</v>
      </c>
      <c r="D24" t="s">
        <v>878</v>
      </c>
      <c r="E24" s="1">
        <v>45088</v>
      </c>
      <c r="F24" t="s">
        <v>29</v>
      </c>
      <c r="G24" s="1">
        <v>43945</v>
      </c>
      <c r="H24" t="s">
        <v>36</v>
      </c>
      <c r="I24" s="1">
        <v>45283</v>
      </c>
      <c r="J24" s="1" t="str">
        <f t="shared" si="1"/>
        <v>2023</v>
      </c>
      <c r="K24" s="1" t="str">
        <f t="shared" si="2"/>
        <v>Dec</v>
      </c>
      <c r="L24" t="s">
        <v>36</v>
      </c>
      <c r="M24" t="s">
        <v>54</v>
      </c>
      <c r="N24" t="s">
        <v>31</v>
      </c>
      <c r="O24" t="s">
        <v>44</v>
      </c>
      <c r="P24" s="1">
        <v>44318</v>
      </c>
      <c r="Q24" s="1" t="str">
        <f t="shared" si="3"/>
        <v>2021</v>
      </c>
      <c r="R24" t="s">
        <v>38</v>
      </c>
      <c r="S24" t="s">
        <v>46</v>
      </c>
      <c r="T24">
        <v>19</v>
      </c>
      <c r="U24">
        <v>83031</v>
      </c>
      <c r="V24">
        <v>10856</v>
      </c>
      <c r="W24">
        <v>2</v>
      </c>
      <c r="X24">
        <v>59</v>
      </c>
      <c r="Y24">
        <v>2</v>
      </c>
      <c r="Z24">
        <v>2</v>
      </c>
      <c r="AA24">
        <v>1</v>
      </c>
      <c r="AB24" s="4">
        <f t="shared" si="0"/>
        <v>0.27397260273972601</v>
      </c>
    </row>
    <row r="25" spans="1:28" x14ac:dyDescent="0.3">
      <c r="A25" t="s">
        <v>96</v>
      </c>
      <c r="B25" t="s">
        <v>97</v>
      </c>
      <c r="C25" t="s">
        <v>59</v>
      </c>
      <c r="D25" t="s">
        <v>878</v>
      </c>
      <c r="E25" s="1">
        <v>44734</v>
      </c>
      <c r="F25" t="s">
        <v>29</v>
      </c>
      <c r="G25" s="1">
        <v>45491</v>
      </c>
      <c r="H25" t="s">
        <v>36</v>
      </c>
      <c r="I25" s="1">
        <v>44250</v>
      </c>
      <c r="J25" s="1" t="str">
        <f t="shared" si="1"/>
        <v>2021</v>
      </c>
      <c r="K25" s="1" t="str">
        <f t="shared" si="2"/>
        <v>Feb</v>
      </c>
      <c r="L25" t="s">
        <v>29</v>
      </c>
      <c r="M25" t="s">
        <v>30</v>
      </c>
      <c r="N25" t="s">
        <v>66</v>
      </c>
      <c r="O25" t="s">
        <v>44</v>
      </c>
      <c r="P25" s="1">
        <v>44145</v>
      </c>
      <c r="Q25" s="1" t="str">
        <f t="shared" si="3"/>
        <v>2020</v>
      </c>
      <c r="R25" t="s">
        <v>45</v>
      </c>
      <c r="S25" t="s">
        <v>54</v>
      </c>
      <c r="T25">
        <v>14</v>
      </c>
      <c r="U25">
        <v>71206</v>
      </c>
      <c r="V25">
        <v>17079</v>
      </c>
      <c r="W25">
        <v>1</v>
      </c>
      <c r="X25">
        <v>73</v>
      </c>
      <c r="Y25">
        <v>10</v>
      </c>
      <c r="Z25">
        <v>6</v>
      </c>
      <c r="AA25">
        <v>15</v>
      </c>
      <c r="AB25" s="4">
        <f t="shared" si="0"/>
        <v>4.10958904109589</v>
      </c>
    </row>
    <row r="26" spans="1:28" x14ac:dyDescent="0.3">
      <c r="A26" t="s">
        <v>98</v>
      </c>
      <c r="B26" t="s">
        <v>99</v>
      </c>
      <c r="C26" t="s">
        <v>41</v>
      </c>
      <c r="D26" t="s">
        <v>878</v>
      </c>
      <c r="E26" s="1">
        <v>44632</v>
      </c>
      <c r="F26" t="s">
        <v>29</v>
      </c>
      <c r="G26" s="1">
        <v>44304</v>
      </c>
      <c r="H26" t="s">
        <v>36</v>
      </c>
      <c r="I26" s="1">
        <v>43833</v>
      </c>
      <c r="J26" s="1" t="str">
        <f t="shared" si="1"/>
        <v>2020</v>
      </c>
      <c r="K26" s="1" t="str">
        <f t="shared" si="2"/>
        <v>Jan</v>
      </c>
      <c r="L26" t="s">
        <v>36</v>
      </c>
      <c r="M26" t="s">
        <v>30</v>
      </c>
      <c r="N26" t="s">
        <v>81</v>
      </c>
      <c r="O26" t="s">
        <v>53</v>
      </c>
      <c r="P26" s="1">
        <v>44921</v>
      </c>
      <c r="Q26" s="1" t="str">
        <f t="shared" si="3"/>
        <v>2022</v>
      </c>
      <c r="R26" t="s">
        <v>38</v>
      </c>
      <c r="S26" t="s">
        <v>68</v>
      </c>
      <c r="T26">
        <v>18</v>
      </c>
      <c r="U26">
        <v>107988</v>
      </c>
      <c r="V26">
        <v>18462</v>
      </c>
      <c r="W26">
        <v>4</v>
      </c>
      <c r="X26">
        <v>121</v>
      </c>
      <c r="Y26">
        <v>3</v>
      </c>
      <c r="Z26">
        <v>6</v>
      </c>
      <c r="AA26">
        <v>10</v>
      </c>
      <c r="AB26" s="4">
        <f t="shared" si="0"/>
        <v>2.7397260273972601</v>
      </c>
    </row>
    <row r="27" spans="1:28" x14ac:dyDescent="0.3">
      <c r="A27" t="s">
        <v>100</v>
      </c>
      <c r="B27" t="s">
        <v>101</v>
      </c>
      <c r="C27" t="s">
        <v>28</v>
      </c>
      <c r="D27" t="s">
        <v>878</v>
      </c>
      <c r="E27" s="1">
        <v>44815</v>
      </c>
      <c r="F27" t="s">
        <v>36</v>
      </c>
      <c r="G27" s="1">
        <v>44473</v>
      </c>
      <c r="H27" t="s">
        <v>29</v>
      </c>
      <c r="I27" s="1">
        <v>45267</v>
      </c>
      <c r="J27" s="1" t="str">
        <f t="shared" si="1"/>
        <v>2023</v>
      </c>
      <c r="K27" s="1" t="str">
        <f t="shared" si="2"/>
        <v>Dec</v>
      </c>
      <c r="L27" t="s">
        <v>36</v>
      </c>
      <c r="M27" t="s">
        <v>54</v>
      </c>
      <c r="N27" t="s">
        <v>37</v>
      </c>
      <c r="O27" t="s">
        <v>53</v>
      </c>
      <c r="P27" s="1">
        <v>44418</v>
      </c>
      <c r="Q27" s="1" t="str">
        <f t="shared" si="3"/>
        <v>2021</v>
      </c>
      <c r="R27" t="s">
        <v>45</v>
      </c>
      <c r="S27" t="s">
        <v>46</v>
      </c>
      <c r="T27">
        <v>18</v>
      </c>
      <c r="U27">
        <v>97377</v>
      </c>
      <c r="V27">
        <v>15908</v>
      </c>
      <c r="W27">
        <v>5</v>
      </c>
      <c r="X27">
        <v>179</v>
      </c>
      <c r="Y27">
        <v>3</v>
      </c>
      <c r="Z27">
        <v>9</v>
      </c>
      <c r="AA27">
        <v>12</v>
      </c>
      <c r="AB27" s="4">
        <f t="shared" si="0"/>
        <v>3.2876712328767121</v>
      </c>
    </row>
    <row r="28" spans="1:28" x14ac:dyDescent="0.3">
      <c r="A28" t="s">
        <v>102</v>
      </c>
      <c r="B28" t="s">
        <v>103</v>
      </c>
      <c r="C28" t="s">
        <v>28</v>
      </c>
      <c r="D28" t="s">
        <v>878</v>
      </c>
      <c r="E28" s="1">
        <v>44405</v>
      </c>
      <c r="F28" t="s">
        <v>36</v>
      </c>
      <c r="G28" s="1">
        <v>44048</v>
      </c>
      <c r="H28" t="s">
        <v>36</v>
      </c>
      <c r="I28" s="1">
        <v>45518</v>
      </c>
      <c r="J28" s="1" t="str">
        <f t="shared" si="1"/>
        <v>2024</v>
      </c>
      <c r="K28" s="1" t="str">
        <f t="shared" si="2"/>
        <v>Aug</v>
      </c>
      <c r="L28" t="s">
        <v>36</v>
      </c>
      <c r="M28" t="s">
        <v>42</v>
      </c>
      <c r="N28" t="s">
        <v>81</v>
      </c>
      <c r="O28" t="s">
        <v>44</v>
      </c>
      <c r="P28" s="1">
        <v>44145</v>
      </c>
      <c r="Q28" s="1" t="str">
        <f t="shared" si="3"/>
        <v>2020</v>
      </c>
      <c r="R28" t="s">
        <v>45</v>
      </c>
      <c r="S28" t="s">
        <v>54</v>
      </c>
      <c r="T28">
        <v>9</v>
      </c>
      <c r="U28">
        <v>147221</v>
      </c>
      <c r="V28">
        <v>13195</v>
      </c>
      <c r="W28">
        <v>3</v>
      </c>
      <c r="X28">
        <v>166</v>
      </c>
      <c r="Y28">
        <v>4</v>
      </c>
      <c r="Z28">
        <v>2</v>
      </c>
      <c r="AA28">
        <v>2</v>
      </c>
      <c r="AB28" s="4">
        <f t="shared" si="0"/>
        <v>0.54794520547945202</v>
      </c>
    </row>
    <row r="29" spans="1:28" x14ac:dyDescent="0.3">
      <c r="A29" t="s">
        <v>104</v>
      </c>
      <c r="B29" t="s">
        <v>105</v>
      </c>
      <c r="C29" t="s">
        <v>41</v>
      </c>
      <c r="D29" t="s">
        <v>878</v>
      </c>
      <c r="E29" s="1">
        <v>43952</v>
      </c>
      <c r="F29" t="s">
        <v>29</v>
      </c>
      <c r="G29" s="1">
        <v>45461</v>
      </c>
      <c r="H29" t="s">
        <v>36</v>
      </c>
      <c r="I29" s="1">
        <v>44259</v>
      </c>
      <c r="J29" s="1" t="str">
        <f t="shared" si="1"/>
        <v>2021</v>
      </c>
      <c r="K29" s="1" t="str">
        <f t="shared" si="2"/>
        <v>Mar</v>
      </c>
      <c r="L29" t="s">
        <v>36</v>
      </c>
      <c r="M29" t="s">
        <v>30</v>
      </c>
      <c r="N29" t="s">
        <v>37</v>
      </c>
      <c r="O29" t="s">
        <v>32</v>
      </c>
      <c r="P29" s="1">
        <v>44145</v>
      </c>
      <c r="Q29" s="1" t="str">
        <f t="shared" si="3"/>
        <v>2020</v>
      </c>
      <c r="R29" t="s">
        <v>45</v>
      </c>
      <c r="S29" t="s">
        <v>46</v>
      </c>
      <c r="T29">
        <v>28</v>
      </c>
      <c r="U29">
        <v>69051</v>
      </c>
      <c r="V29">
        <v>11872</v>
      </c>
      <c r="W29">
        <v>3</v>
      </c>
      <c r="X29">
        <v>92</v>
      </c>
      <c r="Y29">
        <v>10</v>
      </c>
      <c r="Z29">
        <v>6</v>
      </c>
      <c r="AA29">
        <v>6</v>
      </c>
      <c r="AB29" s="4">
        <f t="shared" si="0"/>
        <v>1.6438356164383561</v>
      </c>
    </row>
    <row r="30" spans="1:28" x14ac:dyDescent="0.3">
      <c r="A30" t="s">
        <v>106</v>
      </c>
      <c r="B30" t="s">
        <v>107</v>
      </c>
      <c r="C30" t="s">
        <v>59</v>
      </c>
      <c r="D30" t="s">
        <v>878</v>
      </c>
      <c r="E30" s="1">
        <v>45361</v>
      </c>
      <c r="F30" t="s">
        <v>36</v>
      </c>
      <c r="G30" s="1">
        <v>45130</v>
      </c>
      <c r="H30" t="s">
        <v>29</v>
      </c>
      <c r="I30" s="1">
        <v>44440</v>
      </c>
      <c r="J30" s="1" t="str">
        <f t="shared" si="1"/>
        <v>2021</v>
      </c>
      <c r="K30" s="1" t="str">
        <f t="shared" si="2"/>
        <v>Sep</v>
      </c>
      <c r="L30" t="s">
        <v>29</v>
      </c>
      <c r="M30" t="s">
        <v>42</v>
      </c>
      <c r="N30" t="s">
        <v>31</v>
      </c>
      <c r="O30" t="s">
        <v>32</v>
      </c>
      <c r="P30" s="1">
        <v>44034</v>
      </c>
      <c r="Q30" s="1" t="str">
        <f t="shared" si="3"/>
        <v>2020</v>
      </c>
      <c r="R30" t="s">
        <v>45</v>
      </c>
      <c r="S30" t="s">
        <v>46</v>
      </c>
      <c r="T30">
        <v>19</v>
      </c>
      <c r="U30">
        <v>117744</v>
      </c>
      <c r="V30">
        <v>16386</v>
      </c>
      <c r="W30">
        <v>4</v>
      </c>
      <c r="X30">
        <v>179</v>
      </c>
      <c r="Y30">
        <v>8</v>
      </c>
      <c r="Z30">
        <v>9</v>
      </c>
      <c r="AA30">
        <v>9</v>
      </c>
      <c r="AB30" s="4">
        <f t="shared" si="0"/>
        <v>2.4657534246575343</v>
      </c>
    </row>
    <row r="31" spans="1:28" x14ac:dyDescent="0.3">
      <c r="A31" t="s">
        <v>108</v>
      </c>
      <c r="B31" t="s">
        <v>109</v>
      </c>
      <c r="C31" t="s">
        <v>28</v>
      </c>
      <c r="D31" t="s">
        <v>878</v>
      </c>
      <c r="E31" s="1">
        <v>43963</v>
      </c>
      <c r="F31" t="s">
        <v>29</v>
      </c>
      <c r="G31" s="1">
        <v>43925</v>
      </c>
      <c r="H31" t="s">
        <v>29</v>
      </c>
      <c r="I31" s="1">
        <v>45317</v>
      </c>
      <c r="J31" s="1" t="str">
        <f t="shared" si="1"/>
        <v>2024</v>
      </c>
      <c r="K31" s="1" t="str">
        <f t="shared" si="2"/>
        <v>Jan</v>
      </c>
      <c r="L31" t="s">
        <v>29</v>
      </c>
      <c r="M31" t="s">
        <v>54</v>
      </c>
      <c r="N31" t="s">
        <v>31</v>
      </c>
      <c r="O31" t="s">
        <v>53</v>
      </c>
      <c r="P31" s="1">
        <v>44034</v>
      </c>
      <c r="Q31" s="1" t="str">
        <f t="shared" si="3"/>
        <v>2020</v>
      </c>
      <c r="R31" t="s">
        <v>45</v>
      </c>
      <c r="S31" t="s">
        <v>46</v>
      </c>
      <c r="T31">
        <v>21</v>
      </c>
      <c r="U31">
        <v>67723</v>
      </c>
      <c r="V31">
        <v>19715</v>
      </c>
      <c r="W31">
        <v>1</v>
      </c>
      <c r="X31">
        <v>175</v>
      </c>
      <c r="Y31">
        <v>6</v>
      </c>
      <c r="Z31">
        <v>9</v>
      </c>
      <c r="AA31">
        <v>5</v>
      </c>
      <c r="AB31" s="4">
        <f t="shared" si="0"/>
        <v>1.3698630136986301</v>
      </c>
    </row>
    <row r="32" spans="1:28" x14ac:dyDescent="0.3">
      <c r="A32" t="s">
        <v>110</v>
      </c>
      <c r="B32" t="s">
        <v>111</v>
      </c>
      <c r="C32" t="s">
        <v>41</v>
      </c>
      <c r="D32" t="s">
        <v>878</v>
      </c>
      <c r="E32" s="1">
        <v>45116</v>
      </c>
      <c r="F32" t="s">
        <v>29</v>
      </c>
      <c r="G32" s="1">
        <v>44365</v>
      </c>
      <c r="H32" t="s">
        <v>36</v>
      </c>
      <c r="I32" s="1">
        <v>45036</v>
      </c>
      <c r="J32" s="1" t="str">
        <f t="shared" si="1"/>
        <v>2023</v>
      </c>
      <c r="K32" s="1" t="str">
        <f t="shared" si="2"/>
        <v>Apr</v>
      </c>
      <c r="L32" t="s">
        <v>29</v>
      </c>
      <c r="M32" t="s">
        <v>42</v>
      </c>
      <c r="N32" t="s">
        <v>81</v>
      </c>
      <c r="O32" t="s">
        <v>32</v>
      </c>
      <c r="P32" s="1">
        <v>44145</v>
      </c>
      <c r="Q32" s="1" t="str">
        <f t="shared" si="3"/>
        <v>2020</v>
      </c>
      <c r="R32" t="s">
        <v>38</v>
      </c>
      <c r="S32" t="s">
        <v>46</v>
      </c>
      <c r="T32">
        <v>1</v>
      </c>
      <c r="U32">
        <v>149408</v>
      </c>
      <c r="V32">
        <v>14763</v>
      </c>
      <c r="W32">
        <v>2</v>
      </c>
      <c r="X32">
        <v>82</v>
      </c>
      <c r="Y32">
        <v>10</v>
      </c>
      <c r="Z32">
        <v>8</v>
      </c>
      <c r="AA32">
        <v>2</v>
      </c>
      <c r="AB32" s="4">
        <f t="shared" si="0"/>
        <v>0.54794520547945202</v>
      </c>
    </row>
    <row r="33" spans="1:28" x14ac:dyDescent="0.3">
      <c r="A33" t="s">
        <v>112</v>
      </c>
      <c r="B33" t="s">
        <v>113</v>
      </c>
      <c r="C33" t="s">
        <v>59</v>
      </c>
      <c r="D33" t="s">
        <v>878</v>
      </c>
      <c r="E33" s="1">
        <v>45376</v>
      </c>
      <c r="F33" t="s">
        <v>36</v>
      </c>
      <c r="G33" s="1">
        <v>43980</v>
      </c>
      <c r="H33" t="s">
        <v>36</v>
      </c>
      <c r="I33" s="1">
        <v>44267</v>
      </c>
      <c r="J33" s="1" t="str">
        <f t="shared" si="1"/>
        <v>2021</v>
      </c>
      <c r="K33" s="1" t="str">
        <f t="shared" si="2"/>
        <v>Mar</v>
      </c>
      <c r="L33" t="s">
        <v>36</v>
      </c>
      <c r="M33" t="s">
        <v>30</v>
      </c>
      <c r="N33" t="s">
        <v>37</v>
      </c>
      <c r="O33" t="s">
        <v>44</v>
      </c>
      <c r="P33" s="1">
        <v>44034</v>
      </c>
      <c r="Q33" s="1" t="str">
        <f t="shared" si="3"/>
        <v>2020</v>
      </c>
      <c r="R33" t="s">
        <v>45</v>
      </c>
      <c r="S33" t="s">
        <v>67</v>
      </c>
      <c r="T33">
        <v>10</v>
      </c>
      <c r="U33">
        <v>93052</v>
      </c>
      <c r="V33">
        <v>5608</v>
      </c>
      <c r="W33">
        <v>2</v>
      </c>
      <c r="X33">
        <v>171</v>
      </c>
      <c r="Y33">
        <v>2</v>
      </c>
      <c r="Z33">
        <v>3</v>
      </c>
      <c r="AA33">
        <v>14</v>
      </c>
      <c r="AB33" s="4">
        <f t="shared" si="0"/>
        <v>3.8356164383561646</v>
      </c>
    </row>
    <row r="34" spans="1:28" x14ac:dyDescent="0.3">
      <c r="A34" t="s">
        <v>114</v>
      </c>
      <c r="B34" t="s">
        <v>115</v>
      </c>
      <c r="C34" t="s">
        <v>41</v>
      </c>
      <c r="D34" t="s">
        <v>878</v>
      </c>
      <c r="E34" s="1">
        <v>44330</v>
      </c>
      <c r="F34" t="s">
        <v>29</v>
      </c>
      <c r="G34" s="1">
        <v>44807</v>
      </c>
      <c r="H34" t="s">
        <v>29</v>
      </c>
      <c r="I34" s="1">
        <v>45046</v>
      </c>
      <c r="J34" s="1" t="str">
        <f t="shared" si="1"/>
        <v>2023</v>
      </c>
      <c r="K34" s="1" t="str">
        <f t="shared" si="2"/>
        <v>Apr</v>
      </c>
      <c r="L34" t="s">
        <v>29</v>
      </c>
      <c r="M34" t="s">
        <v>54</v>
      </c>
      <c r="N34" t="s">
        <v>50</v>
      </c>
      <c r="O34" t="s">
        <v>44</v>
      </c>
      <c r="P34" s="1">
        <v>44144</v>
      </c>
      <c r="Q34" s="1" t="str">
        <f t="shared" si="3"/>
        <v>2020</v>
      </c>
      <c r="R34" t="s">
        <v>45</v>
      </c>
      <c r="S34" t="s">
        <v>67</v>
      </c>
      <c r="T34">
        <v>26</v>
      </c>
      <c r="U34">
        <v>113309</v>
      </c>
      <c r="V34">
        <v>15065</v>
      </c>
      <c r="W34">
        <v>1</v>
      </c>
      <c r="X34">
        <v>125</v>
      </c>
      <c r="Y34">
        <v>10</v>
      </c>
      <c r="Z34">
        <v>1</v>
      </c>
      <c r="AA34">
        <v>13</v>
      </c>
      <c r="AB34" s="4">
        <f t="shared" ref="AB34:AB65" si="4">$AA34/365*100</f>
        <v>3.5616438356164384</v>
      </c>
    </row>
    <row r="35" spans="1:28" x14ac:dyDescent="0.3">
      <c r="A35" t="s">
        <v>116</v>
      </c>
      <c r="B35" t="s">
        <v>117</v>
      </c>
      <c r="C35" t="s">
        <v>41</v>
      </c>
      <c r="D35" t="s">
        <v>878</v>
      </c>
      <c r="E35" s="1">
        <v>44606</v>
      </c>
      <c r="F35" t="s">
        <v>29</v>
      </c>
      <c r="G35" s="1">
        <v>44447</v>
      </c>
      <c r="H35" t="s">
        <v>36</v>
      </c>
      <c r="I35" s="1">
        <v>44614</v>
      </c>
      <c r="J35" s="1" t="str">
        <f t="shared" si="1"/>
        <v>2022</v>
      </c>
      <c r="K35" s="1" t="str">
        <f t="shared" si="2"/>
        <v>Feb</v>
      </c>
      <c r="L35" t="s">
        <v>36</v>
      </c>
      <c r="M35" t="s">
        <v>30</v>
      </c>
      <c r="N35" t="s">
        <v>66</v>
      </c>
      <c r="O35" t="s">
        <v>53</v>
      </c>
      <c r="P35" s="1">
        <v>44145</v>
      </c>
      <c r="Q35" s="1" t="str">
        <f t="shared" si="3"/>
        <v>2020</v>
      </c>
      <c r="R35" t="s">
        <v>38</v>
      </c>
      <c r="S35" t="s">
        <v>46</v>
      </c>
      <c r="T35">
        <v>16</v>
      </c>
      <c r="U35">
        <v>118384</v>
      </c>
      <c r="V35">
        <v>13121</v>
      </c>
      <c r="W35">
        <v>4</v>
      </c>
      <c r="X35">
        <v>66</v>
      </c>
      <c r="Y35">
        <v>1</v>
      </c>
      <c r="Z35">
        <v>4</v>
      </c>
      <c r="AA35">
        <v>13</v>
      </c>
      <c r="AB35" s="4">
        <f t="shared" si="4"/>
        <v>3.5616438356164384</v>
      </c>
    </row>
    <row r="36" spans="1:28" x14ac:dyDescent="0.3">
      <c r="A36" t="s">
        <v>118</v>
      </c>
      <c r="B36" t="s">
        <v>119</v>
      </c>
      <c r="C36" t="s">
        <v>28</v>
      </c>
      <c r="D36" t="s">
        <v>49</v>
      </c>
      <c r="E36" s="1">
        <v>44305</v>
      </c>
      <c r="F36" t="s">
        <v>36</v>
      </c>
      <c r="G36" s="1">
        <v>45089</v>
      </c>
      <c r="H36" t="s">
        <v>36</v>
      </c>
      <c r="I36" s="1">
        <v>44197</v>
      </c>
      <c r="J36" s="1" t="str">
        <f t="shared" si="1"/>
        <v>2021</v>
      </c>
      <c r="K36" s="1" t="str">
        <f t="shared" si="2"/>
        <v>Jan</v>
      </c>
      <c r="L36" t="s">
        <v>36</v>
      </c>
      <c r="M36" t="s">
        <v>42</v>
      </c>
      <c r="N36" t="s">
        <v>66</v>
      </c>
      <c r="O36" t="s">
        <v>44</v>
      </c>
      <c r="P36" s="1">
        <v>45245</v>
      </c>
      <c r="Q36" s="1" t="str">
        <f t="shared" si="3"/>
        <v>2023</v>
      </c>
      <c r="R36" t="s">
        <v>38</v>
      </c>
      <c r="S36" t="s">
        <v>67</v>
      </c>
      <c r="T36">
        <v>1</v>
      </c>
      <c r="U36">
        <v>98454</v>
      </c>
      <c r="V36">
        <v>15250</v>
      </c>
      <c r="W36">
        <v>1</v>
      </c>
      <c r="X36">
        <v>149</v>
      </c>
      <c r="Y36">
        <v>5</v>
      </c>
      <c r="Z36">
        <v>8</v>
      </c>
      <c r="AA36">
        <v>10</v>
      </c>
      <c r="AB36" s="4">
        <f t="shared" si="4"/>
        <v>2.7397260273972601</v>
      </c>
    </row>
    <row r="37" spans="1:28" x14ac:dyDescent="0.3">
      <c r="A37" t="s">
        <v>120</v>
      </c>
      <c r="B37" t="s">
        <v>121</v>
      </c>
      <c r="C37" t="s">
        <v>59</v>
      </c>
      <c r="D37" t="s">
        <v>878</v>
      </c>
      <c r="E37" s="1">
        <v>44114</v>
      </c>
      <c r="F37" t="s">
        <v>29</v>
      </c>
      <c r="G37" s="1">
        <v>44253</v>
      </c>
      <c r="H37" t="s">
        <v>36</v>
      </c>
      <c r="I37" s="1">
        <v>43951</v>
      </c>
      <c r="J37" s="1" t="str">
        <f t="shared" si="1"/>
        <v>2020</v>
      </c>
      <c r="K37" s="1" t="str">
        <f t="shared" si="2"/>
        <v>Apr</v>
      </c>
      <c r="L37" t="s">
        <v>29</v>
      </c>
      <c r="M37" t="s">
        <v>54</v>
      </c>
      <c r="N37" t="s">
        <v>66</v>
      </c>
      <c r="O37" t="s">
        <v>32</v>
      </c>
      <c r="P37" s="1">
        <v>45246</v>
      </c>
      <c r="Q37" s="1" t="str">
        <f t="shared" si="3"/>
        <v>2023</v>
      </c>
      <c r="R37" t="s">
        <v>45</v>
      </c>
      <c r="S37" t="s">
        <v>67</v>
      </c>
      <c r="T37">
        <v>10</v>
      </c>
      <c r="U37">
        <v>117035</v>
      </c>
      <c r="V37">
        <v>15930</v>
      </c>
      <c r="W37">
        <v>2</v>
      </c>
      <c r="X37">
        <v>32</v>
      </c>
      <c r="Y37">
        <v>3</v>
      </c>
      <c r="Z37">
        <v>5</v>
      </c>
      <c r="AA37">
        <v>2</v>
      </c>
      <c r="AB37" s="4">
        <f t="shared" si="4"/>
        <v>0.54794520547945202</v>
      </c>
    </row>
    <row r="38" spans="1:28" x14ac:dyDescent="0.3">
      <c r="A38" t="s">
        <v>122</v>
      </c>
      <c r="B38" t="s">
        <v>123</v>
      </c>
      <c r="C38" t="s">
        <v>59</v>
      </c>
      <c r="D38" t="s">
        <v>49</v>
      </c>
      <c r="E38" s="1">
        <v>44664</v>
      </c>
      <c r="F38" t="s">
        <v>36</v>
      </c>
      <c r="G38" s="1">
        <v>43878</v>
      </c>
      <c r="H38" t="s">
        <v>36</v>
      </c>
      <c r="I38" s="1">
        <v>44762</v>
      </c>
      <c r="J38" s="1" t="str">
        <f t="shared" si="1"/>
        <v>2022</v>
      </c>
      <c r="K38" s="1" t="str">
        <f t="shared" si="2"/>
        <v>Jul</v>
      </c>
      <c r="L38" t="s">
        <v>36</v>
      </c>
      <c r="M38" t="s">
        <v>42</v>
      </c>
      <c r="N38" t="s">
        <v>43</v>
      </c>
      <c r="O38" t="s">
        <v>44</v>
      </c>
      <c r="P38" s="1">
        <v>44732</v>
      </c>
      <c r="Q38" s="1" t="str">
        <f t="shared" si="3"/>
        <v>2022</v>
      </c>
      <c r="R38" t="s">
        <v>45</v>
      </c>
      <c r="S38" t="s">
        <v>67</v>
      </c>
      <c r="T38">
        <v>6</v>
      </c>
      <c r="U38">
        <v>47615</v>
      </c>
      <c r="V38">
        <v>13719</v>
      </c>
      <c r="W38">
        <v>4</v>
      </c>
      <c r="X38">
        <v>68</v>
      </c>
      <c r="Y38">
        <v>3</v>
      </c>
      <c r="Z38">
        <v>4</v>
      </c>
      <c r="AA38">
        <v>4</v>
      </c>
      <c r="AB38" s="4">
        <f t="shared" si="4"/>
        <v>1.095890410958904</v>
      </c>
    </row>
    <row r="39" spans="1:28" x14ac:dyDescent="0.3">
      <c r="A39" t="s">
        <v>124</v>
      </c>
      <c r="B39" t="s">
        <v>125</v>
      </c>
      <c r="C39" t="s">
        <v>41</v>
      </c>
      <c r="D39" t="s">
        <v>878</v>
      </c>
      <c r="E39" s="1">
        <v>43991</v>
      </c>
      <c r="F39" t="s">
        <v>36</v>
      </c>
      <c r="G39" s="1">
        <v>43948</v>
      </c>
      <c r="H39" t="s">
        <v>29</v>
      </c>
      <c r="I39" s="1">
        <v>44801</v>
      </c>
      <c r="J39" s="1" t="str">
        <f t="shared" si="1"/>
        <v>2022</v>
      </c>
      <c r="K39" s="1" t="str">
        <f t="shared" si="2"/>
        <v>Aug</v>
      </c>
      <c r="L39" t="s">
        <v>36</v>
      </c>
      <c r="M39" t="s">
        <v>42</v>
      </c>
      <c r="N39" t="s">
        <v>37</v>
      </c>
      <c r="O39" t="s">
        <v>32</v>
      </c>
      <c r="P39" s="1">
        <v>44860</v>
      </c>
      <c r="Q39" s="1" t="str">
        <f t="shared" si="3"/>
        <v>2022</v>
      </c>
      <c r="R39" t="s">
        <v>38</v>
      </c>
      <c r="S39" t="s">
        <v>54</v>
      </c>
      <c r="T39">
        <v>25</v>
      </c>
      <c r="U39">
        <v>53657</v>
      </c>
      <c r="V39">
        <v>8803</v>
      </c>
      <c r="W39">
        <v>3</v>
      </c>
      <c r="X39">
        <v>86</v>
      </c>
      <c r="Y39">
        <v>1</v>
      </c>
      <c r="Z39">
        <v>8</v>
      </c>
      <c r="AA39">
        <v>11</v>
      </c>
      <c r="AB39" s="4">
        <f t="shared" si="4"/>
        <v>3.0136986301369864</v>
      </c>
    </row>
    <row r="40" spans="1:28" x14ac:dyDescent="0.3">
      <c r="A40" t="s">
        <v>126</v>
      </c>
      <c r="B40" t="s">
        <v>127</v>
      </c>
      <c r="C40" t="s">
        <v>59</v>
      </c>
      <c r="D40" t="s">
        <v>878</v>
      </c>
      <c r="E40" s="1">
        <v>44568</v>
      </c>
      <c r="F40" t="s">
        <v>29</v>
      </c>
      <c r="G40" s="1">
        <v>44805</v>
      </c>
      <c r="H40" t="s">
        <v>29</v>
      </c>
      <c r="I40" s="1">
        <v>44057</v>
      </c>
      <c r="J40" s="1" t="str">
        <f t="shared" si="1"/>
        <v>2020</v>
      </c>
      <c r="K40" s="1" t="str">
        <f t="shared" si="2"/>
        <v>Aug</v>
      </c>
      <c r="L40" t="s">
        <v>36</v>
      </c>
      <c r="M40" t="s">
        <v>54</v>
      </c>
      <c r="N40" t="s">
        <v>66</v>
      </c>
      <c r="O40" t="s">
        <v>44</v>
      </c>
      <c r="P40" s="1">
        <v>44861</v>
      </c>
      <c r="Q40" s="1" t="str">
        <f t="shared" si="3"/>
        <v>2022</v>
      </c>
      <c r="R40" t="s">
        <v>38</v>
      </c>
      <c r="S40" t="s">
        <v>33</v>
      </c>
      <c r="T40">
        <v>19</v>
      </c>
      <c r="U40">
        <v>49546</v>
      </c>
      <c r="V40">
        <v>4661</v>
      </c>
      <c r="W40">
        <v>3</v>
      </c>
      <c r="X40">
        <v>192</v>
      </c>
      <c r="Y40">
        <v>4</v>
      </c>
      <c r="Z40">
        <v>3</v>
      </c>
      <c r="AA40">
        <v>1</v>
      </c>
      <c r="AB40" s="4">
        <f t="shared" si="4"/>
        <v>0.27397260273972601</v>
      </c>
    </row>
    <row r="41" spans="1:28" x14ac:dyDescent="0.3">
      <c r="A41" t="s">
        <v>128</v>
      </c>
      <c r="B41" t="s">
        <v>129</v>
      </c>
      <c r="C41" t="s">
        <v>28</v>
      </c>
      <c r="D41" t="s">
        <v>878</v>
      </c>
      <c r="E41" s="1">
        <v>44376</v>
      </c>
      <c r="F41" t="s">
        <v>29</v>
      </c>
      <c r="G41" s="1">
        <v>44220</v>
      </c>
      <c r="H41" t="s">
        <v>29</v>
      </c>
      <c r="I41" s="1">
        <v>44583</v>
      </c>
      <c r="J41" s="1" t="str">
        <f t="shared" si="1"/>
        <v>2022</v>
      </c>
      <c r="K41" s="1" t="str">
        <f t="shared" si="2"/>
        <v>Jan</v>
      </c>
      <c r="L41" t="s">
        <v>36</v>
      </c>
      <c r="M41" t="s">
        <v>30</v>
      </c>
      <c r="N41" t="s">
        <v>31</v>
      </c>
      <c r="O41" t="s">
        <v>32</v>
      </c>
      <c r="P41" s="1">
        <v>45349</v>
      </c>
      <c r="Q41" s="1" t="str">
        <f t="shared" si="3"/>
        <v>2024</v>
      </c>
      <c r="R41" t="s">
        <v>38</v>
      </c>
      <c r="S41" t="s">
        <v>54</v>
      </c>
      <c r="T41">
        <v>16</v>
      </c>
      <c r="U41">
        <v>68240</v>
      </c>
      <c r="V41">
        <v>6641</v>
      </c>
      <c r="W41">
        <v>5</v>
      </c>
      <c r="X41">
        <v>67</v>
      </c>
      <c r="Y41">
        <v>5</v>
      </c>
      <c r="Z41">
        <v>2</v>
      </c>
      <c r="AA41">
        <v>11</v>
      </c>
      <c r="AB41" s="4">
        <f t="shared" si="4"/>
        <v>3.0136986301369864</v>
      </c>
    </row>
    <row r="42" spans="1:28" x14ac:dyDescent="0.3">
      <c r="A42" t="s">
        <v>130</v>
      </c>
      <c r="B42" t="s">
        <v>131</v>
      </c>
      <c r="C42" t="s">
        <v>41</v>
      </c>
      <c r="D42" t="s">
        <v>878</v>
      </c>
      <c r="E42" s="1">
        <v>45036</v>
      </c>
      <c r="F42" t="s">
        <v>36</v>
      </c>
      <c r="G42" s="1">
        <v>44068</v>
      </c>
      <c r="H42" t="s">
        <v>29</v>
      </c>
      <c r="I42" s="1">
        <v>45297</v>
      </c>
      <c r="J42" s="1" t="str">
        <f t="shared" si="1"/>
        <v>2024</v>
      </c>
      <c r="K42" s="1" t="str">
        <f t="shared" si="2"/>
        <v>Jan</v>
      </c>
      <c r="L42" t="s">
        <v>36</v>
      </c>
      <c r="M42" t="s">
        <v>42</v>
      </c>
      <c r="N42" t="s">
        <v>81</v>
      </c>
      <c r="O42" t="s">
        <v>32</v>
      </c>
      <c r="P42" s="1">
        <v>45350</v>
      </c>
      <c r="Q42" s="1" t="str">
        <f t="shared" si="3"/>
        <v>2024</v>
      </c>
      <c r="R42" t="s">
        <v>45</v>
      </c>
      <c r="S42" t="s">
        <v>46</v>
      </c>
      <c r="T42">
        <v>26</v>
      </c>
      <c r="U42">
        <v>129001</v>
      </c>
      <c r="V42">
        <v>13277</v>
      </c>
      <c r="W42">
        <v>4</v>
      </c>
      <c r="X42">
        <v>33</v>
      </c>
      <c r="Y42">
        <v>4</v>
      </c>
      <c r="Z42">
        <v>10</v>
      </c>
      <c r="AA42">
        <v>8</v>
      </c>
      <c r="AB42" s="4">
        <f t="shared" si="4"/>
        <v>2.1917808219178081</v>
      </c>
    </row>
    <row r="43" spans="1:28" x14ac:dyDescent="0.3">
      <c r="A43" t="s">
        <v>132</v>
      </c>
      <c r="B43" t="s">
        <v>133</v>
      </c>
      <c r="C43" t="s">
        <v>41</v>
      </c>
      <c r="D43" t="s">
        <v>878</v>
      </c>
      <c r="E43" s="1">
        <v>44504</v>
      </c>
      <c r="F43" t="s">
        <v>36</v>
      </c>
      <c r="G43" s="1">
        <v>44421</v>
      </c>
      <c r="H43" t="s">
        <v>29</v>
      </c>
      <c r="I43" s="1">
        <v>44429</v>
      </c>
      <c r="J43" s="1" t="str">
        <f t="shared" si="1"/>
        <v>2021</v>
      </c>
      <c r="K43" s="1" t="str">
        <f t="shared" si="2"/>
        <v>Aug</v>
      </c>
      <c r="L43" t="s">
        <v>36</v>
      </c>
      <c r="M43" t="s">
        <v>30</v>
      </c>
      <c r="N43" t="s">
        <v>37</v>
      </c>
      <c r="O43" t="s">
        <v>32</v>
      </c>
      <c r="P43" s="1">
        <v>44145</v>
      </c>
      <c r="Q43" s="1" t="str">
        <f t="shared" si="3"/>
        <v>2020</v>
      </c>
      <c r="R43" t="s">
        <v>45</v>
      </c>
      <c r="S43" t="s">
        <v>46</v>
      </c>
      <c r="T43">
        <v>2</v>
      </c>
      <c r="U43">
        <v>143723</v>
      </c>
      <c r="V43">
        <v>7276</v>
      </c>
      <c r="W43">
        <v>5</v>
      </c>
      <c r="X43">
        <v>35</v>
      </c>
      <c r="Y43">
        <v>5</v>
      </c>
      <c r="Z43">
        <v>4</v>
      </c>
      <c r="AA43">
        <v>11</v>
      </c>
      <c r="AB43" s="4">
        <f t="shared" si="4"/>
        <v>3.0136986301369864</v>
      </c>
    </row>
    <row r="44" spans="1:28" x14ac:dyDescent="0.3">
      <c r="A44" t="s">
        <v>134</v>
      </c>
      <c r="B44" t="s">
        <v>135</v>
      </c>
      <c r="C44" t="s">
        <v>28</v>
      </c>
      <c r="D44" t="s">
        <v>49</v>
      </c>
      <c r="E44" s="1">
        <v>44445</v>
      </c>
      <c r="F44" t="s">
        <v>36</v>
      </c>
      <c r="G44" s="1">
        <v>45438</v>
      </c>
      <c r="H44" t="s">
        <v>36</v>
      </c>
      <c r="I44" s="1">
        <v>44215</v>
      </c>
      <c r="J44" s="1" t="str">
        <f t="shared" si="1"/>
        <v>2021</v>
      </c>
      <c r="K44" s="1" t="str">
        <f t="shared" si="2"/>
        <v>Jan</v>
      </c>
      <c r="L44" t="s">
        <v>29</v>
      </c>
      <c r="M44" t="s">
        <v>30</v>
      </c>
      <c r="N44" t="s">
        <v>66</v>
      </c>
      <c r="O44" t="s">
        <v>53</v>
      </c>
      <c r="P44" s="1">
        <v>44145</v>
      </c>
      <c r="Q44" s="1" t="str">
        <f t="shared" si="3"/>
        <v>2020</v>
      </c>
      <c r="R44" t="s">
        <v>38</v>
      </c>
      <c r="S44" t="s">
        <v>54</v>
      </c>
      <c r="T44">
        <v>1</v>
      </c>
      <c r="U44">
        <v>49862</v>
      </c>
      <c r="V44">
        <v>5106</v>
      </c>
      <c r="W44">
        <v>4</v>
      </c>
      <c r="X44">
        <v>96</v>
      </c>
      <c r="Y44">
        <v>6</v>
      </c>
      <c r="Z44">
        <v>2</v>
      </c>
      <c r="AA44">
        <v>6</v>
      </c>
      <c r="AB44" s="4">
        <f t="shared" si="4"/>
        <v>1.6438356164383561</v>
      </c>
    </row>
    <row r="45" spans="1:28" x14ac:dyDescent="0.3">
      <c r="A45" t="s">
        <v>136</v>
      </c>
      <c r="B45" t="s">
        <v>137</v>
      </c>
      <c r="C45" t="s">
        <v>41</v>
      </c>
      <c r="D45" t="s">
        <v>878</v>
      </c>
      <c r="E45" s="1">
        <v>44901</v>
      </c>
      <c r="F45" t="s">
        <v>36</v>
      </c>
      <c r="G45" s="1">
        <v>44847</v>
      </c>
      <c r="H45" t="s">
        <v>36</v>
      </c>
      <c r="I45" s="1">
        <v>44728</v>
      </c>
      <c r="J45" s="1" t="str">
        <f t="shared" si="1"/>
        <v>2022</v>
      </c>
      <c r="K45" s="1" t="str">
        <f t="shared" si="2"/>
        <v>Jun</v>
      </c>
      <c r="L45" t="s">
        <v>36</v>
      </c>
      <c r="M45" t="s">
        <v>54</v>
      </c>
      <c r="N45" t="s">
        <v>50</v>
      </c>
      <c r="O45" t="s">
        <v>53</v>
      </c>
      <c r="P45" s="1">
        <v>44145</v>
      </c>
      <c r="Q45" s="1" t="str">
        <f t="shared" si="3"/>
        <v>2020</v>
      </c>
      <c r="R45" t="s">
        <v>38</v>
      </c>
      <c r="S45" t="s">
        <v>54</v>
      </c>
      <c r="T45">
        <v>12</v>
      </c>
      <c r="U45">
        <v>64099</v>
      </c>
      <c r="V45">
        <v>5814</v>
      </c>
      <c r="W45">
        <v>4</v>
      </c>
      <c r="X45">
        <v>197</v>
      </c>
      <c r="Y45">
        <v>1</v>
      </c>
      <c r="Z45">
        <v>1</v>
      </c>
      <c r="AA45">
        <v>13</v>
      </c>
      <c r="AB45" s="4">
        <f t="shared" si="4"/>
        <v>3.5616438356164384</v>
      </c>
    </row>
    <row r="46" spans="1:28" x14ac:dyDescent="0.3">
      <c r="A46" t="s">
        <v>138</v>
      </c>
      <c r="B46" t="s">
        <v>139</v>
      </c>
      <c r="C46" t="s">
        <v>59</v>
      </c>
      <c r="D46" t="s">
        <v>49</v>
      </c>
      <c r="E46" s="1">
        <v>44030</v>
      </c>
      <c r="F46" t="s">
        <v>36</v>
      </c>
      <c r="G46" s="1">
        <v>44366</v>
      </c>
      <c r="H46" t="s">
        <v>36</v>
      </c>
      <c r="I46" s="1">
        <v>44655</v>
      </c>
      <c r="J46" s="1" t="str">
        <f t="shared" si="1"/>
        <v>2022</v>
      </c>
      <c r="K46" s="1" t="str">
        <f t="shared" si="2"/>
        <v>Apr</v>
      </c>
      <c r="L46" t="s">
        <v>36</v>
      </c>
      <c r="M46" t="s">
        <v>54</v>
      </c>
      <c r="N46" t="s">
        <v>37</v>
      </c>
      <c r="O46" t="s">
        <v>32</v>
      </c>
      <c r="P46" s="1">
        <v>44145</v>
      </c>
      <c r="Q46" s="1" t="str">
        <f t="shared" si="3"/>
        <v>2020</v>
      </c>
      <c r="R46" t="s">
        <v>45</v>
      </c>
      <c r="S46" t="s">
        <v>46</v>
      </c>
      <c r="T46">
        <v>17</v>
      </c>
      <c r="U46">
        <v>123514</v>
      </c>
      <c r="V46">
        <v>3845</v>
      </c>
      <c r="W46">
        <v>1</v>
      </c>
      <c r="X46">
        <v>134</v>
      </c>
      <c r="Y46">
        <v>2</v>
      </c>
      <c r="Z46">
        <v>8</v>
      </c>
      <c r="AA46">
        <v>11</v>
      </c>
      <c r="AB46" s="4">
        <f t="shared" si="4"/>
        <v>3.0136986301369864</v>
      </c>
    </row>
    <row r="47" spans="1:28" x14ac:dyDescent="0.3">
      <c r="A47" t="s">
        <v>140</v>
      </c>
      <c r="B47" t="s">
        <v>141</v>
      </c>
      <c r="C47" t="s">
        <v>59</v>
      </c>
      <c r="D47" t="s">
        <v>49</v>
      </c>
      <c r="E47" s="1">
        <v>44746</v>
      </c>
      <c r="F47" t="s">
        <v>29</v>
      </c>
      <c r="G47" s="1">
        <v>45273</v>
      </c>
      <c r="H47" t="s">
        <v>36</v>
      </c>
      <c r="I47" s="1">
        <v>45441</v>
      </c>
      <c r="J47" s="1" t="str">
        <f t="shared" si="1"/>
        <v>2024</v>
      </c>
      <c r="K47" s="1" t="str">
        <f t="shared" si="2"/>
        <v>May</v>
      </c>
      <c r="L47" t="s">
        <v>36</v>
      </c>
      <c r="M47" t="s">
        <v>30</v>
      </c>
      <c r="N47" t="s">
        <v>50</v>
      </c>
      <c r="O47" t="s">
        <v>32</v>
      </c>
      <c r="P47" s="1">
        <v>44145</v>
      </c>
      <c r="Q47" s="1" t="str">
        <f t="shared" si="3"/>
        <v>2020</v>
      </c>
      <c r="R47" t="s">
        <v>38</v>
      </c>
      <c r="S47" t="s">
        <v>46</v>
      </c>
      <c r="T47">
        <v>21</v>
      </c>
      <c r="U47">
        <v>90498</v>
      </c>
      <c r="V47">
        <v>9971</v>
      </c>
      <c r="W47">
        <v>5</v>
      </c>
      <c r="X47">
        <v>196</v>
      </c>
      <c r="Y47">
        <v>5</v>
      </c>
      <c r="Z47">
        <v>4</v>
      </c>
      <c r="AA47">
        <v>5</v>
      </c>
      <c r="AB47" s="4">
        <f t="shared" si="4"/>
        <v>1.3698630136986301</v>
      </c>
    </row>
    <row r="48" spans="1:28" x14ac:dyDescent="0.3">
      <c r="A48" t="s">
        <v>142</v>
      </c>
      <c r="B48" t="s">
        <v>143</v>
      </c>
      <c r="C48" t="s">
        <v>28</v>
      </c>
      <c r="D48" t="s">
        <v>878</v>
      </c>
      <c r="E48" s="1">
        <v>44346</v>
      </c>
      <c r="F48" t="s">
        <v>29</v>
      </c>
      <c r="G48" s="1">
        <v>45257</v>
      </c>
      <c r="H48" t="s">
        <v>29</v>
      </c>
      <c r="I48" s="1">
        <v>45052</v>
      </c>
      <c r="J48" s="1" t="str">
        <f t="shared" si="1"/>
        <v>2023</v>
      </c>
      <c r="K48" s="1" t="str">
        <f t="shared" si="2"/>
        <v>May</v>
      </c>
      <c r="L48" t="s">
        <v>29</v>
      </c>
      <c r="M48" t="s">
        <v>30</v>
      </c>
      <c r="N48" t="s">
        <v>37</v>
      </c>
      <c r="O48" t="s">
        <v>53</v>
      </c>
      <c r="P48" s="1">
        <v>44145</v>
      </c>
      <c r="Q48" s="1" t="str">
        <f t="shared" si="3"/>
        <v>2020</v>
      </c>
      <c r="R48" t="s">
        <v>38</v>
      </c>
      <c r="S48" t="s">
        <v>68</v>
      </c>
      <c r="T48">
        <v>16</v>
      </c>
      <c r="U48">
        <v>47707</v>
      </c>
      <c r="V48">
        <v>3067</v>
      </c>
      <c r="W48">
        <v>1</v>
      </c>
      <c r="X48">
        <v>162</v>
      </c>
      <c r="Y48">
        <v>9</v>
      </c>
      <c r="Z48">
        <v>3</v>
      </c>
      <c r="AA48">
        <v>12</v>
      </c>
      <c r="AB48" s="4">
        <f t="shared" si="4"/>
        <v>3.2876712328767121</v>
      </c>
    </row>
    <row r="49" spans="1:28" x14ac:dyDescent="0.3">
      <c r="A49" t="s">
        <v>144</v>
      </c>
      <c r="B49" t="s">
        <v>145</v>
      </c>
      <c r="C49" t="s">
        <v>59</v>
      </c>
      <c r="D49" t="s">
        <v>878</v>
      </c>
      <c r="E49" s="1">
        <v>44170</v>
      </c>
      <c r="F49" t="s">
        <v>29</v>
      </c>
      <c r="G49" s="1">
        <v>44414</v>
      </c>
      <c r="H49" t="s">
        <v>29</v>
      </c>
      <c r="I49" s="1">
        <v>45005</v>
      </c>
      <c r="J49" s="1" t="str">
        <f t="shared" si="1"/>
        <v>2023</v>
      </c>
      <c r="K49" s="1" t="str">
        <f t="shared" si="2"/>
        <v>Mar</v>
      </c>
      <c r="L49" t="s">
        <v>29</v>
      </c>
      <c r="M49" t="s">
        <v>54</v>
      </c>
      <c r="N49" t="s">
        <v>50</v>
      </c>
      <c r="O49" t="s">
        <v>53</v>
      </c>
      <c r="P49" s="1">
        <v>45098</v>
      </c>
      <c r="Q49" s="1" t="str">
        <f t="shared" si="3"/>
        <v>2023</v>
      </c>
      <c r="R49" t="s">
        <v>38</v>
      </c>
      <c r="S49" t="s">
        <v>67</v>
      </c>
      <c r="T49">
        <v>22</v>
      </c>
      <c r="U49">
        <v>110383</v>
      </c>
      <c r="V49">
        <v>11310</v>
      </c>
      <c r="W49">
        <v>3</v>
      </c>
      <c r="X49">
        <v>9</v>
      </c>
      <c r="Y49">
        <v>1</v>
      </c>
      <c r="Z49">
        <v>4</v>
      </c>
      <c r="AA49">
        <v>1</v>
      </c>
      <c r="AB49" s="4">
        <f t="shared" si="4"/>
        <v>0.27397260273972601</v>
      </c>
    </row>
    <row r="50" spans="1:28" x14ac:dyDescent="0.3">
      <c r="A50" t="s">
        <v>146</v>
      </c>
      <c r="B50" s="2" t="s">
        <v>147</v>
      </c>
      <c r="C50" t="s">
        <v>41</v>
      </c>
      <c r="D50" t="s">
        <v>878</v>
      </c>
      <c r="E50" s="1">
        <v>44669</v>
      </c>
      <c r="F50" t="s">
        <v>29</v>
      </c>
      <c r="G50" s="1">
        <v>44860</v>
      </c>
      <c r="H50" t="s">
        <v>29</v>
      </c>
      <c r="I50" s="1">
        <v>45409</v>
      </c>
      <c r="J50" s="1" t="str">
        <f t="shared" si="1"/>
        <v>2024</v>
      </c>
      <c r="K50" s="1" t="str">
        <f t="shared" si="2"/>
        <v>Apr</v>
      </c>
      <c r="L50" t="s">
        <v>29</v>
      </c>
      <c r="M50" t="s">
        <v>30</v>
      </c>
      <c r="N50" t="s">
        <v>37</v>
      </c>
      <c r="O50" t="s">
        <v>32</v>
      </c>
      <c r="P50" s="1">
        <v>44235</v>
      </c>
      <c r="Q50" s="1" t="str">
        <f t="shared" si="3"/>
        <v>2021</v>
      </c>
      <c r="R50" t="s">
        <v>45</v>
      </c>
      <c r="S50" t="s">
        <v>33</v>
      </c>
      <c r="T50">
        <v>12</v>
      </c>
      <c r="U50">
        <v>87741</v>
      </c>
      <c r="V50">
        <v>7194</v>
      </c>
      <c r="W50">
        <v>3</v>
      </c>
      <c r="X50">
        <v>44</v>
      </c>
      <c r="Y50">
        <v>7</v>
      </c>
      <c r="Z50">
        <v>10</v>
      </c>
      <c r="AA50">
        <v>0</v>
      </c>
      <c r="AB50" s="4">
        <f t="shared" si="4"/>
        <v>0</v>
      </c>
    </row>
    <row r="51" spans="1:28" x14ac:dyDescent="0.3">
      <c r="A51" t="s">
        <v>148</v>
      </c>
      <c r="B51" t="s">
        <v>149</v>
      </c>
      <c r="C51" t="s">
        <v>59</v>
      </c>
      <c r="D51" t="s">
        <v>878</v>
      </c>
      <c r="E51" s="1">
        <v>44151</v>
      </c>
      <c r="F51" t="s">
        <v>29</v>
      </c>
      <c r="G51" s="1">
        <v>45446</v>
      </c>
      <c r="H51" t="s">
        <v>36</v>
      </c>
      <c r="I51" s="1">
        <v>45039</v>
      </c>
      <c r="J51" s="1" t="str">
        <f t="shared" ref="J51:J87" si="5">TEXT($I51,"yyyy")</f>
        <v>2023</v>
      </c>
      <c r="K51" s="1" t="str">
        <f t="shared" ref="K51:K87" si="6">TEXT(I51,"mmm")</f>
        <v>Apr</v>
      </c>
      <c r="L51" t="s">
        <v>29</v>
      </c>
      <c r="M51" t="s">
        <v>30</v>
      </c>
      <c r="N51" t="s">
        <v>31</v>
      </c>
      <c r="O51" t="s">
        <v>53</v>
      </c>
      <c r="P51" s="1">
        <v>44235</v>
      </c>
      <c r="Q51" s="1" t="str">
        <f t="shared" si="3"/>
        <v>2021</v>
      </c>
      <c r="R51" t="s">
        <v>38</v>
      </c>
      <c r="S51" t="s">
        <v>68</v>
      </c>
      <c r="T51">
        <v>6</v>
      </c>
      <c r="U51">
        <v>138891</v>
      </c>
      <c r="V51">
        <v>13763</v>
      </c>
      <c r="W51">
        <v>3</v>
      </c>
      <c r="X51">
        <v>178</v>
      </c>
      <c r="Y51">
        <v>4</v>
      </c>
      <c r="Z51">
        <v>10</v>
      </c>
      <c r="AA51">
        <v>11</v>
      </c>
      <c r="AB51" s="4">
        <f t="shared" si="4"/>
        <v>3.0136986301369864</v>
      </c>
    </row>
    <row r="52" spans="1:28" x14ac:dyDescent="0.3">
      <c r="A52" t="s">
        <v>150</v>
      </c>
      <c r="B52" t="s">
        <v>151</v>
      </c>
      <c r="C52" t="s">
        <v>59</v>
      </c>
      <c r="D52" t="s">
        <v>878</v>
      </c>
      <c r="E52" s="1">
        <v>45325</v>
      </c>
      <c r="F52" t="s">
        <v>36</v>
      </c>
      <c r="G52" s="1">
        <v>44481</v>
      </c>
      <c r="H52" t="s">
        <v>36</v>
      </c>
      <c r="I52" s="1">
        <v>44772</v>
      </c>
      <c r="J52" s="1" t="str">
        <f t="shared" si="5"/>
        <v>2022</v>
      </c>
      <c r="K52" s="1" t="str">
        <f t="shared" si="6"/>
        <v>Jul</v>
      </c>
      <c r="L52" t="s">
        <v>36</v>
      </c>
      <c r="M52" t="s">
        <v>54</v>
      </c>
      <c r="N52" t="s">
        <v>66</v>
      </c>
      <c r="O52" t="s">
        <v>32</v>
      </c>
      <c r="P52" s="1">
        <v>44995</v>
      </c>
      <c r="Q52" s="1" t="str">
        <f t="shared" si="3"/>
        <v>2023</v>
      </c>
      <c r="R52" t="s">
        <v>45</v>
      </c>
      <c r="S52" t="s">
        <v>67</v>
      </c>
      <c r="T52">
        <v>7</v>
      </c>
      <c r="U52">
        <v>134269</v>
      </c>
      <c r="V52">
        <v>11343</v>
      </c>
      <c r="W52">
        <v>1</v>
      </c>
      <c r="X52">
        <v>53</v>
      </c>
      <c r="Y52">
        <v>7</v>
      </c>
      <c r="Z52">
        <v>5</v>
      </c>
      <c r="AA52">
        <v>11</v>
      </c>
      <c r="AB52" s="4">
        <f t="shared" si="4"/>
        <v>3.0136986301369864</v>
      </c>
    </row>
    <row r="53" spans="1:28" x14ac:dyDescent="0.3">
      <c r="A53" t="s">
        <v>152</v>
      </c>
      <c r="B53" t="s">
        <v>153</v>
      </c>
      <c r="C53" t="s">
        <v>41</v>
      </c>
      <c r="D53" t="s">
        <v>878</v>
      </c>
      <c r="E53" s="1">
        <v>44694</v>
      </c>
      <c r="F53" t="s">
        <v>29</v>
      </c>
      <c r="G53" s="1">
        <v>45261</v>
      </c>
      <c r="H53" t="s">
        <v>29</v>
      </c>
      <c r="I53" s="1">
        <v>45430</v>
      </c>
      <c r="J53" s="1" t="str">
        <f t="shared" si="5"/>
        <v>2024</v>
      </c>
      <c r="K53" s="1" t="str">
        <f t="shared" si="6"/>
        <v>May</v>
      </c>
      <c r="L53" t="s">
        <v>36</v>
      </c>
      <c r="M53" t="s">
        <v>42</v>
      </c>
      <c r="N53" t="s">
        <v>81</v>
      </c>
      <c r="O53" t="s">
        <v>53</v>
      </c>
      <c r="P53" s="1">
        <v>44235</v>
      </c>
      <c r="Q53" s="1" t="str">
        <f t="shared" si="3"/>
        <v>2021</v>
      </c>
      <c r="R53" t="s">
        <v>45</v>
      </c>
      <c r="S53" t="s">
        <v>68</v>
      </c>
      <c r="T53">
        <v>19</v>
      </c>
      <c r="U53">
        <v>120823</v>
      </c>
      <c r="V53">
        <v>6997</v>
      </c>
      <c r="W53">
        <v>2</v>
      </c>
      <c r="X53">
        <v>72</v>
      </c>
      <c r="Y53">
        <v>3</v>
      </c>
      <c r="Z53">
        <v>7</v>
      </c>
      <c r="AA53">
        <v>10</v>
      </c>
      <c r="AB53" s="4">
        <f t="shared" si="4"/>
        <v>2.7397260273972601</v>
      </c>
    </row>
    <row r="54" spans="1:28" x14ac:dyDescent="0.3">
      <c r="A54" t="s">
        <v>154</v>
      </c>
      <c r="B54" t="s">
        <v>874</v>
      </c>
      <c r="C54" t="s">
        <v>28</v>
      </c>
      <c r="D54" t="s">
        <v>878</v>
      </c>
      <c r="E54" s="1">
        <v>44576</v>
      </c>
      <c r="F54" t="s">
        <v>36</v>
      </c>
      <c r="G54" s="1">
        <v>44216</v>
      </c>
      <c r="H54" t="s">
        <v>36</v>
      </c>
      <c r="I54" s="1">
        <v>45297</v>
      </c>
      <c r="J54" s="1" t="str">
        <f t="shared" si="5"/>
        <v>2024</v>
      </c>
      <c r="K54" s="1" t="str">
        <f t="shared" si="6"/>
        <v>Jan</v>
      </c>
      <c r="L54" t="s">
        <v>36</v>
      </c>
      <c r="M54" t="s">
        <v>42</v>
      </c>
      <c r="N54" t="s">
        <v>37</v>
      </c>
      <c r="O54" t="s">
        <v>32</v>
      </c>
      <c r="P54" s="1">
        <v>44235</v>
      </c>
      <c r="Q54" s="1" t="str">
        <f t="shared" si="3"/>
        <v>2021</v>
      </c>
      <c r="R54" t="s">
        <v>38</v>
      </c>
      <c r="S54" t="s">
        <v>68</v>
      </c>
      <c r="T54">
        <v>30</v>
      </c>
      <c r="U54">
        <v>67439</v>
      </c>
      <c r="V54">
        <v>2507</v>
      </c>
      <c r="W54">
        <v>3</v>
      </c>
      <c r="X54">
        <v>79</v>
      </c>
      <c r="Y54">
        <v>3</v>
      </c>
      <c r="Z54">
        <v>9</v>
      </c>
      <c r="AA54">
        <v>12</v>
      </c>
      <c r="AB54" s="4">
        <f t="shared" si="4"/>
        <v>3.2876712328767121</v>
      </c>
    </row>
    <row r="55" spans="1:28" x14ac:dyDescent="0.3">
      <c r="A55" t="s">
        <v>155</v>
      </c>
      <c r="B55" t="s">
        <v>156</v>
      </c>
      <c r="C55" t="s">
        <v>28</v>
      </c>
      <c r="D55" t="s">
        <v>878</v>
      </c>
      <c r="E55" s="1">
        <v>43982</v>
      </c>
      <c r="F55" t="s">
        <v>29</v>
      </c>
      <c r="G55" s="1">
        <v>44653</v>
      </c>
      <c r="H55" t="s">
        <v>29</v>
      </c>
      <c r="I55" s="1">
        <v>45259</v>
      </c>
      <c r="J55" s="1" t="str">
        <f t="shared" si="5"/>
        <v>2023</v>
      </c>
      <c r="K55" s="1" t="str">
        <f t="shared" si="6"/>
        <v>Nov</v>
      </c>
      <c r="L55" t="s">
        <v>29</v>
      </c>
      <c r="M55" t="s">
        <v>42</v>
      </c>
      <c r="N55" t="s">
        <v>43</v>
      </c>
      <c r="O55" t="s">
        <v>44</v>
      </c>
      <c r="P55" s="1">
        <v>44847</v>
      </c>
      <c r="Q55" s="1" t="str">
        <f t="shared" si="3"/>
        <v>2022</v>
      </c>
      <c r="R55" t="s">
        <v>38</v>
      </c>
      <c r="S55" t="s">
        <v>33</v>
      </c>
      <c r="T55">
        <v>18</v>
      </c>
      <c r="U55">
        <v>104126</v>
      </c>
      <c r="V55">
        <v>10308</v>
      </c>
      <c r="W55">
        <v>2</v>
      </c>
      <c r="X55">
        <v>52</v>
      </c>
      <c r="Y55">
        <v>5</v>
      </c>
      <c r="Z55">
        <v>6</v>
      </c>
      <c r="AA55">
        <v>2</v>
      </c>
      <c r="AB55" s="4">
        <f t="shared" si="4"/>
        <v>0.54794520547945202</v>
      </c>
    </row>
    <row r="56" spans="1:28" x14ac:dyDescent="0.3">
      <c r="A56" t="s">
        <v>157</v>
      </c>
      <c r="B56" t="s">
        <v>158</v>
      </c>
      <c r="C56" t="s">
        <v>41</v>
      </c>
      <c r="D56" t="s">
        <v>878</v>
      </c>
      <c r="E56" s="1">
        <v>44883</v>
      </c>
      <c r="F56" t="s">
        <v>36</v>
      </c>
      <c r="G56" s="1">
        <v>45071</v>
      </c>
      <c r="H56" t="s">
        <v>36</v>
      </c>
      <c r="I56" s="1">
        <v>44564</v>
      </c>
      <c r="J56" s="1" t="str">
        <f t="shared" si="5"/>
        <v>2022</v>
      </c>
      <c r="K56" s="1" t="str">
        <f t="shared" si="6"/>
        <v>Jan</v>
      </c>
      <c r="L56" t="s">
        <v>29</v>
      </c>
      <c r="M56" t="s">
        <v>54</v>
      </c>
      <c r="N56" t="s">
        <v>50</v>
      </c>
      <c r="O56" t="s">
        <v>32</v>
      </c>
      <c r="P56" s="1">
        <v>44235</v>
      </c>
      <c r="Q56" s="1" t="str">
        <f t="shared" si="3"/>
        <v>2021</v>
      </c>
      <c r="R56" t="s">
        <v>38</v>
      </c>
      <c r="S56" t="s">
        <v>46</v>
      </c>
      <c r="T56">
        <v>26</v>
      </c>
      <c r="U56">
        <v>147632</v>
      </c>
      <c r="V56">
        <v>16873</v>
      </c>
      <c r="W56">
        <v>3</v>
      </c>
      <c r="X56">
        <v>56</v>
      </c>
      <c r="Y56">
        <v>2</v>
      </c>
      <c r="Z56">
        <v>8</v>
      </c>
      <c r="AA56">
        <v>2</v>
      </c>
      <c r="AB56" s="4">
        <f t="shared" si="4"/>
        <v>0.54794520547945202</v>
      </c>
    </row>
    <row r="57" spans="1:28" x14ac:dyDescent="0.3">
      <c r="A57" t="s">
        <v>159</v>
      </c>
      <c r="B57" t="s">
        <v>160</v>
      </c>
      <c r="C57" t="s">
        <v>59</v>
      </c>
      <c r="D57" t="s">
        <v>878</v>
      </c>
      <c r="E57" s="1">
        <v>44393</v>
      </c>
      <c r="F57" t="s">
        <v>36</v>
      </c>
      <c r="G57" s="1">
        <v>44934</v>
      </c>
      <c r="H57" t="s">
        <v>36</v>
      </c>
      <c r="I57" s="1">
        <v>44355</v>
      </c>
      <c r="J57" s="1" t="str">
        <f t="shared" si="5"/>
        <v>2021</v>
      </c>
      <c r="K57" s="1" t="str">
        <f t="shared" si="6"/>
        <v>Jun</v>
      </c>
      <c r="L57" t="s">
        <v>29</v>
      </c>
      <c r="M57" t="s">
        <v>30</v>
      </c>
      <c r="N57" t="s">
        <v>50</v>
      </c>
      <c r="O57" t="s">
        <v>44</v>
      </c>
      <c r="P57" s="1">
        <v>44145</v>
      </c>
      <c r="Q57" s="1" t="str">
        <f t="shared" si="3"/>
        <v>2020</v>
      </c>
      <c r="R57" t="s">
        <v>38</v>
      </c>
      <c r="S57" t="s">
        <v>46</v>
      </c>
      <c r="T57">
        <v>8</v>
      </c>
      <c r="U57">
        <v>135535</v>
      </c>
      <c r="V57">
        <v>13764</v>
      </c>
      <c r="W57">
        <v>4</v>
      </c>
      <c r="X57">
        <v>39</v>
      </c>
      <c r="Y57">
        <v>10</v>
      </c>
      <c r="Z57">
        <v>2</v>
      </c>
      <c r="AA57">
        <v>6</v>
      </c>
      <c r="AB57" s="4">
        <f t="shared" si="4"/>
        <v>1.6438356164383561</v>
      </c>
    </row>
    <row r="58" spans="1:28" x14ac:dyDescent="0.3">
      <c r="A58" t="s">
        <v>161</v>
      </c>
      <c r="B58" t="s">
        <v>162</v>
      </c>
      <c r="C58" t="s">
        <v>59</v>
      </c>
      <c r="D58" t="s">
        <v>878</v>
      </c>
      <c r="E58" s="1">
        <v>44693</v>
      </c>
      <c r="F58" t="s">
        <v>29</v>
      </c>
      <c r="G58" s="1">
        <v>44499</v>
      </c>
      <c r="H58" t="s">
        <v>29</v>
      </c>
      <c r="I58" s="1">
        <v>45536</v>
      </c>
      <c r="J58" s="1" t="str">
        <f t="shared" si="5"/>
        <v>2024</v>
      </c>
      <c r="K58" s="1" t="str">
        <f t="shared" si="6"/>
        <v>Sep</v>
      </c>
      <c r="L58" t="s">
        <v>36</v>
      </c>
      <c r="M58" t="s">
        <v>42</v>
      </c>
      <c r="N58" t="s">
        <v>31</v>
      </c>
      <c r="O58" t="s">
        <v>44</v>
      </c>
      <c r="P58" s="1">
        <v>44591</v>
      </c>
      <c r="Q58" s="1" t="str">
        <f t="shared" si="3"/>
        <v>2022</v>
      </c>
      <c r="R58" t="s">
        <v>45</v>
      </c>
      <c r="S58" t="s">
        <v>46</v>
      </c>
      <c r="T58">
        <v>10</v>
      </c>
      <c r="U58">
        <v>124661</v>
      </c>
      <c r="V58">
        <v>3303</v>
      </c>
      <c r="W58">
        <v>4</v>
      </c>
      <c r="X58">
        <v>148</v>
      </c>
      <c r="Y58">
        <v>6</v>
      </c>
      <c r="Z58">
        <v>6</v>
      </c>
      <c r="AA58">
        <v>3</v>
      </c>
      <c r="AB58" s="4">
        <f t="shared" si="4"/>
        <v>0.82191780821917804</v>
      </c>
    </row>
    <row r="59" spans="1:28" x14ac:dyDescent="0.3">
      <c r="A59" t="s">
        <v>163</v>
      </c>
      <c r="B59" t="s">
        <v>164</v>
      </c>
      <c r="C59" t="s">
        <v>59</v>
      </c>
      <c r="D59" t="s">
        <v>878</v>
      </c>
      <c r="E59" s="1">
        <v>45075</v>
      </c>
      <c r="F59" t="s">
        <v>29</v>
      </c>
      <c r="G59" s="1">
        <v>45134</v>
      </c>
      <c r="H59" t="s">
        <v>36</v>
      </c>
      <c r="I59" s="1">
        <v>44693</v>
      </c>
      <c r="J59" s="1" t="str">
        <f t="shared" si="5"/>
        <v>2022</v>
      </c>
      <c r="K59" s="1" t="str">
        <f t="shared" si="6"/>
        <v>May</v>
      </c>
      <c r="L59" t="s">
        <v>36</v>
      </c>
      <c r="M59" t="s">
        <v>54</v>
      </c>
      <c r="N59" t="s">
        <v>66</v>
      </c>
      <c r="O59" t="s">
        <v>53</v>
      </c>
      <c r="P59" s="1">
        <v>44145</v>
      </c>
      <c r="Q59" s="1" t="str">
        <f t="shared" si="3"/>
        <v>2020</v>
      </c>
      <c r="R59" t="s">
        <v>38</v>
      </c>
      <c r="S59" t="s">
        <v>46</v>
      </c>
      <c r="T59">
        <v>10</v>
      </c>
      <c r="U59">
        <v>56792</v>
      </c>
      <c r="V59">
        <v>10606</v>
      </c>
      <c r="W59">
        <v>2</v>
      </c>
      <c r="X59">
        <v>47</v>
      </c>
      <c r="Y59">
        <v>4</v>
      </c>
      <c r="Z59">
        <v>10</v>
      </c>
      <c r="AA59">
        <v>8</v>
      </c>
      <c r="AB59" s="4">
        <f t="shared" si="4"/>
        <v>2.1917808219178081</v>
      </c>
    </row>
    <row r="60" spans="1:28" x14ac:dyDescent="0.3">
      <c r="A60" t="s">
        <v>165</v>
      </c>
      <c r="B60" t="s">
        <v>166</v>
      </c>
      <c r="C60" t="s">
        <v>41</v>
      </c>
      <c r="D60" t="s">
        <v>878</v>
      </c>
      <c r="E60" s="1">
        <v>43832</v>
      </c>
      <c r="F60" t="s">
        <v>29</v>
      </c>
      <c r="G60" s="1">
        <v>45109</v>
      </c>
      <c r="H60" t="s">
        <v>36</v>
      </c>
      <c r="I60" s="1">
        <v>45374</v>
      </c>
      <c r="J60" s="1" t="str">
        <f t="shared" si="5"/>
        <v>2024</v>
      </c>
      <c r="K60" s="1" t="str">
        <f t="shared" si="6"/>
        <v>Mar</v>
      </c>
      <c r="L60" t="s">
        <v>36</v>
      </c>
      <c r="M60" t="s">
        <v>42</v>
      </c>
      <c r="N60" t="s">
        <v>43</v>
      </c>
      <c r="O60" t="s">
        <v>53</v>
      </c>
      <c r="P60" s="1">
        <v>45105</v>
      </c>
      <c r="Q60" s="1" t="str">
        <f t="shared" si="3"/>
        <v>2023</v>
      </c>
      <c r="R60" t="s">
        <v>38</v>
      </c>
      <c r="S60" t="s">
        <v>67</v>
      </c>
      <c r="T60">
        <v>29</v>
      </c>
      <c r="U60">
        <v>121601</v>
      </c>
      <c r="V60">
        <v>5590</v>
      </c>
      <c r="W60">
        <v>4</v>
      </c>
      <c r="X60">
        <v>188</v>
      </c>
      <c r="Y60">
        <v>2</v>
      </c>
      <c r="Z60">
        <v>8</v>
      </c>
      <c r="AA60">
        <v>5</v>
      </c>
      <c r="AB60" s="4">
        <f t="shared" si="4"/>
        <v>1.3698630136986301</v>
      </c>
    </row>
    <row r="61" spans="1:28" x14ac:dyDescent="0.3">
      <c r="A61" t="s">
        <v>167</v>
      </c>
      <c r="B61" t="s">
        <v>168</v>
      </c>
      <c r="C61" t="s">
        <v>59</v>
      </c>
      <c r="D61" t="s">
        <v>878</v>
      </c>
      <c r="E61" s="1">
        <v>44068</v>
      </c>
      <c r="F61" t="s">
        <v>29</v>
      </c>
      <c r="G61" s="1">
        <v>43941</v>
      </c>
      <c r="H61" t="s">
        <v>29</v>
      </c>
      <c r="I61" s="1">
        <v>44938</v>
      </c>
      <c r="J61" s="1" t="str">
        <f t="shared" si="5"/>
        <v>2023</v>
      </c>
      <c r="K61" s="1" t="str">
        <f t="shared" si="6"/>
        <v>Jan</v>
      </c>
      <c r="L61" t="s">
        <v>29</v>
      </c>
      <c r="M61" t="s">
        <v>54</v>
      </c>
      <c r="N61" t="s">
        <v>31</v>
      </c>
      <c r="O61" t="s">
        <v>32</v>
      </c>
      <c r="P61" s="1">
        <v>45105</v>
      </c>
      <c r="Q61" s="1" t="str">
        <f t="shared" si="3"/>
        <v>2023</v>
      </c>
      <c r="R61" t="s">
        <v>38</v>
      </c>
      <c r="S61" t="s">
        <v>33</v>
      </c>
      <c r="T61">
        <v>12</v>
      </c>
      <c r="U61">
        <v>72076</v>
      </c>
      <c r="V61">
        <v>1163</v>
      </c>
      <c r="W61">
        <v>5</v>
      </c>
      <c r="X61">
        <v>116</v>
      </c>
      <c r="Y61">
        <v>7</v>
      </c>
      <c r="Z61">
        <v>7</v>
      </c>
      <c r="AA61">
        <v>12</v>
      </c>
      <c r="AB61" s="4">
        <f t="shared" si="4"/>
        <v>3.2876712328767121</v>
      </c>
    </row>
    <row r="62" spans="1:28" x14ac:dyDescent="0.3">
      <c r="A62" t="s">
        <v>169</v>
      </c>
      <c r="B62" t="s">
        <v>170</v>
      </c>
      <c r="C62" t="s">
        <v>59</v>
      </c>
      <c r="D62" t="s">
        <v>878</v>
      </c>
      <c r="E62" s="1">
        <v>45168</v>
      </c>
      <c r="F62" t="s">
        <v>36</v>
      </c>
      <c r="G62" s="1">
        <v>45074</v>
      </c>
      <c r="H62" t="s">
        <v>36</v>
      </c>
      <c r="I62" s="1">
        <v>44357</v>
      </c>
      <c r="J62" s="1" t="str">
        <f t="shared" si="5"/>
        <v>2021</v>
      </c>
      <c r="K62" s="1" t="str">
        <f t="shared" si="6"/>
        <v>Jun</v>
      </c>
      <c r="L62" t="s">
        <v>36</v>
      </c>
      <c r="M62" t="s">
        <v>54</v>
      </c>
      <c r="N62" t="s">
        <v>81</v>
      </c>
      <c r="O62" t="s">
        <v>53</v>
      </c>
      <c r="P62" s="1">
        <v>45105</v>
      </c>
      <c r="Q62" s="1" t="str">
        <f t="shared" si="3"/>
        <v>2023</v>
      </c>
      <c r="R62" t="s">
        <v>38</v>
      </c>
      <c r="S62" t="s">
        <v>68</v>
      </c>
      <c r="T62">
        <v>30</v>
      </c>
      <c r="U62">
        <v>59491</v>
      </c>
      <c r="V62">
        <v>7643</v>
      </c>
      <c r="W62">
        <v>4</v>
      </c>
      <c r="X62">
        <v>47</v>
      </c>
      <c r="Y62">
        <v>3</v>
      </c>
      <c r="Z62">
        <v>4</v>
      </c>
      <c r="AA62">
        <v>1</v>
      </c>
      <c r="AB62" s="4">
        <f t="shared" si="4"/>
        <v>0.27397260273972601</v>
      </c>
    </row>
    <row r="63" spans="1:28" x14ac:dyDescent="0.3">
      <c r="A63" t="s">
        <v>171</v>
      </c>
      <c r="B63" t="s">
        <v>172</v>
      </c>
      <c r="C63" t="s">
        <v>41</v>
      </c>
      <c r="D63" t="s">
        <v>878</v>
      </c>
      <c r="E63" s="1">
        <v>45239</v>
      </c>
      <c r="F63" t="s">
        <v>36</v>
      </c>
      <c r="G63" s="1">
        <v>45406</v>
      </c>
      <c r="H63" t="s">
        <v>29</v>
      </c>
      <c r="I63" s="1">
        <v>44754</v>
      </c>
      <c r="J63" s="1" t="str">
        <f t="shared" si="5"/>
        <v>2022</v>
      </c>
      <c r="K63" s="1" t="str">
        <f t="shared" si="6"/>
        <v>Jul</v>
      </c>
      <c r="L63" t="s">
        <v>29</v>
      </c>
      <c r="M63" t="s">
        <v>54</v>
      </c>
      <c r="N63" t="s">
        <v>31</v>
      </c>
      <c r="O63" t="s">
        <v>32</v>
      </c>
      <c r="P63" s="1">
        <v>44433</v>
      </c>
      <c r="Q63" s="1" t="str">
        <f t="shared" si="3"/>
        <v>2021</v>
      </c>
      <c r="R63" t="s">
        <v>38</v>
      </c>
      <c r="S63" t="s">
        <v>46</v>
      </c>
      <c r="T63">
        <v>7</v>
      </c>
      <c r="U63">
        <v>105493</v>
      </c>
      <c r="V63">
        <v>14105</v>
      </c>
      <c r="W63">
        <v>2</v>
      </c>
      <c r="X63">
        <v>63</v>
      </c>
      <c r="Y63">
        <v>8</v>
      </c>
      <c r="Z63">
        <v>8</v>
      </c>
      <c r="AA63">
        <v>12</v>
      </c>
      <c r="AB63" s="4">
        <f t="shared" si="4"/>
        <v>3.2876712328767121</v>
      </c>
    </row>
    <row r="64" spans="1:28" x14ac:dyDescent="0.3">
      <c r="A64" t="s">
        <v>173</v>
      </c>
      <c r="B64" t="s">
        <v>174</v>
      </c>
      <c r="C64" t="s">
        <v>41</v>
      </c>
      <c r="D64" t="s">
        <v>878</v>
      </c>
      <c r="E64" s="1">
        <v>44588</v>
      </c>
      <c r="F64" t="s">
        <v>29</v>
      </c>
      <c r="G64" s="1">
        <v>44853</v>
      </c>
      <c r="H64" t="s">
        <v>29</v>
      </c>
      <c r="I64" s="1">
        <v>43841</v>
      </c>
      <c r="J64" s="1" t="str">
        <f t="shared" si="5"/>
        <v>2020</v>
      </c>
      <c r="K64" s="1" t="str">
        <f t="shared" si="6"/>
        <v>Jan</v>
      </c>
      <c r="L64" t="s">
        <v>29</v>
      </c>
      <c r="M64" t="s">
        <v>30</v>
      </c>
      <c r="N64" t="s">
        <v>43</v>
      </c>
      <c r="O64" t="s">
        <v>44</v>
      </c>
      <c r="P64" s="1">
        <v>45105</v>
      </c>
      <c r="Q64" s="1" t="str">
        <f t="shared" si="3"/>
        <v>2023</v>
      </c>
      <c r="R64" t="s">
        <v>38</v>
      </c>
      <c r="S64" t="s">
        <v>68</v>
      </c>
      <c r="T64">
        <v>8</v>
      </c>
      <c r="U64">
        <v>63437</v>
      </c>
      <c r="V64">
        <v>18695</v>
      </c>
      <c r="W64">
        <v>2</v>
      </c>
      <c r="X64">
        <v>87</v>
      </c>
      <c r="Y64">
        <v>7</v>
      </c>
      <c r="Z64">
        <v>4</v>
      </c>
      <c r="AA64">
        <v>3</v>
      </c>
      <c r="AB64" s="4">
        <f t="shared" si="4"/>
        <v>0.82191780821917804</v>
      </c>
    </row>
    <row r="65" spans="1:28" x14ac:dyDescent="0.3">
      <c r="A65" t="s">
        <v>175</v>
      </c>
      <c r="B65" t="s">
        <v>176</v>
      </c>
      <c r="C65" t="s">
        <v>41</v>
      </c>
      <c r="D65" t="s">
        <v>49</v>
      </c>
      <c r="E65" s="1">
        <v>45063</v>
      </c>
      <c r="F65" t="s">
        <v>29</v>
      </c>
      <c r="G65" s="1">
        <v>44247</v>
      </c>
      <c r="H65" t="s">
        <v>29</v>
      </c>
      <c r="I65" s="1">
        <v>45237</v>
      </c>
      <c r="J65" s="1" t="str">
        <f t="shared" si="5"/>
        <v>2023</v>
      </c>
      <c r="K65" s="1" t="str">
        <f t="shared" si="6"/>
        <v>Nov</v>
      </c>
      <c r="L65" t="s">
        <v>29</v>
      </c>
      <c r="M65" t="s">
        <v>42</v>
      </c>
      <c r="N65" t="s">
        <v>43</v>
      </c>
      <c r="O65" t="s">
        <v>53</v>
      </c>
      <c r="P65" s="1">
        <v>44145</v>
      </c>
      <c r="Q65" s="1" t="str">
        <f t="shared" si="3"/>
        <v>2020</v>
      </c>
      <c r="R65" t="s">
        <v>45</v>
      </c>
      <c r="S65" t="s">
        <v>54</v>
      </c>
      <c r="T65">
        <v>7</v>
      </c>
      <c r="U65">
        <v>107911</v>
      </c>
      <c r="V65">
        <v>16088</v>
      </c>
      <c r="W65">
        <v>3</v>
      </c>
      <c r="X65">
        <v>34</v>
      </c>
      <c r="Y65">
        <v>7</v>
      </c>
      <c r="Z65">
        <v>2</v>
      </c>
      <c r="AA65">
        <v>10</v>
      </c>
      <c r="AB65" s="4">
        <f t="shared" si="4"/>
        <v>2.7397260273972601</v>
      </c>
    </row>
    <row r="66" spans="1:28" x14ac:dyDescent="0.3">
      <c r="A66" t="s">
        <v>177</v>
      </c>
      <c r="B66" t="s">
        <v>178</v>
      </c>
      <c r="C66" t="s">
        <v>41</v>
      </c>
      <c r="D66" t="s">
        <v>878</v>
      </c>
      <c r="E66" s="1">
        <v>45458</v>
      </c>
      <c r="F66" t="s">
        <v>29</v>
      </c>
      <c r="G66" s="1">
        <v>45233</v>
      </c>
      <c r="H66" t="s">
        <v>36</v>
      </c>
      <c r="I66" s="1">
        <v>44861</v>
      </c>
      <c r="J66" s="1" t="str">
        <f t="shared" si="5"/>
        <v>2022</v>
      </c>
      <c r="K66" s="1" t="str">
        <f t="shared" si="6"/>
        <v>Oct</v>
      </c>
      <c r="L66" t="s">
        <v>29</v>
      </c>
      <c r="M66" t="s">
        <v>54</v>
      </c>
      <c r="N66" t="s">
        <v>81</v>
      </c>
      <c r="O66" t="s">
        <v>53</v>
      </c>
      <c r="P66" s="1">
        <v>44145</v>
      </c>
      <c r="Q66" s="1" t="str">
        <f t="shared" si="3"/>
        <v>2020</v>
      </c>
      <c r="R66" t="s">
        <v>45</v>
      </c>
      <c r="S66" t="s">
        <v>54</v>
      </c>
      <c r="T66">
        <v>24</v>
      </c>
      <c r="U66">
        <v>98173</v>
      </c>
      <c r="V66">
        <v>16017</v>
      </c>
      <c r="W66">
        <v>4</v>
      </c>
      <c r="X66">
        <v>54</v>
      </c>
      <c r="Y66">
        <v>2</v>
      </c>
      <c r="Z66">
        <v>10</v>
      </c>
      <c r="AA66">
        <v>1</v>
      </c>
      <c r="AB66" s="4">
        <f t="shared" ref="AB66:AB97" si="7">$AA66/365*100</f>
        <v>0.27397260273972601</v>
      </c>
    </row>
    <row r="67" spans="1:28" x14ac:dyDescent="0.3">
      <c r="A67" t="s">
        <v>179</v>
      </c>
      <c r="B67" t="s">
        <v>180</v>
      </c>
      <c r="C67" t="s">
        <v>59</v>
      </c>
      <c r="D67" t="s">
        <v>878</v>
      </c>
      <c r="E67" s="1">
        <v>45058</v>
      </c>
      <c r="F67" t="s">
        <v>29</v>
      </c>
      <c r="G67" s="1">
        <v>44197</v>
      </c>
      <c r="H67" t="s">
        <v>29</v>
      </c>
      <c r="I67" s="1">
        <v>44844</v>
      </c>
      <c r="J67" s="1" t="str">
        <f t="shared" si="5"/>
        <v>2022</v>
      </c>
      <c r="K67" s="1" t="str">
        <f t="shared" si="6"/>
        <v>Oct</v>
      </c>
      <c r="L67" t="s">
        <v>29</v>
      </c>
      <c r="M67" t="s">
        <v>42</v>
      </c>
      <c r="N67" t="s">
        <v>81</v>
      </c>
      <c r="O67" t="s">
        <v>53</v>
      </c>
      <c r="P67" s="1">
        <v>44145</v>
      </c>
      <c r="Q67" s="1" t="str">
        <f t="shared" ref="Q67:Q130" si="8">TEXT(P67,"yyyy")</f>
        <v>2020</v>
      </c>
      <c r="R67" t="s">
        <v>38</v>
      </c>
      <c r="S67" t="s">
        <v>54</v>
      </c>
      <c r="T67">
        <v>16</v>
      </c>
      <c r="U67">
        <v>122471</v>
      </c>
      <c r="V67">
        <v>6650</v>
      </c>
      <c r="W67">
        <v>4</v>
      </c>
      <c r="X67">
        <v>99</v>
      </c>
      <c r="Y67">
        <v>3</v>
      </c>
      <c r="Z67">
        <v>9</v>
      </c>
      <c r="AA67">
        <v>15</v>
      </c>
      <c r="AB67" s="4">
        <f t="shared" si="7"/>
        <v>4.10958904109589</v>
      </c>
    </row>
    <row r="68" spans="1:28" x14ac:dyDescent="0.3">
      <c r="A68" t="s">
        <v>181</v>
      </c>
      <c r="B68" t="s">
        <v>182</v>
      </c>
      <c r="C68" t="s">
        <v>28</v>
      </c>
      <c r="D68" t="s">
        <v>878</v>
      </c>
      <c r="E68" s="1">
        <v>45499</v>
      </c>
      <c r="F68" t="s">
        <v>36</v>
      </c>
      <c r="G68" s="1">
        <v>44224</v>
      </c>
      <c r="H68" t="s">
        <v>36</v>
      </c>
      <c r="I68" s="1">
        <v>44313</v>
      </c>
      <c r="J68" s="1" t="str">
        <f t="shared" si="5"/>
        <v>2021</v>
      </c>
      <c r="K68" s="1" t="str">
        <f t="shared" si="6"/>
        <v>Apr</v>
      </c>
      <c r="L68" t="s">
        <v>29</v>
      </c>
      <c r="M68" t="s">
        <v>30</v>
      </c>
      <c r="N68" t="s">
        <v>81</v>
      </c>
      <c r="O68" t="s">
        <v>53</v>
      </c>
      <c r="P68" s="1">
        <v>44809</v>
      </c>
      <c r="Q68" s="1" t="str">
        <f t="shared" si="8"/>
        <v>2022</v>
      </c>
      <c r="R68" t="s">
        <v>38</v>
      </c>
      <c r="S68" t="s">
        <v>68</v>
      </c>
      <c r="T68">
        <v>19</v>
      </c>
      <c r="U68">
        <v>97679</v>
      </c>
      <c r="V68">
        <v>1039</v>
      </c>
      <c r="W68">
        <v>5</v>
      </c>
      <c r="X68">
        <v>88</v>
      </c>
      <c r="Y68">
        <v>8</v>
      </c>
      <c r="Z68">
        <v>4</v>
      </c>
      <c r="AA68">
        <v>1</v>
      </c>
      <c r="AB68" s="4">
        <f t="shared" si="7"/>
        <v>0.27397260273972601</v>
      </c>
    </row>
    <row r="69" spans="1:28" x14ac:dyDescent="0.3">
      <c r="A69" t="s">
        <v>183</v>
      </c>
      <c r="B69" t="s">
        <v>184</v>
      </c>
      <c r="C69" t="s">
        <v>41</v>
      </c>
      <c r="D69" t="s">
        <v>878</v>
      </c>
      <c r="E69" s="1">
        <v>44346</v>
      </c>
      <c r="F69" t="s">
        <v>29</v>
      </c>
      <c r="G69" s="1">
        <v>45353</v>
      </c>
      <c r="H69" t="s">
        <v>29</v>
      </c>
      <c r="I69" s="1">
        <v>44654</v>
      </c>
      <c r="J69" s="1" t="str">
        <f t="shared" si="5"/>
        <v>2022</v>
      </c>
      <c r="K69" s="1" t="str">
        <f t="shared" si="6"/>
        <v>Apr</v>
      </c>
      <c r="L69" t="s">
        <v>36</v>
      </c>
      <c r="M69" t="s">
        <v>54</v>
      </c>
      <c r="N69" t="s">
        <v>81</v>
      </c>
      <c r="O69" t="s">
        <v>44</v>
      </c>
      <c r="P69" s="1">
        <v>43993</v>
      </c>
      <c r="Q69" s="1" t="str">
        <f t="shared" si="8"/>
        <v>2020</v>
      </c>
      <c r="R69" t="s">
        <v>45</v>
      </c>
      <c r="S69" t="s">
        <v>68</v>
      </c>
      <c r="T69">
        <v>18</v>
      </c>
      <c r="U69">
        <v>68394</v>
      </c>
      <c r="V69">
        <v>5518</v>
      </c>
      <c r="W69">
        <v>3</v>
      </c>
      <c r="X69">
        <v>168</v>
      </c>
      <c r="Y69">
        <v>3</v>
      </c>
      <c r="Z69">
        <v>5</v>
      </c>
      <c r="AA69">
        <v>10</v>
      </c>
      <c r="AB69" s="4">
        <f t="shared" si="7"/>
        <v>2.7397260273972601</v>
      </c>
    </row>
    <row r="70" spans="1:28" x14ac:dyDescent="0.3">
      <c r="A70" t="s">
        <v>185</v>
      </c>
      <c r="B70" t="s">
        <v>186</v>
      </c>
      <c r="C70" t="s">
        <v>59</v>
      </c>
      <c r="D70" t="s">
        <v>878</v>
      </c>
      <c r="E70" s="1">
        <v>44986</v>
      </c>
      <c r="F70" t="s">
        <v>36</v>
      </c>
      <c r="G70" s="1">
        <v>45219</v>
      </c>
      <c r="H70" t="s">
        <v>36</v>
      </c>
      <c r="I70" s="1">
        <v>45056</v>
      </c>
      <c r="J70" s="1" t="str">
        <f t="shared" si="5"/>
        <v>2023</v>
      </c>
      <c r="K70" s="1" t="str">
        <f t="shared" si="6"/>
        <v>May</v>
      </c>
      <c r="L70" t="s">
        <v>29</v>
      </c>
      <c r="M70" t="s">
        <v>54</v>
      </c>
      <c r="N70" t="s">
        <v>50</v>
      </c>
      <c r="O70" t="s">
        <v>32</v>
      </c>
      <c r="P70" s="1">
        <v>43993</v>
      </c>
      <c r="Q70" s="1" t="str">
        <f t="shared" si="8"/>
        <v>2020</v>
      </c>
      <c r="R70" t="s">
        <v>45</v>
      </c>
      <c r="S70" t="s">
        <v>68</v>
      </c>
      <c r="T70">
        <v>20</v>
      </c>
      <c r="U70">
        <v>116458</v>
      </c>
      <c r="V70">
        <v>10707</v>
      </c>
      <c r="W70">
        <v>2</v>
      </c>
      <c r="X70">
        <v>63</v>
      </c>
      <c r="Y70">
        <v>7</v>
      </c>
      <c r="Z70">
        <v>1</v>
      </c>
      <c r="AA70">
        <v>8</v>
      </c>
      <c r="AB70" s="4">
        <f t="shared" si="7"/>
        <v>2.1917808219178081</v>
      </c>
    </row>
    <row r="71" spans="1:28" x14ac:dyDescent="0.3">
      <c r="A71" t="s">
        <v>187</v>
      </c>
      <c r="B71" t="s">
        <v>188</v>
      </c>
      <c r="C71" t="s">
        <v>59</v>
      </c>
      <c r="D71" t="s">
        <v>878</v>
      </c>
      <c r="E71" s="1">
        <v>45435</v>
      </c>
      <c r="F71" t="s">
        <v>36</v>
      </c>
      <c r="G71" s="1">
        <v>44916</v>
      </c>
      <c r="H71" t="s">
        <v>29</v>
      </c>
      <c r="I71" s="1">
        <v>45528</v>
      </c>
      <c r="J71" s="1" t="str">
        <f t="shared" si="5"/>
        <v>2024</v>
      </c>
      <c r="K71" s="1" t="str">
        <f t="shared" si="6"/>
        <v>Aug</v>
      </c>
      <c r="L71" t="s">
        <v>29</v>
      </c>
      <c r="M71" t="s">
        <v>30</v>
      </c>
      <c r="N71" t="s">
        <v>81</v>
      </c>
      <c r="O71" t="s">
        <v>44</v>
      </c>
      <c r="P71" s="1">
        <v>43993</v>
      </c>
      <c r="Q71" s="1" t="str">
        <f t="shared" si="8"/>
        <v>2020</v>
      </c>
      <c r="R71" t="s">
        <v>38</v>
      </c>
      <c r="S71" t="s">
        <v>68</v>
      </c>
      <c r="T71">
        <v>13</v>
      </c>
      <c r="U71">
        <v>80211</v>
      </c>
      <c r="V71">
        <v>7041</v>
      </c>
      <c r="W71">
        <v>3</v>
      </c>
      <c r="X71">
        <v>90</v>
      </c>
      <c r="Y71">
        <v>5</v>
      </c>
      <c r="Z71">
        <v>5</v>
      </c>
      <c r="AA71">
        <v>14</v>
      </c>
      <c r="AB71" s="4">
        <f t="shared" si="7"/>
        <v>3.8356164383561646</v>
      </c>
    </row>
    <row r="72" spans="1:28" x14ac:dyDescent="0.3">
      <c r="A72" t="s">
        <v>189</v>
      </c>
      <c r="B72" t="s">
        <v>190</v>
      </c>
      <c r="C72" t="s">
        <v>41</v>
      </c>
      <c r="D72" t="s">
        <v>878</v>
      </c>
      <c r="E72" s="1">
        <v>45309</v>
      </c>
      <c r="F72" t="s">
        <v>36</v>
      </c>
      <c r="G72" s="1">
        <v>44198</v>
      </c>
      <c r="H72" t="s">
        <v>29</v>
      </c>
      <c r="I72" s="1">
        <v>44522</v>
      </c>
      <c r="J72" s="1" t="str">
        <f t="shared" si="5"/>
        <v>2021</v>
      </c>
      <c r="K72" s="1" t="str">
        <f t="shared" si="6"/>
        <v>Nov</v>
      </c>
      <c r="L72" t="s">
        <v>29</v>
      </c>
      <c r="M72" t="s">
        <v>42</v>
      </c>
      <c r="N72" t="s">
        <v>50</v>
      </c>
      <c r="O72" t="s">
        <v>44</v>
      </c>
      <c r="P72" s="1">
        <v>43993</v>
      </c>
      <c r="Q72" s="1" t="str">
        <f t="shared" si="8"/>
        <v>2020</v>
      </c>
      <c r="R72" t="s">
        <v>38</v>
      </c>
      <c r="S72" t="s">
        <v>68</v>
      </c>
      <c r="T72">
        <v>20</v>
      </c>
      <c r="U72">
        <v>94111</v>
      </c>
      <c r="V72">
        <v>13887</v>
      </c>
      <c r="W72">
        <v>4</v>
      </c>
      <c r="X72">
        <v>26</v>
      </c>
      <c r="Y72">
        <v>3</v>
      </c>
      <c r="Z72">
        <v>6</v>
      </c>
      <c r="AA72">
        <v>5</v>
      </c>
      <c r="AB72" s="4">
        <f t="shared" si="7"/>
        <v>1.3698630136986301</v>
      </c>
    </row>
    <row r="73" spans="1:28" x14ac:dyDescent="0.3">
      <c r="A73" t="s">
        <v>191</v>
      </c>
      <c r="B73" t="s">
        <v>192</v>
      </c>
      <c r="C73" t="s">
        <v>59</v>
      </c>
      <c r="D73" t="s">
        <v>878</v>
      </c>
      <c r="E73" s="1">
        <v>44158</v>
      </c>
      <c r="F73" t="s">
        <v>29</v>
      </c>
      <c r="G73" s="1">
        <v>43888</v>
      </c>
      <c r="H73" t="s">
        <v>36</v>
      </c>
      <c r="I73" s="1">
        <v>45123</v>
      </c>
      <c r="J73" s="1" t="str">
        <f t="shared" si="5"/>
        <v>2023</v>
      </c>
      <c r="K73" s="1" t="str">
        <f t="shared" si="6"/>
        <v>Jul</v>
      </c>
      <c r="L73" t="s">
        <v>29</v>
      </c>
      <c r="M73" t="s">
        <v>54</v>
      </c>
      <c r="N73" t="s">
        <v>50</v>
      </c>
      <c r="O73" t="s">
        <v>32</v>
      </c>
      <c r="P73" s="1">
        <v>43993</v>
      </c>
      <c r="Q73" s="1" t="str">
        <f t="shared" si="8"/>
        <v>2020</v>
      </c>
      <c r="R73" t="s">
        <v>45</v>
      </c>
      <c r="S73" t="s">
        <v>33</v>
      </c>
      <c r="T73">
        <v>4</v>
      </c>
      <c r="U73">
        <v>136170</v>
      </c>
      <c r="V73">
        <v>15637</v>
      </c>
      <c r="W73">
        <v>1</v>
      </c>
      <c r="X73">
        <v>105</v>
      </c>
      <c r="Y73">
        <v>4</v>
      </c>
      <c r="Z73">
        <v>2</v>
      </c>
      <c r="AA73">
        <v>3</v>
      </c>
      <c r="AB73" s="4">
        <f t="shared" si="7"/>
        <v>0.82191780821917804</v>
      </c>
    </row>
    <row r="74" spans="1:28" x14ac:dyDescent="0.3">
      <c r="A74" t="s">
        <v>193</v>
      </c>
      <c r="B74" t="s">
        <v>194</v>
      </c>
      <c r="C74" t="s">
        <v>41</v>
      </c>
      <c r="D74" t="s">
        <v>49</v>
      </c>
      <c r="E74" s="1">
        <v>44302</v>
      </c>
      <c r="F74" t="s">
        <v>29</v>
      </c>
      <c r="G74" s="1">
        <v>45039</v>
      </c>
      <c r="H74" t="s">
        <v>36</v>
      </c>
      <c r="I74" s="1">
        <v>44082</v>
      </c>
      <c r="J74" s="1" t="str">
        <f t="shared" si="5"/>
        <v>2020</v>
      </c>
      <c r="K74" s="1" t="str">
        <f t="shared" si="6"/>
        <v>Sep</v>
      </c>
      <c r="L74" t="s">
        <v>29</v>
      </c>
      <c r="M74" t="s">
        <v>54</v>
      </c>
      <c r="N74" t="s">
        <v>66</v>
      </c>
      <c r="O74" t="s">
        <v>32</v>
      </c>
      <c r="P74" s="1">
        <v>44686</v>
      </c>
      <c r="Q74" s="1" t="str">
        <f t="shared" si="8"/>
        <v>2022</v>
      </c>
      <c r="R74" t="s">
        <v>45</v>
      </c>
      <c r="S74" t="s">
        <v>33</v>
      </c>
      <c r="T74">
        <v>23</v>
      </c>
      <c r="U74">
        <v>122565</v>
      </c>
      <c r="V74">
        <v>17270</v>
      </c>
      <c r="W74">
        <v>3</v>
      </c>
      <c r="X74">
        <v>144</v>
      </c>
      <c r="Y74">
        <v>10</v>
      </c>
      <c r="Z74">
        <v>10</v>
      </c>
      <c r="AA74">
        <v>2</v>
      </c>
      <c r="AB74" s="4">
        <f t="shared" si="7"/>
        <v>0.54794520547945202</v>
      </c>
    </row>
    <row r="75" spans="1:28" x14ac:dyDescent="0.3">
      <c r="A75" t="s">
        <v>195</v>
      </c>
      <c r="B75" t="s">
        <v>196</v>
      </c>
      <c r="C75" t="s">
        <v>59</v>
      </c>
      <c r="D75" t="s">
        <v>878</v>
      </c>
      <c r="E75" s="1">
        <v>44698</v>
      </c>
      <c r="F75" t="s">
        <v>29</v>
      </c>
      <c r="G75" s="1">
        <v>44099</v>
      </c>
      <c r="H75" t="s">
        <v>29</v>
      </c>
      <c r="I75" s="1">
        <v>45183</v>
      </c>
      <c r="J75" s="1" t="str">
        <f t="shared" si="5"/>
        <v>2023</v>
      </c>
      <c r="K75" s="1" t="str">
        <f t="shared" si="6"/>
        <v>Sep</v>
      </c>
      <c r="L75" t="s">
        <v>36</v>
      </c>
      <c r="M75" t="s">
        <v>42</v>
      </c>
      <c r="N75" t="s">
        <v>43</v>
      </c>
      <c r="O75" t="s">
        <v>44</v>
      </c>
      <c r="P75" s="1">
        <v>44387</v>
      </c>
      <c r="Q75" s="1" t="str">
        <f t="shared" si="8"/>
        <v>2021</v>
      </c>
      <c r="R75" t="s">
        <v>38</v>
      </c>
      <c r="S75" t="s">
        <v>46</v>
      </c>
      <c r="T75">
        <v>6</v>
      </c>
      <c r="U75">
        <v>128889</v>
      </c>
      <c r="V75">
        <v>17525</v>
      </c>
      <c r="W75">
        <v>1</v>
      </c>
      <c r="X75">
        <v>162</v>
      </c>
      <c r="Y75">
        <v>7</v>
      </c>
      <c r="Z75">
        <v>3</v>
      </c>
      <c r="AA75">
        <v>8</v>
      </c>
      <c r="AB75" s="4">
        <f t="shared" si="7"/>
        <v>2.1917808219178081</v>
      </c>
    </row>
    <row r="76" spans="1:28" x14ac:dyDescent="0.3">
      <c r="A76" t="s">
        <v>197</v>
      </c>
      <c r="B76" t="s">
        <v>198</v>
      </c>
      <c r="C76" t="s">
        <v>59</v>
      </c>
      <c r="D76" t="s">
        <v>878</v>
      </c>
      <c r="E76" s="1">
        <v>45453</v>
      </c>
      <c r="F76" t="s">
        <v>36</v>
      </c>
      <c r="G76" s="1">
        <v>44563</v>
      </c>
      <c r="H76" t="s">
        <v>29</v>
      </c>
      <c r="I76" s="1">
        <v>44324</v>
      </c>
      <c r="J76" s="1" t="str">
        <f t="shared" si="5"/>
        <v>2021</v>
      </c>
      <c r="K76" s="1" t="str">
        <f t="shared" si="6"/>
        <v>May</v>
      </c>
      <c r="L76" t="s">
        <v>29</v>
      </c>
      <c r="M76" t="s">
        <v>54</v>
      </c>
      <c r="N76" t="s">
        <v>43</v>
      </c>
      <c r="O76" t="s">
        <v>44</v>
      </c>
      <c r="P76" s="1">
        <v>44387</v>
      </c>
      <c r="Q76" s="1" t="str">
        <f t="shared" si="8"/>
        <v>2021</v>
      </c>
      <c r="R76" t="s">
        <v>38</v>
      </c>
      <c r="S76" t="s">
        <v>33</v>
      </c>
      <c r="T76">
        <v>23</v>
      </c>
      <c r="U76">
        <v>91722</v>
      </c>
      <c r="V76">
        <v>14016</v>
      </c>
      <c r="W76">
        <v>3</v>
      </c>
      <c r="X76">
        <v>150</v>
      </c>
      <c r="Y76">
        <v>4</v>
      </c>
      <c r="Z76">
        <v>2</v>
      </c>
      <c r="AA76">
        <v>12</v>
      </c>
      <c r="AB76" s="4">
        <f t="shared" si="7"/>
        <v>3.2876712328767121</v>
      </c>
    </row>
    <row r="77" spans="1:28" x14ac:dyDescent="0.3">
      <c r="A77" t="s">
        <v>199</v>
      </c>
      <c r="B77" t="s">
        <v>200</v>
      </c>
      <c r="C77" t="s">
        <v>41</v>
      </c>
      <c r="D77" t="s">
        <v>49</v>
      </c>
      <c r="E77" s="1">
        <v>44453</v>
      </c>
      <c r="F77" t="s">
        <v>29</v>
      </c>
      <c r="G77" s="1">
        <v>44829</v>
      </c>
      <c r="H77" t="s">
        <v>36</v>
      </c>
      <c r="I77" s="1">
        <v>45068</v>
      </c>
      <c r="J77" s="1" t="str">
        <f t="shared" si="5"/>
        <v>2023</v>
      </c>
      <c r="K77" s="1" t="str">
        <f t="shared" si="6"/>
        <v>May</v>
      </c>
      <c r="L77" t="s">
        <v>36</v>
      </c>
      <c r="M77" t="s">
        <v>54</v>
      </c>
      <c r="N77" t="s">
        <v>37</v>
      </c>
      <c r="O77" t="s">
        <v>44</v>
      </c>
      <c r="P77" s="1">
        <v>44445</v>
      </c>
      <c r="Q77" s="1" t="str">
        <f t="shared" si="8"/>
        <v>2021</v>
      </c>
      <c r="R77" t="s">
        <v>38</v>
      </c>
      <c r="S77" t="s">
        <v>54</v>
      </c>
      <c r="T77">
        <v>20</v>
      </c>
      <c r="U77">
        <v>139776</v>
      </c>
      <c r="V77">
        <v>6510</v>
      </c>
      <c r="W77">
        <v>4</v>
      </c>
      <c r="X77">
        <v>171</v>
      </c>
      <c r="Y77">
        <v>7</v>
      </c>
      <c r="Z77">
        <v>8</v>
      </c>
      <c r="AA77">
        <v>7</v>
      </c>
      <c r="AB77" s="4">
        <f t="shared" si="7"/>
        <v>1.9178082191780823</v>
      </c>
    </row>
    <row r="78" spans="1:28" x14ac:dyDescent="0.3">
      <c r="A78" t="s">
        <v>201</v>
      </c>
      <c r="B78" t="s">
        <v>202</v>
      </c>
      <c r="C78" t="s">
        <v>41</v>
      </c>
      <c r="D78" t="s">
        <v>878</v>
      </c>
      <c r="E78" s="1">
        <v>43999</v>
      </c>
      <c r="F78" t="s">
        <v>36</v>
      </c>
      <c r="G78" s="1">
        <v>44320</v>
      </c>
      <c r="H78" t="s">
        <v>29</v>
      </c>
      <c r="I78" s="1">
        <v>44812</v>
      </c>
      <c r="J78" s="1" t="str">
        <f t="shared" si="5"/>
        <v>2022</v>
      </c>
      <c r="K78" s="1" t="str">
        <f t="shared" si="6"/>
        <v>Sep</v>
      </c>
      <c r="L78" t="s">
        <v>36</v>
      </c>
      <c r="M78" t="s">
        <v>42</v>
      </c>
      <c r="N78" t="s">
        <v>37</v>
      </c>
      <c r="O78" t="s">
        <v>32</v>
      </c>
      <c r="P78" s="1">
        <v>44387</v>
      </c>
      <c r="Q78" s="1" t="str">
        <f t="shared" si="8"/>
        <v>2021</v>
      </c>
      <c r="R78" t="s">
        <v>38</v>
      </c>
      <c r="S78" t="s">
        <v>33</v>
      </c>
      <c r="T78">
        <v>30</v>
      </c>
      <c r="U78">
        <v>113215</v>
      </c>
      <c r="V78">
        <v>14225</v>
      </c>
      <c r="W78">
        <v>2</v>
      </c>
      <c r="X78">
        <v>162</v>
      </c>
      <c r="Y78">
        <v>4</v>
      </c>
      <c r="Z78">
        <v>10</v>
      </c>
      <c r="AA78">
        <v>6</v>
      </c>
      <c r="AB78" s="4">
        <f t="shared" si="7"/>
        <v>1.6438356164383561</v>
      </c>
    </row>
    <row r="79" spans="1:28" x14ac:dyDescent="0.3">
      <c r="A79" t="s">
        <v>203</v>
      </c>
      <c r="B79" t="s">
        <v>204</v>
      </c>
      <c r="C79" t="s">
        <v>41</v>
      </c>
      <c r="D79" t="s">
        <v>878</v>
      </c>
      <c r="E79" s="1">
        <v>44904</v>
      </c>
      <c r="F79" t="s">
        <v>29</v>
      </c>
      <c r="G79" s="1">
        <v>43999</v>
      </c>
      <c r="H79" t="s">
        <v>29</v>
      </c>
      <c r="I79" s="1">
        <v>45005</v>
      </c>
      <c r="J79" s="1" t="str">
        <f t="shared" si="5"/>
        <v>2023</v>
      </c>
      <c r="K79" s="1" t="str">
        <f t="shared" si="6"/>
        <v>Mar</v>
      </c>
      <c r="L79" t="s">
        <v>29</v>
      </c>
      <c r="M79" t="s">
        <v>42</v>
      </c>
      <c r="N79" t="s">
        <v>37</v>
      </c>
      <c r="O79" t="s">
        <v>53</v>
      </c>
      <c r="P79" s="1">
        <v>44387</v>
      </c>
      <c r="Q79" s="1" t="str">
        <f t="shared" si="8"/>
        <v>2021</v>
      </c>
      <c r="R79" t="s">
        <v>38</v>
      </c>
      <c r="S79" t="s">
        <v>54</v>
      </c>
      <c r="T79">
        <v>24</v>
      </c>
      <c r="U79">
        <v>107526</v>
      </c>
      <c r="V79">
        <v>17355</v>
      </c>
      <c r="W79">
        <v>1</v>
      </c>
      <c r="X79">
        <v>160</v>
      </c>
      <c r="Y79">
        <v>4</v>
      </c>
      <c r="Z79">
        <v>6</v>
      </c>
      <c r="AA79">
        <v>3</v>
      </c>
      <c r="AB79" s="4">
        <f t="shared" si="7"/>
        <v>0.82191780821917804</v>
      </c>
    </row>
    <row r="80" spans="1:28" x14ac:dyDescent="0.3">
      <c r="A80" t="s">
        <v>205</v>
      </c>
      <c r="B80" t="s">
        <v>206</v>
      </c>
      <c r="C80" t="s">
        <v>59</v>
      </c>
      <c r="D80" t="s">
        <v>878</v>
      </c>
      <c r="E80" s="1">
        <v>45340</v>
      </c>
      <c r="F80" t="s">
        <v>36</v>
      </c>
      <c r="G80" s="1">
        <v>44345</v>
      </c>
      <c r="H80" t="s">
        <v>29</v>
      </c>
      <c r="I80" s="1">
        <v>45021</v>
      </c>
      <c r="J80" s="1" t="str">
        <f t="shared" si="5"/>
        <v>2023</v>
      </c>
      <c r="K80" s="1" t="str">
        <f t="shared" si="6"/>
        <v>Apr</v>
      </c>
      <c r="L80" t="s">
        <v>29</v>
      </c>
      <c r="M80" t="s">
        <v>42</v>
      </c>
      <c r="N80" t="s">
        <v>50</v>
      </c>
      <c r="O80" t="s">
        <v>53</v>
      </c>
      <c r="P80" s="1">
        <v>44677</v>
      </c>
      <c r="Q80" s="1" t="str">
        <f t="shared" si="8"/>
        <v>2022</v>
      </c>
      <c r="R80" t="s">
        <v>45</v>
      </c>
      <c r="S80" t="s">
        <v>46</v>
      </c>
      <c r="T80">
        <v>21</v>
      </c>
      <c r="U80">
        <v>117353</v>
      </c>
      <c r="V80">
        <v>11901</v>
      </c>
      <c r="W80">
        <v>4</v>
      </c>
      <c r="X80">
        <v>194</v>
      </c>
      <c r="Y80">
        <v>5</v>
      </c>
      <c r="Z80">
        <v>5</v>
      </c>
      <c r="AA80">
        <v>11</v>
      </c>
      <c r="AB80" s="4">
        <f t="shared" si="7"/>
        <v>3.0136986301369864</v>
      </c>
    </row>
    <row r="81" spans="1:28" x14ac:dyDescent="0.3">
      <c r="A81" t="s">
        <v>207</v>
      </c>
      <c r="B81" t="s">
        <v>208</v>
      </c>
      <c r="C81" t="s">
        <v>28</v>
      </c>
      <c r="D81" t="s">
        <v>878</v>
      </c>
      <c r="E81" s="1">
        <v>44548</v>
      </c>
      <c r="F81" t="s">
        <v>29</v>
      </c>
      <c r="G81" s="1">
        <v>44493</v>
      </c>
      <c r="H81" t="s">
        <v>29</v>
      </c>
      <c r="I81" s="1">
        <v>45461</v>
      </c>
      <c r="J81" s="1" t="str">
        <f t="shared" si="5"/>
        <v>2024</v>
      </c>
      <c r="K81" s="1" t="str">
        <f t="shared" si="6"/>
        <v>Jun</v>
      </c>
      <c r="L81" t="s">
        <v>29</v>
      </c>
      <c r="M81" t="s">
        <v>42</v>
      </c>
      <c r="N81" t="s">
        <v>31</v>
      </c>
      <c r="O81" t="s">
        <v>32</v>
      </c>
      <c r="P81" s="1">
        <v>44677</v>
      </c>
      <c r="Q81" s="1" t="str">
        <f t="shared" si="8"/>
        <v>2022</v>
      </c>
      <c r="R81" t="s">
        <v>38</v>
      </c>
      <c r="S81" t="s">
        <v>33</v>
      </c>
      <c r="T81">
        <v>24</v>
      </c>
      <c r="U81">
        <v>72888</v>
      </c>
      <c r="V81">
        <v>18683</v>
      </c>
      <c r="W81">
        <v>5</v>
      </c>
      <c r="X81">
        <v>132</v>
      </c>
      <c r="Y81">
        <v>4</v>
      </c>
      <c r="Z81">
        <v>2</v>
      </c>
      <c r="AA81">
        <v>8</v>
      </c>
      <c r="AB81" s="4">
        <f t="shared" si="7"/>
        <v>2.1917808219178081</v>
      </c>
    </row>
    <row r="82" spans="1:28" x14ac:dyDescent="0.3">
      <c r="A82" t="s">
        <v>209</v>
      </c>
      <c r="B82" t="s">
        <v>210</v>
      </c>
      <c r="C82" t="s">
        <v>28</v>
      </c>
      <c r="D82" t="s">
        <v>878</v>
      </c>
      <c r="E82" s="1">
        <v>44356</v>
      </c>
      <c r="F82" t="s">
        <v>36</v>
      </c>
      <c r="G82" s="1">
        <v>43966</v>
      </c>
      <c r="H82" t="s">
        <v>29</v>
      </c>
      <c r="I82" s="1">
        <v>44438</v>
      </c>
      <c r="J82" s="1" t="str">
        <f t="shared" si="5"/>
        <v>2021</v>
      </c>
      <c r="K82" s="1" t="str">
        <f t="shared" si="6"/>
        <v>Aug</v>
      </c>
      <c r="L82" t="s">
        <v>36</v>
      </c>
      <c r="M82" t="s">
        <v>54</v>
      </c>
      <c r="N82" t="s">
        <v>37</v>
      </c>
      <c r="O82" t="s">
        <v>53</v>
      </c>
      <c r="P82" s="1">
        <v>43969</v>
      </c>
      <c r="Q82" s="1" t="str">
        <f t="shared" si="8"/>
        <v>2020</v>
      </c>
      <c r="R82" t="s">
        <v>45</v>
      </c>
      <c r="S82" t="s">
        <v>68</v>
      </c>
      <c r="T82">
        <v>9</v>
      </c>
      <c r="U82">
        <v>97184</v>
      </c>
      <c r="V82">
        <v>12299</v>
      </c>
      <c r="W82">
        <v>3</v>
      </c>
      <c r="X82">
        <v>92</v>
      </c>
      <c r="Y82">
        <v>1</v>
      </c>
      <c r="Z82">
        <v>10</v>
      </c>
      <c r="AA82">
        <v>13</v>
      </c>
      <c r="AB82" s="4">
        <f t="shared" si="7"/>
        <v>3.5616438356164384</v>
      </c>
    </row>
    <row r="83" spans="1:28" x14ac:dyDescent="0.3">
      <c r="A83" t="s">
        <v>211</v>
      </c>
      <c r="B83" t="s">
        <v>875</v>
      </c>
      <c r="C83" t="s">
        <v>28</v>
      </c>
      <c r="D83" t="s">
        <v>878</v>
      </c>
      <c r="E83" s="1">
        <v>44231</v>
      </c>
      <c r="F83" t="s">
        <v>29</v>
      </c>
      <c r="G83" s="1">
        <v>43982</v>
      </c>
      <c r="H83" t="s">
        <v>29</v>
      </c>
      <c r="I83" s="1">
        <v>44312</v>
      </c>
      <c r="J83" s="1" t="str">
        <f t="shared" si="5"/>
        <v>2021</v>
      </c>
      <c r="K83" s="1" t="str">
        <f t="shared" si="6"/>
        <v>Apr</v>
      </c>
      <c r="L83" t="s">
        <v>36</v>
      </c>
      <c r="M83" t="s">
        <v>54</v>
      </c>
      <c r="N83" t="s">
        <v>37</v>
      </c>
      <c r="O83" t="s">
        <v>53</v>
      </c>
      <c r="P83" s="1">
        <v>44283</v>
      </c>
      <c r="Q83" s="1" t="str">
        <f t="shared" si="8"/>
        <v>2021</v>
      </c>
      <c r="R83" t="s">
        <v>45</v>
      </c>
      <c r="S83" t="s">
        <v>68</v>
      </c>
      <c r="T83">
        <v>23</v>
      </c>
      <c r="U83">
        <v>77746</v>
      </c>
      <c r="V83">
        <v>18232</v>
      </c>
      <c r="W83">
        <v>5</v>
      </c>
      <c r="X83">
        <v>158</v>
      </c>
      <c r="Y83">
        <v>8</v>
      </c>
      <c r="Z83">
        <v>2</v>
      </c>
      <c r="AA83">
        <v>5</v>
      </c>
      <c r="AB83" s="4">
        <f t="shared" si="7"/>
        <v>1.3698630136986301</v>
      </c>
    </row>
    <row r="84" spans="1:28" x14ac:dyDescent="0.3">
      <c r="A84" t="s">
        <v>212</v>
      </c>
      <c r="B84" t="s">
        <v>213</v>
      </c>
      <c r="C84" t="s">
        <v>41</v>
      </c>
      <c r="D84" t="s">
        <v>49</v>
      </c>
      <c r="E84" s="1">
        <v>45291</v>
      </c>
      <c r="F84" t="s">
        <v>36</v>
      </c>
      <c r="G84" s="1">
        <v>44752</v>
      </c>
      <c r="H84" t="s">
        <v>29</v>
      </c>
      <c r="I84" s="1">
        <v>45330</v>
      </c>
      <c r="J84" s="1" t="str">
        <f t="shared" si="5"/>
        <v>2024</v>
      </c>
      <c r="K84" s="1" t="str">
        <f t="shared" si="6"/>
        <v>Feb</v>
      </c>
      <c r="L84" t="s">
        <v>36</v>
      </c>
      <c r="M84" t="s">
        <v>42</v>
      </c>
      <c r="N84" t="s">
        <v>66</v>
      </c>
      <c r="O84" t="s">
        <v>32</v>
      </c>
      <c r="P84" s="1">
        <v>43969</v>
      </c>
      <c r="Q84" s="1" t="str">
        <f t="shared" si="8"/>
        <v>2020</v>
      </c>
      <c r="R84" t="s">
        <v>45</v>
      </c>
      <c r="S84" t="s">
        <v>68</v>
      </c>
      <c r="T84">
        <v>24</v>
      </c>
      <c r="U84">
        <v>74326</v>
      </c>
      <c r="V84">
        <v>9670</v>
      </c>
      <c r="W84">
        <v>1</v>
      </c>
      <c r="X84">
        <v>11</v>
      </c>
      <c r="Y84">
        <v>4</v>
      </c>
      <c r="Z84">
        <v>6</v>
      </c>
      <c r="AA84">
        <v>13</v>
      </c>
      <c r="AB84" s="4">
        <f t="shared" si="7"/>
        <v>3.5616438356164384</v>
      </c>
    </row>
    <row r="85" spans="1:28" x14ac:dyDescent="0.3">
      <c r="A85" t="s">
        <v>214</v>
      </c>
      <c r="B85" t="s">
        <v>215</v>
      </c>
      <c r="C85" t="s">
        <v>41</v>
      </c>
      <c r="D85" t="s">
        <v>878</v>
      </c>
      <c r="E85" s="1">
        <v>43920</v>
      </c>
      <c r="F85" t="s">
        <v>29</v>
      </c>
      <c r="G85" s="1">
        <v>44863</v>
      </c>
      <c r="H85" t="s">
        <v>36</v>
      </c>
      <c r="I85" s="1">
        <v>44053</v>
      </c>
      <c r="J85" s="1" t="str">
        <f t="shared" si="5"/>
        <v>2020</v>
      </c>
      <c r="K85" s="1" t="str">
        <f t="shared" si="6"/>
        <v>Aug</v>
      </c>
      <c r="L85" t="s">
        <v>29</v>
      </c>
      <c r="M85" t="s">
        <v>54</v>
      </c>
      <c r="N85" t="s">
        <v>81</v>
      </c>
      <c r="O85" t="s">
        <v>32</v>
      </c>
      <c r="P85" s="1">
        <v>44283</v>
      </c>
      <c r="Q85" s="1" t="str">
        <f t="shared" si="8"/>
        <v>2021</v>
      </c>
      <c r="R85" t="s">
        <v>45</v>
      </c>
      <c r="S85" t="s">
        <v>54</v>
      </c>
      <c r="T85">
        <v>7</v>
      </c>
      <c r="U85">
        <v>70565</v>
      </c>
      <c r="V85">
        <v>1760</v>
      </c>
      <c r="W85">
        <v>1</v>
      </c>
      <c r="X85">
        <v>136</v>
      </c>
      <c r="Y85">
        <v>5</v>
      </c>
      <c r="Z85">
        <v>3</v>
      </c>
      <c r="AA85">
        <v>13</v>
      </c>
      <c r="AB85" s="4">
        <f t="shared" si="7"/>
        <v>3.5616438356164384</v>
      </c>
    </row>
    <row r="86" spans="1:28" x14ac:dyDescent="0.3">
      <c r="A86" t="s">
        <v>216</v>
      </c>
      <c r="B86" t="s">
        <v>217</v>
      </c>
      <c r="C86" t="s">
        <v>59</v>
      </c>
      <c r="D86" t="s">
        <v>878</v>
      </c>
      <c r="E86" s="1">
        <v>45106</v>
      </c>
      <c r="F86" t="s">
        <v>29</v>
      </c>
      <c r="G86" s="1">
        <v>45128</v>
      </c>
      <c r="H86" t="s">
        <v>36</v>
      </c>
      <c r="I86" s="1">
        <v>44444</v>
      </c>
      <c r="J86" s="1" t="str">
        <f t="shared" si="5"/>
        <v>2021</v>
      </c>
      <c r="K86" s="1" t="str">
        <f t="shared" si="6"/>
        <v>Sep</v>
      </c>
      <c r="L86" t="s">
        <v>29</v>
      </c>
      <c r="M86" t="s">
        <v>54</v>
      </c>
      <c r="N86" t="s">
        <v>31</v>
      </c>
      <c r="O86" t="s">
        <v>53</v>
      </c>
      <c r="P86" s="1">
        <v>44283</v>
      </c>
      <c r="Q86" s="1" t="str">
        <f t="shared" si="8"/>
        <v>2021</v>
      </c>
      <c r="R86" t="s">
        <v>45</v>
      </c>
      <c r="S86" t="s">
        <v>54</v>
      </c>
      <c r="T86">
        <v>14</v>
      </c>
      <c r="U86">
        <v>47744</v>
      </c>
      <c r="V86">
        <v>9469</v>
      </c>
      <c r="W86">
        <v>2</v>
      </c>
      <c r="X86">
        <v>163</v>
      </c>
      <c r="Y86">
        <v>4</v>
      </c>
      <c r="Z86">
        <v>8</v>
      </c>
      <c r="AA86">
        <v>13</v>
      </c>
      <c r="AB86" s="4">
        <f t="shared" si="7"/>
        <v>3.5616438356164384</v>
      </c>
    </row>
    <row r="87" spans="1:28" x14ac:dyDescent="0.3">
      <c r="A87" t="s">
        <v>218</v>
      </c>
      <c r="B87" t="s">
        <v>219</v>
      </c>
      <c r="C87" t="s">
        <v>59</v>
      </c>
      <c r="D87" t="s">
        <v>878</v>
      </c>
      <c r="E87" s="1">
        <v>45071</v>
      </c>
      <c r="F87" t="s">
        <v>36</v>
      </c>
      <c r="G87" s="1">
        <v>45050</v>
      </c>
      <c r="H87" t="s">
        <v>36</v>
      </c>
      <c r="I87" s="1">
        <v>44290</v>
      </c>
      <c r="J87" s="1" t="str">
        <f t="shared" si="5"/>
        <v>2021</v>
      </c>
      <c r="K87" s="1" t="str">
        <f t="shared" si="6"/>
        <v>Apr</v>
      </c>
      <c r="L87" t="s">
        <v>36</v>
      </c>
      <c r="M87" t="s">
        <v>54</v>
      </c>
      <c r="N87" t="s">
        <v>66</v>
      </c>
      <c r="O87" t="s">
        <v>53</v>
      </c>
      <c r="P87" s="1">
        <v>43969</v>
      </c>
      <c r="Q87" s="1" t="str">
        <f t="shared" si="8"/>
        <v>2020</v>
      </c>
      <c r="R87" t="s">
        <v>45</v>
      </c>
      <c r="S87" t="s">
        <v>46</v>
      </c>
      <c r="T87">
        <v>21</v>
      </c>
      <c r="U87">
        <v>67886</v>
      </c>
      <c r="V87">
        <v>19806</v>
      </c>
      <c r="W87">
        <v>1</v>
      </c>
      <c r="X87">
        <v>184</v>
      </c>
      <c r="Y87">
        <v>4</v>
      </c>
      <c r="Z87">
        <v>2</v>
      </c>
      <c r="AA87">
        <v>8</v>
      </c>
      <c r="AB87" s="4">
        <f t="shared" si="7"/>
        <v>2.1917808219178081</v>
      </c>
    </row>
    <row r="88" spans="1:28" x14ac:dyDescent="0.3">
      <c r="A88" t="s">
        <v>220</v>
      </c>
      <c r="B88" t="s">
        <v>221</v>
      </c>
      <c r="C88" t="s">
        <v>59</v>
      </c>
      <c r="D88" t="s">
        <v>878</v>
      </c>
      <c r="E88" s="1">
        <v>45458</v>
      </c>
      <c r="F88" t="s">
        <v>36</v>
      </c>
      <c r="G88" s="1">
        <v>44455</v>
      </c>
      <c r="H88" t="s">
        <v>36</v>
      </c>
      <c r="I88" s="1">
        <v>45061</v>
      </c>
      <c r="J88" s="1" t="str">
        <f t="shared" ref="J88:J125" si="9">TEXT($I88,"yyyy")</f>
        <v>2023</v>
      </c>
      <c r="K88" s="1" t="str">
        <f t="shared" ref="K88:K125" si="10">TEXT(I88,"mmm")</f>
        <v>May</v>
      </c>
      <c r="L88" t="s">
        <v>36</v>
      </c>
      <c r="M88" t="s">
        <v>30</v>
      </c>
      <c r="N88" t="s">
        <v>81</v>
      </c>
      <c r="O88" t="s">
        <v>44</v>
      </c>
      <c r="P88" s="1">
        <v>44283</v>
      </c>
      <c r="Q88" s="1" t="str">
        <f t="shared" si="8"/>
        <v>2021</v>
      </c>
      <c r="R88" t="s">
        <v>38</v>
      </c>
      <c r="S88" t="s">
        <v>67</v>
      </c>
      <c r="T88">
        <v>11</v>
      </c>
      <c r="U88">
        <v>118574</v>
      </c>
      <c r="V88">
        <v>8755</v>
      </c>
      <c r="W88">
        <v>1</v>
      </c>
      <c r="X88">
        <v>28</v>
      </c>
      <c r="Y88">
        <v>10</v>
      </c>
      <c r="Z88">
        <v>9</v>
      </c>
      <c r="AA88">
        <v>2</v>
      </c>
      <c r="AB88" s="4">
        <f t="shared" si="7"/>
        <v>0.54794520547945202</v>
      </c>
    </row>
    <row r="89" spans="1:28" x14ac:dyDescent="0.3">
      <c r="A89" t="s">
        <v>222</v>
      </c>
      <c r="B89" t="s">
        <v>223</v>
      </c>
      <c r="C89" t="s">
        <v>59</v>
      </c>
      <c r="D89" t="s">
        <v>878</v>
      </c>
      <c r="E89" s="1">
        <v>44400</v>
      </c>
      <c r="F89" t="s">
        <v>29</v>
      </c>
      <c r="G89" s="1">
        <v>44656</v>
      </c>
      <c r="H89" t="s">
        <v>29</v>
      </c>
      <c r="I89" s="1">
        <v>44093</v>
      </c>
      <c r="J89" s="1" t="str">
        <f t="shared" si="9"/>
        <v>2020</v>
      </c>
      <c r="K89" s="1" t="str">
        <f t="shared" si="10"/>
        <v>Sep</v>
      </c>
      <c r="L89" t="s">
        <v>29</v>
      </c>
      <c r="M89" t="s">
        <v>54</v>
      </c>
      <c r="N89" t="s">
        <v>43</v>
      </c>
      <c r="O89" t="s">
        <v>32</v>
      </c>
      <c r="P89" s="1">
        <v>44888</v>
      </c>
      <c r="Q89" s="1" t="str">
        <f t="shared" si="8"/>
        <v>2022</v>
      </c>
      <c r="R89" t="s">
        <v>38</v>
      </c>
      <c r="S89" t="s">
        <v>68</v>
      </c>
      <c r="T89">
        <v>1</v>
      </c>
      <c r="U89">
        <v>85079</v>
      </c>
      <c r="V89">
        <v>2995</v>
      </c>
      <c r="W89">
        <v>5</v>
      </c>
      <c r="X89">
        <v>144</v>
      </c>
      <c r="Y89">
        <v>9</v>
      </c>
      <c r="Z89">
        <v>9</v>
      </c>
      <c r="AA89">
        <v>12</v>
      </c>
      <c r="AB89" s="4">
        <f t="shared" si="7"/>
        <v>3.2876712328767121</v>
      </c>
    </row>
    <row r="90" spans="1:28" x14ac:dyDescent="0.3">
      <c r="A90" t="s">
        <v>224</v>
      </c>
      <c r="B90" t="s">
        <v>225</v>
      </c>
      <c r="C90" t="s">
        <v>41</v>
      </c>
      <c r="D90" t="s">
        <v>878</v>
      </c>
      <c r="E90" s="1">
        <v>44906</v>
      </c>
      <c r="F90" t="s">
        <v>29</v>
      </c>
      <c r="G90" s="1">
        <v>45494</v>
      </c>
      <c r="H90" t="s">
        <v>36</v>
      </c>
      <c r="I90" s="1">
        <v>44731</v>
      </c>
      <c r="J90" s="1" t="str">
        <f t="shared" si="9"/>
        <v>2022</v>
      </c>
      <c r="K90" s="1" t="str">
        <f t="shared" si="10"/>
        <v>Jun</v>
      </c>
      <c r="L90" t="s">
        <v>36</v>
      </c>
      <c r="M90" t="s">
        <v>42</v>
      </c>
      <c r="N90" t="s">
        <v>66</v>
      </c>
      <c r="O90" t="s">
        <v>32</v>
      </c>
      <c r="P90" s="1">
        <v>45039</v>
      </c>
      <c r="Q90" s="1" t="str">
        <f t="shared" si="8"/>
        <v>2023</v>
      </c>
      <c r="R90" t="s">
        <v>38</v>
      </c>
      <c r="S90" t="s">
        <v>54</v>
      </c>
      <c r="T90">
        <v>9</v>
      </c>
      <c r="U90">
        <v>88677</v>
      </c>
      <c r="V90">
        <v>8311</v>
      </c>
      <c r="W90">
        <v>1</v>
      </c>
      <c r="X90">
        <v>62</v>
      </c>
      <c r="Y90">
        <v>8</v>
      </c>
      <c r="Z90">
        <v>7</v>
      </c>
      <c r="AA90">
        <v>9</v>
      </c>
      <c r="AB90" s="4">
        <f t="shared" si="7"/>
        <v>2.4657534246575343</v>
      </c>
    </row>
    <row r="91" spans="1:28" x14ac:dyDescent="0.3">
      <c r="A91" t="s">
        <v>226</v>
      </c>
      <c r="B91" t="s">
        <v>227</v>
      </c>
      <c r="C91" t="s">
        <v>41</v>
      </c>
      <c r="D91" t="s">
        <v>878</v>
      </c>
      <c r="E91" s="1">
        <v>44857</v>
      </c>
      <c r="F91" t="s">
        <v>36</v>
      </c>
      <c r="G91" s="1">
        <v>44937</v>
      </c>
      <c r="H91" t="s">
        <v>36</v>
      </c>
      <c r="I91" s="1">
        <v>44062</v>
      </c>
      <c r="J91" s="1" t="str">
        <f t="shared" si="9"/>
        <v>2020</v>
      </c>
      <c r="K91" s="1" t="str">
        <f t="shared" si="10"/>
        <v>Aug</v>
      </c>
      <c r="L91" t="s">
        <v>36</v>
      </c>
      <c r="M91" t="s">
        <v>42</v>
      </c>
      <c r="N91" t="s">
        <v>37</v>
      </c>
      <c r="O91" t="s">
        <v>32</v>
      </c>
      <c r="P91" s="1">
        <v>45366</v>
      </c>
      <c r="Q91" s="1" t="str">
        <f t="shared" si="8"/>
        <v>2024</v>
      </c>
      <c r="R91" t="s">
        <v>45</v>
      </c>
      <c r="S91" t="s">
        <v>67</v>
      </c>
      <c r="T91">
        <v>30</v>
      </c>
      <c r="U91">
        <v>130333</v>
      </c>
      <c r="V91">
        <v>11096</v>
      </c>
      <c r="W91">
        <v>2</v>
      </c>
      <c r="X91">
        <v>31</v>
      </c>
      <c r="Y91">
        <v>4</v>
      </c>
      <c r="Z91">
        <v>2</v>
      </c>
      <c r="AA91">
        <v>3</v>
      </c>
      <c r="AB91" s="4">
        <f t="shared" si="7"/>
        <v>0.82191780821917804</v>
      </c>
    </row>
    <row r="92" spans="1:28" x14ac:dyDescent="0.3">
      <c r="A92" t="s">
        <v>228</v>
      </c>
      <c r="B92" t="s">
        <v>229</v>
      </c>
      <c r="C92" t="s">
        <v>41</v>
      </c>
      <c r="D92" t="s">
        <v>49</v>
      </c>
      <c r="E92" s="1">
        <v>44881</v>
      </c>
      <c r="F92" t="s">
        <v>36</v>
      </c>
      <c r="G92" s="1">
        <v>45362</v>
      </c>
      <c r="H92" t="s">
        <v>36</v>
      </c>
      <c r="I92" s="1">
        <v>44086</v>
      </c>
      <c r="J92" s="1" t="str">
        <f t="shared" si="9"/>
        <v>2020</v>
      </c>
      <c r="K92" s="1" t="str">
        <f t="shared" si="10"/>
        <v>Sep</v>
      </c>
      <c r="L92" t="s">
        <v>29</v>
      </c>
      <c r="M92" t="s">
        <v>42</v>
      </c>
      <c r="N92" t="s">
        <v>43</v>
      </c>
      <c r="O92" t="s">
        <v>32</v>
      </c>
      <c r="P92" s="1">
        <v>43969</v>
      </c>
      <c r="Q92" s="1" t="str">
        <f t="shared" si="8"/>
        <v>2020</v>
      </c>
      <c r="R92" t="s">
        <v>45</v>
      </c>
      <c r="S92" t="s">
        <v>68</v>
      </c>
      <c r="T92">
        <v>14</v>
      </c>
      <c r="U92">
        <v>90974</v>
      </c>
      <c r="V92">
        <v>17774</v>
      </c>
      <c r="W92">
        <v>1</v>
      </c>
      <c r="X92">
        <v>103</v>
      </c>
      <c r="Y92">
        <v>6</v>
      </c>
      <c r="Z92">
        <v>5</v>
      </c>
      <c r="AA92">
        <v>13</v>
      </c>
      <c r="AB92" s="4">
        <f t="shared" si="7"/>
        <v>3.5616438356164384</v>
      </c>
    </row>
    <row r="93" spans="1:28" x14ac:dyDescent="0.3">
      <c r="A93" t="s">
        <v>230</v>
      </c>
      <c r="B93" t="s">
        <v>231</v>
      </c>
      <c r="C93" t="s">
        <v>28</v>
      </c>
      <c r="D93" t="s">
        <v>878</v>
      </c>
      <c r="E93" s="1">
        <v>44814</v>
      </c>
      <c r="F93" t="s">
        <v>29</v>
      </c>
      <c r="G93" s="1">
        <v>43892</v>
      </c>
      <c r="H93" t="s">
        <v>36</v>
      </c>
      <c r="I93" s="1">
        <v>45253</v>
      </c>
      <c r="J93" s="1" t="str">
        <f t="shared" si="9"/>
        <v>2023</v>
      </c>
      <c r="K93" s="1" t="str">
        <f t="shared" si="10"/>
        <v>Nov</v>
      </c>
      <c r="L93" t="s">
        <v>36</v>
      </c>
      <c r="M93" t="s">
        <v>30</v>
      </c>
      <c r="N93" t="s">
        <v>31</v>
      </c>
      <c r="O93" t="s">
        <v>53</v>
      </c>
      <c r="P93" s="1">
        <v>43969</v>
      </c>
      <c r="Q93" s="1" t="str">
        <f t="shared" si="8"/>
        <v>2020</v>
      </c>
      <c r="R93" t="s">
        <v>38</v>
      </c>
      <c r="S93" t="s">
        <v>46</v>
      </c>
      <c r="T93">
        <v>19</v>
      </c>
      <c r="U93">
        <v>95769</v>
      </c>
      <c r="V93">
        <v>7400</v>
      </c>
      <c r="W93">
        <v>4</v>
      </c>
      <c r="X93">
        <v>43</v>
      </c>
      <c r="Y93">
        <v>8</v>
      </c>
      <c r="Z93">
        <v>6</v>
      </c>
      <c r="AA93">
        <v>1</v>
      </c>
      <c r="AB93" s="4">
        <f t="shared" si="7"/>
        <v>0.27397260273972601</v>
      </c>
    </row>
    <row r="94" spans="1:28" x14ac:dyDescent="0.3">
      <c r="A94" t="s">
        <v>232</v>
      </c>
      <c r="B94" t="s">
        <v>233</v>
      </c>
      <c r="C94" t="s">
        <v>59</v>
      </c>
      <c r="D94" t="s">
        <v>49</v>
      </c>
      <c r="E94" s="1">
        <v>45283</v>
      </c>
      <c r="F94" t="s">
        <v>36</v>
      </c>
      <c r="G94" s="1">
        <v>44030</v>
      </c>
      <c r="H94" t="s">
        <v>36</v>
      </c>
      <c r="I94" s="1">
        <v>45163</v>
      </c>
      <c r="J94" s="1" t="str">
        <f t="shared" si="9"/>
        <v>2023</v>
      </c>
      <c r="K94" s="1" t="str">
        <f t="shared" si="10"/>
        <v>Aug</v>
      </c>
      <c r="L94" t="s">
        <v>29</v>
      </c>
      <c r="M94" t="s">
        <v>54</v>
      </c>
      <c r="N94" t="s">
        <v>66</v>
      </c>
      <c r="O94" t="s">
        <v>44</v>
      </c>
      <c r="P94" s="1">
        <v>44283</v>
      </c>
      <c r="Q94" s="1" t="str">
        <f t="shared" si="8"/>
        <v>2021</v>
      </c>
      <c r="R94" t="s">
        <v>38</v>
      </c>
      <c r="S94" t="s">
        <v>67</v>
      </c>
      <c r="T94">
        <v>11</v>
      </c>
      <c r="U94">
        <v>93383</v>
      </c>
      <c r="V94">
        <v>11670</v>
      </c>
      <c r="W94">
        <v>5</v>
      </c>
      <c r="X94">
        <v>27</v>
      </c>
      <c r="Y94">
        <v>3</v>
      </c>
      <c r="Z94">
        <v>7</v>
      </c>
      <c r="AA94">
        <v>9</v>
      </c>
      <c r="AB94" s="4">
        <f t="shared" si="7"/>
        <v>2.4657534246575343</v>
      </c>
    </row>
    <row r="95" spans="1:28" x14ac:dyDescent="0.3">
      <c r="A95" t="s">
        <v>234</v>
      </c>
      <c r="B95" t="s">
        <v>235</v>
      </c>
      <c r="C95" t="s">
        <v>41</v>
      </c>
      <c r="D95" t="s">
        <v>49</v>
      </c>
      <c r="E95" s="1">
        <v>44836</v>
      </c>
      <c r="F95" t="s">
        <v>29</v>
      </c>
      <c r="G95" s="1">
        <v>43831</v>
      </c>
      <c r="H95" t="s">
        <v>36</v>
      </c>
      <c r="I95" s="1">
        <v>44221</v>
      </c>
      <c r="J95" s="1" t="str">
        <f t="shared" si="9"/>
        <v>2021</v>
      </c>
      <c r="K95" s="1" t="str">
        <f t="shared" si="10"/>
        <v>Jan</v>
      </c>
      <c r="L95" t="s">
        <v>36</v>
      </c>
      <c r="M95" t="s">
        <v>42</v>
      </c>
      <c r="N95" t="s">
        <v>43</v>
      </c>
      <c r="O95" t="s">
        <v>32</v>
      </c>
      <c r="P95" s="1">
        <v>43869</v>
      </c>
      <c r="Q95" s="1" t="str">
        <f t="shared" si="8"/>
        <v>2020</v>
      </c>
      <c r="R95" t="s">
        <v>38</v>
      </c>
      <c r="S95" t="s">
        <v>54</v>
      </c>
      <c r="T95">
        <v>26</v>
      </c>
      <c r="U95">
        <v>61231</v>
      </c>
      <c r="V95">
        <v>11698</v>
      </c>
      <c r="W95">
        <v>5</v>
      </c>
      <c r="X95">
        <v>128</v>
      </c>
      <c r="Y95">
        <v>4</v>
      </c>
      <c r="Z95">
        <v>2</v>
      </c>
      <c r="AA95">
        <v>15</v>
      </c>
      <c r="AB95" s="4">
        <f t="shared" si="7"/>
        <v>4.10958904109589</v>
      </c>
    </row>
    <row r="96" spans="1:28" x14ac:dyDescent="0.3">
      <c r="A96" t="s">
        <v>236</v>
      </c>
      <c r="B96" t="s">
        <v>237</v>
      </c>
      <c r="C96" t="s">
        <v>41</v>
      </c>
      <c r="D96" t="s">
        <v>878</v>
      </c>
      <c r="E96" s="1">
        <v>44031</v>
      </c>
      <c r="F96" t="s">
        <v>29</v>
      </c>
      <c r="G96" s="1">
        <v>45454</v>
      </c>
      <c r="H96" t="s">
        <v>29</v>
      </c>
      <c r="I96" s="1">
        <v>43992</v>
      </c>
      <c r="J96" s="1" t="str">
        <f t="shared" si="9"/>
        <v>2020</v>
      </c>
      <c r="K96" s="1" t="str">
        <f t="shared" si="10"/>
        <v>Jun</v>
      </c>
      <c r="L96" t="s">
        <v>36</v>
      </c>
      <c r="M96" t="s">
        <v>42</v>
      </c>
      <c r="N96" t="s">
        <v>81</v>
      </c>
      <c r="O96" t="s">
        <v>53</v>
      </c>
      <c r="P96" s="1">
        <v>45168</v>
      </c>
      <c r="Q96" s="1" t="str">
        <f t="shared" si="8"/>
        <v>2023</v>
      </c>
      <c r="R96" t="s">
        <v>45</v>
      </c>
      <c r="S96" t="s">
        <v>68</v>
      </c>
      <c r="T96">
        <v>21</v>
      </c>
      <c r="U96">
        <v>115561</v>
      </c>
      <c r="V96">
        <v>19505</v>
      </c>
      <c r="W96">
        <v>4</v>
      </c>
      <c r="X96">
        <v>24</v>
      </c>
      <c r="Y96">
        <v>3</v>
      </c>
      <c r="Z96">
        <v>8</v>
      </c>
      <c r="AA96">
        <v>14</v>
      </c>
      <c r="AB96" s="4">
        <f t="shared" si="7"/>
        <v>3.8356164383561646</v>
      </c>
    </row>
    <row r="97" spans="1:28" x14ac:dyDescent="0.3">
      <c r="A97" t="s">
        <v>238</v>
      </c>
      <c r="B97" t="s">
        <v>239</v>
      </c>
      <c r="C97" t="s">
        <v>28</v>
      </c>
      <c r="D97" t="s">
        <v>878</v>
      </c>
      <c r="E97" s="1">
        <v>44748</v>
      </c>
      <c r="F97" t="s">
        <v>36</v>
      </c>
      <c r="G97" s="1">
        <v>44209</v>
      </c>
      <c r="H97" t="s">
        <v>36</v>
      </c>
      <c r="I97" s="1">
        <v>45125</v>
      </c>
      <c r="J97" s="1" t="str">
        <f t="shared" si="9"/>
        <v>2023</v>
      </c>
      <c r="K97" s="1" t="str">
        <f t="shared" si="10"/>
        <v>Jul</v>
      </c>
      <c r="L97" t="s">
        <v>29</v>
      </c>
      <c r="M97" t="s">
        <v>54</v>
      </c>
      <c r="N97" t="s">
        <v>43</v>
      </c>
      <c r="O97" t="s">
        <v>32</v>
      </c>
      <c r="P97" s="1">
        <v>43969</v>
      </c>
      <c r="Q97" s="1" t="str">
        <f t="shared" si="8"/>
        <v>2020</v>
      </c>
      <c r="R97" t="s">
        <v>45</v>
      </c>
      <c r="S97" t="s">
        <v>54</v>
      </c>
      <c r="T97">
        <v>15</v>
      </c>
      <c r="U97">
        <v>139855</v>
      </c>
      <c r="V97">
        <v>18621</v>
      </c>
      <c r="W97">
        <v>3</v>
      </c>
      <c r="X97">
        <v>90</v>
      </c>
      <c r="Y97">
        <v>2</v>
      </c>
      <c r="Z97">
        <v>7</v>
      </c>
      <c r="AA97">
        <v>1</v>
      </c>
      <c r="AB97" s="4">
        <f t="shared" si="7"/>
        <v>0.27397260273972601</v>
      </c>
    </row>
    <row r="98" spans="1:28" x14ac:dyDescent="0.3">
      <c r="A98" t="s">
        <v>240</v>
      </c>
      <c r="B98" t="s">
        <v>241</v>
      </c>
      <c r="C98" t="s">
        <v>28</v>
      </c>
      <c r="D98" t="s">
        <v>878</v>
      </c>
      <c r="E98" s="1">
        <v>45174</v>
      </c>
      <c r="F98" t="s">
        <v>29</v>
      </c>
      <c r="G98" s="1">
        <v>45279</v>
      </c>
      <c r="H98" t="s">
        <v>36</v>
      </c>
      <c r="I98" s="1">
        <v>44572</v>
      </c>
      <c r="J98" s="1" t="str">
        <f t="shared" si="9"/>
        <v>2022</v>
      </c>
      <c r="K98" s="1" t="str">
        <f t="shared" si="10"/>
        <v>Jan</v>
      </c>
      <c r="L98" t="s">
        <v>29</v>
      </c>
      <c r="M98" t="s">
        <v>30</v>
      </c>
      <c r="N98" t="s">
        <v>43</v>
      </c>
      <c r="O98" t="s">
        <v>32</v>
      </c>
      <c r="P98" s="1">
        <v>45516</v>
      </c>
      <c r="Q98" s="1" t="str">
        <f t="shared" si="8"/>
        <v>2024</v>
      </c>
      <c r="R98" t="s">
        <v>45</v>
      </c>
      <c r="S98" t="s">
        <v>68</v>
      </c>
      <c r="T98">
        <v>8</v>
      </c>
      <c r="U98">
        <v>53631</v>
      </c>
      <c r="V98">
        <v>4612</v>
      </c>
      <c r="W98">
        <v>1</v>
      </c>
      <c r="X98">
        <v>146</v>
      </c>
      <c r="Y98">
        <v>9</v>
      </c>
      <c r="Z98">
        <v>6</v>
      </c>
      <c r="AA98">
        <v>1</v>
      </c>
      <c r="AB98" s="4">
        <f t="shared" ref="AB98:AB123" si="11">$AA98/365*100</f>
        <v>0.27397260273972601</v>
      </c>
    </row>
    <row r="99" spans="1:28" x14ac:dyDescent="0.3">
      <c r="A99" t="s">
        <v>242</v>
      </c>
      <c r="B99" t="s">
        <v>243</v>
      </c>
      <c r="C99" t="s">
        <v>59</v>
      </c>
      <c r="D99" t="s">
        <v>878</v>
      </c>
      <c r="E99" s="1">
        <v>45277</v>
      </c>
      <c r="F99" t="s">
        <v>36</v>
      </c>
      <c r="G99" s="1">
        <v>43916</v>
      </c>
      <c r="H99" t="s">
        <v>36</v>
      </c>
      <c r="I99" s="1">
        <v>43977</v>
      </c>
      <c r="J99" s="1" t="str">
        <f t="shared" si="9"/>
        <v>2020</v>
      </c>
      <c r="K99" s="1" t="str">
        <f t="shared" si="10"/>
        <v>May</v>
      </c>
      <c r="L99" t="s">
        <v>29</v>
      </c>
      <c r="M99" t="s">
        <v>42</v>
      </c>
      <c r="N99" t="s">
        <v>43</v>
      </c>
      <c r="O99" t="s">
        <v>32</v>
      </c>
      <c r="P99" s="1">
        <v>45516</v>
      </c>
      <c r="Q99" s="1" t="str">
        <f t="shared" si="8"/>
        <v>2024</v>
      </c>
      <c r="R99" t="s">
        <v>45</v>
      </c>
      <c r="S99" t="s">
        <v>68</v>
      </c>
      <c r="T99">
        <v>14</v>
      </c>
      <c r="U99">
        <v>117298</v>
      </c>
      <c r="V99">
        <v>7181</v>
      </c>
      <c r="W99">
        <v>2</v>
      </c>
      <c r="X99">
        <v>162</v>
      </c>
      <c r="Y99">
        <v>10</v>
      </c>
      <c r="Z99">
        <v>10</v>
      </c>
      <c r="AA99">
        <v>9</v>
      </c>
      <c r="AB99" s="4">
        <f t="shared" si="11"/>
        <v>2.4657534246575343</v>
      </c>
    </row>
    <row r="100" spans="1:28" x14ac:dyDescent="0.3">
      <c r="A100" t="s">
        <v>244</v>
      </c>
      <c r="B100" t="s">
        <v>245</v>
      </c>
      <c r="C100" t="s">
        <v>59</v>
      </c>
      <c r="D100" t="s">
        <v>878</v>
      </c>
      <c r="E100" s="1">
        <v>44555</v>
      </c>
      <c r="F100" t="s">
        <v>36</v>
      </c>
      <c r="G100" s="1">
        <v>44166</v>
      </c>
      <c r="H100" t="s">
        <v>29</v>
      </c>
      <c r="I100" s="1">
        <v>45052</v>
      </c>
      <c r="J100" s="1" t="str">
        <f t="shared" si="9"/>
        <v>2023</v>
      </c>
      <c r="K100" s="1" t="str">
        <f t="shared" si="10"/>
        <v>May</v>
      </c>
      <c r="L100" t="s">
        <v>36</v>
      </c>
      <c r="M100" t="s">
        <v>42</v>
      </c>
      <c r="N100" t="s">
        <v>66</v>
      </c>
      <c r="O100" t="s">
        <v>53</v>
      </c>
      <c r="P100" s="1">
        <v>45516</v>
      </c>
      <c r="Q100" s="1" t="str">
        <f t="shared" si="8"/>
        <v>2024</v>
      </c>
      <c r="R100" t="s">
        <v>38</v>
      </c>
      <c r="S100" t="s">
        <v>46</v>
      </c>
      <c r="T100">
        <v>18</v>
      </c>
      <c r="U100">
        <v>110285</v>
      </c>
      <c r="V100">
        <v>4226</v>
      </c>
      <c r="W100">
        <v>5</v>
      </c>
      <c r="X100">
        <v>18</v>
      </c>
      <c r="Y100">
        <v>8</v>
      </c>
      <c r="Z100">
        <v>4</v>
      </c>
      <c r="AA100">
        <v>14</v>
      </c>
      <c r="AB100" s="4">
        <f t="shared" si="11"/>
        <v>3.8356164383561646</v>
      </c>
    </row>
    <row r="101" spans="1:28" x14ac:dyDescent="0.3">
      <c r="A101" t="s">
        <v>246</v>
      </c>
      <c r="B101" t="s">
        <v>247</v>
      </c>
      <c r="C101" t="s">
        <v>41</v>
      </c>
      <c r="D101" t="s">
        <v>878</v>
      </c>
      <c r="E101" s="1">
        <v>44635</v>
      </c>
      <c r="F101" t="s">
        <v>36</v>
      </c>
      <c r="G101" s="1">
        <v>44427</v>
      </c>
      <c r="H101" t="s">
        <v>29</v>
      </c>
      <c r="I101" s="1">
        <v>45255</v>
      </c>
      <c r="J101" s="1" t="str">
        <f t="shared" si="9"/>
        <v>2023</v>
      </c>
      <c r="K101" s="1" t="str">
        <f t="shared" si="10"/>
        <v>Nov</v>
      </c>
      <c r="L101" t="s">
        <v>29</v>
      </c>
      <c r="M101" t="s">
        <v>54</v>
      </c>
      <c r="N101" t="s">
        <v>66</v>
      </c>
      <c r="O101" t="s">
        <v>44</v>
      </c>
      <c r="P101" s="1">
        <v>44321</v>
      </c>
      <c r="Q101" s="1" t="str">
        <f t="shared" si="8"/>
        <v>2021</v>
      </c>
      <c r="R101" t="s">
        <v>45</v>
      </c>
      <c r="S101" t="s">
        <v>46</v>
      </c>
      <c r="T101">
        <v>27</v>
      </c>
      <c r="U101">
        <v>62337</v>
      </c>
      <c r="V101">
        <v>14922</v>
      </c>
      <c r="W101">
        <v>5</v>
      </c>
      <c r="X101">
        <v>103</v>
      </c>
      <c r="Y101">
        <v>6</v>
      </c>
      <c r="Z101">
        <v>5</v>
      </c>
      <c r="AA101">
        <v>4</v>
      </c>
      <c r="AB101" s="4">
        <f t="shared" si="11"/>
        <v>1.095890410958904</v>
      </c>
    </row>
    <row r="102" spans="1:28" x14ac:dyDescent="0.3">
      <c r="A102" t="s">
        <v>248</v>
      </c>
      <c r="B102" t="s">
        <v>249</v>
      </c>
      <c r="C102" t="s">
        <v>59</v>
      </c>
      <c r="D102" t="s">
        <v>878</v>
      </c>
      <c r="E102" s="1">
        <v>43891</v>
      </c>
      <c r="F102" t="s">
        <v>29</v>
      </c>
      <c r="G102" s="1">
        <v>43928</v>
      </c>
      <c r="H102" t="s">
        <v>36</v>
      </c>
      <c r="I102" s="1">
        <v>45196</v>
      </c>
      <c r="J102" s="1" t="str">
        <f t="shared" si="9"/>
        <v>2023</v>
      </c>
      <c r="K102" s="1" t="str">
        <f t="shared" si="10"/>
        <v>Sep</v>
      </c>
      <c r="L102" t="s">
        <v>29</v>
      </c>
      <c r="M102" t="s">
        <v>54</v>
      </c>
      <c r="N102" t="s">
        <v>81</v>
      </c>
      <c r="O102" t="s">
        <v>32</v>
      </c>
      <c r="P102" s="1">
        <v>44558</v>
      </c>
      <c r="Q102" s="1" t="str">
        <f t="shared" si="8"/>
        <v>2021</v>
      </c>
      <c r="R102" t="s">
        <v>38</v>
      </c>
      <c r="S102" t="s">
        <v>46</v>
      </c>
      <c r="T102">
        <v>28</v>
      </c>
      <c r="U102">
        <v>137733</v>
      </c>
      <c r="V102">
        <v>11043</v>
      </c>
      <c r="W102">
        <v>1</v>
      </c>
      <c r="X102">
        <v>172</v>
      </c>
      <c r="Y102">
        <v>3</v>
      </c>
      <c r="Z102">
        <v>7</v>
      </c>
      <c r="AA102">
        <v>2</v>
      </c>
      <c r="AB102" s="4">
        <f t="shared" si="11"/>
        <v>0.54794520547945202</v>
      </c>
    </row>
    <row r="103" spans="1:28" x14ac:dyDescent="0.3">
      <c r="A103" t="s">
        <v>250</v>
      </c>
      <c r="B103" t="s">
        <v>251</v>
      </c>
      <c r="C103" t="s">
        <v>41</v>
      </c>
      <c r="D103" t="s">
        <v>878</v>
      </c>
      <c r="E103" s="1">
        <v>45370</v>
      </c>
      <c r="F103" t="s">
        <v>36</v>
      </c>
      <c r="G103" s="1">
        <v>44223</v>
      </c>
      <c r="H103" t="s">
        <v>29</v>
      </c>
      <c r="I103" s="1">
        <v>44996</v>
      </c>
      <c r="J103" s="1" t="str">
        <f t="shared" si="9"/>
        <v>2023</v>
      </c>
      <c r="K103" s="1" t="str">
        <f t="shared" si="10"/>
        <v>Mar</v>
      </c>
      <c r="L103" t="s">
        <v>29</v>
      </c>
      <c r="M103" t="s">
        <v>42</v>
      </c>
      <c r="N103" t="s">
        <v>66</v>
      </c>
      <c r="O103" t="s">
        <v>53</v>
      </c>
      <c r="P103" s="1">
        <v>45446</v>
      </c>
      <c r="Q103" s="1" t="str">
        <f t="shared" si="8"/>
        <v>2024</v>
      </c>
      <c r="R103" t="s">
        <v>45</v>
      </c>
      <c r="S103" t="s">
        <v>68</v>
      </c>
      <c r="T103">
        <v>14</v>
      </c>
      <c r="U103">
        <v>109167</v>
      </c>
      <c r="V103">
        <v>4055</v>
      </c>
      <c r="W103">
        <v>1</v>
      </c>
      <c r="X103">
        <v>111</v>
      </c>
      <c r="Y103">
        <v>6</v>
      </c>
      <c r="Z103">
        <v>3</v>
      </c>
      <c r="AA103">
        <v>1</v>
      </c>
      <c r="AB103" s="4">
        <f t="shared" si="11"/>
        <v>0.27397260273972601</v>
      </c>
    </row>
    <row r="104" spans="1:28" x14ac:dyDescent="0.3">
      <c r="A104" t="s">
        <v>252</v>
      </c>
      <c r="B104" t="s">
        <v>253</v>
      </c>
      <c r="C104" t="s">
        <v>59</v>
      </c>
      <c r="D104" t="s">
        <v>878</v>
      </c>
      <c r="E104" s="1">
        <v>44425</v>
      </c>
      <c r="F104" t="s">
        <v>29</v>
      </c>
      <c r="G104" s="1">
        <v>43993</v>
      </c>
      <c r="H104" t="s">
        <v>29</v>
      </c>
      <c r="I104" s="1">
        <v>44475</v>
      </c>
      <c r="J104" s="1" t="str">
        <f t="shared" si="9"/>
        <v>2021</v>
      </c>
      <c r="K104" s="1" t="str">
        <f t="shared" si="10"/>
        <v>Oct</v>
      </c>
      <c r="L104" t="s">
        <v>36</v>
      </c>
      <c r="M104" t="s">
        <v>54</v>
      </c>
      <c r="N104" t="s">
        <v>66</v>
      </c>
      <c r="O104" t="s">
        <v>32</v>
      </c>
      <c r="P104" s="1">
        <v>44232</v>
      </c>
      <c r="Q104" s="1" t="str">
        <f t="shared" si="8"/>
        <v>2021</v>
      </c>
      <c r="R104" t="s">
        <v>45</v>
      </c>
      <c r="S104" t="s">
        <v>67</v>
      </c>
      <c r="T104">
        <v>23</v>
      </c>
      <c r="U104">
        <v>69657</v>
      </c>
      <c r="V104">
        <v>13848</v>
      </c>
      <c r="W104">
        <v>3</v>
      </c>
      <c r="X104">
        <v>168</v>
      </c>
      <c r="Y104">
        <v>9</v>
      </c>
      <c r="Z104">
        <v>4</v>
      </c>
      <c r="AA104">
        <v>0</v>
      </c>
      <c r="AB104" s="4">
        <f t="shared" si="11"/>
        <v>0</v>
      </c>
    </row>
    <row r="105" spans="1:28" x14ac:dyDescent="0.3">
      <c r="A105" t="s">
        <v>254</v>
      </c>
      <c r="B105" t="s">
        <v>255</v>
      </c>
      <c r="C105" t="s">
        <v>59</v>
      </c>
      <c r="D105" t="s">
        <v>878</v>
      </c>
      <c r="E105" s="1">
        <v>43940</v>
      </c>
      <c r="F105" t="s">
        <v>29</v>
      </c>
      <c r="G105" s="1">
        <v>45059</v>
      </c>
      <c r="H105" t="s">
        <v>36</v>
      </c>
      <c r="I105" s="1">
        <v>44025</v>
      </c>
      <c r="J105" s="1" t="str">
        <f t="shared" si="9"/>
        <v>2020</v>
      </c>
      <c r="K105" s="1" t="str">
        <f t="shared" si="10"/>
        <v>Jul</v>
      </c>
      <c r="L105" t="s">
        <v>29</v>
      </c>
      <c r="M105" t="s">
        <v>30</v>
      </c>
      <c r="N105" t="s">
        <v>43</v>
      </c>
      <c r="O105" t="s">
        <v>32</v>
      </c>
      <c r="P105" s="1">
        <v>45446</v>
      </c>
      <c r="Q105" s="1" t="str">
        <f t="shared" si="8"/>
        <v>2024</v>
      </c>
      <c r="R105" t="s">
        <v>38</v>
      </c>
      <c r="S105" t="s">
        <v>68</v>
      </c>
      <c r="T105">
        <v>11</v>
      </c>
      <c r="U105">
        <v>125410</v>
      </c>
      <c r="V105">
        <v>2487</v>
      </c>
      <c r="W105">
        <v>5</v>
      </c>
      <c r="X105">
        <v>189</v>
      </c>
      <c r="Y105">
        <v>5</v>
      </c>
      <c r="Z105">
        <v>7</v>
      </c>
      <c r="AA105">
        <v>5</v>
      </c>
      <c r="AB105" s="4">
        <f t="shared" si="11"/>
        <v>1.3698630136986301</v>
      </c>
    </row>
    <row r="106" spans="1:28" x14ac:dyDescent="0.3">
      <c r="A106" t="s">
        <v>256</v>
      </c>
      <c r="B106" t="s">
        <v>257</v>
      </c>
      <c r="C106" t="s">
        <v>59</v>
      </c>
      <c r="D106" t="s">
        <v>878</v>
      </c>
      <c r="E106" s="1">
        <v>45112</v>
      </c>
      <c r="F106" t="s">
        <v>29</v>
      </c>
      <c r="G106" s="1">
        <v>44057</v>
      </c>
      <c r="H106" t="s">
        <v>29</v>
      </c>
      <c r="I106" s="1">
        <v>44948</v>
      </c>
      <c r="J106" s="1" t="str">
        <f t="shared" si="9"/>
        <v>2023</v>
      </c>
      <c r="K106" s="1" t="str">
        <f t="shared" si="10"/>
        <v>Jan</v>
      </c>
      <c r="L106" t="s">
        <v>36</v>
      </c>
      <c r="M106" t="s">
        <v>30</v>
      </c>
      <c r="N106" t="s">
        <v>31</v>
      </c>
      <c r="O106" t="s">
        <v>32</v>
      </c>
      <c r="P106" s="1">
        <v>43969</v>
      </c>
      <c r="Q106" s="1" t="str">
        <f t="shared" si="8"/>
        <v>2020</v>
      </c>
      <c r="R106" t="s">
        <v>38</v>
      </c>
      <c r="S106" t="s">
        <v>33</v>
      </c>
      <c r="T106">
        <v>2</v>
      </c>
      <c r="U106">
        <v>42049</v>
      </c>
      <c r="V106">
        <v>3785</v>
      </c>
      <c r="W106">
        <v>4</v>
      </c>
      <c r="X106">
        <v>162</v>
      </c>
      <c r="Y106">
        <v>6</v>
      </c>
      <c r="Z106">
        <v>7</v>
      </c>
      <c r="AA106">
        <v>7</v>
      </c>
      <c r="AB106" s="4">
        <f t="shared" si="11"/>
        <v>1.9178082191780823</v>
      </c>
    </row>
    <row r="107" spans="1:28" x14ac:dyDescent="0.3">
      <c r="A107" t="s">
        <v>258</v>
      </c>
      <c r="B107" t="s">
        <v>259</v>
      </c>
      <c r="C107" t="s">
        <v>28</v>
      </c>
      <c r="D107" t="s">
        <v>878</v>
      </c>
      <c r="E107" s="1">
        <v>45538</v>
      </c>
      <c r="F107" t="s">
        <v>29</v>
      </c>
      <c r="G107" s="1">
        <v>44411</v>
      </c>
      <c r="H107" t="s">
        <v>29</v>
      </c>
      <c r="I107" s="1">
        <v>45427</v>
      </c>
      <c r="J107" s="1" t="str">
        <f t="shared" si="9"/>
        <v>2024</v>
      </c>
      <c r="K107" s="1" t="str">
        <f t="shared" si="10"/>
        <v>May</v>
      </c>
      <c r="L107" t="s">
        <v>36</v>
      </c>
      <c r="M107" t="s">
        <v>30</v>
      </c>
      <c r="N107" t="s">
        <v>50</v>
      </c>
      <c r="O107" t="s">
        <v>44</v>
      </c>
      <c r="P107" s="1">
        <v>45446</v>
      </c>
      <c r="Q107" s="1" t="str">
        <f t="shared" si="8"/>
        <v>2024</v>
      </c>
      <c r="R107" t="s">
        <v>38</v>
      </c>
      <c r="S107" t="s">
        <v>68</v>
      </c>
      <c r="T107">
        <v>1</v>
      </c>
      <c r="U107">
        <v>85804</v>
      </c>
      <c r="V107">
        <v>3859</v>
      </c>
      <c r="W107">
        <v>1</v>
      </c>
      <c r="X107">
        <v>81</v>
      </c>
      <c r="Y107">
        <v>10</v>
      </c>
      <c r="Z107">
        <v>10</v>
      </c>
      <c r="AA107">
        <v>7</v>
      </c>
      <c r="AB107" s="4">
        <f t="shared" si="11"/>
        <v>1.9178082191780823</v>
      </c>
    </row>
    <row r="108" spans="1:28" x14ac:dyDescent="0.3">
      <c r="A108" t="s">
        <v>260</v>
      </c>
      <c r="B108" t="s">
        <v>261</v>
      </c>
      <c r="C108" t="s">
        <v>59</v>
      </c>
      <c r="D108" t="s">
        <v>878</v>
      </c>
      <c r="E108" s="1">
        <v>44836</v>
      </c>
      <c r="F108" t="s">
        <v>29</v>
      </c>
      <c r="G108" s="1">
        <v>44232</v>
      </c>
      <c r="H108" t="s">
        <v>29</v>
      </c>
      <c r="I108" s="1">
        <v>45212</v>
      </c>
      <c r="J108" s="1" t="str">
        <f t="shared" si="9"/>
        <v>2023</v>
      </c>
      <c r="K108" s="1" t="str">
        <f t="shared" si="10"/>
        <v>Oct</v>
      </c>
      <c r="L108" t="s">
        <v>29</v>
      </c>
      <c r="M108" t="s">
        <v>54</v>
      </c>
      <c r="N108" t="s">
        <v>66</v>
      </c>
      <c r="O108" t="s">
        <v>53</v>
      </c>
      <c r="P108" s="1">
        <v>43969</v>
      </c>
      <c r="Q108" s="1" t="str">
        <f t="shared" si="8"/>
        <v>2020</v>
      </c>
      <c r="R108" t="s">
        <v>38</v>
      </c>
      <c r="S108" t="s">
        <v>67</v>
      </c>
      <c r="T108">
        <v>17</v>
      </c>
      <c r="U108">
        <v>134904</v>
      </c>
      <c r="V108">
        <v>3122</v>
      </c>
      <c r="W108">
        <v>2</v>
      </c>
      <c r="X108">
        <v>57</v>
      </c>
      <c r="Y108">
        <v>5</v>
      </c>
      <c r="Z108">
        <v>4</v>
      </c>
      <c r="AA108">
        <v>14</v>
      </c>
      <c r="AB108" s="4">
        <f t="shared" si="11"/>
        <v>3.8356164383561646</v>
      </c>
    </row>
    <row r="109" spans="1:28" x14ac:dyDescent="0.3">
      <c r="A109" t="s">
        <v>262</v>
      </c>
      <c r="B109" t="s">
        <v>263</v>
      </c>
      <c r="C109" t="s">
        <v>59</v>
      </c>
      <c r="D109" t="s">
        <v>878</v>
      </c>
      <c r="E109" s="1">
        <v>44839</v>
      </c>
      <c r="F109" t="s">
        <v>29</v>
      </c>
      <c r="G109" s="1">
        <v>44477</v>
      </c>
      <c r="H109" t="s">
        <v>36</v>
      </c>
      <c r="I109" s="1">
        <v>45203</v>
      </c>
      <c r="J109" s="1" t="str">
        <f t="shared" si="9"/>
        <v>2023</v>
      </c>
      <c r="K109" s="1" t="str">
        <f t="shared" si="10"/>
        <v>Oct</v>
      </c>
      <c r="L109" t="s">
        <v>29</v>
      </c>
      <c r="M109" t="s">
        <v>54</v>
      </c>
      <c r="N109" t="s">
        <v>66</v>
      </c>
      <c r="O109" t="s">
        <v>32</v>
      </c>
      <c r="P109" s="1">
        <v>45446</v>
      </c>
      <c r="Q109" s="1" t="str">
        <f t="shared" si="8"/>
        <v>2024</v>
      </c>
      <c r="R109" t="s">
        <v>45</v>
      </c>
      <c r="S109" t="s">
        <v>67</v>
      </c>
      <c r="T109">
        <v>3</v>
      </c>
      <c r="U109">
        <v>84529</v>
      </c>
      <c r="V109">
        <v>8904</v>
      </c>
      <c r="W109">
        <v>3</v>
      </c>
      <c r="X109">
        <v>174</v>
      </c>
      <c r="Y109">
        <v>5</v>
      </c>
      <c r="Z109">
        <v>4</v>
      </c>
      <c r="AA109">
        <v>3</v>
      </c>
      <c r="AB109" s="4">
        <f t="shared" si="11"/>
        <v>0.82191780821917804</v>
      </c>
    </row>
    <row r="110" spans="1:28" x14ac:dyDescent="0.3">
      <c r="A110" t="s">
        <v>264</v>
      </c>
      <c r="B110" t="s">
        <v>265</v>
      </c>
      <c r="C110" t="s">
        <v>28</v>
      </c>
      <c r="D110" t="s">
        <v>878</v>
      </c>
      <c r="E110" s="1">
        <v>44069</v>
      </c>
      <c r="F110" t="s">
        <v>36</v>
      </c>
      <c r="G110" s="1">
        <v>44810</v>
      </c>
      <c r="H110" t="s">
        <v>29</v>
      </c>
      <c r="I110" s="1">
        <v>44205</v>
      </c>
      <c r="J110" s="1" t="str">
        <f t="shared" si="9"/>
        <v>2021</v>
      </c>
      <c r="K110" s="1" t="str">
        <f t="shared" si="10"/>
        <v>Jan</v>
      </c>
      <c r="L110" t="s">
        <v>29</v>
      </c>
      <c r="M110" t="s">
        <v>54</v>
      </c>
      <c r="N110" t="s">
        <v>50</v>
      </c>
      <c r="O110" t="s">
        <v>53</v>
      </c>
      <c r="P110" s="1">
        <v>43969</v>
      </c>
      <c r="Q110" s="1" t="str">
        <f t="shared" si="8"/>
        <v>2020</v>
      </c>
      <c r="R110" t="s">
        <v>38</v>
      </c>
      <c r="S110" t="s">
        <v>67</v>
      </c>
      <c r="T110">
        <v>29</v>
      </c>
      <c r="U110">
        <v>58803</v>
      </c>
      <c r="V110">
        <v>7799</v>
      </c>
      <c r="W110">
        <v>2</v>
      </c>
      <c r="X110">
        <v>7</v>
      </c>
      <c r="Y110">
        <v>1</v>
      </c>
      <c r="Z110">
        <v>1</v>
      </c>
      <c r="AA110">
        <v>9</v>
      </c>
      <c r="AB110" s="4">
        <f t="shared" si="11"/>
        <v>2.4657534246575343</v>
      </c>
    </row>
    <row r="111" spans="1:28" x14ac:dyDescent="0.3">
      <c r="A111" t="s">
        <v>266</v>
      </c>
      <c r="B111" t="s">
        <v>267</v>
      </c>
      <c r="C111" t="s">
        <v>28</v>
      </c>
      <c r="D111" t="s">
        <v>878</v>
      </c>
      <c r="E111" s="1">
        <v>44778</v>
      </c>
      <c r="F111" t="s">
        <v>36</v>
      </c>
      <c r="G111" s="1">
        <v>45233</v>
      </c>
      <c r="H111" t="s">
        <v>29</v>
      </c>
      <c r="I111" s="1">
        <v>43873</v>
      </c>
      <c r="J111" s="1" t="str">
        <f t="shared" si="9"/>
        <v>2020</v>
      </c>
      <c r="K111" s="1" t="str">
        <f t="shared" si="10"/>
        <v>Feb</v>
      </c>
      <c r="L111" t="s">
        <v>36</v>
      </c>
      <c r="M111" t="s">
        <v>30</v>
      </c>
      <c r="N111" t="s">
        <v>37</v>
      </c>
      <c r="O111" t="s">
        <v>44</v>
      </c>
      <c r="P111" s="1">
        <v>43969</v>
      </c>
      <c r="Q111" s="1" t="str">
        <f t="shared" si="8"/>
        <v>2020</v>
      </c>
      <c r="R111" t="s">
        <v>45</v>
      </c>
      <c r="S111" t="s">
        <v>46</v>
      </c>
      <c r="T111">
        <v>6</v>
      </c>
      <c r="U111">
        <v>110613</v>
      </c>
      <c r="V111">
        <v>3079</v>
      </c>
      <c r="W111">
        <v>5</v>
      </c>
      <c r="X111">
        <v>189</v>
      </c>
      <c r="Y111">
        <v>7</v>
      </c>
      <c r="Z111">
        <v>2</v>
      </c>
      <c r="AA111">
        <v>2</v>
      </c>
      <c r="AB111" s="4">
        <f t="shared" si="11"/>
        <v>0.54794520547945202</v>
      </c>
    </row>
    <row r="112" spans="1:28" x14ac:dyDescent="0.3">
      <c r="A112" t="s">
        <v>268</v>
      </c>
      <c r="B112" t="s">
        <v>269</v>
      </c>
      <c r="C112" t="s">
        <v>41</v>
      </c>
      <c r="D112" t="s">
        <v>878</v>
      </c>
      <c r="E112" s="1">
        <v>45053</v>
      </c>
      <c r="F112" t="s">
        <v>29</v>
      </c>
      <c r="G112" s="1">
        <v>45189</v>
      </c>
      <c r="H112" t="s">
        <v>36</v>
      </c>
      <c r="I112" s="1">
        <v>45378</v>
      </c>
      <c r="J112" s="1" t="str">
        <f t="shared" si="9"/>
        <v>2024</v>
      </c>
      <c r="K112" s="1" t="str">
        <f t="shared" si="10"/>
        <v>Mar</v>
      </c>
      <c r="L112" t="s">
        <v>29</v>
      </c>
      <c r="M112" t="s">
        <v>42</v>
      </c>
      <c r="N112" t="s">
        <v>66</v>
      </c>
      <c r="O112" t="s">
        <v>44</v>
      </c>
      <c r="P112" s="1">
        <v>45446</v>
      </c>
      <c r="Q112" s="1" t="str">
        <f t="shared" si="8"/>
        <v>2024</v>
      </c>
      <c r="R112" t="s">
        <v>38</v>
      </c>
      <c r="S112" t="s">
        <v>46</v>
      </c>
      <c r="T112">
        <v>25</v>
      </c>
      <c r="U112">
        <v>64476</v>
      </c>
      <c r="V112">
        <v>9986</v>
      </c>
      <c r="W112">
        <v>4</v>
      </c>
      <c r="X112">
        <v>0</v>
      </c>
      <c r="Y112">
        <v>3</v>
      </c>
      <c r="Z112">
        <v>8</v>
      </c>
      <c r="AA112">
        <v>15</v>
      </c>
      <c r="AB112" s="4">
        <f t="shared" si="11"/>
        <v>4.10958904109589</v>
      </c>
    </row>
    <row r="113" spans="1:28" x14ac:dyDescent="0.3">
      <c r="A113" t="s">
        <v>270</v>
      </c>
      <c r="B113" t="s">
        <v>271</v>
      </c>
      <c r="C113" t="s">
        <v>59</v>
      </c>
      <c r="D113" t="s">
        <v>878</v>
      </c>
      <c r="E113" s="1">
        <v>44351</v>
      </c>
      <c r="F113" t="s">
        <v>36</v>
      </c>
      <c r="G113" s="1">
        <v>44953</v>
      </c>
      <c r="H113" t="s">
        <v>36</v>
      </c>
      <c r="I113" s="1">
        <v>44636</v>
      </c>
      <c r="J113" s="1" t="str">
        <f t="shared" si="9"/>
        <v>2022</v>
      </c>
      <c r="K113" s="1" t="str">
        <f t="shared" si="10"/>
        <v>Mar</v>
      </c>
      <c r="L113" t="s">
        <v>29</v>
      </c>
      <c r="M113" t="s">
        <v>42</v>
      </c>
      <c r="N113" t="s">
        <v>50</v>
      </c>
      <c r="O113" t="s">
        <v>32</v>
      </c>
      <c r="P113" s="1">
        <v>43969</v>
      </c>
      <c r="Q113" s="1" t="str">
        <f t="shared" si="8"/>
        <v>2020</v>
      </c>
      <c r="R113" t="s">
        <v>45</v>
      </c>
      <c r="S113" t="s">
        <v>54</v>
      </c>
      <c r="T113">
        <v>15</v>
      </c>
      <c r="U113">
        <v>123170</v>
      </c>
      <c r="V113">
        <v>17351</v>
      </c>
      <c r="W113">
        <v>1</v>
      </c>
      <c r="X113">
        <v>175</v>
      </c>
      <c r="Y113">
        <v>6</v>
      </c>
      <c r="Z113">
        <v>9</v>
      </c>
      <c r="AA113">
        <v>0</v>
      </c>
      <c r="AB113" s="4">
        <f t="shared" si="11"/>
        <v>0</v>
      </c>
    </row>
    <row r="114" spans="1:28" x14ac:dyDescent="0.3">
      <c r="A114" t="s">
        <v>272</v>
      </c>
      <c r="B114" t="s">
        <v>273</v>
      </c>
      <c r="C114" t="s">
        <v>41</v>
      </c>
      <c r="D114" t="s">
        <v>878</v>
      </c>
      <c r="E114" s="1">
        <v>44037</v>
      </c>
      <c r="F114" t="s">
        <v>29</v>
      </c>
      <c r="G114" s="1">
        <v>44250</v>
      </c>
      <c r="H114" t="s">
        <v>29</v>
      </c>
      <c r="I114" s="1">
        <v>45404</v>
      </c>
      <c r="J114" s="1" t="str">
        <f t="shared" si="9"/>
        <v>2024</v>
      </c>
      <c r="K114" s="1" t="str">
        <f t="shared" si="10"/>
        <v>Apr</v>
      </c>
      <c r="L114" t="s">
        <v>36</v>
      </c>
      <c r="M114" t="s">
        <v>54</v>
      </c>
      <c r="N114" t="s">
        <v>37</v>
      </c>
      <c r="O114" t="s">
        <v>44</v>
      </c>
      <c r="P114" s="1">
        <v>45446</v>
      </c>
      <c r="Q114" s="1" t="str">
        <f t="shared" si="8"/>
        <v>2024</v>
      </c>
      <c r="R114" t="s">
        <v>45</v>
      </c>
      <c r="S114" t="s">
        <v>68</v>
      </c>
      <c r="T114">
        <v>11</v>
      </c>
      <c r="U114">
        <v>61460</v>
      </c>
      <c r="V114">
        <v>19039</v>
      </c>
      <c r="W114">
        <v>4</v>
      </c>
      <c r="X114">
        <v>173</v>
      </c>
      <c r="Y114">
        <v>2</v>
      </c>
      <c r="Z114">
        <v>9</v>
      </c>
      <c r="AA114">
        <v>10</v>
      </c>
      <c r="AB114" s="4">
        <f t="shared" si="11"/>
        <v>2.7397260273972601</v>
      </c>
    </row>
    <row r="115" spans="1:28" x14ac:dyDescent="0.3">
      <c r="A115" t="s">
        <v>274</v>
      </c>
      <c r="B115" t="s">
        <v>275</v>
      </c>
      <c r="C115" t="s">
        <v>41</v>
      </c>
      <c r="D115" t="s">
        <v>49</v>
      </c>
      <c r="E115" s="1">
        <v>45338</v>
      </c>
      <c r="F115" t="s">
        <v>29</v>
      </c>
      <c r="G115" s="1">
        <v>45156</v>
      </c>
      <c r="H115" t="s">
        <v>29</v>
      </c>
      <c r="I115" s="1">
        <v>45326</v>
      </c>
      <c r="J115" s="1" t="str">
        <f t="shared" si="9"/>
        <v>2024</v>
      </c>
      <c r="K115" s="1" t="str">
        <f t="shared" si="10"/>
        <v>Feb</v>
      </c>
      <c r="L115" t="s">
        <v>29</v>
      </c>
      <c r="M115" t="s">
        <v>42</v>
      </c>
      <c r="N115" t="s">
        <v>81</v>
      </c>
      <c r="O115" t="s">
        <v>44</v>
      </c>
      <c r="P115" s="1">
        <v>44812</v>
      </c>
      <c r="Q115" s="1" t="str">
        <f t="shared" si="8"/>
        <v>2022</v>
      </c>
      <c r="R115" t="s">
        <v>45</v>
      </c>
      <c r="S115" t="s">
        <v>67</v>
      </c>
      <c r="T115">
        <v>7</v>
      </c>
      <c r="U115">
        <v>42315</v>
      </c>
      <c r="V115">
        <v>11551</v>
      </c>
      <c r="W115">
        <v>2</v>
      </c>
      <c r="X115">
        <v>48</v>
      </c>
      <c r="Y115">
        <v>10</v>
      </c>
      <c r="Z115">
        <v>6</v>
      </c>
      <c r="AA115">
        <v>5</v>
      </c>
      <c r="AB115" s="4">
        <f t="shared" si="11"/>
        <v>1.3698630136986301</v>
      </c>
    </row>
    <row r="116" spans="1:28" x14ac:dyDescent="0.3">
      <c r="A116" t="s">
        <v>276</v>
      </c>
      <c r="B116" t="s">
        <v>277</v>
      </c>
      <c r="C116" t="s">
        <v>28</v>
      </c>
      <c r="D116" t="s">
        <v>878</v>
      </c>
      <c r="E116" s="1">
        <v>45394</v>
      </c>
      <c r="F116" t="s">
        <v>29</v>
      </c>
      <c r="G116" s="1">
        <v>45262</v>
      </c>
      <c r="H116" t="s">
        <v>36</v>
      </c>
      <c r="I116" s="1">
        <v>43970</v>
      </c>
      <c r="J116" s="1" t="str">
        <f t="shared" si="9"/>
        <v>2020</v>
      </c>
      <c r="K116" s="1" t="str">
        <f t="shared" si="10"/>
        <v>May</v>
      </c>
      <c r="L116" t="s">
        <v>36</v>
      </c>
      <c r="M116" t="s">
        <v>30</v>
      </c>
      <c r="N116" t="s">
        <v>31</v>
      </c>
      <c r="O116" t="s">
        <v>32</v>
      </c>
      <c r="P116" s="1">
        <v>45446</v>
      </c>
      <c r="Q116" s="1" t="str">
        <f t="shared" si="8"/>
        <v>2024</v>
      </c>
      <c r="R116" t="s">
        <v>38</v>
      </c>
      <c r="S116" t="s">
        <v>46</v>
      </c>
      <c r="T116">
        <v>22</v>
      </c>
      <c r="U116">
        <v>75201</v>
      </c>
      <c r="V116">
        <v>19970</v>
      </c>
      <c r="W116">
        <v>2</v>
      </c>
      <c r="X116">
        <v>7</v>
      </c>
      <c r="Y116">
        <v>7</v>
      </c>
      <c r="Z116">
        <v>10</v>
      </c>
      <c r="AA116">
        <v>6</v>
      </c>
      <c r="AB116" s="4">
        <f t="shared" si="11"/>
        <v>1.6438356164383561</v>
      </c>
    </row>
    <row r="117" spans="1:28" x14ac:dyDescent="0.3">
      <c r="A117" t="s">
        <v>278</v>
      </c>
      <c r="B117" t="s">
        <v>279</v>
      </c>
      <c r="C117" t="s">
        <v>41</v>
      </c>
      <c r="D117" t="s">
        <v>878</v>
      </c>
      <c r="E117" s="1">
        <v>44592</v>
      </c>
      <c r="F117" t="s">
        <v>36</v>
      </c>
      <c r="G117" s="1">
        <v>45333</v>
      </c>
      <c r="H117" t="s">
        <v>29</v>
      </c>
      <c r="I117" s="1">
        <v>44621</v>
      </c>
      <c r="J117" s="1" t="str">
        <f t="shared" si="9"/>
        <v>2022</v>
      </c>
      <c r="K117" s="1" t="str">
        <f t="shared" si="10"/>
        <v>Mar</v>
      </c>
      <c r="L117" t="s">
        <v>36</v>
      </c>
      <c r="M117" t="s">
        <v>54</v>
      </c>
      <c r="N117" t="s">
        <v>31</v>
      </c>
      <c r="O117" t="s">
        <v>44</v>
      </c>
      <c r="P117" s="1">
        <v>43969</v>
      </c>
      <c r="Q117" s="1" t="str">
        <f t="shared" si="8"/>
        <v>2020</v>
      </c>
      <c r="R117" t="s">
        <v>38</v>
      </c>
      <c r="S117" t="s">
        <v>33</v>
      </c>
      <c r="T117">
        <v>16</v>
      </c>
      <c r="U117">
        <v>76661</v>
      </c>
      <c r="V117">
        <v>3376</v>
      </c>
      <c r="W117">
        <v>2</v>
      </c>
      <c r="X117">
        <v>198</v>
      </c>
      <c r="Y117">
        <v>5</v>
      </c>
      <c r="Z117">
        <v>8</v>
      </c>
      <c r="AA117">
        <v>11</v>
      </c>
      <c r="AB117" s="4">
        <f t="shared" si="11"/>
        <v>3.0136986301369864</v>
      </c>
    </row>
    <row r="118" spans="1:28" x14ac:dyDescent="0.3">
      <c r="A118" t="s">
        <v>280</v>
      </c>
      <c r="B118" t="s">
        <v>281</v>
      </c>
      <c r="C118" t="s">
        <v>59</v>
      </c>
      <c r="D118" t="s">
        <v>878</v>
      </c>
      <c r="E118" s="1">
        <v>44947</v>
      </c>
      <c r="F118" t="s">
        <v>36</v>
      </c>
      <c r="G118" s="1">
        <v>44369</v>
      </c>
      <c r="H118" t="s">
        <v>36</v>
      </c>
      <c r="I118" s="1">
        <v>43988</v>
      </c>
      <c r="J118" s="1" t="str">
        <f t="shared" si="9"/>
        <v>2020</v>
      </c>
      <c r="K118" s="1" t="str">
        <f t="shared" si="10"/>
        <v>Jun</v>
      </c>
      <c r="L118" t="s">
        <v>36</v>
      </c>
      <c r="M118" t="s">
        <v>30</v>
      </c>
      <c r="N118" t="s">
        <v>50</v>
      </c>
      <c r="O118" t="s">
        <v>32</v>
      </c>
      <c r="P118" s="1">
        <v>43969</v>
      </c>
      <c r="Q118" s="1" t="str">
        <f t="shared" si="8"/>
        <v>2020</v>
      </c>
      <c r="R118" t="s">
        <v>45</v>
      </c>
      <c r="S118" t="s">
        <v>67</v>
      </c>
      <c r="T118">
        <v>28</v>
      </c>
      <c r="U118">
        <v>134624</v>
      </c>
      <c r="V118">
        <v>10690</v>
      </c>
      <c r="W118">
        <v>2</v>
      </c>
      <c r="X118">
        <v>131</v>
      </c>
      <c r="Y118">
        <v>2</v>
      </c>
      <c r="Z118">
        <v>7</v>
      </c>
      <c r="AA118">
        <v>10</v>
      </c>
      <c r="AB118" s="4">
        <f t="shared" si="11"/>
        <v>2.7397260273972601</v>
      </c>
    </row>
    <row r="119" spans="1:28" x14ac:dyDescent="0.3">
      <c r="A119" t="s">
        <v>282</v>
      </c>
      <c r="B119" t="s">
        <v>283</v>
      </c>
      <c r="C119" t="s">
        <v>41</v>
      </c>
      <c r="D119" t="s">
        <v>878</v>
      </c>
      <c r="E119" s="1">
        <v>44546</v>
      </c>
      <c r="F119" t="s">
        <v>29</v>
      </c>
      <c r="G119" s="1">
        <v>45318</v>
      </c>
      <c r="H119" t="s">
        <v>29</v>
      </c>
      <c r="I119" s="1">
        <v>45344</v>
      </c>
      <c r="J119" s="1" t="str">
        <f t="shared" si="9"/>
        <v>2024</v>
      </c>
      <c r="K119" s="1" t="str">
        <f t="shared" si="10"/>
        <v>Feb</v>
      </c>
      <c r="L119" t="s">
        <v>36</v>
      </c>
      <c r="M119" t="s">
        <v>42</v>
      </c>
      <c r="N119" t="s">
        <v>81</v>
      </c>
      <c r="O119" t="s">
        <v>44</v>
      </c>
      <c r="P119" s="1">
        <v>45455</v>
      </c>
      <c r="Q119" s="1" t="str">
        <f t="shared" si="8"/>
        <v>2024</v>
      </c>
      <c r="R119" t="s">
        <v>38</v>
      </c>
      <c r="S119" t="s">
        <v>54</v>
      </c>
      <c r="T119">
        <v>12</v>
      </c>
      <c r="U119">
        <v>125925</v>
      </c>
      <c r="V119">
        <v>1557</v>
      </c>
      <c r="W119">
        <v>3</v>
      </c>
      <c r="X119">
        <v>180</v>
      </c>
      <c r="Y119">
        <v>3</v>
      </c>
      <c r="Z119">
        <v>6</v>
      </c>
      <c r="AA119">
        <v>7</v>
      </c>
      <c r="AB119" s="4">
        <f t="shared" si="11"/>
        <v>1.9178082191780823</v>
      </c>
    </row>
    <row r="120" spans="1:28" x14ac:dyDescent="0.3">
      <c r="A120" t="s">
        <v>284</v>
      </c>
      <c r="B120" t="s">
        <v>285</v>
      </c>
      <c r="C120" t="s">
        <v>41</v>
      </c>
      <c r="D120" t="s">
        <v>878</v>
      </c>
      <c r="E120" s="1">
        <v>45247</v>
      </c>
      <c r="F120" t="s">
        <v>29</v>
      </c>
      <c r="G120" s="1">
        <v>43877</v>
      </c>
      <c r="H120" t="s">
        <v>36</v>
      </c>
      <c r="I120" s="1">
        <v>45082</v>
      </c>
      <c r="J120" s="1" t="str">
        <f t="shared" si="9"/>
        <v>2023</v>
      </c>
      <c r="K120" s="1" t="str">
        <f t="shared" si="10"/>
        <v>Jun</v>
      </c>
      <c r="L120" t="s">
        <v>36</v>
      </c>
      <c r="M120" t="s">
        <v>42</v>
      </c>
      <c r="N120" t="s">
        <v>31</v>
      </c>
      <c r="O120" t="s">
        <v>32</v>
      </c>
      <c r="P120" s="1">
        <v>44106</v>
      </c>
      <c r="Q120" s="1" t="str">
        <f t="shared" si="8"/>
        <v>2020</v>
      </c>
      <c r="R120" t="s">
        <v>38</v>
      </c>
      <c r="S120" t="s">
        <v>54</v>
      </c>
      <c r="T120">
        <v>25</v>
      </c>
      <c r="U120">
        <v>90281</v>
      </c>
      <c r="V120">
        <v>16443</v>
      </c>
      <c r="W120">
        <v>1</v>
      </c>
      <c r="X120">
        <v>169</v>
      </c>
      <c r="Y120">
        <v>6</v>
      </c>
      <c r="Z120">
        <v>6</v>
      </c>
      <c r="AA120">
        <v>4</v>
      </c>
      <c r="AB120" s="4">
        <f t="shared" si="11"/>
        <v>1.095890410958904</v>
      </c>
    </row>
    <row r="121" spans="1:28" x14ac:dyDescent="0.3">
      <c r="A121" t="s">
        <v>286</v>
      </c>
      <c r="B121" t="s">
        <v>287</v>
      </c>
      <c r="C121" t="s">
        <v>59</v>
      </c>
      <c r="D121" t="s">
        <v>49</v>
      </c>
      <c r="E121" s="1">
        <v>44535</v>
      </c>
      <c r="F121" t="s">
        <v>29</v>
      </c>
      <c r="G121" s="1">
        <v>44996</v>
      </c>
      <c r="H121" t="s">
        <v>36</v>
      </c>
      <c r="I121" s="1">
        <v>44471</v>
      </c>
      <c r="J121" s="1" t="str">
        <f t="shared" si="9"/>
        <v>2021</v>
      </c>
      <c r="K121" s="1" t="str">
        <f t="shared" si="10"/>
        <v>Oct</v>
      </c>
      <c r="L121" t="s">
        <v>29</v>
      </c>
      <c r="M121" t="s">
        <v>30</v>
      </c>
      <c r="N121" t="s">
        <v>81</v>
      </c>
      <c r="O121" t="s">
        <v>44</v>
      </c>
      <c r="P121" s="1">
        <v>44446</v>
      </c>
      <c r="Q121" s="1" t="str">
        <f t="shared" si="8"/>
        <v>2021</v>
      </c>
      <c r="R121" t="s">
        <v>45</v>
      </c>
      <c r="S121" t="s">
        <v>67</v>
      </c>
      <c r="T121">
        <v>28</v>
      </c>
      <c r="U121">
        <v>135205</v>
      </c>
      <c r="V121">
        <v>8466</v>
      </c>
      <c r="W121">
        <v>3</v>
      </c>
      <c r="X121">
        <v>8</v>
      </c>
      <c r="Y121">
        <v>2</v>
      </c>
      <c r="Z121">
        <v>3</v>
      </c>
      <c r="AA121">
        <v>15</v>
      </c>
      <c r="AB121" s="4">
        <f t="shared" si="11"/>
        <v>4.10958904109589</v>
      </c>
    </row>
    <row r="122" spans="1:28" x14ac:dyDescent="0.3">
      <c r="A122" t="s">
        <v>288</v>
      </c>
      <c r="B122" t="s">
        <v>289</v>
      </c>
      <c r="C122" t="s">
        <v>41</v>
      </c>
      <c r="D122" t="s">
        <v>49</v>
      </c>
      <c r="E122" s="1">
        <v>43939</v>
      </c>
      <c r="F122" t="s">
        <v>29</v>
      </c>
      <c r="G122" s="1">
        <v>43959</v>
      </c>
      <c r="H122" t="s">
        <v>36</v>
      </c>
      <c r="I122" s="1">
        <v>45513</v>
      </c>
      <c r="J122" s="1" t="str">
        <f t="shared" si="9"/>
        <v>2024</v>
      </c>
      <c r="K122" s="1" t="str">
        <f t="shared" si="10"/>
        <v>Aug</v>
      </c>
      <c r="L122" t="s">
        <v>36</v>
      </c>
      <c r="M122" t="s">
        <v>54</v>
      </c>
      <c r="N122" t="s">
        <v>81</v>
      </c>
      <c r="O122" t="s">
        <v>44</v>
      </c>
      <c r="P122" s="1">
        <v>43969</v>
      </c>
      <c r="Q122" s="1" t="str">
        <f t="shared" si="8"/>
        <v>2020</v>
      </c>
      <c r="R122" t="s">
        <v>45</v>
      </c>
      <c r="S122" t="s">
        <v>46</v>
      </c>
      <c r="T122">
        <v>28</v>
      </c>
      <c r="U122">
        <v>142739</v>
      </c>
      <c r="V122">
        <v>18435</v>
      </c>
      <c r="W122">
        <v>5</v>
      </c>
      <c r="X122">
        <v>71</v>
      </c>
      <c r="Y122">
        <v>2</v>
      </c>
      <c r="Z122">
        <v>4</v>
      </c>
      <c r="AA122">
        <v>15</v>
      </c>
      <c r="AB122" s="4">
        <f t="shared" si="11"/>
        <v>4.10958904109589</v>
      </c>
    </row>
    <row r="123" spans="1:28" x14ac:dyDescent="0.3">
      <c r="A123" t="s">
        <v>290</v>
      </c>
      <c r="B123" t="s">
        <v>291</v>
      </c>
      <c r="C123" t="s">
        <v>41</v>
      </c>
      <c r="D123" t="s">
        <v>878</v>
      </c>
      <c r="E123" s="1">
        <v>44839</v>
      </c>
      <c r="F123" t="s">
        <v>29</v>
      </c>
      <c r="G123" s="1">
        <v>45357</v>
      </c>
      <c r="H123" t="s">
        <v>29</v>
      </c>
      <c r="I123" s="1">
        <v>45243</v>
      </c>
      <c r="J123" s="1" t="str">
        <f t="shared" si="9"/>
        <v>2023</v>
      </c>
      <c r="K123" s="1" t="str">
        <f t="shared" si="10"/>
        <v>Nov</v>
      </c>
      <c r="L123" t="s">
        <v>29</v>
      </c>
      <c r="M123" t="s">
        <v>42</v>
      </c>
      <c r="N123" t="s">
        <v>31</v>
      </c>
      <c r="O123" t="s">
        <v>44</v>
      </c>
      <c r="P123" s="1">
        <v>44535</v>
      </c>
      <c r="Q123" s="1" t="str">
        <f t="shared" si="8"/>
        <v>2021</v>
      </c>
      <c r="R123" t="s">
        <v>45</v>
      </c>
      <c r="S123" t="s">
        <v>33</v>
      </c>
      <c r="T123">
        <v>19</v>
      </c>
      <c r="U123">
        <v>111597</v>
      </c>
      <c r="V123">
        <v>7133</v>
      </c>
      <c r="W123">
        <v>5</v>
      </c>
      <c r="X123">
        <v>131</v>
      </c>
      <c r="Y123">
        <v>7</v>
      </c>
      <c r="Z123">
        <v>3</v>
      </c>
      <c r="AA123">
        <v>0</v>
      </c>
      <c r="AB123" s="4">
        <f t="shared" si="11"/>
        <v>0</v>
      </c>
    </row>
    <row r="124" spans="1:28" x14ac:dyDescent="0.3">
      <c r="A124" t="s">
        <v>292</v>
      </c>
      <c r="B124" t="s">
        <v>293</v>
      </c>
      <c r="C124" t="s">
        <v>41</v>
      </c>
      <c r="D124" t="s">
        <v>878</v>
      </c>
      <c r="E124" s="1">
        <v>44742</v>
      </c>
      <c r="F124" t="s">
        <v>36</v>
      </c>
      <c r="G124" s="1">
        <v>45296</v>
      </c>
      <c r="H124" t="s">
        <v>36</v>
      </c>
      <c r="I124" s="1">
        <v>44621</v>
      </c>
      <c r="J124" s="1" t="str">
        <f t="shared" si="9"/>
        <v>2022</v>
      </c>
      <c r="K124" s="1" t="str">
        <f t="shared" si="10"/>
        <v>Mar</v>
      </c>
      <c r="L124" t="s">
        <v>36</v>
      </c>
      <c r="M124" t="s">
        <v>30</v>
      </c>
      <c r="N124" t="s">
        <v>43</v>
      </c>
      <c r="O124" t="s">
        <v>32</v>
      </c>
      <c r="P124" s="1">
        <v>44535</v>
      </c>
      <c r="Q124" s="1" t="str">
        <f t="shared" si="8"/>
        <v>2021</v>
      </c>
      <c r="R124" t="s">
        <v>38</v>
      </c>
      <c r="S124" t="s">
        <v>54</v>
      </c>
      <c r="T124">
        <v>17</v>
      </c>
      <c r="U124">
        <v>56924</v>
      </c>
      <c r="V124">
        <v>1152</v>
      </c>
      <c r="W124">
        <v>3</v>
      </c>
      <c r="X124">
        <v>76</v>
      </c>
      <c r="Y124">
        <v>1</v>
      </c>
      <c r="Z124">
        <v>5</v>
      </c>
      <c r="AA124">
        <v>4</v>
      </c>
      <c r="AB124" s="4">
        <f t="shared" ref="AB124:AB187" si="12">$AA124/365*100</f>
        <v>1.095890410958904</v>
      </c>
    </row>
    <row r="125" spans="1:28" x14ac:dyDescent="0.3">
      <c r="A125" t="s">
        <v>294</v>
      </c>
      <c r="B125" t="s">
        <v>295</v>
      </c>
      <c r="C125" t="s">
        <v>41</v>
      </c>
      <c r="D125" t="s">
        <v>49</v>
      </c>
      <c r="E125" s="1">
        <v>44463</v>
      </c>
      <c r="F125" t="s">
        <v>29</v>
      </c>
      <c r="G125" s="1">
        <v>44194</v>
      </c>
      <c r="H125" t="s">
        <v>29</v>
      </c>
      <c r="I125" s="1">
        <v>43921</v>
      </c>
      <c r="J125" s="1" t="str">
        <f t="shared" si="9"/>
        <v>2020</v>
      </c>
      <c r="K125" s="1" t="str">
        <f t="shared" si="10"/>
        <v>Mar</v>
      </c>
      <c r="L125" t="s">
        <v>29</v>
      </c>
      <c r="M125" t="s">
        <v>54</v>
      </c>
      <c r="N125" t="s">
        <v>43</v>
      </c>
      <c r="O125" t="s">
        <v>44</v>
      </c>
      <c r="P125" s="1">
        <v>44714</v>
      </c>
      <c r="Q125" s="1" t="str">
        <f t="shared" si="8"/>
        <v>2022</v>
      </c>
      <c r="R125" t="s">
        <v>38</v>
      </c>
      <c r="S125" t="s">
        <v>67</v>
      </c>
      <c r="T125">
        <v>3</v>
      </c>
      <c r="U125">
        <v>53876</v>
      </c>
      <c r="V125">
        <v>4029</v>
      </c>
      <c r="W125">
        <v>4</v>
      </c>
      <c r="X125">
        <v>149</v>
      </c>
      <c r="Y125">
        <v>1</v>
      </c>
      <c r="Z125">
        <v>10</v>
      </c>
      <c r="AA125">
        <v>2</v>
      </c>
      <c r="AB125" s="4">
        <f t="shared" si="12"/>
        <v>0.54794520547945202</v>
      </c>
    </row>
    <row r="126" spans="1:28" x14ac:dyDescent="0.3">
      <c r="A126" t="s">
        <v>296</v>
      </c>
      <c r="B126" t="s">
        <v>297</v>
      </c>
      <c r="C126" t="s">
        <v>28</v>
      </c>
      <c r="D126" t="s">
        <v>878</v>
      </c>
      <c r="E126" s="1">
        <v>44405</v>
      </c>
      <c r="F126" t="s">
        <v>29</v>
      </c>
      <c r="G126" s="1">
        <v>44838</v>
      </c>
      <c r="H126" t="s">
        <v>36</v>
      </c>
      <c r="I126" s="1">
        <v>44351</v>
      </c>
      <c r="J126" s="1" t="str">
        <f t="shared" ref="J126:J154" si="13">TEXT($I126,"yyyy")</f>
        <v>2021</v>
      </c>
      <c r="K126" s="1" t="str">
        <f t="shared" ref="K126:K154" si="14">TEXT(I126,"mmm")</f>
        <v>Jun</v>
      </c>
      <c r="L126" t="s">
        <v>29</v>
      </c>
      <c r="M126" t="s">
        <v>54</v>
      </c>
      <c r="N126" t="s">
        <v>81</v>
      </c>
      <c r="O126" t="s">
        <v>44</v>
      </c>
      <c r="P126" s="1">
        <v>44535</v>
      </c>
      <c r="Q126" s="1" t="str">
        <f t="shared" si="8"/>
        <v>2021</v>
      </c>
      <c r="R126" t="s">
        <v>45</v>
      </c>
      <c r="S126" t="s">
        <v>33</v>
      </c>
      <c r="T126">
        <v>30</v>
      </c>
      <c r="U126">
        <v>112798</v>
      </c>
      <c r="V126">
        <v>9459</v>
      </c>
      <c r="W126">
        <v>1</v>
      </c>
      <c r="X126">
        <v>135</v>
      </c>
      <c r="Y126">
        <v>3</v>
      </c>
      <c r="Z126">
        <v>6</v>
      </c>
      <c r="AA126">
        <v>0</v>
      </c>
      <c r="AB126" s="4">
        <f t="shared" si="12"/>
        <v>0</v>
      </c>
    </row>
    <row r="127" spans="1:28" x14ac:dyDescent="0.3">
      <c r="A127" t="s">
        <v>298</v>
      </c>
      <c r="B127" t="s">
        <v>299</v>
      </c>
      <c r="C127" t="s">
        <v>28</v>
      </c>
      <c r="D127" t="s">
        <v>878</v>
      </c>
      <c r="E127" s="1">
        <v>44203</v>
      </c>
      <c r="F127" t="s">
        <v>29</v>
      </c>
      <c r="G127" s="1">
        <v>44281</v>
      </c>
      <c r="H127" t="s">
        <v>29</v>
      </c>
      <c r="I127" s="1">
        <v>44231</v>
      </c>
      <c r="J127" s="1" t="str">
        <f t="shared" si="13"/>
        <v>2021</v>
      </c>
      <c r="K127" s="1" t="str">
        <f t="shared" si="14"/>
        <v>Feb</v>
      </c>
      <c r="L127" t="s">
        <v>36</v>
      </c>
      <c r="M127" t="s">
        <v>30</v>
      </c>
      <c r="N127" t="s">
        <v>81</v>
      </c>
      <c r="O127" t="s">
        <v>32</v>
      </c>
      <c r="P127" s="1">
        <v>44535</v>
      </c>
      <c r="Q127" s="1" t="str">
        <f t="shared" si="8"/>
        <v>2021</v>
      </c>
      <c r="R127" t="s">
        <v>38</v>
      </c>
      <c r="S127" t="s">
        <v>33</v>
      </c>
      <c r="T127">
        <v>22</v>
      </c>
      <c r="U127">
        <v>143217</v>
      </c>
      <c r="V127">
        <v>4281</v>
      </c>
      <c r="W127">
        <v>5</v>
      </c>
      <c r="X127">
        <v>13</v>
      </c>
      <c r="Y127">
        <v>6</v>
      </c>
      <c r="Z127">
        <v>1</v>
      </c>
      <c r="AA127">
        <v>13</v>
      </c>
      <c r="AB127" s="4">
        <f t="shared" si="12"/>
        <v>3.5616438356164384</v>
      </c>
    </row>
    <row r="128" spans="1:28" x14ac:dyDescent="0.3">
      <c r="A128" t="s">
        <v>300</v>
      </c>
      <c r="B128" t="s">
        <v>301</v>
      </c>
      <c r="C128" t="s">
        <v>28</v>
      </c>
      <c r="D128" t="s">
        <v>878</v>
      </c>
      <c r="E128" s="1">
        <v>44920</v>
      </c>
      <c r="F128" t="s">
        <v>36</v>
      </c>
      <c r="G128" s="1">
        <v>45330</v>
      </c>
      <c r="H128" t="s">
        <v>29</v>
      </c>
      <c r="I128" s="1">
        <v>45493</v>
      </c>
      <c r="J128" s="1" t="str">
        <f t="shared" si="13"/>
        <v>2024</v>
      </c>
      <c r="K128" s="1" t="str">
        <f t="shared" si="14"/>
        <v>Jul</v>
      </c>
      <c r="L128" t="s">
        <v>36</v>
      </c>
      <c r="M128" t="s">
        <v>54</v>
      </c>
      <c r="N128" t="s">
        <v>50</v>
      </c>
      <c r="O128" t="s">
        <v>44</v>
      </c>
      <c r="P128" s="1">
        <v>44027</v>
      </c>
      <c r="Q128" s="1" t="str">
        <f t="shared" si="8"/>
        <v>2020</v>
      </c>
      <c r="R128" t="s">
        <v>38</v>
      </c>
      <c r="S128" t="s">
        <v>33</v>
      </c>
      <c r="T128">
        <v>30</v>
      </c>
      <c r="U128">
        <v>120676</v>
      </c>
      <c r="V128">
        <v>7510</v>
      </c>
      <c r="W128">
        <v>4</v>
      </c>
      <c r="X128">
        <v>83</v>
      </c>
      <c r="Y128">
        <v>9</v>
      </c>
      <c r="Z128">
        <v>7</v>
      </c>
      <c r="AA128">
        <v>12</v>
      </c>
      <c r="AB128" s="4">
        <f t="shared" si="12"/>
        <v>3.2876712328767121</v>
      </c>
    </row>
    <row r="129" spans="1:28" x14ac:dyDescent="0.3">
      <c r="A129" t="s">
        <v>302</v>
      </c>
      <c r="B129" t="s">
        <v>876</v>
      </c>
      <c r="C129" t="s">
        <v>59</v>
      </c>
      <c r="D129" t="s">
        <v>878</v>
      </c>
      <c r="E129" s="1">
        <v>44156</v>
      </c>
      <c r="F129" t="s">
        <v>29</v>
      </c>
      <c r="G129" s="1">
        <v>44610</v>
      </c>
      <c r="H129" t="s">
        <v>36</v>
      </c>
      <c r="I129" s="1">
        <v>45297</v>
      </c>
      <c r="J129" s="1" t="str">
        <f t="shared" si="13"/>
        <v>2024</v>
      </c>
      <c r="K129" s="1" t="str">
        <f t="shared" si="14"/>
        <v>Jan</v>
      </c>
      <c r="L129" t="s">
        <v>36</v>
      </c>
      <c r="M129" t="s">
        <v>42</v>
      </c>
      <c r="N129" t="s">
        <v>31</v>
      </c>
      <c r="O129" t="s">
        <v>53</v>
      </c>
      <c r="P129" s="1">
        <v>44027</v>
      </c>
      <c r="Q129" s="1" t="str">
        <f t="shared" si="8"/>
        <v>2020</v>
      </c>
      <c r="R129" t="s">
        <v>38</v>
      </c>
      <c r="S129" t="s">
        <v>33</v>
      </c>
      <c r="T129">
        <v>1</v>
      </c>
      <c r="U129">
        <v>96794</v>
      </c>
      <c r="V129">
        <v>16972</v>
      </c>
      <c r="W129">
        <v>5</v>
      </c>
      <c r="X129">
        <v>132</v>
      </c>
      <c r="Y129">
        <v>8</v>
      </c>
      <c r="Z129">
        <v>8</v>
      </c>
      <c r="AA129">
        <v>12</v>
      </c>
      <c r="AB129" s="4">
        <f t="shared" si="12"/>
        <v>3.2876712328767121</v>
      </c>
    </row>
    <row r="130" spans="1:28" x14ac:dyDescent="0.3">
      <c r="A130" t="s">
        <v>303</v>
      </c>
      <c r="B130" t="s">
        <v>304</v>
      </c>
      <c r="C130" t="s">
        <v>59</v>
      </c>
      <c r="D130" t="s">
        <v>878</v>
      </c>
      <c r="E130" s="1">
        <v>44889</v>
      </c>
      <c r="F130" t="s">
        <v>36</v>
      </c>
      <c r="G130" s="1">
        <v>44340</v>
      </c>
      <c r="H130" t="s">
        <v>29</v>
      </c>
      <c r="I130" s="1">
        <v>45403</v>
      </c>
      <c r="J130" s="1" t="str">
        <f t="shared" si="13"/>
        <v>2024</v>
      </c>
      <c r="K130" s="1" t="str">
        <f t="shared" si="14"/>
        <v>Apr</v>
      </c>
      <c r="L130" t="s">
        <v>36</v>
      </c>
      <c r="M130" t="s">
        <v>42</v>
      </c>
      <c r="N130" t="s">
        <v>50</v>
      </c>
      <c r="O130" t="s">
        <v>53</v>
      </c>
      <c r="P130" s="1">
        <v>45279</v>
      </c>
      <c r="Q130" s="1" t="str">
        <f t="shared" si="8"/>
        <v>2023</v>
      </c>
      <c r="R130" t="s">
        <v>38</v>
      </c>
      <c r="S130" t="s">
        <v>67</v>
      </c>
      <c r="T130">
        <v>2</v>
      </c>
      <c r="U130">
        <v>61032</v>
      </c>
      <c r="V130">
        <v>3545</v>
      </c>
      <c r="W130">
        <v>2</v>
      </c>
      <c r="X130">
        <v>44</v>
      </c>
      <c r="Y130">
        <v>3</v>
      </c>
      <c r="Z130">
        <v>7</v>
      </c>
      <c r="AA130">
        <v>14</v>
      </c>
      <c r="AB130" s="4">
        <f t="shared" si="12"/>
        <v>3.8356164383561646</v>
      </c>
    </row>
    <row r="131" spans="1:28" x14ac:dyDescent="0.3">
      <c r="A131" t="s">
        <v>305</v>
      </c>
      <c r="B131" t="s">
        <v>306</v>
      </c>
      <c r="C131" t="s">
        <v>28</v>
      </c>
      <c r="D131" t="s">
        <v>878</v>
      </c>
      <c r="E131" s="1">
        <v>44585</v>
      </c>
      <c r="F131" t="s">
        <v>36</v>
      </c>
      <c r="G131" s="1">
        <v>44422</v>
      </c>
      <c r="H131" t="s">
        <v>36</v>
      </c>
      <c r="I131" s="1">
        <v>45223</v>
      </c>
      <c r="J131" s="1" t="str">
        <f t="shared" si="13"/>
        <v>2023</v>
      </c>
      <c r="K131" s="1" t="str">
        <f t="shared" si="14"/>
        <v>Oct</v>
      </c>
      <c r="L131" t="s">
        <v>36</v>
      </c>
      <c r="M131" t="s">
        <v>42</v>
      </c>
      <c r="N131" t="s">
        <v>37</v>
      </c>
      <c r="O131" t="s">
        <v>44</v>
      </c>
      <c r="P131" s="1">
        <v>44027</v>
      </c>
      <c r="Q131" s="1" t="str">
        <f t="shared" ref="Q131:Q194" si="15">TEXT(P131,"yyyy")</f>
        <v>2020</v>
      </c>
      <c r="R131" t="s">
        <v>45</v>
      </c>
      <c r="S131" t="s">
        <v>68</v>
      </c>
      <c r="T131">
        <v>25</v>
      </c>
      <c r="U131">
        <v>135775</v>
      </c>
      <c r="V131">
        <v>19955</v>
      </c>
      <c r="W131">
        <v>2</v>
      </c>
      <c r="X131">
        <v>83</v>
      </c>
      <c r="Y131">
        <v>9</v>
      </c>
      <c r="Z131">
        <v>3</v>
      </c>
      <c r="AA131">
        <v>15</v>
      </c>
      <c r="AB131" s="4">
        <f t="shared" si="12"/>
        <v>4.10958904109589</v>
      </c>
    </row>
    <row r="132" spans="1:28" x14ac:dyDescent="0.3">
      <c r="A132" t="s">
        <v>307</v>
      </c>
      <c r="B132" t="s">
        <v>308</v>
      </c>
      <c r="C132" t="s">
        <v>41</v>
      </c>
      <c r="D132" t="s">
        <v>878</v>
      </c>
      <c r="E132" s="1">
        <v>45504</v>
      </c>
      <c r="F132" t="s">
        <v>29</v>
      </c>
      <c r="G132" s="1">
        <v>45146</v>
      </c>
      <c r="H132" t="s">
        <v>36</v>
      </c>
      <c r="I132" s="1">
        <v>44012</v>
      </c>
      <c r="J132" s="1" t="str">
        <f t="shared" si="13"/>
        <v>2020</v>
      </c>
      <c r="K132" s="1" t="str">
        <f t="shared" si="14"/>
        <v>Jun</v>
      </c>
      <c r="L132" t="s">
        <v>29</v>
      </c>
      <c r="M132" t="s">
        <v>42</v>
      </c>
      <c r="N132" t="s">
        <v>31</v>
      </c>
      <c r="O132" t="s">
        <v>44</v>
      </c>
      <c r="P132" s="1">
        <v>44916</v>
      </c>
      <c r="Q132" s="1" t="str">
        <f t="shared" si="15"/>
        <v>2022</v>
      </c>
      <c r="R132" t="s">
        <v>45</v>
      </c>
      <c r="S132" t="s">
        <v>46</v>
      </c>
      <c r="T132">
        <v>11</v>
      </c>
      <c r="U132">
        <v>60490</v>
      </c>
      <c r="V132">
        <v>4432</v>
      </c>
      <c r="W132">
        <v>4</v>
      </c>
      <c r="X132">
        <v>9</v>
      </c>
      <c r="Y132">
        <v>6</v>
      </c>
      <c r="Z132">
        <v>9</v>
      </c>
      <c r="AA132">
        <v>15</v>
      </c>
      <c r="AB132" s="4">
        <f t="shared" si="12"/>
        <v>4.10958904109589</v>
      </c>
    </row>
    <row r="133" spans="1:28" x14ac:dyDescent="0.3">
      <c r="A133" t="s">
        <v>309</v>
      </c>
      <c r="B133" t="s">
        <v>310</v>
      </c>
      <c r="C133" t="s">
        <v>59</v>
      </c>
      <c r="D133" t="s">
        <v>49</v>
      </c>
      <c r="E133" s="1">
        <v>45532</v>
      </c>
      <c r="F133" t="s">
        <v>36</v>
      </c>
      <c r="G133" s="1">
        <v>44656</v>
      </c>
      <c r="H133" t="s">
        <v>36</v>
      </c>
      <c r="I133" s="1">
        <v>45286</v>
      </c>
      <c r="J133" s="1" t="str">
        <f t="shared" si="13"/>
        <v>2023</v>
      </c>
      <c r="K133" s="1" t="str">
        <f t="shared" si="14"/>
        <v>Dec</v>
      </c>
      <c r="L133" t="s">
        <v>36</v>
      </c>
      <c r="M133" t="s">
        <v>30</v>
      </c>
      <c r="N133" t="s">
        <v>43</v>
      </c>
      <c r="O133" t="s">
        <v>32</v>
      </c>
      <c r="P133" s="1">
        <v>45016</v>
      </c>
      <c r="Q133" s="1" t="str">
        <f t="shared" si="15"/>
        <v>2023</v>
      </c>
      <c r="R133" t="s">
        <v>38</v>
      </c>
      <c r="S133" t="s">
        <v>54</v>
      </c>
      <c r="T133">
        <v>4</v>
      </c>
      <c r="U133">
        <v>118749</v>
      </c>
      <c r="V133">
        <v>11955</v>
      </c>
      <c r="W133">
        <v>3</v>
      </c>
      <c r="X133">
        <v>168</v>
      </c>
      <c r="Y133">
        <v>6</v>
      </c>
      <c r="Z133">
        <v>2</v>
      </c>
      <c r="AA133">
        <v>12</v>
      </c>
      <c r="AB133" s="4">
        <f t="shared" si="12"/>
        <v>3.2876712328767121</v>
      </c>
    </row>
    <row r="134" spans="1:28" x14ac:dyDescent="0.3">
      <c r="A134" t="s">
        <v>311</v>
      </c>
      <c r="B134" t="s">
        <v>312</v>
      </c>
      <c r="C134" t="s">
        <v>59</v>
      </c>
      <c r="D134" t="s">
        <v>878</v>
      </c>
      <c r="E134" s="1">
        <v>43999</v>
      </c>
      <c r="F134" t="s">
        <v>36</v>
      </c>
      <c r="G134" s="1">
        <v>44481</v>
      </c>
      <c r="H134" t="s">
        <v>29</v>
      </c>
      <c r="I134" s="1">
        <v>44286</v>
      </c>
      <c r="J134" s="1" t="str">
        <f t="shared" si="13"/>
        <v>2021</v>
      </c>
      <c r="K134" s="1" t="str">
        <f t="shared" si="14"/>
        <v>Mar</v>
      </c>
      <c r="L134" t="s">
        <v>29</v>
      </c>
      <c r="M134" t="s">
        <v>42</v>
      </c>
      <c r="N134" t="s">
        <v>37</v>
      </c>
      <c r="O134" t="s">
        <v>53</v>
      </c>
      <c r="P134" s="1">
        <v>44138</v>
      </c>
      <c r="Q134" s="1" t="str">
        <f t="shared" si="15"/>
        <v>2020</v>
      </c>
      <c r="R134" t="s">
        <v>45</v>
      </c>
      <c r="S134" t="s">
        <v>46</v>
      </c>
      <c r="T134">
        <v>12</v>
      </c>
      <c r="U134">
        <v>100596</v>
      </c>
      <c r="V134">
        <v>16912</v>
      </c>
      <c r="W134">
        <v>3</v>
      </c>
      <c r="X134">
        <v>112</v>
      </c>
      <c r="Y134">
        <v>10</v>
      </c>
      <c r="Z134">
        <v>1</v>
      </c>
      <c r="AA134">
        <v>9</v>
      </c>
      <c r="AB134" s="4">
        <f t="shared" si="12"/>
        <v>2.4657534246575343</v>
      </c>
    </row>
    <row r="135" spans="1:28" x14ac:dyDescent="0.3">
      <c r="A135" t="s">
        <v>313</v>
      </c>
      <c r="B135" t="s">
        <v>314</v>
      </c>
      <c r="C135" t="s">
        <v>28</v>
      </c>
      <c r="D135" t="s">
        <v>878</v>
      </c>
      <c r="E135" s="1">
        <v>44612</v>
      </c>
      <c r="F135" t="s">
        <v>29</v>
      </c>
      <c r="G135" s="1">
        <v>45130</v>
      </c>
      <c r="H135" t="s">
        <v>36</v>
      </c>
      <c r="I135" s="1">
        <v>44975</v>
      </c>
      <c r="J135" s="1" t="str">
        <f t="shared" si="13"/>
        <v>2023</v>
      </c>
      <c r="K135" s="1" t="str">
        <f t="shared" si="14"/>
        <v>Feb</v>
      </c>
      <c r="L135" t="s">
        <v>29</v>
      </c>
      <c r="M135" t="s">
        <v>30</v>
      </c>
      <c r="N135" t="s">
        <v>43</v>
      </c>
      <c r="O135" t="s">
        <v>44</v>
      </c>
      <c r="P135" s="1">
        <v>44138</v>
      </c>
      <c r="Q135" s="1" t="str">
        <f t="shared" si="15"/>
        <v>2020</v>
      </c>
      <c r="R135" t="s">
        <v>45</v>
      </c>
      <c r="S135" t="s">
        <v>33</v>
      </c>
      <c r="T135">
        <v>22</v>
      </c>
      <c r="U135">
        <v>48910</v>
      </c>
      <c r="V135">
        <v>18067</v>
      </c>
      <c r="W135">
        <v>4</v>
      </c>
      <c r="X135">
        <v>7</v>
      </c>
      <c r="Y135">
        <v>6</v>
      </c>
      <c r="Z135">
        <v>2</v>
      </c>
      <c r="AA135">
        <v>7</v>
      </c>
      <c r="AB135" s="4">
        <f t="shared" si="12"/>
        <v>1.9178082191780823</v>
      </c>
    </row>
    <row r="136" spans="1:28" x14ac:dyDescent="0.3">
      <c r="A136" t="s">
        <v>315</v>
      </c>
      <c r="B136" t="s">
        <v>316</v>
      </c>
      <c r="C136" t="s">
        <v>41</v>
      </c>
      <c r="D136" t="s">
        <v>878</v>
      </c>
      <c r="E136" s="1">
        <v>44406</v>
      </c>
      <c r="F136" t="s">
        <v>36</v>
      </c>
      <c r="G136" s="1">
        <v>44542</v>
      </c>
      <c r="H136" t="s">
        <v>36</v>
      </c>
      <c r="I136" s="1">
        <v>45511</v>
      </c>
      <c r="J136" s="1" t="str">
        <f t="shared" si="13"/>
        <v>2024</v>
      </c>
      <c r="K136" s="1" t="str">
        <f t="shared" si="14"/>
        <v>Aug</v>
      </c>
      <c r="L136" t="s">
        <v>36</v>
      </c>
      <c r="M136" t="s">
        <v>30</v>
      </c>
      <c r="N136" t="s">
        <v>81</v>
      </c>
      <c r="O136" t="s">
        <v>44</v>
      </c>
      <c r="P136" s="1">
        <v>45121</v>
      </c>
      <c r="Q136" s="1" t="str">
        <f t="shared" si="15"/>
        <v>2023</v>
      </c>
      <c r="R136" t="s">
        <v>38</v>
      </c>
      <c r="S136" t="s">
        <v>33</v>
      </c>
      <c r="T136">
        <v>21</v>
      </c>
      <c r="U136">
        <v>120087</v>
      </c>
      <c r="V136">
        <v>9999</v>
      </c>
      <c r="W136">
        <v>3</v>
      </c>
      <c r="X136">
        <v>90</v>
      </c>
      <c r="Y136">
        <v>10</v>
      </c>
      <c r="Z136">
        <v>2</v>
      </c>
      <c r="AA136">
        <v>10</v>
      </c>
      <c r="AB136" s="4">
        <f t="shared" si="12"/>
        <v>2.7397260273972601</v>
      </c>
    </row>
    <row r="137" spans="1:28" x14ac:dyDescent="0.3">
      <c r="A137" t="s">
        <v>317</v>
      </c>
      <c r="B137" t="s">
        <v>318</v>
      </c>
      <c r="C137" t="s">
        <v>28</v>
      </c>
      <c r="D137" t="s">
        <v>878</v>
      </c>
      <c r="E137" s="1">
        <v>45442</v>
      </c>
      <c r="F137" t="s">
        <v>29</v>
      </c>
      <c r="G137" s="1">
        <v>43845</v>
      </c>
      <c r="H137" t="s">
        <v>29</v>
      </c>
      <c r="I137" s="1">
        <v>44971</v>
      </c>
      <c r="J137" s="1" t="str">
        <f t="shared" si="13"/>
        <v>2023</v>
      </c>
      <c r="K137" s="1" t="str">
        <f t="shared" si="14"/>
        <v>Feb</v>
      </c>
      <c r="L137" t="s">
        <v>29</v>
      </c>
      <c r="M137" t="s">
        <v>30</v>
      </c>
      <c r="N137" t="s">
        <v>43</v>
      </c>
      <c r="O137" t="s">
        <v>32</v>
      </c>
      <c r="P137" s="1">
        <v>45121</v>
      </c>
      <c r="Q137" s="1" t="str">
        <f t="shared" si="15"/>
        <v>2023</v>
      </c>
      <c r="R137" t="s">
        <v>38</v>
      </c>
      <c r="S137" t="s">
        <v>46</v>
      </c>
      <c r="T137">
        <v>3</v>
      </c>
      <c r="U137">
        <v>64506</v>
      </c>
      <c r="V137">
        <v>13086</v>
      </c>
      <c r="W137">
        <v>2</v>
      </c>
      <c r="X137">
        <v>3</v>
      </c>
      <c r="Y137">
        <v>10</v>
      </c>
      <c r="Z137">
        <v>10</v>
      </c>
      <c r="AA137">
        <v>10</v>
      </c>
      <c r="AB137" s="4">
        <f t="shared" si="12"/>
        <v>2.7397260273972601</v>
      </c>
    </row>
    <row r="138" spans="1:28" x14ac:dyDescent="0.3">
      <c r="A138" t="s">
        <v>319</v>
      </c>
      <c r="B138" t="s">
        <v>320</v>
      </c>
      <c r="C138" t="s">
        <v>28</v>
      </c>
      <c r="D138" t="s">
        <v>49</v>
      </c>
      <c r="E138" s="1">
        <v>45172</v>
      </c>
      <c r="F138" t="s">
        <v>29</v>
      </c>
      <c r="G138" s="1">
        <v>44800</v>
      </c>
      <c r="H138" t="s">
        <v>36</v>
      </c>
      <c r="I138" s="1">
        <v>44615</v>
      </c>
      <c r="J138" s="1" t="str">
        <f t="shared" si="13"/>
        <v>2022</v>
      </c>
      <c r="K138" s="1" t="str">
        <f t="shared" si="14"/>
        <v>Feb</v>
      </c>
      <c r="L138" t="s">
        <v>29</v>
      </c>
      <c r="M138" t="s">
        <v>42</v>
      </c>
      <c r="N138" t="s">
        <v>31</v>
      </c>
      <c r="O138" t="s">
        <v>53</v>
      </c>
      <c r="P138" s="1">
        <v>44138</v>
      </c>
      <c r="Q138" s="1" t="str">
        <f t="shared" si="15"/>
        <v>2020</v>
      </c>
      <c r="R138" t="s">
        <v>38</v>
      </c>
      <c r="S138" t="s">
        <v>68</v>
      </c>
      <c r="T138">
        <v>22</v>
      </c>
      <c r="U138">
        <v>149561</v>
      </c>
      <c r="V138">
        <v>3804</v>
      </c>
      <c r="W138">
        <v>2</v>
      </c>
      <c r="X138">
        <v>14</v>
      </c>
      <c r="Y138">
        <v>5</v>
      </c>
      <c r="Z138">
        <v>5</v>
      </c>
      <c r="AA138">
        <v>15</v>
      </c>
      <c r="AB138" s="4">
        <f t="shared" si="12"/>
        <v>4.10958904109589</v>
      </c>
    </row>
    <row r="139" spans="1:28" x14ac:dyDescent="0.3">
      <c r="A139" t="s">
        <v>321</v>
      </c>
      <c r="B139" t="s">
        <v>322</v>
      </c>
      <c r="C139" t="s">
        <v>59</v>
      </c>
      <c r="D139" t="s">
        <v>878</v>
      </c>
      <c r="E139" s="1">
        <v>45159</v>
      </c>
      <c r="F139" t="s">
        <v>36</v>
      </c>
      <c r="G139" s="1">
        <v>45258</v>
      </c>
      <c r="H139" t="s">
        <v>29</v>
      </c>
      <c r="I139" s="1">
        <v>44103</v>
      </c>
      <c r="J139" s="1" t="str">
        <f t="shared" si="13"/>
        <v>2020</v>
      </c>
      <c r="K139" s="1" t="str">
        <f t="shared" si="14"/>
        <v>Sep</v>
      </c>
      <c r="L139" t="s">
        <v>29</v>
      </c>
      <c r="M139" t="s">
        <v>42</v>
      </c>
      <c r="N139" t="s">
        <v>43</v>
      </c>
      <c r="O139" t="s">
        <v>53</v>
      </c>
      <c r="P139" s="1">
        <v>44848</v>
      </c>
      <c r="Q139" s="1" t="str">
        <f t="shared" si="15"/>
        <v>2022</v>
      </c>
      <c r="R139" t="s">
        <v>45</v>
      </c>
      <c r="S139" t="s">
        <v>67</v>
      </c>
      <c r="T139">
        <v>2</v>
      </c>
      <c r="U139">
        <v>134802</v>
      </c>
      <c r="V139">
        <v>12850</v>
      </c>
      <c r="W139">
        <v>2</v>
      </c>
      <c r="X139">
        <v>152</v>
      </c>
      <c r="Y139">
        <v>10</v>
      </c>
      <c r="Z139">
        <v>1</v>
      </c>
      <c r="AA139">
        <v>4</v>
      </c>
      <c r="AB139" s="4">
        <f t="shared" si="12"/>
        <v>1.095890410958904</v>
      </c>
    </row>
    <row r="140" spans="1:28" x14ac:dyDescent="0.3">
      <c r="A140" t="s">
        <v>323</v>
      </c>
      <c r="B140" t="s">
        <v>324</v>
      </c>
      <c r="C140" t="s">
        <v>59</v>
      </c>
      <c r="D140" t="s">
        <v>878</v>
      </c>
      <c r="E140" s="1">
        <v>44925</v>
      </c>
      <c r="F140" t="s">
        <v>29</v>
      </c>
      <c r="G140" s="1">
        <v>45390</v>
      </c>
      <c r="H140" t="s">
        <v>36</v>
      </c>
      <c r="I140" s="1">
        <v>43886</v>
      </c>
      <c r="J140" s="1" t="str">
        <f t="shared" si="13"/>
        <v>2020</v>
      </c>
      <c r="K140" s="1" t="str">
        <f t="shared" si="14"/>
        <v>Feb</v>
      </c>
      <c r="L140" t="s">
        <v>29</v>
      </c>
      <c r="M140" t="s">
        <v>30</v>
      </c>
      <c r="N140" t="s">
        <v>43</v>
      </c>
      <c r="O140" t="s">
        <v>44</v>
      </c>
      <c r="P140" s="1">
        <v>44687</v>
      </c>
      <c r="Q140" s="1" t="str">
        <f t="shared" si="15"/>
        <v>2022</v>
      </c>
      <c r="R140" t="s">
        <v>45</v>
      </c>
      <c r="S140" t="s">
        <v>68</v>
      </c>
      <c r="T140">
        <v>2</v>
      </c>
      <c r="U140">
        <v>71140</v>
      </c>
      <c r="V140">
        <v>3366</v>
      </c>
      <c r="W140">
        <v>3</v>
      </c>
      <c r="X140">
        <v>169</v>
      </c>
      <c r="Y140">
        <v>4</v>
      </c>
      <c r="Z140">
        <v>9</v>
      </c>
      <c r="AA140">
        <v>10</v>
      </c>
      <c r="AB140" s="4">
        <f t="shared" si="12"/>
        <v>2.7397260273972601</v>
      </c>
    </row>
    <row r="141" spans="1:28" x14ac:dyDescent="0.3">
      <c r="A141" t="s">
        <v>325</v>
      </c>
      <c r="B141" t="s">
        <v>326</v>
      </c>
      <c r="C141" t="s">
        <v>28</v>
      </c>
      <c r="D141" t="s">
        <v>878</v>
      </c>
      <c r="E141" s="1">
        <v>44486</v>
      </c>
      <c r="F141" t="s">
        <v>36</v>
      </c>
      <c r="G141" s="1">
        <v>44272</v>
      </c>
      <c r="H141" t="s">
        <v>29</v>
      </c>
      <c r="I141" s="1">
        <v>44946</v>
      </c>
      <c r="J141" s="1" t="str">
        <f t="shared" si="13"/>
        <v>2023</v>
      </c>
      <c r="K141" s="1" t="str">
        <f t="shared" si="14"/>
        <v>Jan</v>
      </c>
      <c r="L141" t="s">
        <v>36</v>
      </c>
      <c r="M141" t="s">
        <v>42</v>
      </c>
      <c r="N141" t="s">
        <v>37</v>
      </c>
      <c r="O141" t="s">
        <v>53</v>
      </c>
      <c r="P141" s="1">
        <v>45076</v>
      </c>
      <c r="Q141" s="1" t="str">
        <f t="shared" si="15"/>
        <v>2023</v>
      </c>
      <c r="R141" t="s">
        <v>45</v>
      </c>
      <c r="S141" t="s">
        <v>68</v>
      </c>
      <c r="T141">
        <v>10</v>
      </c>
      <c r="U141">
        <v>123461</v>
      </c>
      <c r="V141">
        <v>6629</v>
      </c>
      <c r="W141">
        <v>1</v>
      </c>
      <c r="X141">
        <v>112</v>
      </c>
      <c r="Y141">
        <v>5</v>
      </c>
      <c r="Z141">
        <v>5</v>
      </c>
      <c r="AA141">
        <v>6</v>
      </c>
      <c r="AB141" s="4">
        <f t="shared" si="12"/>
        <v>1.6438356164383561</v>
      </c>
    </row>
    <row r="142" spans="1:28" x14ac:dyDescent="0.3">
      <c r="A142" t="s">
        <v>327</v>
      </c>
      <c r="B142" t="s">
        <v>328</v>
      </c>
      <c r="C142" t="s">
        <v>59</v>
      </c>
      <c r="D142" t="s">
        <v>878</v>
      </c>
      <c r="E142" s="1">
        <v>44036</v>
      </c>
      <c r="F142" t="s">
        <v>29</v>
      </c>
      <c r="G142" s="1">
        <v>44788</v>
      </c>
      <c r="H142" t="s">
        <v>29</v>
      </c>
      <c r="I142" s="1">
        <v>45392</v>
      </c>
      <c r="J142" s="1" t="str">
        <f t="shared" si="13"/>
        <v>2024</v>
      </c>
      <c r="K142" s="1" t="str">
        <f t="shared" si="14"/>
        <v>Apr</v>
      </c>
      <c r="L142" t="s">
        <v>29</v>
      </c>
      <c r="M142" t="s">
        <v>42</v>
      </c>
      <c r="N142" t="s">
        <v>37</v>
      </c>
      <c r="O142" t="s">
        <v>44</v>
      </c>
      <c r="P142" s="1">
        <v>44138</v>
      </c>
      <c r="Q142" s="1" t="str">
        <f t="shared" si="15"/>
        <v>2020</v>
      </c>
      <c r="R142" t="s">
        <v>45</v>
      </c>
      <c r="S142" t="s">
        <v>67</v>
      </c>
      <c r="T142">
        <v>12</v>
      </c>
      <c r="U142">
        <v>118175</v>
      </c>
      <c r="V142">
        <v>10324</v>
      </c>
      <c r="W142">
        <v>5</v>
      </c>
      <c r="X142">
        <v>2</v>
      </c>
      <c r="Y142">
        <v>9</v>
      </c>
      <c r="Z142">
        <v>8</v>
      </c>
      <c r="AA142">
        <v>9</v>
      </c>
      <c r="AB142" s="4">
        <f t="shared" si="12"/>
        <v>2.4657534246575343</v>
      </c>
    </row>
    <row r="143" spans="1:28" x14ac:dyDescent="0.3">
      <c r="A143" t="s">
        <v>329</v>
      </c>
      <c r="B143" t="s">
        <v>330</v>
      </c>
      <c r="C143" t="s">
        <v>41</v>
      </c>
      <c r="D143" t="s">
        <v>878</v>
      </c>
      <c r="E143" s="1">
        <v>44188</v>
      </c>
      <c r="F143" t="s">
        <v>29</v>
      </c>
      <c r="G143" s="1">
        <v>44433</v>
      </c>
      <c r="H143" t="s">
        <v>36</v>
      </c>
      <c r="I143" s="1">
        <v>44314</v>
      </c>
      <c r="J143" s="1" t="str">
        <f t="shared" si="13"/>
        <v>2021</v>
      </c>
      <c r="K143" s="1" t="str">
        <f t="shared" si="14"/>
        <v>Apr</v>
      </c>
      <c r="L143" t="s">
        <v>29</v>
      </c>
      <c r="M143" t="s">
        <v>42</v>
      </c>
      <c r="N143" t="s">
        <v>43</v>
      </c>
      <c r="O143" t="s">
        <v>32</v>
      </c>
      <c r="P143" s="1">
        <v>44687</v>
      </c>
      <c r="Q143" s="1" t="str">
        <f t="shared" si="15"/>
        <v>2022</v>
      </c>
      <c r="R143" t="s">
        <v>38</v>
      </c>
      <c r="S143" t="s">
        <v>46</v>
      </c>
      <c r="T143">
        <v>26</v>
      </c>
      <c r="U143">
        <v>66762</v>
      </c>
      <c r="V143">
        <v>9635</v>
      </c>
      <c r="W143">
        <v>1</v>
      </c>
      <c r="X143">
        <v>98</v>
      </c>
      <c r="Y143">
        <v>10</v>
      </c>
      <c r="Z143">
        <v>6</v>
      </c>
      <c r="AA143">
        <v>13</v>
      </c>
      <c r="AB143" s="4">
        <f t="shared" si="12"/>
        <v>3.5616438356164384</v>
      </c>
    </row>
    <row r="144" spans="1:28" x14ac:dyDescent="0.3">
      <c r="A144" t="s">
        <v>331</v>
      </c>
      <c r="B144" t="s">
        <v>332</v>
      </c>
      <c r="C144" t="s">
        <v>41</v>
      </c>
      <c r="D144" t="s">
        <v>878</v>
      </c>
      <c r="E144" s="1">
        <v>45107</v>
      </c>
      <c r="F144" t="s">
        <v>29</v>
      </c>
      <c r="G144" s="1">
        <v>43873</v>
      </c>
      <c r="H144" t="s">
        <v>29</v>
      </c>
      <c r="I144" s="1">
        <v>43928</v>
      </c>
      <c r="J144" s="1" t="str">
        <f t="shared" si="13"/>
        <v>2020</v>
      </c>
      <c r="K144" s="1" t="str">
        <f t="shared" si="14"/>
        <v>Apr</v>
      </c>
      <c r="L144" t="s">
        <v>36</v>
      </c>
      <c r="M144" t="s">
        <v>54</v>
      </c>
      <c r="N144" t="s">
        <v>37</v>
      </c>
      <c r="O144" t="s">
        <v>44</v>
      </c>
      <c r="P144" s="1">
        <v>44687</v>
      </c>
      <c r="Q144" s="1" t="str">
        <f t="shared" si="15"/>
        <v>2022</v>
      </c>
      <c r="R144" t="s">
        <v>45</v>
      </c>
      <c r="S144" t="s">
        <v>54</v>
      </c>
      <c r="T144">
        <v>13</v>
      </c>
      <c r="U144">
        <v>53128</v>
      </c>
      <c r="V144">
        <v>15331</v>
      </c>
      <c r="W144">
        <v>2</v>
      </c>
      <c r="X144">
        <v>89</v>
      </c>
      <c r="Y144">
        <v>9</v>
      </c>
      <c r="Z144">
        <v>8</v>
      </c>
      <c r="AA144">
        <v>9</v>
      </c>
      <c r="AB144" s="4">
        <f t="shared" si="12"/>
        <v>2.4657534246575343</v>
      </c>
    </row>
    <row r="145" spans="1:28" x14ac:dyDescent="0.3">
      <c r="A145" t="s">
        <v>333</v>
      </c>
      <c r="B145" t="s">
        <v>334</v>
      </c>
      <c r="C145" t="s">
        <v>59</v>
      </c>
      <c r="D145" t="s">
        <v>878</v>
      </c>
      <c r="E145" s="1">
        <v>44440</v>
      </c>
      <c r="F145" t="s">
        <v>29</v>
      </c>
      <c r="G145" s="1">
        <v>44853</v>
      </c>
      <c r="H145" t="s">
        <v>29</v>
      </c>
      <c r="I145" s="1">
        <v>44999</v>
      </c>
      <c r="J145" s="1" t="str">
        <f t="shared" si="13"/>
        <v>2023</v>
      </c>
      <c r="K145" s="1" t="str">
        <f t="shared" si="14"/>
        <v>Mar</v>
      </c>
      <c r="L145" t="s">
        <v>29</v>
      </c>
      <c r="M145" t="s">
        <v>54</v>
      </c>
      <c r="N145" t="s">
        <v>66</v>
      </c>
      <c r="O145" t="s">
        <v>32</v>
      </c>
      <c r="P145" s="1">
        <v>44138</v>
      </c>
      <c r="Q145" s="1" t="str">
        <f t="shared" si="15"/>
        <v>2020</v>
      </c>
      <c r="R145" t="s">
        <v>45</v>
      </c>
      <c r="S145" t="s">
        <v>68</v>
      </c>
      <c r="T145">
        <v>5</v>
      </c>
      <c r="U145">
        <v>111827</v>
      </c>
      <c r="V145">
        <v>13560</v>
      </c>
      <c r="W145">
        <v>3</v>
      </c>
      <c r="X145">
        <v>87</v>
      </c>
      <c r="Y145">
        <v>6</v>
      </c>
      <c r="Z145">
        <v>7</v>
      </c>
      <c r="AA145">
        <v>13</v>
      </c>
      <c r="AB145" s="4">
        <f t="shared" si="12"/>
        <v>3.5616438356164384</v>
      </c>
    </row>
    <row r="146" spans="1:28" x14ac:dyDescent="0.3">
      <c r="A146" t="s">
        <v>335</v>
      </c>
      <c r="B146" t="s">
        <v>336</v>
      </c>
      <c r="C146" t="s">
        <v>41</v>
      </c>
      <c r="D146" t="s">
        <v>878</v>
      </c>
      <c r="E146" s="1">
        <v>44008</v>
      </c>
      <c r="F146" t="s">
        <v>29</v>
      </c>
      <c r="G146" s="1">
        <v>44845</v>
      </c>
      <c r="H146" t="s">
        <v>29</v>
      </c>
      <c r="I146" s="1">
        <v>44755</v>
      </c>
      <c r="J146" s="1" t="str">
        <f t="shared" si="13"/>
        <v>2022</v>
      </c>
      <c r="K146" s="1" t="str">
        <f t="shared" si="14"/>
        <v>Jul</v>
      </c>
      <c r="L146" t="s">
        <v>36</v>
      </c>
      <c r="M146" t="s">
        <v>42</v>
      </c>
      <c r="N146" t="s">
        <v>66</v>
      </c>
      <c r="O146" t="s">
        <v>44</v>
      </c>
      <c r="P146" s="1">
        <v>44947</v>
      </c>
      <c r="Q146" s="1" t="str">
        <f t="shared" si="15"/>
        <v>2023</v>
      </c>
      <c r="R146" t="s">
        <v>45</v>
      </c>
      <c r="S146" t="s">
        <v>54</v>
      </c>
      <c r="T146">
        <v>5</v>
      </c>
      <c r="U146">
        <v>125679</v>
      </c>
      <c r="V146">
        <v>15828</v>
      </c>
      <c r="W146">
        <v>2</v>
      </c>
      <c r="X146">
        <v>7</v>
      </c>
      <c r="Y146">
        <v>5</v>
      </c>
      <c r="Z146">
        <v>5</v>
      </c>
      <c r="AA146">
        <v>12</v>
      </c>
      <c r="AB146" s="4">
        <f t="shared" si="12"/>
        <v>3.2876712328767121</v>
      </c>
    </row>
    <row r="147" spans="1:28" x14ac:dyDescent="0.3">
      <c r="A147" t="s">
        <v>337</v>
      </c>
      <c r="B147" t="s">
        <v>338</v>
      </c>
      <c r="C147" t="s">
        <v>28</v>
      </c>
      <c r="D147" t="s">
        <v>878</v>
      </c>
      <c r="E147" s="1">
        <v>44201</v>
      </c>
      <c r="F147" t="s">
        <v>36</v>
      </c>
      <c r="G147" s="1">
        <v>44710</v>
      </c>
      <c r="H147" t="s">
        <v>29</v>
      </c>
      <c r="I147" s="1">
        <v>44278</v>
      </c>
      <c r="J147" s="1" t="str">
        <f t="shared" si="13"/>
        <v>2021</v>
      </c>
      <c r="K147" s="1" t="str">
        <f t="shared" si="14"/>
        <v>Mar</v>
      </c>
      <c r="L147" t="s">
        <v>36</v>
      </c>
      <c r="M147" t="s">
        <v>30</v>
      </c>
      <c r="N147" t="s">
        <v>50</v>
      </c>
      <c r="O147" t="s">
        <v>44</v>
      </c>
      <c r="P147" s="1">
        <v>44900</v>
      </c>
      <c r="Q147" s="1" t="str">
        <f t="shared" si="15"/>
        <v>2022</v>
      </c>
      <c r="R147" t="s">
        <v>45</v>
      </c>
      <c r="S147" t="s">
        <v>67</v>
      </c>
      <c r="T147">
        <v>5</v>
      </c>
      <c r="U147">
        <v>66434</v>
      </c>
      <c r="V147">
        <v>16106</v>
      </c>
      <c r="W147">
        <v>4</v>
      </c>
      <c r="X147">
        <v>80</v>
      </c>
      <c r="Y147">
        <v>1</v>
      </c>
      <c r="Z147">
        <v>6</v>
      </c>
      <c r="AA147">
        <v>6</v>
      </c>
      <c r="AB147" s="4">
        <f t="shared" si="12"/>
        <v>1.6438356164383561</v>
      </c>
    </row>
    <row r="148" spans="1:28" x14ac:dyDescent="0.3">
      <c r="A148" t="s">
        <v>339</v>
      </c>
      <c r="B148" t="s">
        <v>340</v>
      </c>
      <c r="C148" t="s">
        <v>28</v>
      </c>
      <c r="D148" t="s">
        <v>49</v>
      </c>
      <c r="E148" s="1">
        <v>44798</v>
      </c>
      <c r="F148" t="s">
        <v>29</v>
      </c>
      <c r="G148" s="1">
        <v>45138</v>
      </c>
      <c r="H148" t="s">
        <v>29</v>
      </c>
      <c r="I148" s="1">
        <v>45137</v>
      </c>
      <c r="J148" s="1" t="str">
        <f t="shared" si="13"/>
        <v>2023</v>
      </c>
      <c r="K148" s="1" t="str">
        <f t="shared" si="14"/>
        <v>Jul</v>
      </c>
      <c r="L148" t="s">
        <v>36</v>
      </c>
      <c r="M148" t="s">
        <v>54</v>
      </c>
      <c r="N148" t="s">
        <v>81</v>
      </c>
      <c r="O148" t="s">
        <v>32</v>
      </c>
      <c r="P148" s="1">
        <v>45324</v>
      </c>
      <c r="Q148" s="1" t="str">
        <f t="shared" si="15"/>
        <v>2024</v>
      </c>
      <c r="R148" t="s">
        <v>45</v>
      </c>
      <c r="S148" t="s">
        <v>33</v>
      </c>
      <c r="T148">
        <v>15</v>
      </c>
      <c r="U148">
        <v>131359</v>
      </c>
      <c r="V148">
        <v>17326</v>
      </c>
      <c r="W148">
        <v>5</v>
      </c>
      <c r="X148">
        <v>64</v>
      </c>
      <c r="Y148">
        <v>10</v>
      </c>
      <c r="Z148">
        <v>4</v>
      </c>
      <c r="AA148">
        <v>14</v>
      </c>
      <c r="AB148" s="4">
        <f t="shared" si="12"/>
        <v>3.8356164383561646</v>
      </c>
    </row>
    <row r="149" spans="1:28" x14ac:dyDescent="0.3">
      <c r="A149" t="s">
        <v>341</v>
      </c>
      <c r="B149" t="s">
        <v>342</v>
      </c>
      <c r="C149" t="s">
        <v>28</v>
      </c>
      <c r="D149" t="s">
        <v>878</v>
      </c>
      <c r="E149" s="1">
        <v>44966</v>
      </c>
      <c r="F149" t="s">
        <v>36</v>
      </c>
      <c r="G149" s="1">
        <v>45430</v>
      </c>
      <c r="H149" t="s">
        <v>29</v>
      </c>
      <c r="I149" s="1">
        <v>44253</v>
      </c>
      <c r="J149" s="1" t="str">
        <f t="shared" si="13"/>
        <v>2021</v>
      </c>
      <c r="K149" s="1" t="str">
        <f t="shared" si="14"/>
        <v>Feb</v>
      </c>
      <c r="L149" t="s">
        <v>36</v>
      </c>
      <c r="M149" t="s">
        <v>54</v>
      </c>
      <c r="N149" t="s">
        <v>43</v>
      </c>
      <c r="O149" t="s">
        <v>53</v>
      </c>
      <c r="P149" s="1">
        <v>44574</v>
      </c>
      <c r="Q149" s="1" t="str">
        <f t="shared" si="15"/>
        <v>2022</v>
      </c>
      <c r="R149" t="s">
        <v>38</v>
      </c>
      <c r="S149" t="s">
        <v>54</v>
      </c>
      <c r="T149">
        <v>11</v>
      </c>
      <c r="U149">
        <v>110418</v>
      </c>
      <c r="V149">
        <v>13771</v>
      </c>
      <c r="W149">
        <v>1</v>
      </c>
      <c r="X149">
        <v>93</v>
      </c>
      <c r="Y149">
        <v>9</v>
      </c>
      <c r="Z149">
        <v>4</v>
      </c>
      <c r="AA149">
        <v>10</v>
      </c>
      <c r="AB149" s="4">
        <f t="shared" si="12"/>
        <v>2.7397260273972601</v>
      </c>
    </row>
    <row r="150" spans="1:28" x14ac:dyDescent="0.3">
      <c r="A150" t="s">
        <v>343</v>
      </c>
      <c r="B150" t="s">
        <v>344</v>
      </c>
      <c r="C150" t="s">
        <v>28</v>
      </c>
      <c r="D150" t="s">
        <v>878</v>
      </c>
      <c r="E150" s="1">
        <v>44864</v>
      </c>
      <c r="F150" t="s">
        <v>29</v>
      </c>
      <c r="G150" s="1">
        <v>43853</v>
      </c>
      <c r="H150" t="s">
        <v>29</v>
      </c>
      <c r="I150" s="1">
        <v>44833</v>
      </c>
      <c r="J150" s="1" t="str">
        <f t="shared" si="13"/>
        <v>2022</v>
      </c>
      <c r="K150" s="1" t="str">
        <f t="shared" si="14"/>
        <v>Sep</v>
      </c>
      <c r="L150" t="s">
        <v>36</v>
      </c>
      <c r="M150" t="s">
        <v>42</v>
      </c>
      <c r="N150" t="s">
        <v>43</v>
      </c>
      <c r="O150" t="s">
        <v>53</v>
      </c>
      <c r="P150" s="1">
        <v>45257</v>
      </c>
      <c r="Q150" s="1" t="str">
        <f t="shared" si="15"/>
        <v>2023</v>
      </c>
      <c r="R150" t="s">
        <v>38</v>
      </c>
      <c r="S150" t="s">
        <v>68</v>
      </c>
      <c r="T150">
        <v>27</v>
      </c>
      <c r="U150">
        <v>74813</v>
      </c>
      <c r="V150">
        <v>12731</v>
      </c>
      <c r="W150">
        <v>1</v>
      </c>
      <c r="X150">
        <v>88</v>
      </c>
      <c r="Y150">
        <v>1</v>
      </c>
      <c r="Z150">
        <v>5</v>
      </c>
      <c r="AA150">
        <v>11</v>
      </c>
      <c r="AB150" s="4">
        <f t="shared" si="12"/>
        <v>3.0136986301369864</v>
      </c>
    </row>
    <row r="151" spans="1:28" x14ac:dyDescent="0.3">
      <c r="A151" t="s">
        <v>345</v>
      </c>
      <c r="B151" t="s">
        <v>346</v>
      </c>
      <c r="C151" t="s">
        <v>28</v>
      </c>
      <c r="D151" t="s">
        <v>49</v>
      </c>
      <c r="E151" s="1">
        <v>44323</v>
      </c>
      <c r="F151" t="s">
        <v>29</v>
      </c>
      <c r="G151" s="1">
        <v>44186</v>
      </c>
      <c r="H151" t="s">
        <v>29</v>
      </c>
      <c r="I151" s="1">
        <v>44975</v>
      </c>
      <c r="J151" s="1" t="str">
        <f t="shared" si="13"/>
        <v>2023</v>
      </c>
      <c r="K151" s="1" t="str">
        <f t="shared" si="14"/>
        <v>Feb</v>
      </c>
      <c r="L151" t="s">
        <v>36</v>
      </c>
      <c r="M151" t="s">
        <v>30</v>
      </c>
      <c r="N151" t="s">
        <v>37</v>
      </c>
      <c r="O151" t="s">
        <v>44</v>
      </c>
      <c r="P151" s="1">
        <v>44067</v>
      </c>
      <c r="Q151" s="1" t="str">
        <f t="shared" si="15"/>
        <v>2020</v>
      </c>
      <c r="R151" t="s">
        <v>45</v>
      </c>
      <c r="S151" t="s">
        <v>33</v>
      </c>
      <c r="T151">
        <v>22</v>
      </c>
      <c r="U151">
        <v>139777</v>
      </c>
      <c r="V151">
        <v>11038</v>
      </c>
      <c r="W151">
        <v>1</v>
      </c>
      <c r="X151">
        <v>33</v>
      </c>
      <c r="Y151">
        <v>5</v>
      </c>
      <c r="Z151">
        <v>5</v>
      </c>
      <c r="AA151">
        <v>8</v>
      </c>
      <c r="AB151" s="4">
        <f t="shared" si="12"/>
        <v>2.1917808219178081</v>
      </c>
    </row>
    <row r="152" spans="1:28" x14ac:dyDescent="0.3">
      <c r="A152" t="s">
        <v>347</v>
      </c>
      <c r="B152" t="s">
        <v>348</v>
      </c>
      <c r="C152" t="s">
        <v>59</v>
      </c>
      <c r="D152" t="s">
        <v>49</v>
      </c>
      <c r="E152" s="1">
        <v>44274</v>
      </c>
      <c r="F152" t="s">
        <v>29</v>
      </c>
      <c r="G152" s="1">
        <v>45102</v>
      </c>
      <c r="H152" t="s">
        <v>36</v>
      </c>
      <c r="I152" s="1">
        <v>44433</v>
      </c>
      <c r="J152" s="1" t="str">
        <f t="shared" si="13"/>
        <v>2021</v>
      </c>
      <c r="K152" s="1" t="str">
        <f t="shared" si="14"/>
        <v>Aug</v>
      </c>
      <c r="L152" t="s">
        <v>36</v>
      </c>
      <c r="M152" t="s">
        <v>54</v>
      </c>
      <c r="N152" t="s">
        <v>31</v>
      </c>
      <c r="O152" t="s">
        <v>53</v>
      </c>
      <c r="P152" s="1">
        <v>43961</v>
      </c>
      <c r="Q152" s="1" t="str">
        <f t="shared" si="15"/>
        <v>2020</v>
      </c>
      <c r="R152" t="s">
        <v>45</v>
      </c>
      <c r="S152" t="s">
        <v>67</v>
      </c>
      <c r="T152">
        <v>17</v>
      </c>
      <c r="U152">
        <v>92419</v>
      </c>
      <c r="V152">
        <v>1771</v>
      </c>
      <c r="W152">
        <v>1</v>
      </c>
      <c r="X152">
        <v>97</v>
      </c>
      <c r="Y152">
        <v>7</v>
      </c>
      <c r="Z152">
        <v>9</v>
      </c>
      <c r="AA152">
        <v>9</v>
      </c>
      <c r="AB152" s="4">
        <f t="shared" si="12"/>
        <v>2.4657534246575343</v>
      </c>
    </row>
    <row r="153" spans="1:28" x14ac:dyDescent="0.3">
      <c r="A153" t="s">
        <v>349</v>
      </c>
      <c r="B153" t="s">
        <v>350</v>
      </c>
      <c r="C153" t="s">
        <v>41</v>
      </c>
      <c r="D153" t="s">
        <v>878</v>
      </c>
      <c r="E153" s="1">
        <v>44045</v>
      </c>
      <c r="F153" t="s">
        <v>29</v>
      </c>
      <c r="G153" s="1">
        <v>45274</v>
      </c>
      <c r="H153" t="s">
        <v>29</v>
      </c>
      <c r="I153" s="1">
        <v>43963</v>
      </c>
      <c r="J153" s="1" t="str">
        <f t="shared" si="13"/>
        <v>2020</v>
      </c>
      <c r="K153" s="1" t="str">
        <f t="shared" si="14"/>
        <v>May</v>
      </c>
      <c r="L153" t="s">
        <v>36</v>
      </c>
      <c r="M153" t="s">
        <v>30</v>
      </c>
      <c r="N153" t="s">
        <v>50</v>
      </c>
      <c r="O153" t="s">
        <v>32</v>
      </c>
      <c r="P153" s="1">
        <v>45257</v>
      </c>
      <c r="Q153" s="1" t="str">
        <f t="shared" si="15"/>
        <v>2023</v>
      </c>
      <c r="R153" t="s">
        <v>38</v>
      </c>
      <c r="S153" t="s">
        <v>68</v>
      </c>
      <c r="T153">
        <v>18</v>
      </c>
      <c r="U153">
        <v>87534</v>
      </c>
      <c r="V153">
        <v>9555</v>
      </c>
      <c r="W153">
        <v>3</v>
      </c>
      <c r="X153">
        <v>190</v>
      </c>
      <c r="Y153">
        <v>5</v>
      </c>
      <c r="Z153">
        <v>1</v>
      </c>
      <c r="AA153">
        <v>4</v>
      </c>
      <c r="AB153" s="4">
        <f t="shared" si="12"/>
        <v>1.095890410958904</v>
      </c>
    </row>
    <row r="154" spans="1:28" x14ac:dyDescent="0.3">
      <c r="A154" t="s">
        <v>351</v>
      </c>
      <c r="B154" t="s">
        <v>352</v>
      </c>
      <c r="C154" t="s">
        <v>28</v>
      </c>
      <c r="D154" t="s">
        <v>878</v>
      </c>
      <c r="E154" s="1">
        <v>44025</v>
      </c>
      <c r="F154" t="s">
        <v>36</v>
      </c>
      <c r="G154" s="1">
        <v>45075</v>
      </c>
      <c r="H154" t="s">
        <v>36</v>
      </c>
      <c r="I154" s="1">
        <v>44212</v>
      </c>
      <c r="J154" s="1" t="str">
        <f t="shared" si="13"/>
        <v>2021</v>
      </c>
      <c r="K154" s="1" t="str">
        <f t="shared" si="14"/>
        <v>Jan</v>
      </c>
      <c r="L154" t="s">
        <v>36</v>
      </c>
      <c r="M154" t="s">
        <v>54</v>
      </c>
      <c r="N154" t="s">
        <v>81</v>
      </c>
      <c r="O154" t="s">
        <v>32</v>
      </c>
      <c r="P154" s="1">
        <v>45257</v>
      </c>
      <c r="Q154" s="1" t="str">
        <f t="shared" si="15"/>
        <v>2023</v>
      </c>
      <c r="R154" t="s">
        <v>38</v>
      </c>
      <c r="S154" t="s">
        <v>68</v>
      </c>
      <c r="T154">
        <v>23</v>
      </c>
      <c r="U154">
        <v>40728</v>
      </c>
      <c r="V154">
        <v>10983</v>
      </c>
      <c r="W154">
        <v>3</v>
      </c>
      <c r="X154">
        <v>50</v>
      </c>
      <c r="Y154">
        <v>4</v>
      </c>
      <c r="Z154">
        <v>5</v>
      </c>
      <c r="AA154">
        <v>4</v>
      </c>
      <c r="AB154" s="4">
        <f t="shared" si="12"/>
        <v>1.095890410958904</v>
      </c>
    </row>
    <row r="155" spans="1:28" x14ac:dyDescent="0.3">
      <c r="A155" t="s">
        <v>353</v>
      </c>
      <c r="B155" t="s">
        <v>354</v>
      </c>
      <c r="C155" t="s">
        <v>59</v>
      </c>
      <c r="D155" t="s">
        <v>878</v>
      </c>
      <c r="E155" s="1">
        <v>45502</v>
      </c>
      <c r="F155" t="s">
        <v>36</v>
      </c>
      <c r="G155" s="1">
        <v>44597</v>
      </c>
      <c r="H155" t="s">
        <v>36</v>
      </c>
      <c r="I155" s="1">
        <v>45080</v>
      </c>
      <c r="J155" s="1" t="str">
        <f t="shared" ref="J155:J192" si="16">TEXT($I155,"yyyy")</f>
        <v>2023</v>
      </c>
      <c r="K155" s="1" t="str">
        <f t="shared" ref="K155:K192" si="17">TEXT(I155,"mmm")</f>
        <v>Jun</v>
      </c>
      <c r="L155" t="s">
        <v>29</v>
      </c>
      <c r="M155" t="s">
        <v>42</v>
      </c>
      <c r="N155" t="s">
        <v>37</v>
      </c>
      <c r="O155" t="s">
        <v>44</v>
      </c>
      <c r="P155" s="1">
        <v>45257</v>
      </c>
      <c r="Q155" s="1" t="str">
        <f t="shared" si="15"/>
        <v>2023</v>
      </c>
      <c r="R155" t="s">
        <v>38</v>
      </c>
      <c r="S155" t="s">
        <v>67</v>
      </c>
      <c r="T155">
        <v>17</v>
      </c>
      <c r="U155">
        <v>121954</v>
      </c>
      <c r="V155">
        <v>11682</v>
      </c>
      <c r="W155">
        <v>5</v>
      </c>
      <c r="X155">
        <v>139</v>
      </c>
      <c r="Y155">
        <v>5</v>
      </c>
      <c r="Z155">
        <v>1</v>
      </c>
      <c r="AA155">
        <v>1</v>
      </c>
      <c r="AB155" s="4">
        <f t="shared" si="12"/>
        <v>0.27397260273972601</v>
      </c>
    </row>
    <row r="156" spans="1:28" x14ac:dyDescent="0.3">
      <c r="A156" t="s">
        <v>355</v>
      </c>
      <c r="B156" t="s">
        <v>356</v>
      </c>
      <c r="C156" t="s">
        <v>28</v>
      </c>
      <c r="D156" t="s">
        <v>878</v>
      </c>
      <c r="E156" s="1">
        <v>44344</v>
      </c>
      <c r="F156" t="s">
        <v>36</v>
      </c>
      <c r="G156" s="1">
        <v>44484</v>
      </c>
      <c r="H156" t="s">
        <v>29</v>
      </c>
      <c r="I156" s="1">
        <v>44033</v>
      </c>
      <c r="J156" s="1" t="str">
        <f t="shared" si="16"/>
        <v>2020</v>
      </c>
      <c r="K156" s="1" t="str">
        <f t="shared" si="17"/>
        <v>Jul</v>
      </c>
      <c r="L156" t="s">
        <v>29</v>
      </c>
      <c r="M156" t="s">
        <v>54</v>
      </c>
      <c r="N156" t="s">
        <v>50</v>
      </c>
      <c r="O156" t="s">
        <v>32</v>
      </c>
      <c r="P156" s="1">
        <v>44608</v>
      </c>
      <c r="Q156" s="1" t="str">
        <f t="shared" si="15"/>
        <v>2022</v>
      </c>
      <c r="R156" t="s">
        <v>38</v>
      </c>
      <c r="S156" t="s">
        <v>54</v>
      </c>
      <c r="T156">
        <v>15</v>
      </c>
      <c r="U156">
        <v>113782</v>
      </c>
      <c r="V156">
        <v>15156</v>
      </c>
      <c r="W156">
        <v>2</v>
      </c>
      <c r="X156">
        <v>56</v>
      </c>
      <c r="Y156">
        <v>4</v>
      </c>
      <c r="Z156">
        <v>9</v>
      </c>
      <c r="AA156">
        <v>15</v>
      </c>
      <c r="AB156" s="4">
        <f t="shared" si="12"/>
        <v>4.10958904109589</v>
      </c>
    </row>
    <row r="157" spans="1:28" x14ac:dyDescent="0.3">
      <c r="A157" t="s">
        <v>357</v>
      </c>
      <c r="B157" t="s">
        <v>358</v>
      </c>
      <c r="C157" t="s">
        <v>41</v>
      </c>
      <c r="D157" t="s">
        <v>878</v>
      </c>
      <c r="E157" s="1">
        <v>44988</v>
      </c>
      <c r="F157" t="s">
        <v>36</v>
      </c>
      <c r="G157" s="1">
        <v>44536</v>
      </c>
      <c r="H157" t="s">
        <v>29</v>
      </c>
      <c r="I157" s="1">
        <v>45064</v>
      </c>
      <c r="J157" s="1" t="str">
        <f t="shared" si="16"/>
        <v>2023</v>
      </c>
      <c r="K157" s="1" t="str">
        <f t="shared" si="17"/>
        <v>May</v>
      </c>
      <c r="L157" t="s">
        <v>29</v>
      </c>
      <c r="M157" t="s">
        <v>42</v>
      </c>
      <c r="N157" t="s">
        <v>43</v>
      </c>
      <c r="O157" t="s">
        <v>32</v>
      </c>
      <c r="P157" s="1">
        <v>45257</v>
      </c>
      <c r="Q157" s="1" t="str">
        <f t="shared" si="15"/>
        <v>2023</v>
      </c>
      <c r="R157" t="s">
        <v>38</v>
      </c>
      <c r="S157" t="s">
        <v>54</v>
      </c>
      <c r="T157">
        <v>20</v>
      </c>
      <c r="U157">
        <v>52033</v>
      </c>
      <c r="V157">
        <v>3322</v>
      </c>
      <c r="W157">
        <v>4</v>
      </c>
      <c r="X157">
        <v>147</v>
      </c>
      <c r="Y157">
        <v>8</v>
      </c>
      <c r="Z157">
        <v>5</v>
      </c>
      <c r="AA157">
        <v>0</v>
      </c>
      <c r="AB157" s="4">
        <f t="shared" si="12"/>
        <v>0</v>
      </c>
    </row>
    <row r="158" spans="1:28" x14ac:dyDescent="0.3">
      <c r="A158" t="s">
        <v>359</v>
      </c>
      <c r="B158" t="s">
        <v>360</v>
      </c>
      <c r="C158" t="s">
        <v>28</v>
      </c>
      <c r="D158" t="s">
        <v>878</v>
      </c>
      <c r="E158" s="1">
        <v>44179</v>
      </c>
      <c r="F158" t="s">
        <v>36</v>
      </c>
      <c r="G158" s="1">
        <v>45278</v>
      </c>
      <c r="H158" t="s">
        <v>29</v>
      </c>
      <c r="I158" s="1">
        <v>44588</v>
      </c>
      <c r="J158" s="1" t="str">
        <f t="shared" si="16"/>
        <v>2022</v>
      </c>
      <c r="K158" s="1" t="str">
        <f t="shared" si="17"/>
        <v>Jan</v>
      </c>
      <c r="L158" t="s">
        <v>36</v>
      </c>
      <c r="M158" t="s">
        <v>42</v>
      </c>
      <c r="N158" t="s">
        <v>50</v>
      </c>
      <c r="O158" t="s">
        <v>32</v>
      </c>
      <c r="P158" s="1">
        <v>45257</v>
      </c>
      <c r="Q158" s="1" t="str">
        <f t="shared" si="15"/>
        <v>2023</v>
      </c>
      <c r="R158" t="s">
        <v>45</v>
      </c>
      <c r="S158" t="s">
        <v>67</v>
      </c>
      <c r="T158">
        <v>7</v>
      </c>
      <c r="U158">
        <v>62722</v>
      </c>
      <c r="V158">
        <v>4927</v>
      </c>
      <c r="W158">
        <v>4</v>
      </c>
      <c r="X158">
        <v>5</v>
      </c>
      <c r="Y158">
        <v>3</v>
      </c>
      <c r="Z158">
        <v>4</v>
      </c>
      <c r="AA158">
        <v>13</v>
      </c>
      <c r="AB158" s="4">
        <f t="shared" si="12"/>
        <v>3.5616438356164384</v>
      </c>
    </row>
    <row r="159" spans="1:28" x14ac:dyDescent="0.3">
      <c r="A159" t="s">
        <v>361</v>
      </c>
      <c r="B159" t="s">
        <v>362</v>
      </c>
      <c r="C159" t="s">
        <v>41</v>
      </c>
      <c r="D159" t="s">
        <v>878</v>
      </c>
      <c r="E159" s="1">
        <v>44590</v>
      </c>
      <c r="F159" t="s">
        <v>36</v>
      </c>
      <c r="G159" s="1">
        <v>44695</v>
      </c>
      <c r="H159" t="s">
        <v>36</v>
      </c>
      <c r="I159" s="1">
        <v>44903</v>
      </c>
      <c r="J159" s="1" t="str">
        <f t="shared" si="16"/>
        <v>2022</v>
      </c>
      <c r="K159" s="1" t="str">
        <f t="shared" si="17"/>
        <v>Dec</v>
      </c>
      <c r="L159" t="s">
        <v>29</v>
      </c>
      <c r="M159" t="s">
        <v>54</v>
      </c>
      <c r="N159" t="s">
        <v>50</v>
      </c>
      <c r="O159" t="s">
        <v>53</v>
      </c>
      <c r="P159" s="1">
        <v>44430</v>
      </c>
      <c r="Q159" s="1" t="str">
        <f t="shared" si="15"/>
        <v>2021</v>
      </c>
      <c r="R159" t="s">
        <v>38</v>
      </c>
      <c r="S159" t="s">
        <v>46</v>
      </c>
      <c r="T159">
        <v>27</v>
      </c>
      <c r="U159">
        <v>56556</v>
      </c>
      <c r="V159">
        <v>14870</v>
      </c>
      <c r="W159">
        <v>3</v>
      </c>
      <c r="X159">
        <v>98</v>
      </c>
      <c r="Y159">
        <v>2</v>
      </c>
      <c r="Z159">
        <v>5</v>
      </c>
      <c r="AA159">
        <v>4</v>
      </c>
      <c r="AB159" s="4">
        <f t="shared" si="12"/>
        <v>1.095890410958904</v>
      </c>
    </row>
    <row r="160" spans="1:28" x14ac:dyDescent="0.3">
      <c r="A160" t="s">
        <v>363</v>
      </c>
      <c r="B160" t="s">
        <v>364</v>
      </c>
      <c r="C160" t="s">
        <v>41</v>
      </c>
      <c r="D160" t="s">
        <v>878</v>
      </c>
      <c r="E160" s="1">
        <v>45096</v>
      </c>
      <c r="F160" t="s">
        <v>36</v>
      </c>
      <c r="G160" s="1">
        <v>44523</v>
      </c>
      <c r="H160" t="s">
        <v>29</v>
      </c>
      <c r="I160" s="1">
        <v>43948</v>
      </c>
      <c r="J160" s="1" t="str">
        <f t="shared" si="16"/>
        <v>2020</v>
      </c>
      <c r="K160" s="1" t="str">
        <f t="shared" si="17"/>
        <v>Apr</v>
      </c>
      <c r="L160" t="s">
        <v>36</v>
      </c>
      <c r="M160" t="s">
        <v>42</v>
      </c>
      <c r="N160" t="s">
        <v>31</v>
      </c>
      <c r="O160" t="s">
        <v>44</v>
      </c>
      <c r="P160" s="1">
        <v>45257</v>
      </c>
      <c r="Q160" s="1" t="str">
        <f t="shared" si="15"/>
        <v>2023</v>
      </c>
      <c r="R160" t="s">
        <v>38</v>
      </c>
      <c r="S160" t="s">
        <v>67</v>
      </c>
      <c r="T160">
        <v>19</v>
      </c>
      <c r="U160">
        <v>132199</v>
      </c>
      <c r="V160">
        <v>14460</v>
      </c>
      <c r="W160">
        <v>1</v>
      </c>
      <c r="X160">
        <v>55</v>
      </c>
      <c r="Y160">
        <v>4</v>
      </c>
      <c r="Z160">
        <v>4</v>
      </c>
      <c r="AA160">
        <v>13</v>
      </c>
      <c r="AB160" s="4">
        <f t="shared" si="12"/>
        <v>3.5616438356164384</v>
      </c>
    </row>
    <row r="161" spans="1:28" x14ac:dyDescent="0.3">
      <c r="A161" t="s">
        <v>365</v>
      </c>
      <c r="B161" t="s">
        <v>366</v>
      </c>
      <c r="C161" t="s">
        <v>59</v>
      </c>
      <c r="D161" t="s">
        <v>878</v>
      </c>
      <c r="E161" s="1">
        <v>44463</v>
      </c>
      <c r="F161" t="s">
        <v>29</v>
      </c>
      <c r="G161" s="1">
        <v>44804</v>
      </c>
      <c r="H161" t="s">
        <v>36</v>
      </c>
      <c r="I161" s="1">
        <v>44990</v>
      </c>
      <c r="J161" s="1" t="str">
        <f t="shared" si="16"/>
        <v>2023</v>
      </c>
      <c r="K161" s="1" t="str">
        <f t="shared" si="17"/>
        <v>Mar</v>
      </c>
      <c r="L161" t="s">
        <v>29</v>
      </c>
      <c r="M161" t="s">
        <v>30</v>
      </c>
      <c r="N161" t="s">
        <v>43</v>
      </c>
      <c r="O161" t="s">
        <v>44</v>
      </c>
      <c r="P161" s="1">
        <v>44178</v>
      </c>
      <c r="Q161" s="1" t="str">
        <f t="shared" si="15"/>
        <v>2020</v>
      </c>
      <c r="R161" t="s">
        <v>38</v>
      </c>
      <c r="S161" t="s">
        <v>33</v>
      </c>
      <c r="T161">
        <v>25</v>
      </c>
      <c r="U161">
        <v>115375</v>
      </c>
      <c r="V161">
        <v>2438</v>
      </c>
      <c r="W161">
        <v>4</v>
      </c>
      <c r="X161">
        <v>42</v>
      </c>
      <c r="Y161">
        <v>7</v>
      </c>
      <c r="Z161">
        <v>10</v>
      </c>
      <c r="AA161">
        <v>0</v>
      </c>
      <c r="AB161" s="4">
        <f t="shared" si="12"/>
        <v>0</v>
      </c>
    </row>
    <row r="162" spans="1:28" x14ac:dyDescent="0.3">
      <c r="A162" t="s">
        <v>367</v>
      </c>
      <c r="B162" t="s">
        <v>368</v>
      </c>
      <c r="C162" t="s">
        <v>28</v>
      </c>
      <c r="D162" t="s">
        <v>878</v>
      </c>
      <c r="E162" s="1">
        <v>44585</v>
      </c>
      <c r="F162" t="s">
        <v>36</v>
      </c>
      <c r="G162" s="1">
        <v>44202</v>
      </c>
      <c r="H162" t="s">
        <v>29</v>
      </c>
      <c r="I162" s="1">
        <v>43938</v>
      </c>
      <c r="J162" s="1" t="str">
        <f t="shared" si="16"/>
        <v>2020</v>
      </c>
      <c r="K162" s="1" t="str">
        <f t="shared" si="17"/>
        <v>Apr</v>
      </c>
      <c r="L162" t="s">
        <v>29</v>
      </c>
      <c r="M162" t="s">
        <v>54</v>
      </c>
      <c r="N162" t="s">
        <v>50</v>
      </c>
      <c r="O162" t="s">
        <v>53</v>
      </c>
      <c r="P162" s="1">
        <v>44589</v>
      </c>
      <c r="Q162" s="1" t="str">
        <f t="shared" si="15"/>
        <v>2022</v>
      </c>
      <c r="R162" t="s">
        <v>38</v>
      </c>
      <c r="S162" t="s">
        <v>67</v>
      </c>
      <c r="T162">
        <v>11</v>
      </c>
      <c r="U162">
        <v>88841</v>
      </c>
      <c r="V162">
        <v>12827</v>
      </c>
      <c r="W162">
        <v>5</v>
      </c>
      <c r="X162">
        <v>63</v>
      </c>
      <c r="Y162">
        <v>7</v>
      </c>
      <c r="Z162">
        <v>3</v>
      </c>
      <c r="AA162">
        <v>9</v>
      </c>
      <c r="AB162" s="4">
        <f t="shared" si="12"/>
        <v>2.4657534246575343</v>
      </c>
    </row>
    <row r="163" spans="1:28" x14ac:dyDescent="0.3">
      <c r="A163" t="s">
        <v>369</v>
      </c>
      <c r="B163" t="s">
        <v>370</v>
      </c>
      <c r="C163" t="s">
        <v>59</v>
      </c>
      <c r="D163" t="s">
        <v>49</v>
      </c>
      <c r="E163" s="1">
        <v>45186</v>
      </c>
      <c r="F163" t="s">
        <v>29</v>
      </c>
      <c r="G163" s="1">
        <v>44541</v>
      </c>
      <c r="H163" t="s">
        <v>29</v>
      </c>
      <c r="I163" s="1">
        <v>45360</v>
      </c>
      <c r="J163" s="1" t="str">
        <f t="shared" si="16"/>
        <v>2024</v>
      </c>
      <c r="K163" s="1" t="str">
        <f t="shared" si="17"/>
        <v>Mar</v>
      </c>
      <c r="L163" t="s">
        <v>36</v>
      </c>
      <c r="M163" t="s">
        <v>42</v>
      </c>
      <c r="N163" t="s">
        <v>31</v>
      </c>
      <c r="O163" t="s">
        <v>32</v>
      </c>
      <c r="P163" s="1">
        <v>44067</v>
      </c>
      <c r="Q163" s="1" t="str">
        <f t="shared" si="15"/>
        <v>2020</v>
      </c>
      <c r="R163" t="s">
        <v>45</v>
      </c>
      <c r="S163" t="s">
        <v>54</v>
      </c>
      <c r="T163">
        <v>6</v>
      </c>
      <c r="U163">
        <v>58726</v>
      </c>
      <c r="V163">
        <v>7142</v>
      </c>
      <c r="W163">
        <v>5</v>
      </c>
      <c r="X163">
        <v>157</v>
      </c>
      <c r="Y163">
        <v>5</v>
      </c>
      <c r="Z163">
        <v>10</v>
      </c>
      <c r="AA163">
        <v>12</v>
      </c>
      <c r="AB163" s="4">
        <f t="shared" si="12"/>
        <v>3.2876712328767121</v>
      </c>
    </row>
    <row r="164" spans="1:28" x14ac:dyDescent="0.3">
      <c r="A164" t="s">
        <v>371</v>
      </c>
      <c r="B164" t="s">
        <v>372</v>
      </c>
      <c r="C164" t="s">
        <v>59</v>
      </c>
      <c r="D164" t="s">
        <v>878</v>
      </c>
      <c r="E164" s="1">
        <v>44715</v>
      </c>
      <c r="F164" t="s">
        <v>29</v>
      </c>
      <c r="G164" s="1">
        <v>44774</v>
      </c>
      <c r="H164" t="s">
        <v>29</v>
      </c>
      <c r="I164" s="1">
        <v>45315</v>
      </c>
      <c r="J164" s="1" t="str">
        <f t="shared" si="16"/>
        <v>2024</v>
      </c>
      <c r="K164" s="1" t="str">
        <f t="shared" si="17"/>
        <v>Jan</v>
      </c>
      <c r="L164" t="s">
        <v>29</v>
      </c>
      <c r="M164" t="s">
        <v>42</v>
      </c>
      <c r="N164" t="s">
        <v>37</v>
      </c>
      <c r="O164" t="s">
        <v>53</v>
      </c>
      <c r="P164" s="1">
        <v>44067</v>
      </c>
      <c r="Q164" s="1" t="str">
        <f t="shared" si="15"/>
        <v>2020</v>
      </c>
      <c r="R164" t="s">
        <v>38</v>
      </c>
      <c r="S164" t="s">
        <v>54</v>
      </c>
      <c r="T164">
        <v>20</v>
      </c>
      <c r="U164">
        <v>76069</v>
      </c>
      <c r="V164">
        <v>1416</v>
      </c>
      <c r="W164">
        <v>1</v>
      </c>
      <c r="X164">
        <v>48</v>
      </c>
      <c r="Y164">
        <v>9</v>
      </c>
      <c r="Z164">
        <v>6</v>
      </c>
      <c r="AA164">
        <v>14</v>
      </c>
      <c r="AB164" s="4">
        <f t="shared" si="12"/>
        <v>3.8356164383561646</v>
      </c>
    </row>
    <row r="165" spans="1:28" x14ac:dyDescent="0.3">
      <c r="A165" t="s">
        <v>373</v>
      </c>
      <c r="B165" t="s">
        <v>374</v>
      </c>
      <c r="C165" t="s">
        <v>28</v>
      </c>
      <c r="D165" t="s">
        <v>878</v>
      </c>
      <c r="E165" s="1">
        <v>44412</v>
      </c>
      <c r="F165" t="s">
        <v>29</v>
      </c>
      <c r="G165" s="1">
        <v>45093</v>
      </c>
      <c r="H165" t="s">
        <v>36</v>
      </c>
      <c r="I165" s="1">
        <v>43857</v>
      </c>
      <c r="J165" s="1" t="str">
        <f t="shared" si="16"/>
        <v>2020</v>
      </c>
      <c r="K165" s="1" t="str">
        <f t="shared" si="17"/>
        <v>Jan</v>
      </c>
      <c r="L165" t="s">
        <v>36</v>
      </c>
      <c r="M165" t="s">
        <v>30</v>
      </c>
      <c r="N165" t="s">
        <v>81</v>
      </c>
      <c r="O165" t="s">
        <v>53</v>
      </c>
      <c r="P165" s="1">
        <v>45257</v>
      </c>
      <c r="Q165" s="1" t="str">
        <f t="shared" si="15"/>
        <v>2023</v>
      </c>
      <c r="R165" t="s">
        <v>38</v>
      </c>
      <c r="S165" t="s">
        <v>68</v>
      </c>
      <c r="T165">
        <v>3</v>
      </c>
      <c r="U165">
        <v>54074</v>
      </c>
      <c r="V165">
        <v>13774</v>
      </c>
      <c r="W165">
        <v>2</v>
      </c>
      <c r="X165">
        <v>116</v>
      </c>
      <c r="Y165">
        <v>5</v>
      </c>
      <c r="Z165">
        <v>1</v>
      </c>
      <c r="AA165">
        <v>0</v>
      </c>
      <c r="AB165" s="4">
        <f t="shared" si="12"/>
        <v>0</v>
      </c>
    </row>
    <row r="166" spans="1:28" x14ac:dyDescent="0.3">
      <c r="A166" t="s">
        <v>375</v>
      </c>
      <c r="B166" t="s">
        <v>376</v>
      </c>
      <c r="C166" t="s">
        <v>28</v>
      </c>
      <c r="D166" t="s">
        <v>878</v>
      </c>
      <c r="E166" s="1">
        <v>44538</v>
      </c>
      <c r="F166" t="s">
        <v>29</v>
      </c>
      <c r="G166" s="1">
        <v>44327</v>
      </c>
      <c r="H166" t="s">
        <v>36</v>
      </c>
      <c r="I166" s="1">
        <v>44483</v>
      </c>
      <c r="J166" s="1" t="str">
        <f t="shared" si="16"/>
        <v>2021</v>
      </c>
      <c r="K166" s="1" t="str">
        <f t="shared" si="17"/>
        <v>Oct</v>
      </c>
      <c r="L166" t="s">
        <v>29</v>
      </c>
      <c r="M166" t="s">
        <v>54</v>
      </c>
      <c r="N166" t="s">
        <v>66</v>
      </c>
      <c r="O166" t="s">
        <v>44</v>
      </c>
      <c r="P166" s="1">
        <v>44067</v>
      </c>
      <c r="Q166" s="1" t="str">
        <f t="shared" si="15"/>
        <v>2020</v>
      </c>
      <c r="R166" t="s">
        <v>38</v>
      </c>
      <c r="S166" t="s">
        <v>54</v>
      </c>
      <c r="T166">
        <v>12</v>
      </c>
      <c r="U166">
        <v>107900</v>
      </c>
      <c r="V166">
        <v>9065</v>
      </c>
      <c r="W166">
        <v>1</v>
      </c>
      <c r="X166">
        <v>65</v>
      </c>
      <c r="Y166">
        <v>8</v>
      </c>
      <c r="Z166">
        <v>8</v>
      </c>
      <c r="AA166">
        <v>12</v>
      </c>
      <c r="AB166" s="4">
        <f t="shared" si="12"/>
        <v>3.2876712328767121</v>
      </c>
    </row>
    <row r="167" spans="1:28" x14ac:dyDescent="0.3">
      <c r="A167" t="s">
        <v>377</v>
      </c>
      <c r="B167" t="s">
        <v>378</v>
      </c>
      <c r="C167" t="s">
        <v>41</v>
      </c>
      <c r="D167" t="s">
        <v>878</v>
      </c>
      <c r="E167" s="1">
        <v>45065</v>
      </c>
      <c r="F167" t="s">
        <v>29</v>
      </c>
      <c r="G167" s="1">
        <v>45080</v>
      </c>
      <c r="H167" t="s">
        <v>36</v>
      </c>
      <c r="I167" s="1">
        <v>44575</v>
      </c>
      <c r="J167" s="1" t="str">
        <f t="shared" si="16"/>
        <v>2022</v>
      </c>
      <c r="K167" s="1" t="str">
        <f t="shared" si="17"/>
        <v>Jan</v>
      </c>
      <c r="L167" t="s">
        <v>36</v>
      </c>
      <c r="M167" t="s">
        <v>54</v>
      </c>
      <c r="N167" t="s">
        <v>37</v>
      </c>
      <c r="O167" t="s">
        <v>44</v>
      </c>
      <c r="P167" s="1">
        <v>45140</v>
      </c>
      <c r="Q167" s="1" t="str">
        <f t="shared" si="15"/>
        <v>2023</v>
      </c>
      <c r="R167" t="s">
        <v>38</v>
      </c>
      <c r="S167" t="s">
        <v>68</v>
      </c>
      <c r="T167">
        <v>30</v>
      </c>
      <c r="U167">
        <v>140782</v>
      </c>
      <c r="V167">
        <v>19382</v>
      </c>
      <c r="W167">
        <v>4</v>
      </c>
      <c r="X167">
        <v>80</v>
      </c>
      <c r="Y167">
        <v>7</v>
      </c>
      <c r="Z167">
        <v>2</v>
      </c>
      <c r="AA167">
        <v>15</v>
      </c>
      <c r="AB167" s="4">
        <f t="shared" si="12"/>
        <v>4.10958904109589</v>
      </c>
    </row>
    <row r="168" spans="1:28" x14ac:dyDescent="0.3">
      <c r="A168" t="s">
        <v>379</v>
      </c>
      <c r="B168" t="s">
        <v>380</v>
      </c>
      <c r="C168" t="s">
        <v>41</v>
      </c>
      <c r="D168" t="s">
        <v>878</v>
      </c>
      <c r="E168" s="1">
        <v>44790</v>
      </c>
      <c r="F168" t="s">
        <v>36</v>
      </c>
      <c r="G168" s="1">
        <v>44096</v>
      </c>
      <c r="H168" t="s">
        <v>29</v>
      </c>
      <c r="I168" s="1">
        <v>44677</v>
      </c>
      <c r="J168" s="1" t="str">
        <f t="shared" si="16"/>
        <v>2022</v>
      </c>
      <c r="K168" s="1" t="str">
        <f t="shared" si="17"/>
        <v>Apr</v>
      </c>
      <c r="L168" t="s">
        <v>36</v>
      </c>
      <c r="M168" t="s">
        <v>54</v>
      </c>
      <c r="N168" t="s">
        <v>81</v>
      </c>
      <c r="O168" t="s">
        <v>44</v>
      </c>
      <c r="P168" s="1">
        <v>45140</v>
      </c>
      <c r="Q168" s="1" t="str">
        <f t="shared" si="15"/>
        <v>2023</v>
      </c>
      <c r="R168" t="s">
        <v>38</v>
      </c>
      <c r="S168" t="s">
        <v>68</v>
      </c>
      <c r="T168">
        <v>25</v>
      </c>
      <c r="U168">
        <v>91146</v>
      </c>
      <c r="V168">
        <v>7759</v>
      </c>
      <c r="W168">
        <v>4</v>
      </c>
      <c r="X168">
        <v>101</v>
      </c>
      <c r="Y168">
        <v>3</v>
      </c>
      <c r="Z168">
        <v>9</v>
      </c>
      <c r="AA168">
        <v>4</v>
      </c>
      <c r="AB168" s="4">
        <f t="shared" si="12"/>
        <v>1.095890410958904</v>
      </c>
    </row>
    <row r="169" spans="1:28" x14ac:dyDescent="0.3">
      <c r="A169" t="s">
        <v>381</v>
      </c>
      <c r="B169" t="s">
        <v>382</v>
      </c>
      <c r="C169" t="s">
        <v>28</v>
      </c>
      <c r="D169" t="s">
        <v>878</v>
      </c>
      <c r="E169" s="1">
        <v>44017</v>
      </c>
      <c r="F169" t="s">
        <v>29</v>
      </c>
      <c r="G169" s="1">
        <v>44703</v>
      </c>
      <c r="H169" t="s">
        <v>36</v>
      </c>
      <c r="I169" s="1">
        <v>44587</v>
      </c>
      <c r="J169" s="1" t="str">
        <f t="shared" si="16"/>
        <v>2022</v>
      </c>
      <c r="K169" s="1" t="str">
        <f t="shared" si="17"/>
        <v>Jan</v>
      </c>
      <c r="L169" t="s">
        <v>29</v>
      </c>
      <c r="M169" t="s">
        <v>30</v>
      </c>
      <c r="N169" t="s">
        <v>31</v>
      </c>
      <c r="O169" t="s">
        <v>32</v>
      </c>
      <c r="P169" s="1">
        <v>45140</v>
      </c>
      <c r="Q169" s="1" t="str">
        <f t="shared" si="15"/>
        <v>2023</v>
      </c>
      <c r="R169" t="s">
        <v>45</v>
      </c>
      <c r="S169" t="s">
        <v>46</v>
      </c>
      <c r="T169">
        <v>21</v>
      </c>
      <c r="U169">
        <v>74500</v>
      </c>
      <c r="V169">
        <v>16197</v>
      </c>
      <c r="W169">
        <v>1</v>
      </c>
      <c r="X169">
        <v>67</v>
      </c>
      <c r="Y169">
        <v>8</v>
      </c>
      <c r="Z169">
        <v>6</v>
      </c>
      <c r="AA169">
        <v>10</v>
      </c>
      <c r="AB169" s="4">
        <f t="shared" si="12"/>
        <v>2.7397260273972601</v>
      </c>
    </row>
    <row r="170" spans="1:28" x14ac:dyDescent="0.3">
      <c r="A170" t="s">
        <v>383</v>
      </c>
      <c r="B170" t="s">
        <v>384</v>
      </c>
      <c r="C170" t="s">
        <v>41</v>
      </c>
      <c r="D170" t="s">
        <v>878</v>
      </c>
      <c r="E170" s="1">
        <v>44553</v>
      </c>
      <c r="F170" t="s">
        <v>36</v>
      </c>
      <c r="G170" s="1">
        <v>44908</v>
      </c>
      <c r="H170" t="s">
        <v>36</v>
      </c>
      <c r="I170" s="1">
        <v>44923</v>
      </c>
      <c r="J170" s="1" t="str">
        <f t="shared" si="16"/>
        <v>2022</v>
      </c>
      <c r="K170" s="1" t="str">
        <f t="shared" si="17"/>
        <v>Dec</v>
      </c>
      <c r="L170" t="s">
        <v>29</v>
      </c>
      <c r="M170" t="s">
        <v>42</v>
      </c>
      <c r="N170" t="s">
        <v>31</v>
      </c>
      <c r="O170" t="s">
        <v>53</v>
      </c>
      <c r="P170" s="1">
        <v>45205</v>
      </c>
      <c r="Q170" s="1" t="str">
        <f t="shared" si="15"/>
        <v>2023</v>
      </c>
      <c r="R170" t="s">
        <v>38</v>
      </c>
      <c r="S170" t="s">
        <v>67</v>
      </c>
      <c r="T170">
        <v>7</v>
      </c>
      <c r="U170">
        <v>140400</v>
      </c>
      <c r="V170">
        <v>18174</v>
      </c>
      <c r="W170">
        <v>1</v>
      </c>
      <c r="X170">
        <v>106</v>
      </c>
      <c r="Y170">
        <v>9</v>
      </c>
      <c r="Z170">
        <v>2</v>
      </c>
      <c r="AA170">
        <v>13</v>
      </c>
      <c r="AB170" s="4">
        <f t="shared" si="12"/>
        <v>3.5616438356164384</v>
      </c>
    </row>
    <row r="171" spans="1:28" x14ac:dyDescent="0.3">
      <c r="A171" t="s">
        <v>385</v>
      </c>
      <c r="B171" t="s">
        <v>386</v>
      </c>
      <c r="C171" t="s">
        <v>28</v>
      </c>
      <c r="D171" t="s">
        <v>878</v>
      </c>
      <c r="E171" s="1">
        <v>45138</v>
      </c>
      <c r="F171" t="s">
        <v>29</v>
      </c>
      <c r="G171" s="1">
        <v>44871</v>
      </c>
      <c r="H171" t="s">
        <v>29</v>
      </c>
      <c r="I171" s="1">
        <v>45498</v>
      </c>
      <c r="J171" s="1" t="str">
        <f t="shared" si="16"/>
        <v>2024</v>
      </c>
      <c r="K171" s="1" t="str">
        <f t="shared" si="17"/>
        <v>Jul</v>
      </c>
      <c r="L171" t="s">
        <v>36</v>
      </c>
      <c r="M171" t="s">
        <v>30</v>
      </c>
      <c r="N171" t="s">
        <v>43</v>
      </c>
      <c r="O171" t="s">
        <v>53</v>
      </c>
      <c r="P171" s="1">
        <v>45197</v>
      </c>
      <c r="Q171" s="1" t="str">
        <f t="shared" si="15"/>
        <v>2023</v>
      </c>
      <c r="R171" t="s">
        <v>45</v>
      </c>
      <c r="S171" t="s">
        <v>68</v>
      </c>
      <c r="T171">
        <v>8</v>
      </c>
      <c r="U171">
        <v>117103</v>
      </c>
      <c r="V171">
        <v>5576</v>
      </c>
      <c r="W171">
        <v>5</v>
      </c>
      <c r="X171">
        <v>102</v>
      </c>
      <c r="Y171">
        <v>10</v>
      </c>
      <c r="Z171">
        <v>9</v>
      </c>
      <c r="AA171">
        <v>4</v>
      </c>
      <c r="AB171" s="4">
        <f t="shared" si="12"/>
        <v>1.095890410958904</v>
      </c>
    </row>
    <row r="172" spans="1:28" x14ac:dyDescent="0.3">
      <c r="A172" t="s">
        <v>387</v>
      </c>
      <c r="B172" t="s">
        <v>388</v>
      </c>
      <c r="C172" t="s">
        <v>59</v>
      </c>
      <c r="D172" t="s">
        <v>878</v>
      </c>
      <c r="E172" s="1">
        <v>44321</v>
      </c>
      <c r="F172" t="s">
        <v>36</v>
      </c>
      <c r="G172" s="1">
        <v>45130</v>
      </c>
      <c r="H172" t="s">
        <v>29</v>
      </c>
      <c r="I172" s="1">
        <v>44351</v>
      </c>
      <c r="J172" s="1" t="str">
        <f t="shared" si="16"/>
        <v>2021</v>
      </c>
      <c r="K172" s="1" t="str">
        <f t="shared" si="17"/>
        <v>Jun</v>
      </c>
      <c r="L172" t="s">
        <v>36</v>
      </c>
      <c r="M172" t="s">
        <v>30</v>
      </c>
      <c r="N172" t="s">
        <v>43</v>
      </c>
      <c r="O172" t="s">
        <v>53</v>
      </c>
      <c r="P172" s="1">
        <v>45197</v>
      </c>
      <c r="Q172" s="1" t="str">
        <f t="shared" si="15"/>
        <v>2023</v>
      </c>
      <c r="R172" t="s">
        <v>45</v>
      </c>
      <c r="S172" t="s">
        <v>67</v>
      </c>
      <c r="T172">
        <v>9</v>
      </c>
      <c r="U172">
        <v>147844</v>
      </c>
      <c r="V172">
        <v>16142</v>
      </c>
      <c r="W172">
        <v>1</v>
      </c>
      <c r="X172">
        <v>105</v>
      </c>
      <c r="Y172">
        <v>3</v>
      </c>
      <c r="Z172">
        <v>7</v>
      </c>
      <c r="AA172">
        <v>7</v>
      </c>
      <c r="AB172" s="4">
        <f t="shared" si="12"/>
        <v>1.9178082191780823</v>
      </c>
    </row>
    <row r="173" spans="1:28" x14ac:dyDescent="0.3">
      <c r="A173" t="s">
        <v>389</v>
      </c>
      <c r="B173" t="s">
        <v>390</v>
      </c>
      <c r="C173" t="s">
        <v>28</v>
      </c>
      <c r="D173" t="s">
        <v>878</v>
      </c>
      <c r="E173" s="1">
        <v>44884</v>
      </c>
      <c r="F173" t="s">
        <v>36</v>
      </c>
      <c r="G173" s="1">
        <v>44176</v>
      </c>
      <c r="H173" t="s">
        <v>36</v>
      </c>
      <c r="I173" s="1">
        <v>44104</v>
      </c>
      <c r="J173" s="1" t="str">
        <f t="shared" si="16"/>
        <v>2020</v>
      </c>
      <c r="K173" s="1" t="str">
        <f t="shared" si="17"/>
        <v>Sep</v>
      </c>
      <c r="L173" t="s">
        <v>36</v>
      </c>
      <c r="M173" t="s">
        <v>30</v>
      </c>
      <c r="N173" t="s">
        <v>37</v>
      </c>
      <c r="O173" t="s">
        <v>32</v>
      </c>
      <c r="P173" s="1">
        <v>45197</v>
      </c>
      <c r="Q173" s="1" t="str">
        <f t="shared" si="15"/>
        <v>2023</v>
      </c>
      <c r="R173" t="s">
        <v>45</v>
      </c>
      <c r="S173" t="s">
        <v>67</v>
      </c>
      <c r="T173">
        <v>15</v>
      </c>
      <c r="U173">
        <v>40681</v>
      </c>
      <c r="V173">
        <v>9326</v>
      </c>
      <c r="W173">
        <v>4</v>
      </c>
      <c r="X173">
        <v>139</v>
      </c>
      <c r="Y173">
        <v>1</v>
      </c>
      <c r="Z173">
        <v>8</v>
      </c>
      <c r="AA173">
        <v>0</v>
      </c>
      <c r="AB173" s="4">
        <f t="shared" si="12"/>
        <v>0</v>
      </c>
    </row>
    <row r="174" spans="1:28" x14ac:dyDescent="0.3">
      <c r="A174" t="s">
        <v>391</v>
      </c>
      <c r="B174" t="s">
        <v>392</v>
      </c>
      <c r="C174" t="s">
        <v>28</v>
      </c>
      <c r="D174" t="s">
        <v>49</v>
      </c>
      <c r="E174" s="1">
        <v>45375</v>
      </c>
      <c r="F174" t="s">
        <v>36</v>
      </c>
      <c r="G174" s="1">
        <v>45356</v>
      </c>
      <c r="H174" t="s">
        <v>36</v>
      </c>
      <c r="I174" s="1">
        <v>44442</v>
      </c>
      <c r="J174" s="1" t="str">
        <f t="shared" si="16"/>
        <v>2021</v>
      </c>
      <c r="K174" s="1" t="str">
        <f t="shared" si="17"/>
        <v>Sep</v>
      </c>
      <c r="L174" t="s">
        <v>29</v>
      </c>
      <c r="M174" t="s">
        <v>42</v>
      </c>
      <c r="N174" t="s">
        <v>31</v>
      </c>
      <c r="O174" t="s">
        <v>53</v>
      </c>
      <c r="P174" s="1">
        <v>44998</v>
      </c>
      <c r="Q174" s="1" t="str">
        <f t="shared" si="15"/>
        <v>2023</v>
      </c>
      <c r="R174" t="s">
        <v>45</v>
      </c>
      <c r="S174" t="s">
        <v>33</v>
      </c>
      <c r="T174">
        <v>20</v>
      </c>
      <c r="U174">
        <v>55121</v>
      </c>
      <c r="V174">
        <v>17686</v>
      </c>
      <c r="W174">
        <v>2</v>
      </c>
      <c r="X174">
        <v>117</v>
      </c>
      <c r="Y174">
        <v>2</v>
      </c>
      <c r="Z174">
        <v>1</v>
      </c>
      <c r="AA174">
        <v>10</v>
      </c>
      <c r="AB174" s="4">
        <f t="shared" si="12"/>
        <v>2.7397260273972601</v>
      </c>
    </row>
    <row r="175" spans="1:28" x14ac:dyDescent="0.3">
      <c r="A175" t="s">
        <v>393</v>
      </c>
      <c r="B175" t="s">
        <v>394</v>
      </c>
      <c r="C175" t="s">
        <v>59</v>
      </c>
      <c r="D175" t="s">
        <v>878</v>
      </c>
      <c r="E175" s="1">
        <v>44831</v>
      </c>
      <c r="F175" t="s">
        <v>29</v>
      </c>
      <c r="G175" s="1">
        <v>44920</v>
      </c>
      <c r="H175" t="s">
        <v>36</v>
      </c>
      <c r="I175" s="1">
        <v>44964</v>
      </c>
      <c r="J175" s="1" t="str">
        <f t="shared" si="16"/>
        <v>2023</v>
      </c>
      <c r="K175" s="1" t="str">
        <f t="shared" si="17"/>
        <v>Feb</v>
      </c>
      <c r="L175" t="s">
        <v>36</v>
      </c>
      <c r="M175" t="s">
        <v>30</v>
      </c>
      <c r="N175" t="s">
        <v>81</v>
      </c>
      <c r="O175" t="s">
        <v>32</v>
      </c>
      <c r="P175" s="1">
        <v>44090</v>
      </c>
      <c r="Q175" s="1" t="str">
        <f t="shared" si="15"/>
        <v>2020</v>
      </c>
      <c r="R175" t="s">
        <v>45</v>
      </c>
      <c r="S175" t="s">
        <v>54</v>
      </c>
      <c r="T175">
        <v>3</v>
      </c>
      <c r="U175">
        <v>95048</v>
      </c>
      <c r="V175">
        <v>7414</v>
      </c>
      <c r="W175">
        <v>3</v>
      </c>
      <c r="X175">
        <v>131</v>
      </c>
      <c r="Y175">
        <v>5</v>
      </c>
      <c r="Z175">
        <v>5</v>
      </c>
      <c r="AA175">
        <v>0</v>
      </c>
      <c r="AB175" s="4">
        <f t="shared" si="12"/>
        <v>0</v>
      </c>
    </row>
    <row r="176" spans="1:28" x14ac:dyDescent="0.3">
      <c r="A176" t="s">
        <v>395</v>
      </c>
      <c r="B176" t="s">
        <v>396</v>
      </c>
      <c r="C176" t="s">
        <v>28</v>
      </c>
      <c r="D176" t="s">
        <v>878</v>
      </c>
      <c r="E176" s="1">
        <v>44803</v>
      </c>
      <c r="F176" t="s">
        <v>36</v>
      </c>
      <c r="G176" s="1">
        <v>43887</v>
      </c>
      <c r="H176" t="s">
        <v>29</v>
      </c>
      <c r="I176" s="1">
        <v>44643</v>
      </c>
      <c r="J176" s="1" t="str">
        <f t="shared" si="16"/>
        <v>2022</v>
      </c>
      <c r="K176" s="1" t="str">
        <f t="shared" si="17"/>
        <v>Mar</v>
      </c>
      <c r="L176" t="s">
        <v>36</v>
      </c>
      <c r="M176" t="s">
        <v>54</v>
      </c>
      <c r="N176" t="s">
        <v>37</v>
      </c>
      <c r="O176" t="s">
        <v>53</v>
      </c>
      <c r="P176" s="1">
        <v>44910</v>
      </c>
      <c r="Q176" s="1" t="str">
        <f t="shared" si="15"/>
        <v>2022</v>
      </c>
      <c r="R176" t="s">
        <v>38</v>
      </c>
      <c r="S176" t="s">
        <v>33</v>
      </c>
      <c r="T176">
        <v>28</v>
      </c>
      <c r="U176">
        <v>112121</v>
      </c>
      <c r="V176">
        <v>12189</v>
      </c>
      <c r="W176">
        <v>1</v>
      </c>
      <c r="X176">
        <v>174</v>
      </c>
      <c r="Y176">
        <v>5</v>
      </c>
      <c r="Z176">
        <v>2</v>
      </c>
      <c r="AA176">
        <v>10</v>
      </c>
      <c r="AB176" s="4">
        <f t="shared" si="12"/>
        <v>2.7397260273972601</v>
      </c>
    </row>
    <row r="177" spans="1:28" x14ac:dyDescent="0.3">
      <c r="A177" t="s">
        <v>397</v>
      </c>
      <c r="B177" t="s">
        <v>398</v>
      </c>
      <c r="C177" t="s">
        <v>28</v>
      </c>
      <c r="D177" t="s">
        <v>878</v>
      </c>
      <c r="E177" s="1">
        <v>44505</v>
      </c>
      <c r="F177" t="s">
        <v>29</v>
      </c>
      <c r="G177" s="1">
        <v>44275</v>
      </c>
      <c r="H177" t="s">
        <v>29</v>
      </c>
      <c r="I177" s="1">
        <v>45212</v>
      </c>
      <c r="J177" s="1" t="str">
        <f t="shared" si="16"/>
        <v>2023</v>
      </c>
      <c r="K177" s="1" t="str">
        <f t="shared" si="17"/>
        <v>Oct</v>
      </c>
      <c r="L177" t="s">
        <v>29</v>
      </c>
      <c r="M177" t="s">
        <v>30</v>
      </c>
      <c r="N177" t="s">
        <v>43</v>
      </c>
      <c r="O177" t="s">
        <v>44</v>
      </c>
      <c r="P177" s="1">
        <v>45197</v>
      </c>
      <c r="Q177" s="1" t="str">
        <f t="shared" si="15"/>
        <v>2023</v>
      </c>
      <c r="R177" t="s">
        <v>38</v>
      </c>
      <c r="S177" t="s">
        <v>67</v>
      </c>
      <c r="T177">
        <v>15</v>
      </c>
      <c r="U177">
        <v>134503</v>
      </c>
      <c r="V177">
        <v>18938</v>
      </c>
      <c r="W177">
        <v>4</v>
      </c>
      <c r="X177">
        <v>31</v>
      </c>
      <c r="Y177">
        <v>4</v>
      </c>
      <c r="Z177">
        <v>6</v>
      </c>
      <c r="AA177">
        <v>7</v>
      </c>
      <c r="AB177" s="4">
        <f t="shared" si="12"/>
        <v>1.9178082191780823</v>
      </c>
    </row>
    <row r="178" spans="1:28" x14ac:dyDescent="0.3">
      <c r="A178" t="s">
        <v>399</v>
      </c>
      <c r="B178" t="s">
        <v>400</v>
      </c>
      <c r="C178" t="s">
        <v>59</v>
      </c>
      <c r="D178" t="s">
        <v>878</v>
      </c>
      <c r="E178" s="1">
        <v>45256</v>
      </c>
      <c r="F178" t="s">
        <v>29</v>
      </c>
      <c r="G178" s="1">
        <v>44333</v>
      </c>
      <c r="H178" t="s">
        <v>29</v>
      </c>
      <c r="I178" s="1">
        <v>45230</v>
      </c>
      <c r="J178" s="1" t="str">
        <f t="shared" si="16"/>
        <v>2023</v>
      </c>
      <c r="K178" s="1" t="str">
        <f t="shared" si="17"/>
        <v>Oct</v>
      </c>
      <c r="L178" t="s">
        <v>36</v>
      </c>
      <c r="M178" t="s">
        <v>54</v>
      </c>
      <c r="N178" t="s">
        <v>43</v>
      </c>
      <c r="O178" t="s">
        <v>44</v>
      </c>
      <c r="P178" s="1">
        <v>45197</v>
      </c>
      <c r="Q178" s="1" t="str">
        <f t="shared" si="15"/>
        <v>2023</v>
      </c>
      <c r="R178" t="s">
        <v>45</v>
      </c>
      <c r="S178" t="s">
        <v>54</v>
      </c>
      <c r="T178">
        <v>9</v>
      </c>
      <c r="U178">
        <v>142815</v>
      </c>
      <c r="V178">
        <v>7741</v>
      </c>
      <c r="W178">
        <v>2</v>
      </c>
      <c r="X178">
        <v>33</v>
      </c>
      <c r="Y178">
        <v>3</v>
      </c>
      <c r="Z178">
        <v>8</v>
      </c>
      <c r="AA178">
        <v>11</v>
      </c>
      <c r="AB178" s="4">
        <f t="shared" si="12"/>
        <v>3.0136986301369864</v>
      </c>
    </row>
    <row r="179" spans="1:28" x14ac:dyDescent="0.3">
      <c r="A179" t="s">
        <v>401</v>
      </c>
      <c r="B179" t="s">
        <v>402</v>
      </c>
      <c r="C179" t="s">
        <v>28</v>
      </c>
      <c r="D179" t="s">
        <v>878</v>
      </c>
      <c r="E179" s="1">
        <v>43967</v>
      </c>
      <c r="F179" t="s">
        <v>29</v>
      </c>
      <c r="G179" s="1">
        <v>45026</v>
      </c>
      <c r="H179" t="s">
        <v>36</v>
      </c>
      <c r="I179" s="1">
        <v>44026</v>
      </c>
      <c r="J179" s="1" t="str">
        <f t="shared" si="16"/>
        <v>2020</v>
      </c>
      <c r="K179" s="1" t="str">
        <f t="shared" si="17"/>
        <v>Jul</v>
      </c>
      <c r="L179" t="s">
        <v>29</v>
      </c>
      <c r="M179" t="s">
        <v>54</v>
      </c>
      <c r="N179" t="s">
        <v>37</v>
      </c>
      <c r="O179" t="s">
        <v>44</v>
      </c>
      <c r="P179" s="1">
        <v>44813</v>
      </c>
      <c r="Q179" s="1" t="str">
        <f t="shared" si="15"/>
        <v>2022</v>
      </c>
      <c r="R179" t="s">
        <v>45</v>
      </c>
      <c r="S179" t="s">
        <v>67</v>
      </c>
      <c r="T179">
        <v>12</v>
      </c>
      <c r="U179">
        <v>71473</v>
      </c>
      <c r="V179">
        <v>11494</v>
      </c>
      <c r="W179">
        <v>4</v>
      </c>
      <c r="X179">
        <v>62</v>
      </c>
      <c r="Y179">
        <v>3</v>
      </c>
      <c r="Z179">
        <v>10</v>
      </c>
      <c r="AA179">
        <v>13</v>
      </c>
      <c r="AB179" s="4">
        <f t="shared" si="12"/>
        <v>3.5616438356164384</v>
      </c>
    </row>
    <row r="180" spans="1:28" x14ac:dyDescent="0.3">
      <c r="A180" t="s">
        <v>403</v>
      </c>
      <c r="B180" t="s">
        <v>404</v>
      </c>
      <c r="C180" t="s">
        <v>28</v>
      </c>
      <c r="D180" t="s">
        <v>878</v>
      </c>
      <c r="E180" s="1">
        <v>45009</v>
      </c>
      <c r="F180" t="s">
        <v>36</v>
      </c>
      <c r="G180" s="1">
        <v>44366</v>
      </c>
      <c r="H180" t="s">
        <v>36</v>
      </c>
      <c r="I180" s="1">
        <v>44878</v>
      </c>
      <c r="J180" s="1" t="str">
        <f t="shared" si="16"/>
        <v>2022</v>
      </c>
      <c r="K180" s="1" t="str">
        <f t="shared" si="17"/>
        <v>Nov</v>
      </c>
      <c r="L180" t="s">
        <v>36</v>
      </c>
      <c r="M180" t="s">
        <v>30</v>
      </c>
      <c r="N180" t="s">
        <v>43</v>
      </c>
      <c r="O180" t="s">
        <v>32</v>
      </c>
      <c r="P180" s="1">
        <v>44813</v>
      </c>
      <c r="Q180" s="1" t="str">
        <f t="shared" si="15"/>
        <v>2022</v>
      </c>
      <c r="R180" t="s">
        <v>45</v>
      </c>
      <c r="S180" t="s">
        <v>67</v>
      </c>
      <c r="T180">
        <v>14</v>
      </c>
      <c r="U180">
        <v>107563</v>
      </c>
      <c r="V180">
        <v>15871</v>
      </c>
      <c r="W180">
        <v>4</v>
      </c>
      <c r="X180">
        <v>39</v>
      </c>
      <c r="Y180">
        <v>9</v>
      </c>
      <c r="Z180">
        <v>2</v>
      </c>
      <c r="AA180">
        <v>3</v>
      </c>
      <c r="AB180" s="4">
        <f t="shared" si="12"/>
        <v>0.82191780821917804</v>
      </c>
    </row>
    <row r="181" spans="1:28" x14ac:dyDescent="0.3">
      <c r="A181" t="s">
        <v>405</v>
      </c>
      <c r="B181" t="s">
        <v>406</v>
      </c>
      <c r="C181" t="s">
        <v>28</v>
      </c>
      <c r="D181" t="s">
        <v>878</v>
      </c>
      <c r="E181" s="1">
        <v>44406</v>
      </c>
      <c r="F181" t="s">
        <v>36</v>
      </c>
      <c r="G181" s="1">
        <v>45514</v>
      </c>
      <c r="H181" t="s">
        <v>36</v>
      </c>
      <c r="I181" s="1">
        <v>44069</v>
      </c>
      <c r="J181" s="1" t="str">
        <f t="shared" si="16"/>
        <v>2020</v>
      </c>
      <c r="K181" s="1" t="str">
        <f t="shared" si="17"/>
        <v>Aug</v>
      </c>
      <c r="L181" t="s">
        <v>29</v>
      </c>
      <c r="M181" t="s">
        <v>54</v>
      </c>
      <c r="N181" t="s">
        <v>43</v>
      </c>
      <c r="O181" t="s">
        <v>53</v>
      </c>
      <c r="P181" s="1">
        <v>45528</v>
      </c>
      <c r="Q181" s="1" t="str">
        <f t="shared" si="15"/>
        <v>2024</v>
      </c>
      <c r="R181" t="s">
        <v>45</v>
      </c>
      <c r="S181" t="s">
        <v>54</v>
      </c>
      <c r="T181">
        <v>2</v>
      </c>
      <c r="U181">
        <v>148069</v>
      </c>
      <c r="V181">
        <v>5839</v>
      </c>
      <c r="W181">
        <v>3</v>
      </c>
      <c r="X181">
        <v>132</v>
      </c>
      <c r="Y181">
        <v>5</v>
      </c>
      <c r="Z181">
        <v>5</v>
      </c>
      <c r="AA181">
        <v>5</v>
      </c>
      <c r="AB181" s="4">
        <f t="shared" si="12"/>
        <v>1.3698630136986301</v>
      </c>
    </row>
    <row r="182" spans="1:28" x14ac:dyDescent="0.3">
      <c r="A182" t="s">
        <v>407</v>
      </c>
      <c r="B182" t="s">
        <v>408</v>
      </c>
      <c r="C182" t="s">
        <v>28</v>
      </c>
      <c r="D182" t="s">
        <v>878</v>
      </c>
      <c r="E182" s="1">
        <v>45214</v>
      </c>
      <c r="F182" t="s">
        <v>36</v>
      </c>
      <c r="G182" s="1">
        <v>43878</v>
      </c>
      <c r="H182" t="s">
        <v>29</v>
      </c>
      <c r="I182" s="1">
        <v>45364</v>
      </c>
      <c r="J182" s="1" t="str">
        <f t="shared" si="16"/>
        <v>2024</v>
      </c>
      <c r="K182" s="1" t="str">
        <f t="shared" si="17"/>
        <v>Mar</v>
      </c>
      <c r="L182" t="s">
        <v>36</v>
      </c>
      <c r="M182" t="s">
        <v>30</v>
      </c>
      <c r="N182" t="s">
        <v>31</v>
      </c>
      <c r="O182" t="s">
        <v>44</v>
      </c>
      <c r="P182" s="1">
        <v>44813</v>
      </c>
      <c r="Q182" s="1" t="str">
        <f t="shared" si="15"/>
        <v>2022</v>
      </c>
      <c r="R182" t="s">
        <v>45</v>
      </c>
      <c r="S182" t="s">
        <v>33</v>
      </c>
      <c r="T182">
        <v>9</v>
      </c>
      <c r="U182">
        <v>108641</v>
      </c>
      <c r="V182">
        <v>8699</v>
      </c>
      <c r="W182">
        <v>5</v>
      </c>
      <c r="X182">
        <v>72</v>
      </c>
      <c r="Y182">
        <v>4</v>
      </c>
      <c r="Z182">
        <v>4</v>
      </c>
      <c r="AA182">
        <v>5</v>
      </c>
      <c r="AB182" s="4">
        <f t="shared" si="12"/>
        <v>1.3698630136986301</v>
      </c>
    </row>
    <row r="183" spans="1:28" x14ac:dyDescent="0.3">
      <c r="A183" t="s">
        <v>409</v>
      </c>
      <c r="B183" t="s">
        <v>410</v>
      </c>
      <c r="C183" t="s">
        <v>59</v>
      </c>
      <c r="D183" t="s">
        <v>878</v>
      </c>
      <c r="E183" s="1">
        <v>43945</v>
      </c>
      <c r="F183" t="s">
        <v>36</v>
      </c>
      <c r="G183" s="1">
        <v>44990</v>
      </c>
      <c r="H183" t="s">
        <v>36</v>
      </c>
      <c r="I183" s="1">
        <v>43855</v>
      </c>
      <c r="J183" s="1" t="str">
        <f t="shared" si="16"/>
        <v>2020</v>
      </c>
      <c r="K183" s="1" t="str">
        <f t="shared" si="17"/>
        <v>Jan</v>
      </c>
      <c r="L183" t="s">
        <v>29</v>
      </c>
      <c r="M183" t="s">
        <v>42</v>
      </c>
      <c r="N183" t="s">
        <v>66</v>
      </c>
      <c r="O183" t="s">
        <v>44</v>
      </c>
      <c r="P183" s="1">
        <v>44813</v>
      </c>
      <c r="Q183" s="1" t="str">
        <f t="shared" si="15"/>
        <v>2022</v>
      </c>
      <c r="R183" t="s">
        <v>45</v>
      </c>
      <c r="S183" t="s">
        <v>46</v>
      </c>
      <c r="T183">
        <v>12</v>
      </c>
      <c r="U183">
        <v>52784</v>
      </c>
      <c r="V183">
        <v>7414</v>
      </c>
      <c r="W183">
        <v>5</v>
      </c>
      <c r="X183">
        <v>175</v>
      </c>
      <c r="Y183">
        <v>2</v>
      </c>
      <c r="Z183">
        <v>8</v>
      </c>
      <c r="AA183">
        <v>12</v>
      </c>
      <c r="AB183" s="4">
        <f t="shared" si="12"/>
        <v>3.2876712328767121</v>
      </c>
    </row>
    <row r="184" spans="1:28" x14ac:dyDescent="0.3">
      <c r="A184" t="s">
        <v>411</v>
      </c>
      <c r="B184" t="s">
        <v>412</v>
      </c>
      <c r="C184" t="s">
        <v>41</v>
      </c>
      <c r="D184" t="s">
        <v>878</v>
      </c>
      <c r="E184" s="1">
        <v>45243</v>
      </c>
      <c r="F184" t="s">
        <v>29</v>
      </c>
      <c r="G184" s="1">
        <v>44755</v>
      </c>
      <c r="H184" t="s">
        <v>36</v>
      </c>
      <c r="I184" s="1">
        <v>45136</v>
      </c>
      <c r="J184" s="1" t="str">
        <f t="shared" si="16"/>
        <v>2023</v>
      </c>
      <c r="K184" s="1" t="str">
        <f t="shared" si="17"/>
        <v>Jul</v>
      </c>
      <c r="L184" t="s">
        <v>36</v>
      </c>
      <c r="M184" t="s">
        <v>30</v>
      </c>
      <c r="N184" t="s">
        <v>66</v>
      </c>
      <c r="O184" t="s">
        <v>32</v>
      </c>
      <c r="P184" s="1">
        <v>44813</v>
      </c>
      <c r="Q184" s="1" t="str">
        <f t="shared" si="15"/>
        <v>2022</v>
      </c>
      <c r="R184" t="s">
        <v>38</v>
      </c>
      <c r="S184" t="s">
        <v>54</v>
      </c>
      <c r="T184">
        <v>12</v>
      </c>
      <c r="U184">
        <v>101409</v>
      </c>
      <c r="V184">
        <v>13398</v>
      </c>
      <c r="W184">
        <v>2</v>
      </c>
      <c r="X184">
        <v>3</v>
      </c>
      <c r="Y184">
        <v>10</v>
      </c>
      <c r="Z184">
        <v>6</v>
      </c>
      <c r="AA184">
        <v>4</v>
      </c>
      <c r="AB184" s="4">
        <f t="shared" si="12"/>
        <v>1.095890410958904</v>
      </c>
    </row>
    <row r="185" spans="1:28" x14ac:dyDescent="0.3">
      <c r="A185" t="s">
        <v>413</v>
      </c>
      <c r="B185" t="s">
        <v>414</v>
      </c>
      <c r="C185" t="s">
        <v>28</v>
      </c>
      <c r="D185" t="s">
        <v>878</v>
      </c>
      <c r="E185" s="1">
        <v>44334</v>
      </c>
      <c r="F185" t="s">
        <v>36</v>
      </c>
      <c r="G185" s="1">
        <v>44175</v>
      </c>
      <c r="H185" t="s">
        <v>29</v>
      </c>
      <c r="I185" s="1">
        <v>43890</v>
      </c>
      <c r="J185" s="1" t="str">
        <f t="shared" si="16"/>
        <v>2020</v>
      </c>
      <c r="K185" s="1" t="str">
        <f t="shared" si="17"/>
        <v>Feb</v>
      </c>
      <c r="L185" t="s">
        <v>29</v>
      </c>
      <c r="M185" t="s">
        <v>42</v>
      </c>
      <c r="N185" t="s">
        <v>50</v>
      </c>
      <c r="O185" t="s">
        <v>53</v>
      </c>
      <c r="P185" s="1">
        <v>44971</v>
      </c>
      <c r="Q185" s="1" t="str">
        <f t="shared" si="15"/>
        <v>2023</v>
      </c>
      <c r="R185" t="s">
        <v>38</v>
      </c>
      <c r="S185" t="s">
        <v>68</v>
      </c>
      <c r="T185">
        <v>24</v>
      </c>
      <c r="U185">
        <v>140918</v>
      </c>
      <c r="V185">
        <v>7323</v>
      </c>
      <c r="W185">
        <v>5</v>
      </c>
      <c r="X185">
        <v>10</v>
      </c>
      <c r="Y185">
        <v>4</v>
      </c>
      <c r="Z185">
        <v>8</v>
      </c>
      <c r="AA185">
        <v>15</v>
      </c>
      <c r="AB185" s="4">
        <f t="shared" si="12"/>
        <v>4.10958904109589</v>
      </c>
    </row>
    <row r="186" spans="1:28" x14ac:dyDescent="0.3">
      <c r="A186" t="s">
        <v>415</v>
      </c>
      <c r="B186" t="s">
        <v>416</v>
      </c>
      <c r="C186" t="s">
        <v>59</v>
      </c>
      <c r="D186" t="s">
        <v>878</v>
      </c>
      <c r="E186" s="1">
        <v>45020</v>
      </c>
      <c r="F186" t="s">
        <v>29</v>
      </c>
      <c r="G186" s="1">
        <v>44987</v>
      </c>
      <c r="H186" t="s">
        <v>36</v>
      </c>
      <c r="I186" s="1">
        <v>44479</v>
      </c>
      <c r="J186" s="1" t="str">
        <f t="shared" si="16"/>
        <v>2021</v>
      </c>
      <c r="K186" s="1" t="str">
        <f t="shared" si="17"/>
        <v>Oct</v>
      </c>
      <c r="L186" t="s">
        <v>29</v>
      </c>
      <c r="M186" t="s">
        <v>54</v>
      </c>
      <c r="N186" t="s">
        <v>50</v>
      </c>
      <c r="O186" t="s">
        <v>53</v>
      </c>
      <c r="P186" s="1">
        <v>44375</v>
      </c>
      <c r="Q186" s="1" t="str">
        <f t="shared" si="15"/>
        <v>2021</v>
      </c>
      <c r="R186" t="s">
        <v>38</v>
      </c>
      <c r="S186" t="s">
        <v>54</v>
      </c>
      <c r="T186">
        <v>9</v>
      </c>
      <c r="U186">
        <v>145745</v>
      </c>
      <c r="V186">
        <v>10614</v>
      </c>
      <c r="W186">
        <v>2</v>
      </c>
      <c r="X186">
        <v>174</v>
      </c>
      <c r="Y186">
        <v>5</v>
      </c>
      <c r="Z186">
        <v>8</v>
      </c>
      <c r="AA186">
        <v>11</v>
      </c>
      <c r="AB186" s="4">
        <f t="shared" si="12"/>
        <v>3.0136986301369864</v>
      </c>
    </row>
    <row r="187" spans="1:28" x14ac:dyDescent="0.3">
      <c r="A187" t="s">
        <v>417</v>
      </c>
      <c r="B187" t="s">
        <v>418</v>
      </c>
      <c r="C187" t="s">
        <v>59</v>
      </c>
      <c r="D187" t="s">
        <v>878</v>
      </c>
      <c r="E187" s="1">
        <v>44500</v>
      </c>
      <c r="F187" t="s">
        <v>36</v>
      </c>
      <c r="G187" s="1">
        <v>44970</v>
      </c>
      <c r="H187" t="s">
        <v>36</v>
      </c>
      <c r="I187" s="1">
        <v>43835</v>
      </c>
      <c r="J187" s="1" t="str">
        <f t="shared" si="16"/>
        <v>2020</v>
      </c>
      <c r="K187" s="1" t="str">
        <f t="shared" si="17"/>
        <v>Jan</v>
      </c>
      <c r="L187" t="s">
        <v>29</v>
      </c>
      <c r="M187" t="s">
        <v>42</v>
      </c>
      <c r="N187" t="s">
        <v>31</v>
      </c>
      <c r="O187" t="s">
        <v>53</v>
      </c>
      <c r="P187" s="1">
        <v>44747</v>
      </c>
      <c r="Q187" s="1" t="str">
        <f t="shared" si="15"/>
        <v>2022</v>
      </c>
      <c r="R187" t="s">
        <v>38</v>
      </c>
      <c r="S187" t="s">
        <v>54</v>
      </c>
      <c r="T187">
        <v>24</v>
      </c>
      <c r="U187">
        <v>64473</v>
      </c>
      <c r="V187">
        <v>13305</v>
      </c>
      <c r="W187">
        <v>5</v>
      </c>
      <c r="X187">
        <v>85</v>
      </c>
      <c r="Y187">
        <v>2</v>
      </c>
      <c r="Z187">
        <v>10</v>
      </c>
      <c r="AA187">
        <v>6</v>
      </c>
      <c r="AB187" s="4">
        <f t="shared" si="12"/>
        <v>1.6438356164383561</v>
      </c>
    </row>
    <row r="188" spans="1:28" x14ac:dyDescent="0.3">
      <c r="A188" t="s">
        <v>419</v>
      </c>
      <c r="B188" s="2" t="s">
        <v>420</v>
      </c>
      <c r="C188" t="s">
        <v>28</v>
      </c>
      <c r="D188" t="s">
        <v>878</v>
      </c>
      <c r="E188" s="1">
        <v>44851</v>
      </c>
      <c r="F188" t="s">
        <v>36</v>
      </c>
      <c r="G188" s="1">
        <v>45459</v>
      </c>
      <c r="H188" t="s">
        <v>29</v>
      </c>
      <c r="I188" s="1">
        <v>45061</v>
      </c>
      <c r="J188" s="1" t="str">
        <f t="shared" si="16"/>
        <v>2023</v>
      </c>
      <c r="K188" s="1" t="str">
        <f t="shared" si="17"/>
        <v>May</v>
      </c>
      <c r="L188" t="s">
        <v>36</v>
      </c>
      <c r="M188" t="s">
        <v>54</v>
      </c>
      <c r="N188" t="s">
        <v>50</v>
      </c>
      <c r="O188" t="s">
        <v>53</v>
      </c>
      <c r="P188" s="1">
        <v>45209</v>
      </c>
      <c r="Q188" s="1" t="str">
        <f t="shared" si="15"/>
        <v>2023</v>
      </c>
      <c r="R188" t="s">
        <v>38</v>
      </c>
      <c r="S188" t="s">
        <v>46</v>
      </c>
      <c r="T188">
        <v>15</v>
      </c>
      <c r="U188">
        <v>44658</v>
      </c>
      <c r="V188">
        <v>11389</v>
      </c>
      <c r="W188">
        <v>5</v>
      </c>
      <c r="X188">
        <v>154</v>
      </c>
      <c r="Y188">
        <v>4</v>
      </c>
      <c r="Z188">
        <v>10</v>
      </c>
      <c r="AA188">
        <v>13</v>
      </c>
      <c r="AB188" s="4">
        <f t="shared" ref="AB188:AB251" si="18">$AA188/365*100</f>
        <v>3.5616438356164384</v>
      </c>
    </row>
    <row r="189" spans="1:28" x14ac:dyDescent="0.3">
      <c r="A189" t="s">
        <v>421</v>
      </c>
      <c r="B189" t="s">
        <v>422</v>
      </c>
      <c r="C189" t="s">
        <v>59</v>
      </c>
      <c r="D189" t="s">
        <v>878</v>
      </c>
      <c r="E189" s="1">
        <v>44311</v>
      </c>
      <c r="F189" t="s">
        <v>29</v>
      </c>
      <c r="G189" s="1">
        <v>43880</v>
      </c>
      <c r="H189" t="s">
        <v>36</v>
      </c>
      <c r="I189" s="1">
        <v>44550</v>
      </c>
      <c r="J189" s="1" t="str">
        <f t="shared" si="16"/>
        <v>2021</v>
      </c>
      <c r="K189" s="1" t="str">
        <f t="shared" si="17"/>
        <v>Dec</v>
      </c>
      <c r="L189" t="s">
        <v>36</v>
      </c>
      <c r="M189" t="s">
        <v>42</v>
      </c>
      <c r="N189" t="s">
        <v>43</v>
      </c>
      <c r="O189" t="s">
        <v>53</v>
      </c>
      <c r="P189" s="1">
        <v>45209</v>
      </c>
      <c r="Q189" s="1" t="str">
        <f t="shared" si="15"/>
        <v>2023</v>
      </c>
      <c r="R189" t="s">
        <v>38</v>
      </c>
      <c r="S189" t="s">
        <v>33</v>
      </c>
      <c r="T189">
        <v>1</v>
      </c>
      <c r="U189">
        <v>108303</v>
      </c>
      <c r="V189">
        <v>5930</v>
      </c>
      <c r="W189">
        <v>2</v>
      </c>
      <c r="X189">
        <v>171</v>
      </c>
      <c r="Y189">
        <v>8</v>
      </c>
      <c r="Z189">
        <v>1</v>
      </c>
      <c r="AA189">
        <v>0</v>
      </c>
      <c r="AB189" s="4">
        <f t="shared" si="18"/>
        <v>0</v>
      </c>
    </row>
    <row r="190" spans="1:28" x14ac:dyDescent="0.3">
      <c r="A190" t="s">
        <v>423</v>
      </c>
      <c r="B190" t="s">
        <v>424</v>
      </c>
      <c r="C190" t="s">
        <v>59</v>
      </c>
      <c r="D190" t="s">
        <v>878</v>
      </c>
      <c r="E190" s="1">
        <v>44853</v>
      </c>
      <c r="F190" t="s">
        <v>36</v>
      </c>
      <c r="G190" s="1">
        <v>43867</v>
      </c>
      <c r="H190" t="s">
        <v>36</v>
      </c>
      <c r="I190" s="1">
        <v>43861</v>
      </c>
      <c r="J190" s="1" t="str">
        <f t="shared" si="16"/>
        <v>2020</v>
      </c>
      <c r="K190" s="1" t="str">
        <f t="shared" si="17"/>
        <v>Jan</v>
      </c>
      <c r="L190" t="s">
        <v>36</v>
      </c>
      <c r="M190" t="s">
        <v>42</v>
      </c>
      <c r="N190" t="s">
        <v>31</v>
      </c>
      <c r="O190" t="s">
        <v>53</v>
      </c>
      <c r="P190" s="1">
        <v>45209</v>
      </c>
      <c r="Q190" s="1" t="str">
        <f t="shared" si="15"/>
        <v>2023</v>
      </c>
      <c r="R190" t="s">
        <v>45</v>
      </c>
      <c r="S190" t="s">
        <v>54</v>
      </c>
      <c r="T190">
        <v>7</v>
      </c>
      <c r="U190">
        <v>105160</v>
      </c>
      <c r="V190">
        <v>13935</v>
      </c>
      <c r="W190">
        <v>4</v>
      </c>
      <c r="X190">
        <v>57</v>
      </c>
      <c r="Y190">
        <v>10</v>
      </c>
      <c r="Z190">
        <v>7</v>
      </c>
      <c r="AA190">
        <v>4</v>
      </c>
      <c r="AB190" s="4">
        <f t="shared" si="18"/>
        <v>1.095890410958904</v>
      </c>
    </row>
    <row r="191" spans="1:28" x14ac:dyDescent="0.3">
      <c r="A191" t="s">
        <v>421</v>
      </c>
      <c r="B191" t="s">
        <v>425</v>
      </c>
      <c r="C191" t="s">
        <v>59</v>
      </c>
      <c r="D191" t="s">
        <v>878</v>
      </c>
      <c r="E191" s="1">
        <v>44343</v>
      </c>
      <c r="F191" t="s">
        <v>36</v>
      </c>
      <c r="G191" s="1">
        <v>44575</v>
      </c>
      <c r="H191" t="s">
        <v>36</v>
      </c>
      <c r="I191" s="1">
        <v>43930</v>
      </c>
      <c r="J191" s="1" t="str">
        <f t="shared" si="16"/>
        <v>2020</v>
      </c>
      <c r="K191" s="1" t="str">
        <f t="shared" si="17"/>
        <v>Apr</v>
      </c>
      <c r="L191" t="s">
        <v>29</v>
      </c>
      <c r="M191" t="s">
        <v>54</v>
      </c>
      <c r="N191" t="s">
        <v>31</v>
      </c>
      <c r="O191" t="s">
        <v>32</v>
      </c>
      <c r="P191" s="1">
        <v>45209</v>
      </c>
      <c r="Q191" s="1" t="str">
        <f t="shared" si="15"/>
        <v>2023</v>
      </c>
      <c r="R191" t="s">
        <v>45</v>
      </c>
      <c r="S191" t="s">
        <v>33</v>
      </c>
      <c r="T191">
        <v>15</v>
      </c>
      <c r="U191">
        <v>48796</v>
      </c>
      <c r="V191">
        <v>11382</v>
      </c>
      <c r="W191">
        <v>2</v>
      </c>
      <c r="X191">
        <v>149</v>
      </c>
      <c r="Y191">
        <v>7</v>
      </c>
      <c r="Z191">
        <v>1</v>
      </c>
      <c r="AA191">
        <v>9</v>
      </c>
      <c r="AB191" s="4">
        <f t="shared" si="18"/>
        <v>2.4657534246575343</v>
      </c>
    </row>
    <row r="192" spans="1:28" x14ac:dyDescent="0.3">
      <c r="A192" t="s">
        <v>426</v>
      </c>
      <c r="B192" t="s">
        <v>427</v>
      </c>
      <c r="C192" t="s">
        <v>28</v>
      </c>
      <c r="D192" t="s">
        <v>878</v>
      </c>
      <c r="E192" s="1">
        <v>44129</v>
      </c>
      <c r="F192" t="s">
        <v>36</v>
      </c>
      <c r="G192" s="1">
        <v>45435</v>
      </c>
      <c r="H192" t="s">
        <v>29</v>
      </c>
      <c r="I192" s="1">
        <v>44478</v>
      </c>
      <c r="J192" s="1" t="str">
        <f t="shared" si="16"/>
        <v>2021</v>
      </c>
      <c r="K192" s="1" t="str">
        <f t="shared" si="17"/>
        <v>Oct</v>
      </c>
      <c r="L192" t="s">
        <v>36</v>
      </c>
      <c r="M192" t="s">
        <v>42</v>
      </c>
      <c r="N192" t="s">
        <v>37</v>
      </c>
      <c r="O192" t="s">
        <v>44</v>
      </c>
      <c r="P192" s="1">
        <v>44536</v>
      </c>
      <c r="Q192" s="1" t="str">
        <f t="shared" si="15"/>
        <v>2021</v>
      </c>
      <c r="R192" t="s">
        <v>45</v>
      </c>
      <c r="S192" t="s">
        <v>68</v>
      </c>
      <c r="T192">
        <v>3</v>
      </c>
      <c r="U192">
        <v>105896</v>
      </c>
      <c r="V192">
        <v>11429</v>
      </c>
      <c r="W192">
        <v>4</v>
      </c>
      <c r="X192">
        <v>1</v>
      </c>
      <c r="Y192">
        <v>2</v>
      </c>
      <c r="Z192">
        <v>8</v>
      </c>
      <c r="AA192">
        <v>2</v>
      </c>
      <c r="AB192" s="4">
        <f t="shared" si="18"/>
        <v>0.54794520547945202</v>
      </c>
    </row>
    <row r="193" spans="1:28" x14ac:dyDescent="0.3">
      <c r="A193" t="s">
        <v>428</v>
      </c>
      <c r="B193" t="s">
        <v>429</v>
      </c>
      <c r="C193" t="s">
        <v>41</v>
      </c>
      <c r="D193" t="s">
        <v>49</v>
      </c>
      <c r="E193" s="1">
        <v>44404</v>
      </c>
      <c r="F193" t="s">
        <v>29</v>
      </c>
      <c r="G193" s="1">
        <v>44055</v>
      </c>
      <c r="H193" t="s">
        <v>36</v>
      </c>
      <c r="I193" s="1">
        <v>45381</v>
      </c>
      <c r="J193" s="1" t="str">
        <f t="shared" ref="J193:J227" si="19">TEXT($I193,"yyyy")</f>
        <v>2024</v>
      </c>
      <c r="K193" s="1" t="str">
        <f t="shared" ref="K193:K227" si="20">TEXT(I193,"mmm")</f>
        <v>Mar</v>
      </c>
      <c r="L193" t="s">
        <v>36</v>
      </c>
      <c r="M193" t="s">
        <v>54</v>
      </c>
      <c r="N193" t="s">
        <v>43</v>
      </c>
      <c r="O193" t="s">
        <v>44</v>
      </c>
      <c r="P193" s="1">
        <v>44536</v>
      </c>
      <c r="Q193" s="1" t="str">
        <f t="shared" si="15"/>
        <v>2021</v>
      </c>
      <c r="R193" t="s">
        <v>45</v>
      </c>
      <c r="S193" t="s">
        <v>68</v>
      </c>
      <c r="T193">
        <v>7</v>
      </c>
      <c r="U193">
        <v>58525</v>
      </c>
      <c r="V193">
        <v>17361</v>
      </c>
      <c r="W193">
        <v>1</v>
      </c>
      <c r="X193">
        <v>24</v>
      </c>
      <c r="Y193">
        <v>4</v>
      </c>
      <c r="Z193">
        <v>5</v>
      </c>
      <c r="AA193">
        <v>7</v>
      </c>
      <c r="AB193" s="4">
        <f t="shared" si="18"/>
        <v>1.9178082191780823</v>
      </c>
    </row>
    <row r="194" spans="1:28" x14ac:dyDescent="0.3">
      <c r="A194" t="s">
        <v>430</v>
      </c>
      <c r="B194" t="s">
        <v>431</v>
      </c>
      <c r="C194" t="s">
        <v>59</v>
      </c>
      <c r="D194" t="s">
        <v>878</v>
      </c>
      <c r="E194" s="1">
        <v>45045</v>
      </c>
      <c r="F194" t="s">
        <v>36</v>
      </c>
      <c r="G194" s="1">
        <v>43873</v>
      </c>
      <c r="H194" t="s">
        <v>36</v>
      </c>
      <c r="I194" s="1">
        <v>44515</v>
      </c>
      <c r="J194" s="1" t="str">
        <f t="shared" si="19"/>
        <v>2021</v>
      </c>
      <c r="K194" s="1" t="str">
        <f t="shared" si="20"/>
        <v>Nov</v>
      </c>
      <c r="L194" t="s">
        <v>29</v>
      </c>
      <c r="M194" t="s">
        <v>30</v>
      </c>
      <c r="N194" t="s">
        <v>50</v>
      </c>
      <c r="O194" t="s">
        <v>53</v>
      </c>
      <c r="P194" s="1">
        <v>45473</v>
      </c>
      <c r="Q194" s="1" t="str">
        <f t="shared" si="15"/>
        <v>2024</v>
      </c>
      <c r="R194" t="s">
        <v>38</v>
      </c>
      <c r="S194" t="s">
        <v>33</v>
      </c>
      <c r="T194">
        <v>10</v>
      </c>
      <c r="U194">
        <v>146297</v>
      </c>
      <c r="V194">
        <v>12150</v>
      </c>
      <c r="W194">
        <v>3</v>
      </c>
      <c r="X194">
        <v>2</v>
      </c>
      <c r="Y194">
        <v>10</v>
      </c>
      <c r="Z194">
        <v>2</v>
      </c>
      <c r="AA194">
        <v>11</v>
      </c>
      <c r="AB194" s="4">
        <f t="shared" si="18"/>
        <v>3.0136986301369864</v>
      </c>
    </row>
    <row r="195" spans="1:28" x14ac:dyDescent="0.3">
      <c r="A195" t="s">
        <v>432</v>
      </c>
      <c r="B195" t="s">
        <v>433</v>
      </c>
      <c r="C195" t="s">
        <v>59</v>
      </c>
      <c r="D195" t="s">
        <v>878</v>
      </c>
      <c r="E195" s="1">
        <v>44930</v>
      </c>
      <c r="F195" t="s">
        <v>36</v>
      </c>
      <c r="G195" s="1">
        <v>45056</v>
      </c>
      <c r="H195" t="s">
        <v>29</v>
      </c>
      <c r="I195" s="1">
        <v>44617</v>
      </c>
      <c r="J195" s="1" t="str">
        <f t="shared" si="19"/>
        <v>2022</v>
      </c>
      <c r="K195" s="1" t="str">
        <f t="shared" si="20"/>
        <v>Feb</v>
      </c>
      <c r="L195" t="s">
        <v>36</v>
      </c>
      <c r="M195" t="s">
        <v>42</v>
      </c>
      <c r="N195" t="s">
        <v>66</v>
      </c>
      <c r="O195" t="s">
        <v>44</v>
      </c>
      <c r="P195" s="1">
        <v>44531</v>
      </c>
      <c r="Q195" s="1" t="str">
        <f t="shared" ref="Q195:Q258" si="21">TEXT(P195,"yyyy")</f>
        <v>2021</v>
      </c>
      <c r="R195" t="s">
        <v>38</v>
      </c>
      <c r="S195" t="s">
        <v>68</v>
      </c>
      <c r="T195">
        <v>23</v>
      </c>
      <c r="U195">
        <v>66917</v>
      </c>
      <c r="V195">
        <v>12676</v>
      </c>
      <c r="W195">
        <v>5</v>
      </c>
      <c r="X195">
        <v>162</v>
      </c>
      <c r="Y195">
        <v>10</v>
      </c>
      <c r="Z195">
        <v>6</v>
      </c>
      <c r="AA195">
        <v>10</v>
      </c>
      <c r="AB195" s="4">
        <f t="shared" si="18"/>
        <v>2.7397260273972601</v>
      </c>
    </row>
    <row r="196" spans="1:28" x14ac:dyDescent="0.3">
      <c r="A196" t="s">
        <v>434</v>
      </c>
      <c r="B196" t="s">
        <v>435</v>
      </c>
      <c r="C196" t="s">
        <v>28</v>
      </c>
      <c r="D196" t="s">
        <v>49</v>
      </c>
      <c r="E196" s="1">
        <v>44823</v>
      </c>
      <c r="F196" t="s">
        <v>36</v>
      </c>
      <c r="G196" s="1">
        <v>44519</v>
      </c>
      <c r="H196" t="s">
        <v>29</v>
      </c>
      <c r="I196" s="1">
        <v>44913</v>
      </c>
      <c r="J196" s="1" t="str">
        <f t="shared" si="19"/>
        <v>2022</v>
      </c>
      <c r="K196" s="1" t="str">
        <f t="shared" si="20"/>
        <v>Dec</v>
      </c>
      <c r="L196" t="s">
        <v>29</v>
      </c>
      <c r="M196" t="s">
        <v>30</v>
      </c>
      <c r="N196" t="s">
        <v>50</v>
      </c>
      <c r="O196" t="s">
        <v>44</v>
      </c>
      <c r="P196" s="1">
        <v>44362</v>
      </c>
      <c r="Q196" s="1" t="str">
        <f t="shared" si="21"/>
        <v>2021</v>
      </c>
      <c r="R196" t="s">
        <v>38</v>
      </c>
      <c r="S196" t="s">
        <v>68</v>
      </c>
      <c r="T196">
        <v>12</v>
      </c>
      <c r="U196">
        <v>48473</v>
      </c>
      <c r="V196">
        <v>1863</v>
      </c>
      <c r="W196">
        <v>2</v>
      </c>
      <c r="X196">
        <v>183</v>
      </c>
      <c r="Y196">
        <v>4</v>
      </c>
      <c r="Z196">
        <v>2</v>
      </c>
      <c r="AA196">
        <v>4</v>
      </c>
      <c r="AB196" s="4">
        <f t="shared" si="18"/>
        <v>1.095890410958904</v>
      </c>
    </row>
    <row r="197" spans="1:28" x14ac:dyDescent="0.3">
      <c r="A197" t="s">
        <v>436</v>
      </c>
      <c r="B197" t="s">
        <v>437</v>
      </c>
      <c r="C197" t="s">
        <v>28</v>
      </c>
      <c r="D197" t="s">
        <v>49</v>
      </c>
      <c r="E197" s="1">
        <v>44012</v>
      </c>
      <c r="F197" t="s">
        <v>36</v>
      </c>
      <c r="G197" s="1">
        <v>43859</v>
      </c>
      <c r="H197" t="s">
        <v>36</v>
      </c>
      <c r="I197" s="1">
        <v>44571</v>
      </c>
      <c r="J197" s="1" t="str">
        <f t="shared" si="19"/>
        <v>2022</v>
      </c>
      <c r="K197" s="1" t="str">
        <f t="shared" si="20"/>
        <v>Jan</v>
      </c>
      <c r="L197" t="s">
        <v>36</v>
      </c>
      <c r="M197" t="s">
        <v>42</v>
      </c>
      <c r="N197" t="s">
        <v>31</v>
      </c>
      <c r="O197" t="s">
        <v>53</v>
      </c>
      <c r="P197" s="1">
        <v>45398</v>
      </c>
      <c r="Q197" s="1" t="str">
        <f t="shared" si="21"/>
        <v>2024</v>
      </c>
      <c r="R197" t="s">
        <v>38</v>
      </c>
      <c r="S197" t="s">
        <v>46</v>
      </c>
      <c r="T197">
        <v>17</v>
      </c>
      <c r="U197">
        <v>59962</v>
      </c>
      <c r="V197">
        <v>14668</v>
      </c>
      <c r="W197">
        <v>3</v>
      </c>
      <c r="X197">
        <v>47</v>
      </c>
      <c r="Y197">
        <v>8</v>
      </c>
      <c r="Z197">
        <v>8</v>
      </c>
      <c r="AA197">
        <v>4</v>
      </c>
      <c r="AB197" s="4">
        <f t="shared" si="18"/>
        <v>1.095890410958904</v>
      </c>
    </row>
    <row r="198" spans="1:28" x14ac:dyDescent="0.3">
      <c r="A198" t="s">
        <v>438</v>
      </c>
      <c r="B198" t="s">
        <v>439</v>
      </c>
      <c r="C198" t="s">
        <v>28</v>
      </c>
      <c r="D198" t="s">
        <v>878</v>
      </c>
      <c r="E198" s="1">
        <v>45304</v>
      </c>
      <c r="F198" t="s">
        <v>29</v>
      </c>
      <c r="G198" s="1">
        <v>43853</v>
      </c>
      <c r="H198" t="s">
        <v>36</v>
      </c>
      <c r="I198" s="1">
        <v>45505</v>
      </c>
      <c r="J198" s="1" t="str">
        <f t="shared" si="19"/>
        <v>2024</v>
      </c>
      <c r="K198" s="1" t="str">
        <f t="shared" si="20"/>
        <v>Aug</v>
      </c>
      <c r="L198" t="s">
        <v>36</v>
      </c>
      <c r="M198" t="s">
        <v>42</v>
      </c>
      <c r="N198" t="s">
        <v>50</v>
      </c>
      <c r="O198" t="s">
        <v>44</v>
      </c>
      <c r="P198" s="1">
        <v>44362</v>
      </c>
      <c r="Q198" s="1" t="str">
        <f t="shared" si="21"/>
        <v>2021</v>
      </c>
      <c r="R198" t="s">
        <v>38</v>
      </c>
      <c r="S198" t="s">
        <v>67</v>
      </c>
      <c r="T198">
        <v>13</v>
      </c>
      <c r="U198">
        <v>57142</v>
      </c>
      <c r="V198">
        <v>17135</v>
      </c>
      <c r="W198">
        <v>4</v>
      </c>
      <c r="X198">
        <v>46</v>
      </c>
      <c r="Y198">
        <v>4</v>
      </c>
      <c r="Z198">
        <v>10</v>
      </c>
      <c r="AA198">
        <v>11</v>
      </c>
      <c r="AB198" s="4">
        <f t="shared" si="18"/>
        <v>3.0136986301369864</v>
      </c>
    </row>
    <row r="199" spans="1:28" x14ac:dyDescent="0.3">
      <c r="A199" t="s">
        <v>440</v>
      </c>
      <c r="B199" t="s">
        <v>441</v>
      </c>
      <c r="C199" t="s">
        <v>41</v>
      </c>
      <c r="D199" t="s">
        <v>878</v>
      </c>
      <c r="E199" s="1">
        <v>45167</v>
      </c>
      <c r="F199" t="s">
        <v>36</v>
      </c>
      <c r="G199" s="1">
        <v>44876</v>
      </c>
      <c r="H199" t="s">
        <v>29</v>
      </c>
      <c r="I199" s="1">
        <v>43935</v>
      </c>
      <c r="J199" s="1" t="str">
        <f t="shared" si="19"/>
        <v>2020</v>
      </c>
      <c r="K199" s="1" t="str">
        <f t="shared" si="20"/>
        <v>Apr</v>
      </c>
      <c r="L199" t="s">
        <v>29</v>
      </c>
      <c r="M199" t="s">
        <v>30</v>
      </c>
      <c r="N199" t="s">
        <v>31</v>
      </c>
      <c r="O199" t="s">
        <v>32</v>
      </c>
      <c r="P199" s="1">
        <v>44362</v>
      </c>
      <c r="Q199" s="1" t="str">
        <f t="shared" si="21"/>
        <v>2021</v>
      </c>
      <c r="R199" t="s">
        <v>38</v>
      </c>
      <c r="S199" t="s">
        <v>68</v>
      </c>
      <c r="T199">
        <v>12</v>
      </c>
      <c r="U199">
        <v>147585</v>
      </c>
      <c r="V199">
        <v>2947</v>
      </c>
      <c r="W199">
        <v>3</v>
      </c>
      <c r="X199">
        <v>185</v>
      </c>
      <c r="Y199">
        <v>10</v>
      </c>
      <c r="Z199">
        <v>5</v>
      </c>
      <c r="AA199">
        <v>3</v>
      </c>
      <c r="AB199" s="4">
        <f t="shared" si="18"/>
        <v>0.82191780821917804</v>
      </c>
    </row>
    <row r="200" spans="1:28" x14ac:dyDescent="0.3">
      <c r="A200" t="s">
        <v>442</v>
      </c>
      <c r="B200" t="s">
        <v>443</v>
      </c>
      <c r="C200" t="s">
        <v>28</v>
      </c>
      <c r="D200" t="s">
        <v>49</v>
      </c>
      <c r="E200" s="1">
        <v>45068</v>
      </c>
      <c r="F200" t="s">
        <v>29</v>
      </c>
      <c r="G200" s="1">
        <v>44019</v>
      </c>
      <c r="H200" t="s">
        <v>36</v>
      </c>
      <c r="I200" s="1">
        <v>45268</v>
      </c>
      <c r="J200" s="1" t="str">
        <f t="shared" si="19"/>
        <v>2023</v>
      </c>
      <c r="K200" s="1" t="str">
        <f t="shared" si="20"/>
        <v>Dec</v>
      </c>
      <c r="L200" t="s">
        <v>36</v>
      </c>
      <c r="M200" t="s">
        <v>42</v>
      </c>
      <c r="N200" t="s">
        <v>43</v>
      </c>
      <c r="O200" t="s">
        <v>53</v>
      </c>
      <c r="P200" s="1">
        <v>44362</v>
      </c>
      <c r="Q200" s="1" t="str">
        <f t="shared" si="21"/>
        <v>2021</v>
      </c>
      <c r="R200" t="s">
        <v>38</v>
      </c>
      <c r="S200" t="s">
        <v>67</v>
      </c>
      <c r="T200">
        <v>22</v>
      </c>
      <c r="U200">
        <v>147437</v>
      </c>
      <c r="V200">
        <v>8793</v>
      </c>
      <c r="W200">
        <v>5</v>
      </c>
      <c r="X200">
        <v>194</v>
      </c>
      <c r="Y200">
        <v>5</v>
      </c>
      <c r="Z200">
        <v>1</v>
      </c>
      <c r="AA200">
        <v>11</v>
      </c>
      <c r="AB200" s="4">
        <f t="shared" si="18"/>
        <v>3.0136986301369864</v>
      </c>
    </row>
    <row r="201" spans="1:28" x14ac:dyDescent="0.3">
      <c r="A201" t="s">
        <v>444</v>
      </c>
      <c r="B201" t="s">
        <v>445</v>
      </c>
      <c r="C201" t="s">
        <v>28</v>
      </c>
      <c r="D201" t="s">
        <v>878</v>
      </c>
      <c r="E201" s="1">
        <v>44044</v>
      </c>
      <c r="F201" t="s">
        <v>29</v>
      </c>
      <c r="G201" s="1">
        <v>43844</v>
      </c>
      <c r="H201" t="s">
        <v>36</v>
      </c>
      <c r="I201" s="1">
        <v>44327</v>
      </c>
      <c r="J201" s="1" t="str">
        <f t="shared" si="19"/>
        <v>2021</v>
      </c>
      <c r="K201" s="1" t="str">
        <f t="shared" si="20"/>
        <v>May</v>
      </c>
      <c r="L201" t="s">
        <v>29</v>
      </c>
      <c r="M201" t="s">
        <v>30</v>
      </c>
      <c r="N201" t="s">
        <v>66</v>
      </c>
      <c r="O201" t="s">
        <v>32</v>
      </c>
      <c r="P201" s="1">
        <v>44362</v>
      </c>
      <c r="Q201" s="1" t="str">
        <f t="shared" si="21"/>
        <v>2021</v>
      </c>
      <c r="R201" t="s">
        <v>45</v>
      </c>
      <c r="S201" t="s">
        <v>33</v>
      </c>
      <c r="T201">
        <v>23</v>
      </c>
      <c r="U201">
        <v>98688</v>
      </c>
      <c r="V201">
        <v>4820</v>
      </c>
      <c r="W201">
        <v>4</v>
      </c>
      <c r="X201">
        <v>178</v>
      </c>
      <c r="Y201">
        <v>4</v>
      </c>
      <c r="Z201">
        <v>1</v>
      </c>
      <c r="AA201">
        <v>12</v>
      </c>
      <c r="AB201" s="4">
        <f t="shared" si="18"/>
        <v>3.2876712328767121</v>
      </c>
    </row>
    <row r="202" spans="1:28" x14ac:dyDescent="0.3">
      <c r="A202" t="s">
        <v>446</v>
      </c>
      <c r="B202" t="s">
        <v>447</v>
      </c>
      <c r="C202" t="s">
        <v>41</v>
      </c>
      <c r="D202" t="s">
        <v>878</v>
      </c>
      <c r="E202" s="1">
        <v>43888</v>
      </c>
      <c r="F202" t="s">
        <v>36</v>
      </c>
      <c r="G202" s="1">
        <v>44208</v>
      </c>
      <c r="H202" t="s">
        <v>36</v>
      </c>
      <c r="I202" s="1">
        <v>44988</v>
      </c>
      <c r="J202" s="1" t="str">
        <f t="shared" si="19"/>
        <v>2023</v>
      </c>
      <c r="K202" s="1" t="str">
        <f t="shared" si="20"/>
        <v>Mar</v>
      </c>
      <c r="L202" t="s">
        <v>36</v>
      </c>
      <c r="M202" t="s">
        <v>30</v>
      </c>
      <c r="N202" t="s">
        <v>81</v>
      </c>
      <c r="O202" t="s">
        <v>44</v>
      </c>
      <c r="P202" s="1">
        <v>44242</v>
      </c>
      <c r="Q202" s="1" t="str">
        <f t="shared" si="21"/>
        <v>2021</v>
      </c>
      <c r="R202" t="s">
        <v>38</v>
      </c>
      <c r="S202" t="s">
        <v>33</v>
      </c>
      <c r="T202">
        <v>17</v>
      </c>
      <c r="U202">
        <v>127351</v>
      </c>
      <c r="V202">
        <v>9003</v>
      </c>
      <c r="W202">
        <v>4</v>
      </c>
      <c r="X202">
        <v>192</v>
      </c>
      <c r="Y202">
        <v>7</v>
      </c>
      <c r="Z202">
        <v>10</v>
      </c>
      <c r="AA202">
        <v>11</v>
      </c>
      <c r="AB202" s="4">
        <f t="shared" si="18"/>
        <v>3.0136986301369864</v>
      </c>
    </row>
    <row r="203" spans="1:28" x14ac:dyDescent="0.3">
      <c r="A203" t="s">
        <v>448</v>
      </c>
      <c r="B203" t="s">
        <v>449</v>
      </c>
      <c r="C203" t="s">
        <v>28</v>
      </c>
      <c r="D203" t="s">
        <v>878</v>
      </c>
      <c r="E203" s="1">
        <v>44613</v>
      </c>
      <c r="F203" t="s">
        <v>36</v>
      </c>
      <c r="G203" s="1">
        <v>45091</v>
      </c>
      <c r="H203" t="s">
        <v>29</v>
      </c>
      <c r="I203" s="1">
        <v>45490</v>
      </c>
      <c r="J203" s="1" t="str">
        <f t="shared" si="19"/>
        <v>2024</v>
      </c>
      <c r="K203" s="1" t="str">
        <f t="shared" si="20"/>
        <v>Jul</v>
      </c>
      <c r="L203" t="s">
        <v>29</v>
      </c>
      <c r="M203" t="s">
        <v>54</v>
      </c>
      <c r="N203" t="s">
        <v>81</v>
      </c>
      <c r="O203" t="s">
        <v>32</v>
      </c>
      <c r="P203" s="1">
        <v>45010</v>
      </c>
      <c r="Q203" s="1" t="str">
        <f t="shared" si="21"/>
        <v>2023</v>
      </c>
      <c r="R203" t="s">
        <v>45</v>
      </c>
      <c r="S203" t="s">
        <v>46</v>
      </c>
      <c r="T203">
        <v>2</v>
      </c>
      <c r="U203">
        <v>131815</v>
      </c>
      <c r="V203">
        <v>5253</v>
      </c>
      <c r="W203">
        <v>1</v>
      </c>
      <c r="X203">
        <v>3</v>
      </c>
      <c r="Y203">
        <v>10</v>
      </c>
      <c r="Z203">
        <v>6</v>
      </c>
      <c r="AA203">
        <v>15</v>
      </c>
      <c r="AB203" s="4">
        <f t="shared" si="18"/>
        <v>4.10958904109589</v>
      </c>
    </row>
    <row r="204" spans="1:28" x14ac:dyDescent="0.3">
      <c r="A204" t="s">
        <v>450</v>
      </c>
      <c r="B204" t="s">
        <v>451</v>
      </c>
      <c r="C204" t="s">
        <v>41</v>
      </c>
      <c r="D204" t="s">
        <v>878</v>
      </c>
      <c r="E204" s="1">
        <v>44553</v>
      </c>
      <c r="F204" t="s">
        <v>29</v>
      </c>
      <c r="G204" s="1">
        <v>45226</v>
      </c>
      <c r="H204" t="s">
        <v>29</v>
      </c>
      <c r="I204" s="1">
        <v>45098</v>
      </c>
      <c r="J204" s="1" t="str">
        <f t="shared" si="19"/>
        <v>2023</v>
      </c>
      <c r="K204" s="1" t="str">
        <f t="shared" si="20"/>
        <v>Jun</v>
      </c>
      <c r="L204" t="s">
        <v>29</v>
      </c>
      <c r="M204" t="s">
        <v>54</v>
      </c>
      <c r="N204" t="s">
        <v>43</v>
      </c>
      <c r="O204" t="s">
        <v>44</v>
      </c>
      <c r="P204" s="1">
        <v>45010</v>
      </c>
      <c r="Q204" s="1" t="str">
        <f t="shared" si="21"/>
        <v>2023</v>
      </c>
      <c r="R204" t="s">
        <v>38</v>
      </c>
      <c r="S204" t="s">
        <v>33</v>
      </c>
      <c r="T204">
        <v>29</v>
      </c>
      <c r="U204">
        <v>56095</v>
      </c>
      <c r="V204">
        <v>19790</v>
      </c>
      <c r="W204">
        <v>4</v>
      </c>
      <c r="X204">
        <v>48</v>
      </c>
      <c r="Y204">
        <v>5</v>
      </c>
      <c r="Z204">
        <v>9</v>
      </c>
      <c r="AA204">
        <v>0</v>
      </c>
      <c r="AB204" s="4">
        <f t="shared" si="18"/>
        <v>0</v>
      </c>
    </row>
    <row r="205" spans="1:28" x14ac:dyDescent="0.3">
      <c r="A205" t="s">
        <v>452</v>
      </c>
      <c r="B205" t="s">
        <v>453</v>
      </c>
      <c r="C205" t="s">
        <v>59</v>
      </c>
      <c r="D205" t="s">
        <v>878</v>
      </c>
      <c r="E205" s="1">
        <v>45332</v>
      </c>
      <c r="F205" t="s">
        <v>29</v>
      </c>
      <c r="G205" s="1">
        <v>44661</v>
      </c>
      <c r="H205" t="s">
        <v>29</v>
      </c>
      <c r="I205" s="1">
        <v>44283</v>
      </c>
      <c r="J205" s="1" t="str">
        <f t="shared" si="19"/>
        <v>2021</v>
      </c>
      <c r="K205" s="1" t="str">
        <f t="shared" si="20"/>
        <v>Mar</v>
      </c>
      <c r="L205" t="s">
        <v>29</v>
      </c>
      <c r="M205" t="s">
        <v>54</v>
      </c>
      <c r="N205" t="s">
        <v>66</v>
      </c>
      <c r="O205" t="s">
        <v>44</v>
      </c>
      <c r="P205" s="1">
        <v>45010</v>
      </c>
      <c r="Q205" s="1" t="str">
        <f t="shared" si="21"/>
        <v>2023</v>
      </c>
      <c r="R205" t="s">
        <v>38</v>
      </c>
      <c r="S205" t="s">
        <v>54</v>
      </c>
      <c r="T205">
        <v>29</v>
      </c>
      <c r="U205">
        <v>46223</v>
      </c>
      <c r="V205">
        <v>10576</v>
      </c>
      <c r="W205">
        <v>5</v>
      </c>
      <c r="X205">
        <v>109</v>
      </c>
      <c r="Y205">
        <v>10</v>
      </c>
      <c r="Z205">
        <v>8</v>
      </c>
      <c r="AA205">
        <v>5</v>
      </c>
      <c r="AB205" s="4">
        <f t="shared" si="18"/>
        <v>1.3698630136986301</v>
      </c>
    </row>
    <row r="206" spans="1:28" x14ac:dyDescent="0.3">
      <c r="A206" t="s">
        <v>454</v>
      </c>
      <c r="B206" t="s">
        <v>455</v>
      </c>
      <c r="C206" t="s">
        <v>41</v>
      </c>
      <c r="D206" t="s">
        <v>878</v>
      </c>
      <c r="E206" s="1">
        <v>43982</v>
      </c>
      <c r="F206" t="s">
        <v>36</v>
      </c>
      <c r="G206" s="1">
        <v>45230</v>
      </c>
      <c r="H206" t="s">
        <v>29</v>
      </c>
      <c r="I206" s="1">
        <v>44482</v>
      </c>
      <c r="J206" s="1" t="str">
        <f t="shared" si="19"/>
        <v>2021</v>
      </c>
      <c r="K206" s="1" t="str">
        <f t="shared" si="20"/>
        <v>Oct</v>
      </c>
      <c r="L206" t="s">
        <v>29</v>
      </c>
      <c r="M206" t="s">
        <v>42</v>
      </c>
      <c r="N206" t="s">
        <v>43</v>
      </c>
      <c r="O206" t="s">
        <v>44</v>
      </c>
      <c r="P206" s="1">
        <v>45010</v>
      </c>
      <c r="Q206" s="1" t="str">
        <f t="shared" si="21"/>
        <v>2023</v>
      </c>
      <c r="R206" t="s">
        <v>38</v>
      </c>
      <c r="S206" t="s">
        <v>46</v>
      </c>
      <c r="T206">
        <v>3</v>
      </c>
      <c r="U206">
        <v>101134</v>
      </c>
      <c r="V206">
        <v>18140</v>
      </c>
      <c r="W206">
        <v>2</v>
      </c>
      <c r="X206">
        <v>74</v>
      </c>
      <c r="Y206">
        <v>7</v>
      </c>
      <c r="Z206">
        <v>6</v>
      </c>
      <c r="AA206">
        <v>8</v>
      </c>
      <c r="AB206" s="4">
        <f t="shared" si="18"/>
        <v>2.1917808219178081</v>
      </c>
    </row>
    <row r="207" spans="1:28" x14ac:dyDescent="0.3">
      <c r="A207" t="s">
        <v>456</v>
      </c>
      <c r="B207" t="s">
        <v>457</v>
      </c>
      <c r="C207" t="s">
        <v>41</v>
      </c>
      <c r="D207" t="s">
        <v>878</v>
      </c>
      <c r="E207" s="1">
        <v>45431</v>
      </c>
      <c r="F207" t="s">
        <v>36</v>
      </c>
      <c r="G207" s="1">
        <v>45492</v>
      </c>
      <c r="H207" t="s">
        <v>36</v>
      </c>
      <c r="I207" s="1">
        <v>44884</v>
      </c>
      <c r="J207" s="1" t="str">
        <f t="shared" si="19"/>
        <v>2022</v>
      </c>
      <c r="K207" s="1" t="str">
        <f t="shared" si="20"/>
        <v>Nov</v>
      </c>
      <c r="L207" t="s">
        <v>29</v>
      </c>
      <c r="M207" t="s">
        <v>54</v>
      </c>
      <c r="N207" t="s">
        <v>81</v>
      </c>
      <c r="O207" t="s">
        <v>44</v>
      </c>
      <c r="P207" s="1">
        <v>45010</v>
      </c>
      <c r="Q207" s="1" t="str">
        <f t="shared" si="21"/>
        <v>2023</v>
      </c>
      <c r="R207" t="s">
        <v>38</v>
      </c>
      <c r="S207" t="s">
        <v>54</v>
      </c>
      <c r="T207">
        <v>5</v>
      </c>
      <c r="U207">
        <v>131994</v>
      </c>
      <c r="V207">
        <v>17395</v>
      </c>
      <c r="W207">
        <v>4</v>
      </c>
      <c r="X207">
        <v>8</v>
      </c>
      <c r="Y207">
        <v>2</v>
      </c>
      <c r="Z207">
        <v>6</v>
      </c>
      <c r="AA207">
        <v>11</v>
      </c>
      <c r="AB207" s="4">
        <f t="shared" si="18"/>
        <v>3.0136986301369864</v>
      </c>
    </row>
    <row r="208" spans="1:28" x14ac:dyDescent="0.3">
      <c r="A208" t="s">
        <v>458</v>
      </c>
      <c r="B208" t="s">
        <v>877</v>
      </c>
      <c r="C208" t="s">
        <v>28</v>
      </c>
      <c r="D208" t="s">
        <v>878</v>
      </c>
      <c r="E208" s="1">
        <v>44386</v>
      </c>
      <c r="F208" t="s">
        <v>29</v>
      </c>
      <c r="G208" s="1">
        <v>45493</v>
      </c>
      <c r="H208" t="s">
        <v>36</v>
      </c>
      <c r="I208" s="1">
        <v>45394</v>
      </c>
      <c r="J208" s="1" t="str">
        <f t="shared" si="19"/>
        <v>2024</v>
      </c>
      <c r="K208" s="1" t="str">
        <f t="shared" si="20"/>
        <v>Apr</v>
      </c>
      <c r="L208" t="s">
        <v>29</v>
      </c>
      <c r="M208" t="s">
        <v>42</v>
      </c>
      <c r="N208" t="s">
        <v>50</v>
      </c>
      <c r="O208" t="s">
        <v>44</v>
      </c>
      <c r="P208" s="1">
        <v>44833</v>
      </c>
      <c r="Q208" s="1" t="str">
        <f t="shared" si="21"/>
        <v>2022</v>
      </c>
      <c r="R208" t="s">
        <v>38</v>
      </c>
      <c r="S208" t="s">
        <v>46</v>
      </c>
      <c r="T208">
        <v>17</v>
      </c>
      <c r="U208">
        <v>47835</v>
      </c>
      <c r="V208">
        <v>9229</v>
      </c>
      <c r="W208">
        <v>3</v>
      </c>
      <c r="X208">
        <v>193</v>
      </c>
      <c r="Y208">
        <v>10</v>
      </c>
      <c r="Z208">
        <v>9</v>
      </c>
      <c r="AA208">
        <v>7</v>
      </c>
      <c r="AB208" s="4">
        <f t="shared" si="18"/>
        <v>1.9178082191780823</v>
      </c>
    </row>
    <row r="209" spans="1:28" x14ac:dyDescent="0.3">
      <c r="A209" t="s">
        <v>459</v>
      </c>
      <c r="B209" t="s">
        <v>460</v>
      </c>
      <c r="C209" t="s">
        <v>28</v>
      </c>
      <c r="D209" t="s">
        <v>878</v>
      </c>
      <c r="E209" s="1">
        <v>44227</v>
      </c>
      <c r="F209" t="s">
        <v>36</v>
      </c>
      <c r="G209" s="1">
        <v>43913</v>
      </c>
      <c r="H209" t="s">
        <v>29</v>
      </c>
      <c r="I209" s="1">
        <v>44353</v>
      </c>
      <c r="J209" s="1" t="str">
        <f t="shared" si="19"/>
        <v>2021</v>
      </c>
      <c r="K209" s="1" t="str">
        <f t="shared" si="20"/>
        <v>Jun</v>
      </c>
      <c r="L209" t="s">
        <v>36</v>
      </c>
      <c r="M209" t="s">
        <v>30</v>
      </c>
      <c r="N209" t="s">
        <v>50</v>
      </c>
      <c r="O209" t="s">
        <v>44</v>
      </c>
      <c r="P209" s="1">
        <v>43915</v>
      </c>
      <c r="Q209" s="1" t="str">
        <f t="shared" si="21"/>
        <v>2020</v>
      </c>
      <c r="R209" t="s">
        <v>45</v>
      </c>
      <c r="S209" t="s">
        <v>46</v>
      </c>
      <c r="T209">
        <v>4</v>
      </c>
      <c r="U209">
        <v>70548</v>
      </c>
      <c r="V209">
        <v>2598</v>
      </c>
      <c r="W209">
        <v>3</v>
      </c>
      <c r="X209">
        <v>174</v>
      </c>
      <c r="Y209">
        <v>10</v>
      </c>
      <c r="Z209">
        <v>2</v>
      </c>
      <c r="AA209">
        <v>15</v>
      </c>
      <c r="AB209" s="4">
        <f t="shared" si="18"/>
        <v>4.10958904109589</v>
      </c>
    </row>
    <row r="210" spans="1:28" x14ac:dyDescent="0.3">
      <c r="A210" t="s">
        <v>461</v>
      </c>
      <c r="B210" t="s">
        <v>462</v>
      </c>
      <c r="C210" t="s">
        <v>41</v>
      </c>
      <c r="D210" t="s">
        <v>878</v>
      </c>
      <c r="E210" s="1">
        <v>44767</v>
      </c>
      <c r="F210" t="s">
        <v>36</v>
      </c>
      <c r="G210" s="1">
        <v>45029</v>
      </c>
      <c r="H210" t="s">
        <v>36</v>
      </c>
      <c r="I210" s="1">
        <v>45451</v>
      </c>
      <c r="J210" s="1" t="str">
        <f t="shared" si="19"/>
        <v>2024</v>
      </c>
      <c r="K210" s="1" t="str">
        <f t="shared" si="20"/>
        <v>Jun</v>
      </c>
      <c r="L210" t="s">
        <v>36</v>
      </c>
      <c r="M210" t="s">
        <v>42</v>
      </c>
      <c r="N210" t="s">
        <v>31</v>
      </c>
      <c r="O210" t="s">
        <v>53</v>
      </c>
      <c r="P210" s="1">
        <v>43915</v>
      </c>
      <c r="Q210" s="1" t="str">
        <f t="shared" si="21"/>
        <v>2020</v>
      </c>
      <c r="R210" t="s">
        <v>45</v>
      </c>
      <c r="S210" t="s">
        <v>54</v>
      </c>
      <c r="T210">
        <v>19</v>
      </c>
      <c r="U210">
        <v>57173</v>
      </c>
      <c r="V210">
        <v>8981</v>
      </c>
      <c r="W210">
        <v>5</v>
      </c>
      <c r="X210">
        <v>2</v>
      </c>
      <c r="Y210">
        <v>2</v>
      </c>
      <c r="Z210">
        <v>1</v>
      </c>
      <c r="AA210">
        <v>11</v>
      </c>
      <c r="AB210" s="4">
        <f t="shared" si="18"/>
        <v>3.0136986301369864</v>
      </c>
    </row>
    <row r="211" spans="1:28" x14ac:dyDescent="0.3">
      <c r="A211" t="s">
        <v>463</v>
      </c>
      <c r="B211" t="s">
        <v>464</v>
      </c>
      <c r="C211" t="s">
        <v>28</v>
      </c>
      <c r="D211" t="s">
        <v>878</v>
      </c>
      <c r="E211" s="1">
        <v>44045</v>
      </c>
      <c r="F211" t="s">
        <v>36</v>
      </c>
      <c r="G211" s="1">
        <v>45477</v>
      </c>
      <c r="H211" t="s">
        <v>36</v>
      </c>
      <c r="I211" s="1">
        <v>45011</v>
      </c>
      <c r="J211" s="1" t="str">
        <f t="shared" si="19"/>
        <v>2023</v>
      </c>
      <c r="K211" s="1" t="str">
        <f t="shared" si="20"/>
        <v>Mar</v>
      </c>
      <c r="L211" t="s">
        <v>36</v>
      </c>
      <c r="M211" t="s">
        <v>54</v>
      </c>
      <c r="N211" t="s">
        <v>37</v>
      </c>
      <c r="O211" t="s">
        <v>53</v>
      </c>
      <c r="P211" s="1">
        <v>44598</v>
      </c>
      <c r="Q211" s="1" t="str">
        <f t="shared" si="21"/>
        <v>2022</v>
      </c>
      <c r="R211" t="s">
        <v>38</v>
      </c>
      <c r="S211" t="s">
        <v>67</v>
      </c>
      <c r="T211">
        <v>16</v>
      </c>
      <c r="U211">
        <v>65715</v>
      </c>
      <c r="V211">
        <v>19969</v>
      </c>
      <c r="W211">
        <v>1</v>
      </c>
      <c r="X211">
        <v>59</v>
      </c>
      <c r="Y211">
        <v>6</v>
      </c>
      <c r="Z211">
        <v>3</v>
      </c>
      <c r="AA211">
        <v>13</v>
      </c>
      <c r="AB211" s="4">
        <f t="shared" si="18"/>
        <v>3.5616438356164384</v>
      </c>
    </row>
    <row r="212" spans="1:28" x14ac:dyDescent="0.3">
      <c r="A212" t="s">
        <v>465</v>
      </c>
      <c r="B212" t="s">
        <v>466</v>
      </c>
      <c r="C212" t="s">
        <v>59</v>
      </c>
      <c r="D212" t="s">
        <v>878</v>
      </c>
      <c r="E212" s="1">
        <v>45453</v>
      </c>
      <c r="F212" t="s">
        <v>29</v>
      </c>
      <c r="G212" s="1">
        <v>44680</v>
      </c>
      <c r="H212" t="s">
        <v>36</v>
      </c>
      <c r="I212" s="1">
        <v>44228</v>
      </c>
      <c r="J212" s="1" t="str">
        <f t="shared" si="19"/>
        <v>2021</v>
      </c>
      <c r="K212" s="1" t="str">
        <f t="shared" si="20"/>
        <v>Feb</v>
      </c>
      <c r="L212" t="s">
        <v>36</v>
      </c>
      <c r="M212" t="s">
        <v>30</v>
      </c>
      <c r="N212" t="s">
        <v>43</v>
      </c>
      <c r="O212" t="s">
        <v>53</v>
      </c>
      <c r="P212" s="1">
        <v>43915</v>
      </c>
      <c r="Q212" s="1" t="str">
        <f t="shared" si="21"/>
        <v>2020</v>
      </c>
      <c r="R212" t="s">
        <v>45</v>
      </c>
      <c r="S212" t="s">
        <v>33</v>
      </c>
      <c r="T212">
        <v>19</v>
      </c>
      <c r="U212">
        <v>40920</v>
      </c>
      <c r="V212">
        <v>1226</v>
      </c>
      <c r="W212">
        <v>2</v>
      </c>
      <c r="X212">
        <v>25</v>
      </c>
      <c r="Y212">
        <v>8</v>
      </c>
      <c r="Z212">
        <v>2</v>
      </c>
      <c r="AA212">
        <v>13</v>
      </c>
      <c r="AB212" s="4">
        <f t="shared" si="18"/>
        <v>3.5616438356164384</v>
      </c>
    </row>
    <row r="213" spans="1:28" x14ac:dyDescent="0.3">
      <c r="A213" t="s">
        <v>467</v>
      </c>
      <c r="B213" t="s">
        <v>468</v>
      </c>
      <c r="C213" t="s">
        <v>59</v>
      </c>
      <c r="D213" t="s">
        <v>878</v>
      </c>
      <c r="E213" s="1">
        <v>45404</v>
      </c>
      <c r="F213" t="s">
        <v>36</v>
      </c>
      <c r="G213" s="1">
        <v>45078</v>
      </c>
      <c r="H213" t="s">
        <v>36</v>
      </c>
      <c r="I213" s="1">
        <v>44969</v>
      </c>
      <c r="J213" s="1" t="str">
        <f t="shared" si="19"/>
        <v>2023</v>
      </c>
      <c r="K213" s="1" t="str">
        <f t="shared" si="20"/>
        <v>Feb</v>
      </c>
      <c r="L213" t="s">
        <v>36</v>
      </c>
      <c r="M213" t="s">
        <v>54</v>
      </c>
      <c r="N213" t="s">
        <v>43</v>
      </c>
      <c r="O213" t="s">
        <v>44</v>
      </c>
      <c r="P213" s="1">
        <v>44215</v>
      </c>
      <c r="Q213" s="1" t="str">
        <f t="shared" si="21"/>
        <v>2021</v>
      </c>
      <c r="R213" t="s">
        <v>38</v>
      </c>
      <c r="S213" t="s">
        <v>33</v>
      </c>
      <c r="T213">
        <v>14</v>
      </c>
      <c r="U213">
        <v>87019</v>
      </c>
      <c r="V213">
        <v>4224</v>
      </c>
      <c r="W213">
        <v>3</v>
      </c>
      <c r="X213">
        <v>180</v>
      </c>
      <c r="Y213">
        <v>4</v>
      </c>
      <c r="Z213">
        <v>6</v>
      </c>
      <c r="AA213">
        <v>14</v>
      </c>
      <c r="AB213" s="4">
        <f t="shared" si="18"/>
        <v>3.8356164383561646</v>
      </c>
    </row>
    <row r="214" spans="1:28" x14ac:dyDescent="0.3">
      <c r="A214" t="s">
        <v>469</v>
      </c>
      <c r="B214" t="s">
        <v>470</v>
      </c>
      <c r="C214" t="s">
        <v>59</v>
      </c>
      <c r="D214" t="s">
        <v>49</v>
      </c>
      <c r="E214" s="1">
        <v>44838</v>
      </c>
      <c r="F214" t="s">
        <v>29</v>
      </c>
      <c r="G214" s="1">
        <v>43914</v>
      </c>
      <c r="H214" t="s">
        <v>36</v>
      </c>
      <c r="I214" s="1">
        <v>45320</v>
      </c>
      <c r="J214" s="1" t="str">
        <f t="shared" si="19"/>
        <v>2024</v>
      </c>
      <c r="K214" s="1" t="str">
        <f t="shared" si="20"/>
        <v>Jan</v>
      </c>
      <c r="L214" t="s">
        <v>29</v>
      </c>
      <c r="M214" t="s">
        <v>30</v>
      </c>
      <c r="N214" t="s">
        <v>50</v>
      </c>
      <c r="O214" t="s">
        <v>53</v>
      </c>
      <c r="P214" s="1">
        <v>44578</v>
      </c>
      <c r="Q214" s="1" t="str">
        <f t="shared" si="21"/>
        <v>2022</v>
      </c>
      <c r="R214" t="s">
        <v>38</v>
      </c>
      <c r="S214" t="s">
        <v>68</v>
      </c>
      <c r="T214">
        <v>25</v>
      </c>
      <c r="U214">
        <v>118635</v>
      </c>
      <c r="V214">
        <v>8867</v>
      </c>
      <c r="W214">
        <v>4</v>
      </c>
      <c r="X214">
        <v>143</v>
      </c>
      <c r="Y214">
        <v>4</v>
      </c>
      <c r="Z214">
        <v>9</v>
      </c>
      <c r="AA214">
        <v>6</v>
      </c>
      <c r="AB214" s="4">
        <f t="shared" si="18"/>
        <v>1.6438356164383561</v>
      </c>
    </row>
    <row r="215" spans="1:28" x14ac:dyDescent="0.3">
      <c r="A215" t="s">
        <v>471</v>
      </c>
      <c r="B215" t="s">
        <v>472</v>
      </c>
      <c r="C215" t="s">
        <v>41</v>
      </c>
      <c r="D215" t="s">
        <v>878</v>
      </c>
      <c r="E215" s="1">
        <v>45187</v>
      </c>
      <c r="F215" t="s">
        <v>29</v>
      </c>
      <c r="G215" s="1">
        <v>44799</v>
      </c>
      <c r="H215" t="s">
        <v>36</v>
      </c>
      <c r="I215" s="1">
        <v>44361</v>
      </c>
      <c r="J215" s="1" t="str">
        <f t="shared" si="19"/>
        <v>2021</v>
      </c>
      <c r="K215" s="1" t="str">
        <f t="shared" si="20"/>
        <v>Jun</v>
      </c>
      <c r="L215" t="s">
        <v>36</v>
      </c>
      <c r="M215" t="s">
        <v>54</v>
      </c>
      <c r="N215" t="s">
        <v>50</v>
      </c>
      <c r="O215" t="s">
        <v>53</v>
      </c>
      <c r="P215" s="1">
        <v>44215</v>
      </c>
      <c r="Q215" s="1" t="str">
        <f t="shared" si="21"/>
        <v>2021</v>
      </c>
      <c r="R215" t="s">
        <v>38</v>
      </c>
      <c r="S215" t="s">
        <v>54</v>
      </c>
      <c r="T215">
        <v>21</v>
      </c>
      <c r="U215">
        <v>133098</v>
      </c>
      <c r="V215">
        <v>7870</v>
      </c>
      <c r="W215">
        <v>4</v>
      </c>
      <c r="X215">
        <v>132</v>
      </c>
      <c r="Y215">
        <v>7</v>
      </c>
      <c r="Z215">
        <v>10</v>
      </c>
      <c r="AA215">
        <v>4</v>
      </c>
      <c r="AB215" s="4">
        <f t="shared" si="18"/>
        <v>1.095890410958904</v>
      </c>
    </row>
    <row r="216" spans="1:28" x14ac:dyDescent="0.3">
      <c r="A216" t="s">
        <v>473</v>
      </c>
      <c r="B216" t="s">
        <v>474</v>
      </c>
      <c r="C216" t="s">
        <v>41</v>
      </c>
      <c r="D216" t="s">
        <v>878</v>
      </c>
      <c r="E216" s="1">
        <v>45018</v>
      </c>
      <c r="F216" t="s">
        <v>29</v>
      </c>
      <c r="G216" s="1">
        <v>44275</v>
      </c>
      <c r="H216" t="s">
        <v>36</v>
      </c>
      <c r="I216" s="1">
        <v>44943</v>
      </c>
      <c r="J216" s="1" t="str">
        <f t="shared" si="19"/>
        <v>2023</v>
      </c>
      <c r="K216" s="1" t="str">
        <f t="shared" si="20"/>
        <v>Jan</v>
      </c>
      <c r="L216" t="s">
        <v>36</v>
      </c>
      <c r="M216" t="s">
        <v>54</v>
      </c>
      <c r="N216" t="s">
        <v>66</v>
      </c>
      <c r="O216" t="s">
        <v>44</v>
      </c>
      <c r="P216" s="1">
        <v>44215</v>
      </c>
      <c r="Q216" s="1" t="str">
        <f t="shared" si="21"/>
        <v>2021</v>
      </c>
      <c r="R216" t="s">
        <v>45</v>
      </c>
      <c r="S216" t="s">
        <v>54</v>
      </c>
      <c r="T216">
        <v>5</v>
      </c>
      <c r="U216">
        <v>52195</v>
      </c>
      <c r="V216">
        <v>15866</v>
      </c>
      <c r="W216">
        <v>1</v>
      </c>
      <c r="X216">
        <v>28</v>
      </c>
      <c r="Y216">
        <v>1</v>
      </c>
      <c r="Z216">
        <v>2</v>
      </c>
      <c r="AA216">
        <v>13</v>
      </c>
      <c r="AB216" s="4">
        <f t="shared" si="18"/>
        <v>3.5616438356164384</v>
      </c>
    </row>
    <row r="217" spans="1:28" x14ac:dyDescent="0.3">
      <c r="A217" t="s">
        <v>475</v>
      </c>
      <c r="B217" t="s">
        <v>476</v>
      </c>
      <c r="C217" t="s">
        <v>59</v>
      </c>
      <c r="D217" t="s">
        <v>49</v>
      </c>
      <c r="E217" s="1">
        <v>44998</v>
      </c>
      <c r="F217" t="s">
        <v>36</v>
      </c>
      <c r="G217" s="1">
        <v>44072</v>
      </c>
      <c r="H217" t="s">
        <v>29</v>
      </c>
      <c r="I217" s="1">
        <v>44735</v>
      </c>
      <c r="J217" s="1" t="str">
        <f t="shared" si="19"/>
        <v>2022</v>
      </c>
      <c r="K217" s="1" t="str">
        <f t="shared" si="20"/>
        <v>Jun</v>
      </c>
      <c r="L217" t="s">
        <v>36</v>
      </c>
      <c r="M217" t="s">
        <v>54</v>
      </c>
      <c r="N217" t="s">
        <v>81</v>
      </c>
      <c r="O217" t="s">
        <v>53</v>
      </c>
      <c r="P217" s="1">
        <v>44443</v>
      </c>
      <c r="Q217" s="1" t="str">
        <f t="shared" si="21"/>
        <v>2021</v>
      </c>
      <c r="R217" t="s">
        <v>38</v>
      </c>
      <c r="S217" t="s">
        <v>46</v>
      </c>
      <c r="T217">
        <v>13</v>
      </c>
      <c r="U217">
        <v>52489</v>
      </c>
      <c r="V217">
        <v>7499</v>
      </c>
      <c r="W217">
        <v>5</v>
      </c>
      <c r="X217">
        <v>80</v>
      </c>
      <c r="Y217">
        <v>10</v>
      </c>
      <c r="Z217">
        <v>6</v>
      </c>
      <c r="AA217">
        <v>6</v>
      </c>
      <c r="AB217" s="4">
        <f t="shared" si="18"/>
        <v>1.6438356164383561</v>
      </c>
    </row>
    <row r="218" spans="1:28" x14ac:dyDescent="0.3">
      <c r="A218" t="s">
        <v>477</v>
      </c>
      <c r="B218" t="s">
        <v>478</v>
      </c>
      <c r="C218" t="s">
        <v>59</v>
      </c>
      <c r="D218" t="s">
        <v>878</v>
      </c>
      <c r="E218" s="1">
        <v>45393</v>
      </c>
      <c r="F218" t="s">
        <v>36</v>
      </c>
      <c r="G218" s="1">
        <v>44642</v>
      </c>
      <c r="H218" t="s">
        <v>29</v>
      </c>
      <c r="I218" s="1">
        <v>45078</v>
      </c>
      <c r="J218" s="1" t="str">
        <f t="shared" si="19"/>
        <v>2023</v>
      </c>
      <c r="K218" s="1" t="str">
        <f t="shared" si="20"/>
        <v>Jun</v>
      </c>
      <c r="L218" t="s">
        <v>36</v>
      </c>
      <c r="M218" t="s">
        <v>54</v>
      </c>
      <c r="N218" t="s">
        <v>31</v>
      </c>
      <c r="O218" t="s">
        <v>32</v>
      </c>
      <c r="P218" s="1">
        <v>44215</v>
      </c>
      <c r="Q218" s="1" t="str">
        <f t="shared" si="21"/>
        <v>2021</v>
      </c>
      <c r="R218" t="s">
        <v>38</v>
      </c>
      <c r="S218" t="s">
        <v>33</v>
      </c>
      <c r="T218">
        <v>24</v>
      </c>
      <c r="U218">
        <v>141346</v>
      </c>
      <c r="V218">
        <v>17763</v>
      </c>
      <c r="W218">
        <v>1</v>
      </c>
      <c r="X218">
        <v>78</v>
      </c>
      <c r="Y218">
        <v>7</v>
      </c>
      <c r="Z218">
        <v>8</v>
      </c>
      <c r="AA218">
        <v>7</v>
      </c>
      <c r="AB218" s="4">
        <f t="shared" si="18"/>
        <v>1.9178082191780823</v>
      </c>
    </row>
    <row r="219" spans="1:28" x14ac:dyDescent="0.3">
      <c r="A219" t="s">
        <v>479</v>
      </c>
      <c r="B219" t="s">
        <v>480</v>
      </c>
      <c r="C219" t="s">
        <v>28</v>
      </c>
      <c r="D219" t="s">
        <v>878</v>
      </c>
      <c r="E219" s="1">
        <v>45538</v>
      </c>
      <c r="F219" t="s">
        <v>36</v>
      </c>
      <c r="G219" s="1">
        <v>45003</v>
      </c>
      <c r="H219" t="s">
        <v>29</v>
      </c>
      <c r="I219" s="1">
        <v>45086</v>
      </c>
      <c r="J219" s="1" t="str">
        <f t="shared" si="19"/>
        <v>2023</v>
      </c>
      <c r="K219" s="1" t="str">
        <f t="shared" si="20"/>
        <v>Jun</v>
      </c>
      <c r="L219" t="s">
        <v>36</v>
      </c>
      <c r="M219" t="s">
        <v>42</v>
      </c>
      <c r="N219" t="s">
        <v>43</v>
      </c>
      <c r="O219" t="s">
        <v>44</v>
      </c>
      <c r="P219" s="1">
        <v>45374</v>
      </c>
      <c r="Q219" s="1" t="str">
        <f t="shared" si="21"/>
        <v>2024</v>
      </c>
      <c r="R219" t="s">
        <v>45</v>
      </c>
      <c r="S219" t="s">
        <v>46</v>
      </c>
      <c r="T219">
        <v>8</v>
      </c>
      <c r="U219">
        <v>149762</v>
      </c>
      <c r="V219">
        <v>4704</v>
      </c>
      <c r="W219">
        <v>2</v>
      </c>
      <c r="X219">
        <v>58</v>
      </c>
      <c r="Y219">
        <v>9</v>
      </c>
      <c r="Z219">
        <v>9</v>
      </c>
      <c r="AA219">
        <v>14</v>
      </c>
      <c r="AB219" s="4">
        <f t="shared" si="18"/>
        <v>3.8356164383561646</v>
      </c>
    </row>
    <row r="220" spans="1:28" x14ac:dyDescent="0.3">
      <c r="A220" t="s">
        <v>481</v>
      </c>
      <c r="B220" t="s">
        <v>482</v>
      </c>
      <c r="C220" t="s">
        <v>41</v>
      </c>
      <c r="D220" t="s">
        <v>49</v>
      </c>
      <c r="E220" s="1">
        <v>44010</v>
      </c>
      <c r="F220" t="s">
        <v>36</v>
      </c>
      <c r="G220" s="1">
        <v>44223</v>
      </c>
      <c r="H220" t="s">
        <v>36</v>
      </c>
      <c r="I220" s="1">
        <v>45484</v>
      </c>
      <c r="J220" s="1" t="str">
        <f t="shared" si="19"/>
        <v>2024</v>
      </c>
      <c r="K220" s="1" t="str">
        <f t="shared" si="20"/>
        <v>Jul</v>
      </c>
      <c r="L220" t="s">
        <v>29</v>
      </c>
      <c r="M220" t="s">
        <v>54</v>
      </c>
      <c r="N220" t="s">
        <v>50</v>
      </c>
      <c r="O220" t="s">
        <v>53</v>
      </c>
      <c r="P220" s="1">
        <v>43934</v>
      </c>
      <c r="Q220" s="1" t="str">
        <f t="shared" si="21"/>
        <v>2020</v>
      </c>
      <c r="R220" t="s">
        <v>38</v>
      </c>
      <c r="S220" t="s">
        <v>68</v>
      </c>
      <c r="T220">
        <v>23</v>
      </c>
      <c r="U220">
        <v>85315</v>
      </c>
      <c r="V220">
        <v>15765</v>
      </c>
      <c r="W220">
        <v>1</v>
      </c>
      <c r="X220">
        <v>187</v>
      </c>
      <c r="Y220">
        <v>10</v>
      </c>
      <c r="Z220">
        <v>5</v>
      </c>
      <c r="AA220">
        <v>5</v>
      </c>
      <c r="AB220" s="4">
        <f t="shared" si="18"/>
        <v>1.3698630136986301</v>
      </c>
    </row>
    <row r="221" spans="1:28" x14ac:dyDescent="0.3">
      <c r="A221" t="s">
        <v>483</v>
      </c>
      <c r="B221" t="s">
        <v>484</v>
      </c>
      <c r="C221" t="s">
        <v>28</v>
      </c>
      <c r="D221" t="s">
        <v>878</v>
      </c>
      <c r="E221" s="1">
        <v>44048</v>
      </c>
      <c r="F221" t="s">
        <v>36</v>
      </c>
      <c r="G221" s="1">
        <v>44594</v>
      </c>
      <c r="H221" t="s">
        <v>36</v>
      </c>
      <c r="I221" s="1">
        <v>44092</v>
      </c>
      <c r="J221" s="1" t="str">
        <f t="shared" si="19"/>
        <v>2020</v>
      </c>
      <c r="K221" s="1" t="str">
        <f t="shared" si="20"/>
        <v>Sep</v>
      </c>
      <c r="L221" t="s">
        <v>36</v>
      </c>
      <c r="M221" t="s">
        <v>30</v>
      </c>
      <c r="N221" t="s">
        <v>43</v>
      </c>
      <c r="O221" t="s">
        <v>44</v>
      </c>
      <c r="P221" s="1">
        <v>44215</v>
      </c>
      <c r="Q221" s="1" t="str">
        <f t="shared" si="21"/>
        <v>2021</v>
      </c>
      <c r="R221" t="s">
        <v>45</v>
      </c>
      <c r="S221" t="s">
        <v>67</v>
      </c>
      <c r="T221">
        <v>15</v>
      </c>
      <c r="U221">
        <v>123660</v>
      </c>
      <c r="V221">
        <v>18124</v>
      </c>
      <c r="W221">
        <v>5</v>
      </c>
      <c r="X221">
        <v>111</v>
      </c>
      <c r="Y221">
        <v>1</v>
      </c>
      <c r="Z221">
        <v>2</v>
      </c>
      <c r="AA221">
        <v>1</v>
      </c>
      <c r="AB221" s="4">
        <f t="shared" si="18"/>
        <v>0.27397260273972601</v>
      </c>
    </row>
    <row r="222" spans="1:28" x14ac:dyDescent="0.3">
      <c r="A222" t="s">
        <v>485</v>
      </c>
      <c r="B222" t="s">
        <v>486</v>
      </c>
      <c r="C222" t="s">
        <v>28</v>
      </c>
      <c r="D222" t="s">
        <v>878</v>
      </c>
      <c r="E222" s="1">
        <v>45427</v>
      </c>
      <c r="F222" t="s">
        <v>36</v>
      </c>
      <c r="G222" s="1">
        <v>44687</v>
      </c>
      <c r="H222" t="s">
        <v>29</v>
      </c>
      <c r="I222" s="1">
        <v>44562</v>
      </c>
      <c r="J222" s="1" t="str">
        <f t="shared" si="19"/>
        <v>2022</v>
      </c>
      <c r="K222" s="1" t="str">
        <f t="shared" si="20"/>
        <v>Jan</v>
      </c>
      <c r="L222" t="s">
        <v>29</v>
      </c>
      <c r="M222" t="s">
        <v>42</v>
      </c>
      <c r="N222" t="s">
        <v>50</v>
      </c>
      <c r="O222" t="s">
        <v>32</v>
      </c>
      <c r="P222" s="1">
        <v>44837</v>
      </c>
      <c r="Q222" s="1" t="str">
        <f t="shared" si="21"/>
        <v>2022</v>
      </c>
      <c r="R222" t="s">
        <v>38</v>
      </c>
      <c r="S222" t="s">
        <v>68</v>
      </c>
      <c r="T222">
        <v>15</v>
      </c>
      <c r="U222">
        <v>128350</v>
      </c>
      <c r="V222">
        <v>15102</v>
      </c>
      <c r="W222">
        <v>1</v>
      </c>
      <c r="X222">
        <v>109</v>
      </c>
      <c r="Y222">
        <v>4</v>
      </c>
      <c r="Z222">
        <v>2</v>
      </c>
      <c r="AA222">
        <v>12</v>
      </c>
      <c r="AB222" s="4">
        <f t="shared" si="18"/>
        <v>3.2876712328767121</v>
      </c>
    </row>
    <row r="223" spans="1:28" x14ac:dyDescent="0.3">
      <c r="A223" t="s">
        <v>487</v>
      </c>
      <c r="B223" t="s">
        <v>488</v>
      </c>
      <c r="C223" t="s">
        <v>28</v>
      </c>
      <c r="D223" t="s">
        <v>878</v>
      </c>
      <c r="E223" s="1">
        <v>44709</v>
      </c>
      <c r="F223" t="s">
        <v>36</v>
      </c>
      <c r="G223" s="1">
        <v>44311</v>
      </c>
      <c r="H223" t="s">
        <v>29</v>
      </c>
      <c r="I223" s="1">
        <v>44407</v>
      </c>
      <c r="J223" s="1" t="str">
        <f t="shared" si="19"/>
        <v>2021</v>
      </c>
      <c r="K223" s="1" t="str">
        <f t="shared" si="20"/>
        <v>Jul</v>
      </c>
      <c r="L223" t="s">
        <v>36</v>
      </c>
      <c r="M223" t="s">
        <v>42</v>
      </c>
      <c r="N223" t="s">
        <v>66</v>
      </c>
      <c r="O223" t="s">
        <v>44</v>
      </c>
      <c r="P223" s="1">
        <v>44215</v>
      </c>
      <c r="Q223" s="1" t="str">
        <f t="shared" si="21"/>
        <v>2021</v>
      </c>
      <c r="R223" t="s">
        <v>38</v>
      </c>
      <c r="S223" t="s">
        <v>46</v>
      </c>
      <c r="T223">
        <v>23</v>
      </c>
      <c r="U223">
        <v>44200</v>
      </c>
      <c r="V223">
        <v>6629</v>
      </c>
      <c r="W223">
        <v>3</v>
      </c>
      <c r="X223">
        <v>166</v>
      </c>
      <c r="Y223">
        <v>9</v>
      </c>
      <c r="Z223">
        <v>7</v>
      </c>
      <c r="AA223">
        <v>15</v>
      </c>
      <c r="AB223" s="4">
        <f t="shared" si="18"/>
        <v>4.10958904109589</v>
      </c>
    </row>
    <row r="224" spans="1:28" x14ac:dyDescent="0.3">
      <c r="A224" t="s">
        <v>489</v>
      </c>
      <c r="B224" t="s">
        <v>490</v>
      </c>
      <c r="C224" t="s">
        <v>59</v>
      </c>
      <c r="D224" t="s">
        <v>878</v>
      </c>
      <c r="E224" s="1">
        <v>45302</v>
      </c>
      <c r="F224" t="s">
        <v>36</v>
      </c>
      <c r="G224" s="1">
        <v>45264</v>
      </c>
      <c r="H224" t="s">
        <v>36</v>
      </c>
      <c r="I224" s="1">
        <v>44195</v>
      </c>
      <c r="J224" s="1" t="str">
        <f t="shared" si="19"/>
        <v>2020</v>
      </c>
      <c r="K224" s="1" t="str">
        <f t="shared" si="20"/>
        <v>Dec</v>
      </c>
      <c r="L224" t="s">
        <v>29</v>
      </c>
      <c r="M224" t="s">
        <v>30</v>
      </c>
      <c r="N224" t="s">
        <v>31</v>
      </c>
      <c r="O224" t="s">
        <v>44</v>
      </c>
      <c r="P224" s="1">
        <v>44215</v>
      </c>
      <c r="Q224" s="1" t="str">
        <f t="shared" si="21"/>
        <v>2021</v>
      </c>
      <c r="R224" t="s">
        <v>45</v>
      </c>
      <c r="S224" t="s">
        <v>67</v>
      </c>
      <c r="T224">
        <v>21</v>
      </c>
      <c r="U224">
        <v>72737</v>
      </c>
      <c r="V224">
        <v>3816</v>
      </c>
      <c r="W224">
        <v>4</v>
      </c>
      <c r="X224">
        <v>161</v>
      </c>
      <c r="Y224">
        <v>3</v>
      </c>
      <c r="Z224">
        <v>2</v>
      </c>
      <c r="AA224">
        <v>14</v>
      </c>
      <c r="AB224" s="4">
        <f t="shared" si="18"/>
        <v>3.8356164383561646</v>
      </c>
    </row>
    <row r="225" spans="1:28" x14ac:dyDescent="0.3">
      <c r="A225" t="s">
        <v>491</v>
      </c>
      <c r="B225" t="s">
        <v>492</v>
      </c>
      <c r="C225" t="s">
        <v>28</v>
      </c>
      <c r="D225" t="s">
        <v>878</v>
      </c>
      <c r="E225" s="1">
        <v>45110</v>
      </c>
      <c r="F225" t="s">
        <v>29</v>
      </c>
      <c r="G225" s="1">
        <v>44828</v>
      </c>
      <c r="H225" t="s">
        <v>36</v>
      </c>
      <c r="I225" s="1">
        <v>44269</v>
      </c>
      <c r="J225" s="1" t="str">
        <f t="shared" si="19"/>
        <v>2021</v>
      </c>
      <c r="K225" s="1" t="str">
        <f t="shared" si="20"/>
        <v>Mar</v>
      </c>
      <c r="L225" t="s">
        <v>36</v>
      </c>
      <c r="M225" t="s">
        <v>42</v>
      </c>
      <c r="N225" t="s">
        <v>66</v>
      </c>
      <c r="O225" t="s">
        <v>32</v>
      </c>
      <c r="P225" s="1">
        <v>44215</v>
      </c>
      <c r="Q225" s="1" t="str">
        <f t="shared" si="21"/>
        <v>2021</v>
      </c>
      <c r="R225" t="s">
        <v>38</v>
      </c>
      <c r="S225" t="s">
        <v>67</v>
      </c>
      <c r="T225">
        <v>4</v>
      </c>
      <c r="U225">
        <v>130865</v>
      </c>
      <c r="V225">
        <v>5512</v>
      </c>
      <c r="W225">
        <v>2</v>
      </c>
      <c r="X225">
        <v>108</v>
      </c>
      <c r="Y225">
        <v>5</v>
      </c>
      <c r="Z225">
        <v>10</v>
      </c>
      <c r="AA225">
        <v>1</v>
      </c>
      <c r="AB225" s="4">
        <f t="shared" si="18"/>
        <v>0.27397260273972601</v>
      </c>
    </row>
    <row r="226" spans="1:28" x14ac:dyDescent="0.3">
      <c r="A226" t="s">
        <v>493</v>
      </c>
      <c r="B226" t="s">
        <v>494</v>
      </c>
      <c r="C226" t="s">
        <v>28</v>
      </c>
      <c r="D226" t="s">
        <v>878</v>
      </c>
      <c r="E226" s="1">
        <v>44193</v>
      </c>
      <c r="F226" t="s">
        <v>36</v>
      </c>
      <c r="G226" s="1">
        <v>45038</v>
      </c>
      <c r="H226" t="s">
        <v>29</v>
      </c>
      <c r="I226" s="1">
        <v>44037</v>
      </c>
      <c r="J226" s="1" t="str">
        <f t="shared" si="19"/>
        <v>2020</v>
      </c>
      <c r="K226" s="1" t="str">
        <f t="shared" si="20"/>
        <v>Jul</v>
      </c>
      <c r="L226" t="s">
        <v>29</v>
      </c>
      <c r="M226" t="s">
        <v>54</v>
      </c>
      <c r="N226" t="s">
        <v>37</v>
      </c>
      <c r="O226" t="s">
        <v>53</v>
      </c>
      <c r="P226" s="1">
        <v>44215</v>
      </c>
      <c r="Q226" s="1" t="str">
        <f t="shared" si="21"/>
        <v>2021</v>
      </c>
      <c r="R226" t="s">
        <v>38</v>
      </c>
      <c r="S226" t="s">
        <v>68</v>
      </c>
      <c r="T226">
        <v>5</v>
      </c>
      <c r="U226">
        <v>59628</v>
      </c>
      <c r="V226">
        <v>9679</v>
      </c>
      <c r="W226">
        <v>1</v>
      </c>
      <c r="X226">
        <v>16</v>
      </c>
      <c r="Y226">
        <v>5</v>
      </c>
      <c r="Z226">
        <v>4</v>
      </c>
      <c r="AA226">
        <v>1</v>
      </c>
      <c r="AB226" s="4">
        <f t="shared" si="18"/>
        <v>0.27397260273972601</v>
      </c>
    </row>
    <row r="227" spans="1:28" x14ac:dyDescent="0.3">
      <c r="A227" t="s">
        <v>495</v>
      </c>
      <c r="B227" t="s">
        <v>496</v>
      </c>
      <c r="C227" t="s">
        <v>59</v>
      </c>
      <c r="D227" t="s">
        <v>878</v>
      </c>
      <c r="E227" s="1">
        <v>45483</v>
      </c>
      <c r="F227" t="s">
        <v>29</v>
      </c>
      <c r="G227" s="1">
        <v>44684</v>
      </c>
      <c r="H227" t="s">
        <v>29</v>
      </c>
      <c r="I227" s="1">
        <v>44364</v>
      </c>
      <c r="J227" s="1" t="str">
        <f t="shared" si="19"/>
        <v>2021</v>
      </c>
      <c r="K227" s="1" t="str">
        <f t="shared" si="20"/>
        <v>Jun</v>
      </c>
      <c r="L227" t="s">
        <v>29</v>
      </c>
      <c r="M227" t="s">
        <v>54</v>
      </c>
      <c r="N227" t="s">
        <v>50</v>
      </c>
      <c r="O227" t="s">
        <v>32</v>
      </c>
      <c r="P227" s="1">
        <v>44215</v>
      </c>
      <c r="Q227" s="1" t="str">
        <f t="shared" si="21"/>
        <v>2021</v>
      </c>
      <c r="R227" t="s">
        <v>38</v>
      </c>
      <c r="S227" t="s">
        <v>54</v>
      </c>
      <c r="T227">
        <v>11</v>
      </c>
      <c r="U227">
        <v>77860</v>
      </c>
      <c r="V227">
        <v>15900</v>
      </c>
      <c r="W227">
        <v>5</v>
      </c>
      <c r="X227">
        <v>178</v>
      </c>
      <c r="Y227">
        <v>8</v>
      </c>
      <c r="Z227">
        <v>3</v>
      </c>
      <c r="AA227">
        <v>0</v>
      </c>
      <c r="AB227" s="4">
        <f t="shared" si="18"/>
        <v>0</v>
      </c>
    </row>
    <row r="228" spans="1:28" x14ac:dyDescent="0.3">
      <c r="A228" t="s">
        <v>497</v>
      </c>
      <c r="B228" t="s">
        <v>498</v>
      </c>
      <c r="C228" t="s">
        <v>59</v>
      </c>
      <c r="D228" t="s">
        <v>878</v>
      </c>
      <c r="E228" s="1">
        <v>44531</v>
      </c>
      <c r="F228" t="s">
        <v>36</v>
      </c>
      <c r="G228" s="1">
        <v>44212</v>
      </c>
      <c r="H228" t="s">
        <v>29</v>
      </c>
      <c r="I228" s="1">
        <v>44169</v>
      </c>
      <c r="J228" s="1" t="str">
        <f t="shared" ref="J228:J253" si="22">TEXT($I228,"yyyy")</f>
        <v>2020</v>
      </c>
      <c r="K228" s="1" t="str">
        <f t="shared" ref="K228:K253" si="23">TEXT(I228,"mmm")</f>
        <v>Dec</v>
      </c>
      <c r="L228" t="s">
        <v>29</v>
      </c>
      <c r="M228" t="s">
        <v>54</v>
      </c>
      <c r="N228" t="s">
        <v>81</v>
      </c>
      <c r="O228" t="s">
        <v>32</v>
      </c>
      <c r="P228" s="1">
        <v>44215</v>
      </c>
      <c r="Q228" s="1" t="str">
        <f t="shared" si="21"/>
        <v>2021</v>
      </c>
      <c r="R228" t="s">
        <v>45</v>
      </c>
      <c r="S228" t="s">
        <v>54</v>
      </c>
      <c r="T228">
        <v>11</v>
      </c>
      <c r="U228">
        <v>73481</v>
      </c>
      <c r="V228">
        <v>19583</v>
      </c>
      <c r="W228">
        <v>3</v>
      </c>
      <c r="X228">
        <v>33</v>
      </c>
      <c r="Y228">
        <v>8</v>
      </c>
      <c r="Z228">
        <v>6</v>
      </c>
      <c r="AA228">
        <v>1</v>
      </c>
      <c r="AB228" s="4">
        <f t="shared" si="18"/>
        <v>0.27397260273972601</v>
      </c>
    </row>
    <row r="229" spans="1:28" x14ac:dyDescent="0.3">
      <c r="A229" t="s">
        <v>499</v>
      </c>
      <c r="B229" t="s">
        <v>500</v>
      </c>
      <c r="C229" t="s">
        <v>28</v>
      </c>
      <c r="D229" t="s">
        <v>878</v>
      </c>
      <c r="E229" s="1">
        <v>45332</v>
      </c>
      <c r="F229" t="s">
        <v>29</v>
      </c>
      <c r="G229" s="1">
        <v>44179</v>
      </c>
      <c r="H229" t="s">
        <v>36</v>
      </c>
      <c r="I229" s="1">
        <v>44994</v>
      </c>
      <c r="J229" s="1" t="str">
        <f t="shared" si="22"/>
        <v>2023</v>
      </c>
      <c r="K229" s="1" t="str">
        <f t="shared" si="23"/>
        <v>Mar</v>
      </c>
      <c r="L229" t="s">
        <v>29</v>
      </c>
      <c r="M229" t="s">
        <v>54</v>
      </c>
      <c r="N229" t="s">
        <v>43</v>
      </c>
      <c r="O229" t="s">
        <v>32</v>
      </c>
      <c r="P229" s="1">
        <v>44215</v>
      </c>
      <c r="Q229" s="1" t="str">
        <f t="shared" si="21"/>
        <v>2021</v>
      </c>
      <c r="R229" t="s">
        <v>45</v>
      </c>
      <c r="S229" t="s">
        <v>46</v>
      </c>
      <c r="T229">
        <v>17</v>
      </c>
      <c r="U229">
        <v>118728</v>
      </c>
      <c r="V229">
        <v>9436</v>
      </c>
      <c r="W229">
        <v>2</v>
      </c>
      <c r="X229">
        <v>62</v>
      </c>
      <c r="Y229">
        <v>10</v>
      </c>
      <c r="Z229">
        <v>3</v>
      </c>
      <c r="AA229">
        <v>6</v>
      </c>
      <c r="AB229" s="4">
        <f t="shared" si="18"/>
        <v>1.6438356164383561</v>
      </c>
    </row>
    <row r="230" spans="1:28" x14ac:dyDescent="0.3">
      <c r="A230" t="s">
        <v>501</v>
      </c>
      <c r="B230" t="s">
        <v>502</v>
      </c>
      <c r="C230" t="s">
        <v>41</v>
      </c>
      <c r="D230" t="s">
        <v>878</v>
      </c>
      <c r="E230" s="1">
        <v>44365</v>
      </c>
      <c r="F230" t="s">
        <v>36</v>
      </c>
      <c r="G230" s="1">
        <v>45232</v>
      </c>
      <c r="H230" t="s">
        <v>29</v>
      </c>
      <c r="I230" s="1">
        <v>45399</v>
      </c>
      <c r="J230" s="1" t="str">
        <f t="shared" si="22"/>
        <v>2024</v>
      </c>
      <c r="K230" s="1" t="str">
        <f t="shared" si="23"/>
        <v>Apr</v>
      </c>
      <c r="L230" t="s">
        <v>36</v>
      </c>
      <c r="M230" t="s">
        <v>54</v>
      </c>
      <c r="N230" t="s">
        <v>31</v>
      </c>
      <c r="O230" t="s">
        <v>53</v>
      </c>
      <c r="P230" s="1">
        <v>44868</v>
      </c>
      <c r="Q230" s="1" t="str">
        <f t="shared" si="21"/>
        <v>2022</v>
      </c>
      <c r="R230" t="s">
        <v>38</v>
      </c>
      <c r="S230" t="s">
        <v>46</v>
      </c>
      <c r="T230">
        <v>16</v>
      </c>
      <c r="U230">
        <v>63218</v>
      </c>
      <c r="V230">
        <v>4615</v>
      </c>
      <c r="W230">
        <v>3</v>
      </c>
      <c r="X230">
        <v>52</v>
      </c>
      <c r="Y230">
        <v>3</v>
      </c>
      <c r="Z230">
        <v>4</v>
      </c>
      <c r="AA230">
        <v>4</v>
      </c>
      <c r="AB230" s="4">
        <f t="shared" si="18"/>
        <v>1.095890410958904</v>
      </c>
    </row>
    <row r="231" spans="1:28" x14ac:dyDescent="0.3">
      <c r="A231" t="s">
        <v>503</v>
      </c>
      <c r="B231" t="s">
        <v>504</v>
      </c>
      <c r="C231" t="s">
        <v>41</v>
      </c>
      <c r="D231" t="s">
        <v>878</v>
      </c>
      <c r="E231" s="1">
        <v>44302</v>
      </c>
      <c r="F231" t="s">
        <v>36</v>
      </c>
      <c r="G231" s="1">
        <v>45224</v>
      </c>
      <c r="H231" t="s">
        <v>36</v>
      </c>
      <c r="I231" s="1">
        <v>43974</v>
      </c>
      <c r="J231" s="1" t="str">
        <f t="shared" si="22"/>
        <v>2020</v>
      </c>
      <c r="K231" s="1" t="str">
        <f t="shared" si="23"/>
        <v>May</v>
      </c>
      <c r="L231" t="s">
        <v>29</v>
      </c>
      <c r="M231" t="s">
        <v>42</v>
      </c>
      <c r="N231" t="s">
        <v>37</v>
      </c>
      <c r="O231" t="s">
        <v>32</v>
      </c>
      <c r="P231" s="1">
        <v>45390</v>
      </c>
      <c r="Q231" s="1" t="str">
        <f t="shared" si="21"/>
        <v>2024</v>
      </c>
      <c r="R231" t="s">
        <v>45</v>
      </c>
      <c r="S231" t="s">
        <v>46</v>
      </c>
      <c r="T231">
        <v>12</v>
      </c>
      <c r="U231">
        <v>78461</v>
      </c>
      <c r="V231">
        <v>14141</v>
      </c>
      <c r="W231">
        <v>4</v>
      </c>
      <c r="X231">
        <v>78</v>
      </c>
      <c r="Y231">
        <v>3</v>
      </c>
      <c r="Z231">
        <v>3</v>
      </c>
      <c r="AA231">
        <v>10</v>
      </c>
      <c r="AB231" s="4">
        <f t="shared" si="18"/>
        <v>2.7397260273972601</v>
      </c>
    </row>
    <row r="232" spans="1:28" x14ac:dyDescent="0.3">
      <c r="A232" t="s">
        <v>505</v>
      </c>
      <c r="B232" t="s">
        <v>506</v>
      </c>
      <c r="C232" t="s">
        <v>41</v>
      </c>
      <c r="D232" t="s">
        <v>49</v>
      </c>
      <c r="E232" s="1">
        <v>45277</v>
      </c>
      <c r="F232" t="s">
        <v>36</v>
      </c>
      <c r="G232" s="1">
        <v>45409</v>
      </c>
      <c r="H232" t="s">
        <v>36</v>
      </c>
      <c r="I232" s="1">
        <v>44067</v>
      </c>
      <c r="J232" s="1" t="str">
        <f t="shared" si="22"/>
        <v>2020</v>
      </c>
      <c r="K232" s="1" t="str">
        <f t="shared" si="23"/>
        <v>Aug</v>
      </c>
      <c r="L232" t="s">
        <v>36</v>
      </c>
      <c r="M232" t="s">
        <v>42</v>
      </c>
      <c r="N232" t="s">
        <v>66</v>
      </c>
      <c r="O232" t="s">
        <v>32</v>
      </c>
      <c r="P232" s="1">
        <v>44437</v>
      </c>
      <c r="Q232" s="1" t="str">
        <f t="shared" si="21"/>
        <v>2021</v>
      </c>
      <c r="R232" t="s">
        <v>45</v>
      </c>
      <c r="S232" t="s">
        <v>54</v>
      </c>
      <c r="T232">
        <v>22</v>
      </c>
      <c r="U232">
        <v>51221</v>
      </c>
      <c r="V232">
        <v>16961</v>
      </c>
      <c r="W232">
        <v>4</v>
      </c>
      <c r="X232">
        <v>161</v>
      </c>
      <c r="Y232">
        <v>1</v>
      </c>
      <c r="Z232">
        <v>10</v>
      </c>
      <c r="AA232">
        <v>0</v>
      </c>
      <c r="AB232" s="4">
        <f t="shared" si="18"/>
        <v>0</v>
      </c>
    </row>
    <row r="233" spans="1:28" x14ac:dyDescent="0.3">
      <c r="A233" t="s">
        <v>507</v>
      </c>
      <c r="B233" t="s">
        <v>508</v>
      </c>
      <c r="C233" t="s">
        <v>59</v>
      </c>
      <c r="D233" t="s">
        <v>49</v>
      </c>
      <c r="E233" s="1">
        <v>45313</v>
      </c>
      <c r="F233" t="s">
        <v>29</v>
      </c>
      <c r="G233" s="1">
        <v>44284</v>
      </c>
      <c r="H233" t="s">
        <v>36</v>
      </c>
      <c r="I233" s="1">
        <v>44567</v>
      </c>
      <c r="J233" s="1" t="str">
        <f t="shared" si="22"/>
        <v>2022</v>
      </c>
      <c r="K233" s="1" t="str">
        <f t="shared" si="23"/>
        <v>Jan</v>
      </c>
      <c r="L233" t="s">
        <v>29</v>
      </c>
      <c r="M233" t="s">
        <v>30</v>
      </c>
      <c r="N233" t="s">
        <v>37</v>
      </c>
      <c r="O233" t="s">
        <v>32</v>
      </c>
      <c r="P233" s="1">
        <v>44415</v>
      </c>
      <c r="Q233" s="1" t="str">
        <f t="shared" si="21"/>
        <v>2021</v>
      </c>
      <c r="R233" t="s">
        <v>45</v>
      </c>
      <c r="S233" t="s">
        <v>68</v>
      </c>
      <c r="T233">
        <v>12</v>
      </c>
      <c r="U233">
        <v>58160</v>
      </c>
      <c r="V233">
        <v>6757</v>
      </c>
      <c r="W233">
        <v>4</v>
      </c>
      <c r="X233">
        <v>174</v>
      </c>
      <c r="Y233">
        <v>1</v>
      </c>
      <c r="Z233">
        <v>9</v>
      </c>
      <c r="AA233">
        <v>15</v>
      </c>
      <c r="AB233" s="4">
        <f t="shared" si="18"/>
        <v>4.10958904109589</v>
      </c>
    </row>
    <row r="234" spans="1:28" x14ac:dyDescent="0.3">
      <c r="A234" t="s">
        <v>509</v>
      </c>
      <c r="B234" t="s">
        <v>510</v>
      </c>
      <c r="C234" t="s">
        <v>28</v>
      </c>
      <c r="D234" t="s">
        <v>49</v>
      </c>
      <c r="E234" s="1">
        <v>44974</v>
      </c>
      <c r="F234" t="s">
        <v>36</v>
      </c>
      <c r="G234" s="1">
        <v>44731</v>
      </c>
      <c r="H234" t="s">
        <v>36</v>
      </c>
      <c r="I234" s="1">
        <v>44581</v>
      </c>
      <c r="J234" s="1" t="str">
        <f t="shared" si="22"/>
        <v>2022</v>
      </c>
      <c r="K234" s="1" t="str">
        <f t="shared" si="23"/>
        <v>Jan</v>
      </c>
      <c r="L234" t="s">
        <v>29</v>
      </c>
      <c r="M234" t="s">
        <v>54</v>
      </c>
      <c r="N234" t="s">
        <v>50</v>
      </c>
      <c r="O234" t="s">
        <v>32</v>
      </c>
      <c r="P234" s="1">
        <v>43848</v>
      </c>
      <c r="Q234" s="1" t="str">
        <f t="shared" si="21"/>
        <v>2020</v>
      </c>
      <c r="R234" t="s">
        <v>45</v>
      </c>
      <c r="S234" t="s">
        <v>68</v>
      </c>
      <c r="T234">
        <v>10</v>
      </c>
      <c r="U234">
        <v>52578</v>
      </c>
      <c r="V234">
        <v>3884</v>
      </c>
      <c r="W234">
        <v>2</v>
      </c>
      <c r="X234">
        <v>166</v>
      </c>
      <c r="Y234">
        <v>5</v>
      </c>
      <c r="Z234">
        <v>9</v>
      </c>
      <c r="AA234">
        <v>11</v>
      </c>
      <c r="AB234" s="4">
        <f t="shared" si="18"/>
        <v>3.0136986301369864</v>
      </c>
    </row>
    <row r="235" spans="1:28" x14ac:dyDescent="0.3">
      <c r="A235" t="s">
        <v>511</v>
      </c>
      <c r="B235" t="s">
        <v>512</v>
      </c>
      <c r="C235" t="s">
        <v>28</v>
      </c>
      <c r="D235" t="s">
        <v>878</v>
      </c>
      <c r="E235" s="1">
        <v>44507</v>
      </c>
      <c r="F235" t="s">
        <v>29</v>
      </c>
      <c r="G235" s="1">
        <v>43945</v>
      </c>
      <c r="H235" t="s">
        <v>29</v>
      </c>
      <c r="I235" s="1">
        <v>44456</v>
      </c>
      <c r="J235" s="1" t="str">
        <f t="shared" si="22"/>
        <v>2021</v>
      </c>
      <c r="K235" s="1" t="str">
        <f t="shared" si="23"/>
        <v>Sep</v>
      </c>
      <c r="L235" t="s">
        <v>29</v>
      </c>
      <c r="M235" t="s">
        <v>30</v>
      </c>
      <c r="N235" t="s">
        <v>50</v>
      </c>
      <c r="O235" t="s">
        <v>53</v>
      </c>
      <c r="P235" s="1">
        <v>44834</v>
      </c>
      <c r="Q235" s="1" t="str">
        <f t="shared" si="21"/>
        <v>2022</v>
      </c>
      <c r="R235" t="s">
        <v>38</v>
      </c>
      <c r="S235" t="s">
        <v>67</v>
      </c>
      <c r="T235">
        <v>30</v>
      </c>
      <c r="U235">
        <v>40938</v>
      </c>
      <c r="V235">
        <v>15158</v>
      </c>
      <c r="W235">
        <v>5</v>
      </c>
      <c r="X235">
        <v>116</v>
      </c>
      <c r="Y235">
        <v>4</v>
      </c>
      <c r="Z235">
        <v>4</v>
      </c>
      <c r="AA235">
        <v>6</v>
      </c>
      <c r="AB235" s="4">
        <f t="shared" si="18"/>
        <v>1.6438356164383561</v>
      </c>
    </row>
    <row r="236" spans="1:28" x14ac:dyDescent="0.3">
      <c r="A236" t="s">
        <v>423</v>
      </c>
      <c r="B236" t="s">
        <v>513</v>
      </c>
      <c r="C236" t="s">
        <v>28</v>
      </c>
      <c r="D236" t="s">
        <v>49</v>
      </c>
      <c r="E236" s="1">
        <v>43940</v>
      </c>
      <c r="F236" t="s">
        <v>29</v>
      </c>
      <c r="G236" s="1">
        <v>44511</v>
      </c>
      <c r="H236" t="s">
        <v>29</v>
      </c>
      <c r="I236" s="1">
        <v>44505</v>
      </c>
      <c r="J236" s="1" t="str">
        <f t="shared" si="22"/>
        <v>2021</v>
      </c>
      <c r="K236" s="1" t="str">
        <f t="shared" si="23"/>
        <v>Nov</v>
      </c>
      <c r="L236" t="s">
        <v>29</v>
      </c>
      <c r="M236" t="s">
        <v>54</v>
      </c>
      <c r="N236" t="s">
        <v>81</v>
      </c>
      <c r="O236" t="s">
        <v>32</v>
      </c>
      <c r="P236" s="1">
        <v>44618</v>
      </c>
      <c r="Q236" s="1" t="str">
        <f t="shared" si="21"/>
        <v>2022</v>
      </c>
      <c r="R236" t="s">
        <v>38</v>
      </c>
      <c r="S236" t="s">
        <v>46</v>
      </c>
      <c r="T236">
        <v>8</v>
      </c>
      <c r="U236">
        <v>73382</v>
      </c>
      <c r="V236">
        <v>3395</v>
      </c>
      <c r="W236">
        <v>3</v>
      </c>
      <c r="X236">
        <v>84</v>
      </c>
      <c r="Y236">
        <v>2</v>
      </c>
      <c r="Z236">
        <v>5</v>
      </c>
      <c r="AA236">
        <v>3</v>
      </c>
      <c r="AB236" s="4">
        <f t="shared" si="18"/>
        <v>0.82191780821917804</v>
      </c>
    </row>
    <row r="237" spans="1:28" x14ac:dyDescent="0.3">
      <c r="A237" t="s">
        <v>514</v>
      </c>
      <c r="B237" s="2" t="s">
        <v>515</v>
      </c>
      <c r="C237" t="s">
        <v>59</v>
      </c>
      <c r="D237" t="s">
        <v>878</v>
      </c>
      <c r="E237" s="1">
        <v>44355</v>
      </c>
      <c r="F237" t="s">
        <v>36</v>
      </c>
      <c r="G237" s="1">
        <v>44111</v>
      </c>
      <c r="H237" t="s">
        <v>36</v>
      </c>
      <c r="I237" s="1">
        <v>45494</v>
      </c>
      <c r="J237" s="1" t="str">
        <f t="shared" si="22"/>
        <v>2024</v>
      </c>
      <c r="K237" s="1" t="str">
        <f t="shared" si="23"/>
        <v>Jul</v>
      </c>
      <c r="L237" t="s">
        <v>29</v>
      </c>
      <c r="M237" t="s">
        <v>42</v>
      </c>
      <c r="N237" t="s">
        <v>43</v>
      </c>
      <c r="O237" t="s">
        <v>44</v>
      </c>
      <c r="P237" s="1">
        <v>44834</v>
      </c>
      <c r="Q237" s="1" t="str">
        <f t="shared" si="21"/>
        <v>2022</v>
      </c>
      <c r="R237" t="s">
        <v>38</v>
      </c>
      <c r="S237" t="s">
        <v>67</v>
      </c>
      <c r="T237">
        <v>21</v>
      </c>
      <c r="U237">
        <v>128508</v>
      </c>
      <c r="V237">
        <v>16162</v>
      </c>
      <c r="W237">
        <v>2</v>
      </c>
      <c r="X237">
        <v>115</v>
      </c>
      <c r="Y237">
        <v>5</v>
      </c>
      <c r="Z237">
        <v>10</v>
      </c>
      <c r="AA237">
        <v>9</v>
      </c>
      <c r="AB237" s="4">
        <f t="shared" si="18"/>
        <v>2.4657534246575343</v>
      </c>
    </row>
    <row r="238" spans="1:28" x14ac:dyDescent="0.3">
      <c r="A238" t="s">
        <v>516</v>
      </c>
      <c r="B238" t="s">
        <v>517</v>
      </c>
      <c r="C238" t="s">
        <v>28</v>
      </c>
      <c r="D238" t="s">
        <v>49</v>
      </c>
      <c r="E238" s="1">
        <v>44435</v>
      </c>
      <c r="F238" t="s">
        <v>29</v>
      </c>
      <c r="G238" s="1">
        <v>44842</v>
      </c>
      <c r="H238" t="s">
        <v>29</v>
      </c>
      <c r="I238" s="1">
        <v>44467</v>
      </c>
      <c r="J238" s="1" t="str">
        <f t="shared" si="22"/>
        <v>2021</v>
      </c>
      <c r="K238" s="1" t="str">
        <f t="shared" si="23"/>
        <v>Sep</v>
      </c>
      <c r="L238" t="s">
        <v>36</v>
      </c>
      <c r="M238" t="s">
        <v>30</v>
      </c>
      <c r="N238" t="s">
        <v>43</v>
      </c>
      <c r="O238" t="s">
        <v>44</v>
      </c>
      <c r="P238" s="1">
        <v>44618</v>
      </c>
      <c r="Q238" s="1" t="str">
        <f t="shared" si="21"/>
        <v>2022</v>
      </c>
      <c r="R238" t="s">
        <v>45</v>
      </c>
      <c r="S238" t="s">
        <v>54</v>
      </c>
      <c r="T238">
        <v>9</v>
      </c>
      <c r="U238">
        <v>65288</v>
      </c>
      <c r="V238">
        <v>12625</v>
      </c>
      <c r="W238">
        <v>4</v>
      </c>
      <c r="X238">
        <v>129</v>
      </c>
      <c r="Y238">
        <v>2</v>
      </c>
      <c r="Z238">
        <v>2</v>
      </c>
      <c r="AA238">
        <v>9</v>
      </c>
      <c r="AB238" s="4">
        <f t="shared" si="18"/>
        <v>2.4657534246575343</v>
      </c>
    </row>
    <row r="239" spans="1:28" x14ac:dyDescent="0.3">
      <c r="A239" t="s">
        <v>518</v>
      </c>
      <c r="B239" t="s">
        <v>519</v>
      </c>
      <c r="C239" t="s">
        <v>28</v>
      </c>
      <c r="D239" t="s">
        <v>49</v>
      </c>
      <c r="E239" s="1">
        <v>44661</v>
      </c>
      <c r="F239" t="s">
        <v>36</v>
      </c>
      <c r="G239" s="1">
        <v>44610</v>
      </c>
      <c r="H239" t="s">
        <v>36</v>
      </c>
      <c r="I239" s="1">
        <v>44963</v>
      </c>
      <c r="J239" s="1" t="str">
        <f t="shared" si="22"/>
        <v>2023</v>
      </c>
      <c r="K239" s="1" t="str">
        <f t="shared" si="23"/>
        <v>Feb</v>
      </c>
      <c r="L239" t="s">
        <v>29</v>
      </c>
      <c r="M239" t="s">
        <v>42</v>
      </c>
      <c r="N239" t="s">
        <v>43</v>
      </c>
      <c r="O239" t="s">
        <v>32</v>
      </c>
      <c r="P239" s="1">
        <v>43874</v>
      </c>
      <c r="Q239" s="1" t="str">
        <f t="shared" si="21"/>
        <v>2020</v>
      </c>
      <c r="R239" t="s">
        <v>45</v>
      </c>
      <c r="S239" t="s">
        <v>46</v>
      </c>
      <c r="T239">
        <v>18</v>
      </c>
      <c r="U239">
        <v>129987</v>
      </c>
      <c r="V239">
        <v>16929</v>
      </c>
      <c r="W239">
        <v>4</v>
      </c>
      <c r="X239">
        <v>119</v>
      </c>
      <c r="Y239">
        <v>5</v>
      </c>
      <c r="Z239">
        <v>6</v>
      </c>
      <c r="AA239">
        <v>15</v>
      </c>
      <c r="AB239" s="4">
        <f t="shared" si="18"/>
        <v>4.10958904109589</v>
      </c>
    </row>
    <row r="240" spans="1:28" x14ac:dyDescent="0.3">
      <c r="A240" t="s">
        <v>520</v>
      </c>
      <c r="B240" t="s">
        <v>521</v>
      </c>
      <c r="C240" t="s">
        <v>28</v>
      </c>
      <c r="D240" t="s">
        <v>878</v>
      </c>
      <c r="E240" s="1">
        <v>45363</v>
      </c>
      <c r="F240" t="s">
        <v>36</v>
      </c>
      <c r="G240" s="1">
        <v>44433</v>
      </c>
      <c r="H240" t="s">
        <v>29</v>
      </c>
      <c r="I240" s="1">
        <v>45254</v>
      </c>
      <c r="J240" s="1" t="str">
        <f t="shared" si="22"/>
        <v>2023</v>
      </c>
      <c r="K240" s="1" t="str">
        <f t="shared" si="23"/>
        <v>Nov</v>
      </c>
      <c r="L240" t="s">
        <v>29</v>
      </c>
      <c r="M240" t="s">
        <v>54</v>
      </c>
      <c r="N240" t="s">
        <v>81</v>
      </c>
      <c r="O240" t="s">
        <v>44</v>
      </c>
      <c r="P240" s="1">
        <v>44834</v>
      </c>
      <c r="Q240" s="1" t="str">
        <f t="shared" si="21"/>
        <v>2022</v>
      </c>
      <c r="R240" t="s">
        <v>45</v>
      </c>
      <c r="S240" t="s">
        <v>33</v>
      </c>
      <c r="T240">
        <v>13</v>
      </c>
      <c r="U240">
        <v>112410</v>
      </c>
      <c r="V240">
        <v>15310</v>
      </c>
      <c r="W240">
        <v>5</v>
      </c>
      <c r="X240">
        <v>130</v>
      </c>
      <c r="Y240">
        <v>5</v>
      </c>
      <c r="Z240">
        <v>5</v>
      </c>
      <c r="AA240">
        <v>5</v>
      </c>
      <c r="AB240" s="4">
        <f t="shared" si="18"/>
        <v>1.3698630136986301</v>
      </c>
    </row>
    <row r="241" spans="1:28" x14ac:dyDescent="0.3">
      <c r="A241" t="s">
        <v>522</v>
      </c>
      <c r="B241" t="s">
        <v>523</v>
      </c>
      <c r="C241" t="s">
        <v>28</v>
      </c>
      <c r="D241" t="s">
        <v>878</v>
      </c>
      <c r="E241" s="1">
        <v>43904</v>
      </c>
      <c r="F241" t="s">
        <v>36</v>
      </c>
      <c r="G241" s="1">
        <v>44454</v>
      </c>
      <c r="H241" t="s">
        <v>36</v>
      </c>
      <c r="I241" s="1">
        <v>44128</v>
      </c>
      <c r="J241" s="1" t="str">
        <f t="shared" si="22"/>
        <v>2020</v>
      </c>
      <c r="K241" s="1" t="str">
        <f t="shared" si="23"/>
        <v>Oct</v>
      </c>
      <c r="L241" t="s">
        <v>36</v>
      </c>
      <c r="M241" t="s">
        <v>42</v>
      </c>
      <c r="N241" t="s">
        <v>66</v>
      </c>
      <c r="O241" t="s">
        <v>32</v>
      </c>
      <c r="P241" s="1">
        <v>44902</v>
      </c>
      <c r="Q241" s="1" t="str">
        <f t="shared" si="21"/>
        <v>2022</v>
      </c>
      <c r="R241" t="s">
        <v>45</v>
      </c>
      <c r="S241" t="s">
        <v>46</v>
      </c>
      <c r="T241">
        <v>5</v>
      </c>
      <c r="U241">
        <v>95936</v>
      </c>
      <c r="V241">
        <v>1506</v>
      </c>
      <c r="W241">
        <v>2</v>
      </c>
      <c r="X241">
        <v>149</v>
      </c>
      <c r="Y241">
        <v>7</v>
      </c>
      <c r="Z241">
        <v>9</v>
      </c>
      <c r="AA241">
        <v>6</v>
      </c>
      <c r="AB241" s="4">
        <f t="shared" si="18"/>
        <v>1.6438356164383561</v>
      </c>
    </row>
    <row r="242" spans="1:28" x14ac:dyDescent="0.3">
      <c r="A242" t="s">
        <v>524</v>
      </c>
      <c r="B242" t="s">
        <v>525</v>
      </c>
      <c r="C242" t="s">
        <v>28</v>
      </c>
      <c r="D242" t="s">
        <v>878</v>
      </c>
      <c r="E242" s="1">
        <v>44045</v>
      </c>
      <c r="F242" t="s">
        <v>29</v>
      </c>
      <c r="G242" s="1">
        <v>44595</v>
      </c>
      <c r="H242" t="s">
        <v>36</v>
      </c>
      <c r="I242" s="1">
        <v>44136</v>
      </c>
      <c r="J242" s="1" t="str">
        <f t="shared" si="22"/>
        <v>2020</v>
      </c>
      <c r="K242" s="1" t="str">
        <f t="shared" si="23"/>
        <v>Nov</v>
      </c>
      <c r="L242" t="s">
        <v>36</v>
      </c>
      <c r="M242" t="s">
        <v>30</v>
      </c>
      <c r="N242" t="s">
        <v>50</v>
      </c>
      <c r="O242" t="s">
        <v>32</v>
      </c>
      <c r="P242" s="1">
        <v>44902</v>
      </c>
      <c r="Q242" s="1" t="str">
        <f t="shared" si="21"/>
        <v>2022</v>
      </c>
      <c r="R242" t="s">
        <v>38</v>
      </c>
      <c r="S242" t="s">
        <v>68</v>
      </c>
      <c r="T242">
        <v>21</v>
      </c>
      <c r="U242">
        <v>120566</v>
      </c>
      <c r="V242">
        <v>14097</v>
      </c>
      <c r="W242">
        <v>5</v>
      </c>
      <c r="X242">
        <v>177</v>
      </c>
      <c r="Y242">
        <v>4</v>
      </c>
      <c r="Z242">
        <v>5</v>
      </c>
      <c r="AA242">
        <v>14</v>
      </c>
      <c r="AB242" s="4">
        <f t="shared" si="18"/>
        <v>3.8356164383561646</v>
      </c>
    </row>
    <row r="243" spans="1:28" x14ac:dyDescent="0.3">
      <c r="A243" t="s">
        <v>526</v>
      </c>
      <c r="B243" t="s">
        <v>527</v>
      </c>
      <c r="C243" t="s">
        <v>41</v>
      </c>
      <c r="D243" t="s">
        <v>49</v>
      </c>
      <c r="E243" s="1">
        <v>44070</v>
      </c>
      <c r="F243" t="s">
        <v>29</v>
      </c>
      <c r="G243" s="1">
        <v>43954</v>
      </c>
      <c r="H243" t="s">
        <v>36</v>
      </c>
      <c r="I243" s="1">
        <v>45283</v>
      </c>
      <c r="J243" s="1" t="str">
        <f t="shared" si="22"/>
        <v>2023</v>
      </c>
      <c r="K243" s="1" t="str">
        <f t="shared" si="23"/>
        <v>Dec</v>
      </c>
      <c r="L243" t="s">
        <v>29</v>
      </c>
      <c r="M243" t="s">
        <v>30</v>
      </c>
      <c r="N243" t="s">
        <v>31</v>
      </c>
      <c r="O243" t="s">
        <v>32</v>
      </c>
      <c r="P243" s="1">
        <v>45323</v>
      </c>
      <c r="Q243" s="1" t="str">
        <f t="shared" si="21"/>
        <v>2024</v>
      </c>
      <c r="R243" t="s">
        <v>38</v>
      </c>
      <c r="S243" t="s">
        <v>54</v>
      </c>
      <c r="T243">
        <v>20</v>
      </c>
      <c r="U243">
        <v>40100</v>
      </c>
      <c r="V243">
        <v>16082</v>
      </c>
      <c r="W243">
        <v>4</v>
      </c>
      <c r="X243">
        <v>194</v>
      </c>
      <c r="Y243">
        <v>7</v>
      </c>
      <c r="Z243">
        <v>7</v>
      </c>
      <c r="AA243">
        <v>8</v>
      </c>
      <c r="AB243" s="4">
        <f t="shared" si="18"/>
        <v>2.1917808219178081</v>
      </c>
    </row>
    <row r="244" spans="1:28" x14ac:dyDescent="0.3">
      <c r="A244" t="s">
        <v>528</v>
      </c>
      <c r="B244" t="s">
        <v>529</v>
      </c>
      <c r="C244" t="s">
        <v>59</v>
      </c>
      <c r="D244" t="s">
        <v>878</v>
      </c>
      <c r="E244" s="1">
        <v>44046</v>
      </c>
      <c r="F244" t="s">
        <v>29</v>
      </c>
      <c r="G244" s="1">
        <v>44532</v>
      </c>
      <c r="H244" t="s">
        <v>36</v>
      </c>
      <c r="I244" s="1">
        <v>44145</v>
      </c>
      <c r="J244" s="1" t="str">
        <f t="shared" si="22"/>
        <v>2020</v>
      </c>
      <c r="K244" s="1" t="str">
        <f t="shared" si="23"/>
        <v>Nov</v>
      </c>
      <c r="L244" t="s">
        <v>36</v>
      </c>
      <c r="M244" t="s">
        <v>54</v>
      </c>
      <c r="N244" t="s">
        <v>66</v>
      </c>
      <c r="O244" t="s">
        <v>53</v>
      </c>
      <c r="P244" s="1">
        <v>44782</v>
      </c>
      <c r="Q244" s="1" t="str">
        <f t="shared" si="21"/>
        <v>2022</v>
      </c>
      <c r="R244" t="s">
        <v>45</v>
      </c>
      <c r="S244" t="s">
        <v>54</v>
      </c>
      <c r="T244">
        <v>18</v>
      </c>
      <c r="U244">
        <v>113275</v>
      </c>
      <c r="V244">
        <v>13857</v>
      </c>
      <c r="W244">
        <v>5</v>
      </c>
      <c r="X244">
        <v>194</v>
      </c>
      <c r="Y244">
        <v>2</v>
      </c>
      <c r="Z244">
        <v>8</v>
      </c>
      <c r="AA244">
        <v>8</v>
      </c>
      <c r="AB244" s="4">
        <f t="shared" si="18"/>
        <v>2.1917808219178081</v>
      </c>
    </row>
    <row r="245" spans="1:28" x14ac:dyDescent="0.3">
      <c r="A245" t="s">
        <v>530</v>
      </c>
      <c r="B245" t="s">
        <v>531</v>
      </c>
      <c r="C245" t="s">
        <v>59</v>
      </c>
      <c r="D245" t="s">
        <v>878</v>
      </c>
      <c r="E245" s="1">
        <v>45046</v>
      </c>
      <c r="F245" t="s">
        <v>29</v>
      </c>
      <c r="G245" s="1">
        <v>45081</v>
      </c>
      <c r="H245" t="s">
        <v>36</v>
      </c>
      <c r="I245" s="1">
        <v>44186</v>
      </c>
      <c r="J245" s="1" t="str">
        <f t="shared" si="22"/>
        <v>2020</v>
      </c>
      <c r="K245" s="1" t="str">
        <f t="shared" si="23"/>
        <v>Dec</v>
      </c>
      <c r="L245" t="s">
        <v>29</v>
      </c>
      <c r="M245" t="s">
        <v>42</v>
      </c>
      <c r="N245" t="s">
        <v>50</v>
      </c>
      <c r="O245" t="s">
        <v>44</v>
      </c>
      <c r="P245" s="1">
        <v>44782</v>
      </c>
      <c r="Q245" s="1" t="str">
        <f t="shared" si="21"/>
        <v>2022</v>
      </c>
      <c r="R245" t="s">
        <v>38</v>
      </c>
      <c r="S245" t="s">
        <v>54</v>
      </c>
      <c r="T245">
        <v>1</v>
      </c>
      <c r="U245">
        <v>74239</v>
      </c>
      <c r="V245">
        <v>15331</v>
      </c>
      <c r="W245">
        <v>3</v>
      </c>
      <c r="X245">
        <v>180</v>
      </c>
      <c r="Y245">
        <v>4</v>
      </c>
      <c r="Z245">
        <v>5</v>
      </c>
      <c r="AA245">
        <v>7</v>
      </c>
      <c r="AB245" s="4">
        <f t="shared" si="18"/>
        <v>1.9178082191780823</v>
      </c>
    </row>
    <row r="246" spans="1:28" x14ac:dyDescent="0.3">
      <c r="A246" t="s">
        <v>532</v>
      </c>
      <c r="B246" t="s">
        <v>533</v>
      </c>
      <c r="C246" t="s">
        <v>59</v>
      </c>
      <c r="D246" t="s">
        <v>878</v>
      </c>
      <c r="E246" s="1">
        <v>44209</v>
      </c>
      <c r="F246" t="s">
        <v>36</v>
      </c>
      <c r="G246" s="1">
        <v>45089</v>
      </c>
      <c r="H246" t="s">
        <v>36</v>
      </c>
      <c r="I246" s="1">
        <v>45019</v>
      </c>
      <c r="J246" s="1" t="str">
        <f t="shared" si="22"/>
        <v>2023</v>
      </c>
      <c r="K246" s="1" t="str">
        <f t="shared" si="23"/>
        <v>Apr</v>
      </c>
      <c r="L246" t="s">
        <v>29</v>
      </c>
      <c r="M246" t="s">
        <v>30</v>
      </c>
      <c r="N246" t="s">
        <v>43</v>
      </c>
      <c r="O246" t="s">
        <v>32</v>
      </c>
      <c r="P246" s="1">
        <v>44782</v>
      </c>
      <c r="Q246" s="1" t="str">
        <f t="shared" si="21"/>
        <v>2022</v>
      </c>
      <c r="R246" t="s">
        <v>38</v>
      </c>
      <c r="S246" t="s">
        <v>54</v>
      </c>
      <c r="T246">
        <v>21</v>
      </c>
      <c r="U246">
        <v>102542</v>
      </c>
      <c r="V246">
        <v>15870</v>
      </c>
      <c r="W246">
        <v>3</v>
      </c>
      <c r="X246">
        <v>12</v>
      </c>
      <c r="Y246">
        <v>9</v>
      </c>
      <c r="Z246">
        <v>3</v>
      </c>
      <c r="AA246">
        <v>8</v>
      </c>
      <c r="AB246" s="4">
        <f t="shared" si="18"/>
        <v>2.1917808219178081</v>
      </c>
    </row>
    <row r="247" spans="1:28" x14ac:dyDescent="0.3">
      <c r="A247" t="s">
        <v>534</v>
      </c>
      <c r="B247" t="s">
        <v>535</v>
      </c>
      <c r="C247" t="s">
        <v>28</v>
      </c>
      <c r="D247" t="s">
        <v>878</v>
      </c>
      <c r="E247" s="1">
        <v>44101</v>
      </c>
      <c r="F247" t="s">
        <v>36</v>
      </c>
      <c r="G247" s="1">
        <v>45233</v>
      </c>
      <c r="H247" t="s">
        <v>36</v>
      </c>
      <c r="I247" s="1">
        <v>44276</v>
      </c>
      <c r="J247" s="1" t="str">
        <f t="shared" si="22"/>
        <v>2021</v>
      </c>
      <c r="K247" s="1" t="str">
        <f t="shared" si="23"/>
        <v>Mar</v>
      </c>
      <c r="L247" t="s">
        <v>36</v>
      </c>
      <c r="M247" t="s">
        <v>42</v>
      </c>
      <c r="N247" t="s">
        <v>81</v>
      </c>
      <c r="O247" t="s">
        <v>44</v>
      </c>
      <c r="P247" s="1">
        <v>44782</v>
      </c>
      <c r="Q247" s="1" t="str">
        <f t="shared" si="21"/>
        <v>2022</v>
      </c>
      <c r="R247" t="s">
        <v>45</v>
      </c>
      <c r="S247" t="s">
        <v>67</v>
      </c>
      <c r="T247">
        <v>27</v>
      </c>
      <c r="U247">
        <v>119200</v>
      </c>
      <c r="V247">
        <v>13300</v>
      </c>
      <c r="W247">
        <v>3</v>
      </c>
      <c r="X247">
        <v>142</v>
      </c>
      <c r="Y247">
        <v>3</v>
      </c>
      <c r="Z247">
        <v>4</v>
      </c>
      <c r="AA247">
        <v>13</v>
      </c>
      <c r="AB247" s="4">
        <f t="shared" si="18"/>
        <v>3.5616438356164384</v>
      </c>
    </row>
    <row r="248" spans="1:28" x14ac:dyDescent="0.3">
      <c r="A248" t="s">
        <v>536</v>
      </c>
      <c r="B248" t="s">
        <v>537</v>
      </c>
      <c r="C248" t="s">
        <v>28</v>
      </c>
      <c r="D248" t="s">
        <v>878</v>
      </c>
      <c r="E248" s="1">
        <v>44212</v>
      </c>
      <c r="F248" t="s">
        <v>29</v>
      </c>
      <c r="G248" s="1">
        <v>44410</v>
      </c>
      <c r="H248" t="s">
        <v>36</v>
      </c>
      <c r="I248" s="1">
        <v>44164</v>
      </c>
      <c r="J248" s="1" t="str">
        <f t="shared" si="22"/>
        <v>2020</v>
      </c>
      <c r="K248" s="1" t="str">
        <f t="shared" si="23"/>
        <v>Nov</v>
      </c>
      <c r="L248" t="s">
        <v>29</v>
      </c>
      <c r="M248" t="s">
        <v>54</v>
      </c>
      <c r="N248" t="s">
        <v>31</v>
      </c>
      <c r="O248" t="s">
        <v>44</v>
      </c>
      <c r="P248" s="1">
        <v>44782</v>
      </c>
      <c r="Q248" s="1" t="str">
        <f t="shared" si="21"/>
        <v>2022</v>
      </c>
      <c r="R248" t="s">
        <v>45</v>
      </c>
      <c r="S248" t="s">
        <v>67</v>
      </c>
      <c r="T248">
        <v>14</v>
      </c>
      <c r="U248">
        <v>132912</v>
      </c>
      <c r="V248">
        <v>8683</v>
      </c>
      <c r="W248">
        <v>5</v>
      </c>
      <c r="X248">
        <v>39</v>
      </c>
      <c r="Y248">
        <v>2</v>
      </c>
      <c r="Z248">
        <v>9</v>
      </c>
      <c r="AA248">
        <v>10</v>
      </c>
      <c r="AB248" s="4">
        <f t="shared" si="18"/>
        <v>2.7397260273972601</v>
      </c>
    </row>
    <row r="249" spans="1:28" x14ac:dyDescent="0.3">
      <c r="A249" t="s">
        <v>538</v>
      </c>
      <c r="B249" t="s">
        <v>539</v>
      </c>
      <c r="C249" t="s">
        <v>28</v>
      </c>
      <c r="D249" t="s">
        <v>878</v>
      </c>
      <c r="E249" s="1">
        <v>44297</v>
      </c>
      <c r="F249" t="s">
        <v>29</v>
      </c>
      <c r="G249" s="1">
        <v>44705</v>
      </c>
      <c r="H249" t="s">
        <v>29</v>
      </c>
      <c r="I249" s="1">
        <v>45533</v>
      </c>
      <c r="J249" s="1" t="str">
        <f t="shared" si="22"/>
        <v>2024</v>
      </c>
      <c r="K249" s="1" t="str">
        <f t="shared" si="23"/>
        <v>Aug</v>
      </c>
      <c r="L249" t="s">
        <v>29</v>
      </c>
      <c r="M249" t="s">
        <v>42</v>
      </c>
      <c r="N249" t="s">
        <v>66</v>
      </c>
      <c r="O249" t="s">
        <v>53</v>
      </c>
      <c r="P249" s="1">
        <v>44872</v>
      </c>
      <c r="Q249" s="1" t="str">
        <f t="shared" si="21"/>
        <v>2022</v>
      </c>
      <c r="R249" t="s">
        <v>45</v>
      </c>
      <c r="S249" t="s">
        <v>68</v>
      </c>
      <c r="T249">
        <v>13</v>
      </c>
      <c r="U249">
        <v>42494</v>
      </c>
      <c r="V249">
        <v>1756</v>
      </c>
      <c r="W249">
        <v>2</v>
      </c>
      <c r="X249">
        <v>196</v>
      </c>
      <c r="Y249">
        <v>1</v>
      </c>
      <c r="Z249">
        <v>8</v>
      </c>
      <c r="AA249">
        <v>13</v>
      </c>
      <c r="AB249" s="4">
        <f t="shared" si="18"/>
        <v>3.5616438356164384</v>
      </c>
    </row>
    <row r="250" spans="1:28" x14ac:dyDescent="0.3">
      <c r="A250" t="s">
        <v>540</v>
      </c>
      <c r="B250" t="s">
        <v>541</v>
      </c>
      <c r="C250" t="s">
        <v>59</v>
      </c>
      <c r="D250" t="s">
        <v>878</v>
      </c>
      <c r="E250" s="1">
        <v>44579</v>
      </c>
      <c r="F250" t="s">
        <v>29</v>
      </c>
      <c r="G250" s="1">
        <v>44061</v>
      </c>
      <c r="H250" t="s">
        <v>36</v>
      </c>
      <c r="I250" s="1">
        <v>44335</v>
      </c>
      <c r="J250" s="1" t="str">
        <f t="shared" si="22"/>
        <v>2021</v>
      </c>
      <c r="K250" s="1" t="str">
        <f t="shared" si="23"/>
        <v>May</v>
      </c>
      <c r="L250" t="s">
        <v>29</v>
      </c>
      <c r="M250" t="s">
        <v>30</v>
      </c>
      <c r="N250" t="s">
        <v>66</v>
      </c>
      <c r="O250" t="s">
        <v>32</v>
      </c>
      <c r="P250" s="1">
        <v>45252</v>
      </c>
      <c r="Q250" s="1" t="str">
        <f t="shared" si="21"/>
        <v>2023</v>
      </c>
      <c r="R250" t="s">
        <v>38</v>
      </c>
      <c r="S250" t="s">
        <v>46</v>
      </c>
      <c r="T250">
        <v>25</v>
      </c>
      <c r="U250">
        <v>143570</v>
      </c>
      <c r="V250">
        <v>8607</v>
      </c>
      <c r="W250">
        <v>3</v>
      </c>
      <c r="X250">
        <v>42</v>
      </c>
      <c r="Y250">
        <v>10</v>
      </c>
      <c r="Z250">
        <v>5</v>
      </c>
      <c r="AA250">
        <v>3</v>
      </c>
      <c r="AB250" s="4">
        <f t="shared" si="18"/>
        <v>0.82191780821917804</v>
      </c>
    </row>
    <row r="251" spans="1:28" x14ac:dyDescent="0.3">
      <c r="A251" t="s">
        <v>542</v>
      </c>
      <c r="B251" t="s">
        <v>543</v>
      </c>
      <c r="C251" t="s">
        <v>59</v>
      </c>
      <c r="D251" t="s">
        <v>878</v>
      </c>
      <c r="E251" s="1">
        <v>45376</v>
      </c>
      <c r="F251" t="s">
        <v>29</v>
      </c>
      <c r="G251" s="1">
        <v>44931</v>
      </c>
      <c r="H251" t="s">
        <v>36</v>
      </c>
      <c r="I251" s="1">
        <v>44600</v>
      </c>
      <c r="J251" s="1" t="str">
        <f t="shared" si="22"/>
        <v>2022</v>
      </c>
      <c r="K251" s="1" t="str">
        <f t="shared" si="23"/>
        <v>Feb</v>
      </c>
      <c r="L251" t="s">
        <v>29</v>
      </c>
      <c r="M251" t="s">
        <v>42</v>
      </c>
      <c r="N251" t="s">
        <v>43</v>
      </c>
      <c r="O251" t="s">
        <v>53</v>
      </c>
      <c r="P251" s="1">
        <v>43890</v>
      </c>
      <c r="Q251" s="1" t="str">
        <f t="shared" si="21"/>
        <v>2020</v>
      </c>
      <c r="R251" t="s">
        <v>45</v>
      </c>
      <c r="S251" t="s">
        <v>68</v>
      </c>
      <c r="T251">
        <v>20</v>
      </c>
      <c r="U251">
        <v>77396</v>
      </c>
      <c r="V251">
        <v>13409</v>
      </c>
      <c r="W251">
        <v>2</v>
      </c>
      <c r="X251">
        <v>198</v>
      </c>
      <c r="Y251">
        <v>4</v>
      </c>
      <c r="Z251">
        <v>2</v>
      </c>
      <c r="AA251">
        <v>15</v>
      </c>
      <c r="AB251" s="4">
        <f t="shared" si="18"/>
        <v>4.10958904109589</v>
      </c>
    </row>
    <row r="252" spans="1:28" x14ac:dyDescent="0.3">
      <c r="A252" t="s">
        <v>544</v>
      </c>
      <c r="B252" t="s">
        <v>545</v>
      </c>
      <c r="C252" t="s">
        <v>41</v>
      </c>
      <c r="D252" t="s">
        <v>49</v>
      </c>
      <c r="E252" s="1">
        <v>44323</v>
      </c>
      <c r="F252" t="s">
        <v>36</v>
      </c>
      <c r="G252" s="1">
        <v>45147</v>
      </c>
      <c r="H252" t="s">
        <v>29</v>
      </c>
      <c r="I252" s="1">
        <v>44131</v>
      </c>
      <c r="J252" s="1" t="str">
        <f t="shared" si="22"/>
        <v>2020</v>
      </c>
      <c r="K252" s="1" t="str">
        <f t="shared" si="23"/>
        <v>Oct</v>
      </c>
      <c r="L252" t="s">
        <v>29</v>
      </c>
      <c r="M252" t="s">
        <v>42</v>
      </c>
      <c r="N252" t="s">
        <v>81</v>
      </c>
      <c r="O252" t="s">
        <v>44</v>
      </c>
      <c r="P252" s="1">
        <v>44240</v>
      </c>
      <c r="Q252" s="1" t="str">
        <f t="shared" si="21"/>
        <v>2021</v>
      </c>
      <c r="R252" t="s">
        <v>45</v>
      </c>
      <c r="S252" t="s">
        <v>46</v>
      </c>
      <c r="T252">
        <v>4</v>
      </c>
      <c r="U252">
        <v>104390</v>
      </c>
      <c r="V252">
        <v>4272</v>
      </c>
      <c r="W252">
        <v>1</v>
      </c>
      <c r="X252">
        <v>134</v>
      </c>
      <c r="Y252">
        <v>10</v>
      </c>
      <c r="Z252">
        <v>5</v>
      </c>
      <c r="AA252">
        <v>0</v>
      </c>
      <c r="AB252" s="4">
        <f t="shared" ref="AB252:AB315" si="24">$AA252/365*100</f>
        <v>0</v>
      </c>
    </row>
    <row r="253" spans="1:28" x14ac:dyDescent="0.3">
      <c r="A253" t="s">
        <v>546</v>
      </c>
      <c r="B253" t="s">
        <v>547</v>
      </c>
      <c r="C253" t="s">
        <v>59</v>
      </c>
      <c r="D253" t="s">
        <v>49</v>
      </c>
      <c r="E253" s="1">
        <v>44863</v>
      </c>
      <c r="F253" t="s">
        <v>36</v>
      </c>
      <c r="G253" s="1">
        <v>44508</v>
      </c>
      <c r="H253" t="s">
        <v>29</v>
      </c>
      <c r="I253" s="1">
        <v>45165</v>
      </c>
      <c r="J253" s="1" t="str">
        <f t="shared" si="22"/>
        <v>2023</v>
      </c>
      <c r="K253" s="1" t="str">
        <f t="shared" si="23"/>
        <v>Aug</v>
      </c>
      <c r="L253" t="s">
        <v>36</v>
      </c>
      <c r="M253" t="s">
        <v>54</v>
      </c>
      <c r="N253" t="s">
        <v>81</v>
      </c>
      <c r="O253" t="s">
        <v>32</v>
      </c>
      <c r="P253" s="1">
        <v>45168</v>
      </c>
      <c r="Q253" s="1" t="str">
        <f t="shared" si="21"/>
        <v>2023</v>
      </c>
      <c r="R253" t="s">
        <v>45</v>
      </c>
      <c r="S253" t="s">
        <v>67</v>
      </c>
      <c r="T253">
        <v>12</v>
      </c>
      <c r="U253">
        <v>101012</v>
      </c>
      <c r="V253">
        <v>8012</v>
      </c>
      <c r="W253">
        <v>5</v>
      </c>
      <c r="X253">
        <v>186</v>
      </c>
      <c r="Y253">
        <v>6</v>
      </c>
      <c r="Z253">
        <v>8</v>
      </c>
      <c r="AA253">
        <v>1</v>
      </c>
      <c r="AB253" s="4">
        <f t="shared" si="24"/>
        <v>0.27397260273972601</v>
      </c>
    </row>
    <row r="254" spans="1:28" x14ac:dyDescent="0.3">
      <c r="A254" t="s">
        <v>548</v>
      </c>
      <c r="B254" t="s">
        <v>549</v>
      </c>
      <c r="C254" t="s">
        <v>59</v>
      </c>
      <c r="D254" t="s">
        <v>878</v>
      </c>
      <c r="E254" s="1">
        <v>44302</v>
      </c>
      <c r="F254" t="s">
        <v>29</v>
      </c>
      <c r="G254" s="1">
        <v>44302</v>
      </c>
      <c r="H254" t="s">
        <v>29</v>
      </c>
      <c r="I254" s="1">
        <v>43939</v>
      </c>
      <c r="J254" s="1" t="str">
        <f t="shared" ref="J254:J271" si="25">TEXT($I254,"yyyy")</f>
        <v>2020</v>
      </c>
      <c r="K254" s="1" t="str">
        <f t="shared" ref="K254:K271" si="26">TEXT(I254,"mmm")</f>
        <v>Apr</v>
      </c>
      <c r="L254" t="s">
        <v>36</v>
      </c>
      <c r="M254" t="s">
        <v>54</v>
      </c>
      <c r="N254" t="s">
        <v>66</v>
      </c>
      <c r="O254" t="s">
        <v>53</v>
      </c>
      <c r="P254" s="1">
        <v>44341</v>
      </c>
      <c r="Q254" s="1" t="str">
        <f t="shared" si="21"/>
        <v>2021</v>
      </c>
      <c r="R254" t="s">
        <v>38</v>
      </c>
      <c r="S254" t="s">
        <v>67</v>
      </c>
      <c r="T254">
        <v>22</v>
      </c>
      <c r="U254">
        <v>67080</v>
      </c>
      <c r="V254">
        <v>12797</v>
      </c>
      <c r="W254">
        <v>1</v>
      </c>
      <c r="X254">
        <v>102</v>
      </c>
      <c r="Y254">
        <v>2</v>
      </c>
      <c r="Z254">
        <v>6</v>
      </c>
      <c r="AA254">
        <v>5</v>
      </c>
      <c r="AB254" s="4">
        <f t="shared" si="24"/>
        <v>1.3698630136986301</v>
      </c>
    </row>
    <row r="255" spans="1:28" x14ac:dyDescent="0.3">
      <c r="A255" t="s">
        <v>550</v>
      </c>
      <c r="B255" t="s">
        <v>551</v>
      </c>
      <c r="C255" t="s">
        <v>41</v>
      </c>
      <c r="D255" t="s">
        <v>878</v>
      </c>
      <c r="E255" s="1">
        <v>45504</v>
      </c>
      <c r="F255" t="s">
        <v>36</v>
      </c>
      <c r="G255" s="1">
        <v>44329</v>
      </c>
      <c r="H255" t="s">
        <v>29</v>
      </c>
      <c r="I255" s="1">
        <v>44739</v>
      </c>
      <c r="J255" s="1" t="str">
        <f t="shared" si="25"/>
        <v>2022</v>
      </c>
      <c r="K255" s="1" t="str">
        <f t="shared" si="26"/>
        <v>Jun</v>
      </c>
      <c r="L255" t="s">
        <v>29</v>
      </c>
      <c r="M255" t="s">
        <v>30</v>
      </c>
      <c r="N255" t="s">
        <v>66</v>
      </c>
      <c r="O255" t="s">
        <v>32</v>
      </c>
      <c r="P255" s="1">
        <v>44415</v>
      </c>
      <c r="Q255" s="1" t="str">
        <f t="shared" si="21"/>
        <v>2021</v>
      </c>
      <c r="R255" t="s">
        <v>38</v>
      </c>
      <c r="S255" t="s">
        <v>46</v>
      </c>
      <c r="T255">
        <v>5</v>
      </c>
      <c r="U255">
        <v>49813</v>
      </c>
      <c r="V255">
        <v>16536</v>
      </c>
      <c r="W255">
        <v>5</v>
      </c>
      <c r="X255">
        <v>186</v>
      </c>
      <c r="Y255">
        <v>6</v>
      </c>
      <c r="Z255">
        <v>1</v>
      </c>
      <c r="AA255">
        <v>7</v>
      </c>
      <c r="AB255" s="4">
        <f t="shared" si="24"/>
        <v>1.9178082191780823</v>
      </c>
    </row>
    <row r="256" spans="1:28" x14ac:dyDescent="0.3">
      <c r="A256" t="s">
        <v>552</v>
      </c>
      <c r="B256" t="s">
        <v>553</v>
      </c>
      <c r="C256" t="s">
        <v>41</v>
      </c>
      <c r="D256" t="s">
        <v>878</v>
      </c>
      <c r="E256" s="1">
        <v>45050</v>
      </c>
      <c r="F256" t="s">
        <v>29</v>
      </c>
      <c r="G256" s="1">
        <v>44589</v>
      </c>
      <c r="H256" t="s">
        <v>29</v>
      </c>
      <c r="I256" s="1">
        <v>44107</v>
      </c>
      <c r="J256" s="1" t="str">
        <f t="shared" si="25"/>
        <v>2020</v>
      </c>
      <c r="K256" s="1" t="str">
        <f t="shared" si="26"/>
        <v>Oct</v>
      </c>
      <c r="L256" t="s">
        <v>29</v>
      </c>
      <c r="M256" t="s">
        <v>30</v>
      </c>
      <c r="N256" t="s">
        <v>66</v>
      </c>
      <c r="O256" t="s">
        <v>44</v>
      </c>
      <c r="P256" s="1">
        <v>44691</v>
      </c>
      <c r="Q256" s="1" t="str">
        <f t="shared" si="21"/>
        <v>2022</v>
      </c>
      <c r="R256" t="s">
        <v>45</v>
      </c>
      <c r="S256" t="s">
        <v>33</v>
      </c>
      <c r="T256">
        <v>19</v>
      </c>
      <c r="U256">
        <v>68017</v>
      </c>
      <c r="V256">
        <v>11022</v>
      </c>
      <c r="W256">
        <v>5</v>
      </c>
      <c r="X256">
        <v>187</v>
      </c>
      <c r="Y256">
        <v>9</v>
      </c>
      <c r="Z256">
        <v>1</v>
      </c>
      <c r="AA256">
        <v>1</v>
      </c>
      <c r="AB256" s="4">
        <f t="shared" si="24"/>
        <v>0.27397260273972601</v>
      </c>
    </row>
    <row r="257" spans="1:28" x14ac:dyDescent="0.3">
      <c r="A257" t="s">
        <v>554</v>
      </c>
      <c r="B257" t="s">
        <v>555</v>
      </c>
      <c r="C257" t="s">
        <v>59</v>
      </c>
      <c r="D257" t="s">
        <v>878</v>
      </c>
      <c r="E257" s="1">
        <v>44229</v>
      </c>
      <c r="F257" t="s">
        <v>29</v>
      </c>
      <c r="G257" s="1">
        <v>44599</v>
      </c>
      <c r="H257" t="s">
        <v>36</v>
      </c>
      <c r="I257" s="1">
        <v>44070</v>
      </c>
      <c r="J257" s="1" t="str">
        <f t="shared" si="25"/>
        <v>2020</v>
      </c>
      <c r="K257" s="1" t="str">
        <f t="shared" si="26"/>
        <v>Aug</v>
      </c>
      <c r="L257" t="s">
        <v>36</v>
      </c>
      <c r="M257" t="s">
        <v>30</v>
      </c>
      <c r="N257" t="s">
        <v>50</v>
      </c>
      <c r="O257" t="s">
        <v>53</v>
      </c>
      <c r="P257" s="1">
        <v>44922</v>
      </c>
      <c r="Q257" s="1" t="str">
        <f t="shared" si="21"/>
        <v>2022</v>
      </c>
      <c r="R257" t="s">
        <v>38</v>
      </c>
      <c r="S257" t="s">
        <v>68</v>
      </c>
      <c r="T257">
        <v>9</v>
      </c>
      <c r="U257">
        <v>100546</v>
      </c>
      <c r="V257">
        <v>16191</v>
      </c>
      <c r="W257">
        <v>3</v>
      </c>
      <c r="X257">
        <v>5</v>
      </c>
      <c r="Y257">
        <v>9</v>
      </c>
      <c r="Z257">
        <v>6</v>
      </c>
      <c r="AA257">
        <v>12</v>
      </c>
      <c r="AB257" s="4">
        <f t="shared" si="24"/>
        <v>3.2876712328767121</v>
      </c>
    </row>
    <row r="258" spans="1:28" x14ac:dyDescent="0.3">
      <c r="A258" t="s">
        <v>556</v>
      </c>
      <c r="B258" t="s">
        <v>557</v>
      </c>
      <c r="C258" t="s">
        <v>59</v>
      </c>
      <c r="D258" t="s">
        <v>878</v>
      </c>
      <c r="E258" s="1">
        <v>44459</v>
      </c>
      <c r="F258" t="s">
        <v>36</v>
      </c>
      <c r="G258" s="1">
        <v>44728</v>
      </c>
      <c r="H258" t="s">
        <v>29</v>
      </c>
      <c r="I258" s="1">
        <v>44796</v>
      </c>
      <c r="J258" s="1" t="str">
        <f t="shared" si="25"/>
        <v>2022</v>
      </c>
      <c r="K258" s="1" t="str">
        <f t="shared" si="26"/>
        <v>Aug</v>
      </c>
      <c r="L258" t="s">
        <v>36</v>
      </c>
      <c r="M258" t="s">
        <v>42</v>
      </c>
      <c r="N258" t="s">
        <v>66</v>
      </c>
      <c r="O258" t="s">
        <v>44</v>
      </c>
      <c r="P258" s="1">
        <v>45475</v>
      </c>
      <c r="Q258" s="1" t="str">
        <f t="shared" si="21"/>
        <v>2024</v>
      </c>
      <c r="R258" t="s">
        <v>45</v>
      </c>
      <c r="S258" t="s">
        <v>54</v>
      </c>
      <c r="T258">
        <v>27</v>
      </c>
      <c r="U258">
        <v>97117</v>
      </c>
      <c r="V258">
        <v>6980</v>
      </c>
      <c r="W258">
        <v>2</v>
      </c>
      <c r="X258">
        <v>30</v>
      </c>
      <c r="Y258">
        <v>5</v>
      </c>
      <c r="Z258">
        <v>8</v>
      </c>
      <c r="AA258">
        <v>11</v>
      </c>
      <c r="AB258" s="4">
        <f t="shared" si="24"/>
        <v>3.0136986301369864</v>
      </c>
    </row>
    <row r="259" spans="1:28" x14ac:dyDescent="0.3">
      <c r="A259" t="s">
        <v>558</v>
      </c>
      <c r="B259" t="s">
        <v>559</v>
      </c>
      <c r="C259" t="s">
        <v>59</v>
      </c>
      <c r="D259" t="s">
        <v>878</v>
      </c>
      <c r="E259" s="1">
        <v>44962</v>
      </c>
      <c r="F259" t="s">
        <v>36</v>
      </c>
      <c r="G259" s="1">
        <v>45507</v>
      </c>
      <c r="H259" t="s">
        <v>29</v>
      </c>
      <c r="I259" s="1">
        <v>45212</v>
      </c>
      <c r="J259" s="1" t="str">
        <f t="shared" si="25"/>
        <v>2023</v>
      </c>
      <c r="K259" s="1" t="str">
        <f t="shared" si="26"/>
        <v>Oct</v>
      </c>
      <c r="L259" t="s">
        <v>29</v>
      </c>
      <c r="M259" t="s">
        <v>54</v>
      </c>
      <c r="N259" t="s">
        <v>81</v>
      </c>
      <c r="O259" t="s">
        <v>32</v>
      </c>
      <c r="P259" s="1">
        <v>44742</v>
      </c>
      <c r="Q259" s="1" t="str">
        <f t="shared" ref="Q259:Q322" si="27">TEXT(P259,"yyyy")</f>
        <v>2022</v>
      </c>
      <c r="R259" t="s">
        <v>38</v>
      </c>
      <c r="S259" t="s">
        <v>67</v>
      </c>
      <c r="T259">
        <v>29</v>
      </c>
      <c r="U259">
        <v>131938</v>
      </c>
      <c r="V259">
        <v>18465</v>
      </c>
      <c r="W259">
        <v>3</v>
      </c>
      <c r="X259">
        <v>184</v>
      </c>
      <c r="Y259">
        <v>6</v>
      </c>
      <c r="Z259">
        <v>4</v>
      </c>
      <c r="AA259">
        <v>5</v>
      </c>
      <c r="AB259" s="4">
        <f t="shared" si="24"/>
        <v>1.3698630136986301</v>
      </c>
    </row>
    <row r="260" spans="1:28" x14ac:dyDescent="0.3">
      <c r="A260" t="s">
        <v>560</v>
      </c>
      <c r="B260" t="s">
        <v>561</v>
      </c>
      <c r="C260" t="s">
        <v>41</v>
      </c>
      <c r="D260" t="s">
        <v>878</v>
      </c>
      <c r="E260" s="1">
        <v>45019</v>
      </c>
      <c r="F260" t="s">
        <v>29</v>
      </c>
      <c r="G260" s="1">
        <v>45488</v>
      </c>
      <c r="H260" t="s">
        <v>29</v>
      </c>
      <c r="I260" s="1">
        <v>43877</v>
      </c>
      <c r="J260" s="1" t="str">
        <f t="shared" si="25"/>
        <v>2020</v>
      </c>
      <c r="K260" s="1" t="str">
        <f t="shared" si="26"/>
        <v>Feb</v>
      </c>
      <c r="L260" t="s">
        <v>29</v>
      </c>
      <c r="M260" t="s">
        <v>54</v>
      </c>
      <c r="N260" t="s">
        <v>66</v>
      </c>
      <c r="O260" t="s">
        <v>32</v>
      </c>
      <c r="P260" s="1">
        <v>45267</v>
      </c>
      <c r="Q260" s="1" t="str">
        <f t="shared" si="27"/>
        <v>2023</v>
      </c>
      <c r="R260" t="s">
        <v>45</v>
      </c>
      <c r="S260" t="s">
        <v>67</v>
      </c>
      <c r="T260">
        <v>14</v>
      </c>
      <c r="U260">
        <v>117729</v>
      </c>
      <c r="V260">
        <v>9803</v>
      </c>
      <c r="W260">
        <v>2</v>
      </c>
      <c r="X260">
        <v>50</v>
      </c>
      <c r="Y260">
        <v>7</v>
      </c>
      <c r="Z260">
        <v>9</v>
      </c>
      <c r="AA260">
        <v>8</v>
      </c>
      <c r="AB260" s="4">
        <f t="shared" si="24"/>
        <v>2.1917808219178081</v>
      </c>
    </row>
    <row r="261" spans="1:28" x14ac:dyDescent="0.3">
      <c r="A261" t="s">
        <v>562</v>
      </c>
      <c r="B261" t="s">
        <v>563</v>
      </c>
      <c r="C261" t="s">
        <v>28</v>
      </c>
      <c r="D261" t="s">
        <v>878</v>
      </c>
      <c r="E261" s="1">
        <v>44921</v>
      </c>
      <c r="F261" t="s">
        <v>29</v>
      </c>
      <c r="G261" s="1">
        <v>45424</v>
      </c>
      <c r="H261" t="s">
        <v>36</v>
      </c>
      <c r="I261" s="1">
        <v>45163</v>
      </c>
      <c r="J261" s="1" t="str">
        <f t="shared" si="25"/>
        <v>2023</v>
      </c>
      <c r="K261" s="1" t="str">
        <f t="shared" si="26"/>
        <v>Aug</v>
      </c>
      <c r="L261" t="s">
        <v>36</v>
      </c>
      <c r="M261" t="s">
        <v>42</v>
      </c>
      <c r="N261" t="s">
        <v>66</v>
      </c>
      <c r="O261" t="s">
        <v>32</v>
      </c>
      <c r="P261" s="1">
        <v>45526</v>
      </c>
      <c r="Q261" s="1" t="str">
        <f t="shared" si="27"/>
        <v>2024</v>
      </c>
      <c r="R261" t="s">
        <v>45</v>
      </c>
      <c r="S261" t="s">
        <v>46</v>
      </c>
      <c r="T261">
        <v>15</v>
      </c>
      <c r="U261">
        <v>145841</v>
      </c>
      <c r="V261">
        <v>16981</v>
      </c>
      <c r="W261">
        <v>1</v>
      </c>
      <c r="X261">
        <v>69</v>
      </c>
      <c r="Y261">
        <v>8</v>
      </c>
      <c r="Z261">
        <v>7</v>
      </c>
      <c r="AA261">
        <v>1</v>
      </c>
      <c r="AB261" s="4">
        <f t="shared" si="24"/>
        <v>0.27397260273972601</v>
      </c>
    </row>
    <row r="262" spans="1:28" x14ac:dyDescent="0.3">
      <c r="A262" t="s">
        <v>564</v>
      </c>
      <c r="B262" t="s">
        <v>565</v>
      </c>
      <c r="C262" t="s">
        <v>41</v>
      </c>
      <c r="D262" t="s">
        <v>878</v>
      </c>
      <c r="E262" s="1">
        <v>44333</v>
      </c>
      <c r="F262" t="s">
        <v>29</v>
      </c>
      <c r="G262" s="1">
        <v>44070</v>
      </c>
      <c r="H262" t="s">
        <v>29</v>
      </c>
      <c r="I262" s="1">
        <v>45320</v>
      </c>
      <c r="J262" s="1" t="str">
        <f t="shared" si="25"/>
        <v>2024</v>
      </c>
      <c r="K262" s="1" t="str">
        <f t="shared" si="26"/>
        <v>Jan</v>
      </c>
      <c r="L262" t="s">
        <v>29</v>
      </c>
      <c r="M262" t="s">
        <v>42</v>
      </c>
      <c r="N262" t="s">
        <v>50</v>
      </c>
      <c r="O262" t="s">
        <v>53</v>
      </c>
      <c r="P262" s="1">
        <v>45526</v>
      </c>
      <c r="Q262" s="1" t="str">
        <f t="shared" si="27"/>
        <v>2024</v>
      </c>
      <c r="R262" t="s">
        <v>38</v>
      </c>
      <c r="S262" t="s">
        <v>33</v>
      </c>
      <c r="T262">
        <v>25</v>
      </c>
      <c r="U262">
        <v>57322</v>
      </c>
      <c r="V262">
        <v>17221</v>
      </c>
      <c r="W262">
        <v>1</v>
      </c>
      <c r="X262">
        <v>123</v>
      </c>
      <c r="Y262">
        <v>6</v>
      </c>
      <c r="Z262">
        <v>1</v>
      </c>
      <c r="AA262">
        <v>1</v>
      </c>
      <c r="AB262" s="4">
        <f t="shared" si="24"/>
        <v>0.27397260273972601</v>
      </c>
    </row>
    <row r="263" spans="1:28" x14ac:dyDescent="0.3">
      <c r="A263" t="s">
        <v>566</v>
      </c>
      <c r="B263" t="s">
        <v>567</v>
      </c>
      <c r="C263" t="s">
        <v>59</v>
      </c>
      <c r="D263" t="s">
        <v>49</v>
      </c>
      <c r="E263" s="1">
        <v>44962</v>
      </c>
      <c r="F263" t="s">
        <v>36</v>
      </c>
      <c r="G263" s="1">
        <v>44485</v>
      </c>
      <c r="H263" t="s">
        <v>36</v>
      </c>
      <c r="I263" s="1">
        <v>44145</v>
      </c>
      <c r="J263" s="1" t="str">
        <f t="shared" si="25"/>
        <v>2020</v>
      </c>
      <c r="K263" s="1" t="str">
        <f t="shared" si="26"/>
        <v>Nov</v>
      </c>
      <c r="L263" t="s">
        <v>29</v>
      </c>
      <c r="M263" t="s">
        <v>54</v>
      </c>
      <c r="N263" t="s">
        <v>50</v>
      </c>
      <c r="O263" t="s">
        <v>53</v>
      </c>
      <c r="P263" s="1">
        <v>45464</v>
      </c>
      <c r="Q263" s="1" t="str">
        <f t="shared" si="27"/>
        <v>2024</v>
      </c>
      <c r="R263" t="s">
        <v>45</v>
      </c>
      <c r="S263" t="s">
        <v>33</v>
      </c>
      <c r="T263">
        <v>22</v>
      </c>
      <c r="U263">
        <v>93222</v>
      </c>
      <c r="V263">
        <v>16660</v>
      </c>
      <c r="W263">
        <v>1</v>
      </c>
      <c r="X263">
        <v>1</v>
      </c>
      <c r="Y263">
        <v>1</v>
      </c>
      <c r="Z263">
        <v>2</v>
      </c>
      <c r="AA263">
        <v>12</v>
      </c>
      <c r="AB263" s="4">
        <f t="shared" si="24"/>
        <v>3.2876712328767121</v>
      </c>
    </row>
    <row r="264" spans="1:28" x14ac:dyDescent="0.3">
      <c r="A264" t="s">
        <v>568</v>
      </c>
      <c r="B264" t="s">
        <v>569</v>
      </c>
      <c r="C264" t="s">
        <v>41</v>
      </c>
      <c r="D264" t="s">
        <v>878</v>
      </c>
      <c r="E264" s="1">
        <v>43989</v>
      </c>
      <c r="F264" t="s">
        <v>29</v>
      </c>
      <c r="G264" s="1">
        <v>44589</v>
      </c>
      <c r="H264" t="s">
        <v>29</v>
      </c>
      <c r="I264" s="1">
        <v>45004</v>
      </c>
      <c r="J264" s="1" t="str">
        <f t="shared" si="25"/>
        <v>2023</v>
      </c>
      <c r="K264" s="1" t="str">
        <f t="shared" si="26"/>
        <v>Mar</v>
      </c>
      <c r="L264" t="s">
        <v>29</v>
      </c>
      <c r="M264" t="s">
        <v>30</v>
      </c>
      <c r="N264" t="s">
        <v>81</v>
      </c>
      <c r="O264" t="s">
        <v>32</v>
      </c>
      <c r="P264" s="1">
        <v>43866</v>
      </c>
      <c r="Q264" s="1" t="str">
        <f t="shared" si="27"/>
        <v>2020</v>
      </c>
      <c r="R264" t="s">
        <v>38</v>
      </c>
      <c r="S264" t="s">
        <v>54</v>
      </c>
      <c r="T264">
        <v>22</v>
      </c>
      <c r="U264">
        <v>58996</v>
      </c>
      <c r="V264">
        <v>7724</v>
      </c>
      <c r="W264">
        <v>3</v>
      </c>
      <c r="X264">
        <v>34</v>
      </c>
      <c r="Y264">
        <v>7</v>
      </c>
      <c r="Z264">
        <v>1</v>
      </c>
      <c r="AA264">
        <v>10</v>
      </c>
      <c r="AB264" s="4">
        <f t="shared" si="24"/>
        <v>2.7397260273972601</v>
      </c>
    </row>
    <row r="265" spans="1:28" x14ac:dyDescent="0.3">
      <c r="A265" t="s">
        <v>571</v>
      </c>
      <c r="B265" t="s">
        <v>572</v>
      </c>
      <c r="C265" t="s">
        <v>41</v>
      </c>
      <c r="D265" t="s">
        <v>878</v>
      </c>
      <c r="E265" s="1">
        <v>45121</v>
      </c>
      <c r="F265" t="s">
        <v>29</v>
      </c>
      <c r="G265" s="1">
        <v>45023</v>
      </c>
      <c r="H265" t="s">
        <v>29</v>
      </c>
      <c r="I265" s="1">
        <v>44204</v>
      </c>
      <c r="J265" s="1" t="str">
        <f t="shared" si="25"/>
        <v>2021</v>
      </c>
      <c r="K265" s="1" t="str">
        <f t="shared" si="26"/>
        <v>Jan</v>
      </c>
      <c r="L265" t="s">
        <v>29</v>
      </c>
      <c r="M265" t="s">
        <v>54</v>
      </c>
      <c r="N265" t="s">
        <v>50</v>
      </c>
      <c r="O265" t="s">
        <v>44</v>
      </c>
      <c r="P265" s="1">
        <v>44449</v>
      </c>
      <c r="Q265" s="1" t="str">
        <f t="shared" si="27"/>
        <v>2021</v>
      </c>
      <c r="R265" t="s">
        <v>45</v>
      </c>
      <c r="S265" t="s">
        <v>67</v>
      </c>
      <c r="T265">
        <v>27</v>
      </c>
      <c r="U265">
        <v>103281</v>
      </c>
      <c r="V265">
        <v>10610</v>
      </c>
      <c r="W265">
        <v>2</v>
      </c>
      <c r="X265">
        <v>70</v>
      </c>
      <c r="Y265">
        <v>1</v>
      </c>
      <c r="Z265">
        <v>5</v>
      </c>
      <c r="AA265">
        <v>0</v>
      </c>
      <c r="AB265" s="4">
        <f t="shared" si="24"/>
        <v>0</v>
      </c>
    </row>
    <row r="266" spans="1:28" x14ac:dyDescent="0.3">
      <c r="A266" t="s">
        <v>573</v>
      </c>
      <c r="B266" t="s">
        <v>574</v>
      </c>
      <c r="C266" t="s">
        <v>28</v>
      </c>
      <c r="D266" t="s">
        <v>878</v>
      </c>
      <c r="E266" s="1">
        <v>44399</v>
      </c>
      <c r="F266" t="s">
        <v>36</v>
      </c>
      <c r="G266" s="1">
        <v>44911</v>
      </c>
      <c r="H266" t="s">
        <v>29</v>
      </c>
      <c r="I266" s="1">
        <v>44062</v>
      </c>
      <c r="J266" s="1" t="str">
        <f t="shared" si="25"/>
        <v>2020</v>
      </c>
      <c r="K266" s="1" t="str">
        <f t="shared" si="26"/>
        <v>Aug</v>
      </c>
      <c r="L266" t="s">
        <v>29</v>
      </c>
      <c r="M266" t="s">
        <v>30</v>
      </c>
      <c r="N266" t="s">
        <v>31</v>
      </c>
      <c r="O266" t="s">
        <v>32</v>
      </c>
      <c r="P266" s="1">
        <v>44120</v>
      </c>
      <c r="Q266" s="1" t="str">
        <f t="shared" si="27"/>
        <v>2020</v>
      </c>
      <c r="R266" t="s">
        <v>38</v>
      </c>
      <c r="S266" t="s">
        <v>46</v>
      </c>
      <c r="T266">
        <v>30</v>
      </c>
      <c r="U266">
        <v>123815</v>
      </c>
      <c r="V266">
        <v>11697</v>
      </c>
      <c r="W266">
        <v>5</v>
      </c>
      <c r="X266">
        <v>80</v>
      </c>
      <c r="Y266">
        <v>3</v>
      </c>
      <c r="Z266">
        <v>1</v>
      </c>
      <c r="AA266">
        <v>8</v>
      </c>
      <c r="AB266" s="4">
        <f t="shared" si="24"/>
        <v>2.1917808219178081</v>
      </c>
    </row>
    <row r="267" spans="1:28" x14ac:dyDescent="0.3">
      <c r="A267" t="s">
        <v>575</v>
      </c>
      <c r="B267" t="s">
        <v>576</v>
      </c>
      <c r="C267" t="s">
        <v>41</v>
      </c>
      <c r="D267" t="s">
        <v>878</v>
      </c>
      <c r="E267" s="1">
        <v>45359</v>
      </c>
      <c r="F267" t="s">
        <v>29</v>
      </c>
      <c r="G267" s="1">
        <v>44662</v>
      </c>
      <c r="H267" t="s">
        <v>36</v>
      </c>
      <c r="I267" s="1">
        <v>44980</v>
      </c>
      <c r="J267" s="1" t="str">
        <f t="shared" si="25"/>
        <v>2023</v>
      </c>
      <c r="K267" s="1" t="str">
        <f t="shared" si="26"/>
        <v>Feb</v>
      </c>
      <c r="L267" t="s">
        <v>29</v>
      </c>
      <c r="M267" t="s">
        <v>42</v>
      </c>
      <c r="N267" t="s">
        <v>31</v>
      </c>
      <c r="O267" t="s">
        <v>44</v>
      </c>
      <c r="P267" s="1">
        <v>45239</v>
      </c>
      <c r="Q267" s="1" t="str">
        <f t="shared" si="27"/>
        <v>2023</v>
      </c>
      <c r="R267" t="s">
        <v>38</v>
      </c>
      <c r="S267" t="s">
        <v>33</v>
      </c>
      <c r="T267">
        <v>9</v>
      </c>
      <c r="U267">
        <v>116783</v>
      </c>
      <c r="V267">
        <v>16046</v>
      </c>
      <c r="W267">
        <v>2</v>
      </c>
      <c r="X267">
        <v>0</v>
      </c>
      <c r="Y267">
        <v>4</v>
      </c>
      <c r="Z267">
        <v>7</v>
      </c>
      <c r="AA267">
        <v>8</v>
      </c>
      <c r="AB267" s="4">
        <f t="shared" si="24"/>
        <v>2.1917808219178081</v>
      </c>
    </row>
    <row r="268" spans="1:28" x14ac:dyDescent="0.3">
      <c r="A268" t="s">
        <v>577</v>
      </c>
      <c r="B268" t="s">
        <v>578</v>
      </c>
      <c r="C268" t="s">
        <v>28</v>
      </c>
      <c r="D268" t="s">
        <v>878</v>
      </c>
      <c r="E268" s="1">
        <v>43862</v>
      </c>
      <c r="F268" t="s">
        <v>29</v>
      </c>
      <c r="G268" s="1">
        <v>45126</v>
      </c>
      <c r="H268" t="s">
        <v>36</v>
      </c>
      <c r="I268" s="1">
        <v>45229</v>
      </c>
      <c r="J268" s="1" t="str">
        <f t="shared" si="25"/>
        <v>2023</v>
      </c>
      <c r="K268" s="1" t="str">
        <f t="shared" si="26"/>
        <v>Oct</v>
      </c>
      <c r="L268" t="s">
        <v>29</v>
      </c>
      <c r="M268" t="s">
        <v>30</v>
      </c>
      <c r="N268" t="s">
        <v>81</v>
      </c>
      <c r="O268" t="s">
        <v>44</v>
      </c>
      <c r="P268" s="1">
        <v>44579</v>
      </c>
      <c r="Q268" s="1" t="str">
        <f t="shared" si="27"/>
        <v>2022</v>
      </c>
      <c r="R268" t="s">
        <v>38</v>
      </c>
      <c r="S268" t="s">
        <v>33</v>
      </c>
      <c r="T268">
        <v>16</v>
      </c>
      <c r="U268">
        <v>149278</v>
      </c>
      <c r="V268">
        <v>12684</v>
      </c>
      <c r="W268">
        <v>4</v>
      </c>
      <c r="X268">
        <v>46</v>
      </c>
      <c r="Y268">
        <v>4</v>
      </c>
      <c r="Z268">
        <v>6</v>
      </c>
      <c r="AA268">
        <v>1</v>
      </c>
      <c r="AB268" s="4">
        <f t="shared" si="24"/>
        <v>0.27397260273972601</v>
      </c>
    </row>
    <row r="269" spans="1:28" x14ac:dyDescent="0.3">
      <c r="A269" t="s">
        <v>579</v>
      </c>
      <c r="B269" t="s">
        <v>580</v>
      </c>
      <c r="C269" t="s">
        <v>41</v>
      </c>
      <c r="D269" t="s">
        <v>878</v>
      </c>
      <c r="E269" s="1">
        <v>45255</v>
      </c>
      <c r="F269" t="s">
        <v>29</v>
      </c>
      <c r="G269" s="1">
        <v>45009</v>
      </c>
      <c r="H269" t="s">
        <v>29</v>
      </c>
      <c r="I269" s="1">
        <v>44175</v>
      </c>
      <c r="J269" s="1" t="str">
        <f t="shared" si="25"/>
        <v>2020</v>
      </c>
      <c r="K269" s="1" t="str">
        <f t="shared" si="26"/>
        <v>Dec</v>
      </c>
      <c r="L269" t="s">
        <v>29</v>
      </c>
      <c r="M269" t="s">
        <v>54</v>
      </c>
      <c r="N269" t="s">
        <v>31</v>
      </c>
      <c r="O269" t="s">
        <v>32</v>
      </c>
      <c r="P269" s="1">
        <v>44449</v>
      </c>
      <c r="Q269" s="1" t="str">
        <f t="shared" si="27"/>
        <v>2021</v>
      </c>
      <c r="R269" t="s">
        <v>45</v>
      </c>
      <c r="S269" t="s">
        <v>68</v>
      </c>
      <c r="T269">
        <v>24</v>
      </c>
      <c r="U269">
        <v>91484</v>
      </c>
      <c r="V269">
        <v>16579</v>
      </c>
      <c r="W269">
        <v>3</v>
      </c>
      <c r="X269">
        <v>33</v>
      </c>
      <c r="Y269">
        <v>2</v>
      </c>
      <c r="Z269">
        <v>1</v>
      </c>
      <c r="AA269">
        <v>2</v>
      </c>
      <c r="AB269" s="4">
        <f t="shared" si="24"/>
        <v>0.54794520547945202</v>
      </c>
    </row>
    <row r="270" spans="1:28" x14ac:dyDescent="0.3">
      <c r="A270" t="s">
        <v>581</v>
      </c>
      <c r="B270" t="s">
        <v>582</v>
      </c>
      <c r="C270" t="s">
        <v>59</v>
      </c>
      <c r="D270" t="s">
        <v>49</v>
      </c>
      <c r="E270" s="1">
        <v>45232</v>
      </c>
      <c r="F270" t="s">
        <v>36</v>
      </c>
      <c r="G270" s="1">
        <v>45095</v>
      </c>
      <c r="H270" t="s">
        <v>29</v>
      </c>
      <c r="I270" s="1">
        <v>45091</v>
      </c>
      <c r="J270" s="1" t="str">
        <f t="shared" si="25"/>
        <v>2023</v>
      </c>
      <c r="K270" s="1" t="str">
        <f t="shared" si="26"/>
        <v>Jun</v>
      </c>
      <c r="L270" t="s">
        <v>36</v>
      </c>
      <c r="M270" t="s">
        <v>54</v>
      </c>
      <c r="N270" t="s">
        <v>43</v>
      </c>
      <c r="O270" t="s">
        <v>44</v>
      </c>
      <c r="P270" s="1">
        <v>44449</v>
      </c>
      <c r="Q270" s="1" t="str">
        <f t="shared" si="27"/>
        <v>2021</v>
      </c>
      <c r="R270" t="s">
        <v>45</v>
      </c>
      <c r="S270" t="s">
        <v>67</v>
      </c>
      <c r="T270">
        <v>11</v>
      </c>
      <c r="U270">
        <v>58446</v>
      </c>
      <c r="V270">
        <v>19435</v>
      </c>
      <c r="W270">
        <v>2</v>
      </c>
      <c r="X270">
        <v>53</v>
      </c>
      <c r="Y270">
        <v>3</v>
      </c>
      <c r="Z270">
        <v>9</v>
      </c>
      <c r="AA270">
        <v>5</v>
      </c>
      <c r="AB270" s="4">
        <f t="shared" si="24"/>
        <v>1.3698630136986301</v>
      </c>
    </row>
    <row r="271" spans="1:28" x14ac:dyDescent="0.3">
      <c r="A271" t="s">
        <v>583</v>
      </c>
      <c r="B271" t="s">
        <v>584</v>
      </c>
      <c r="C271" t="s">
        <v>28</v>
      </c>
      <c r="D271" t="s">
        <v>878</v>
      </c>
      <c r="E271" s="1">
        <v>45199</v>
      </c>
      <c r="F271" t="s">
        <v>29</v>
      </c>
      <c r="G271" s="1">
        <v>44661</v>
      </c>
      <c r="H271" t="s">
        <v>36</v>
      </c>
      <c r="I271" s="1">
        <v>45251</v>
      </c>
      <c r="J271" s="1" t="str">
        <f t="shared" si="25"/>
        <v>2023</v>
      </c>
      <c r="K271" s="1" t="str">
        <f t="shared" si="26"/>
        <v>Nov</v>
      </c>
      <c r="L271" t="s">
        <v>29</v>
      </c>
      <c r="M271" t="s">
        <v>42</v>
      </c>
      <c r="N271" t="s">
        <v>43</v>
      </c>
      <c r="O271" t="s">
        <v>53</v>
      </c>
      <c r="P271" s="1">
        <v>44449</v>
      </c>
      <c r="Q271" s="1" t="str">
        <f t="shared" si="27"/>
        <v>2021</v>
      </c>
      <c r="R271" t="s">
        <v>38</v>
      </c>
      <c r="S271" t="s">
        <v>46</v>
      </c>
      <c r="T271">
        <v>26</v>
      </c>
      <c r="U271">
        <v>88219</v>
      </c>
      <c r="V271">
        <v>5269</v>
      </c>
      <c r="W271">
        <v>1</v>
      </c>
      <c r="X271">
        <v>115</v>
      </c>
      <c r="Y271">
        <v>7</v>
      </c>
      <c r="Z271">
        <v>8</v>
      </c>
      <c r="AA271">
        <v>12</v>
      </c>
      <c r="AB271" s="4">
        <f t="shared" si="24"/>
        <v>3.2876712328767121</v>
      </c>
    </row>
    <row r="272" spans="1:28" x14ac:dyDescent="0.3">
      <c r="A272" t="s">
        <v>585</v>
      </c>
      <c r="B272" t="s">
        <v>586</v>
      </c>
      <c r="C272" t="s">
        <v>59</v>
      </c>
      <c r="D272" t="s">
        <v>878</v>
      </c>
      <c r="E272" s="1">
        <v>44994</v>
      </c>
      <c r="F272" t="s">
        <v>36</v>
      </c>
      <c r="G272" s="1">
        <v>44811</v>
      </c>
      <c r="H272" t="s">
        <v>36</v>
      </c>
      <c r="I272" s="1">
        <v>44817</v>
      </c>
      <c r="J272" s="1" t="str">
        <f t="shared" ref="J272:J293" si="28">TEXT($I272,"yyyy")</f>
        <v>2022</v>
      </c>
      <c r="K272" s="1" t="str">
        <f t="shared" ref="K272:K293" si="29">TEXT(I272,"mmm")</f>
        <v>Sep</v>
      </c>
      <c r="L272" t="s">
        <v>36</v>
      </c>
      <c r="M272" t="s">
        <v>30</v>
      </c>
      <c r="N272" t="s">
        <v>81</v>
      </c>
      <c r="O272" t="s">
        <v>32</v>
      </c>
      <c r="P272" s="1">
        <v>44449</v>
      </c>
      <c r="Q272" s="1" t="str">
        <f t="shared" si="27"/>
        <v>2021</v>
      </c>
      <c r="R272" t="s">
        <v>38</v>
      </c>
      <c r="S272" t="s">
        <v>33</v>
      </c>
      <c r="T272">
        <v>27</v>
      </c>
      <c r="U272">
        <v>139700</v>
      </c>
      <c r="V272">
        <v>12812</v>
      </c>
      <c r="W272">
        <v>4</v>
      </c>
      <c r="X272">
        <v>133</v>
      </c>
      <c r="Y272">
        <v>8</v>
      </c>
      <c r="Z272">
        <v>7</v>
      </c>
      <c r="AA272">
        <v>12</v>
      </c>
      <c r="AB272" s="4">
        <f t="shared" si="24"/>
        <v>3.2876712328767121</v>
      </c>
    </row>
    <row r="273" spans="1:28" x14ac:dyDescent="0.3">
      <c r="A273" t="s">
        <v>587</v>
      </c>
      <c r="B273" t="s">
        <v>588</v>
      </c>
      <c r="C273" t="s">
        <v>59</v>
      </c>
      <c r="D273" t="s">
        <v>878</v>
      </c>
      <c r="E273" s="1">
        <v>44527</v>
      </c>
      <c r="F273" t="s">
        <v>29</v>
      </c>
      <c r="G273" s="1">
        <v>44855</v>
      </c>
      <c r="H273" t="s">
        <v>29</v>
      </c>
      <c r="I273" s="1">
        <v>44666</v>
      </c>
      <c r="J273" s="1" t="str">
        <f t="shared" si="28"/>
        <v>2022</v>
      </c>
      <c r="K273" s="1" t="str">
        <f t="shared" si="29"/>
        <v>Apr</v>
      </c>
      <c r="L273" t="s">
        <v>36</v>
      </c>
      <c r="M273" t="s">
        <v>30</v>
      </c>
      <c r="N273" t="s">
        <v>66</v>
      </c>
      <c r="O273" t="s">
        <v>44</v>
      </c>
      <c r="P273" s="1">
        <v>43994</v>
      </c>
      <c r="Q273" s="1" t="str">
        <f t="shared" si="27"/>
        <v>2020</v>
      </c>
      <c r="R273" t="s">
        <v>45</v>
      </c>
      <c r="S273" t="s">
        <v>67</v>
      </c>
      <c r="T273">
        <v>24</v>
      </c>
      <c r="U273">
        <v>82017</v>
      </c>
      <c r="V273">
        <v>4573</v>
      </c>
      <c r="W273">
        <v>3</v>
      </c>
      <c r="X273">
        <v>136</v>
      </c>
      <c r="Y273">
        <v>2</v>
      </c>
      <c r="Z273">
        <v>2</v>
      </c>
      <c r="AA273">
        <v>4</v>
      </c>
      <c r="AB273" s="4">
        <f t="shared" si="24"/>
        <v>1.095890410958904</v>
      </c>
    </row>
    <row r="274" spans="1:28" x14ac:dyDescent="0.3">
      <c r="A274" t="s">
        <v>589</v>
      </c>
      <c r="B274" t="s">
        <v>590</v>
      </c>
      <c r="C274" t="s">
        <v>41</v>
      </c>
      <c r="D274" t="s">
        <v>878</v>
      </c>
      <c r="E274" s="1">
        <v>45123</v>
      </c>
      <c r="F274" t="s">
        <v>29</v>
      </c>
      <c r="G274" s="1">
        <v>45493</v>
      </c>
      <c r="H274" t="s">
        <v>36</v>
      </c>
      <c r="I274" s="1">
        <v>44946</v>
      </c>
      <c r="J274" s="1" t="str">
        <f t="shared" si="28"/>
        <v>2023</v>
      </c>
      <c r="K274" s="1" t="str">
        <f t="shared" si="29"/>
        <v>Jan</v>
      </c>
      <c r="L274" t="s">
        <v>29</v>
      </c>
      <c r="M274" t="s">
        <v>42</v>
      </c>
      <c r="N274" t="s">
        <v>43</v>
      </c>
      <c r="O274" t="s">
        <v>44</v>
      </c>
      <c r="P274" s="1">
        <v>44449</v>
      </c>
      <c r="Q274" s="1" t="str">
        <f t="shared" si="27"/>
        <v>2021</v>
      </c>
      <c r="R274" t="s">
        <v>38</v>
      </c>
      <c r="S274" t="s">
        <v>33</v>
      </c>
      <c r="T274">
        <v>23</v>
      </c>
      <c r="U274">
        <v>81468</v>
      </c>
      <c r="V274">
        <v>5524</v>
      </c>
      <c r="W274">
        <v>3</v>
      </c>
      <c r="X274">
        <v>173</v>
      </c>
      <c r="Y274">
        <v>5</v>
      </c>
      <c r="Z274">
        <v>3</v>
      </c>
      <c r="AA274">
        <v>14</v>
      </c>
      <c r="AB274" s="4">
        <f t="shared" si="24"/>
        <v>3.8356164383561646</v>
      </c>
    </row>
    <row r="275" spans="1:28" x14ac:dyDescent="0.3">
      <c r="A275" t="s">
        <v>591</v>
      </c>
      <c r="B275" t="s">
        <v>592</v>
      </c>
      <c r="C275" t="s">
        <v>59</v>
      </c>
      <c r="D275" t="s">
        <v>878</v>
      </c>
      <c r="E275" s="1">
        <v>44593</v>
      </c>
      <c r="F275" t="s">
        <v>36</v>
      </c>
      <c r="G275" s="1">
        <v>45271</v>
      </c>
      <c r="H275" t="s">
        <v>36</v>
      </c>
      <c r="I275" s="1">
        <v>44552</v>
      </c>
      <c r="J275" s="1" t="str">
        <f t="shared" si="28"/>
        <v>2021</v>
      </c>
      <c r="K275" s="1" t="str">
        <f t="shared" si="29"/>
        <v>Dec</v>
      </c>
      <c r="L275" t="s">
        <v>29</v>
      </c>
      <c r="M275" t="s">
        <v>42</v>
      </c>
      <c r="N275" t="s">
        <v>66</v>
      </c>
      <c r="O275" t="s">
        <v>44</v>
      </c>
      <c r="P275" s="1">
        <v>44449</v>
      </c>
      <c r="Q275" s="1" t="str">
        <f t="shared" si="27"/>
        <v>2021</v>
      </c>
      <c r="R275" t="s">
        <v>38</v>
      </c>
      <c r="S275" t="s">
        <v>33</v>
      </c>
      <c r="T275">
        <v>20</v>
      </c>
      <c r="U275">
        <v>55384</v>
      </c>
      <c r="V275">
        <v>7608</v>
      </c>
      <c r="W275">
        <v>4</v>
      </c>
      <c r="X275">
        <v>116</v>
      </c>
      <c r="Y275">
        <v>10</v>
      </c>
      <c r="Z275">
        <v>2</v>
      </c>
      <c r="AA275">
        <v>13</v>
      </c>
      <c r="AB275" s="4">
        <f t="shared" si="24"/>
        <v>3.5616438356164384</v>
      </c>
    </row>
    <row r="276" spans="1:28" x14ac:dyDescent="0.3">
      <c r="A276" t="s">
        <v>593</v>
      </c>
      <c r="B276" t="s">
        <v>594</v>
      </c>
      <c r="C276" t="s">
        <v>59</v>
      </c>
      <c r="D276" t="s">
        <v>49</v>
      </c>
      <c r="E276" s="1">
        <v>43963</v>
      </c>
      <c r="F276" t="s">
        <v>29</v>
      </c>
      <c r="G276" s="1">
        <v>44002</v>
      </c>
      <c r="H276" t="s">
        <v>29</v>
      </c>
      <c r="I276" s="1">
        <v>43906</v>
      </c>
      <c r="J276" s="1" t="str">
        <f t="shared" si="28"/>
        <v>2020</v>
      </c>
      <c r="K276" s="1" t="str">
        <f t="shared" si="29"/>
        <v>Mar</v>
      </c>
      <c r="L276" t="s">
        <v>36</v>
      </c>
      <c r="M276" t="s">
        <v>30</v>
      </c>
      <c r="N276" t="s">
        <v>37</v>
      </c>
      <c r="O276" t="s">
        <v>53</v>
      </c>
      <c r="P276" s="1">
        <v>44449</v>
      </c>
      <c r="Q276" s="1" t="str">
        <f t="shared" si="27"/>
        <v>2021</v>
      </c>
      <c r="R276" t="s">
        <v>45</v>
      </c>
      <c r="S276" t="s">
        <v>67</v>
      </c>
      <c r="T276">
        <v>17</v>
      </c>
      <c r="U276">
        <v>90958</v>
      </c>
      <c r="V276">
        <v>15535</v>
      </c>
      <c r="W276">
        <v>2</v>
      </c>
      <c r="X276">
        <v>104</v>
      </c>
      <c r="Y276">
        <v>7</v>
      </c>
      <c r="Z276">
        <v>6</v>
      </c>
      <c r="AA276">
        <v>3</v>
      </c>
      <c r="AB276" s="4">
        <f t="shared" si="24"/>
        <v>0.82191780821917804</v>
      </c>
    </row>
    <row r="277" spans="1:28" x14ac:dyDescent="0.3">
      <c r="A277" t="s">
        <v>595</v>
      </c>
      <c r="B277" t="s">
        <v>596</v>
      </c>
      <c r="C277" t="s">
        <v>28</v>
      </c>
      <c r="D277" t="s">
        <v>878</v>
      </c>
      <c r="E277" s="1">
        <v>44377</v>
      </c>
      <c r="F277" t="s">
        <v>29</v>
      </c>
      <c r="G277" s="1">
        <v>43975</v>
      </c>
      <c r="H277" t="s">
        <v>36</v>
      </c>
      <c r="I277" s="1">
        <v>45298</v>
      </c>
      <c r="J277" s="1" t="str">
        <f t="shared" si="28"/>
        <v>2024</v>
      </c>
      <c r="K277" s="1" t="str">
        <f t="shared" si="29"/>
        <v>Jan</v>
      </c>
      <c r="L277" t="s">
        <v>36</v>
      </c>
      <c r="M277" t="s">
        <v>54</v>
      </c>
      <c r="N277" t="s">
        <v>43</v>
      </c>
      <c r="O277" t="s">
        <v>32</v>
      </c>
      <c r="P277" s="1">
        <v>44449</v>
      </c>
      <c r="Q277" s="1" t="str">
        <f t="shared" si="27"/>
        <v>2021</v>
      </c>
      <c r="R277" t="s">
        <v>38</v>
      </c>
      <c r="S277" t="s">
        <v>54</v>
      </c>
      <c r="T277">
        <v>12</v>
      </c>
      <c r="U277">
        <v>70306</v>
      </c>
      <c r="V277">
        <v>13844</v>
      </c>
      <c r="W277">
        <v>1</v>
      </c>
      <c r="X277">
        <v>35</v>
      </c>
      <c r="Y277">
        <v>1</v>
      </c>
      <c r="Z277">
        <v>10</v>
      </c>
      <c r="AA277">
        <v>8</v>
      </c>
      <c r="AB277" s="4">
        <f t="shared" si="24"/>
        <v>2.1917808219178081</v>
      </c>
    </row>
    <row r="278" spans="1:28" x14ac:dyDescent="0.3">
      <c r="A278" t="s">
        <v>597</v>
      </c>
      <c r="B278" t="s">
        <v>598</v>
      </c>
      <c r="C278" t="s">
        <v>28</v>
      </c>
      <c r="D278" t="s">
        <v>878</v>
      </c>
      <c r="E278" s="1">
        <v>44435</v>
      </c>
      <c r="F278" t="s">
        <v>36</v>
      </c>
      <c r="G278" s="1">
        <v>44390</v>
      </c>
      <c r="H278" t="s">
        <v>29</v>
      </c>
      <c r="I278" s="1">
        <v>45114</v>
      </c>
      <c r="J278" s="1" t="str">
        <f t="shared" si="28"/>
        <v>2023</v>
      </c>
      <c r="K278" s="1" t="str">
        <f t="shared" si="29"/>
        <v>Jul</v>
      </c>
      <c r="L278" t="s">
        <v>29</v>
      </c>
      <c r="M278" t="s">
        <v>42</v>
      </c>
      <c r="N278" t="s">
        <v>37</v>
      </c>
      <c r="O278" t="s">
        <v>44</v>
      </c>
      <c r="P278" s="1">
        <v>44917</v>
      </c>
      <c r="Q278" s="1" t="str">
        <f t="shared" si="27"/>
        <v>2022</v>
      </c>
      <c r="R278" t="s">
        <v>45</v>
      </c>
      <c r="S278" t="s">
        <v>68</v>
      </c>
      <c r="T278">
        <v>22</v>
      </c>
      <c r="U278">
        <v>91180</v>
      </c>
      <c r="V278">
        <v>11577</v>
      </c>
      <c r="W278">
        <v>1</v>
      </c>
      <c r="X278">
        <v>133</v>
      </c>
      <c r="Y278">
        <v>7</v>
      </c>
      <c r="Z278">
        <v>5</v>
      </c>
      <c r="AA278">
        <v>8</v>
      </c>
      <c r="AB278" s="4">
        <f t="shared" si="24"/>
        <v>2.1917808219178081</v>
      </c>
    </row>
    <row r="279" spans="1:28" x14ac:dyDescent="0.3">
      <c r="A279" t="s">
        <v>599</v>
      </c>
      <c r="B279" t="s">
        <v>600</v>
      </c>
      <c r="C279" t="s">
        <v>59</v>
      </c>
      <c r="D279" t="s">
        <v>878</v>
      </c>
      <c r="E279" s="1">
        <v>45093</v>
      </c>
      <c r="F279" t="s">
        <v>36</v>
      </c>
      <c r="G279" s="1">
        <v>44865</v>
      </c>
      <c r="H279" t="s">
        <v>29</v>
      </c>
      <c r="I279" s="1">
        <v>45511</v>
      </c>
      <c r="J279" s="1" t="str">
        <f t="shared" si="28"/>
        <v>2024</v>
      </c>
      <c r="K279" s="1" t="str">
        <f t="shared" si="29"/>
        <v>Aug</v>
      </c>
      <c r="L279" t="s">
        <v>29</v>
      </c>
      <c r="M279" t="s">
        <v>54</v>
      </c>
      <c r="N279" t="s">
        <v>31</v>
      </c>
      <c r="O279" t="s">
        <v>44</v>
      </c>
      <c r="P279" s="1">
        <v>44449</v>
      </c>
      <c r="Q279" s="1" t="str">
        <f t="shared" si="27"/>
        <v>2021</v>
      </c>
      <c r="R279" t="s">
        <v>38</v>
      </c>
      <c r="S279" t="s">
        <v>46</v>
      </c>
      <c r="T279">
        <v>13</v>
      </c>
      <c r="U279">
        <v>98093</v>
      </c>
      <c r="V279">
        <v>10204</v>
      </c>
      <c r="W279">
        <v>1</v>
      </c>
      <c r="X279">
        <v>109</v>
      </c>
      <c r="Y279">
        <v>8</v>
      </c>
      <c r="Z279">
        <v>5</v>
      </c>
      <c r="AA279">
        <v>4</v>
      </c>
      <c r="AB279" s="4">
        <f t="shared" si="24"/>
        <v>1.095890410958904</v>
      </c>
    </row>
    <row r="280" spans="1:28" x14ac:dyDescent="0.3">
      <c r="A280" t="s">
        <v>601</v>
      </c>
      <c r="B280" t="s">
        <v>602</v>
      </c>
      <c r="C280" t="s">
        <v>59</v>
      </c>
      <c r="D280" t="s">
        <v>878</v>
      </c>
      <c r="E280" s="1">
        <v>44898</v>
      </c>
      <c r="F280" t="s">
        <v>36</v>
      </c>
      <c r="G280" s="1">
        <v>44805</v>
      </c>
      <c r="H280" t="s">
        <v>36</v>
      </c>
      <c r="I280" s="1">
        <v>43934</v>
      </c>
      <c r="J280" s="1" t="str">
        <f t="shared" si="28"/>
        <v>2020</v>
      </c>
      <c r="K280" s="1" t="str">
        <f t="shared" si="29"/>
        <v>Apr</v>
      </c>
      <c r="L280" t="s">
        <v>36</v>
      </c>
      <c r="M280" t="s">
        <v>54</v>
      </c>
      <c r="N280" t="s">
        <v>31</v>
      </c>
      <c r="O280" t="s">
        <v>32</v>
      </c>
      <c r="P280" s="1">
        <v>44449</v>
      </c>
      <c r="Q280" s="1" t="str">
        <f t="shared" si="27"/>
        <v>2021</v>
      </c>
      <c r="R280" t="s">
        <v>38</v>
      </c>
      <c r="S280" t="s">
        <v>46</v>
      </c>
      <c r="T280">
        <v>9</v>
      </c>
      <c r="U280">
        <v>123449</v>
      </c>
      <c r="V280">
        <v>14317</v>
      </c>
      <c r="W280">
        <v>4</v>
      </c>
      <c r="X280">
        <v>147</v>
      </c>
      <c r="Y280">
        <v>1</v>
      </c>
      <c r="Z280">
        <v>1</v>
      </c>
      <c r="AA280">
        <v>9</v>
      </c>
      <c r="AB280" s="4">
        <f t="shared" si="24"/>
        <v>2.4657534246575343</v>
      </c>
    </row>
    <row r="281" spans="1:28" x14ac:dyDescent="0.3">
      <c r="A281" t="s">
        <v>603</v>
      </c>
      <c r="B281" t="s">
        <v>604</v>
      </c>
      <c r="C281" t="s">
        <v>59</v>
      </c>
      <c r="D281" t="s">
        <v>878</v>
      </c>
      <c r="E281" s="1">
        <v>45324</v>
      </c>
      <c r="F281" t="s">
        <v>29</v>
      </c>
      <c r="G281" s="1">
        <v>43964</v>
      </c>
      <c r="H281" t="s">
        <v>36</v>
      </c>
      <c r="I281" s="1">
        <v>44843</v>
      </c>
      <c r="J281" s="1" t="str">
        <f t="shared" si="28"/>
        <v>2022</v>
      </c>
      <c r="K281" s="1" t="str">
        <f t="shared" si="29"/>
        <v>Oct</v>
      </c>
      <c r="L281" t="s">
        <v>36</v>
      </c>
      <c r="M281" t="s">
        <v>30</v>
      </c>
      <c r="N281" t="s">
        <v>37</v>
      </c>
      <c r="O281" t="s">
        <v>44</v>
      </c>
      <c r="P281" s="1">
        <v>43935</v>
      </c>
      <c r="Q281" s="1" t="str">
        <f t="shared" si="27"/>
        <v>2020</v>
      </c>
      <c r="R281" t="s">
        <v>38</v>
      </c>
      <c r="S281" t="s">
        <v>46</v>
      </c>
      <c r="T281">
        <v>22</v>
      </c>
      <c r="U281">
        <v>145861</v>
      </c>
      <c r="V281">
        <v>12138</v>
      </c>
      <c r="W281">
        <v>4</v>
      </c>
      <c r="X281">
        <v>9</v>
      </c>
      <c r="Y281">
        <v>7</v>
      </c>
      <c r="Z281">
        <v>3</v>
      </c>
      <c r="AA281">
        <v>7</v>
      </c>
      <c r="AB281" s="4">
        <f t="shared" si="24"/>
        <v>1.9178082191780823</v>
      </c>
    </row>
    <row r="282" spans="1:28" x14ac:dyDescent="0.3">
      <c r="A282" t="s">
        <v>605</v>
      </c>
      <c r="B282" t="s">
        <v>606</v>
      </c>
      <c r="C282" t="s">
        <v>41</v>
      </c>
      <c r="D282" t="s">
        <v>878</v>
      </c>
      <c r="E282" s="1">
        <v>45031</v>
      </c>
      <c r="F282" t="s">
        <v>36</v>
      </c>
      <c r="G282" s="1">
        <v>44452</v>
      </c>
      <c r="H282" t="s">
        <v>36</v>
      </c>
      <c r="I282" s="1">
        <v>45028</v>
      </c>
      <c r="J282" s="1" t="str">
        <f t="shared" si="28"/>
        <v>2023</v>
      </c>
      <c r="K282" s="1" t="str">
        <f t="shared" si="29"/>
        <v>Apr</v>
      </c>
      <c r="L282" t="s">
        <v>29</v>
      </c>
      <c r="M282" t="s">
        <v>54</v>
      </c>
      <c r="N282" t="s">
        <v>43</v>
      </c>
      <c r="O282" t="s">
        <v>44</v>
      </c>
      <c r="P282" s="1">
        <v>45294</v>
      </c>
      <c r="Q282" s="1" t="str">
        <f t="shared" si="27"/>
        <v>2024</v>
      </c>
      <c r="R282" t="s">
        <v>38</v>
      </c>
      <c r="S282" t="s">
        <v>46</v>
      </c>
      <c r="T282">
        <v>21</v>
      </c>
      <c r="U282">
        <v>68238</v>
      </c>
      <c r="V282">
        <v>7808</v>
      </c>
      <c r="W282">
        <v>1</v>
      </c>
      <c r="X282">
        <v>107</v>
      </c>
      <c r="Y282">
        <v>3</v>
      </c>
      <c r="Z282">
        <v>9</v>
      </c>
      <c r="AA282">
        <v>8</v>
      </c>
      <c r="AB282" s="4">
        <f t="shared" si="24"/>
        <v>2.1917808219178081</v>
      </c>
    </row>
    <row r="283" spans="1:28" x14ac:dyDescent="0.3">
      <c r="A283" t="s">
        <v>607</v>
      </c>
      <c r="B283" t="s">
        <v>608</v>
      </c>
      <c r="C283" t="s">
        <v>41</v>
      </c>
      <c r="D283" t="s">
        <v>878</v>
      </c>
      <c r="E283" s="1">
        <v>44341</v>
      </c>
      <c r="F283" t="s">
        <v>29</v>
      </c>
      <c r="G283" s="1">
        <v>45031</v>
      </c>
      <c r="H283" t="s">
        <v>36</v>
      </c>
      <c r="I283" s="1">
        <v>44679</v>
      </c>
      <c r="J283" s="1" t="str">
        <f t="shared" si="28"/>
        <v>2022</v>
      </c>
      <c r="K283" s="1" t="str">
        <f t="shared" si="29"/>
        <v>Apr</v>
      </c>
      <c r="L283" t="s">
        <v>36</v>
      </c>
      <c r="M283" t="s">
        <v>30</v>
      </c>
      <c r="N283" t="s">
        <v>81</v>
      </c>
      <c r="O283" t="s">
        <v>32</v>
      </c>
      <c r="P283" s="1">
        <v>44347</v>
      </c>
      <c r="Q283" s="1" t="str">
        <f t="shared" si="27"/>
        <v>2021</v>
      </c>
      <c r="R283" t="s">
        <v>45</v>
      </c>
      <c r="S283" t="s">
        <v>68</v>
      </c>
      <c r="T283">
        <v>5</v>
      </c>
      <c r="U283">
        <v>105447</v>
      </c>
      <c r="V283">
        <v>10801</v>
      </c>
      <c r="W283">
        <v>5</v>
      </c>
      <c r="X283">
        <v>74</v>
      </c>
      <c r="Y283">
        <v>9</v>
      </c>
      <c r="Z283">
        <v>10</v>
      </c>
      <c r="AA283">
        <v>3</v>
      </c>
      <c r="AB283" s="4">
        <f t="shared" si="24"/>
        <v>0.82191780821917804</v>
      </c>
    </row>
    <row r="284" spans="1:28" x14ac:dyDescent="0.3">
      <c r="A284" t="s">
        <v>609</v>
      </c>
      <c r="B284" t="s">
        <v>610</v>
      </c>
      <c r="C284" t="s">
        <v>59</v>
      </c>
      <c r="D284" t="s">
        <v>878</v>
      </c>
      <c r="E284" s="1">
        <v>45120</v>
      </c>
      <c r="F284" t="s">
        <v>36</v>
      </c>
      <c r="G284" s="1">
        <v>45199</v>
      </c>
      <c r="H284" t="s">
        <v>36</v>
      </c>
      <c r="I284" s="1">
        <v>44540</v>
      </c>
      <c r="J284" s="1" t="str">
        <f t="shared" si="28"/>
        <v>2021</v>
      </c>
      <c r="K284" s="1" t="str">
        <f t="shared" si="29"/>
        <v>Dec</v>
      </c>
      <c r="L284" t="s">
        <v>36</v>
      </c>
      <c r="M284" t="s">
        <v>54</v>
      </c>
      <c r="N284" t="s">
        <v>43</v>
      </c>
      <c r="O284" t="s">
        <v>44</v>
      </c>
      <c r="P284" s="1">
        <v>43922</v>
      </c>
      <c r="Q284" s="1" t="str">
        <f t="shared" si="27"/>
        <v>2020</v>
      </c>
      <c r="R284" t="s">
        <v>38</v>
      </c>
      <c r="S284" t="s">
        <v>67</v>
      </c>
      <c r="T284">
        <v>27</v>
      </c>
      <c r="U284">
        <v>147335</v>
      </c>
      <c r="V284">
        <v>3909</v>
      </c>
      <c r="W284">
        <v>1</v>
      </c>
      <c r="X284">
        <v>60</v>
      </c>
      <c r="Y284">
        <v>7</v>
      </c>
      <c r="Z284">
        <v>7</v>
      </c>
      <c r="AA284">
        <v>1</v>
      </c>
      <c r="AB284" s="4">
        <f t="shared" si="24"/>
        <v>0.27397260273972601</v>
      </c>
    </row>
    <row r="285" spans="1:28" x14ac:dyDescent="0.3">
      <c r="A285" t="s">
        <v>611</v>
      </c>
      <c r="B285" t="s">
        <v>612</v>
      </c>
      <c r="C285" t="s">
        <v>41</v>
      </c>
      <c r="D285" t="s">
        <v>878</v>
      </c>
      <c r="E285" s="1">
        <v>44356</v>
      </c>
      <c r="F285" t="s">
        <v>36</v>
      </c>
      <c r="G285" s="1">
        <v>45229</v>
      </c>
      <c r="H285" t="s">
        <v>29</v>
      </c>
      <c r="I285" s="1">
        <v>44855</v>
      </c>
      <c r="J285" s="1" t="str">
        <f t="shared" si="28"/>
        <v>2022</v>
      </c>
      <c r="K285" s="1" t="str">
        <f t="shared" si="29"/>
        <v>Oct</v>
      </c>
      <c r="L285" t="s">
        <v>36</v>
      </c>
      <c r="M285" t="s">
        <v>54</v>
      </c>
      <c r="N285" t="s">
        <v>66</v>
      </c>
      <c r="O285" t="s">
        <v>32</v>
      </c>
      <c r="P285" s="1">
        <v>44384</v>
      </c>
      <c r="Q285" s="1" t="str">
        <f t="shared" si="27"/>
        <v>2021</v>
      </c>
      <c r="R285" t="s">
        <v>38</v>
      </c>
      <c r="S285" t="s">
        <v>46</v>
      </c>
      <c r="T285">
        <v>8</v>
      </c>
      <c r="U285">
        <v>56307</v>
      </c>
      <c r="V285">
        <v>9000</v>
      </c>
      <c r="W285">
        <v>1</v>
      </c>
      <c r="X285">
        <v>14</v>
      </c>
      <c r="Y285">
        <v>1</v>
      </c>
      <c r="Z285">
        <v>9</v>
      </c>
      <c r="AA285">
        <v>12</v>
      </c>
      <c r="AB285" s="4">
        <f t="shared" si="24"/>
        <v>3.2876712328767121</v>
      </c>
    </row>
    <row r="286" spans="1:28" x14ac:dyDescent="0.3">
      <c r="A286" t="s">
        <v>613</v>
      </c>
      <c r="B286" t="s">
        <v>614</v>
      </c>
      <c r="C286" t="s">
        <v>41</v>
      </c>
      <c r="D286" t="s">
        <v>878</v>
      </c>
      <c r="E286" s="1">
        <v>44054</v>
      </c>
      <c r="F286" t="s">
        <v>36</v>
      </c>
      <c r="G286" s="1">
        <v>44362</v>
      </c>
      <c r="H286" t="s">
        <v>29</v>
      </c>
      <c r="I286" s="1">
        <v>45012</v>
      </c>
      <c r="J286" s="1" t="str">
        <f t="shared" si="28"/>
        <v>2023</v>
      </c>
      <c r="K286" s="1" t="str">
        <f t="shared" si="29"/>
        <v>Mar</v>
      </c>
      <c r="L286" t="s">
        <v>29</v>
      </c>
      <c r="M286" t="s">
        <v>30</v>
      </c>
      <c r="N286" t="s">
        <v>37</v>
      </c>
      <c r="O286" t="s">
        <v>53</v>
      </c>
      <c r="P286" s="1">
        <v>43922</v>
      </c>
      <c r="Q286" s="1" t="str">
        <f t="shared" si="27"/>
        <v>2020</v>
      </c>
      <c r="R286" t="s">
        <v>38</v>
      </c>
      <c r="S286" t="s">
        <v>46</v>
      </c>
      <c r="T286">
        <v>21</v>
      </c>
      <c r="U286">
        <v>136373</v>
      </c>
      <c r="V286">
        <v>14290</v>
      </c>
      <c r="W286">
        <v>5</v>
      </c>
      <c r="X286">
        <v>73</v>
      </c>
      <c r="Y286">
        <v>6</v>
      </c>
      <c r="Z286">
        <v>2</v>
      </c>
      <c r="AA286">
        <v>1</v>
      </c>
      <c r="AB286" s="4">
        <f t="shared" si="24"/>
        <v>0.27397260273972601</v>
      </c>
    </row>
    <row r="287" spans="1:28" x14ac:dyDescent="0.3">
      <c r="A287" t="s">
        <v>615</v>
      </c>
      <c r="B287" t="s">
        <v>616</v>
      </c>
      <c r="C287" t="s">
        <v>41</v>
      </c>
      <c r="D287" t="s">
        <v>878</v>
      </c>
      <c r="E287" s="1">
        <v>43899</v>
      </c>
      <c r="F287" t="s">
        <v>29</v>
      </c>
      <c r="G287" s="1">
        <v>44191</v>
      </c>
      <c r="H287" t="s">
        <v>36</v>
      </c>
      <c r="I287" s="1">
        <v>43951</v>
      </c>
      <c r="J287" s="1" t="str">
        <f t="shared" si="28"/>
        <v>2020</v>
      </c>
      <c r="K287" s="1" t="str">
        <f t="shared" si="29"/>
        <v>Apr</v>
      </c>
      <c r="L287" t="s">
        <v>29</v>
      </c>
      <c r="M287" t="s">
        <v>54</v>
      </c>
      <c r="N287" t="s">
        <v>50</v>
      </c>
      <c r="O287" t="s">
        <v>44</v>
      </c>
      <c r="P287" s="1">
        <v>45073</v>
      </c>
      <c r="Q287" s="1" t="str">
        <f t="shared" si="27"/>
        <v>2023</v>
      </c>
      <c r="R287" t="s">
        <v>38</v>
      </c>
      <c r="S287" t="s">
        <v>67</v>
      </c>
      <c r="T287">
        <v>14</v>
      </c>
      <c r="U287">
        <v>103245</v>
      </c>
      <c r="V287">
        <v>2331</v>
      </c>
      <c r="W287">
        <v>3</v>
      </c>
      <c r="X287">
        <v>165</v>
      </c>
      <c r="Y287">
        <v>7</v>
      </c>
      <c r="Z287">
        <v>10</v>
      </c>
      <c r="AA287">
        <v>9</v>
      </c>
      <c r="AB287" s="4">
        <f t="shared" si="24"/>
        <v>2.4657534246575343</v>
      </c>
    </row>
    <row r="288" spans="1:28" x14ac:dyDescent="0.3">
      <c r="A288" t="s">
        <v>617</v>
      </c>
      <c r="B288" t="s">
        <v>618</v>
      </c>
      <c r="C288" t="s">
        <v>28</v>
      </c>
      <c r="D288" t="s">
        <v>878</v>
      </c>
      <c r="E288" s="1">
        <v>44490</v>
      </c>
      <c r="F288" t="s">
        <v>36</v>
      </c>
      <c r="G288" s="1">
        <v>44591</v>
      </c>
      <c r="H288" t="s">
        <v>36</v>
      </c>
      <c r="I288" s="1">
        <v>44316</v>
      </c>
      <c r="J288" s="1" t="str">
        <f t="shared" si="28"/>
        <v>2021</v>
      </c>
      <c r="K288" s="1" t="str">
        <f t="shared" si="29"/>
        <v>Apr</v>
      </c>
      <c r="L288" t="s">
        <v>36</v>
      </c>
      <c r="M288" t="s">
        <v>54</v>
      </c>
      <c r="N288" t="s">
        <v>66</v>
      </c>
      <c r="O288" t="s">
        <v>32</v>
      </c>
      <c r="P288" s="1">
        <v>43922</v>
      </c>
      <c r="Q288" s="1" t="str">
        <f t="shared" si="27"/>
        <v>2020</v>
      </c>
      <c r="R288" t="s">
        <v>38</v>
      </c>
      <c r="S288" t="s">
        <v>33</v>
      </c>
      <c r="T288">
        <v>25</v>
      </c>
      <c r="U288">
        <v>63246</v>
      </c>
      <c r="V288">
        <v>14141</v>
      </c>
      <c r="W288">
        <v>5</v>
      </c>
      <c r="X288">
        <v>130</v>
      </c>
      <c r="Y288">
        <v>5</v>
      </c>
      <c r="Z288">
        <v>7</v>
      </c>
      <c r="AA288">
        <v>13</v>
      </c>
      <c r="AB288" s="4">
        <f t="shared" si="24"/>
        <v>3.5616438356164384</v>
      </c>
    </row>
    <row r="289" spans="1:28" x14ac:dyDescent="0.3">
      <c r="A289" t="s">
        <v>619</v>
      </c>
      <c r="B289" t="s">
        <v>620</v>
      </c>
      <c r="C289" t="s">
        <v>41</v>
      </c>
      <c r="D289" t="s">
        <v>878</v>
      </c>
      <c r="E289" s="1">
        <v>45437</v>
      </c>
      <c r="F289" t="s">
        <v>29</v>
      </c>
      <c r="G289" s="1">
        <v>44282</v>
      </c>
      <c r="H289" t="s">
        <v>36</v>
      </c>
      <c r="I289" s="1">
        <v>44703</v>
      </c>
      <c r="J289" s="1" t="str">
        <f t="shared" si="28"/>
        <v>2022</v>
      </c>
      <c r="K289" s="1" t="str">
        <f t="shared" si="29"/>
        <v>May</v>
      </c>
      <c r="L289" t="s">
        <v>29</v>
      </c>
      <c r="M289" t="s">
        <v>30</v>
      </c>
      <c r="N289" t="s">
        <v>81</v>
      </c>
      <c r="O289" t="s">
        <v>53</v>
      </c>
      <c r="P289" s="1">
        <v>43922</v>
      </c>
      <c r="Q289" s="1" t="str">
        <f t="shared" si="27"/>
        <v>2020</v>
      </c>
      <c r="R289" t="s">
        <v>38</v>
      </c>
      <c r="S289" t="s">
        <v>46</v>
      </c>
      <c r="T289">
        <v>26</v>
      </c>
      <c r="U289">
        <v>102103</v>
      </c>
      <c r="V289">
        <v>13975</v>
      </c>
      <c r="W289">
        <v>1</v>
      </c>
      <c r="X289">
        <v>4</v>
      </c>
      <c r="Y289">
        <v>10</v>
      </c>
      <c r="Z289">
        <v>2</v>
      </c>
      <c r="AA289">
        <v>14</v>
      </c>
      <c r="AB289" s="4">
        <f t="shared" si="24"/>
        <v>3.8356164383561646</v>
      </c>
    </row>
    <row r="290" spans="1:28" x14ac:dyDescent="0.3">
      <c r="A290" t="s">
        <v>621</v>
      </c>
      <c r="B290" t="s">
        <v>622</v>
      </c>
      <c r="C290" t="s">
        <v>28</v>
      </c>
      <c r="D290" t="s">
        <v>878</v>
      </c>
      <c r="E290" s="1">
        <v>44929</v>
      </c>
      <c r="F290" t="s">
        <v>36</v>
      </c>
      <c r="G290" s="1">
        <v>44498</v>
      </c>
      <c r="H290" t="s">
        <v>36</v>
      </c>
      <c r="I290" s="1">
        <v>44879</v>
      </c>
      <c r="J290" s="1" t="str">
        <f t="shared" si="28"/>
        <v>2022</v>
      </c>
      <c r="K290" s="1" t="str">
        <f t="shared" si="29"/>
        <v>Nov</v>
      </c>
      <c r="L290" t="s">
        <v>36</v>
      </c>
      <c r="M290" t="s">
        <v>30</v>
      </c>
      <c r="N290" t="s">
        <v>43</v>
      </c>
      <c r="O290" t="s">
        <v>53</v>
      </c>
      <c r="P290" s="1">
        <v>43922</v>
      </c>
      <c r="Q290" s="1" t="str">
        <f t="shared" si="27"/>
        <v>2020</v>
      </c>
      <c r="R290" t="s">
        <v>45</v>
      </c>
      <c r="S290" t="s">
        <v>54</v>
      </c>
      <c r="T290">
        <v>30</v>
      </c>
      <c r="U290">
        <v>140036</v>
      </c>
      <c r="V290">
        <v>12129</v>
      </c>
      <c r="W290">
        <v>1</v>
      </c>
      <c r="X290">
        <v>134</v>
      </c>
      <c r="Y290">
        <v>10</v>
      </c>
      <c r="Z290">
        <v>9</v>
      </c>
      <c r="AA290">
        <v>2</v>
      </c>
      <c r="AB290" s="4">
        <f t="shared" si="24"/>
        <v>0.54794520547945202</v>
      </c>
    </row>
    <row r="291" spans="1:28" x14ac:dyDescent="0.3">
      <c r="A291" t="s">
        <v>623</v>
      </c>
      <c r="B291" t="s">
        <v>624</v>
      </c>
      <c r="C291" t="s">
        <v>59</v>
      </c>
      <c r="D291" t="s">
        <v>878</v>
      </c>
      <c r="E291" s="1">
        <v>44061</v>
      </c>
      <c r="F291" t="s">
        <v>36</v>
      </c>
      <c r="G291" s="1">
        <v>45075</v>
      </c>
      <c r="H291" t="s">
        <v>36</v>
      </c>
      <c r="I291" s="1">
        <v>44297</v>
      </c>
      <c r="J291" s="1" t="str">
        <f t="shared" si="28"/>
        <v>2021</v>
      </c>
      <c r="K291" s="1" t="str">
        <f t="shared" si="29"/>
        <v>Apr</v>
      </c>
      <c r="L291" t="s">
        <v>29</v>
      </c>
      <c r="M291" t="s">
        <v>54</v>
      </c>
      <c r="N291" t="s">
        <v>66</v>
      </c>
      <c r="O291" t="s">
        <v>53</v>
      </c>
      <c r="P291" s="1">
        <v>43922</v>
      </c>
      <c r="Q291" s="1" t="str">
        <f t="shared" si="27"/>
        <v>2020</v>
      </c>
      <c r="R291" t="s">
        <v>38</v>
      </c>
      <c r="S291" t="s">
        <v>33</v>
      </c>
      <c r="T291">
        <v>4</v>
      </c>
      <c r="U291">
        <v>49165</v>
      </c>
      <c r="V291">
        <v>14335</v>
      </c>
      <c r="W291">
        <v>1</v>
      </c>
      <c r="X291">
        <v>186</v>
      </c>
      <c r="Y291">
        <v>1</v>
      </c>
      <c r="Z291">
        <v>8</v>
      </c>
      <c r="AA291">
        <v>14</v>
      </c>
      <c r="AB291" s="4">
        <f t="shared" si="24"/>
        <v>3.8356164383561646</v>
      </c>
    </row>
    <row r="292" spans="1:28" x14ac:dyDescent="0.3">
      <c r="A292" t="s">
        <v>625</v>
      </c>
      <c r="B292" t="s">
        <v>626</v>
      </c>
      <c r="C292" t="s">
        <v>59</v>
      </c>
      <c r="D292" t="s">
        <v>878</v>
      </c>
      <c r="E292" s="1">
        <v>44791</v>
      </c>
      <c r="F292" t="s">
        <v>36</v>
      </c>
      <c r="G292" s="1">
        <v>43979</v>
      </c>
      <c r="H292" t="s">
        <v>36</v>
      </c>
      <c r="I292" s="1">
        <v>44499</v>
      </c>
      <c r="J292" s="1" t="str">
        <f t="shared" si="28"/>
        <v>2021</v>
      </c>
      <c r="K292" s="1" t="str">
        <f t="shared" si="29"/>
        <v>Oct</v>
      </c>
      <c r="L292" t="s">
        <v>36</v>
      </c>
      <c r="M292" t="s">
        <v>54</v>
      </c>
      <c r="N292" t="s">
        <v>43</v>
      </c>
      <c r="O292" t="s">
        <v>32</v>
      </c>
      <c r="P292" s="1">
        <v>45336</v>
      </c>
      <c r="Q292" s="1" t="str">
        <f t="shared" si="27"/>
        <v>2024</v>
      </c>
      <c r="R292" t="s">
        <v>38</v>
      </c>
      <c r="S292" t="s">
        <v>54</v>
      </c>
      <c r="T292">
        <v>1</v>
      </c>
      <c r="U292">
        <v>84639</v>
      </c>
      <c r="V292">
        <v>11566</v>
      </c>
      <c r="W292">
        <v>2</v>
      </c>
      <c r="X292">
        <v>157</v>
      </c>
      <c r="Y292">
        <v>5</v>
      </c>
      <c r="Z292">
        <v>9</v>
      </c>
      <c r="AA292">
        <v>9</v>
      </c>
      <c r="AB292" s="4">
        <f t="shared" si="24"/>
        <v>2.4657534246575343</v>
      </c>
    </row>
    <row r="293" spans="1:28" x14ac:dyDescent="0.3">
      <c r="A293" t="s">
        <v>627</v>
      </c>
      <c r="B293" t="s">
        <v>628</v>
      </c>
      <c r="C293" t="s">
        <v>28</v>
      </c>
      <c r="D293" t="s">
        <v>878</v>
      </c>
      <c r="E293" s="1">
        <v>44019</v>
      </c>
      <c r="F293" t="s">
        <v>29</v>
      </c>
      <c r="G293" s="1">
        <v>44038</v>
      </c>
      <c r="H293" t="s">
        <v>29</v>
      </c>
      <c r="I293" s="1">
        <v>44303</v>
      </c>
      <c r="J293" s="1" t="str">
        <f t="shared" si="28"/>
        <v>2021</v>
      </c>
      <c r="K293" s="1" t="str">
        <f t="shared" si="29"/>
        <v>Apr</v>
      </c>
      <c r="L293" t="s">
        <v>29</v>
      </c>
      <c r="M293" t="s">
        <v>54</v>
      </c>
      <c r="N293" t="s">
        <v>43</v>
      </c>
      <c r="O293" t="s">
        <v>44</v>
      </c>
      <c r="P293" s="1">
        <v>44102</v>
      </c>
      <c r="Q293" s="1" t="str">
        <f t="shared" si="27"/>
        <v>2020</v>
      </c>
      <c r="R293" t="s">
        <v>38</v>
      </c>
      <c r="S293" t="s">
        <v>67</v>
      </c>
      <c r="T293">
        <v>6</v>
      </c>
      <c r="U293">
        <v>121019</v>
      </c>
      <c r="V293">
        <v>13053</v>
      </c>
      <c r="W293">
        <v>1</v>
      </c>
      <c r="X293">
        <v>44</v>
      </c>
      <c r="Y293">
        <v>2</v>
      </c>
      <c r="Z293">
        <v>3</v>
      </c>
      <c r="AA293">
        <v>1</v>
      </c>
      <c r="AB293" s="4">
        <f t="shared" si="24"/>
        <v>0.27397260273972601</v>
      </c>
    </row>
    <row r="294" spans="1:28" x14ac:dyDescent="0.3">
      <c r="A294" t="s">
        <v>629</v>
      </c>
      <c r="B294" s="2" t="s">
        <v>630</v>
      </c>
      <c r="C294" t="s">
        <v>41</v>
      </c>
      <c r="D294" t="s">
        <v>878</v>
      </c>
      <c r="E294" s="1">
        <v>44046</v>
      </c>
      <c r="F294" t="s">
        <v>36</v>
      </c>
      <c r="G294" s="1">
        <v>44728</v>
      </c>
      <c r="H294" t="s">
        <v>29</v>
      </c>
      <c r="I294" s="1">
        <v>45145</v>
      </c>
      <c r="J294" s="1" t="str">
        <f t="shared" ref="J294:J308" si="30">TEXT($I294,"yyyy")</f>
        <v>2023</v>
      </c>
      <c r="K294" s="1" t="str">
        <f t="shared" ref="K294:K308" si="31">TEXT(I294,"mmm")</f>
        <v>Aug</v>
      </c>
      <c r="L294" t="s">
        <v>29</v>
      </c>
      <c r="M294" t="s">
        <v>30</v>
      </c>
      <c r="N294" t="s">
        <v>50</v>
      </c>
      <c r="O294" t="s">
        <v>44</v>
      </c>
      <c r="P294" s="1">
        <v>45335</v>
      </c>
      <c r="Q294" s="1" t="str">
        <f t="shared" si="27"/>
        <v>2024</v>
      </c>
      <c r="R294" t="s">
        <v>38</v>
      </c>
      <c r="S294" t="s">
        <v>54</v>
      </c>
      <c r="T294">
        <v>23</v>
      </c>
      <c r="U294">
        <v>58577</v>
      </c>
      <c r="V294">
        <v>11339</v>
      </c>
      <c r="W294">
        <v>1</v>
      </c>
      <c r="X294">
        <v>47</v>
      </c>
      <c r="Y294">
        <v>6</v>
      </c>
      <c r="Z294">
        <v>5</v>
      </c>
      <c r="AA294">
        <v>2</v>
      </c>
      <c r="AB294" s="4">
        <f t="shared" si="24"/>
        <v>0.54794520547945202</v>
      </c>
    </row>
    <row r="295" spans="1:28" x14ac:dyDescent="0.3">
      <c r="A295" t="s">
        <v>631</v>
      </c>
      <c r="B295" t="s">
        <v>632</v>
      </c>
      <c r="C295" t="s">
        <v>59</v>
      </c>
      <c r="D295" t="s">
        <v>878</v>
      </c>
      <c r="E295" s="1">
        <v>45206</v>
      </c>
      <c r="F295" t="s">
        <v>29</v>
      </c>
      <c r="G295" s="1">
        <v>45133</v>
      </c>
      <c r="H295" t="s">
        <v>36</v>
      </c>
      <c r="I295" s="1">
        <v>44334</v>
      </c>
      <c r="J295" s="1" t="str">
        <f t="shared" si="30"/>
        <v>2021</v>
      </c>
      <c r="K295" s="1" t="str">
        <f t="shared" si="31"/>
        <v>May</v>
      </c>
      <c r="L295" t="s">
        <v>29</v>
      </c>
      <c r="M295" t="s">
        <v>42</v>
      </c>
      <c r="N295" t="s">
        <v>50</v>
      </c>
      <c r="O295" t="s">
        <v>44</v>
      </c>
      <c r="P295" s="1">
        <v>45128</v>
      </c>
      <c r="Q295" s="1" t="str">
        <f t="shared" si="27"/>
        <v>2023</v>
      </c>
      <c r="R295" t="s">
        <v>45</v>
      </c>
      <c r="S295" t="s">
        <v>33</v>
      </c>
      <c r="T295">
        <v>25</v>
      </c>
      <c r="U295">
        <v>54082</v>
      </c>
      <c r="V295">
        <v>15496</v>
      </c>
      <c r="W295">
        <v>3</v>
      </c>
      <c r="X295">
        <v>10</v>
      </c>
      <c r="Y295">
        <v>7</v>
      </c>
      <c r="Z295">
        <v>7</v>
      </c>
      <c r="AA295">
        <v>6</v>
      </c>
      <c r="AB295" s="4">
        <f t="shared" si="24"/>
        <v>1.6438356164383561</v>
      </c>
    </row>
    <row r="296" spans="1:28" x14ac:dyDescent="0.3">
      <c r="A296" t="s">
        <v>633</v>
      </c>
      <c r="B296" t="s">
        <v>634</v>
      </c>
      <c r="C296" t="s">
        <v>41</v>
      </c>
      <c r="D296" t="s">
        <v>49</v>
      </c>
      <c r="E296" s="1">
        <v>45010</v>
      </c>
      <c r="F296" t="s">
        <v>29</v>
      </c>
      <c r="G296" s="1">
        <v>44777</v>
      </c>
      <c r="H296" t="s">
        <v>36</v>
      </c>
      <c r="I296" s="1">
        <v>44525</v>
      </c>
      <c r="J296" s="1" t="str">
        <f t="shared" si="30"/>
        <v>2021</v>
      </c>
      <c r="K296" s="1" t="str">
        <f t="shared" si="31"/>
        <v>Nov</v>
      </c>
      <c r="L296" t="s">
        <v>36</v>
      </c>
      <c r="M296" t="s">
        <v>42</v>
      </c>
      <c r="N296" t="s">
        <v>31</v>
      </c>
      <c r="O296" t="s">
        <v>44</v>
      </c>
      <c r="P296" s="1">
        <v>45046</v>
      </c>
      <c r="Q296" s="1" t="str">
        <f t="shared" si="27"/>
        <v>2023</v>
      </c>
      <c r="R296" t="s">
        <v>45</v>
      </c>
      <c r="S296" t="s">
        <v>67</v>
      </c>
      <c r="T296">
        <v>19</v>
      </c>
      <c r="U296">
        <v>118604</v>
      </c>
      <c r="V296">
        <v>12459</v>
      </c>
      <c r="W296">
        <v>3</v>
      </c>
      <c r="X296">
        <v>159</v>
      </c>
      <c r="Y296">
        <v>6</v>
      </c>
      <c r="Z296">
        <v>9</v>
      </c>
      <c r="AA296">
        <v>13</v>
      </c>
      <c r="AB296" s="4">
        <f t="shared" si="24"/>
        <v>3.5616438356164384</v>
      </c>
    </row>
    <row r="297" spans="1:28" x14ac:dyDescent="0.3">
      <c r="A297" t="s">
        <v>635</v>
      </c>
      <c r="B297" t="s">
        <v>636</v>
      </c>
      <c r="C297" t="s">
        <v>28</v>
      </c>
      <c r="D297" t="s">
        <v>49</v>
      </c>
      <c r="E297" s="1">
        <v>43855</v>
      </c>
      <c r="F297" t="s">
        <v>29</v>
      </c>
      <c r="G297" s="1">
        <v>44857</v>
      </c>
      <c r="H297" t="s">
        <v>36</v>
      </c>
      <c r="I297" s="1">
        <v>44245</v>
      </c>
      <c r="J297" s="1" t="str">
        <f t="shared" si="30"/>
        <v>2021</v>
      </c>
      <c r="K297" s="1" t="str">
        <f t="shared" si="31"/>
        <v>Feb</v>
      </c>
      <c r="L297" t="s">
        <v>29</v>
      </c>
      <c r="M297" t="s">
        <v>54</v>
      </c>
      <c r="N297" t="s">
        <v>43</v>
      </c>
      <c r="O297" t="s">
        <v>53</v>
      </c>
      <c r="P297" s="1">
        <v>44495</v>
      </c>
      <c r="Q297" s="1" t="str">
        <f t="shared" si="27"/>
        <v>2021</v>
      </c>
      <c r="R297" t="s">
        <v>45</v>
      </c>
      <c r="S297" t="s">
        <v>46</v>
      </c>
      <c r="T297">
        <v>4</v>
      </c>
      <c r="U297">
        <v>138922</v>
      </c>
      <c r="V297">
        <v>18649</v>
      </c>
      <c r="W297">
        <v>2</v>
      </c>
      <c r="X297">
        <v>185</v>
      </c>
      <c r="Y297">
        <v>4</v>
      </c>
      <c r="Z297">
        <v>10</v>
      </c>
      <c r="AA297">
        <v>0</v>
      </c>
      <c r="AB297" s="4">
        <f t="shared" si="24"/>
        <v>0</v>
      </c>
    </row>
    <row r="298" spans="1:28" x14ac:dyDescent="0.3">
      <c r="A298" t="s">
        <v>637</v>
      </c>
      <c r="B298" s="2" t="s">
        <v>638</v>
      </c>
      <c r="C298" t="s">
        <v>41</v>
      </c>
      <c r="D298" t="s">
        <v>878</v>
      </c>
      <c r="E298" s="1">
        <v>44493</v>
      </c>
      <c r="F298" t="s">
        <v>36</v>
      </c>
      <c r="G298" s="1">
        <v>44959</v>
      </c>
      <c r="H298" t="s">
        <v>36</v>
      </c>
      <c r="I298" s="1">
        <v>44945</v>
      </c>
      <c r="J298" s="1" t="str">
        <f t="shared" si="30"/>
        <v>2023</v>
      </c>
      <c r="K298" s="1" t="str">
        <f t="shared" si="31"/>
        <v>Jan</v>
      </c>
      <c r="L298" t="s">
        <v>29</v>
      </c>
      <c r="M298" t="s">
        <v>54</v>
      </c>
      <c r="N298" t="s">
        <v>31</v>
      </c>
      <c r="O298" t="s">
        <v>53</v>
      </c>
      <c r="P298" s="1">
        <v>44357</v>
      </c>
      <c r="Q298" s="1" t="str">
        <f t="shared" si="27"/>
        <v>2021</v>
      </c>
      <c r="R298" t="s">
        <v>38</v>
      </c>
      <c r="S298" t="s">
        <v>33</v>
      </c>
      <c r="T298">
        <v>21</v>
      </c>
      <c r="U298">
        <v>100929</v>
      </c>
      <c r="V298">
        <v>16861</v>
      </c>
      <c r="W298">
        <v>4</v>
      </c>
      <c r="X298">
        <v>99</v>
      </c>
      <c r="Y298">
        <v>7</v>
      </c>
      <c r="Z298">
        <v>6</v>
      </c>
      <c r="AA298">
        <v>0</v>
      </c>
      <c r="AB298" s="4">
        <f t="shared" si="24"/>
        <v>0</v>
      </c>
    </row>
    <row r="299" spans="1:28" x14ac:dyDescent="0.3">
      <c r="A299" t="s">
        <v>639</v>
      </c>
      <c r="B299" t="s">
        <v>640</v>
      </c>
      <c r="C299" t="s">
        <v>28</v>
      </c>
      <c r="D299" t="s">
        <v>49</v>
      </c>
      <c r="E299" s="1">
        <v>43951</v>
      </c>
      <c r="F299" t="s">
        <v>36</v>
      </c>
      <c r="G299" s="1">
        <v>44588</v>
      </c>
      <c r="H299" t="s">
        <v>36</v>
      </c>
      <c r="I299" s="1">
        <v>44440</v>
      </c>
      <c r="J299" s="1" t="str">
        <f t="shared" si="30"/>
        <v>2021</v>
      </c>
      <c r="K299" s="1" t="str">
        <f t="shared" si="31"/>
        <v>Sep</v>
      </c>
      <c r="L299" t="s">
        <v>36</v>
      </c>
      <c r="M299" t="s">
        <v>30</v>
      </c>
      <c r="N299" t="s">
        <v>31</v>
      </c>
      <c r="O299" t="s">
        <v>32</v>
      </c>
      <c r="P299" s="1">
        <v>44357</v>
      </c>
      <c r="Q299" s="1" t="str">
        <f t="shared" si="27"/>
        <v>2021</v>
      </c>
      <c r="R299" t="s">
        <v>45</v>
      </c>
      <c r="S299" t="s">
        <v>67</v>
      </c>
      <c r="T299">
        <v>15</v>
      </c>
      <c r="U299">
        <v>133953</v>
      </c>
      <c r="V299">
        <v>9946</v>
      </c>
      <c r="W299">
        <v>4</v>
      </c>
      <c r="X299">
        <v>119</v>
      </c>
      <c r="Y299">
        <v>5</v>
      </c>
      <c r="Z299">
        <v>7</v>
      </c>
      <c r="AA299">
        <v>2</v>
      </c>
      <c r="AB299" s="4">
        <f t="shared" si="24"/>
        <v>0.54794520547945202</v>
      </c>
    </row>
    <row r="300" spans="1:28" x14ac:dyDescent="0.3">
      <c r="A300" t="s">
        <v>641</v>
      </c>
      <c r="B300" t="s">
        <v>642</v>
      </c>
      <c r="C300" t="s">
        <v>41</v>
      </c>
      <c r="D300" t="s">
        <v>878</v>
      </c>
      <c r="E300" s="1">
        <v>44902</v>
      </c>
      <c r="F300" t="s">
        <v>29</v>
      </c>
      <c r="G300" s="1">
        <v>43991</v>
      </c>
      <c r="H300" t="s">
        <v>36</v>
      </c>
      <c r="I300" s="1">
        <v>44449</v>
      </c>
      <c r="J300" s="1" t="str">
        <f t="shared" si="30"/>
        <v>2021</v>
      </c>
      <c r="K300" s="1" t="str">
        <f t="shared" si="31"/>
        <v>Sep</v>
      </c>
      <c r="L300" t="s">
        <v>36</v>
      </c>
      <c r="M300" t="s">
        <v>30</v>
      </c>
      <c r="N300" t="s">
        <v>81</v>
      </c>
      <c r="O300" t="s">
        <v>44</v>
      </c>
      <c r="P300" s="1">
        <v>44277</v>
      </c>
      <c r="Q300" s="1" t="str">
        <f t="shared" si="27"/>
        <v>2021</v>
      </c>
      <c r="R300" t="s">
        <v>38</v>
      </c>
      <c r="S300" t="s">
        <v>54</v>
      </c>
      <c r="T300">
        <v>8</v>
      </c>
      <c r="U300">
        <v>122422</v>
      </c>
      <c r="V300">
        <v>12938</v>
      </c>
      <c r="W300">
        <v>2</v>
      </c>
      <c r="X300">
        <v>71</v>
      </c>
      <c r="Y300">
        <v>6</v>
      </c>
      <c r="Z300">
        <v>9</v>
      </c>
      <c r="AA300">
        <v>3</v>
      </c>
      <c r="AB300" s="4">
        <f t="shared" si="24"/>
        <v>0.82191780821917804</v>
      </c>
    </row>
    <row r="301" spans="1:28" x14ac:dyDescent="0.3">
      <c r="A301" t="s">
        <v>643</v>
      </c>
      <c r="B301" t="s">
        <v>644</v>
      </c>
      <c r="C301" t="s">
        <v>59</v>
      </c>
      <c r="D301" t="s">
        <v>878</v>
      </c>
      <c r="E301" s="1">
        <v>45479</v>
      </c>
      <c r="F301" t="s">
        <v>36</v>
      </c>
      <c r="G301" s="1">
        <v>44969</v>
      </c>
      <c r="H301" t="s">
        <v>36</v>
      </c>
      <c r="I301" s="1">
        <v>45417</v>
      </c>
      <c r="J301" s="1" t="str">
        <f t="shared" si="30"/>
        <v>2024</v>
      </c>
      <c r="K301" s="1" t="str">
        <f t="shared" si="31"/>
        <v>May</v>
      </c>
      <c r="L301" t="s">
        <v>29</v>
      </c>
      <c r="M301" t="s">
        <v>30</v>
      </c>
      <c r="N301" t="s">
        <v>31</v>
      </c>
      <c r="O301" t="s">
        <v>44</v>
      </c>
      <c r="P301" s="1">
        <v>44370</v>
      </c>
      <c r="Q301" s="1" t="str">
        <f t="shared" si="27"/>
        <v>2021</v>
      </c>
      <c r="R301" t="s">
        <v>45</v>
      </c>
      <c r="S301" t="s">
        <v>54</v>
      </c>
      <c r="T301">
        <v>7</v>
      </c>
      <c r="U301">
        <v>105868</v>
      </c>
      <c r="V301">
        <v>13334</v>
      </c>
      <c r="W301">
        <v>5</v>
      </c>
      <c r="X301">
        <v>59</v>
      </c>
      <c r="Y301">
        <v>1</v>
      </c>
      <c r="Z301">
        <v>6</v>
      </c>
      <c r="AA301">
        <v>6</v>
      </c>
      <c r="AB301" s="4">
        <f t="shared" si="24"/>
        <v>1.6438356164383561</v>
      </c>
    </row>
    <row r="302" spans="1:28" x14ac:dyDescent="0.3">
      <c r="A302" t="s">
        <v>645</v>
      </c>
      <c r="B302" t="s">
        <v>646</v>
      </c>
      <c r="C302" t="s">
        <v>28</v>
      </c>
      <c r="D302" t="s">
        <v>878</v>
      </c>
      <c r="E302" s="1">
        <v>44084</v>
      </c>
      <c r="F302" t="s">
        <v>29</v>
      </c>
      <c r="G302" s="1">
        <v>44731</v>
      </c>
      <c r="H302" t="s">
        <v>29</v>
      </c>
      <c r="I302" s="1">
        <v>44445</v>
      </c>
      <c r="J302" s="1" t="str">
        <f t="shared" si="30"/>
        <v>2021</v>
      </c>
      <c r="K302" s="1" t="str">
        <f t="shared" si="31"/>
        <v>Sep</v>
      </c>
      <c r="L302" t="s">
        <v>29</v>
      </c>
      <c r="M302" t="s">
        <v>42</v>
      </c>
      <c r="N302" t="s">
        <v>43</v>
      </c>
      <c r="O302" t="s">
        <v>53</v>
      </c>
      <c r="P302" s="1">
        <v>45383</v>
      </c>
      <c r="Q302" s="1" t="str">
        <f t="shared" si="27"/>
        <v>2024</v>
      </c>
      <c r="R302" t="s">
        <v>38</v>
      </c>
      <c r="S302" t="s">
        <v>54</v>
      </c>
      <c r="T302">
        <v>7</v>
      </c>
      <c r="U302">
        <v>137482</v>
      </c>
      <c r="V302">
        <v>14332</v>
      </c>
      <c r="W302">
        <v>2</v>
      </c>
      <c r="X302">
        <v>130</v>
      </c>
      <c r="Y302">
        <v>2</v>
      </c>
      <c r="Z302">
        <v>1</v>
      </c>
      <c r="AA302">
        <v>8</v>
      </c>
      <c r="AB302" s="4">
        <f t="shared" si="24"/>
        <v>2.1917808219178081</v>
      </c>
    </row>
    <row r="303" spans="1:28" x14ac:dyDescent="0.3">
      <c r="A303" t="s">
        <v>647</v>
      </c>
      <c r="B303" t="s">
        <v>648</v>
      </c>
      <c r="C303" t="s">
        <v>59</v>
      </c>
      <c r="D303" t="s">
        <v>878</v>
      </c>
      <c r="E303" s="1">
        <v>43860</v>
      </c>
      <c r="F303" t="s">
        <v>29</v>
      </c>
      <c r="G303" s="1">
        <v>45476</v>
      </c>
      <c r="H303" t="s">
        <v>36</v>
      </c>
      <c r="I303" s="1">
        <v>44772</v>
      </c>
      <c r="J303" s="1" t="str">
        <f t="shared" si="30"/>
        <v>2022</v>
      </c>
      <c r="K303" s="1" t="str">
        <f t="shared" si="31"/>
        <v>Jul</v>
      </c>
      <c r="L303" t="s">
        <v>29</v>
      </c>
      <c r="M303" t="s">
        <v>42</v>
      </c>
      <c r="N303" t="s">
        <v>81</v>
      </c>
      <c r="O303" t="s">
        <v>53</v>
      </c>
      <c r="P303" s="1">
        <v>45383</v>
      </c>
      <c r="Q303" s="1" t="str">
        <f t="shared" si="27"/>
        <v>2024</v>
      </c>
      <c r="R303" t="s">
        <v>38</v>
      </c>
      <c r="S303" t="s">
        <v>33</v>
      </c>
      <c r="T303">
        <v>11</v>
      </c>
      <c r="U303">
        <v>134431</v>
      </c>
      <c r="V303">
        <v>6057</v>
      </c>
      <c r="W303">
        <v>4</v>
      </c>
      <c r="X303">
        <v>134</v>
      </c>
      <c r="Y303">
        <v>6</v>
      </c>
      <c r="Z303">
        <v>5</v>
      </c>
      <c r="AA303">
        <v>10</v>
      </c>
      <c r="AB303" s="4">
        <f t="shared" si="24"/>
        <v>2.7397260273972601</v>
      </c>
    </row>
    <row r="304" spans="1:28" x14ac:dyDescent="0.3">
      <c r="A304" t="s">
        <v>649</v>
      </c>
      <c r="B304" t="s">
        <v>650</v>
      </c>
      <c r="C304" t="s">
        <v>59</v>
      </c>
      <c r="D304" t="s">
        <v>878</v>
      </c>
      <c r="E304" s="1">
        <v>45277</v>
      </c>
      <c r="F304" t="s">
        <v>29</v>
      </c>
      <c r="G304" s="1">
        <v>44175</v>
      </c>
      <c r="H304" t="s">
        <v>36</v>
      </c>
      <c r="I304" s="1">
        <v>44401</v>
      </c>
      <c r="J304" s="1" t="str">
        <f t="shared" si="30"/>
        <v>2021</v>
      </c>
      <c r="K304" s="1" t="str">
        <f t="shared" si="31"/>
        <v>Jul</v>
      </c>
      <c r="L304" t="s">
        <v>36</v>
      </c>
      <c r="M304" t="s">
        <v>42</v>
      </c>
      <c r="N304" t="s">
        <v>37</v>
      </c>
      <c r="O304" t="s">
        <v>44</v>
      </c>
      <c r="P304" s="1">
        <v>45357</v>
      </c>
      <c r="Q304" s="1" t="str">
        <f t="shared" si="27"/>
        <v>2024</v>
      </c>
      <c r="R304" t="s">
        <v>45</v>
      </c>
      <c r="S304" t="s">
        <v>46</v>
      </c>
      <c r="T304">
        <v>14</v>
      </c>
      <c r="U304">
        <v>123654</v>
      </c>
      <c r="V304">
        <v>12564</v>
      </c>
      <c r="W304">
        <v>1</v>
      </c>
      <c r="X304">
        <v>46</v>
      </c>
      <c r="Y304">
        <v>8</v>
      </c>
      <c r="Z304">
        <v>4</v>
      </c>
      <c r="AA304">
        <v>7</v>
      </c>
      <c r="AB304" s="4">
        <f t="shared" si="24"/>
        <v>1.9178082191780823</v>
      </c>
    </row>
    <row r="305" spans="1:28" x14ac:dyDescent="0.3">
      <c r="A305" t="s">
        <v>651</v>
      </c>
      <c r="B305" t="s">
        <v>652</v>
      </c>
      <c r="C305" t="s">
        <v>59</v>
      </c>
      <c r="D305" t="s">
        <v>878</v>
      </c>
      <c r="E305" s="1">
        <v>44788</v>
      </c>
      <c r="F305" t="s">
        <v>29</v>
      </c>
      <c r="G305" s="1">
        <v>45142</v>
      </c>
      <c r="H305" t="s">
        <v>36</v>
      </c>
      <c r="I305" s="1">
        <v>44717</v>
      </c>
      <c r="J305" s="1" t="str">
        <f t="shared" si="30"/>
        <v>2022</v>
      </c>
      <c r="K305" s="1" t="str">
        <f t="shared" si="31"/>
        <v>Jun</v>
      </c>
      <c r="L305" t="s">
        <v>29</v>
      </c>
      <c r="M305" t="s">
        <v>30</v>
      </c>
      <c r="N305" t="s">
        <v>81</v>
      </c>
      <c r="O305" t="s">
        <v>44</v>
      </c>
      <c r="P305" s="1">
        <v>45383</v>
      </c>
      <c r="Q305" s="1" t="str">
        <f t="shared" si="27"/>
        <v>2024</v>
      </c>
      <c r="R305" t="s">
        <v>38</v>
      </c>
      <c r="S305" t="s">
        <v>46</v>
      </c>
      <c r="T305">
        <v>28</v>
      </c>
      <c r="U305">
        <v>119443</v>
      </c>
      <c r="V305">
        <v>5869</v>
      </c>
      <c r="W305">
        <v>1</v>
      </c>
      <c r="X305">
        <v>166</v>
      </c>
      <c r="Y305">
        <v>1</v>
      </c>
      <c r="Z305">
        <v>10</v>
      </c>
      <c r="AA305">
        <v>13</v>
      </c>
      <c r="AB305" s="4">
        <f t="shared" si="24"/>
        <v>3.5616438356164384</v>
      </c>
    </row>
    <row r="306" spans="1:28" x14ac:dyDescent="0.3">
      <c r="A306" t="s">
        <v>653</v>
      </c>
      <c r="B306" t="s">
        <v>654</v>
      </c>
      <c r="C306" t="s">
        <v>28</v>
      </c>
      <c r="D306" t="s">
        <v>878</v>
      </c>
      <c r="E306" s="1">
        <v>44719</v>
      </c>
      <c r="F306" t="s">
        <v>29</v>
      </c>
      <c r="G306" s="1">
        <v>44026</v>
      </c>
      <c r="H306" t="s">
        <v>29</v>
      </c>
      <c r="I306" s="1">
        <v>45520</v>
      </c>
      <c r="J306" s="1" t="str">
        <f t="shared" si="30"/>
        <v>2024</v>
      </c>
      <c r="K306" s="1" t="str">
        <f t="shared" si="31"/>
        <v>Aug</v>
      </c>
      <c r="L306" t="s">
        <v>29</v>
      </c>
      <c r="M306" t="s">
        <v>30</v>
      </c>
      <c r="N306" t="s">
        <v>81</v>
      </c>
      <c r="O306" t="s">
        <v>32</v>
      </c>
      <c r="P306" s="1">
        <v>44217</v>
      </c>
      <c r="Q306" s="1" t="str">
        <f t="shared" si="27"/>
        <v>2021</v>
      </c>
      <c r="R306" t="s">
        <v>38</v>
      </c>
      <c r="S306" t="s">
        <v>67</v>
      </c>
      <c r="T306">
        <v>24</v>
      </c>
      <c r="U306">
        <v>99049</v>
      </c>
      <c r="V306">
        <v>1274</v>
      </c>
      <c r="W306">
        <v>2</v>
      </c>
      <c r="X306">
        <v>148</v>
      </c>
      <c r="Y306">
        <v>4</v>
      </c>
      <c r="Z306">
        <v>3</v>
      </c>
      <c r="AA306">
        <v>7</v>
      </c>
      <c r="AB306" s="4">
        <f t="shared" si="24"/>
        <v>1.9178082191780823</v>
      </c>
    </row>
    <row r="307" spans="1:28" x14ac:dyDescent="0.3">
      <c r="A307" t="s">
        <v>655</v>
      </c>
      <c r="B307" t="s">
        <v>656</v>
      </c>
      <c r="C307" t="s">
        <v>28</v>
      </c>
      <c r="D307" t="s">
        <v>878</v>
      </c>
      <c r="E307" s="1">
        <v>45347</v>
      </c>
      <c r="F307" t="s">
        <v>29</v>
      </c>
      <c r="G307" s="1">
        <v>44832</v>
      </c>
      <c r="H307" t="s">
        <v>36</v>
      </c>
      <c r="I307" s="1">
        <v>44924</v>
      </c>
      <c r="J307" s="1" t="str">
        <f t="shared" si="30"/>
        <v>2022</v>
      </c>
      <c r="K307" s="1" t="str">
        <f t="shared" si="31"/>
        <v>Dec</v>
      </c>
      <c r="L307" t="s">
        <v>29</v>
      </c>
      <c r="M307" t="s">
        <v>30</v>
      </c>
      <c r="N307" t="s">
        <v>31</v>
      </c>
      <c r="O307" t="s">
        <v>32</v>
      </c>
      <c r="P307" s="1">
        <v>45077</v>
      </c>
      <c r="Q307" s="1" t="str">
        <f t="shared" si="27"/>
        <v>2023</v>
      </c>
      <c r="R307" t="s">
        <v>45</v>
      </c>
      <c r="S307" t="s">
        <v>67</v>
      </c>
      <c r="T307">
        <v>10</v>
      </c>
      <c r="U307">
        <v>84134</v>
      </c>
      <c r="V307">
        <v>1597</v>
      </c>
      <c r="W307">
        <v>3</v>
      </c>
      <c r="X307">
        <v>26</v>
      </c>
      <c r="Y307">
        <v>2</v>
      </c>
      <c r="Z307">
        <v>5</v>
      </c>
      <c r="AA307">
        <v>9</v>
      </c>
      <c r="AB307" s="4">
        <f t="shared" si="24"/>
        <v>2.4657534246575343</v>
      </c>
    </row>
    <row r="308" spans="1:28" x14ac:dyDescent="0.3">
      <c r="A308" t="s">
        <v>657</v>
      </c>
      <c r="B308" t="s">
        <v>658</v>
      </c>
      <c r="C308" t="s">
        <v>59</v>
      </c>
      <c r="D308" t="s">
        <v>49</v>
      </c>
      <c r="E308" s="1">
        <v>45064</v>
      </c>
      <c r="F308" t="s">
        <v>36</v>
      </c>
      <c r="G308" s="1">
        <v>44468</v>
      </c>
      <c r="H308" t="s">
        <v>29</v>
      </c>
      <c r="I308" s="1">
        <v>44764</v>
      </c>
      <c r="J308" s="1" t="str">
        <f t="shared" si="30"/>
        <v>2022</v>
      </c>
      <c r="K308" s="1" t="str">
        <f t="shared" si="31"/>
        <v>Jul</v>
      </c>
      <c r="L308" t="s">
        <v>36</v>
      </c>
      <c r="M308" t="s">
        <v>42</v>
      </c>
      <c r="N308" t="s">
        <v>37</v>
      </c>
      <c r="O308" t="s">
        <v>53</v>
      </c>
      <c r="P308" s="1">
        <v>45147</v>
      </c>
      <c r="Q308" s="1" t="str">
        <f t="shared" si="27"/>
        <v>2023</v>
      </c>
      <c r="R308" t="s">
        <v>45</v>
      </c>
      <c r="S308" t="s">
        <v>33</v>
      </c>
      <c r="T308">
        <v>26</v>
      </c>
      <c r="U308">
        <v>133703</v>
      </c>
      <c r="V308">
        <v>11323</v>
      </c>
      <c r="W308">
        <v>4</v>
      </c>
      <c r="X308">
        <v>12</v>
      </c>
      <c r="Y308">
        <v>9</v>
      </c>
      <c r="Z308">
        <v>9</v>
      </c>
      <c r="AA308">
        <v>9</v>
      </c>
      <c r="AB308" s="4">
        <f t="shared" si="24"/>
        <v>2.4657534246575343</v>
      </c>
    </row>
    <row r="309" spans="1:28" x14ac:dyDescent="0.3">
      <c r="A309" t="s">
        <v>659</v>
      </c>
      <c r="B309" t="s">
        <v>660</v>
      </c>
      <c r="C309" t="s">
        <v>59</v>
      </c>
      <c r="D309" t="s">
        <v>878</v>
      </c>
      <c r="E309" s="1">
        <v>45336</v>
      </c>
      <c r="F309" t="s">
        <v>29</v>
      </c>
      <c r="G309" s="1">
        <v>44211</v>
      </c>
      <c r="H309" t="s">
        <v>29</v>
      </c>
      <c r="I309" s="1">
        <v>44336</v>
      </c>
      <c r="J309" s="1" t="str">
        <f t="shared" ref="J309:J331" si="32">TEXT($I309,"yyyy")</f>
        <v>2021</v>
      </c>
      <c r="K309" s="1" t="str">
        <f t="shared" ref="K309:K331" si="33">TEXT(I309,"mmm")</f>
        <v>May</v>
      </c>
      <c r="L309" t="s">
        <v>36</v>
      </c>
      <c r="M309" t="s">
        <v>54</v>
      </c>
      <c r="N309" t="s">
        <v>81</v>
      </c>
      <c r="O309" t="s">
        <v>32</v>
      </c>
      <c r="P309" s="1">
        <v>45368</v>
      </c>
      <c r="Q309" s="1" t="str">
        <f t="shared" si="27"/>
        <v>2024</v>
      </c>
      <c r="R309" t="s">
        <v>45</v>
      </c>
      <c r="S309" t="s">
        <v>46</v>
      </c>
      <c r="T309">
        <v>9</v>
      </c>
      <c r="U309">
        <v>120820</v>
      </c>
      <c r="V309">
        <v>15638</v>
      </c>
      <c r="W309">
        <v>5</v>
      </c>
      <c r="X309">
        <v>62</v>
      </c>
      <c r="Y309">
        <v>8</v>
      </c>
      <c r="Z309">
        <v>6</v>
      </c>
      <c r="AA309">
        <v>5</v>
      </c>
      <c r="AB309" s="4">
        <f t="shared" si="24"/>
        <v>1.3698630136986301</v>
      </c>
    </row>
    <row r="310" spans="1:28" x14ac:dyDescent="0.3">
      <c r="A310" t="s">
        <v>661</v>
      </c>
      <c r="B310" t="s">
        <v>662</v>
      </c>
      <c r="C310" t="s">
        <v>59</v>
      </c>
      <c r="D310" t="s">
        <v>878</v>
      </c>
      <c r="E310" s="1">
        <v>44884</v>
      </c>
      <c r="F310" t="s">
        <v>36</v>
      </c>
      <c r="G310" s="1">
        <v>45378</v>
      </c>
      <c r="H310" t="s">
        <v>36</v>
      </c>
      <c r="I310" s="1">
        <v>44101</v>
      </c>
      <c r="J310" s="1" t="str">
        <f t="shared" si="32"/>
        <v>2020</v>
      </c>
      <c r="K310" s="1" t="str">
        <f t="shared" si="33"/>
        <v>Sep</v>
      </c>
      <c r="L310" t="s">
        <v>29</v>
      </c>
      <c r="M310" t="s">
        <v>54</v>
      </c>
      <c r="N310" t="s">
        <v>37</v>
      </c>
      <c r="O310" t="s">
        <v>53</v>
      </c>
      <c r="P310" s="1">
        <v>45395</v>
      </c>
      <c r="Q310" s="1" t="str">
        <f t="shared" si="27"/>
        <v>2024</v>
      </c>
      <c r="R310" t="s">
        <v>38</v>
      </c>
      <c r="S310" t="s">
        <v>33</v>
      </c>
      <c r="T310">
        <v>27</v>
      </c>
      <c r="U310">
        <v>90349</v>
      </c>
      <c r="V310">
        <v>19462</v>
      </c>
      <c r="W310">
        <v>5</v>
      </c>
      <c r="X310">
        <v>137</v>
      </c>
      <c r="Y310">
        <v>1</v>
      </c>
      <c r="Z310">
        <v>4</v>
      </c>
      <c r="AA310">
        <v>14</v>
      </c>
      <c r="AB310" s="4">
        <f t="shared" si="24"/>
        <v>3.8356164383561646</v>
      </c>
    </row>
    <row r="311" spans="1:28" x14ac:dyDescent="0.3">
      <c r="A311" t="s">
        <v>663</v>
      </c>
      <c r="B311" t="s">
        <v>664</v>
      </c>
      <c r="C311" t="s">
        <v>59</v>
      </c>
      <c r="D311" t="s">
        <v>878</v>
      </c>
      <c r="E311" s="1">
        <v>44252</v>
      </c>
      <c r="F311" t="s">
        <v>36</v>
      </c>
      <c r="G311" s="1">
        <v>44390</v>
      </c>
      <c r="H311" t="s">
        <v>29</v>
      </c>
      <c r="I311" s="1">
        <v>44194</v>
      </c>
      <c r="J311" s="1" t="str">
        <f t="shared" si="32"/>
        <v>2020</v>
      </c>
      <c r="K311" s="1" t="str">
        <f t="shared" si="33"/>
        <v>Dec</v>
      </c>
      <c r="L311" t="s">
        <v>29</v>
      </c>
      <c r="M311" t="s">
        <v>30</v>
      </c>
      <c r="N311" t="s">
        <v>66</v>
      </c>
      <c r="O311" t="s">
        <v>53</v>
      </c>
      <c r="P311" s="1">
        <v>45395</v>
      </c>
      <c r="Q311" s="1" t="str">
        <f t="shared" si="27"/>
        <v>2024</v>
      </c>
      <c r="R311" t="s">
        <v>38</v>
      </c>
      <c r="S311" t="s">
        <v>46</v>
      </c>
      <c r="T311">
        <v>7</v>
      </c>
      <c r="U311">
        <v>131411</v>
      </c>
      <c r="V311">
        <v>15842</v>
      </c>
      <c r="W311">
        <v>3</v>
      </c>
      <c r="X311">
        <v>157</v>
      </c>
      <c r="Y311">
        <v>2</v>
      </c>
      <c r="Z311">
        <v>2</v>
      </c>
      <c r="AA311">
        <v>4</v>
      </c>
      <c r="AB311" s="4">
        <f t="shared" si="24"/>
        <v>1.095890410958904</v>
      </c>
    </row>
    <row r="312" spans="1:28" x14ac:dyDescent="0.3">
      <c r="A312" t="s">
        <v>665</v>
      </c>
      <c r="B312" t="s">
        <v>666</v>
      </c>
      <c r="C312" t="s">
        <v>59</v>
      </c>
      <c r="D312" t="s">
        <v>878</v>
      </c>
      <c r="E312" s="1">
        <v>45456</v>
      </c>
      <c r="F312" t="s">
        <v>29</v>
      </c>
      <c r="G312" s="1">
        <v>44043</v>
      </c>
      <c r="H312" t="s">
        <v>36</v>
      </c>
      <c r="I312" s="1">
        <v>44330</v>
      </c>
      <c r="J312" s="1" t="str">
        <f t="shared" si="32"/>
        <v>2021</v>
      </c>
      <c r="K312" s="1" t="str">
        <f t="shared" si="33"/>
        <v>May</v>
      </c>
      <c r="L312" t="s">
        <v>29</v>
      </c>
      <c r="M312" t="s">
        <v>30</v>
      </c>
      <c r="N312" t="s">
        <v>66</v>
      </c>
      <c r="O312" t="s">
        <v>44</v>
      </c>
      <c r="P312" s="1">
        <v>44999</v>
      </c>
      <c r="Q312" s="1" t="str">
        <f t="shared" si="27"/>
        <v>2023</v>
      </c>
      <c r="R312" t="s">
        <v>45</v>
      </c>
      <c r="S312" t="s">
        <v>46</v>
      </c>
      <c r="T312">
        <v>10</v>
      </c>
      <c r="U312">
        <v>68649</v>
      </c>
      <c r="V312">
        <v>8807</v>
      </c>
      <c r="W312">
        <v>3</v>
      </c>
      <c r="X312">
        <v>178</v>
      </c>
      <c r="Y312">
        <v>1</v>
      </c>
      <c r="Z312">
        <v>1</v>
      </c>
      <c r="AA312">
        <v>6</v>
      </c>
      <c r="AB312" s="4">
        <f t="shared" si="24"/>
        <v>1.6438356164383561</v>
      </c>
    </row>
    <row r="313" spans="1:28" x14ac:dyDescent="0.3">
      <c r="A313" t="s">
        <v>667</v>
      </c>
      <c r="B313" t="s">
        <v>668</v>
      </c>
      <c r="C313" t="s">
        <v>28</v>
      </c>
      <c r="D313" t="s">
        <v>878</v>
      </c>
      <c r="E313" s="1">
        <v>43912</v>
      </c>
      <c r="F313" t="s">
        <v>29</v>
      </c>
      <c r="G313" s="1">
        <v>44991</v>
      </c>
      <c r="H313" t="s">
        <v>36</v>
      </c>
      <c r="I313" s="1">
        <v>43965</v>
      </c>
      <c r="J313" s="1" t="str">
        <f t="shared" si="32"/>
        <v>2020</v>
      </c>
      <c r="K313" s="1" t="str">
        <f t="shared" si="33"/>
        <v>May</v>
      </c>
      <c r="L313" t="s">
        <v>36</v>
      </c>
      <c r="M313" t="s">
        <v>54</v>
      </c>
      <c r="N313" t="s">
        <v>50</v>
      </c>
      <c r="O313" t="s">
        <v>32</v>
      </c>
      <c r="P313" s="1">
        <v>44843</v>
      </c>
      <c r="Q313" s="1" t="str">
        <f t="shared" si="27"/>
        <v>2022</v>
      </c>
      <c r="R313" t="s">
        <v>45</v>
      </c>
      <c r="S313" t="s">
        <v>67</v>
      </c>
      <c r="T313">
        <v>8</v>
      </c>
      <c r="U313">
        <v>141947</v>
      </c>
      <c r="V313">
        <v>8941</v>
      </c>
      <c r="W313">
        <v>1</v>
      </c>
      <c r="X313">
        <v>18</v>
      </c>
      <c r="Y313">
        <v>5</v>
      </c>
      <c r="Z313">
        <v>4</v>
      </c>
      <c r="AA313">
        <v>13</v>
      </c>
      <c r="AB313" s="4">
        <f t="shared" si="24"/>
        <v>3.5616438356164384</v>
      </c>
    </row>
    <row r="314" spans="1:28" x14ac:dyDescent="0.3">
      <c r="A314" t="s">
        <v>585</v>
      </c>
      <c r="B314" t="s">
        <v>669</v>
      </c>
      <c r="C314" t="s">
        <v>28</v>
      </c>
      <c r="D314" t="s">
        <v>878</v>
      </c>
      <c r="E314" s="1">
        <v>44402</v>
      </c>
      <c r="F314" t="s">
        <v>29</v>
      </c>
      <c r="G314" s="1">
        <v>45163</v>
      </c>
      <c r="H314" t="s">
        <v>36</v>
      </c>
      <c r="I314" s="1">
        <v>44711</v>
      </c>
      <c r="J314" s="1" t="str">
        <f t="shared" si="32"/>
        <v>2022</v>
      </c>
      <c r="K314" s="1" t="str">
        <f t="shared" si="33"/>
        <v>May</v>
      </c>
      <c r="L314" t="s">
        <v>29</v>
      </c>
      <c r="M314" t="s">
        <v>54</v>
      </c>
      <c r="N314" t="s">
        <v>31</v>
      </c>
      <c r="O314" t="s">
        <v>53</v>
      </c>
      <c r="P314" s="1">
        <v>44675</v>
      </c>
      <c r="Q314" s="1" t="str">
        <f t="shared" si="27"/>
        <v>2022</v>
      </c>
      <c r="R314" t="s">
        <v>45</v>
      </c>
      <c r="S314" t="s">
        <v>68</v>
      </c>
      <c r="T314">
        <v>21</v>
      </c>
      <c r="U314">
        <v>123320</v>
      </c>
      <c r="V314">
        <v>16615</v>
      </c>
      <c r="W314">
        <v>1</v>
      </c>
      <c r="X314">
        <v>43</v>
      </c>
      <c r="Y314">
        <v>4</v>
      </c>
      <c r="Z314">
        <v>7</v>
      </c>
      <c r="AA314">
        <v>1</v>
      </c>
      <c r="AB314" s="4">
        <f t="shared" si="24"/>
        <v>0.27397260273972601</v>
      </c>
    </row>
    <row r="315" spans="1:28" x14ac:dyDescent="0.3">
      <c r="A315" t="s">
        <v>670</v>
      </c>
      <c r="B315" t="s">
        <v>671</v>
      </c>
      <c r="C315" t="s">
        <v>41</v>
      </c>
      <c r="D315" t="s">
        <v>878</v>
      </c>
      <c r="E315" s="1">
        <v>44833</v>
      </c>
      <c r="F315" t="s">
        <v>36</v>
      </c>
      <c r="G315" s="1">
        <v>43992</v>
      </c>
      <c r="H315" t="s">
        <v>29</v>
      </c>
      <c r="I315" s="1">
        <v>44180</v>
      </c>
      <c r="J315" s="1" t="str">
        <f t="shared" si="32"/>
        <v>2020</v>
      </c>
      <c r="K315" s="1" t="str">
        <f t="shared" si="33"/>
        <v>Dec</v>
      </c>
      <c r="L315" t="s">
        <v>29</v>
      </c>
      <c r="M315" t="s">
        <v>30</v>
      </c>
      <c r="N315" t="s">
        <v>31</v>
      </c>
      <c r="O315" t="s">
        <v>44</v>
      </c>
      <c r="P315" s="1">
        <v>44296</v>
      </c>
      <c r="Q315" s="1" t="str">
        <f t="shared" si="27"/>
        <v>2021</v>
      </c>
      <c r="R315" t="s">
        <v>38</v>
      </c>
      <c r="S315" t="s">
        <v>68</v>
      </c>
      <c r="T315">
        <v>28</v>
      </c>
      <c r="U315">
        <v>107240</v>
      </c>
      <c r="V315">
        <v>12944</v>
      </c>
      <c r="W315">
        <v>2</v>
      </c>
      <c r="X315">
        <v>153</v>
      </c>
      <c r="Y315">
        <v>5</v>
      </c>
      <c r="Z315">
        <v>5</v>
      </c>
      <c r="AA315">
        <v>3</v>
      </c>
      <c r="AB315" s="4">
        <f t="shared" si="24"/>
        <v>0.82191780821917804</v>
      </c>
    </row>
    <row r="316" spans="1:28" x14ac:dyDescent="0.3">
      <c r="A316" t="s">
        <v>672</v>
      </c>
      <c r="B316" t="s">
        <v>673</v>
      </c>
      <c r="C316" t="s">
        <v>28</v>
      </c>
      <c r="D316" t="s">
        <v>878</v>
      </c>
      <c r="E316" s="1">
        <v>43859</v>
      </c>
      <c r="F316" t="s">
        <v>36</v>
      </c>
      <c r="G316" s="1">
        <v>44645</v>
      </c>
      <c r="H316" t="s">
        <v>29</v>
      </c>
      <c r="I316" s="1">
        <v>43890</v>
      </c>
      <c r="J316" s="1" t="str">
        <f t="shared" si="32"/>
        <v>2020</v>
      </c>
      <c r="K316" s="1" t="str">
        <f t="shared" si="33"/>
        <v>Feb</v>
      </c>
      <c r="L316" t="s">
        <v>29</v>
      </c>
      <c r="M316" t="s">
        <v>54</v>
      </c>
      <c r="N316" t="s">
        <v>66</v>
      </c>
      <c r="O316" t="s">
        <v>32</v>
      </c>
      <c r="P316" s="1">
        <v>43981</v>
      </c>
      <c r="Q316" s="1" t="str">
        <f t="shared" si="27"/>
        <v>2020</v>
      </c>
      <c r="R316" t="s">
        <v>38</v>
      </c>
      <c r="S316" t="s">
        <v>46</v>
      </c>
      <c r="T316">
        <v>15</v>
      </c>
      <c r="U316">
        <v>108372</v>
      </c>
      <c r="V316">
        <v>14510</v>
      </c>
      <c r="W316">
        <v>5</v>
      </c>
      <c r="X316">
        <v>125</v>
      </c>
      <c r="Y316">
        <v>3</v>
      </c>
      <c r="Z316">
        <v>3</v>
      </c>
      <c r="AA316">
        <v>11</v>
      </c>
      <c r="AB316" s="4">
        <f t="shared" ref="AB316:AB379" si="34">$AA316/365*100</f>
        <v>3.0136986301369864</v>
      </c>
    </row>
    <row r="317" spans="1:28" x14ac:dyDescent="0.3">
      <c r="A317" t="s">
        <v>674</v>
      </c>
      <c r="B317" t="s">
        <v>675</v>
      </c>
      <c r="C317" t="s">
        <v>28</v>
      </c>
      <c r="D317" t="s">
        <v>878</v>
      </c>
      <c r="E317" s="1">
        <v>45311</v>
      </c>
      <c r="F317" t="s">
        <v>36</v>
      </c>
      <c r="G317" s="1">
        <v>44359</v>
      </c>
      <c r="H317" t="s">
        <v>36</v>
      </c>
      <c r="I317" s="1">
        <v>44193</v>
      </c>
      <c r="J317" s="1" t="str">
        <f t="shared" si="32"/>
        <v>2020</v>
      </c>
      <c r="K317" s="1" t="str">
        <f t="shared" si="33"/>
        <v>Dec</v>
      </c>
      <c r="L317" t="s">
        <v>29</v>
      </c>
      <c r="M317" t="s">
        <v>30</v>
      </c>
      <c r="N317" t="s">
        <v>50</v>
      </c>
      <c r="O317" t="s">
        <v>32</v>
      </c>
      <c r="P317" s="1">
        <v>44854</v>
      </c>
      <c r="Q317" s="1" t="str">
        <f t="shared" si="27"/>
        <v>2022</v>
      </c>
      <c r="R317" t="s">
        <v>45</v>
      </c>
      <c r="S317" t="s">
        <v>33</v>
      </c>
      <c r="T317">
        <v>16</v>
      </c>
      <c r="U317">
        <v>53031</v>
      </c>
      <c r="V317">
        <v>9318</v>
      </c>
      <c r="W317">
        <v>1</v>
      </c>
      <c r="X317">
        <v>38</v>
      </c>
      <c r="Y317">
        <v>6</v>
      </c>
      <c r="Z317">
        <v>6</v>
      </c>
      <c r="AA317">
        <v>4</v>
      </c>
      <c r="AB317" s="4">
        <f t="shared" si="34"/>
        <v>1.095890410958904</v>
      </c>
    </row>
    <row r="318" spans="1:28" x14ac:dyDescent="0.3">
      <c r="A318" t="s">
        <v>676</v>
      </c>
      <c r="B318" t="s">
        <v>677</v>
      </c>
      <c r="C318" t="s">
        <v>59</v>
      </c>
      <c r="D318" t="s">
        <v>878</v>
      </c>
      <c r="E318" s="1">
        <v>44109</v>
      </c>
      <c r="F318" t="s">
        <v>36</v>
      </c>
      <c r="G318" s="1">
        <v>45494</v>
      </c>
      <c r="H318" t="s">
        <v>29</v>
      </c>
      <c r="I318" s="1">
        <v>43957</v>
      </c>
      <c r="J318" s="1" t="str">
        <f t="shared" si="32"/>
        <v>2020</v>
      </c>
      <c r="K318" s="1" t="str">
        <f t="shared" si="33"/>
        <v>May</v>
      </c>
      <c r="L318" t="s">
        <v>29</v>
      </c>
      <c r="M318" t="s">
        <v>42</v>
      </c>
      <c r="N318" t="s">
        <v>81</v>
      </c>
      <c r="O318" t="s">
        <v>44</v>
      </c>
      <c r="P318" s="1">
        <v>44854</v>
      </c>
      <c r="Q318" s="1" t="str">
        <f t="shared" si="27"/>
        <v>2022</v>
      </c>
      <c r="R318" t="s">
        <v>45</v>
      </c>
      <c r="S318" t="s">
        <v>67</v>
      </c>
      <c r="T318">
        <v>26</v>
      </c>
      <c r="U318">
        <v>131100</v>
      </c>
      <c r="V318">
        <v>17135</v>
      </c>
      <c r="W318">
        <v>4</v>
      </c>
      <c r="X318">
        <v>154</v>
      </c>
      <c r="Y318">
        <v>1</v>
      </c>
      <c r="Z318">
        <v>1</v>
      </c>
      <c r="AA318">
        <v>9</v>
      </c>
      <c r="AB318" s="4">
        <f t="shared" si="34"/>
        <v>2.4657534246575343</v>
      </c>
    </row>
    <row r="319" spans="1:28" x14ac:dyDescent="0.3">
      <c r="A319" t="s">
        <v>678</v>
      </c>
      <c r="B319" t="s">
        <v>679</v>
      </c>
      <c r="C319" t="s">
        <v>28</v>
      </c>
      <c r="D319" t="s">
        <v>49</v>
      </c>
      <c r="E319" s="1">
        <v>44478</v>
      </c>
      <c r="F319" t="s">
        <v>29</v>
      </c>
      <c r="G319" s="1">
        <v>44280</v>
      </c>
      <c r="H319" t="s">
        <v>29</v>
      </c>
      <c r="I319" s="1">
        <v>44920</v>
      </c>
      <c r="J319" s="1" t="str">
        <f t="shared" si="32"/>
        <v>2022</v>
      </c>
      <c r="K319" s="1" t="str">
        <f t="shared" si="33"/>
        <v>Dec</v>
      </c>
      <c r="L319" t="s">
        <v>36</v>
      </c>
      <c r="M319" t="s">
        <v>42</v>
      </c>
      <c r="N319" t="s">
        <v>37</v>
      </c>
      <c r="O319" t="s">
        <v>44</v>
      </c>
      <c r="P319" s="1">
        <v>45488</v>
      </c>
      <c r="Q319" s="1" t="str">
        <f t="shared" si="27"/>
        <v>2024</v>
      </c>
      <c r="R319" t="s">
        <v>45</v>
      </c>
      <c r="S319" t="s">
        <v>33</v>
      </c>
      <c r="T319">
        <v>29</v>
      </c>
      <c r="U319">
        <v>135157</v>
      </c>
      <c r="V319">
        <v>16490</v>
      </c>
      <c r="W319">
        <v>1</v>
      </c>
      <c r="X319">
        <v>31</v>
      </c>
      <c r="Y319">
        <v>8</v>
      </c>
      <c r="Z319">
        <v>10</v>
      </c>
      <c r="AA319">
        <v>14</v>
      </c>
      <c r="AB319" s="4">
        <f t="shared" si="34"/>
        <v>3.8356164383561646</v>
      </c>
    </row>
    <row r="320" spans="1:28" x14ac:dyDescent="0.3">
      <c r="A320" t="s">
        <v>680</v>
      </c>
      <c r="B320" t="s">
        <v>681</v>
      </c>
      <c r="C320" t="s">
        <v>59</v>
      </c>
      <c r="D320" t="s">
        <v>878</v>
      </c>
      <c r="E320" s="1">
        <v>45029</v>
      </c>
      <c r="F320" t="s">
        <v>29</v>
      </c>
      <c r="G320" s="1">
        <v>44598</v>
      </c>
      <c r="H320" t="s">
        <v>29</v>
      </c>
      <c r="I320" s="1">
        <v>44219</v>
      </c>
      <c r="J320" s="1" t="str">
        <f t="shared" si="32"/>
        <v>2021</v>
      </c>
      <c r="K320" s="1" t="str">
        <f t="shared" si="33"/>
        <v>Jan</v>
      </c>
      <c r="L320" t="s">
        <v>36</v>
      </c>
      <c r="M320" t="s">
        <v>42</v>
      </c>
      <c r="N320" t="s">
        <v>50</v>
      </c>
      <c r="O320" t="s">
        <v>44</v>
      </c>
      <c r="P320" s="1">
        <v>45391</v>
      </c>
      <c r="Q320" s="1" t="str">
        <f t="shared" si="27"/>
        <v>2024</v>
      </c>
      <c r="R320" t="s">
        <v>45</v>
      </c>
      <c r="S320" t="s">
        <v>46</v>
      </c>
      <c r="T320">
        <v>15</v>
      </c>
      <c r="U320">
        <v>114236</v>
      </c>
      <c r="V320">
        <v>17253</v>
      </c>
      <c r="W320">
        <v>5</v>
      </c>
      <c r="X320">
        <v>185</v>
      </c>
      <c r="Y320">
        <v>8</v>
      </c>
      <c r="Z320">
        <v>1</v>
      </c>
      <c r="AA320">
        <v>8</v>
      </c>
      <c r="AB320" s="4">
        <f t="shared" si="34"/>
        <v>2.1917808219178081</v>
      </c>
    </row>
    <row r="321" spans="1:28" x14ac:dyDescent="0.3">
      <c r="A321" t="s">
        <v>682</v>
      </c>
      <c r="B321" t="s">
        <v>683</v>
      </c>
      <c r="C321" t="s">
        <v>41</v>
      </c>
      <c r="D321" t="s">
        <v>878</v>
      </c>
      <c r="E321" s="1">
        <v>45357</v>
      </c>
      <c r="F321" t="s">
        <v>36</v>
      </c>
      <c r="G321" s="1">
        <v>44917</v>
      </c>
      <c r="H321" t="s">
        <v>29</v>
      </c>
      <c r="I321" s="1">
        <v>44056</v>
      </c>
      <c r="J321" s="1" t="str">
        <f t="shared" si="32"/>
        <v>2020</v>
      </c>
      <c r="K321" s="1" t="str">
        <f t="shared" si="33"/>
        <v>Aug</v>
      </c>
      <c r="L321" t="s">
        <v>36</v>
      </c>
      <c r="M321" t="s">
        <v>30</v>
      </c>
      <c r="N321" t="s">
        <v>43</v>
      </c>
      <c r="O321" t="s">
        <v>32</v>
      </c>
      <c r="P321" s="1">
        <v>44854</v>
      </c>
      <c r="Q321" s="1" t="str">
        <f t="shared" si="27"/>
        <v>2022</v>
      </c>
      <c r="R321" t="s">
        <v>45</v>
      </c>
      <c r="S321" t="s">
        <v>33</v>
      </c>
      <c r="T321">
        <v>18</v>
      </c>
      <c r="U321">
        <v>41872</v>
      </c>
      <c r="V321">
        <v>13176</v>
      </c>
      <c r="W321">
        <v>3</v>
      </c>
      <c r="X321">
        <v>111</v>
      </c>
      <c r="Y321">
        <v>9</v>
      </c>
      <c r="Z321">
        <v>4</v>
      </c>
      <c r="AA321">
        <v>6</v>
      </c>
      <c r="AB321" s="4">
        <f t="shared" si="34"/>
        <v>1.6438356164383561</v>
      </c>
    </row>
    <row r="322" spans="1:28" x14ac:dyDescent="0.3">
      <c r="A322" t="s">
        <v>684</v>
      </c>
      <c r="B322" t="s">
        <v>685</v>
      </c>
      <c r="C322" t="s">
        <v>41</v>
      </c>
      <c r="D322" t="s">
        <v>878</v>
      </c>
      <c r="E322" s="1">
        <v>44738</v>
      </c>
      <c r="F322" t="s">
        <v>36</v>
      </c>
      <c r="G322" s="1">
        <v>45053</v>
      </c>
      <c r="H322" t="s">
        <v>36</v>
      </c>
      <c r="I322" s="1">
        <v>43885</v>
      </c>
      <c r="J322" s="1" t="str">
        <f t="shared" si="32"/>
        <v>2020</v>
      </c>
      <c r="K322" s="1" t="str">
        <f t="shared" si="33"/>
        <v>Feb</v>
      </c>
      <c r="L322" t="s">
        <v>36</v>
      </c>
      <c r="M322" t="s">
        <v>42</v>
      </c>
      <c r="N322" t="s">
        <v>50</v>
      </c>
      <c r="O322" t="s">
        <v>53</v>
      </c>
      <c r="P322" s="1">
        <v>43963</v>
      </c>
      <c r="Q322" s="1" t="str">
        <f t="shared" si="27"/>
        <v>2020</v>
      </c>
      <c r="R322" t="s">
        <v>38</v>
      </c>
      <c r="S322" t="s">
        <v>68</v>
      </c>
      <c r="T322">
        <v>13</v>
      </c>
      <c r="U322">
        <v>142584</v>
      </c>
      <c r="V322">
        <v>7328</v>
      </c>
      <c r="W322">
        <v>2</v>
      </c>
      <c r="X322">
        <v>176</v>
      </c>
      <c r="Y322">
        <v>9</v>
      </c>
      <c r="Z322">
        <v>8</v>
      </c>
      <c r="AA322">
        <v>2</v>
      </c>
      <c r="AB322" s="4">
        <f t="shared" si="34"/>
        <v>0.54794520547945202</v>
      </c>
    </row>
    <row r="323" spans="1:28" x14ac:dyDescent="0.3">
      <c r="A323" t="s">
        <v>686</v>
      </c>
      <c r="B323" t="s">
        <v>687</v>
      </c>
      <c r="C323" t="s">
        <v>28</v>
      </c>
      <c r="D323" t="s">
        <v>878</v>
      </c>
      <c r="E323" s="1">
        <v>44285</v>
      </c>
      <c r="F323" t="s">
        <v>36</v>
      </c>
      <c r="G323" s="1">
        <v>44252</v>
      </c>
      <c r="H323" t="s">
        <v>29</v>
      </c>
      <c r="I323" s="1">
        <v>44365</v>
      </c>
      <c r="J323" s="1" t="str">
        <f t="shared" si="32"/>
        <v>2021</v>
      </c>
      <c r="K323" s="1" t="str">
        <f t="shared" si="33"/>
        <v>Jun</v>
      </c>
      <c r="L323" t="s">
        <v>36</v>
      </c>
      <c r="M323" t="s">
        <v>42</v>
      </c>
      <c r="N323" t="s">
        <v>31</v>
      </c>
      <c r="O323" t="s">
        <v>32</v>
      </c>
      <c r="P323" s="1">
        <v>45531</v>
      </c>
      <c r="Q323" s="1" t="str">
        <f t="shared" ref="Q323:Q386" si="35">TEXT(P323,"yyyy")</f>
        <v>2024</v>
      </c>
      <c r="R323" t="s">
        <v>38</v>
      </c>
      <c r="S323" t="s">
        <v>54</v>
      </c>
      <c r="T323">
        <v>22</v>
      </c>
      <c r="U323">
        <v>129675</v>
      </c>
      <c r="V323">
        <v>15250</v>
      </c>
      <c r="W323">
        <v>4</v>
      </c>
      <c r="X323">
        <v>100</v>
      </c>
      <c r="Y323">
        <v>9</v>
      </c>
      <c r="Z323">
        <v>7</v>
      </c>
      <c r="AA323">
        <v>10</v>
      </c>
      <c r="AB323" s="4">
        <f t="shared" si="34"/>
        <v>2.7397260273972601</v>
      </c>
    </row>
    <row r="324" spans="1:28" x14ac:dyDescent="0.3">
      <c r="A324" t="s">
        <v>688</v>
      </c>
      <c r="B324" t="s">
        <v>689</v>
      </c>
      <c r="C324" t="s">
        <v>28</v>
      </c>
      <c r="D324" t="s">
        <v>878</v>
      </c>
      <c r="E324" s="1">
        <v>43972</v>
      </c>
      <c r="F324" t="s">
        <v>29</v>
      </c>
      <c r="G324" s="1">
        <v>44746</v>
      </c>
      <c r="H324" t="s">
        <v>29</v>
      </c>
      <c r="I324" s="1">
        <v>44132</v>
      </c>
      <c r="J324" s="1" t="str">
        <f t="shared" si="32"/>
        <v>2020</v>
      </c>
      <c r="K324" s="1" t="str">
        <f t="shared" si="33"/>
        <v>Oct</v>
      </c>
      <c r="L324" t="s">
        <v>36</v>
      </c>
      <c r="M324" t="s">
        <v>30</v>
      </c>
      <c r="N324" t="s">
        <v>43</v>
      </c>
      <c r="O324" t="s">
        <v>32</v>
      </c>
      <c r="P324" s="1">
        <v>43833</v>
      </c>
      <c r="Q324" s="1" t="str">
        <f t="shared" si="35"/>
        <v>2020</v>
      </c>
      <c r="R324" t="s">
        <v>45</v>
      </c>
      <c r="S324" t="s">
        <v>33</v>
      </c>
      <c r="T324">
        <v>30</v>
      </c>
      <c r="U324">
        <v>99327</v>
      </c>
      <c r="V324">
        <v>8820</v>
      </c>
      <c r="W324">
        <v>2</v>
      </c>
      <c r="X324">
        <v>84</v>
      </c>
      <c r="Y324">
        <v>8</v>
      </c>
      <c r="Z324">
        <v>10</v>
      </c>
      <c r="AA324">
        <v>9</v>
      </c>
      <c r="AB324" s="4">
        <f t="shared" si="34"/>
        <v>2.4657534246575343</v>
      </c>
    </row>
    <row r="325" spans="1:28" x14ac:dyDescent="0.3">
      <c r="A325" t="s">
        <v>690</v>
      </c>
      <c r="B325" t="s">
        <v>691</v>
      </c>
      <c r="C325" t="s">
        <v>28</v>
      </c>
      <c r="D325" t="s">
        <v>49</v>
      </c>
      <c r="E325" s="1">
        <v>44301</v>
      </c>
      <c r="F325" t="s">
        <v>29</v>
      </c>
      <c r="G325" s="1">
        <v>43883</v>
      </c>
      <c r="H325" t="s">
        <v>36</v>
      </c>
      <c r="I325" s="1">
        <v>44066</v>
      </c>
      <c r="J325" s="1" t="str">
        <f t="shared" si="32"/>
        <v>2020</v>
      </c>
      <c r="K325" s="1" t="str">
        <f t="shared" si="33"/>
        <v>Aug</v>
      </c>
      <c r="L325" t="s">
        <v>36</v>
      </c>
      <c r="M325" t="s">
        <v>42</v>
      </c>
      <c r="N325" t="s">
        <v>37</v>
      </c>
      <c r="O325" t="s">
        <v>44</v>
      </c>
      <c r="P325" s="1">
        <v>44523</v>
      </c>
      <c r="Q325" s="1" t="str">
        <f t="shared" si="35"/>
        <v>2021</v>
      </c>
      <c r="R325" t="s">
        <v>45</v>
      </c>
      <c r="S325" t="s">
        <v>33</v>
      </c>
      <c r="T325">
        <v>2</v>
      </c>
      <c r="U325">
        <v>142511</v>
      </c>
      <c r="V325">
        <v>3184</v>
      </c>
      <c r="W325">
        <v>2</v>
      </c>
      <c r="X325">
        <v>89</v>
      </c>
      <c r="Y325">
        <v>1</v>
      </c>
      <c r="Z325">
        <v>9</v>
      </c>
      <c r="AA325">
        <v>13</v>
      </c>
      <c r="AB325" s="4">
        <f t="shared" si="34"/>
        <v>3.5616438356164384</v>
      </c>
    </row>
    <row r="326" spans="1:28" x14ac:dyDescent="0.3">
      <c r="A326" t="s">
        <v>692</v>
      </c>
      <c r="B326" t="s">
        <v>693</v>
      </c>
      <c r="C326" t="s">
        <v>59</v>
      </c>
      <c r="D326" t="s">
        <v>878</v>
      </c>
      <c r="E326" s="1">
        <v>45201</v>
      </c>
      <c r="F326" t="s">
        <v>29</v>
      </c>
      <c r="G326" s="1">
        <v>44695</v>
      </c>
      <c r="H326" t="s">
        <v>29</v>
      </c>
      <c r="I326" s="1">
        <v>44894</v>
      </c>
      <c r="J326" s="1" t="str">
        <f t="shared" si="32"/>
        <v>2022</v>
      </c>
      <c r="K326" s="1" t="str">
        <f t="shared" si="33"/>
        <v>Nov</v>
      </c>
      <c r="L326" t="s">
        <v>36</v>
      </c>
      <c r="M326" t="s">
        <v>54</v>
      </c>
      <c r="N326" t="s">
        <v>43</v>
      </c>
      <c r="O326" t="s">
        <v>32</v>
      </c>
      <c r="P326" s="1">
        <v>43833</v>
      </c>
      <c r="Q326" s="1" t="str">
        <f t="shared" si="35"/>
        <v>2020</v>
      </c>
      <c r="R326" t="s">
        <v>38</v>
      </c>
      <c r="S326" t="s">
        <v>68</v>
      </c>
      <c r="T326">
        <v>17</v>
      </c>
      <c r="U326">
        <v>140874</v>
      </c>
      <c r="V326">
        <v>5538</v>
      </c>
      <c r="W326">
        <v>4</v>
      </c>
      <c r="X326">
        <v>115</v>
      </c>
      <c r="Y326">
        <v>2</v>
      </c>
      <c r="Z326">
        <v>9</v>
      </c>
      <c r="AA326">
        <v>8</v>
      </c>
      <c r="AB326" s="4">
        <f t="shared" si="34"/>
        <v>2.1917808219178081</v>
      </c>
    </row>
    <row r="327" spans="1:28" x14ac:dyDescent="0.3">
      <c r="A327" t="s">
        <v>694</v>
      </c>
      <c r="B327" t="s">
        <v>695</v>
      </c>
      <c r="C327" t="s">
        <v>59</v>
      </c>
      <c r="D327" t="s">
        <v>878</v>
      </c>
      <c r="E327" s="1">
        <v>44759</v>
      </c>
      <c r="F327" t="s">
        <v>29</v>
      </c>
      <c r="G327" s="1">
        <v>44050</v>
      </c>
      <c r="H327" t="s">
        <v>29</v>
      </c>
      <c r="I327" s="1">
        <v>44751</v>
      </c>
      <c r="J327" s="1" t="str">
        <f t="shared" si="32"/>
        <v>2022</v>
      </c>
      <c r="K327" s="1" t="str">
        <f t="shared" si="33"/>
        <v>Jul</v>
      </c>
      <c r="L327" t="s">
        <v>29</v>
      </c>
      <c r="M327" t="s">
        <v>42</v>
      </c>
      <c r="N327" t="s">
        <v>37</v>
      </c>
      <c r="O327" t="s">
        <v>32</v>
      </c>
      <c r="P327" s="1">
        <v>43962</v>
      </c>
      <c r="Q327" s="1" t="str">
        <f t="shared" si="35"/>
        <v>2020</v>
      </c>
      <c r="R327" t="s">
        <v>45</v>
      </c>
      <c r="S327" t="s">
        <v>33</v>
      </c>
      <c r="T327">
        <v>13</v>
      </c>
      <c r="U327">
        <v>109959</v>
      </c>
      <c r="V327">
        <v>6071</v>
      </c>
      <c r="W327">
        <v>5</v>
      </c>
      <c r="X327">
        <v>117</v>
      </c>
      <c r="Y327">
        <v>9</v>
      </c>
      <c r="Z327">
        <v>4</v>
      </c>
      <c r="AA327">
        <v>4</v>
      </c>
      <c r="AB327" s="4">
        <f t="shared" si="34"/>
        <v>1.095890410958904</v>
      </c>
    </row>
    <row r="328" spans="1:28" x14ac:dyDescent="0.3">
      <c r="A328" t="s">
        <v>696</v>
      </c>
      <c r="B328" t="s">
        <v>697</v>
      </c>
      <c r="C328" t="s">
        <v>28</v>
      </c>
      <c r="D328" t="s">
        <v>49</v>
      </c>
      <c r="E328" s="1">
        <v>44572</v>
      </c>
      <c r="F328" t="s">
        <v>29</v>
      </c>
      <c r="G328" s="1">
        <v>45221</v>
      </c>
      <c r="H328" t="s">
        <v>29</v>
      </c>
      <c r="I328" s="1">
        <v>44899</v>
      </c>
      <c r="J328" s="1" t="str">
        <f t="shared" si="32"/>
        <v>2022</v>
      </c>
      <c r="K328" s="1" t="str">
        <f t="shared" si="33"/>
        <v>Dec</v>
      </c>
      <c r="L328" t="s">
        <v>29</v>
      </c>
      <c r="M328" t="s">
        <v>54</v>
      </c>
      <c r="N328" t="s">
        <v>50</v>
      </c>
      <c r="O328" t="s">
        <v>53</v>
      </c>
      <c r="P328" s="1">
        <v>44965</v>
      </c>
      <c r="Q328" s="1" t="str">
        <f t="shared" si="35"/>
        <v>2023</v>
      </c>
      <c r="R328" t="s">
        <v>38</v>
      </c>
      <c r="S328" t="s">
        <v>46</v>
      </c>
      <c r="T328">
        <v>5</v>
      </c>
      <c r="U328">
        <v>77161</v>
      </c>
      <c r="V328">
        <v>4965</v>
      </c>
      <c r="W328">
        <v>3</v>
      </c>
      <c r="X328">
        <v>168</v>
      </c>
      <c r="Y328">
        <v>2</v>
      </c>
      <c r="Z328">
        <v>2</v>
      </c>
      <c r="AA328">
        <v>3</v>
      </c>
      <c r="AB328" s="4">
        <f t="shared" si="34"/>
        <v>0.82191780821917804</v>
      </c>
    </row>
    <row r="329" spans="1:28" x14ac:dyDescent="0.3">
      <c r="A329" t="s">
        <v>698</v>
      </c>
      <c r="B329" t="s">
        <v>699</v>
      </c>
      <c r="C329" t="s">
        <v>59</v>
      </c>
      <c r="D329" t="s">
        <v>878</v>
      </c>
      <c r="E329" s="1">
        <v>44789</v>
      </c>
      <c r="F329" t="s">
        <v>29</v>
      </c>
      <c r="G329" s="1">
        <v>45295</v>
      </c>
      <c r="H329" t="s">
        <v>29</v>
      </c>
      <c r="I329" s="1">
        <v>43969</v>
      </c>
      <c r="J329" s="1" t="str">
        <f t="shared" si="32"/>
        <v>2020</v>
      </c>
      <c r="K329" s="1" t="str">
        <f t="shared" si="33"/>
        <v>May</v>
      </c>
      <c r="L329" t="s">
        <v>36</v>
      </c>
      <c r="M329" t="s">
        <v>42</v>
      </c>
      <c r="N329" t="s">
        <v>66</v>
      </c>
      <c r="O329" t="s">
        <v>53</v>
      </c>
      <c r="P329" s="1">
        <v>45522</v>
      </c>
      <c r="Q329" s="1" t="str">
        <f t="shared" si="35"/>
        <v>2024</v>
      </c>
      <c r="R329" t="s">
        <v>45</v>
      </c>
      <c r="S329" t="s">
        <v>33</v>
      </c>
      <c r="T329">
        <v>15</v>
      </c>
      <c r="U329">
        <v>147438</v>
      </c>
      <c r="V329">
        <v>7661</v>
      </c>
      <c r="W329">
        <v>4</v>
      </c>
      <c r="X329">
        <v>77</v>
      </c>
      <c r="Y329">
        <v>6</v>
      </c>
      <c r="Z329">
        <v>4</v>
      </c>
      <c r="AA329">
        <v>5</v>
      </c>
      <c r="AB329" s="4">
        <f t="shared" si="34"/>
        <v>1.3698630136986301</v>
      </c>
    </row>
    <row r="330" spans="1:28" x14ac:dyDescent="0.3">
      <c r="A330" t="s">
        <v>700</v>
      </c>
      <c r="B330" t="s">
        <v>701</v>
      </c>
      <c r="C330" t="s">
        <v>59</v>
      </c>
      <c r="D330" t="s">
        <v>878</v>
      </c>
      <c r="E330" s="1">
        <v>44519</v>
      </c>
      <c r="F330" t="s">
        <v>29</v>
      </c>
      <c r="G330" s="1">
        <v>44377</v>
      </c>
      <c r="H330" t="s">
        <v>29</v>
      </c>
      <c r="I330" s="1">
        <v>44832</v>
      </c>
      <c r="J330" s="1" t="str">
        <f t="shared" si="32"/>
        <v>2022</v>
      </c>
      <c r="K330" s="1" t="str">
        <f t="shared" si="33"/>
        <v>Sep</v>
      </c>
      <c r="L330" t="s">
        <v>29</v>
      </c>
      <c r="M330" t="s">
        <v>42</v>
      </c>
      <c r="N330" t="s">
        <v>66</v>
      </c>
      <c r="O330" t="s">
        <v>44</v>
      </c>
      <c r="P330" s="1">
        <v>45372</v>
      </c>
      <c r="Q330" s="1" t="str">
        <f t="shared" si="35"/>
        <v>2024</v>
      </c>
      <c r="R330" t="s">
        <v>38</v>
      </c>
      <c r="S330" t="s">
        <v>46</v>
      </c>
      <c r="T330">
        <v>25</v>
      </c>
      <c r="U330">
        <v>134165</v>
      </c>
      <c r="V330">
        <v>8098</v>
      </c>
      <c r="W330">
        <v>5</v>
      </c>
      <c r="X330">
        <v>105</v>
      </c>
      <c r="Y330">
        <v>5</v>
      </c>
      <c r="Z330">
        <v>2</v>
      </c>
      <c r="AA330">
        <v>12</v>
      </c>
      <c r="AB330" s="4">
        <f t="shared" si="34"/>
        <v>3.2876712328767121</v>
      </c>
    </row>
    <row r="331" spans="1:28" x14ac:dyDescent="0.3">
      <c r="A331" t="s">
        <v>702</v>
      </c>
      <c r="B331" t="s">
        <v>703</v>
      </c>
      <c r="C331" t="s">
        <v>59</v>
      </c>
      <c r="D331" t="s">
        <v>878</v>
      </c>
      <c r="E331" s="1">
        <v>44613</v>
      </c>
      <c r="F331" t="s">
        <v>29</v>
      </c>
      <c r="G331" s="1">
        <v>43932</v>
      </c>
      <c r="H331" t="s">
        <v>36</v>
      </c>
      <c r="I331" s="1">
        <v>43834</v>
      </c>
      <c r="J331" s="1" t="str">
        <f t="shared" si="32"/>
        <v>2020</v>
      </c>
      <c r="K331" s="1" t="str">
        <f t="shared" si="33"/>
        <v>Jan</v>
      </c>
      <c r="L331" t="s">
        <v>36</v>
      </c>
      <c r="M331" t="s">
        <v>42</v>
      </c>
      <c r="N331" t="s">
        <v>50</v>
      </c>
      <c r="O331" t="s">
        <v>53</v>
      </c>
      <c r="P331" s="1">
        <v>44670</v>
      </c>
      <c r="Q331" s="1" t="str">
        <f t="shared" si="35"/>
        <v>2022</v>
      </c>
      <c r="R331" t="s">
        <v>38</v>
      </c>
      <c r="S331" t="s">
        <v>54</v>
      </c>
      <c r="T331">
        <v>17</v>
      </c>
      <c r="U331">
        <v>90936</v>
      </c>
      <c r="V331">
        <v>1418</v>
      </c>
      <c r="W331">
        <v>5</v>
      </c>
      <c r="X331">
        <v>88</v>
      </c>
      <c r="Y331">
        <v>6</v>
      </c>
      <c r="Z331">
        <v>6</v>
      </c>
      <c r="AA331">
        <v>15</v>
      </c>
      <c r="AB331" s="4">
        <f t="shared" si="34"/>
        <v>4.10958904109589</v>
      </c>
    </row>
    <row r="332" spans="1:28" x14ac:dyDescent="0.3">
      <c r="A332" t="s">
        <v>704</v>
      </c>
      <c r="B332" t="s">
        <v>705</v>
      </c>
      <c r="C332" t="s">
        <v>41</v>
      </c>
      <c r="D332" t="s">
        <v>878</v>
      </c>
      <c r="E332" s="1">
        <v>44123</v>
      </c>
      <c r="F332" t="s">
        <v>36</v>
      </c>
      <c r="G332" s="1">
        <v>45532</v>
      </c>
      <c r="H332" t="s">
        <v>36</v>
      </c>
      <c r="I332" s="1">
        <v>43908</v>
      </c>
      <c r="J332" s="1" t="str">
        <f t="shared" ref="J332:J345" si="36">TEXT($I332,"yyyy")</f>
        <v>2020</v>
      </c>
      <c r="K332" s="1" t="str">
        <f t="shared" ref="K332:K345" si="37">TEXT(I332,"mmm")</f>
        <v>Mar</v>
      </c>
      <c r="L332" t="s">
        <v>36</v>
      </c>
      <c r="M332" t="s">
        <v>42</v>
      </c>
      <c r="N332" t="s">
        <v>37</v>
      </c>
      <c r="O332" t="s">
        <v>44</v>
      </c>
      <c r="P332" s="1">
        <v>44573</v>
      </c>
      <c r="Q332" s="1" t="str">
        <f t="shared" si="35"/>
        <v>2022</v>
      </c>
      <c r="R332" t="s">
        <v>38</v>
      </c>
      <c r="S332" t="s">
        <v>46</v>
      </c>
      <c r="T332">
        <v>1</v>
      </c>
      <c r="U332">
        <v>45253</v>
      </c>
      <c r="V332">
        <v>6237</v>
      </c>
      <c r="W332">
        <v>5</v>
      </c>
      <c r="X332">
        <v>170</v>
      </c>
      <c r="Y332">
        <v>4</v>
      </c>
      <c r="Z332">
        <v>5</v>
      </c>
      <c r="AA332">
        <v>11</v>
      </c>
      <c r="AB332" s="4">
        <f t="shared" si="34"/>
        <v>3.0136986301369864</v>
      </c>
    </row>
    <row r="333" spans="1:28" x14ac:dyDescent="0.3">
      <c r="A333" t="s">
        <v>706</v>
      </c>
      <c r="B333" t="s">
        <v>707</v>
      </c>
      <c r="C333" t="s">
        <v>41</v>
      </c>
      <c r="D333" t="s">
        <v>878</v>
      </c>
      <c r="E333" s="1">
        <v>44351</v>
      </c>
      <c r="F333" t="s">
        <v>36</v>
      </c>
      <c r="G333" s="1">
        <v>45138</v>
      </c>
      <c r="H333" t="s">
        <v>29</v>
      </c>
      <c r="I333" s="1">
        <v>44675</v>
      </c>
      <c r="J333" s="1" t="str">
        <f t="shared" si="36"/>
        <v>2022</v>
      </c>
      <c r="K333" s="1" t="str">
        <f t="shared" si="37"/>
        <v>Apr</v>
      </c>
      <c r="L333" t="s">
        <v>36</v>
      </c>
      <c r="M333" t="s">
        <v>30</v>
      </c>
      <c r="N333" t="s">
        <v>81</v>
      </c>
      <c r="O333" t="s">
        <v>32</v>
      </c>
      <c r="P333" s="1">
        <v>45455</v>
      </c>
      <c r="Q333" s="1" t="str">
        <f t="shared" si="35"/>
        <v>2024</v>
      </c>
      <c r="R333" t="s">
        <v>38</v>
      </c>
      <c r="S333" t="s">
        <v>67</v>
      </c>
      <c r="T333">
        <v>30</v>
      </c>
      <c r="U333">
        <v>118944</v>
      </c>
      <c r="V333">
        <v>3915</v>
      </c>
      <c r="W333">
        <v>4</v>
      </c>
      <c r="X333">
        <v>168</v>
      </c>
      <c r="Y333">
        <v>6</v>
      </c>
      <c r="Z333">
        <v>3</v>
      </c>
      <c r="AA333">
        <v>6</v>
      </c>
      <c r="AB333" s="4">
        <f t="shared" si="34"/>
        <v>1.6438356164383561</v>
      </c>
    </row>
    <row r="334" spans="1:28" x14ac:dyDescent="0.3">
      <c r="A334" t="s">
        <v>708</v>
      </c>
      <c r="B334" t="s">
        <v>709</v>
      </c>
      <c r="C334" t="s">
        <v>28</v>
      </c>
      <c r="D334" t="s">
        <v>878</v>
      </c>
      <c r="E334" s="1">
        <v>45122</v>
      </c>
      <c r="F334" t="s">
        <v>29</v>
      </c>
      <c r="G334" s="1">
        <v>44571</v>
      </c>
      <c r="H334" t="s">
        <v>29</v>
      </c>
      <c r="I334" s="1">
        <v>44389</v>
      </c>
      <c r="J334" s="1" t="str">
        <f t="shared" si="36"/>
        <v>2021</v>
      </c>
      <c r="K334" s="1" t="str">
        <f t="shared" si="37"/>
        <v>Jul</v>
      </c>
      <c r="L334" t="s">
        <v>29</v>
      </c>
      <c r="M334" t="s">
        <v>30</v>
      </c>
      <c r="N334" t="s">
        <v>43</v>
      </c>
      <c r="O334" t="s">
        <v>53</v>
      </c>
      <c r="P334" s="1">
        <v>44654</v>
      </c>
      <c r="Q334" s="1" t="str">
        <f t="shared" si="35"/>
        <v>2022</v>
      </c>
      <c r="R334" t="s">
        <v>45</v>
      </c>
      <c r="S334" t="s">
        <v>46</v>
      </c>
      <c r="T334">
        <v>5</v>
      </c>
      <c r="U334">
        <v>108154</v>
      </c>
      <c r="V334">
        <v>4179</v>
      </c>
      <c r="W334">
        <v>2</v>
      </c>
      <c r="X334">
        <v>159</v>
      </c>
      <c r="Y334">
        <v>2</v>
      </c>
      <c r="Z334">
        <v>4</v>
      </c>
      <c r="AA334">
        <v>7</v>
      </c>
      <c r="AB334" s="4">
        <f t="shared" si="34"/>
        <v>1.9178082191780823</v>
      </c>
    </row>
    <row r="335" spans="1:28" x14ac:dyDescent="0.3">
      <c r="A335" t="s">
        <v>710</v>
      </c>
      <c r="B335" t="s">
        <v>711</v>
      </c>
      <c r="C335" t="s">
        <v>59</v>
      </c>
      <c r="D335" t="s">
        <v>878</v>
      </c>
      <c r="E335" s="1">
        <v>43948</v>
      </c>
      <c r="F335" t="s">
        <v>36</v>
      </c>
      <c r="G335" s="1">
        <v>44480</v>
      </c>
      <c r="H335" t="s">
        <v>29</v>
      </c>
      <c r="I335" s="1">
        <v>44758</v>
      </c>
      <c r="J335" s="1" t="str">
        <f t="shared" si="36"/>
        <v>2022</v>
      </c>
      <c r="K335" s="1" t="str">
        <f t="shared" si="37"/>
        <v>Jul</v>
      </c>
      <c r="L335" t="s">
        <v>36</v>
      </c>
      <c r="M335" t="s">
        <v>30</v>
      </c>
      <c r="N335" t="s">
        <v>37</v>
      </c>
      <c r="O335" t="s">
        <v>53</v>
      </c>
      <c r="P335" s="1">
        <v>44877</v>
      </c>
      <c r="Q335" s="1" t="str">
        <f t="shared" si="35"/>
        <v>2022</v>
      </c>
      <c r="R335" t="s">
        <v>45</v>
      </c>
      <c r="S335" t="s">
        <v>54</v>
      </c>
      <c r="T335">
        <v>17</v>
      </c>
      <c r="U335">
        <v>68915</v>
      </c>
      <c r="V335">
        <v>18158</v>
      </c>
      <c r="W335">
        <v>3</v>
      </c>
      <c r="X335">
        <v>181</v>
      </c>
      <c r="Y335">
        <v>9</v>
      </c>
      <c r="Z335">
        <v>2</v>
      </c>
      <c r="AA335">
        <v>14</v>
      </c>
      <c r="AB335" s="4">
        <f t="shared" si="34"/>
        <v>3.8356164383561646</v>
      </c>
    </row>
    <row r="336" spans="1:28" x14ac:dyDescent="0.3">
      <c r="A336" t="s">
        <v>712</v>
      </c>
      <c r="B336" t="s">
        <v>713</v>
      </c>
      <c r="C336" t="s">
        <v>59</v>
      </c>
      <c r="D336" t="s">
        <v>878</v>
      </c>
      <c r="E336" s="1">
        <v>45370</v>
      </c>
      <c r="F336" t="s">
        <v>36</v>
      </c>
      <c r="G336" s="1">
        <v>45225</v>
      </c>
      <c r="H336" t="s">
        <v>36</v>
      </c>
      <c r="I336" s="1">
        <v>44189</v>
      </c>
      <c r="J336" s="1" t="str">
        <f t="shared" si="36"/>
        <v>2020</v>
      </c>
      <c r="K336" s="1" t="str">
        <f t="shared" si="37"/>
        <v>Dec</v>
      </c>
      <c r="L336" t="s">
        <v>36</v>
      </c>
      <c r="M336" t="s">
        <v>30</v>
      </c>
      <c r="N336" t="s">
        <v>81</v>
      </c>
      <c r="O336" t="s">
        <v>44</v>
      </c>
      <c r="P336" s="1">
        <v>44366</v>
      </c>
      <c r="Q336" s="1" t="str">
        <f t="shared" si="35"/>
        <v>2021</v>
      </c>
      <c r="R336" t="s">
        <v>45</v>
      </c>
      <c r="S336" t="s">
        <v>68</v>
      </c>
      <c r="T336">
        <v>11</v>
      </c>
      <c r="U336">
        <v>45330</v>
      </c>
      <c r="V336">
        <v>6174</v>
      </c>
      <c r="W336">
        <v>1</v>
      </c>
      <c r="X336">
        <v>9</v>
      </c>
      <c r="Y336">
        <v>5</v>
      </c>
      <c r="Z336">
        <v>10</v>
      </c>
      <c r="AA336">
        <v>8</v>
      </c>
      <c r="AB336" s="4">
        <f t="shared" si="34"/>
        <v>2.1917808219178081</v>
      </c>
    </row>
    <row r="337" spans="1:28" x14ac:dyDescent="0.3">
      <c r="A337" t="s">
        <v>714</v>
      </c>
      <c r="B337" t="s">
        <v>715</v>
      </c>
      <c r="C337" t="s">
        <v>59</v>
      </c>
      <c r="D337" t="s">
        <v>49</v>
      </c>
      <c r="E337" s="1">
        <v>44524</v>
      </c>
      <c r="F337" t="s">
        <v>36</v>
      </c>
      <c r="G337" s="1">
        <v>43878</v>
      </c>
      <c r="H337" t="s">
        <v>36</v>
      </c>
      <c r="I337" s="1">
        <v>45293</v>
      </c>
      <c r="J337" s="1" t="str">
        <f t="shared" si="36"/>
        <v>2024</v>
      </c>
      <c r="K337" s="1" t="str">
        <f t="shared" si="37"/>
        <v>Jan</v>
      </c>
      <c r="L337" t="s">
        <v>29</v>
      </c>
      <c r="M337" t="s">
        <v>42</v>
      </c>
      <c r="N337" t="s">
        <v>43</v>
      </c>
      <c r="O337" t="s">
        <v>44</v>
      </c>
      <c r="P337" s="1">
        <v>45462</v>
      </c>
      <c r="Q337" s="1" t="str">
        <f t="shared" si="35"/>
        <v>2024</v>
      </c>
      <c r="R337" t="s">
        <v>38</v>
      </c>
      <c r="S337" t="s">
        <v>54</v>
      </c>
      <c r="T337">
        <v>5</v>
      </c>
      <c r="U337">
        <v>73612</v>
      </c>
      <c r="V337">
        <v>12635</v>
      </c>
      <c r="W337">
        <v>5</v>
      </c>
      <c r="X337">
        <v>8</v>
      </c>
      <c r="Y337">
        <v>4</v>
      </c>
      <c r="Z337">
        <v>5</v>
      </c>
      <c r="AA337">
        <v>1</v>
      </c>
      <c r="AB337" s="4">
        <f t="shared" si="34"/>
        <v>0.27397260273972601</v>
      </c>
    </row>
    <row r="338" spans="1:28" x14ac:dyDescent="0.3">
      <c r="A338" t="s">
        <v>716</v>
      </c>
      <c r="B338" t="s">
        <v>717</v>
      </c>
      <c r="C338" t="s">
        <v>28</v>
      </c>
      <c r="D338" t="s">
        <v>49</v>
      </c>
      <c r="E338" s="1">
        <v>45134</v>
      </c>
      <c r="F338" t="s">
        <v>29</v>
      </c>
      <c r="G338" s="1">
        <v>44830</v>
      </c>
      <c r="H338" t="s">
        <v>36</v>
      </c>
      <c r="I338" s="1">
        <v>44019</v>
      </c>
      <c r="J338" s="1" t="str">
        <f t="shared" si="36"/>
        <v>2020</v>
      </c>
      <c r="K338" s="1" t="str">
        <f t="shared" si="37"/>
        <v>Jul</v>
      </c>
      <c r="L338" t="s">
        <v>36</v>
      </c>
      <c r="M338" t="s">
        <v>42</v>
      </c>
      <c r="N338" t="s">
        <v>66</v>
      </c>
      <c r="O338" t="s">
        <v>53</v>
      </c>
      <c r="P338" s="1">
        <v>44736</v>
      </c>
      <c r="Q338" s="1" t="str">
        <f t="shared" si="35"/>
        <v>2022</v>
      </c>
      <c r="R338" t="s">
        <v>38</v>
      </c>
      <c r="S338" t="s">
        <v>67</v>
      </c>
      <c r="T338">
        <v>14</v>
      </c>
      <c r="U338">
        <v>104842</v>
      </c>
      <c r="V338">
        <v>9327</v>
      </c>
      <c r="W338">
        <v>1</v>
      </c>
      <c r="X338">
        <v>43</v>
      </c>
      <c r="Y338">
        <v>9</v>
      </c>
      <c r="Z338">
        <v>4</v>
      </c>
      <c r="AA338">
        <v>9</v>
      </c>
      <c r="AB338" s="4">
        <f t="shared" si="34"/>
        <v>2.4657534246575343</v>
      </c>
    </row>
    <row r="339" spans="1:28" x14ac:dyDescent="0.3">
      <c r="A339" t="s">
        <v>718</v>
      </c>
      <c r="B339" t="s">
        <v>719</v>
      </c>
      <c r="C339" t="s">
        <v>59</v>
      </c>
      <c r="D339" t="s">
        <v>878</v>
      </c>
      <c r="E339" s="1">
        <v>44220</v>
      </c>
      <c r="F339" t="s">
        <v>36</v>
      </c>
      <c r="G339" s="1">
        <v>45170</v>
      </c>
      <c r="H339" t="s">
        <v>36</v>
      </c>
      <c r="I339" s="1">
        <v>44583</v>
      </c>
      <c r="J339" s="1" t="str">
        <f t="shared" si="36"/>
        <v>2022</v>
      </c>
      <c r="K339" s="1" t="str">
        <f t="shared" si="37"/>
        <v>Jan</v>
      </c>
      <c r="L339" t="s">
        <v>29</v>
      </c>
      <c r="M339" t="s">
        <v>30</v>
      </c>
      <c r="N339" t="s">
        <v>31</v>
      </c>
      <c r="O339" t="s">
        <v>32</v>
      </c>
      <c r="P339" s="1">
        <v>44460</v>
      </c>
      <c r="Q339" s="1" t="str">
        <f t="shared" si="35"/>
        <v>2021</v>
      </c>
      <c r="R339" t="s">
        <v>45</v>
      </c>
      <c r="S339" t="s">
        <v>67</v>
      </c>
      <c r="T339">
        <v>14</v>
      </c>
      <c r="U339">
        <v>62367</v>
      </c>
      <c r="V339">
        <v>16475</v>
      </c>
      <c r="W339">
        <v>4</v>
      </c>
      <c r="X339">
        <v>55</v>
      </c>
      <c r="Y339">
        <v>7</v>
      </c>
      <c r="Z339">
        <v>1</v>
      </c>
      <c r="AA339">
        <v>14</v>
      </c>
      <c r="AB339" s="4">
        <f t="shared" si="34"/>
        <v>3.8356164383561646</v>
      </c>
    </row>
    <row r="340" spans="1:28" x14ac:dyDescent="0.3">
      <c r="A340" t="s">
        <v>720</v>
      </c>
      <c r="B340" t="s">
        <v>721</v>
      </c>
      <c r="C340" t="s">
        <v>28</v>
      </c>
      <c r="D340" t="s">
        <v>878</v>
      </c>
      <c r="E340" s="1">
        <v>43891</v>
      </c>
      <c r="F340" t="s">
        <v>36</v>
      </c>
      <c r="G340" s="1">
        <v>45292</v>
      </c>
      <c r="H340" t="s">
        <v>36</v>
      </c>
      <c r="I340" s="1">
        <v>43889</v>
      </c>
      <c r="J340" s="1" t="str">
        <f t="shared" si="36"/>
        <v>2020</v>
      </c>
      <c r="K340" s="1" t="str">
        <f t="shared" si="37"/>
        <v>Feb</v>
      </c>
      <c r="L340" t="s">
        <v>36</v>
      </c>
      <c r="M340" t="s">
        <v>42</v>
      </c>
      <c r="N340" t="s">
        <v>43</v>
      </c>
      <c r="O340" t="s">
        <v>32</v>
      </c>
      <c r="P340" s="1">
        <v>45261</v>
      </c>
      <c r="Q340" s="1" t="str">
        <f t="shared" si="35"/>
        <v>2023</v>
      </c>
      <c r="R340" t="s">
        <v>45</v>
      </c>
      <c r="S340" t="s">
        <v>67</v>
      </c>
      <c r="T340">
        <v>6</v>
      </c>
      <c r="U340">
        <v>95884</v>
      </c>
      <c r="V340">
        <v>13252</v>
      </c>
      <c r="W340">
        <v>2</v>
      </c>
      <c r="X340">
        <v>95</v>
      </c>
      <c r="Y340">
        <v>1</v>
      </c>
      <c r="Z340">
        <v>7</v>
      </c>
      <c r="AA340">
        <v>8</v>
      </c>
      <c r="AB340" s="4">
        <f t="shared" si="34"/>
        <v>2.1917808219178081</v>
      </c>
    </row>
    <row r="341" spans="1:28" x14ac:dyDescent="0.3">
      <c r="A341" t="s">
        <v>722</v>
      </c>
      <c r="B341" t="s">
        <v>723</v>
      </c>
      <c r="C341" t="s">
        <v>28</v>
      </c>
      <c r="D341" t="s">
        <v>878</v>
      </c>
      <c r="E341" s="1">
        <v>44093</v>
      </c>
      <c r="F341" t="s">
        <v>29</v>
      </c>
      <c r="G341" s="1">
        <v>43996</v>
      </c>
      <c r="H341" t="s">
        <v>29</v>
      </c>
      <c r="I341" s="1">
        <v>45497</v>
      </c>
      <c r="J341" s="1" t="str">
        <f t="shared" si="36"/>
        <v>2024</v>
      </c>
      <c r="K341" s="1" t="str">
        <f t="shared" si="37"/>
        <v>Jul</v>
      </c>
      <c r="L341" t="s">
        <v>36</v>
      </c>
      <c r="M341" t="s">
        <v>54</v>
      </c>
      <c r="N341" t="s">
        <v>43</v>
      </c>
      <c r="O341" t="s">
        <v>32</v>
      </c>
      <c r="P341" s="1">
        <v>44820</v>
      </c>
      <c r="Q341" s="1" t="str">
        <f t="shared" si="35"/>
        <v>2022</v>
      </c>
      <c r="R341" t="s">
        <v>38</v>
      </c>
      <c r="S341" t="s">
        <v>46</v>
      </c>
      <c r="T341">
        <v>2</v>
      </c>
      <c r="U341">
        <v>149812</v>
      </c>
      <c r="V341">
        <v>5897</v>
      </c>
      <c r="W341">
        <v>2</v>
      </c>
      <c r="X341">
        <v>56</v>
      </c>
      <c r="Y341">
        <v>2</v>
      </c>
      <c r="Z341">
        <v>2</v>
      </c>
      <c r="AA341">
        <v>9</v>
      </c>
      <c r="AB341" s="4">
        <f t="shared" si="34"/>
        <v>2.4657534246575343</v>
      </c>
    </row>
    <row r="342" spans="1:28" x14ac:dyDescent="0.3">
      <c r="A342" t="s">
        <v>724</v>
      </c>
      <c r="B342" t="s">
        <v>725</v>
      </c>
      <c r="C342" t="s">
        <v>59</v>
      </c>
      <c r="D342" t="s">
        <v>49</v>
      </c>
      <c r="E342" s="1">
        <v>44803</v>
      </c>
      <c r="F342" t="s">
        <v>29</v>
      </c>
      <c r="G342" s="1">
        <v>44123</v>
      </c>
      <c r="H342" t="s">
        <v>36</v>
      </c>
      <c r="I342" s="1">
        <v>45360</v>
      </c>
      <c r="J342" s="1" t="str">
        <f t="shared" si="36"/>
        <v>2024</v>
      </c>
      <c r="K342" s="1" t="str">
        <f t="shared" si="37"/>
        <v>Mar</v>
      </c>
      <c r="L342" t="s">
        <v>36</v>
      </c>
      <c r="M342" t="s">
        <v>30</v>
      </c>
      <c r="N342" t="s">
        <v>31</v>
      </c>
      <c r="O342" t="s">
        <v>32</v>
      </c>
      <c r="P342" s="1">
        <v>44820</v>
      </c>
      <c r="Q342" s="1" t="str">
        <f t="shared" si="35"/>
        <v>2022</v>
      </c>
      <c r="R342" t="s">
        <v>45</v>
      </c>
      <c r="S342" t="s">
        <v>46</v>
      </c>
      <c r="T342">
        <v>24</v>
      </c>
      <c r="U342">
        <v>74878</v>
      </c>
      <c r="V342">
        <v>18630</v>
      </c>
      <c r="W342">
        <v>4</v>
      </c>
      <c r="X342">
        <v>169</v>
      </c>
      <c r="Y342">
        <v>4</v>
      </c>
      <c r="Z342">
        <v>3</v>
      </c>
      <c r="AA342">
        <v>13</v>
      </c>
      <c r="AB342" s="4">
        <f t="shared" si="34"/>
        <v>3.5616438356164384</v>
      </c>
    </row>
    <row r="343" spans="1:28" x14ac:dyDescent="0.3">
      <c r="A343" t="s">
        <v>726</v>
      </c>
      <c r="B343" t="s">
        <v>727</v>
      </c>
      <c r="C343" t="s">
        <v>28</v>
      </c>
      <c r="D343" t="s">
        <v>878</v>
      </c>
      <c r="E343" s="1">
        <v>44066</v>
      </c>
      <c r="F343" t="s">
        <v>29</v>
      </c>
      <c r="G343" s="1">
        <v>44507</v>
      </c>
      <c r="H343" t="s">
        <v>29</v>
      </c>
      <c r="I343" s="1">
        <v>44954</v>
      </c>
      <c r="J343" s="1" t="str">
        <f t="shared" si="36"/>
        <v>2023</v>
      </c>
      <c r="K343" s="1" t="str">
        <f t="shared" si="37"/>
        <v>Jan</v>
      </c>
      <c r="L343" t="s">
        <v>29</v>
      </c>
      <c r="M343" t="s">
        <v>30</v>
      </c>
      <c r="N343" t="s">
        <v>37</v>
      </c>
      <c r="O343" t="s">
        <v>32</v>
      </c>
      <c r="P343" s="1">
        <v>44820</v>
      </c>
      <c r="Q343" s="1" t="str">
        <f t="shared" si="35"/>
        <v>2022</v>
      </c>
      <c r="R343" t="s">
        <v>45</v>
      </c>
      <c r="S343" t="s">
        <v>54</v>
      </c>
      <c r="T343">
        <v>10</v>
      </c>
      <c r="U343">
        <v>60995</v>
      </c>
      <c r="V343">
        <v>16796</v>
      </c>
      <c r="W343">
        <v>1</v>
      </c>
      <c r="X343">
        <v>185</v>
      </c>
      <c r="Y343">
        <v>3</v>
      </c>
      <c r="Z343">
        <v>9</v>
      </c>
      <c r="AA343">
        <v>8</v>
      </c>
      <c r="AB343" s="4">
        <f t="shared" si="34"/>
        <v>2.1917808219178081</v>
      </c>
    </row>
    <row r="344" spans="1:28" x14ac:dyDescent="0.3">
      <c r="A344" t="s">
        <v>728</v>
      </c>
      <c r="B344" t="s">
        <v>729</v>
      </c>
      <c r="C344" t="s">
        <v>59</v>
      </c>
      <c r="D344" t="s">
        <v>878</v>
      </c>
      <c r="E344" s="1">
        <v>44129</v>
      </c>
      <c r="F344" t="s">
        <v>29</v>
      </c>
      <c r="G344" s="1">
        <v>45073</v>
      </c>
      <c r="H344" t="s">
        <v>29</v>
      </c>
      <c r="I344" s="1">
        <v>44325</v>
      </c>
      <c r="J344" s="1" t="str">
        <f t="shared" si="36"/>
        <v>2021</v>
      </c>
      <c r="K344" s="1" t="str">
        <f t="shared" si="37"/>
        <v>May</v>
      </c>
      <c r="L344" t="s">
        <v>36</v>
      </c>
      <c r="M344" t="s">
        <v>30</v>
      </c>
      <c r="N344" t="s">
        <v>66</v>
      </c>
      <c r="O344" t="s">
        <v>53</v>
      </c>
      <c r="P344" s="1">
        <v>43999</v>
      </c>
      <c r="Q344" s="1" t="str">
        <f t="shared" si="35"/>
        <v>2020</v>
      </c>
      <c r="R344" t="s">
        <v>38</v>
      </c>
      <c r="S344" t="s">
        <v>33</v>
      </c>
      <c r="T344">
        <v>10</v>
      </c>
      <c r="U344">
        <v>99152</v>
      </c>
      <c r="V344">
        <v>16083</v>
      </c>
      <c r="W344">
        <v>4</v>
      </c>
      <c r="X344">
        <v>144</v>
      </c>
      <c r="Y344">
        <v>5</v>
      </c>
      <c r="Z344">
        <v>7</v>
      </c>
      <c r="AA344">
        <v>12</v>
      </c>
      <c r="AB344" s="4">
        <f t="shared" si="34"/>
        <v>3.2876712328767121</v>
      </c>
    </row>
    <row r="345" spans="1:28" x14ac:dyDescent="0.3">
      <c r="A345" t="s">
        <v>730</v>
      </c>
      <c r="B345" t="s">
        <v>731</v>
      </c>
      <c r="C345" t="s">
        <v>41</v>
      </c>
      <c r="D345" t="s">
        <v>878</v>
      </c>
      <c r="E345" s="1">
        <v>44972</v>
      </c>
      <c r="F345" t="s">
        <v>29</v>
      </c>
      <c r="G345" s="1">
        <v>44259</v>
      </c>
      <c r="H345" t="s">
        <v>29</v>
      </c>
      <c r="I345" s="1">
        <v>44384</v>
      </c>
      <c r="J345" s="1" t="str">
        <f t="shared" si="36"/>
        <v>2021</v>
      </c>
      <c r="K345" s="1" t="str">
        <f t="shared" si="37"/>
        <v>Jul</v>
      </c>
      <c r="L345" t="s">
        <v>29</v>
      </c>
      <c r="M345" t="s">
        <v>30</v>
      </c>
      <c r="N345" t="s">
        <v>81</v>
      </c>
      <c r="O345" t="s">
        <v>53</v>
      </c>
      <c r="P345" s="1">
        <v>44649</v>
      </c>
      <c r="Q345" s="1" t="str">
        <f t="shared" si="35"/>
        <v>2022</v>
      </c>
      <c r="R345" t="s">
        <v>38</v>
      </c>
      <c r="S345" t="s">
        <v>33</v>
      </c>
      <c r="T345">
        <v>7</v>
      </c>
      <c r="U345">
        <v>149023</v>
      </c>
      <c r="V345">
        <v>19914</v>
      </c>
      <c r="W345">
        <v>5</v>
      </c>
      <c r="X345">
        <v>175</v>
      </c>
      <c r="Y345">
        <v>9</v>
      </c>
      <c r="Z345">
        <v>3</v>
      </c>
      <c r="AA345">
        <v>9</v>
      </c>
      <c r="AB345" s="4">
        <f t="shared" si="34"/>
        <v>2.4657534246575343</v>
      </c>
    </row>
    <row r="346" spans="1:28" x14ac:dyDescent="0.3">
      <c r="A346" t="s">
        <v>732</v>
      </c>
      <c r="B346" t="s">
        <v>733</v>
      </c>
      <c r="C346" t="s">
        <v>28</v>
      </c>
      <c r="D346" t="s">
        <v>49</v>
      </c>
      <c r="E346" s="1">
        <v>44532</v>
      </c>
      <c r="F346" t="s">
        <v>36</v>
      </c>
      <c r="G346" s="1">
        <v>44644</v>
      </c>
      <c r="H346" t="s">
        <v>36</v>
      </c>
      <c r="I346" s="1">
        <v>44364</v>
      </c>
      <c r="J346" s="1" t="str">
        <f t="shared" ref="J346:J365" si="38">TEXT($I346,"yyyy")</f>
        <v>2021</v>
      </c>
      <c r="K346" s="1" t="str">
        <f t="shared" ref="K346:K365" si="39">TEXT(I346,"mmm")</f>
        <v>Jun</v>
      </c>
      <c r="L346" t="s">
        <v>36</v>
      </c>
      <c r="M346" t="s">
        <v>30</v>
      </c>
      <c r="N346" t="s">
        <v>37</v>
      </c>
      <c r="O346" t="s">
        <v>44</v>
      </c>
      <c r="P346" s="1">
        <v>44269</v>
      </c>
      <c r="Q346" s="1" t="str">
        <f t="shared" si="35"/>
        <v>2021</v>
      </c>
      <c r="R346" t="s">
        <v>45</v>
      </c>
      <c r="S346" t="s">
        <v>68</v>
      </c>
      <c r="T346">
        <v>17</v>
      </c>
      <c r="U346">
        <v>60291</v>
      </c>
      <c r="V346">
        <v>6524</v>
      </c>
      <c r="W346">
        <v>3</v>
      </c>
      <c r="X346">
        <v>126</v>
      </c>
      <c r="Y346">
        <v>6</v>
      </c>
      <c r="Z346">
        <v>4</v>
      </c>
      <c r="AA346">
        <v>0</v>
      </c>
      <c r="AB346" s="4">
        <f t="shared" si="34"/>
        <v>0</v>
      </c>
    </row>
    <row r="347" spans="1:28" x14ac:dyDescent="0.3">
      <c r="A347" t="s">
        <v>734</v>
      </c>
      <c r="B347" t="s">
        <v>735</v>
      </c>
      <c r="C347" t="s">
        <v>59</v>
      </c>
      <c r="D347" t="s">
        <v>878</v>
      </c>
      <c r="E347" s="1">
        <v>44482</v>
      </c>
      <c r="F347" t="s">
        <v>29</v>
      </c>
      <c r="G347" s="1">
        <v>45137</v>
      </c>
      <c r="H347" t="s">
        <v>36</v>
      </c>
      <c r="I347" s="1">
        <v>44413</v>
      </c>
      <c r="J347" s="1" t="str">
        <f t="shared" si="38"/>
        <v>2021</v>
      </c>
      <c r="K347" s="1" t="str">
        <f t="shared" si="39"/>
        <v>Aug</v>
      </c>
      <c r="L347" t="s">
        <v>29</v>
      </c>
      <c r="M347" t="s">
        <v>54</v>
      </c>
      <c r="N347" t="s">
        <v>31</v>
      </c>
      <c r="O347" t="s">
        <v>53</v>
      </c>
      <c r="P347" s="1">
        <v>44269</v>
      </c>
      <c r="Q347" s="1" t="str">
        <f t="shared" si="35"/>
        <v>2021</v>
      </c>
      <c r="R347" t="s">
        <v>45</v>
      </c>
      <c r="S347" t="s">
        <v>54</v>
      </c>
      <c r="T347">
        <v>16</v>
      </c>
      <c r="U347">
        <v>42970</v>
      </c>
      <c r="V347">
        <v>13268</v>
      </c>
      <c r="W347">
        <v>1</v>
      </c>
      <c r="X347">
        <v>123</v>
      </c>
      <c r="Y347">
        <v>10</v>
      </c>
      <c r="Z347">
        <v>8</v>
      </c>
      <c r="AA347">
        <v>5</v>
      </c>
      <c r="AB347" s="4">
        <f t="shared" si="34"/>
        <v>1.3698630136986301</v>
      </c>
    </row>
    <row r="348" spans="1:28" x14ac:dyDescent="0.3">
      <c r="A348" t="s">
        <v>736</v>
      </c>
      <c r="B348" t="s">
        <v>737</v>
      </c>
      <c r="C348" t="s">
        <v>59</v>
      </c>
      <c r="D348" t="s">
        <v>878</v>
      </c>
      <c r="E348" s="1">
        <v>44970</v>
      </c>
      <c r="F348" t="s">
        <v>29</v>
      </c>
      <c r="G348" s="1">
        <v>44530</v>
      </c>
      <c r="H348" t="s">
        <v>29</v>
      </c>
      <c r="I348" s="1">
        <v>44617</v>
      </c>
      <c r="J348" s="1" t="str">
        <f t="shared" si="38"/>
        <v>2022</v>
      </c>
      <c r="K348" s="1" t="str">
        <f t="shared" si="39"/>
        <v>Feb</v>
      </c>
      <c r="L348" t="s">
        <v>36</v>
      </c>
      <c r="M348" t="s">
        <v>42</v>
      </c>
      <c r="N348" t="s">
        <v>81</v>
      </c>
      <c r="O348" t="s">
        <v>53</v>
      </c>
      <c r="P348" s="1">
        <v>44269</v>
      </c>
      <c r="Q348" s="1" t="str">
        <f t="shared" si="35"/>
        <v>2021</v>
      </c>
      <c r="R348" t="s">
        <v>45</v>
      </c>
      <c r="S348" t="s">
        <v>54</v>
      </c>
      <c r="T348">
        <v>11</v>
      </c>
      <c r="U348">
        <v>87608</v>
      </c>
      <c r="V348">
        <v>7772</v>
      </c>
      <c r="W348">
        <v>4</v>
      </c>
      <c r="X348">
        <v>148</v>
      </c>
      <c r="Y348">
        <v>4</v>
      </c>
      <c r="Z348">
        <v>3</v>
      </c>
      <c r="AA348">
        <v>2</v>
      </c>
      <c r="AB348" s="4">
        <f t="shared" si="34"/>
        <v>0.54794520547945202</v>
      </c>
    </row>
    <row r="349" spans="1:28" x14ac:dyDescent="0.3">
      <c r="A349" t="s">
        <v>738</v>
      </c>
      <c r="B349" t="s">
        <v>739</v>
      </c>
      <c r="C349" t="s">
        <v>41</v>
      </c>
      <c r="D349" t="s">
        <v>49</v>
      </c>
      <c r="E349" s="1">
        <v>44093</v>
      </c>
      <c r="F349" t="s">
        <v>29</v>
      </c>
      <c r="G349" s="1">
        <v>44926</v>
      </c>
      <c r="H349" t="s">
        <v>29</v>
      </c>
      <c r="I349" s="1">
        <v>43877</v>
      </c>
      <c r="J349" s="1" t="str">
        <f t="shared" si="38"/>
        <v>2020</v>
      </c>
      <c r="K349" s="1" t="str">
        <f t="shared" si="39"/>
        <v>Feb</v>
      </c>
      <c r="L349" t="s">
        <v>36</v>
      </c>
      <c r="M349" t="s">
        <v>42</v>
      </c>
      <c r="N349" t="s">
        <v>81</v>
      </c>
      <c r="O349" t="s">
        <v>44</v>
      </c>
      <c r="P349" s="1">
        <v>44551</v>
      </c>
      <c r="Q349" s="1" t="str">
        <f t="shared" si="35"/>
        <v>2021</v>
      </c>
      <c r="R349" t="s">
        <v>38</v>
      </c>
      <c r="S349" t="s">
        <v>46</v>
      </c>
      <c r="T349">
        <v>15</v>
      </c>
      <c r="U349">
        <v>136790</v>
      </c>
      <c r="V349">
        <v>19800</v>
      </c>
      <c r="W349">
        <v>5</v>
      </c>
      <c r="X349">
        <v>136</v>
      </c>
      <c r="Y349">
        <v>6</v>
      </c>
      <c r="Z349">
        <v>6</v>
      </c>
      <c r="AA349">
        <v>4</v>
      </c>
      <c r="AB349" s="4">
        <f t="shared" si="34"/>
        <v>1.095890410958904</v>
      </c>
    </row>
    <row r="350" spans="1:28" x14ac:dyDescent="0.3">
      <c r="A350" t="s">
        <v>740</v>
      </c>
      <c r="B350" t="s">
        <v>741</v>
      </c>
      <c r="C350" t="s">
        <v>28</v>
      </c>
      <c r="D350" t="s">
        <v>49</v>
      </c>
      <c r="E350" s="1">
        <v>44078</v>
      </c>
      <c r="F350" t="s">
        <v>36</v>
      </c>
      <c r="G350" s="1">
        <v>45239</v>
      </c>
      <c r="H350" t="s">
        <v>36</v>
      </c>
      <c r="I350" s="1">
        <v>45032</v>
      </c>
      <c r="J350" s="1" t="str">
        <f t="shared" si="38"/>
        <v>2023</v>
      </c>
      <c r="K350" s="1" t="str">
        <f t="shared" si="39"/>
        <v>Apr</v>
      </c>
      <c r="L350" t="s">
        <v>36</v>
      </c>
      <c r="M350" t="s">
        <v>30</v>
      </c>
      <c r="N350" t="s">
        <v>31</v>
      </c>
      <c r="O350" t="s">
        <v>53</v>
      </c>
      <c r="P350" s="1">
        <v>44830</v>
      </c>
      <c r="Q350" s="1" t="str">
        <f t="shared" si="35"/>
        <v>2022</v>
      </c>
      <c r="R350" t="s">
        <v>45</v>
      </c>
      <c r="S350" t="s">
        <v>46</v>
      </c>
      <c r="T350">
        <v>17</v>
      </c>
      <c r="U350">
        <v>109418</v>
      </c>
      <c r="V350">
        <v>15379</v>
      </c>
      <c r="W350">
        <v>5</v>
      </c>
      <c r="X350">
        <v>70</v>
      </c>
      <c r="Y350">
        <v>10</v>
      </c>
      <c r="Z350">
        <v>3</v>
      </c>
      <c r="AA350">
        <v>0</v>
      </c>
      <c r="AB350" s="4">
        <f t="shared" si="34"/>
        <v>0</v>
      </c>
    </row>
    <row r="351" spans="1:28" x14ac:dyDescent="0.3">
      <c r="A351" t="s">
        <v>742</v>
      </c>
      <c r="B351" t="s">
        <v>743</v>
      </c>
      <c r="C351" t="s">
        <v>59</v>
      </c>
      <c r="D351" t="s">
        <v>878</v>
      </c>
      <c r="E351" s="1">
        <v>44273</v>
      </c>
      <c r="F351" t="s">
        <v>29</v>
      </c>
      <c r="G351" s="1">
        <v>43906</v>
      </c>
      <c r="H351" t="s">
        <v>29</v>
      </c>
      <c r="I351" s="1">
        <v>45060</v>
      </c>
      <c r="J351" s="1" t="str">
        <f t="shared" si="38"/>
        <v>2023</v>
      </c>
      <c r="K351" s="1" t="str">
        <f t="shared" si="39"/>
        <v>May</v>
      </c>
      <c r="L351" t="s">
        <v>29</v>
      </c>
      <c r="M351" t="s">
        <v>54</v>
      </c>
      <c r="N351" t="s">
        <v>31</v>
      </c>
      <c r="O351" t="s">
        <v>32</v>
      </c>
      <c r="P351" s="1">
        <v>45249</v>
      </c>
      <c r="Q351" s="1" t="str">
        <f t="shared" si="35"/>
        <v>2023</v>
      </c>
      <c r="R351" t="s">
        <v>45</v>
      </c>
      <c r="S351" t="s">
        <v>68</v>
      </c>
      <c r="T351">
        <v>9</v>
      </c>
      <c r="U351">
        <v>134484</v>
      </c>
      <c r="V351">
        <v>16922</v>
      </c>
      <c r="W351">
        <v>3</v>
      </c>
      <c r="X351">
        <v>75</v>
      </c>
      <c r="Y351">
        <v>10</v>
      </c>
      <c r="Z351">
        <v>4</v>
      </c>
      <c r="AA351">
        <v>7</v>
      </c>
      <c r="AB351" s="4">
        <f t="shared" si="34"/>
        <v>1.9178082191780823</v>
      </c>
    </row>
    <row r="352" spans="1:28" x14ac:dyDescent="0.3">
      <c r="A352" t="s">
        <v>744</v>
      </c>
      <c r="B352" t="s">
        <v>745</v>
      </c>
      <c r="C352" t="s">
        <v>59</v>
      </c>
      <c r="D352" t="s">
        <v>878</v>
      </c>
      <c r="E352" s="1">
        <v>44167</v>
      </c>
      <c r="F352" t="s">
        <v>29</v>
      </c>
      <c r="G352" s="1">
        <v>45433</v>
      </c>
      <c r="H352" t="s">
        <v>29</v>
      </c>
      <c r="I352" s="1">
        <v>45232</v>
      </c>
      <c r="J352" s="1" t="str">
        <f t="shared" si="38"/>
        <v>2023</v>
      </c>
      <c r="K352" s="1" t="str">
        <f t="shared" si="39"/>
        <v>Nov</v>
      </c>
      <c r="L352" t="s">
        <v>29</v>
      </c>
      <c r="M352" t="s">
        <v>54</v>
      </c>
      <c r="N352" t="s">
        <v>66</v>
      </c>
      <c r="O352" t="s">
        <v>53</v>
      </c>
      <c r="P352" s="1">
        <v>43904</v>
      </c>
      <c r="Q352" s="1" t="str">
        <f t="shared" si="35"/>
        <v>2020</v>
      </c>
      <c r="R352" t="s">
        <v>45</v>
      </c>
      <c r="S352" t="s">
        <v>54</v>
      </c>
      <c r="T352">
        <v>18</v>
      </c>
      <c r="U352">
        <v>149884</v>
      </c>
      <c r="V352">
        <v>6146</v>
      </c>
      <c r="W352">
        <v>4</v>
      </c>
      <c r="X352">
        <v>80</v>
      </c>
      <c r="Y352">
        <v>7</v>
      </c>
      <c r="Z352">
        <v>10</v>
      </c>
      <c r="AA352">
        <v>6</v>
      </c>
      <c r="AB352" s="4">
        <f t="shared" si="34"/>
        <v>1.6438356164383561</v>
      </c>
    </row>
    <row r="353" spans="1:28" x14ac:dyDescent="0.3">
      <c r="A353" t="s">
        <v>746</v>
      </c>
      <c r="B353" t="s">
        <v>747</v>
      </c>
      <c r="C353" t="s">
        <v>41</v>
      </c>
      <c r="D353" t="s">
        <v>878</v>
      </c>
      <c r="E353" s="1">
        <v>44358</v>
      </c>
      <c r="F353" t="s">
        <v>29</v>
      </c>
      <c r="G353" s="1">
        <v>43843</v>
      </c>
      <c r="H353" t="s">
        <v>29</v>
      </c>
      <c r="I353" s="1">
        <v>43947</v>
      </c>
      <c r="J353" s="1" t="str">
        <f t="shared" si="38"/>
        <v>2020</v>
      </c>
      <c r="K353" s="1" t="str">
        <f t="shared" si="39"/>
        <v>Apr</v>
      </c>
      <c r="L353" t="s">
        <v>29</v>
      </c>
      <c r="M353" t="s">
        <v>42</v>
      </c>
      <c r="N353" t="s">
        <v>43</v>
      </c>
      <c r="O353" t="s">
        <v>53</v>
      </c>
      <c r="P353" s="1">
        <v>44023</v>
      </c>
      <c r="Q353" s="1" t="str">
        <f t="shared" si="35"/>
        <v>2020</v>
      </c>
      <c r="R353" t="s">
        <v>45</v>
      </c>
      <c r="S353" t="s">
        <v>68</v>
      </c>
      <c r="T353">
        <v>12</v>
      </c>
      <c r="U353">
        <v>83527</v>
      </c>
      <c r="V353">
        <v>11323</v>
      </c>
      <c r="W353">
        <v>3</v>
      </c>
      <c r="X353">
        <v>86</v>
      </c>
      <c r="Y353">
        <v>1</v>
      </c>
      <c r="Z353">
        <v>3</v>
      </c>
      <c r="AA353">
        <v>9</v>
      </c>
      <c r="AB353" s="4">
        <f t="shared" si="34"/>
        <v>2.4657534246575343</v>
      </c>
    </row>
    <row r="354" spans="1:28" x14ac:dyDescent="0.3">
      <c r="A354" t="s">
        <v>748</v>
      </c>
      <c r="B354" t="s">
        <v>749</v>
      </c>
      <c r="C354" t="s">
        <v>59</v>
      </c>
      <c r="D354" t="s">
        <v>878</v>
      </c>
      <c r="E354" s="1">
        <v>44284</v>
      </c>
      <c r="F354" t="s">
        <v>29</v>
      </c>
      <c r="G354" s="1">
        <v>44925</v>
      </c>
      <c r="H354" t="s">
        <v>29</v>
      </c>
      <c r="I354" s="1">
        <v>44678</v>
      </c>
      <c r="J354" s="1" t="str">
        <f t="shared" si="38"/>
        <v>2022</v>
      </c>
      <c r="K354" s="1" t="str">
        <f t="shared" si="39"/>
        <v>Apr</v>
      </c>
      <c r="L354" t="s">
        <v>36</v>
      </c>
      <c r="M354" t="s">
        <v>42</v>
      </c>
      <c r="N354" t="s">
        <v>43</v>
      </c>
      <c r="O354" t="s">
        <v>44</v>
      </c>
      <c r="P354" s="1">
        <v>45336</v>
      </c>
      <c r="Q354" s="1" t="str">
        <f t="shared" si="35"/>
        <v>2024</v>
      </c>
      <c r="R354" t="s">
        <v>45</v>
      </c>
      <c r="S354" t="s">
        <v>68</v>
      </c>
      <c r="T354">
        <v>5</v>
      </c>
      <c r="U354">
        <v>103176</v>
      </c>
      <c r="V354">
        <v>6225</v>
      </c>
      <c r="W354">
        <v>4</v>
      </c>
      <c r="X354">
        <v>115</v>
      </c>
      <c r="Y354">
        <v>9</v>
      </c>
      <c r="Z354">
        <v>1</v>
      </c>
      <c r="AA354">
        <v>13</v>
      </c>
      <c r="AB354" s="4">
        <f t="shared" si="34"/>
        <v>3.5616438356164384</v>
      </c>
    </row>
    <row r="355" spans="1:28" x14ac:dyDescent="0.3">
      <c r="A355" t="s">
        <v>750</v>
      </c>
      <c r="B355" t="s">
        <v>751</v>
      </c>
      <c r="C355" t="s">
        <v>59</v>
      </c>
      <c r="D355" t="s">
        <v>878</v>
      </c>
      <c r="E355" s="1">
        <v>44824</v>
      </c>
      <c r="F355" t="s">
        <v>36</v>
      </c>
      <c r="G355" s="1">
        <v>44657</v>
      </c>
      <c r="H355" t="s">
        <v>29</v>
      </c>
      <c r="I355" s="1">
        <v>44394</v>
      </c>
      <c r="J355" s="1" t="str">
        <f t="shared" si="38"/>
        <v>2021</v>
      </c>
      <c r="K355" s="1" t="str">
        <f t="shared" si="39"/>
        <v>Jul</v>
      </c>
      <c r="L355" t="s">
        <v>29</v>
      </c>
      <c r="M355" t="s">
        <v>54</v>
      </c>
      <c r="N355" t="s">
        <v>43</v>
      </c>
      <c r="O355" t="s">
        <v>44</v>
      </c>
      <c r="P355" s="1">
        <v>44023</v>
      </c>
      <c r="Q355" s="1" t="str">
        <f t="shared" si="35"/>
        <v>2020</v>
      </c>
      <c r="R355" t="s">
        <v>38</v>
      </c>
      <c r="S355" t="s">
        <v>33</v>
      </c>
      <c r="T355">
        <v>13</v>
      </c>
      <c r="U355">
        <v>98454</v>
      </c>
      <c r="V355">
        <v>16315</v>
      </c>
      <c r="W355">
        <v>3</v>
      </c>
      <c r="X355">
        <v>15</v>
      </c>
      <c r="Y355">
        <v>1</v>
      </c>
      <c r="Z355">
        <v>9</v>
      </c>
      <c r="AA355">
        <v>12</v>
      </c>
      <c r="AB355" s="4">
        <f t="shared" si="34"/>
        <v>3.2876712328767121</v>
      </c>
    </row>
    <row r="356" spans="1:28" x14ac:dyDescent="0.3">
      <c r="A356" t="s">
        <v>752</v>
      </c>
      <c r="B356" t="s">
        <v>753</v>
      </c>
      <c r="C356" t="s">
        <v>28</v>
      </c>
      <c r="D356" t="s">
        <v>878</v>
      </c>
      <c r="E356" s="1">
        <v>44767</v>
      </c>
      <c r="F356" t="s">
        <v>36</v>
      </c>
      <c r="G356" s="1">
        <v>45121</v>
      </c>
      <c r="H356" t="s">
        <v>36</v>
      </c>
      <c r="I356" s="1">
        <v>44722</v>
      </c>
      <c r="J356" s="1" t="str">
        <f t="shared" si="38"/>
        <v>2022</v>
      </c>
      <c r="K356" s="1" t="str">
        <f t="shared" si="39"/>
        <v>Jun</v>
      </c>
      <c r="L356" t="s">
        <v>29</v>
      </c>
      <c r="M356" t="s">
        <v>30</v>
      </c>
      <c r="N356" t="s">
        <v>50</v>
      </c>
      <c r="O356" t="s">
        <v>53</v>
      </c>
      <c r="P356" s="1">
        <v>45385</v>
      </c>
      <c r="Q356" s="1" t="str">
        <f t="shared" si="35"/>
        <v>2024</v>
      </c>
      <c r="R356" t="s">
        <v>38</v>
      </c>
      <c r="S356" t="s">
        <v>54</v>
      </c>
      <c r="T356">
        <v>22</v>
      </c>
      <c r="U356">
        <v>47990</v>
      </c>
      <c r="V356">
        <v>6092</v>
      </c>
      <c r="W356">
        <v>1</v>
      </c>
      <c r="X356">
        <v>7</v>
      </c>
      <c r="Y356">
        <v>5</v>
      </c>
      <c r="Z356">
        <v>10</v>
      </c>
      <c r="AA356">
        <v>14</v>
      </c>
      <c r="AB356" s="4">
        <f t="shared" si="34"/>
        <v>3.8356164383561646</v>
      </c>
    </row>
    <row r="357" spans="1:28" x14ac:dyDescent="0.3">
      <c r="A357" t="s">
        <v>152</v>
      </c>
      <c r="B357" t="s">
        <v>754</v>
      </c>
      <c r="C357" t="s">
        <v>59</v>
      </c>
      <c r="D357" t="s">
        <v>878</v>
      </c>
      <c r="E357" s="1">
        <v>44735</v>
      </c>
      <c r="F357" t="s">
        <v>36</v>
      </c>
      <c r="G357" s="1">
        <v>44919</v>
      </c>
      <c r="H357" t="s">
        <v>36</v>
      </c>
      <c r="I357" s="1">
        <v>45346</v>
      </c>
      <c r="J357" s="1" t="str">
        <f t="shared" si="38"/>
        <v>2024</v>
      </c>
      <c r="K357" s="1" t="str">
        <f t="shared" si="39"/>
        <v>Feb</v>
      </c>
      <c r="L357" t="s">
        <v>36</v>
      </c>
      <c r="M357" t="s">
        <v>30</v>
      </c>
      <c r="N357" t="s">
        <v>37</v>
      </c>
      <c r="O357" t="s">
        <v>32</v>
      </c>
      <c r="P357" s="1">
        <v>44023</v>
      </c>
      <c r="Q357" s="1" t="str">
        <f t="shared" si="35"/>
        <v>2020</v>
      </c>
      <c r="R357" t="s">
        <v>38</v>
      </c>
      <c r="S357" t="s">
        <v>54</v>
      </c>
      <c r="T357">
        <v>4</v>
      </c>
      <c r="U357">
        <v>70319</v>
      </c>
      <c r="V357">
        <v>15492</v>
      </c>
      <c r="W357">
        <v>1</v>
      </c>
      <c r="X357">
        <v>166</v>
      </c>
      <c r="Y357">
        <v>5</v>
      </c>
      <c r="Z357">
        <v>8</v>
      </c>
      <c r="AA357">
        <v>4</v>
      </c>
      <c r="AB357" s="4">
        <f t="shared" si="34"/>
        <v>1.095890410958904</v>
      </c>
    </row>
    <row r="358" spans="1:28" x14ac:dyDescent="0.3">
      <c r="A358" t="s">
        <v>755</v>
      </c>
      <c r="B358" t="s">
        <v>756</v>
      </c>
      <c r="C358" t="s">
        <v>59</v>
      </c>
      <c r="D358" t="s">
        <v>878</v>
      </c>
      <c r="E358" s="1">
        <v>45314</v>
      </c>
      <c r="F358" t="s">
        <v>36</v>
      </c>
      <c r="G358" s="1">
        <v>44505</v>
      </c>
      <c r="H358" t="s">
        <v>36</v>
      </c>
      <c r="I358" s="1">
        <v>44196</v>
      </c>
      <c r="J358" s="1" t="str">
        <f t="shared" si="38"/>
        <v>2020</v>
      </c>
      <c r="K358" s="1" t="str">
        <f t="shared" si="39"/>
        <v>Dec</v>
      </c>
      <c r="L358" t="s">
        <v>29</v>
      </c>
      <c r="M358" t="s">
        <v>42</v>
      </c>
      <c r="N358" t="s">
        <v>81</v>
      </c>
      <c r="O358" t="s">
        <v>32</v>
      </c>
      <c r="P358" s="1">
        <v>44023</v>
      </c>
      <c r="Q358" s="1" t="str">
        <f t="shared" si="35"/>
        <v>2020</v>
      </c>
      <c r="R358" t="s">
        <v>45</v>
      </c>
      <c r="S358" t="s">
        <v>46</v>
      </c>
      <c r="T358">
        <v>26</v>
      </c>
      <c r="U358">
        <v>120212</v>
      </c>
      <c r="V358">
        <v>14305</v>
      </c>
      <c r="W358">
        <v>2</v>
      </c>
      <c r="X358">
        <v>33</v>
      </c>
      <c r="Y358">
        <v>8</v>
      </c>
      <c r="Z358">
        <v>1</v>
      </c>
      <c r="AA358">
        <v>1</v>
      </c>
      <c r="AB358" s="4">
        <f t="shared" si="34"/>
        <v>0.27397260273972601</v>
      </c>
    </row>
    <row r="359" spans="1:28" x14ac:dyDescent="0.3">
      <c r="A359" t="s">
        <v>570</v>
      </c>
      <c r="B359" t="s">
        <v>757</v>
      </c>
      <c r="C359" t="s">
        <v>59</v>
      </c>
      <c r="D359" t="s">
        <v>878</v>
      </c>
      <c r="E359" s="1">
        <v>45234</v>
      </c>
      <c r="F359" t="s">
        <v>36</v>
      </c>
      <c r="G359" s="1">
        <v>44459</v>
      </c>
      <c r="H359" t="s">
        <v>29</v>
      </c>
      <c r="I359" s="1">
        <v>44125</v>
      </c>
      <c r="J359" s="1" t="str">
        <f t="shared" si="38"/>
        <v>2020</v>
      </c>
      <c r="K359" s="1" t="str">
        <f t="shared" si="39"/>
        <v>Oct</v>
      </c>
      <c r="L359" t="s">
        <v>29</v>
      </c>
      <c r="M359" t="s">
        <v>30</v>
      </c>
      <c r="N359" t="s">
        <v>37</v>
      </c>
      <c r="O359" t="s">
        <v>44</v>
      </c>
      <c r="P359" s="1">
        <v>45120</v>
      </c>
      <c r="Q359" s="1" t="str">
        <f t="shared" si="35"/>
        <v>2023</v>
      </c>
      <c r="R359" t="s">
        <v>38</v>
      </c>
      <c r="S359" t="s">
        <v>68</v>
      </c>
      <c r="T359">
        <v>23</v>
      </c>
      <c r="U359">
        <v>140998</v>
      </c>
      <c r="V359">
        <v>3561</v>
      </c>
      <c r="W359">
        <v>4</v>
      </c>
      <c r="X359">
        <v>128</v>
      </c>
      <c r="Y359">
        <v>7</v>
      </c>
      <c r="Z359">
        <v>6</v>
      </c>
      <c r="AA359">
        <v>9</v>
      </c>
      <c r="AB359" s="4">
        <f t="shared" si="34"/>
        <v>2.4657534246575343</v>
      </c>
    </row>
    <row r="360" spans="1:28" x14ac:dyDescent="0.3">
      <c r="A360" t="s">
        <v>758</v>
      </c>
      <c r="B360" t="s">
        <v>759</v>
      </c>
      <c r="C360" t="s">
        <v>41</v>
      </c>
      <c r="D360" t="s">
        <v>878</v>
      </c>
      <c r="E360" s="1">
        <v>44793</v>
      </c>
      <c r="F360" t="s">
        <v>36</v>
      </c>
      <c r="G360" s="1">
        <v>44438</v>
      </c>
      <c r="H360" t="s">
        <v>29</v>
      </c>
      <c r="I360" s="1">
        <v>44809</v>
      </c>
      <c r="J360" s="1" t="str">
        <f t="shared" si="38"/>
        <v>2022</v>
      </c>
      <c r="K360" s="1" t="str">
        <f t="shared" si="39"/>
        <v>Sep</v>
      </c>
      <c r="L360" t="s">
        <v>36</v>
      </c>
      <c r="M360" t="s">
        <v>54</v>
      </c>
      <c r="N360" t="s">
        <v>50</v>
      </c>
      <c r="O360" t="s">
        <v>53</v>
      </c>
      <c r="P360" s="1">
        <v>45178</v>
      </c>
      <c r="Q360" s="1" t="str">
        <f t="shared" si="35"/>
        <v>2023</v>
      </c>
      <c r="R360" t="s">
        <v>45</v>
      </c>
      <c r="S360" t="s">
        <v>54</v>
      </c>
      <c r="T360">
        <v>28</v>
      </c>
      <c r="U360">
        <v>81694</v>
      </c>
      <c r="V360">
        <v>6103</v>
      </c>
      <c r="W360">
        <v>3</v>
      </c>
      <c r="X360">
        <v>52</v>
      </c>
      <c r="Y360">
        <v>6</v>
      </c>
      <c r="Z360">
        <v>2</v>
      </c>
      <c r="AA360">
        <v>3</v>
      </c>
      <c r="AB360" s="4">
        <f t="shared" si="34"/>
        <v>0.82191780821917804</v>
      </c>
    </row>
    <row r="361" spans="1:28" x14ac:dyDescent="0.3">
      <c r="A361" t="s">
        <v>760</v>
      </c>
      <c r="B361" t="s">
        <v>761</v>
      </c>
      <c r="C361" t="s">
        <v>28</v>
      </c>
      <c r="D361" t="s">
        <v>878</v>
      </c>
      <c r="E361" s="1">
        <v>44878</v>
      </c>
      <c r="F361" t="s">
        <v>29</v>
      </c>
      <c r="G361" s="1">
        <v>45101</v>
      </c>
      <c r="H361" t="s">
        <v>36</v>
      </c>
      <c r="I361" s="1">
        <v>44458</v>
      </c>
      <c r="J361" s="1" t="str">
        <f t="shared" si="38"/>
        <v>2021</v>
      </c>
      <c r="K361" s="1" t="str">
        <f t="shared" si="39"/>
        <v>Sep</v>
      </c>
      <c r="L361" t="s">
        <v>29</v>
      </c>
      <c r="M361" t="s">
        <v>54</v>
      </c>
      <c r="N361" t="s">
        <v>66</v>
      </c>
      <c r="O361" t="s">
        <v>53</v>
      </c>
      <c r="P361" s="1">
        <v>45120</v>
      </c>
      <c r="Q361" s="1" t="str">
        <f t="shared" si="35"/>
        <v>2023</v>
      </c>
      <c r="R361" t="s">
        <v>45</v>
      </c>
      <c r="S361" t="s">
        <v>46</v>
      </c>
      <c r="T361">
        <v>16</v>
      </c>
      <c r="U361">
        <v>134363</v>
      </c>
      <c r="V361">
        <v>19683</v>
      </c>
      <c r="W361">
        <v>2</v>
      </c>
      <c r="X361">
        <v>6</v>
      </c>
      <c r="Y361">
        <v>9</v>
      </c>
      <c r="Z361">
        <v>5</v>
      </c>
      <c r="AA361">
        <v>3</v>
      </c>
      <c r="AB361" s="4">
        <f t="shared" si="34"/>
        <v>0.82191780821917804</v>
      </c>
    </row>
    <row r="362" spans="1:28" x14ac:dyDescent="0.3">
      <c r="A362" t="s">
        <v>762</v>
      </c>
      <c r="B362" t="s">
        <v>763</v>
      </c>
      <c r="C362" t="s">
        <v>28</v>
      </c>
      <c r="D362" t="s">
        <v>878</v>
      </c>
      <c r="E362" s="1">
        <v>44012</v>
      </c>
      <c r="F362" t="s">
        <v>36</v>
      </c>
      <c r="G362" s="1">
        <v>44408</v>
      </c>
      <c r="H362" t="s">
        <v>36</v>
      </c>
      <c r="I362" s="1">
        <v>45099</v>
      </c>
      <c r="J362" s="1" t="str">
        <f t="shared" si="38"/>
        <v>2023</v>
      </c>
      <c r="K362" s="1" t="str">
        <f t="shared" si="39"/>
        <v>Jun</v>
      </c>
      <c r="L362" t="s">
        <v>36</v>
      </c>
      <c r="M362" t="s">
        <v>30</v>
      </c>
      <c r="N362" t="s">
        <v>37</v>
      </c>
      <c r="O362" t="s">
        <v>44</v>
      </c>
      <c r="P362" s="1">
        <v>45163</v>
      </c>
      <c r="Q362" s="1" t="str">
        <f t="shared" si="35"/>
        <v>2023</v>
      </c>
      <c r="R362" t="s">
        <v>38</v>
      </c>
      <c r="S362" t="s">
        <v>46</v>
      </c>
      <c r="T362">
        <v>6</v>
      </c>
      <c r="U362">
        <v>145451</v>
      </c>
      <c r="V362">
        <v>15363</v>
      </c>
      <c r="W362">
        <v>4</v>
      </c>
      <c r="X362">
        <v>113</v>
      </c>
      <c r="Y362">
        <v>2</v>
      </c>
      <c r="Z362">
        <v>10</v>
      </c>
      <c r="AA362">
        <v>14</v>
      </c>
      <c r="AB362" s="4">
        <f t="shared" si="34"/>
        <v>3.8356164383561646</v>
      </c>
    </row>
    <row r="363" spans="1:28" x14ac:dyDescent="0.3">
      <c r="A363" t="s">
        <v>764</v>
      </c>
      <c r="B363" t="s">
        <v>765</v>
      </c>
      <c r="C363" t="s">
        <v>59</v>
      </c>
      <c r="D363" t="s">
        <v>878</v>
      </c>
      <c r="E363" s="1">
        <v>44838</v>
      </c>
      <c r="F363" t="s">
        <v>36</v>
      </c>
      <c r="G363" s="1">
        <v>44701</v>
      </c>
      <c r="H363" t="s">
        <v>29</v>
      </c>
      <c r="I363" s="1">
        <v>44567</v>
      </c>
      <c r="J363" s="1" t="str">
        <f t="shared" si="38"/>
        <v>2022</v>
      </c>
      <c r="K363" s="1" t="str">
        <f t="shared" si="39"/>
        <v>Jan</v>
      </c>
      <c r="L363" t="s">
        <v>36</v>
      </c>
      <c r="M363" t="s">
        <v>42</v>
      </c>
      <c r="N363" t="s">
        <v>37</v>
      </c>
      <c r="O363" t="s">
        <v>32</v>
      </c>
      <c r="P363" s="1">
        <v>45120</v>
      </c>
      <c r="Q363" s="1" t="str">
        <f t="shared" si="35"/>
        <v>2023</v>
      </c>
      <c r="R363" t="s">
        <v>45</v>
      </c>
      <c r="S363" t="s">
        <v>46</v>
      </c>
      <c r="T363">
        <v>30</v>
      </c>
      <c r="U363">
        <v>143824</v>
      </c>
      <c r="V363">
        <v>2499</v>
      </c>
      <c r="W363">
        <v>4</v>
      </c>
      <c r="X363">
        <v>162</v>
      </c>
      <c r="Y363">
        <v>3</v>
      </c>
      <c r="Z363">
        <v>6</v>
      </c>
      <c r="AA363">
        <v>1</v>
      </c>
      <c r="AB363" s="4">
        <f t="shared" si="34"/>
        <v>0.27397260273972601</v>
      </c>
    </row>
    <row r="364" spans="1:28" x14ac:dyDescent="0.3">
      <c r="A364" t="s">
        <v>766</v>
      </c>
      <c r="B364" t="s">
        <v>767</v>
      </c>
      <c r="C364" t="s">
        <v>41</v>
      </c>
      <c r="D364" t="s">
        <v>49</v>
      </c>
      <c r="E364" s="1">
        <v>45311</v>
      </c>
      <c r="F364" t="s">
        <v>29</v>
      </c>
      <c r="G364" s="1">
        <v>44889</v>
      </c>
      <c r="H364" t="s">
        <v>29</v>
      </c>
      <c r="I364" s="1">
        <v>45350</v>
      </c>
      <c r="J364" s="1" t="str">
        <f t="shared" si="38"/>
        <v>2024</v>
      </c>
      <c r="K364" s="1" t="str">
        <f t="shared" si="39"/>
        <v>Feb</v>
      </c>
      <c r="L364" t="s">
        <v>29</v>
      </c>
      <c r="M364" t="s">
        <v>42</v>
      </c>
      <c r="N364" t="s">
        <v>81</v>
      </c>
      <c r="O364" t="s">
        <v>32</v>
      </c>
      <c r="P364" s="1">
        <v>45120</v>
      </c>
      <c r="Q364" s="1" t="str">
        <f t="shared" si="35"/>
        <v>2023</v>
      </c>
      <c r="R364" t="s">
        <v>45</v>
      </c>
      <c r="S364" t="s">
        <v>33</v>
      </c>
      <c r="T364">
        <v>16</v>
      </c>
      <c r="U364">
        <v>72477</v>
      </c>
      <c r="V364">
        <v>11153</v>
      </c>
      <c r="W364">
        <v>2</v>
      </c>
      <c r="X364">
        <v>119</v>
      </c>
      <c r="Y364">
        <v>9</v>
      </c>
      <c r="Z364">
        <v>2</v>
      </c>
      <c r="AA364">
        <v>15</v>
      </c>
      <c r="AB364" s="4">
        <f t="shared" si="34"/>
        <v>4.10958904109589</v>
      </c>
    </row>
    <row r="365" spans="1:28" x14ac:dyDescent="0.3">
      <c r="A365" t="s">
        <v>768</v>
      </c>
      <c r="B365" t="s">
        <v>769</v>
      </c>
      <c r="C365" t="s">
        <v>28</v>
      </c>
      <c r="D365" t="s">
        <v>878</v>
      </c>
      <c r="E365" s="1">
        <v>44246</v>
      </c>
      <c r="F365" t="s">
        <v>29</v>
      </c>
      <c r="G365" s="1">
        <v>44053</v>
      </c>
      <c r="H365" t="s">
        <v>29</v>
      </c>
      <c r="I365" s="1">
        <v>44527</v>
      </c>
      <c r="J365" s="1" t="str">
        <f t="shared" si="38"/>
        <v>2021</v>
      </c>
      <c r="K365" s="1" t="str">
        <f t="shared" si="39"/>
        <v>Nov</v>
      </c>
      <c r="L365" t="s">
        <v>29</v>
      </c>
      <c r="M365" t="s">
        <v>54</v>
      </c>
      <c r="N365" t="s">
        <v>50</v>
      </c>
      <c r="O365" t="s">
        <v>44</v>
      </c>
      <c r="P365" s="1">
        <v>44488</v>
      </c>
      <c r="Q365" s="1" t="str">
        <f t="shared" si="35"/>
        <v>2021</v>
      </c>
      <c r="R365" t="s">
        <v>38</v>
      </c>
      <c r="S365" t="s">
        <v>54</v>
      </c>
      <c r="T365">
        <v>30</v>
      </c>
      <c r="U365">
        <v>146153</v>
      </c>
      <c r="V365">
        <v>16456</v>
      </c>
      <c r="W365">
        <v>5</v>
      </c>
      <c r="X365">
        <v>111</v>
      </c>
      <c r="Y365">
        <v>6</v>
      </c>
      <c r="Z365">
        <v>4</v>
      </c>
      <c r="AA365">
        <v>7</v>
      </c>
      <c r="AB365" s="4">
        <f t="shared" si="34"/>
        <v>1.9178082191780823</v>
      </c>
    </row>
    <row r="366" spans="1:28" x14ac:dyDescent="0.3">
      <c r="A366" t="s">
        <v>770</v>
      </c>
      <c r="B366" t="s">
        <v>771</v>
      </c>
      <c r="C366" t="s">
        <v>28</v>
      </c>
      <c r="D366" t="s">
        <v>49</v>
      </c>
      <c r="E366" s="1">
        <v>44570</v>
      </c>
      <c r="F366" t="s">
        <v>29</v>
      </c>
      <c r="G366" s="1">
        <v>45335</v>
      </c>
      <c r="H366" t="s">
        <v>36</v>
      </c>
      <c r="I366" s="1">
        <v>44411</v>
      </c>
      <c r="J366" s="1" t="str">
        <f t="shared" ref="J366:J385" si="40">TEXT($I366,"yyyy")</f>
        <v>2021</v>
      </c>
      <c r="K366" s="1" t="str">
        <f t="shared" ref="K366:K385" si="41">TEXT(I366,"mmm")</f>
        <v>Aug</v>
      </c>
      <c r="L366" t="s">
        <v>29</v>
      </c>
      <c r="M366" t="s">
        <v>42</v>
      </c>
      <c r="N366" t="s">
        <v>81</v>
      </c>
      <c r="O366" t="s">
        <v>44</v>
      </c>
      <c r="P366" s="1">
        <v>45149</v>
      </c>
      <c r="Q366" s="1" t="str">
        <f t="shared" si="35"/>
        <v>2023</v>
      </c>
      <c r="R366" t="s">
        <v>45</v>
      </c>
      <c r="S366" t="s">
        <v>68</v>
      </c>
      <c r="T366">
        <v>6</v>
      </c>
      <c r="U366">
        <v>91144</v>
      </c>
      <c r="V366">
        <v>4798</v>
      </c>
      <c r="W366">
        <v>3</v>
      </c>
      <c r="X366">
        <v>87</v>
      </c>
      <c r="Y366">
        <v>3</v>
      </c>
      <c r="Z366">
        <v>5</v>
      </c>
      <c r="AA366">
        <v>14</v>
      </c>
      <c r="AB366" s="4">
        <f t="shared" si="34"/>
        <v>3.8356164383561646</v>
      </c>
    </row>
    <row r="367" spans="1:28" x14ac:dyDescent="0.3">
      <c r="A367" t="s">
        <v>772</v>
      </c>
      <c r="B367" t="s">
        <v>773</v>
      </c>
      <c r="C367" t="s">
        <v>28</v>
      </c>
      <c r="D367" t="s">
        <v>878</v>
      </c>
      <c r="E367" s="1">
        <v>45007</v>
      </c>
      <c r="F367" t="s">
        <v>29</v>
      </c>
      <c r="G367" s="1">
        <v>44723</v>
      </c>
      <c r="H367" t="s">
        <v>36</v>
      </c>
      <c r="I367" s="1">
        <v>44962</v>
      </c>
      <c r="J367" s="1" t="str">
        <f t="shared" si="40"/>
        <v>2023</v>
      </c>
      <c r="K367" s="1" t="str">
        <f t="shared" si="41"/>
        <v>Feb</v>
      </c>
      <c r="L367" t="s">
        <v>36</v>
      </c>
      <c r="M367" t="s">
        <v>30</v>
      </c>
      <c r="N367" t="s">
        <v>43</v>
      </c>
      <c r="O367" t="s">
        <v>44</v>
      </c>
      <c r="P367" s="1">
        <v>44384</v>
      </c>
      <c r="Q367" s="1" t="str">
        <f t="shared" si="35"/>
        <v>2021</v>
      </c>
      <c r="R367" t="s">
        <v>38</v>
      </c>
      <c r="S367" t="s">
        <v>54</v>
      </c>
      <c r="T367">
        <v>26</v>
      </c>
      <c r="U367">
        <v>128746</v>
      </c>
      <c r="V367">
        <v>19344</v>
      </c>
      <c r="W367">
        <v>3</v>
      </c>
      <c r="X367">
        <v>91</v>
      </c>
      <c r="Y367">
        <v>6</v>
      </c>
      <c r="Z367">
        <v>5</v>
      </c>
      <c r="AA367">
        <v>2</v>
      </c>
      <c r="AB367" s="4">
        <f t="shared" si="34"/>
        <v>0.54794520547945202</v>
      </c>
    </row>
    <row r="368" spans="1:28" x14ac:dyDescent="0.3">
      <c r="A368" t="s">
        <v>774</v>
      </c>
      <c r="B368" t="s">
        <v>775</v>
      </c>
      <c r="C368" t="s">
        <v>41</v>
      </c>
      <c r="D368" t="s">
        <v>878</v>
      </c>
      <c r="E368" s="1">
        <v>44974</v>
      </c>
      <c r="F368" t="s">
        <v>29</v>
      </c>
      <c r="G368" s="1">
        <v>45264</v>
      </c>
      <c r="H368" t="s">
        <v>29</v>
      </c>
      <c r="I368" s="1">
        <v>45534</v>
      </c>
      <c r="J368" s="1" t="str">
        <f t="shared" si="40"/>
        <v>2024</v>
      </c>
      <c r="K368" s="1" t="str">
        <f t="shared" si="41"/>
        <v>Aug</v>
      </c>
      <c r="L368" t="s">
        <v>36</v>
      </c>
      <c r="M368" t="s">
        <v>30</v>
      </c>
      <c r="N368" t="s">
        <v>43</v>
      </c>
      <c r="O368" t="s">
        <v>53</v>
      </c>
      <c r="P368" s="1">
        <v>44384</v>
      </c>
      <c r="Q368" s="1" t="str">
        <f t="shared" si="35"/>
        <v>2021</v>
      </c>
      <c r="R368" t="s">
        <v>38</v>
      </c>
      <c r="S368" t="s">
        <v>54</v>
      </c>
      <c r="T368">
        <v>8</v>
      </c>
      <c r="U368">
        <v>72590</v>
      </c>
      <c r="V368">
        <v>6466</v>
      </c>
      <c r="W368">
        <v>3</v>
      </c>
      <c r="X368">
        <v>47</v>
      </c>
      <c r="Y368">
        <v>8</v>
      </c>
      <c r="Z368">
        <v>7</v>
      </c>
      <c r="AA368">
        <v>7</v>
      </c>
      <c r="AB368" s="4">
        <f t="shared" si="34"/>
        <v>1.9178082191780823</v>
      </c>
    </row>
    <row r="369" spans="1:28" x14ac:dyDescent="0.3">
      <c r="A369" t="s">
        <v>776</v>
      </c>
      <c r="B369" t="s">
        <v>777</v>
      </c>
      <c r="C369" t="s">
        <v>59</v>
      </c>
      <c r="D369" t="s">
        <v>49</v>
      </c>
      <c r="E369" s="1">
        <v>44862</v>
      </c>
      <c r="F369" t="s">
        <v>36</v>
      </c>
      <c r="G369" s="1">
        <v>45359</v>
      </c>
      <c r="H369" t="s">
        <v>36</v>
      </c>
      <c r="I369" s="1">
        <v>43853</v>
      </c>
      <c r="J369" s="1" t="str">
        <f t="shared" si="40"/>
        <v>2020</v>
      </c>
      <c r="K369" s="1" t="str">
        <f t="shared" si="41"/>
        <v>Jan</v>
      </c>
      <c r="L369" t="s">
        <v>29</v>
      </c>
      <c r="M369" t="s">
        <v>30</v>
      </c>
      <c r="N369" t="s">
        <v>50</v>
      </c>
      <c r="O369" t="s">
        <v>32</v>
      </c>
      <c r="P369" s="1">
        <v>44384</v>
      </c>
      <c r="Q369" s="1" t="str">
        <f t="shared" si="35"/>
        <v>2021</v>
      </c>
      <c r="R369" t="s">
        <v>38</v>
      </c>
      <c r="S369" t="s">
        <v>68</v>
      </c>
      <c r="T369">
        <v>20</v>
      </c>
      <c r="U369">
        <v>96407</v>
      </c>
      <c r="V369">
        <v>1036</v>
      </c>
      <c r="W369">
        <v>3</v>
      </c>
      <c r="X369">
        <v>197</v>
      </c>
      <c r="Y369">
        <v>10</v>
      </c>
      <c r="Z369">
        <v>1</v>
      </c>
      <c r="AA369">
        <v>3</v>
      </c>
      <c r="AB369" s="4">
        <f t="shared" si="34"/>
        <v>0.82191780821917804</v>
      </c>
    </row>
    <row r="370" spans="1:28" x14ac:dyDescent="0.3">
      <c r="A370" t="s">
        <v>778</v>
      </c>
      <c r="B370" s="2" t="s">
        <v>779</v>
      </c>
      <c r="C370" t="s">
        <v>28</v>
      </c>
      <c r="D370" t="s">
        <v>49</v>
      </c>
      <c r="E370" s="1">
        <v>44928</v>
      </c>
      <c r="F370" t="s">
        <v>36</v>
      </c>
      <c r="G370" s="1">
        <v>44031</v>
      </c>
      <c r="H370" t="s">
        <v>29</v>
      </c>
      <c r="I370" s="1">
        <v>45109</v>
      </c>
      <c r="J370" s="1" t="str">
        <f t="shared" si="40"/>
        <v>2023</v>
      </c>
      <c r="K370" s="1" t="str">
        <f t="shared" si="41"/>
        <v>Jul</v>
      </c>
      <c r="L370" t="s">
        <v>29</v>
      </c>
      <c r="M370" t="s">
        <v>54</v>
      </c>
      <c r="N370" t="s">
        <v>81</v>
      </c>
      <c r="O370" t="s">
        <v>53</v>
      </c>
      <c r="P370" s="1">
        <v>44384</v>
      </c>
      <c r="Q370" s="1" t="str">
        <f t="shared" si="35"/>
        <v>2021</v>
      </c>
      <c r="R370" t="s">
        <v>38</v>
      </c>
      <c r="S370" t="s">
        <v>33</v>
      </c>
      <c r="T370">
        <v>26</v>
      </c>
      <c r="U370">
        <v>77363</v>
      </c>
      <c r="V370">
        <v>18271</v>
      </c>
      <c r="W370">
        <v>2</v>
      </c>
      <c r="X370">
        <v>8</v>
      </c>
      <c r="Y370">
        <v>1</v>
      </c>
      <c r="Z370">
        <v>10</v>
      </c>
      <c r="AA370">
        <v>9</v>
      </c>
      <c r="AB370" s="4">
        <f t="shared" si="34"/>
        <v>2.4657534246575343</v>
      </c>
    </row>
    <row r="371" spans="1:28" x14ac:dyDescent="0.3">
      <c r="A371" t="s">
        <v>780</v>
      </c>
      <c r="B371" t="s">
        <v>781</v>
      </c>
      <c r="C371" t="s">
        <v>59</v>
      </c>
      <c r="D371" t="s">
        <v>878</v>
      </c>
      <c r="E371" s="1">
        <v>44865</v>
      </c>
      <c r="F371" t="s">
        <v>36</v>
      </c>
      <c r="G371" s="1">
        <v>45442</v>
      </c>
      <c r="H371" t="s">
        <v>29</v>
      </c>
      <c r="I371" s="1">
        <v>45102</v>
      </c>
      <c r="J371" s="1" t="str">
        <f t="shared" si="40"/>
        <v>2023</v>
      </c>
      <c r="K371" s="1" t="str">
        <f t="shared" si="41"/>
        <v>Jun</v>
      </c>
      <c r="L371" t="s">
        <v>36</v>
      </c>
      <c r="M371" t="s">
        <v>30</v>
      </c>
      <c r="N371" t="s">
        <v>37</v>
      </c>
      <c r="O371" t="s">
        <v>32</v>
      </c>
      <c r="P371" s="1">
        <v>44467</v>
      </c>
      <c r="Q371" s="1" t="str">
        <f t="shared" si="35"/>
        <v>2021</v>
      </c>
      <c r="R371" t="s">
        <v>45</v>
      </c>
      <c r="S371" t="s">
        <v>46</v>
      </c>
      <c r="T371">
        <v>11</v>
      </c>
      <c r="U371">
        <v>71667</v>
      </c>
      <c r="V371">
        <v>4075</v>
      </c>
      <c r="W371">
        <v>4</v>
      </c>
      <c r="X371">
        <v>194</v>
      </c>
      <c r="Y371">
        <v>8</v>
      </c>
      <c r="Z371">
        <v>8</v>
      </c>
      <c r="AA371">
        <v>9</v>
      </c>
      <c r="AB371" s="4">
        <f t="shared" si="34"/>
        <v>2.4657534246575343</v>
      </c>
    </row>
    <row r="372" spans="1:28" x14ac:dyDescent="0.3">
      <c r="A372" t="s">
        <v>782</v>
      </c>
      <c r="B372" t="s">
        <v>783</v>
      </c>
      <c r="C372" t="s">
        <v>41</v>
      </c>
      <c r="D372" t="s">
        <v>878</v>
      </c>
      <c r="E372" s="1">
        <v>44207</v>
      </c>
      <c r="F372" t="s">
        <v>36</v>
      </c>
      <c r="G372" s="1">
        <v>44424</v>
      </c>
      <c r="H372" t="s">
        <v>36</v>
      </c>
      <c r="I372" s="1">
        <v>44888</v>
      </c>
      <c r="J372" s="1" t="str">
        <f t="shared" si="40"/>
        <v>2022</v>
      </c>
      <c r="K372" s="1" t="str">
        <f t="shared" si="41"/>
        <v>Nov</v>
      </c>
      <c r="L372" t="s">
        <v>29</v>
      </c>
      <c r="M372" t="s">
        <v>54</v>
      </c>
      <c r="N372" t="s">
        <v>37</v>
      </c>
      <c r="O372" t="s">
        <v>44</v>
      </c>
      <c r="P372" s="1">
        <v>44937</v>
      </c>
      <c r="Q372" s="1" t="str">
        <f t="shared" si="35"/>
        <v>2023</v>
      </c>
      <c r="R372" t="s">
        <v>45</v>
      </c>
      <c r="S372" t="s">
        <v>33</v>
      </c>
      <c r="T372">
        <v>3</v>
      </c>
      <c r="U372">
        <v>134565</v>
      </c>
      <c r="V372">
        <v>5588</v>
      </c>
      <c r="W372">
        <v>5</v>
      </c>
      <c r="X372">
        <v>108</v>
      </c>
      <c r="Y372">
        <v>1</v>
      </c>
      <c r="Z372">
        <v>5</v>
      </c>
      <c r="AA372">
        <v>3</v>
      </c>
      <c r="AB372" s="4">
        <f t="shared" si="34"/>
        <v>0.82191780821917804</v>
      </c>
    </row>
    <row r="373" spans="1:28" x14ac:dyDescent="0.3">
      <c r="A373" t="s">
        <v>784</v>
      </c>
      <c r="B373" t="s">
        <v>785</v>
      </c>
      <c r="C373" t="s">
        <v>41</v>
      </c>
      <c r="D373" t="s">
        <v>49</v>
      </c>
      <c r="E373" s="1">
        <v>45412</v>
      </c>
      <c r="F373" t="s">
        <v>36</v>
      </c>
      <c r="G373" s="1">
        <v>43859</v>
      </c>
      <c r="H373" t="s">
        <v>36</v>
      </c>
      <c r="I373" s="1">
        <v>43893</v>
      </c>
      <c r="J373" s="1" t="str">
        <f t="shared" si="40"/>
        <v>2020</v>
      </c>
      <c r="K373" s="1" t="str">
        <f t="shared" si="41"/>
        <v>Mar</v>
      </c>
      <c r="L373" t="s">
        <v>36</v>
      </c>
      <c r="M373" t="s">
        <v>54</v>
      </c>
      <c r="N373" t="s">
        <v>50</v>
      </c>
      <c r="O373" t="s">
        <v>44</v>
      </c>
      <c r="P373" s="1">
        <v>43921</v>
      </c>
      <c r="Q373" s="1" t="str">
        <f t="shared" si="35"/>
        <v>2020</v>
      </c>
      <c r="R373" t="s">
        <v>38</v>
      </c>
      <c r="S373" t="s">
        <v>68</v>
      </c>
      <c r="T373">
        <v>20</v>
      </c>
      <c r="U373">
        <v>74730</v>
      </c>
      <c r="V373">
        <v>19121</v>
      </c>
      <c r="W373">
        <v>3</v>
      </c>
      <c r="X373">
        <v>64</v>
      </c>
      <c r="Y373">
        <v>10</v>
      </c>
      <c r="Z373">
        <v>1</v>
      </c>
      <c r="AA373">
        <v>11</v>
      </c>
      <c r="AB373" s="4">
        <f t="shared" si="34"/>
        <v>3.0136986301369864</v>
      </c>
    </row>
    <row r="374" spans="1:28" x14ac:dyDescent="0.3">
      <c r="A374" t="s">
        <v>786</v>
      </c>
      <c r="B374" t="s">
        <v>787</v>
      </c>
      <c r="C374" t="s">
        <v>59</v>
      </c>
      <c r="D374" t="s">
        <v>49</v>
      </c>
      <c r="E374" s="1">
        <v>44606</v>
      </c>
      <c r="F374" t="s">
        <v>29</v>
      </c>
      <c r="G374" s="1">
        <v>44431</v>
      </c>
      <c r="H374" t="s">
        <v>29</v>
      </c>
      <c r="I374" s="1">
        <v>44606</v>
      </c>
      <c r="J374" s="1" t="str">
        <f t="shared" si="40"/>
        <v>2022</v>
      </c>
      <c r="K374" s="1" t="str">
        <f t="shared" si="41"/>
        <v>Feb</v>
      </c>
      <c r="L374" t="s">
        <v>36</v>
      </c>
      <c r="M374" t="s">
        <v>54</v>
      </c>
      <c r="N374" t="s">
        <v>43</v>
      </c>
      <c r="O374" t="s">
        <v>44</v>
      </c>
      <c r="P374" s="1">
        <v>44176</v>
      </c>
      <c r="Q374" s="1" t="str">
        <f t="shared" si="35"/>
        <v>2020</v>
      </c>
      <c r="R374" t="s">
        <v>45</v>
      </c>
      <c r="S374" t="s">
        <v>46</v>
      </c>
      <c r="T374">
        <v>16</v>
      </c>
      <c r="U374">
        <v>71052</v>
      </c>
      <c r="V374">
        <v>14105</v>
      </c>
      <c r="W374">
        <v>2</v>
      </c>
      <c r="X374">
        <v>86</v>
      </c>
      <c r="Y374">
        <v>6</v>
      </c>
      <c r="Z374">
        <v>10</v>
      </c>
      <c r="AA374">
        <v>6</v>
      </c>
      <c r="AB374" s="4">
        <f t="shared" si="34"/>
        <v>1.6438356164383561</v>
      </c>
    </row>
    <row r="375" spans="1:28" x14ac:dyDescent="0.3">
      <c r="A375" t="s">
        <v>788</v>
      </c>
      <c r="B375" t="s">
        <v>789</v>
      </c>
      <c r="C375" t="s">
        <v>59</v>
      </c>
      <c r="D375" t="s">
        <v>878</v>
      </c>
      <c r="E375" s="1">
        <v>45539</v>
      </c>
      <c r="F375" t="s">
        <v>36</v>
      </c>
      <c r="G375" s="1">
        <v>44418</v>
      </c>
      <c r="H375" t="s">
        <v>29</v>
      </c>
      <c r="I375" s="1">
        <v>44219</v>
      </c>
      <c r="J375" s="1" t="str">
        <f t="shared" si="40"/>
        <v>2021</v>
      </c>
      <c r="K375" s="1" t="str">
        <f t="shared" si="41"/>
        <v>Jan</v>
      </c>
      <c r="L375" t="s">
        <v>29</v>
      </c>
      <c r="M375" t="s">
        <v>30</v>
      </c>
      <c r="N375" t="s">
        <v>43</v>
      </c>
      <c r="O375" t="s">
        <v>44</v>
      </c>
      <c r="P375" s="1">
        <v>44637</v>
      </c>
      <c r="Q375" s="1" t="str">
        <f t="shared" si="35"/>
        <v>2022</v>
      </c>
      <c r="R375" t="s">
        <v>38</v>
      </c>
      <c r="S375" t="s">
        <v>33</v>
      </c>
      <c r="T375">
        <v>7</v>
      </c>
      <c r="U375">
        <v>88916</v>
      </c>
      <c r="V375">
        <v>9523</v>
      </c>
      <c r="W375">
        <v>2</v>
      </c>
      <c r="X375">
        <v>18</v>
      </c>
      <c r="Y375">
        <v>7</v>
      </c>
      <c r="Z375">
        <v>2</v>
      </c>
      <c r="AA375">
        <v>1</v>
      </c>
      <c r="AB375" s="4">
        <f t="shared" si="34"/>
        <v>0.27397260273972601</v>
      </c>
    </row>
    <row r="376" spans="1:28" x14ac:dyDescent="0.3">
      <c r="A376" t="s">
        <v>790</v>
      </c>
      <c r="B376" t="s">
        <v>791</v>
      </c>
      <c r="C376" t="s">
        <v>59</v>
      </c>
      <c r="D376" t="s">
        <v>878</v>
      </c>
      <c r="E376" s="1">
        <v>44695</v>
      </c>
      <c r="F376" t="s">
        <v>29</v>
      </c>
      <c r="G376" s="1">
        <v>45078</v>
      </c>
      <c r="H376" t="s">
        <v>36</v>
      </c>
      <c r="I376" s="1">
        <v>45020</v>
      </c>
      <c r="J376" s="1" t="str">
        <f t="shared" si="40"/>
        <v>2023</v>
      </c>
      <c r="K376" s="1" t="str">
        <f t="shared" si="41"/>
        <v>Apr</v>
      </c>
      <c r="L376" t="s">
        <v>29</v>
      </c>
      <c r="M376" t="s">
        <v>54</v>
      </c>
      <c r="N376" t="s">
        <v>37</v>
      </c>
      <c r="O376" t="s">
        <v>32</v>
      </c>
      <c r="P376" s="1">
        <v>43866</v>
      </c>
      <c r="Q376" s="1" t="str">
        <f t="shared" si="35"/>
        <v>2020</v>
      </c>
      <c r="R376" t="s">
        <v>38</v>
      </c>
      <c r="S376" t="s">
        <v>46</v>
      </c>
      <c r="T376">
        <v>16</v>
      </c>
      <c r="U376">
        <v>103098</v>
      </c>
      <c r="V376">
        <v>18933</v>
      </c>
      <c r="W376">
        <v>1</v>
      </c>
      <c r="X376">
        <v>47</v>
      </c>
      <c r="Y376">
        <v>9</v>
      </c>
      <c r="Z376">
        <v>6</v>
      </c>
      <c r="AA376">
        <v>10</v>
      </c>
      <c r="AB376" s="4">
        <f t="shared" si="34"/>
        <v>2.7397260273972601</v>
      </c>
    </row>
    <row r="377" spans="1:28" x14ac:dyDescent="0.3">
      <c r="A377" t="s">
        <v>792</v>
      </c>
      <c r="B377" t="s">
        <v>793</v>
      </c>
      <c r="C377" t="s">
        <v>59</v>
      </c>
      <c r="D377" t="s">
        <v>878</v>
      </c>
      <c r="E377" s="1">
        <v>44518</v>
      </c>
      <c r="F377" t="s">
        <v>36</v>
      </c>
      <c r="G377" s="1">
        <v>44226</v>
      </c>
      <c r="H377" t="s">
        <v>29</v>
      </c>
      <c r="I377" s="1">
        <v>44379</v>
      </c>
      <c r="J377" s="1" t="str">
        <f t="shared" si="40"/>
        <v>2021</v>
      </c>
      <c r="K377" s="1" t="str">
        <f t="shared" si="41"/>
        <v>Jul</v>
      </c>
      <c r="L377" t="s">
        <v>29</v>
      </c>
      <c r="M377" t="s">
        <v>42</v>
      </c>
      <c r="N377" t="s">
        <v>81</v>
      </c>
      <c r="O377" t="s">
        <v>44</v>
      </c>
      <c r="P377" s="1">
        <v>44481</v>
      </c>
      <c r="Q377" s="1" t="str">
        <f t="shared" si="35"/>
        <v>2021</v>
      </c>
      <c r="R377" t="s">
        <v>38</v>
      </c>
      <c r="S377" t="s">
        <v>46</v>
      </c>
      <c r="T377">
        <v>15</v>
      </c>
      <c r="U377">
        <v>110290</v>
      </c>
      <c r="V377">
        <v>12956</v>
      </c>
      <c r="W377">
        <v>4</v>
      </c>
      <c r="X377">
        <v>181</v>
      </c>
      <c r="Y377">
        <v>9</v>
      </c>
      <c r="Z377">
        <v>8</v>
      </c>
      <c r="AA377">
        <v>14</v>
      </c>
      <c r="AB377" s="4">
        <f t="shared" si="34"/>
        <v>3.8356164383561646</v>
      </c>
    </row>
    <row r="378" spans="1:28" x14ac:dyDescent="0.3">
      <c r="A378" t="s">
        <v>794</v>
      </c>
      <c r="B378" t="s">
        <v>795</v>
      </c>
      <c r="C378" t="s">
        <v>28</v>
      </c>
      <c r="D378" t="s">
        <v>878</v>
      </c>
      <c r="E378" s="1">
        <v>43840</v>
      </c>
      <c r="F378" t="s">
        <v>29</v>
      </c>
      <c r="G378" s="1">
        <v>44510</v>
      </c>
      <c r="H378" t="s">
        <v>36</v>
      </c>
      <c r="I378" s="1">
        <v>44257</v>
      </c>
      <c r="J378" s="1" t="str">
        <f t="shared" si="40"/>
        <v>2021</v>
      </c>
      <c r="K378" s="1" t="str">
        <f t="shared" si="41"/>
        <v>Mar</v>
      </c>
      <c r="L378" t="s">
        <v>29</v>
      </c>
      <c r="M378" t="s">
        <v>30</v>
      </c>
      <c r="N378" t="s">
        <v>66</v>
      </c>
      <c r="O378" t="s">
        <v>44</v>
      </c>
      <c r="P378" s="1">
        <v>45235</v>
      </c>
      <c r="Q378" s="1" t="str">
        <f t="shared" si="35"/>
        <v>2023</v>
      </c>
      <c r="R378" t="s">
        <v>45</v>
      </c>
      <c r="S378" t="s">
        <v>33</v>
      </c>
      <c r="T378">
        <v>20</v>
      </c>
      <c r="U378">
        <v>89929</v>
      </c>
      <c r="V378">
        <v>9719</v>
      </c>
      <c r="W378">
        <v>1</v>
      </c>
      <c r="X378">
        <v>141</v>
      </c>
      <c r="Y378">
        <v>6</v>
      </c>
      <c r="Z378">
        <v>8</v>
      </c>
      <c r="AA378">
        <v>3</v>
      </c>
      <c r="AB378" s="4">
        <f t="shared" si="34"/>
        <v>0.82191780821917804</v>
      </c>
    </row>
    <row r="379" spans="1:28" x14ac:dyDescent="0.3">
      <c r="A379" t="s">
        <v>796</v>
      </c>
      <c r="B379" t="s">
        <v>797</v>
      </c>
      <c r="C379" t="s">
        <v>28</v>
      </c>
      <c r="D379" t="s">
        <v>49</v>
      </c>
      <c r="E379" s="1">
        <v>45516</v>
      </c>
      <c r="F379" t="s">
        <v>29</v>
      </c>
      <c r="G379" s="1">
        <v>45027</v>
      </c>
      <c r="H379" t="s">
        <v>29</v>
      </c>
      <c r="I379" s="1">
        <v>43887</v>
      </c>
      <c r="J379" s="1" t="str">
        <f t="shared" si="40"/>
        <v>2020</v>
      </c>
      <c r="K379" s="1" t="str">
        <f t="shared" si="41"/>
        <v>Feb</v>
      </c>
      <c r="L379" t="s">
        <v>29</v>
      </c>
      <c r="M379" t="s">
        <v>42</v>
      </c>
      <c r="N379" t="s">
        <v>66</v>
      </c>
      <c r="O379" t="s">
        <v>44</v>
      </c>
      <c r="P379" s="1">
        <v>44850</v>
      </c>
      <c r="Q379" s="1" t="str">
        <f t="shared" si="35"/>
        <v>2022</v>
      </c>
      <c r="R379" t="s">
        <v>38</v>
      </c>
      <c r="S379" t="s">
        <v>68</v>
      </c>
      <c r="T379">
        <v>27</v>
      </c>
      <c r="U379">
        <v>142568</v>
      </c>
      <c r="V379">
        <v>11084</v>
      </c>
      <c r="W379">
        <v>3</v>
      </c>
      <c r="X379">
        <v>109</v>
      </c>
      <c r="Y379">
        <v>1</v>
      </c>
      <c r="Z379">
        <v>3</v>
      </c>
      <c r="AA379">
        <v>9</v>
      </c>
      <c r="AB379" s="4">
        <f t="shared" si="34"/>
        <v>2.4657534246575343</v>
      </c>
    </row>
    <row r="380" spans="1:28" x14ac:dyDescent="0.3">
      <c r="A380" t="s">
        <v>798</v>
      </c>
      <c r="B380" t="s">
        <v>799</v>
      </c>
      <c r="C380" t="s">
        <v>41</v>
      </c>
      <c r="D380" t="s">
        <v>878</v>
      </c>
      <c r="E380" s="1">
        <v>44923</v>
      </c>
      <c r="F380" t="s">
        <v>29</v>
      </c>
      <c r="G380" s="1">
        <v>44046</v>
      </c>
      <c r="H380" t="s">
        <v>29</v>
      </c>
      <c r="I380" s="1">
        <v>44383</v>
      </c>
      <c r="J380" s="1" t="str">
        <f t="shared" si="40"/>
        <v>2021</v>
      </c>
      <c r="K380" s="1" t="str">
        <f t="shared" si="41"/>
        <v>Jul</v>
      </c>
      <c r="L380" t="s">
        <v>29</v>
      </c>
      <c r="M380" t="s">
        <v>30</v>
      </c>
      <c r="N380" t="s">
        <v>43</v>
      </c>
      <c r="O380" t="s">
        <v>53</v>
      </c>
      <c r="P380" s="1">
        <v>45504</v>
      </c>
      <c r="Q380" s="1" t="str">
        <f t="shared" si="35"/>
        <v>2024</v>
      </c>
      <c r="R380" t="s">
        <v>45</v>
      </c>
      <c r="S380" t="s">
        <v>68</v>
      </c>
      <c r="T380">
        <v>28</v>
      </c>
      <c r="U380">
        <v>70981</v>
      </c>
      <c r="V380">
        <v>16655</v>
      </c>
      <c r="W380">
        <v>2</v>
      </c>
      <c r="X380">
        <v>50</v>
      </c>
      <c r="Y380">
        <v>7</v>
      </c>
      <c r="Z380">
        <v>2</v>
      </c>
      <c r="AA380">
        <v>0</v>
      </c>
      <c r="AB380" s="4">
        <f t="shared" ref="AB380:AB417" si="42">$AA380/365*100</f>
        <v>0</v>
      </c>
    </row>
    <row r="381" spans="1:28" x14ac:dyDescent="0.3">
      <c r="A381" t="s">
        <v>800</v>
      </c>
      <c r="B381" t="s">
        <v>801</v>
      </c>
      <c r="C381" t="s">
        <v>28</v>
      </c>
      <c r="D381" t="s">
        <v>49</v>
      </c>
      <c r="E381" s="1">
        <v>44762</v>
      </c>
      <c r="F381" t="s">
        <v>29</v>
      </c>
      <c r="G381" s="1">
        <v>44128</v>
      </c>
      <c r="H381" t="s">
        <v>36</v>
      </c>
      <c r="I381" s="1">
        <v>44125</v>
      </c>
      <c r="J381" s="1" t="str">
        <f t="shared" si="40"/>
        <v>2020</v>
      </c>
      <c r="K381" s="1" t="str">
        <f t="shared" si="41"/>
        <v>Oct</v>
      </c>
      <c r="L381" t="s">
        <v>36</v>
      </c>
      <c r="M381" t="s">
        <v>54</v>
      </c>
      <c r="N381" t="s">
        <v>31</v>
      </c>
      <c r="O381" t="s">
        <v>44</v>
      </c>
      <c r="P381" s="1">
        <v>44605</v>
      </c>
      <c r="Q381" s="1" t="str">
        <f t="shared" si="35"/>
        <v>2022</v>
      </c>
      <c r="R381" t="s">
        <v>45</v>
      </c>
      <c r="S381" t="s">
        <v>54</v>
      </c>
      <c r="T381">
        <v>1</v>
      </c>
      <c r="U381">
        <v>127211</v>
      </c>
      <c r="V381">
        <v>15115</v>
      </c>
      <c r="W381">
        <v>2</v>
      </c>
      <c r="X381">
        <v>12</v>
      </c>
      <c r="Y381">
        <v>8</v>
      </c>
      <c r="Z381">
        <v>4</v>
      </c>
      <c r="AA381">
        <v>8</v>
      </c>
      <c r="AB381" s="4">
        <f t="shared" si="42"/>
        <v>2.1917808219178081</v>
      </c>
    </row>
    <row r="382" spans="1:28" x14ac:dyDescent="0.3">
      <c r="A382" t="s">
        <v>802</v>
      </c>
      <c r="B382" t="s">
        <v>803</v>
      </c>
      <c r="C382" t="s">
        <v>59</v>
      </c>
      <c r="D382" t="s">
        <v>878</v>
      </c>
      <c r="E382" s="1">
        <v>45269</v>
      </c>
      <c r="F382" t="s">
        <v>36</v>
      </c>
      <c r="G382" s="1">
        <v>44265</v>
      </c>
      <c r="H382" t="s">
        <v>29</v>
      </c>
      <c r="I382" s="1">
        <v>45392</v>
      </c>
      <c r="J382" s="1" t="str">
        <f t="shared" si="40"/>
        <v>2024</v>
      </c>
      <c r="K382" s="1" t="str">
        <f t="shared" si="41"/>
        <v>Apr</v>
      </c>
      <c r="L382" t="s">
        <v>36</v>
      </c>
      <c r="M382" t="s">
        <v>54</v>
      </c>
      <c r="N382" t="s">
        <v>66</v>
      </c>
      <c r="O382" t="s">
        <v>44</v>
      </c>
      <c r="P382" s="1">
        <v>45504</v>
      </c>
      <c r="Q382" s="1" t="str">
        <f t="shared" si="35"/>
        <v>2024</v>
      </c>
      <c r="R382" t="s">
        <v>38</v>
      </c>
      <c r="S382" t="s">
        <v>33</v>
      </c>
      <c r="T382">
        <v>30</v>
      </c>
      <c r="U382">
        <v>90975</v>
      </c>
      <c r="V382">
        <v>8535</v>
      </c>
      <c r="W382">
        <v>3</v>
      </c>
      <c r="X382">
        <v>155</v>
      </c>
      <c r="Y382">
        <v>8</v>
      </c>
      <c r="Z382">
        <v>9</v>
      </c>
      <c r="AA382">
        <v>5</v>
      </c>
      <c r="AB382" s="4">
        <f t="shared" si="42"/>
        <v>1.3698630136986301</v>
      </c>
    </row>
    <row r="383" spans="1:28" x14ac:dyDescent="0.3">
      <c r="A383" t="s">
        <v>804</v>
      </c>
      <c r="B383" t="s">
        <v>805</v>
      </c>
      <c r="C383" t="s">
        <v>41</v>
      </c>
      <c r="D383" t="s">
        <v>878</v>
      </c>
      <c r="E383" s="1">
        <v>45476</v>
      </c>
      <c r="F383" t="s">
        <v>29</v>
      </c>
      <c r="G383" s="1">
        <v>45387</v>
      </c>
      <c r="H383" t="s">
        <v>29</v>
      </c>
      <c r="I383" s="1">
        <v>45504</v>
      </c>
      <c r="J383" s="1" t="str">
        <f t="shared" si="40"/>
        <v>2024</v>
      </c>
      <c r="K383" s="1" t="str">
        <f t="shared" si="41"/>
        <v>Jul</v>
      </c>
      <c r="L383" t="s">
        <v>29</v>
      </c>
      <c r="M383" t="s">
        <v>54</v>
      </c>
      <c r="N383" t="s">
        <v>66</v>
      </c>
      <c r="O383" t="s">
        <v>32</v>
      </c>
      <c r="P383" s="1">
        <v>45504</v>
      </c>
      <c r="Q383" s="1" t="str">
        <f t="shared" si="35"/>
        <v>2024</v>
      </c>
      <c r="R383" t="s">
        <v>38</v>
      </c>
      <c r="S383" t="s">
        <v>33</v>
      </c>
      <c r="T383">
        <v>9</v>
      </c>
      <c r="U383">
        <v>131752</v>
      </c>
      <c r="V383">
        <v>3691</v>
      </c>
      <c r="W383">
        <v>4</v>
      </c>
      <c r="X383">
        <v>96</v>
      </c>
      <c r="Y383">
        <v>6</v>
      </c>
      <c r="Z383">
        <v>10</v>
      </c>
      <c r="AA383">
        <v>13</v>
      </c>
      <c r="AB383" s="4">
        <f t="shared" si="42"/>
        <v>3.5616438356164384</v>
      </c>
    </row>
    <row r="384" spans="1:28" x14ac:dyDescent="0.3">
      <c r="A384" t="s">
        <v>806</v>
      </c>
      <c r="B384" t="s">
        <v>807</v>
      </c>
      <c r="C384" t="s">
        <v>28</v>
      </c>
      <c r="D384" t="s">
        <v>49</v>
      </c>
      <c r="E384" s="1">
        <v>44704</v>
      </c>
      <c r="F384" t="s">
        <v>36</v>
      </c>
      <c r="G384" s="1">
        <v>44873</v>
      </c>
      <c r="H384" t="s">
        <v>36</v>
      </c>
      <c r="I384" s="1">
        <v>44079</v>
      </c>
      <c r="J384" s="1" t="str">
        <f t="shared" si="40"/>
        <v>2020</v>
      </c>
      <c r="K384" s="1" t="str">
        <f t="shared" si="41"/>
        <v>Sep</v>
      </c>
      <c r="L384" t="s">
        <v>29</v>
      </c>
      <c r="M384" t="s">
        <v>54</v>
      </c>
      <c r="N384" t="s">
        <v>81</v>
      </c>
      <c r="O384" t="s">
        <v>32</v>
      </c>
      <c r="P384" s="1">
        <v>45504</v>
      </c>
      <c r="Q384" s="1" t="str">
        <f t="shared" si="35"/>
        <v>2024</v>
      </c>
      <c r="R384" t="s">
        <v>38</v>
      </c>
      <c r="S384" t="s">
        <v>67</v>
      </c>
      <c r="T384">
        <v>13</v>
      </c>
      <c r="U384">
        <v>115947</v>
      </c>
      <c r="V384">
        <v>6345</v>
      </c>
      <c r="W384">
        <v>2</v>
      </c>
      <c r="X384">
        <v>123</v>
      </c>
      <c r="Y384">
        <v>4</v>
      </c>
      <c r="Z384">
        <v>2</v>
      </c>
      <c r="AA384">
        <v>11</v>
      </c>
      <c r="AB384" s="4">
        <f t="shared" si="42"/>
        <v>3.0136986301369864</v>
      </c>
    </row>
    <row r="385" spans="1:28" x14ac:dyDescent="0.3">
      <c r="A385" t="s">
        <v>808</v>
      </c>
      <c r="B385" t="s">
        <v>809</v>
      </c>
      <c r="C385" t="s">
        <v>59</v>
      </c>
      <c r="D385" t="s">
        <v>878</v>
      </c>
      <c r="E385" s="1">
        <v>45469</v>
      </c>
      <c r="F385" t="s">
        <v>36</v>
      </c>
      <c r="G385" s="1">
        <v>44002</v>
      </c>
      <c r="H385" t="s">
        <v>29</v>
      </c>
      <c r="I385" s="1">
        <v>45068</v>
      </c>
      <c r="J385" s="1" t="str">
        <f t="shared" si="40"/>
        <v>2023</v>
      </c>
      <c r="K385" s="1" t="str">
        <f t="shared" si="41"/>
        <v>May</v>
      </c>
      <c r="L385" t="s">
        <v>36</v>
      </c>
      <c r="M385" t="s">
        <v>54</v>
      </c>
      <c r="N385" t="s">
        <v>37</v>
      </c>
      <c r="O385" t="s">
        <v>53</v>
      </c>
      <c r="P385" s="1">
        <v>45504</v>
      </c>
      <c r="Q385" s="1" t="str">
        <f t="shared" si="35"/>
        <v>2024</v>
      </c>
      <c r="R385" t="s">
        <v>45</v>
      </c>
      <c r="S385" t="s">
        <v>33</v>
      </c>
      <c r="T385">
        <v>17</v>
      </c>
      <c r="U385">
        <v>77118</v>
      </c>
      <c r="V385">
        <v>8835</v>
      </c>
      <c r="W385">
        <v>3</v>
      </c>
      <c r="X385">
        <v>1</v>
      </c>
      <c r="Y385">
        <v>9</v>
      </c>
      <c r="Z385">
        <v>9</v>
      </c>
      <c r="AA385">
        <v>11</v>
      </c>
      <c r="AB385" s="4">
        <f t="shared" si="42"/>
        <v>3.0136986301369864</v>
      </c>
    </row>
    <row r="386" spans="1:28" x14ac:dyDescent="0.3">
      <c r="A386" t="s">
        <v>810</v>
      </c>
      <c r="B386" t="s">
        <v>811</v>
      </c>
      <c r="C386" t="s">
        <v>28</v>
      </c>
      <c r="D386" t="s">
        <v>49</v>
      </c>
      <c r="E386" s="1">
        <v>45174</v>
      </c>
      <c r="F386" t="s">
        <v>36</v>
      </c>
      <c r="G386" s="1">
        <v>44514</v>
      </c>
      <c r="H386" t="s">
        <v>29</v>
      </c>
      <c r="I386" s="1">
        <v>44420</v>
      </c>
      <c r="J386" s="1" t="str">
        <f t="shared" ref="J386:J402" si="43">TEXT($I386,"yyyy")</f>
        <v>2021</v>
      </c>
      <c r="K386" s="1" t="str">
        <f t="shared" ref="K386:K402" si="44">TEXT(I386,"mmm")</f>
        <v>Aug</v>
      </c>
      <c r="L386" t="s">
        <v>36</v>
      </c>
      <c r="M386" t="s">
        <v>54</v>
      </c>
      <c r="N386" t="s">
        <v>81</v>
      </c>
      <c r="O386" t="s">
        <v>53</v>
      </c>
      <c r="P386" s="1">
        <v>44243</v>
      </c>
      <c r="Q386" s="1" t="str">
        <f t="shared" si="35"/>
        <v>2021</v>
      </c>
      <c r="R386" t="s">
        <v>38</v>
      </c>
      <c r="S386" t="s">
        <v>54</v>
      </c>
      <c r="T386">
        <v>17</v>
      </c>
      <c r="U386">
        <v>56446</v>
      </c>
      <c r="V386">
        <v>9383</v>
      </c>
      <c r="W386">
        <v>4</v>
      </c>
      <c r="X386">
        <v>76</v>
      </c>
      <c r="Y386">
        <v>3</v>
      </c>
      <c r="Z386">
        <v>7</v>
      </c>
      <c r="AA386">
        <v>15</v>
      </c>
      <c r="AB386" s="4">
        <f t="shared" si="42"/>
        <v>4.10958904109589</v>
      </c>
    </row>
    <row r="387" spans="1:28" x14ac:dyDescent="0.3">
      <c r="A387" t="s">
        <v>812</v>
      </c>
      <c r="B387" t="s">
        <v>813</v>
      </c>
      <c r="C387" t="s">
        <v>28</v>
      </c>
      <c r="D387" t="s">
        <v>878</v>
      </c>
      <c r="E387" s="1">
        <v>44912</v>
      </c>
      <c r="F387" t="s">
        <v>36</v>
      </c>
      <c r="G387" s="1">
        <v>45252</v>
      </c>
      <c r="H387" t="s">
        <v>29</v>
      </c>
      <c r="I387" s="1">
        <v>45237</v>
      </c>
      <c r="J387" s="1" t="str">
        <f t="shared" si="43"/>
        <v>2023</v>
      </c>
      <c r="K387" s="1" t="str">
        <f t="shared" si="44"/>
        <v>Nov</v>
      </c>
      <c r="L387" t="s">
        <v>36</v>
      </c>
      <c r="M387" t="s">
        <v>42</v>
      </c>
      <c r="N387" t="s">
        <v>37</v>
      </c>
      <c r="O387" t="s">
        <v>32</v>
      </c>
      <c r="P387" s="1">
        <v>45504</v>
      </c>
      <c r="Q387" s="1" t="str">
        <f t="shared" ref="Q387:Q417" si="45">TEXT(P387,"yyyy")</f>
        <v>2024</v>
      </c>
      <c r="R387" t="s">
        <v>45</v>
      </c>
      <c r="S387" t="s">
        <v>33</v>
      </c>
      <c r="T387">
        <v>15</v>
      </c>
      <c r="U387">
        <v>129880</v>
      </c>
      <c r="V387">
        <v>13484</v>
      </c>
      <c r="W387">
        <v>5</v>
      </c>
      <c r="X387">
        <v>200</v>
      </c>
      <c r="Y387">
        <v>8</v>
      </c>
      <c r="Z387">
        <v>5</v>
      </c>
      <c r="AA387">
        <v>11</v>
      </c>
      <c r="AB387" s="4">
        <f t="shared" si="42"/>
        <v>3.0136986301369864</v>
      </c>
    </row>
    <row r="388" spans="1:28" x14ac:dyDescent="0.3">
      <c r="A388" t="s">
        <v>814</v>
      </c>
      <c r="B388" t="s">
        <v>815</v>
      </c>
      <c r="C388" t="s">
        <v>28</v>
      </c>
      <c r="D388" t="s">
        <v>49</v>
      </c>
      <c r="E388" s="1">
        <v>44051</v>
      </c>
      <c r="F388" t="s">
        <v>29</v>
      </c>
      <c r="G388" s="1">
        <v>44502</v>
      </c>
      <c r="H388" t="s">
        <v>36</v>
      </c>
      <c r="I388" s="1">
        <v>44522</v>
      </c>
      <c r="J388" s="1" t="str">
        <f t="shared" si="43"/>
        <v>2021</v>
      </c>
      <c r="K388" s="1" t="str">
        <f t="shared" si="44"/>
        <v>Nov</v>
      </c>
      <c r="L388" t="s">
        <v>36</v>
      </c>
      <c r="M388" t="s">
        <v>42</v>
      </c>
      <c r="N388" t="s">
        <v>37</v>
      </c>
      <c r="O388" t="s">
        <v>32</v>
      </c>
      <c r="P388" s="1">
        <v>45504</v>
      </c>
      <c r="Q388" s="1" t="str">
        <f t="shared" si="45"/>
        <v>2024</v>
      </c>
      <c r="R388" t="s">
        <v>38</v>
      </c>
      <c r="S388" t="s">
        <v>67</v>
      </c>
      <c r="T388">
        <v>17</v>
      </c>
      <c r="U388">
        <v>68835</v>
      </c>
      <c r="V388">
        <v>10937</v>
      </c>
      <c r="W388">
        <v>3</v>
      </c>
      <c r="X388">
        <v>13</v>
      </c>
      <c r="Y388">
        <v>2</v>
      </c>
      <c r="Z388">
        <v>5</v>
      </c>
      <c r="AA388">
        <v>15</v>
      </c>
      <c r="AB388" s="4">
        <f t="shared" si="42"/>
        <v>4.10958904109589</v>
      </c>
    </row>
    <row r="389" spans="1:28" x14ac:dyDescent="0.3">
      <c r="A389" t="s">
        <v>816</v>
      </c>
      <c r="B389" t="s">
        <v>817</v>
      </c>
      <c r="C389" t="s">
        <v>59</v>
      </c>
      <c r="D389" t="s">
        <v>878</v>
      </c>
      <c r="E389" s="1">
        <v>44024</v>
      </c>
      <c r="F389" t="s">
        <v>29</v>
      </c>
      <c r="G389" s="1">
        <v>44049</v>
      </c>
      <c r="H389" t="s">
        <v>29</v>
      </c>
      <c r="I389" s="1">
        <v>44170</v>
      </c>
      <c r="J389" s="1" t="str">
        <f t="shared" si="43"/>
        <v>2020</v>
      </c>
      <c r="K389" s="1" t="str">
        <f t="shared" si="44"/>
        <v>Dec</v>
      </c>
      <c r="L389" t="s">
        <v>29</v>
      </c>
      <c r="M389" t="s">
        <v>30</v>
      </c>
      <c r="N389" t="s">
        <v>43</v>
      </c>
      <c r="O389" t="s">
        <v>32</v>
      </c>
      <c r="P389" s="1">
        <v>44562</v>
      </c>
      <c r="Q389" s="1" t="str">
        <f t="shared" si="45"/>
        <v>2022</v>
      </c>
      <c r="R389" t="s">
        <v>45</v>
      </c>
      <c r="S389" t="s">
        <v>54</v>
      </c>
      <c r="T389">
        <v>3</v>
      </c>
      <c r="U389">
        <v>77022</v>
      </c>
      <c r="V389">
        <v>16197</v>
      </c>
      <c r="W389">
        <v>3</v>
      </c>
      <c r="X389">
        <v>52</v>
      </c>
      <c r="Y389">
        <v>9</v>
      </c>
      <c r="Z389">
        <v>3</v>
      </c>
      <c r="AA389">
        <v>6</v>
      </c>
      <c r="AB389" s="4">
        <f t="shared" si="42"/>
        <v>1.6438356164383561</v>
      </c>
    </row>
    <row r="390" spans="1:28" x14ac:dyDescent="0.3">
      <c r="A390" t="s">
        <v>818</v>
      </c>
      <c r="B390" t="s">
        <v>819</v>
      </c>
      <c r="C390" t="s">
        <v>59</v>
      </c>
      <c r="D390" t="s">
        <v>878</v>
      </c>
      <c r="E390" s="1">
        <v>43972</v>
      </c>
      <c r="F390" t="s">
        <v>29</v>
      </c>
      <c r="G390" s="1">
        <v>44162</v>
      </c>
      <c r="H390" t="s">
        <v>29</v>
      </c>
      <c r="I390" s="1">
        <v>44709</v>
      </c>
      <c r="J390" s="1" t="str">
        <f t="shared" si="43"/>
        <v>2022</v>
      </c>
      <c r="K390" s="1" t="str">
        <f t="shared" si="44"/>
        <v>May</v>
      </c>
      <c r="L390" t="s">
        <v>29</v>
      </c>
      <c r="M390" t="s">
        <v>42</v>
      </c>
      <c r="N390" t="s">
        <v>37</v>
      </c>
      <c r="O390" t="s">
        <v>32</v>
      </c>
      <c r="P390" s="1">
        <v>44714</v>
      </c>
      <c r="Q390" s="1" t="str">
        <f t="shared" si="45"/>
        <v>2022</v>
      </c>
      <c r="R390" t="s">
        <v>45</v>
      </c>
      <c r="S390" t="s">
        <v>68</v>
      </c>
      <c r="T390">
        <v>28</v>
      </c>
      <c r="U390">
        <v>146559</v>
      </c>
      <c r="V390">
        <v>5931</v>
      </c>
      <c r="W390">
        <v>5</v>
      </c>
      <c r="X390">
        <v>119</v>
      </c>
      <c r="Y390">
        <v>10</v>
      </c>
      <c r="Z390">
        <v>8</v>
      </c>
      <c r="AA390">
        <v>0</v>
      </c>
      <c r="AB390" s="4">
        <f t="shared" si="42"/>
        <v>0</v>
      </c>
    </row>
    <row r="391" spans="1:28" x14ac:dyDescent="0.3">
      <c r="A391" t="s">
        <v>820</v>
      </c>
      <c r="B391" t="s">
        <v>821</v>
      </c>
      <c r="C391" t="s">
        <v>41</v>
      </c>
      <c r="D391" t="s">
        <v>49</v>
      </c>
      <c r="E391" s="1">
        <v>45248</v>
      </c>
      <c r="F391" t="s">
        <v>29</v>
      </c>
      <c r="G391" s="1">
        <v>44527</v>
      </c>
      <c r="H391" t="s">
        <v>36</v>
      </c>
      <c r="I391" s="1">
        <v>45001</v>
      </c>
      <c r="J391" s="1" t="str">
        <f t="shared" si="43"/>
        <v>2023</v>
      </c>
      <c r="K391" s="1" t="str">
        <f t="shared" si="44"/>
        <v>Mar</v>
      </c>
      <c r="L391" t="s">
        <v>36</v>
      </c>
      <c r="M391" t="s">
        <v>42</v>
      </c>
      <c r="N391" t="s">
        <v>81</v>
      </c>
      <c r="O391" t="s">
        <v>32</v>
      </c>
      <c r="P391" s="1">
        <v>44786</v>
      </c>
      <c r="Q391" s="1" t="str">
        <f t="shared" si="45"/>
        <v>2022</v>
      </c>
      <c r="R391" t="s">
        <v>38</v>
      </c>
      <c r="S391" t="s">
        <v>54</v>
      </c>
      <c r="T391">
        <v>4</v>
      </c>
      <c r="U391">
        <v>141382</v>
      </c>
      <c r="V391">
        <v>8963</v>
      </c>
      <c r="W391">
        <v>4</v>
      </c>
      <c r="X391">
        <v>61</v>
      </c>
      <c r="Y391">
        <v>7</v>
      </c>
      <c r="Z391">
        <v>3</v>
      </c>
      <c r="AA391">
        <v>2</v>
      </c>
      <c r="AB391" s="4">
        <f t="shared" si="42"/>
        <v>0.54794520547945202</v>
      </c>
    </row>
    <row r="392" spans="1:28" x14ac:dyDescent="0.3">
      <c r="A392" t="s">
        <v>822</v>
      </c>
      <c r="B392" t="s">
        <v>823</v>
      </c>
      <c r="C392" t="s">
        <v>28</v>
      </c>
      <c r="D392" t="s">
        <v>878</v>
      </c>
      <c r="E392" s="1">
        <v>45249</v>
      </c>
      <c r="F392" t="s">
        <v>36</v>
      </c>
      <c r="G392" s="1">
        <v>44599</v>
      </c>
      <c r="H392" t="s">
        <v>36</v>
      </c>
      <c r="I392" s="1">
        <v>45306</v>
      </c>
      <c r="J392" s="1" t="str">
        <f t="shared" si="43"/>
        <v>2024</v>
      </c>
      <c r="K392" s="1" t="str">
        <f t="shared" si="44"/>
        <v>Jan</v>
      </c>
      <c r="L392" t="s">
        <v>29</v>
      </c>
      <c r="M392" t="s">
        <v>42</v>
      </c>
      <c r="N392" t="s">
        <v>31</v>
      </c>
      <c r="O392" t="s">
        <v>44</v>
      </c>
      <c r="P392" s="1">
        <v>44812</v>
      </c>
      <c r="Q392" s="1" t="str">
        <f t="shared" si="45"/>
        <v>2022</v>
      </c>
      <c r="R392" t="s">
        <v>45</v>
      </c>
      <c r="S392" t="s">
        <v>46</v>
      </c>
      <c r="T392">
        <v>24</v>
      </c>
      <c r="U392">
        <v>53550</v>
      </c>
      <c r="V392">
        <v>9551</v>
      </c>
      <c r="W392">
        <v>3</v>
      </c>
      <c r="X392">
        <v>123</v>
      </c>
      <c r="Y392">
        <v>4</v>
      </c>
      <c r="Z392">
        <v>5</v>
      </c>
      <c r="AA392">
        <v>7</v>
      </c>
      <c r="AB392" s="4">
        <f t="shared" si="42"/>
        <v>1.9178082191780823</v>
      </c>
    </row>
    <row r="393" spans="1:28" x14ac:dyDescent="0.3">
      <c r="A393" t="s">
        <v>824</v>
      </c>
      <c r="B393" t="s">
        <v>825</v>
      </c>
      <c r="C393" t="s">
        <v>59</v>
      </c>
      <c r="D393" t="s">
        <v>878</v>
      </c>
      <c r="E393" s="1">
        <v>44275</v>
      </c>
      <c r="F393" t="s">
        <v>29</v>
      </c>
      <c r="G393" s="1">
        <v>44292</v>
      </c>
      <c r="H393" t="s">
        <v>29</v>
      </c>
      <c r="I393" s="1">
        <v>43946</v>
      </c>
      <c r="J393" s="1" t="str">
        <f t="shared" si="43"/>
        <v>2020</v>
      </c>
      <c r="K393" s="1" t="str">
        <f t="shared" si="44"/>
        <v>Apr</v>
      </c>
      <c r="L393" t="s">
        <v>36</v>
      </c>
      <c r="M393" t="s">
        <v>54</v>
      </c>
      <c r="N393" t="s">
        <v>81</v>
      </c>
      <c r="O393" t="s">
        <v>44</v>
      </c>
      <c r="P393" s="1">
        <v>44932</v>
      </c>
      <c r="Q393" s="1" t="str">
        <f t="shared" si="45"/>
        <v>2023</v>
      </c>
      <c r="R393" t="s">
        <v>38</v>
      </c>
      <c r="S393" t="s">
        <v>68</v>
      </c>
      <c r="T393">
        <v>28</v>
      </c>
      <c r="U393">
        <v>127111</v>
      </c>
      <c r="V393">
        <v>4048</v>
      </c>
      <c r="W393">
        <v>4</v>
      </c>
      <c r="X393">
        <v>38</v>
      </c>
      <c r="Y393">
        <v>8</v>
      </c>
      <c r="Z393">
        <v>4</v>
      </c>
      <c r="AA393">
        <v>15</v>
      </c>
      <c r="AB393" s="4">
        <f t="shared" si="42"/>
        <v>4.10958904109589</v>
      </c>
    </row>
    <row r="394" spans="1:28" x14ac:dyDescent="0.3">
      <c r="A394" t="s">
        <v>826</v>
      </c>
      <c r="B394" t="s">
        <v>827</v>
      </c>
      <c r="C394" t="s">
        <v>28</v>
      </c>
      <c r="D394" t="s">
        <v>49</v>
      </c>
      <c r="E394" s="1">
        <v>44030</v>
      </c>
      <c r="F394" t="s">
        <v>36</v>
      </c>
      <c r="G394" s="1">
        <v>44663</v>
      </c>
      <c r="H394" t="s">
        <v>36</v>
      </c>
      <c r="I394" s="1">
        <v>44547</v>
      </c>
      <c r="J394" s="1" t="str">
        <f t="shared" si="43"/>
        <v>2021</v>
      </c>
      <c r="K394" s="1" t="str">
        <f t="shared" si="44"/>
        <v>Dec</v>
      </c>
      <c r="L394" t="s">
        <v>29</v>
      </c>
      <c r="M394" t="s">
        <v>30</v>
      </c>
      <c r="N394" t="s">
        <v>37</v>
      </c>
      <c r="O394" t="s">
        <v>53</v>
      </c>
      <c r="P394" s="1">
        <v>44812</v>
      </c>
      <c r="Q394" s="1" t="str">
        <f t="shared" si="45"/>
        <v>2022</v>
      </c>
      <c r="R394" t="s">
        <v>38</v>
      </c>
      <c r="S394" t="s">
        <v>54</v>
      </c>
      <c r="T394">
        <v>8</v>
      </c>
      <c r="U394">
        <v>47933</v>
      </c>
      <c r="V394">
        <v>8885</v>
      </c>
      <c r="W394">
        <v>3</v>
      </c>
      <c r="X394">
        <v>189</v>
      </c>
      <c r="Y394">
        <v>1</v>
      </c>
      <c r="Z394">
        <v>5</v>
      </c>
      <c r="AA394">
        <v>5</v>
      </c>
      <c r="AB394" s="4">
        <f t="shared" si="42"/>
        <v>1.3698630136986301</v>
      </c>
    </row>
    <row r="395" spans="1:28" x14ac:dyDescent="0.3">
      <c r="A395" t="s">
        <v>828</v>
      </c>
      <c r="B395" t="s">
        <v>829</v>
      </c>
      <c r="C395" t="s">
        <v>59</v>
      </c>
      <c r="D395" t="s">
        <v>49</v>
      </c>
      <c r="E395" s="1">
        <v>45159</v>
      </c>
      <c r="F395" t="s">
        <v>29</v>
      </c>
      <c r="G395" s="1">
        <v>45404</v>
      </c>
      <c r="H395" t="s">
        <v>29</v>
      </c>
      <c r="I395" s="1">
        <v>44257</v>
      </c>
      <c r="J395" s="1" t="str">
        <f t="shared" si="43"/>
        <v>2021</v>
      </c>
      <c r="K395" s="1" t="str">
        <f t="shared" si="44"/>
        <v>Mar</v>
      </c>
      <c r="L395" t="s">
        <v>29</v>
      </c>
      <c r="M395" t="s">
        <v>54</v>
      </c>
      <c r="N395" t="s">
        <v>66</v>
      </c>
      <c r="O395" t="s">
        <v>53</v>
      </c>
      <c r="P395" s="1">
        <v>45467</v>
      </c>
      <c r="Q395" s="1" t="str">
        <f t="shared" si="45"/>
        <v>2024</v>
      </c>
      <c r="R395" t="s">
        <v>45</v>
      </c>
      <c r="S395" t="s">
        <v>54</v>
      </c>
      <c r="T395">
        <v>27</v>
      </c>
      <c r="U395">
        <v>104390</v>
      </c>
      <c r="V395">
        <v>11507</v>
      </c>
      <c r="W395">
        <v>3</v>
      </c>
      <c r="X395">
        <v>181</v>
      </c>
      <c r="Y395">
        <v>4</v>
      </c>
      <c r="Z395">
        <v>2</v>
      </c>
      <c r="AA395">
        <v>6</v>
      </c>
      <c r="AB395" s="4">
        <f t="shared" si="42"/>
        <v>1.6438356164383561</v>
      </c>
    </row>
    <row r="396" spans="1:28" x14ac:dyDescent="0.3">
      <c r="A396" t="s">
        <v>830</v>
      </c>
      <c r="B396" t="s">
        <v>831</v>
      </c>
      <c r="C396" t="s">
        <v>59</v>
      </c>
      <c r="D396" t="s">
        <v>878</v>
      </c>
      <c r="E396" s="1">
        <v>44128</v>
      </c>
      <c r="F396" t="s">
        <v>36</v>
      </c>
      <c r="G396" s="1">
        <v>44722</v>
      </c>
      <c r="H396" t="s">
        <v>36</v>
      </c>
      <c r="I396" s="1">
        <v>44065</v>
      </c>
      <c r="J396" s="1" t="str">
        <f t="shared" si="43"/>
        <v>2020</v>
      </c>
      <c r="K396" s="1" t="str">
        <f t="shared" si="44"/>
        <v>Aug</v>
      </c>
      <c r="L396" t="s">
        <v>29</v>
      </c>
      <c r="M396" t="s">
        <v>30</v>
      </c>
      <c r="N396" t="s">
        <v>37</v>
      </c>
      <c r="O396" t="s">
        <v>53</v>
      </c>
      <c r="P396" s="1">
        <v>44916</v>
      </c>
      <c r="Q396" s="1" t="str">
        <f t="shared" si="45"/>
        <v>2022</v>
      </c>
      <c r="R396" t="s">
        <v>45</v>
      </c>
      <c r="S396" t="s">
        <v>33</v>
      </c>
      <c r="T396">
        <v>17</v>
      </c>
      <c r="U396">
        <v>121683</v>
      </c>
      <c r="V396">
        <v>10988</v>
      </c>
      <c r="W396">
        <v>1</v>
      </c>
      <c r="X396">
        <v>35</v>
      </c>
      <c r="Y396">
        <v>6</v>
      </c>
      <c r="Z396">
        <v>10</v>
      </c>
      <c r="AA396">
        <v>4</v>
      </c>
      <c r="AB396" s="4">
        <f t="shared" si="42"/>
        <v>1.095890410958904</v>
      </c>
    </row>
    <row r="397" spans="1:28" x14ac:dyDescent="0.3">
      <c r="A397" t="s">
        <v>832</v>
      </c>
      <c r="B397" t="s">
        <v>833</v>
      </c>
      <c r="C397" t="s">
        <v>28</v>
      </c>
      <c r="D397" t="s">
        <v>878</v>
      </c>
      <c r="E397" s="1">
        <v>45220</v>
      </c>
      <c r="F397" t="s">
        <v>29</v>
      </c>
      <c r="G397" s="1">
        <v>44767</v>
      </c>
      <c r="H397" t="s">
        <v>36</v>
      </c>
      <c r="I397" s="1">
        <v>45319</v>
      </c>
      <c r="J397" s="1" t="str">
        <f t="shared" si="43"/>
        <v>2024</v>
      </c>
      <c r="K397" s="1" t="str">
        <f t="shared" si="44"/>
        <v>Jan</v>
      </c>
      <c r="L397" t="s">
        <v>29</v>
      </c>
      <c r="M397" t="s">
        <v>42</v>
      </c>
      <c r="N397" t="s">
        <v>81</v>
      </c>
      <c r="O397" t="s">
        <v>44</v>
      </c>
      <c r="P397" s="1">
        <v>43839</v>
      </c>
      <c r="Q397" s="1" t="str">
        <f t="shared" si="45"/>
        <v>2020</v>
      </c>
      <c r="R397" t="s">
        <v>45</v>
      </c>
      <c r="S397" t="s">
        <v>68</v>
      </c>
      <c r="T397">
        <v>26</v>
      </c>
      <c r="U397">
        <v>84501</v>
      </c>
      <c r="V397">
        <v>9516</v>
      </c>
      <c r="W397">
        <v>2</v>
      </c>
      <c r="X397">
        <v>75</v>
      </c>
      <c r="Y397">
        <v>10</v>
      </c>
      <c r="Z397">
        <v>4</v>
      </c>
      <c r="AA397">
        <v>6</v>
      </c>
      <c r="AB397" s="4">
        <f t="shared" si="42"/>
        <v>1.6438356164383561</v>
      </c>
    </row>
    <row r="398" spans="1:28" x14ac:dyDescent="0.3">
      <c r="A398" t="s">
        <v>834</v>
      </c>
      <c r="B398" t="s">
        <v>835</v>
      </c>
      <c r="C398" t="s">
        <v>41</v>
      </c>
      <c r="D398" t="s">
        <v>878</v>
      </c>
      <c r="E398" s="1">
        <v>45009</v>
      </c>
      <c r="F398" t="s">
        <v>36</v>
      </c>
      <c r="G398" s="1">
        <v>45045</v>
      </c>
      <c r="H398" t="s">
        <v>36</v>
      </c>
      <c r="I398" s="1">
        <v>45525</v>
      </c>
      <c r="J398" s="1" t="str">
        <f t="shared" si="43"/>
        <v>2024</v>
      </c>
      <c r="K398" s="1" t="str">
        <f t="shared" si="44"/>
        <v>Aug</v>
      </c>
      <c r="L398" t="s">
        <v>36</v>
      </c>
      <c r="M398" t="s">
        <v>30</v>
      </c>
      <c r="N398" t="s">
        <v>81</v>
      </c>
      <c r="O398" t="s">
        <v>44</v>
      </c>
      <c r="P398" s="1">
        <v>45026</v>
      </c>
      <c r="Q398" s="1" t="str">
        <f t="shared" si="45"/>
        <v>2023</v>
      </c>
      <c r="R398" t="s">
        <v>45</v>
      </c>
      <c r="S398" t="s">
        <v>33</v>
      </c>
      <c r="T398">
        <v>8</v>
      </c>
      <c r="U398">
        <v>43189</v>
      </c>
      <c r="V398">
        <v>16276</v>
      </c>
      <c r="W398">
        <v>2</v>
      </c>
      <c r="X398">
        <v>42</v>
      </c>
      <c r="Y398">
        <v>7</v>
      </c>
      <c r="Z398">
        <v>2</v>
      </c>
      <c r="AA398">
        <v>2</v>
      </c>
      <c r="AB398" s="4">
        <f t="shared" si="42"/>
        <v>0.54794520547945202</v>
      </c>
    </row>
    <row r="399" spans="1:28" x14ac:dyDescent="0.3">
      <c r="A399" t="s">
        <v>836</v>
      </c>
      <c r="B399" t="s">
        <v>837</v>
      </c>
      <c r="C399" t="s">
        <v>59</v>
      </c>
      <c r="D399" t="s">
        <v>878</v>
      </c>
      <c r="E399" s="1">
        <v>44369</v>
      </c>
      <c r="F399" t="s">
        <v>29</v>
      </c>
      <c r="G399" s="1">
        <v>44466</v>
      </c>
      <c r="H399" t="s">
        <v>36</v>
      </c>
      <c r="I399" s="1">
        <v>45150</v>
      </c>
      <c r="J399" s="1" t="str">
        <f t="shared" si="43"/>
        <v>2023</v>
      </c>
      <c r="K399" s="1" t="str">
        <f t="shared" si="44"/>
        <v>Aug</v>
      </c>
      <c r="L399" t="s">
        <v>36</v>
      </c>
      <c r="M399" t="s">
        <v>54</v>
      </c>
      <c r="N399" t="s">
        <v>43</v>
      </c>
      <c r="O399" t="s">
        <v>53</v>
      </c>
      <c r="P399" s="1">
        <v>45455</v>
      </c>
      <c r="Q399" s="1" t="str">
        <f t="shared" si="45"/>
        <v>2024</v>
      </c>
      <c r="R399" t="s">
        <v>38</v>
      </c>
      <c r="S399" t="s">
        <v>33</v>
      </c>
      <c r="T399">
        <v>19</v>
      </c>
      <c r="U399">
        <v>94508</v>
      </c>
      <c r="V399">
        <v>5101</v>
      </c>
      <c r="W399">
        <v>1</v>
      </c>
      <c r="X399">
        <v>98</v>
      </c>
      <c r="Y399">
        <v>9</v>
      </c>
      <c r="Z399">
        <v>3</v>
      </c>
      <c r="AA399">
        <v>0</v>
      </c>
      <c r="AB399" s="4">
        <f t="shared" si="42"/>
        <v>0</v>
      </c>
    </row>
    <row r="400" spans="1:28" x14ac:dyDescent="0.3">
      <c r="A400" t="s">
        <v>838</v>
      </c>
      <c r="B400" t="s">
        <v>839</v>
      </c>
      <c r="C400" t="s">
        <v>28</v>
      </c>
      <c r="D400" t="s">
        <v>878</v>
      </c>
      <c r="E400" s="1">
        <v>45074</v>
      </c>
      <c r="F400" t="s">
        <v>29</v>
      </c>
      <c r="G400" s="1">
        <v>45330</v>
      </c>
      <c r="H400" t="s">
        <v>29</v>
      </c>
      <c r="I400" s="1">
        <v>45062</v>
      </c>
      <c r="J400" s="1" t="str">
        <f t="shared" si="43"/>
        <v>2023</v>
      </c>
      <c r="K400" s="1" t="str">
        <f t="shared" si="44"/>
        <v>May</v>
      </c>
      <c r="L400" t="s">
        <v>36</v>
      </c>
      <c r="M400" t="s">
        <v>42</v>
      </c>
      <c r="N400" t="s">
        <v>43</v>
      </c>
      <c r="O400" t="s">
        <v>44</v>
      </c>
      <c r="P400" s="1">
        <v>43839</v>
      </c>
      <c r="Q400" s="1" t="str">
        <f t="shared" si="45"/>
        <v>2020</v>
      </c>
      <c r="R400" t="s">
        <v>38</v>
      </c>
      <c r="S400" t="s">
        <v>68</v>
      </c>
      <c r="T400">
        <v>22</v>
      </c>
      <c r="U400">
        <v>126037</v>
      </c>
      <c r="V400">
        <v>2549</v>
      </c>
      <c r="W400">
        <v>5</v>
      </c>
      <c r="X400">
        <v>59</v>
      </c>
      <c r="Y400">
        <v>10</v>
      </c>
      <c r="Z400">
        <v>10</v>
      </c>
      <c r="AA400">
        <v>5</v>
      </c>
      <c r="AB400" s="4">
        <f t="shared" si="42"/>
        <v>1.3698630136986301</v>
      </c>
    </row>
    <row r="401" spans="1:28" x14ac:dyDescent="0.3">
      <c r="A401" t="s">
        <v>840</v>
      </c>
      <c r="B401" t="s">
        <v>841</v>
      </c>
      <c r="C401" t="s">
        <v>28</v>
      </c>
      <c r="D401" t="s">
        <v>49</v>
      </c>
      <c r="E401" s="1">
        <v>44232</v>
      </c>
      <c r="F401" t="s">
        <v>29</v>
      </c>
      <c r="G401" s="1">
        <v>45451</v>
      </c>
      <c r="H401" t="s">
        <v>29</v>
      </c>
      <c r="I401" s="1">
        <v>43886</v>
      </c>
      <c r="J401" s="1" t="str">
        <f t="shared" si="43"/>
        <v>2020</v>
      </c>
      <c r="K401" s="1" t="str">
        <f t="shared" si="44"/>
        <v>Feb</v>
      </c>
      <c r="L401" t="s">
        <v>29</v>
      </c>
      <c r="M401" t="s">
        <v>42</v>
      </c>
      <c r="N401" t="s">
        <v>50</v>
      </c>
      <c r="O401" t="s">
        <v>44</v>
      </c>
      <c r="P401" s="1">
        <v>43839</v>
      </c>
      <c r="Q401" s="1" t="str">
        <f t="shared" si="45"/>
        <v>2020</v>
      </c>
      <c r="R401" t="s">
        <v>38</v>
      </c>
      <c r="S401" t="s">
        <v>67</v>
      </c>
      <c r="T401">
        <v>14</v>
      </c>
      <c r="U401">
        <v>121651</v>
      </c>
      <c r="V401">
        <v>13725</v>
      </c>
      <c r="W401">
        <v>5</v>
      </c>
      <c r="X401">
        <v>166</v>
      </c>
      <c r="Y401">
        <v>5</v>
      </c>
      <c r="Z401">
        <v>8</v>
      </c>
      <c r="AA401">
        <v>11</v>
      </c>
      <c r="AB401" s="4">
        <f t="shared" si="42"/>
        <v>3.0136986301369864</v>
      </c>
    </row>
    <row r="402" spans="1:28" x14ac:dyDescent="0.3">
      <c r="A402" t="s">
        <v>842</v>
      </c>
      <c r="B402" t="s">
        <v>843</v>
      </c>
      <c r="C402" t="s">
        <v>41</v>
      </c>
      <c r="D402" t="s">
        <v>49</v>
      </c>
      <c r="E402" s="1">
        <v>44332</v>
      </c>
      <c r="F402" t="s">
        <v>36</v>
      </c>
      <c r="G402" s="1">
        <v>45487</v>
      </c>
      <c r="H402" t="s">
        <v>29</v>
      </c>
      <c r="I402" s="1">
        <v>44040</v>
      </c>
      <c r="J402" s="1" t="str">
        <f t="shared" si="43"/>
        <v>2020</v>
      </c>
      <c r="K402" s="1" t="str">
        <f t="shared" si="44"/>
        <v>Jul</v>
      </c>
      <c r="L402" t="s">
        <v>36</v>
      </c>
      <c r="M402" t="s">
        <v>30</v>
      </c>
      <c r="N402" t="s">
        <v>66</v>
      </c>
      <c r="O402" t="s">
        <v>32</v>
      </c>
      <c r="P402" s="1">
        <v>44920</v>
      </c>
      <c r="Q402" s="1" t="str">
        <f t="shared" si="45"/>
        <v>2022</v>
      </c>
      <c r="R402" t="s">
        <v>45</v>
      </c>
      <c r="S402" t="s">
        <v>54</v>
      </c>
      <c r="T402">
        <v>14</v>
      </c>
      <c r="U402">
        <v>74328</v>
      </c>
      <c r="V402">
        <v>16450</v>
      </c>
      <c r="W402">
        <v>2</v>
      </c>
      <c r="X402">
        <v>134</v>
      </c>
      <c r="Y402">
        <v>10</v>
      </c>
      <c r="Z402">
        <v>1</v>
      </c>
      <c r="AA402">
        <v>2</v>
      </c>
      <c r="AB402" s="4">
        <f t="shared" si="42"/>
        <v>0.54794520547945202</v>
      </c>
    </row>
    <row r="403" spans="1:28" x14ac:dyDescent="0.3">
      <c r="A403" t="s">
        <v>844</v>
      </c>
      <c r="B403" t="s">
        <v>845</v>
      </c>
      <c r="C403" t="s">
        <v>59</v>
      </c>
      <c r="D403" t="s">
        <v>878</v>
      </c>
      <c r="E403" s="1">
        <v>44380</v>
      </c>
      <c r="F403" t="s">
        <v>29</v>
      </c>
      <c r="G403" s="1">
        <v>44966</v>
      </c>
      <c r="H403" t="s">
        <v>36</v>
      </c>
      <c r="I403" s="1">
        <v>44911</v>
      </c>
      <c r="J403" s="1" t="str">
        <f t="shared" ref="J403:J417" si="46">TEXT($I403,"yyyy")</f>
        <v>2022</v>
      </c>
      <c r="K403" s="1" t="str">
        <f t="shared" ref="K403:K417" si="47">TEXT(I403,"mmm")</f>
        <v>Dec</v>
      </c>
      <c r="L403" t="s">
        <v>36</v>
      </c>
      <c r="M403" t="s">
        <v>30</v>
      </c>
      <c r="N403" t="s">
        <v>81</v>
      </c>
      <c r="O403" t="s">
        <v>44</v>
      </c>
      <c r="P403" s="1">
        <v>44786</v>
      </c>
      <c r="Q403" s="1" t="str">
        <f t="shared" si="45"/>
        <v>2022</v>
      </c>
      <c r="R403" t="s">
        <v>38</v>
      </c>
      <c r="S403" t="s">
        <v>33</v>
      </c>
      <c r="T403">
        <v>5</v>
      </c>
      <c r="U403">
        <v>96676</v>
      </c>
      <c r="V403">
        <v>11524</v>
      </c>
      <c r="W403">
        <v>1</v>
      </c>
      <c r="X403">
        <v>71</v>
      </c>
      <c r="Y403">
        <v>7</v>
      </c>
      <c r="Z403">
        <v>3</v>
      </c>
      <c r="AA403">
        <v>10</v>
      </c>
      <c r="AB403" s="4">
        <f t="shared" si="42"/>
        <v>2.7397260273972601</v>
      </c>
    </row>
    <row r="404" spans="1:28" x14ac:dyDescent="0.3">
      <c r="A404" t="s">
        <v>846</v>
      </c>
      <c r="B404" t="s">
        <v>847</v>
      </c>
      <c r="C404" t="s">
        <v>41</v>
      </c>
      <c r="D404" t="s">
        <v>49</v>
      </c>
      <c r="E404" s="1">
        <v>44993</v>
      </c>
      <c r="F404" t="s">
        <v>29</v>
      </c>
      <c r="G404" s="1">
        <v>43840</v>
      </c>
      <c r="H404" t="s">
        <v>29</v>
      </c>
      <c r="I404" s="1">
        <v>44100</v>
      </c>
      <c r="J404" s="1" t="str">
        <f t="shared" si="46"/>
        <v>2020</v>
      </c>
      <c r="K404" s="1" t="str">
        <f t="shared" si="47"/>
        <v>Sep</v>
      </c>
      <c r="L404" t="s">
        <v>29</v>
      </c>
      <c r="M404" t="s">
        <v>54</v>
      </c>
      <c r="N404" t="s">
        <v>81</v>
      </c>
      <c r="O404" t="s">
        <v>44</v>
      </c>
      <c r="P404" s="1">
        <v>43925</v>
      </c>
      <c r="Q404" s="1" t="str">
        <f t="shared" si="45"/>
        <v>2020</v>
      </c>
      <c r="R404" t="s">
        <v>45</v>
      </c>
      <c r="S404" t="s">
        <v>68</v>
      </c>
      <c r="T404">
        <v>22</v>
      </c>
      <c r="U404">
        <v>88061</v>
      </c>
      <c r="V404">
        <v>6960</v>
      </c>
      <c r="W404">
        <v>1</v>
      </c>
      <c r="X404">
        <v>21</v>
      </c>
      <c r="Y404">
        <v>3</v>
      </c>
      <c r="Z404">
        <v>4</v>
      </c>
      <c r="AA404">
        <v>5</v>
      </c>
      <c r="AB404" s="4">
        <f t="shared" si="42"/>
        <v>1.3698630136986301</v>
      </c>
    </row>
    <row r="405" spans="1:28" x14ac:dyDescent="0.3">
      <c r="A405" t="s">
        <v>848</v>
      </c>
      <c r="B405" t="s">
        <v>849</v>
      </c>
      <c r="C405" t="s">
        <v>59</v>
      </c>
      <c r="D405" t="s">
        <v>878</v>
      </c>
      <c r="E405" s="1">
        <v>45452</v>
      </c>
      <c r="F405" t="s">
        <v>29</v>
      </c>
      <c r="G405" s="1">
        <v>45336</v>
      </c>
      <c r="H405" t="s">
        <v>36</v>
      </c>
      <c r="I405" s="1">
        <v>44252</v>
      </c>
      <c r="J405" s="1" t="str">
        <f t="shared" si="46"/>
        <v>2021</v>
      </c>
      <c r="K405" s="1" t="str">
        <f t="shared" si="47"/>
        <v>Feb</v>
      </c>
      <c r="L405" t="s">
        <v>36</v>
      </c>
      <c r="M405" t="s">
        <v>30</v>
      </c>
      <c r="N405" t="s">
        <v>66</v>
      </c>
      <c r="O405" t="s">
        <v>32</v>
      </c>
      <c r="P405" s="1">
        <v>44945</v>
      </c>
      <c r="Q405" s="1" t="str">
        <f t="shared" si="45"/>
        <v>2023</v>
      </c>
      <c r="R405" t="s">
        <v>45</v>
      </c>
      <c r="S405" t="s">
        <v>68</v>
      </c>
      <c r="T405">
        <v>30</v>
      </c>
      <c r="U405">
        <v>76209</v>
      </c>
      <c r="V405">
        <v>2858</v>
      </c>
      <c r="W405">
        <v>5</v>
      </c>
      <c r="X405">
        <v>121</v>
      </c>
      <c r="Y405">
        <v>1</v>
      </c>
      <c r="Z405">
        <v>8</v>
      </c>
      <c r="AA405">
        <v>4</v>
      </c>
      <c r="AB405" s="4">
        <f t="shared" si="42"/>
        <v>1.095890410958904</v>
      </c>
    </row>
    <row r="406" spans="1:28" x14ac:dyDescent="0.3">
      <c r="A406" t="s">
        <v>850</v>
      </c>
      <c r="B406" t="s">
        <v>851</v>
      </c>
      <c r="C406" t="s">
        <v>59</v>
      </c>
      <c r="D406" t="s">
        <v>878</v>
      </c>
      <c r="E406" s="1">
        <v>43864</v>
      </c>
      <c r="F406" t="s">
        <v>36</v>
      </c>
      <c r="G406" s="1">
        <v>44168</v>
      </c>
      <c r="H406" t="s">
        <v>29</v>
      </c>
      <c r="I406" s="1">
        <v>44167</v>
      </c>
      <c r="J406" s="1" t="str">
        <f t="shared" si="46"/>
        <v>2020</v>
      </c>
      <c r="K406" s="1" t="str">
        <f t="shared" si="47"/>
        <v>Dec</v>
      </c>
      <c r="L406" t="s">
        <v>36</v>
      </c>
      <c r="M406" t="s">
        <v>30</v>
      </c>
      <c r="N406" t="s">
        <v>50</v>
      </c>
      <c r="O406" t="s">
        <v>53</v>
      </c>
      <c r="P406" s="1">
        <v>43925</v>
      </c>
      <c r="Q406" s="1" t="str">
        <f t="shared" si="45"/>
        <v>2020</v>
      </c>
      <c r="R406" t="s">
        <v>38</v>
      </c>
      <c r="S406" t="s">
        <v>54</v>
      </c>
      <c r="T406">
        <v>26</v>
      </c>
      <c r="U406">
        <v>56327</v>
      </c>
      <c r="V406">
        <v>15274</v>
      </c>
      <c r="W406">
        <v>5</v>
      </c>
      <c r="X406">
        <v>17</v>
      </c>
      <c r="Y406">
        <v>1</v>
      </c>
      <c r="Z406">
        <v>6</v>
      </c>
      <c r="AA406">
        <v>8</v>
      </c>
      <c r="AB406" s="4">
        <f t="shared" si="42"/>
        <v>2.1917808219178081</v>
      </c>
    </row>
    <row r="407" spans="1:28" x14ac:dyDescent="0.3">
      <c r="A407" t="s">
        <v>852</v>
      </c>
      <c r="B407" s="2" t="s">
        <v>853</v>
      </c>
      <c r="C407" t="s">
        <v>59</v>
      </c>
      <c r="D407" t="s">
        <v>878</v>
      </c>
      <c r="E407" s="1">
        <v>44303</v>
      </c>
      <c r="F407" t="s">
        <v>36</v>
      </c>
      <c r="G407" s="1">
        <v>45037</v>
      </c>
      <c r="H407" t="s">
        <v>36</v>
      </c>
      <c r="I407" s="1">
        <v>44994</v>
      </c>
      <c r="J407" s="1" t="str">
        <f t="shared" si="46"/>
        <v>2023</v>
      </c>
      <c r="K407" s="1" t="str">
        <f t="shared" si="47"/>
        <v>Mar</v>
      </c>
      <c r="L407" t="s">
        <v>36</v>
      </c>
      <c r="M407" t="s">
        <v>54</v>
      </c>
      <c r="N407" t="s">
        <v>31</v>
      </c>
      <c r="O407" t="s">
        <v>44</v>
      </c>
      <c r="P407" s="1">
        <v>43925</v>
      </c>
      <c r="Q407" s="1" t="str">
        <f t="shared" si="45"/>
        <v>2020</v>
      </c>
      <c r="R407" t="s">
        <v>38</v>
      </c>
      <c r="S407" t="s">
        <v>54</v>
      </c>
      <c r="T407">
        <v>14</v>
      </c>
      <c r="U407">
        <v>132767</v>
      </c>
      <c r="V407">
        <v>11501</v>
      </c>
      <c r="W407">
        <v>2</v>
      </c>
      <c r="X407">
        <v>134</v>
      </c>
      <c r="Y407">
        <v>7</v>
      </c>
      <c r="Z407">
        <v>1</v>
      </c>
      <c r="AA407">
        <v>11</v>
      </c>
      <c r="AB407" s="4">
        <f t="shared" si="42"/>
        <v>3.0136986301369864</v>
      </c>
    </row>
    <row r="408" spans="1:28" x14ac:dyDescent="0.3">
      <c r="A408" t="s">
        <v>854</v>
      </c>
      <c r="B408" t="s">
        <v>855</v>
      </c>
      <c r="C408" t="s">
        <v>59</v>
      </c>
      <c r="D408" t="s">
        <v>878</v>
      </c>
      <c r="E408" s="1">
        <v>44738</v>
      </c>
      <c r="F408" t="s">
        <v>29</v>
      </c>
      <c r="G408" s="1">
        <v>44020</v>
      </c>
      <c r="H408" t="s">
        <v>29</v>
      </c>
      <c r="I408" s="1">
        <v>45236</v>
      </c>
      <c r="J408" s="1" t="str">
        <f t="shared" si="46"/>
        <v>2023</v>
      </c>
      <c r="K408" s="1" t="str">
        <f t="shared" si="47"/>
        <v>Nov</v>
      </c>
      <c r="L408" t="s">
        <v>36</v>
      </c>
      <c r="M408" t="s">
        <v>54</v>
      </c>
      <c r="N408" t="s">
        <v>31</v>
      </c>
      <c r="O408" t="s">
        <v>44</v>
      </c>
      <c r="P408" s="1">
        <v>43925</v>
      </c>
      <c r="Q408" s="1" t="str">
        <f t="shared" si="45"/>
        <v>2020</v>
      </c>
      <c r="R408" t="s">
        <v>38</v>
      </c>
      <c r="S408" t="s">
        <v>68</v>
      </c>
      <c r="T408">
        <v>20</v>
      </c>
      <c r="U408">
        <v>101326</v>
      </c>
      <c r="V408">
        <v>6812</v>
      </c>
      <c r="W408">
        <v>5</v>
      </c>
      <c r="X408">
        <v>136</v>
      </c>
      <c r="Y408">
        <v>3</v>
      </c>
      <c r="Z408">
        <v>7</v>
      </c>
      <c r="AA408">
        <v>2</v>
      </c>
      <c r="AB408" s="4">
        <f t="shared" si="42"/>
        <v>0.54794520547945202</v>
      </c>
    </row>
    <row r="409" spans="1:28" x14ac:dyDescent="0.3">
      <c r="A409" t="s">
        <v>856</v>
      </c>
      <c r="B409" t="s">
        <v>857</v>
      </c>
      <c r="C409" t="s">
        <v>28</v>
      </c>
      <c r="D409" t="s">
        <v>878</v>
      </c>
      <c r="E409" s="1">
        <v>45485</v>
      </c>
      <c r="F409" t="s">
        <v>36</v>
      </c>
      <c r="G409" s="1">
        <v>45233</v>
      </c>
      <c r="H409" t="s">
        <v>36</v>
      </c>
      <c r="I409" s="1">
        <v>44662</v>
      </c>
      <c r="J409" s="1" t="str">
        <f t="shared" si="46"/>
        <v>2022</v>
      </c>
      <c r="K409" s="1" t="str">
        <f t="shared" si="47"/>
        <v>Apr</v>
      </c>
      <c r="L409" t="s">
        <v>29</v>
      </c>
      <c r="M409" t="s">
        <v>42</v>
      </c>
      <c r="N409" t="s">
        <v>31</v>
      </c>
      <c r="O409" t="s">
        <v>53</v>
      </c>
      <c r="P409" s="1">
        <v>43925</v>
      </c>
      <c r="Q409" s="1" t="str">
        <f t="shared" si="45"/>
        <v>2020</v>
      </c>
      <c r="R409" t="s">
        <v>38</v>
      </c>
      <c r="S409" t="s">
        <v>46</v>
      </c>
      <c r="T409">
        <v>29</v>
      </c>
      <c r="U409">
        <v>87850</v>
      </c>
      <c r="V409">
        <v>8057</v>
      </c>
      <c r="W409">
        <v>4</v>
      </c>
      <c r="X409">
        <v>142</v>
      </c>
      <c r="Y409">
        <v>7</v>
      </c>
      <c r="Z409">
        <v>1</v>
      </c>
      <c r="AA409">
        <v>0</v>
      </c>
      <c r="AB409" s="4">
        <f t="shared" si="42"/>
        <v>0</v>
      </c>
    </row>
    <row r="410" spans="1:28" x14ac:dyDescent="0.3">
      <c r="A410" t="s">
        <v>858</v>
      </c>
      <c r="B410" t="s">
        <v>859</v>
      </c>
      <c r="C410" t="s">
        <v>41</v>
      </c>
      <c r="D410" t="s">
        <v>878</v>
      </c>
      <c r="E410" s="1">
        <v>43843</v>
      </c>
      <c r="F410" t="s">
        <v>29</v>
      </c>
      <c r="G410" s="1">
        <v>45384</v>
      </c>
      <c r="H410" t="s">
        <v>29</v>
      </c>
      <c r="I410" s="1">
        <v>44853</v>
      </c>
      <c r="J410" s="1" t="str">
        <f t="shared" si="46"/>
        <v>2022</v>
      </c>
      <c r="K410" s="1" t="str">
        <f t="shared" si="47"/>
        <v>Oct</v>
      </c>
      <c r="L410" t="s">
        <v>36</v>
      </c>
      <c r="M410" t="s">
        <v>54</v>
      </c>
      <c r="N410" t="s">
        <v>31</v>
      </c>
      <c r="O410" t="s">
        <v>53</v>
      </c>
      <c r="P410" s="1">
        <v>43925</v>
      </c>
      <c r="Q410" s="1" t="str">
        <f t="shared" si="45"/>
        <v>2020</v>
      </c>
      <c r="R410" t="s">
        <v>45</v>
      </c>
      <c r="S410" t="s">
        <v>54</v>
      </c>
      <c r="T410">
        <v>11</v>
      </c>
      <c r="U410">
        <v>115166</v>
      </c>
      <c r="V410">
        <v>11046</v>
      </c>
      <c r="W410">
        <v>2</v>
      </c>
      <c r="X410">
        <v>108</v>
      </c>
      <c r="Y410">
        <v>4</v>
      </c>
      <c r="Z410">
        <v>6</v>
      </c>
      <c r="AA410">
        <v>12</v>
      </c>
      <c r="AB410" s="4">
        <f t="shared" si="42"/>
        <v>3.2876712328767121</v>
      </c>
    </row>
    <row r="411" spans="1:28" x14ac:dyDescent="0.3">
      <c r="A411" t="s">
        <v>860</v>
      </c>
      <c r="B411" t="s">
        <v>861</v>
      </c>
      <c r="C411" t="s">
        <v>28</v>
      </c>
      <c r="D411" t="s">
        <v>878</v>
      </c>
      <c r="E411" s="1">
        <v>44821</v>
      </c>
      <c r="F411" t="s">
        <v>36</v>
      </c>
      <c r="G411" s="1">
        <v>45401</v>
      </c>
      <c r="H411" t="s">
        <v>36</v>
      </c>
      <c r="I411" s="1">
        <v>44690</v>
      </c>
      <c r="J411" s="1" t="str">
        <f t="shared" si="46"/>
        <v>2022</v>
      </c>
      <c r="K411" s="1" t="str">
        <f t="shared" si="47"/>
        <v>May</v>
      </c>
      <c r="L411" t="s">
        <v>29</v>
      </c>
      <c r="M411" t="s">
        <v>42</v>
      </c>
      <c r="N411" t="s">
        <v>43</v>
      </c>
      <c r="O411" t="s">
        <v>32</v>
      </c>
      <c r="P411" s="1">
        <v>43925</v>
      </c>
      <c r="Q411" s="1" t="str">
        <f t="shared" si="45"/>
        <v>2020</v>
      </c>
      <c r="R411" t="s">
        <v>38</v>
      </c>
      <c r="S411" t="s">
        <v>46</v>
      </c>
      <c r="T411">
        <v>10</v>
      </c>
      <c r="U411">
        <v>93314</v>
      </c>
      <c r="V411">
        <v>17651</v>
      </c>
      <c r="W411">
        <v>3</v>
      </c>
      <c r="X411">
        <v>76</v>
      </c>
      <c r="Y411">
        <v>7</v>
      </c>
      <c r="Z411">
        <v>8</v>
      </c>
      <c r="AA411">
        <v>4</v>
      </c>
      <c r="AB411" s="4">
        <f t="shared" si="42"/>
        <v>1.095890410958904</v>
      </c>
    </row>
    <row r="412" spans="1:28" x14ac:dyDescent="0.3">
      <c r="A412" t="s">
        <v>862</v>
      </c>
      <c r="B412" t="s">
        <v>863</v>
      </c>
      <c r="C412" t="s">
        <v>59</v>
      </c>
      <c r="D412" t="s">
        <v>878</v>
      </c>
      <c r="E412" s="1">
        <v>45270</v>
      </c>
      <c r="F412" t="s">
        <v>29</v>
      </c>
      <c r="G412" s="1">
        <v>44786</v>
      </c>
      <c r="H412" t="s">
        <v>29</v>
      </c>
      <c r="I412" s="1">
        <v>43956</v>
      </c>
      <c r="J412" s="1" t="str">
        <f t="shared" si="46"/>
        <v>2020</v>
      </c>
      <c r="K412" s="1" t="str">
        <f t="shared" si="47"/>
        <v>May</v>
      </c>
      <c r="L412" t="s">
        <v>29</v>
      </c>
      <c r="M412" t="s">
        <v>30</v>
      </c>
      <c r="N412" t="s">
        <v>43</v>
      </c>
      <c r="O412" t="s">
        <v>32</v>
      </c>
      <c r="P412" s="1">
        <v>44719</v>
      </c>
      <c r="Q412" s="1" t="str">
        <f t="shared" si="45"/>
        <v>2022</v>
      </c>
      <c r="R412" t="s">
        <v>38</v>
      </c>
      <c r="S412" t="s">
        <v>67</v>
      </c>
      <c r="T412">
        <v>27</v>
      </c>
      <c r="U412">
        <v>96004</v>
      </c>
      <c r="V412">
        <v>3351</v>
      </c>
      <c r="W412">
        <v>5</v>
      </c>
      <c r="X412">
        <v>6</v>
      </c>
      <c r="Y412">
        <v>3</v>
      </c>
      <c r="Z412">
        <v>5</v>
      </c>
      <c r="AA412">
        <v>8</v>
      </c>
      <c r="AB412" s="4">
        <f t="shared" si="42"/>
        <v>2.1917808219178081</v>
      </c>
    </row>
    <row r="413" spans="1:28" x14ac:dyDescent="0.3">
      <c r="A413" t="s">
        <v>864</v>
      </c>
      <c r="B413" t="s">
        <v>865</v>
      </c>
      <c r="C413" t="s">
        <v>59</v>
      </c>
      <c r="D413" t="s">
        <v>878</v>
      </c>
      <c r="E413" s="1">
        <v>44330</v>
      </c>
      <c r="F413" t="s">
        <v>36</v>
      </c>
      <c r="G413" s="1">
        <v>44342</v>
      </c>
      <c r="H413" t="s">
        <v>36</v>
      </c>
      <c r="I413" s="1">
        <v>45191</v>
      </c>
      <c r="J413" s="1" t="str">
        <f t="shared" si="46"/>
        <v>2023</v>
      </c>
      <c r="K413" s="1" t="str">
        <f t="shared" si="47"/>
        <v>Sep</v>
      </c>
      <c r="L413" t="s">
        <v>36</v>
      </c>
      <c r="M413" t="s">
        <v>54</v>
      </c>
      <c r="N413" t="s">
        <v>66</v>
      </c>
      <c r="O413" t="s">
        <v>32</v>
      </c>
      <c r="P413" s="1">
        <v>45007</v>
      </c>
      <c r="Q413" s="1" t="str">
        <f t="shared" si="45"/>
        <v>2023</v>
      </c>
      <c r="R413" t="s">
        <v>38</v>
      </c>
      <c r="S413" t="s">
        <v>67</v>
      </c>
      <c r="T413">
        <v>11</v>
      </c>
      <c r="U413">
        <v>139677</v>
      </c>
      <c r="V413">
        <v>2630</v>
      </c>
      <c r="W413">
        <v>5</v>
      </c>
      <c r="X413">
        <v>134</v>
      </c>
      <c r="Y413">
        <v>6</v>
      </c>
      <c r="Z413">
        <v>5</v>
      </c>
      <c r="AA413">
        <v>3</v>
      </c>
      <c r="AB413" s="4">
        <f t="shared" si="42"/>
        <v>0.82191780821917804</v>
      </c>
    </row>
    <row r="414" spans="1:28" x14ac:dyDescent="0.3">
      <c r="A414" t="s">
        <v>866</v>
      </c>
      <c r="B414" t="s">
        <v>867</v>
      </c>
      <c r="C414" t="s">
        <v>28</v>
      </c>
      <c r="D414" t="s">
        <v>878</v>
      </c>
      <c r="E414" s="1">
        <v>44778</v>
      </c>
      <c r="F414" t="s">
        <v>29</v>
      </c>
      <c r="G414" s="1">
        <v>45311</v>
      </c>
      <c r="H414" t="s">
        <v>36</v>
      </c>
      <c r="I414" s="1">
        <v>44428</v>
      </c>
      <c r="J414" s="1" t="str">
        <f t="shared" si="46"/>
        <v>2021</v>
      </c>
      <c r="K414" s="1" t="str">
        <f t="shared" si="47"/>
        <v>Aug</v>
      </c>
      <c r="L414" t="s">
        <v>36</v>
      </c>
      <c r="M414" t="s">
        <v>30</v>
      </c>
      <c r="N414" t="s">
        <v>43</v>
      </c>
      <c r="O414" t="s">
        <v>44</v>
      </c>
      <c r="P414" s="1">
        <v>45007</v>
      </c>
      <c r="Q414" s="1" t="str">
        <f t="shared" si="45"/>
        <v>2023</v>
      </c>
      <c r="R414" t="s">
        <v>45</v>
      </c>
      <c r="S414" t="s">
        <v>33</v>
      </c>
      <c r="T414">
        <v>21</v>
      </c>
      <c r="U414">
        <v>40930</v>
      </c>
      <c r="V414">
        <v>3134</v>
      </c>
      <c r="W414">
        <v>5</v>
      </c>
      <c r="X414">
        <v>66</v>
      </c>
      <c r="Y414">
        <v>7</v>
      </c>
      <c r="Z414">
        <v>9</v>
      </c>
      <c r="AA414">
        <v>1</v>
      </c>
      <c r="AB414" s="4">
        <f t="shared" si="42"/>
        <v>0.27397260273972601</v>
      </c>
    </row>
    <row r="415" spans="1:28" x14ac:dyDescent="0.3">
      <c r="A415" t="s">
        <v>868</v>
      </c>
      <c r="B415" t="s">
        <v>869</v>
      </c>
      <c r="C415" t="s">
        <v>59</v>
      </c>
      <c r="D415" t="s">
        <v>878</v>
      </c>
      <c r="E415" s="1">
        <v>43888</v>
      </c>
      <c r="F415" t="s">
        <v>29</v>
      </c>
      <c r="G415" s="1">
        <v>44492</v>
      </c>
      <c r="H415" t="s">
        <v>36</v>
      </c>
      <c r="I415" s="1">
        <v>44711</v>
      </c>
      <c r="J415" s="1" t="str">
        <f t="shared" si="46"/>
        <v>2022</v>
      </c>
      <c r="K415" s="1" t="str">
        <f t="shared" si="47"/>
        <v>May</v>
      </c>
      <c r="L415" t="s">
        <v>29</v>
      </c>
      <c r="M415" t="s">
        <v>54</v>
      </c>
      <c r="N415" t="s">
        <v>43</v>
      </c>
      <c r="O415" t="s">
        <v>32</v>
      </c>
      <c r="P415" s="1">
        <v>45007</v>
      </c>
      <c r="Q415" s="1" t="str">
        <f t="shared" si="45"/>
        <v>2023</v>
      </c>
      <c r="R415" t="s">
        <v>45</v>
      </c>
      <c r="S415" t="s">
        <v>33</v>
      </c>
      <c r="T415">
        <v>21</v>
      </c>
      <c r="U415">
        <v>116557</v>
      </c>
      <c r="V415">
        <v>7112</v>
      </c>
      <c r="W415">
        <v>4</v>
      </c>
      <c r="X415">
        <v>183</v>
      </c>
      <c r="Y415">
        <v>10</v>
      </c>
      <c r="Z415">
        <v>4</v>
      </c>
      <c r="AA415">
        <v>1</v>
      </c>
      <c r="AB415" s="4">
        <f t="shared" si="42"/>
        <v>0.27397260273972601</v>
      </c>
    </row>
    <row r="416" spans="1:28" x14ac:dyDescent="0.3">
      <c r="A416" t="s">
        <v>870</v>
      </c>
      <c r="B416" t="s">
        <v>871</v>
      </c>
      <c r="C416" t="s">
        <v>28</v>
      </c>
      <c r="D416" t="s">
        <v>49</v>
      </c>
      <c r="E416" s="1">
        <v>45263</v>
      </c>
      <c r="F416" t="s">
        <v>36</v>
      </c>
      <c r="G416" s="1">
        <v>44386</v>
      </c>
      <c r="H416" t="s">
        <v>29</v>
      </c>
      <c r="I416" s="1">
        <v>43903</v>
      </c>
      <c r="J416" s="1" t="str">
        <f t="shared" si="46"/>
        <v>2020</v>
      </c>
      <c r="K416" s="1" t="str">
        <f t="shared" si="47"/>
        <v>Mar</v>
      </c>
      <c r="L416" t="s">
        <v>36</v>
      </c>
      <c r="M416" t="s">
        <v>30</v>
      </c>
      <c r="N416" t="s">
        <v>81</v>
      </c>
      <c r="O416" t="s">
        <v>32</v>
      </c>
      <c r="P416" s="1">
        <v>44529</v>
      </c>
      <c r="Q416" s="1" t="str">
        <f t="shared" si="45"/>
        <v>2021</v>
      </c>
      <c r="R416" t="s">
        <v>45</v>
      </c>
      <c r="S416" t="s">
        <v>33</v>
      </c>
      <c r="T416">
        <v>5</v>
      </c>
      <c r="U416">
        <v>61754</v>
      </c>
      <c r="V416">
        <v>14542</v>
      </c>
      <c r="W416">
        <v>2</v>
      </c>
      <c r="X416">
        <v>16</v>
      </c>
      <c r="Y416">
        <v>10</v>
      </c>
      <c r="Z416">
        <v>2</v>
      </c>
      <c r="AA416">
        <v>15</v>
      </c>
      <c r="AB416" s="4">
        <f t="shared" si="42"/>
        <v>4.10958904109589</v>
      </c>
    </row>
    <row r="417" spans="1:28" x14ac:dyDescent="0.3">
      <c r="A417" t="s">
        <v>872</v>
      </c>
      <c r="B417" t="s">
        <v>873</v>
      </c>
      <c r="C417" t="s">
        <v>28</v>
      </c>
      <c r="D417" t="s">
        <v>878</v>
      </c>
      <c r="E417" s="1">
        <v>44481</v>
      </c>
      <c r="F417" t="s">
        <v>36</v>
      </c>
      <c r="G417" s="1">
        <v>44265</v>
      </c>
      <c r="H417" t="s">
        <v>29</v>
      </c>
      <c r="I417" s="1">
        <v>44361</v>
      </c>
      <c r="J417" s="1" t="str">
        <f t="shared" si="46"/>
        <v>2021</v>
      </c>
      <c r="K417" s="1" t="str">
        <f t="shared" si="47"/>
        <v>Jun</v>
      </c>
      <c r="L417" t="s">
        <v>36</v>
      </c>
      <c r="M417" t="s">
        <v>54</v>
      </c>
      <c r="N417" t="s">
        <v>31</v>
      </c>
      <c r="O417" t="s">
        <v>53</v>
      </c>
      <c r="P417" s="1">
        <v>45068</v>
      </c>
      <c r="Q417" s="1" t="str">
        <f t="shared" si="45"/>
        <v>2023</v>
      </c>
      <c r="R417" t="s">
        <v>45</v>
      </c>
      <c r="S417" t="s">
        <v>67</v>
      </c>
      <c r="T417">
        <v>12</v>
      </c>
      <c r="U417">
        <v>75855</v>
      </c>
      <c r="V417">
        <v>10729</v>
      </c>
      <c r="W417">
        <v>5</v>
      </c>
      <c r="X417">
        <v>165</v>
      </c>
      <c r="Y417">
        <v>1</v>
      </c>
      <c r="Z417">
        <v>1</v>
      </c>
      <c r="AA417">
        <v>9</v>
      </c>
      <c r="AB417" s="4">
        <f t="shared" si="42"/>
        <v>2.4657534246575343</v>
      </c>
    </row>
  </sheetData>
  <autoFilter ref="A1:AB417" xr:uid="{C37E40FC-7A0B-4CC9-9F99-D1E52CA783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FBBD3-B6BE-432F-BCE7-BBF9481FC6F8}">
  <dimension ref="A1:O7"/>
  <sheetViews>
    <sheetView showGridLines="0" zoomScale="80" zoomScaleNormal="80" workbookViewId="0">
      <selection activeCell="A5" sqref="A5"/>
    </sheetView>
  </sheetViews>
  <sheetFormatPr defaultRowHeight="14.4" x14ac:dyDescent="0.3"/>
  <cols>
    <col min="1" max="1" width="68.5546875" style="19" bestFit="1" customWidth="1"/>
    <col min="2" max="2" width="18.6640625" style="19" customWidth="1"/>
    <col min="3" max="3" width="17.88671875" style="19" customWidth="1"/>
    <col min="4" max="5" width="13.5546875" style="19" customWidth="1"/>
    <col min="6" max="6" width="11.33203125" style="19" customWidth="1"/>
    <col min="7" max="7" width="10.6640625" style="19" customWidth="1"/>
    <col min="8" max="12" width="8.88671875" style="19"/>
    <col min="13" max="13" width="9.5546875" style="19" customWidth="1"/>
    <col min="14" max="14" width="16.5546875" style="19" customWidth="1"/>
    <col min="15" max="15" width="16.88671875" style="19" customWidth="1"/>
    <col min="16" max="16384" width="8.88671875" style="19"/>
  </cols>
  <sheetData>
    <row r="1" spans="1:15" ht="27.6" customHeight="1" x14ac:dyDescent="0.65">
      <c r="A1" s="17" t="s">
        <v>922</v>
      </c>
      <c r="B1" s="25" t="s">
        <v>920</v>
      </c>
      <c r="C1" s="26">
        <f>C6/B6</f>
        <v>0.31490384615384615</v>
      </c>
      <c r="D1" s="27">
        <f>D6/B6</f>
        <v>0.33894230769230771</v>
      </c>
      <c r="E1" s="18"/>
      <c r="F1" s="18"/>
      <c r="N1" s="35" t="s">
        <v>921</v>
      </c>
      <c r="O1" s="35"/>
    </row>
    <row r="2" spans="1:15" x14ac:dyDescent="0.3">
      <c r="A2" s="20"/>
      <c r="D2" s="24"/>
      <c r="G2" s="24"/>
      <c r="M2" s="20"/>
    </row>
    <row r="3" spans="1:15" x14ac:dyDescent="0.3">
      <c r="A3" s="20"/>
      <c r="D3" s="24"/>
      <c r="G3" s="24"/>
      <c r="M3" s="20"/>
    </row>
    <row r="4" spans="1:15" x14ac:dyDescent="0.3">
      <c r="A4" s="20"/>
      <c r="D4" s="24"/>
      <c r="G4" s="24"/>
      <c r="M4" s="20"/>
    </row>
    <row r="5" spans="1:15" ht="15.6" customHeight="1" x14ac:dyDescent="0.3">
      <c r="A5" s="20"/>
      <c r="D5" s="24"/>
      <c r="E5" s="25" t="s">
        <v>925</v>
      </c>
      <c r="F5" s="31">
        <f>GETPIVOTDATA("Job Type",Demo!$F$3,"Gender","Male","Job Type","Full-time")</f>
        <v>32</v>
      </c>
      <c r="G5" s="32">
        <f>GETPIVOTDATA("Job Type",Demo!$F$3,"Gender","Female","Job Type","Full-time")</f>
        <v>47</v>
      </c>
      <c r="M5" s="20"/>
    </row>
    <row r="6" spans="1:15" ht="16.2" customHeight="1" thickBot="1" x14ac:dyDescent="0.4">
      <c r="A6" s="21"/>
      <c r="B6" s="30">
        <f>GETPIVOTDATA("Status",Demo!$A$3)</f>
        <v>416</v>
      </c>
      <c r="C6" s="29">
        <f>GETPIVOTDATA("Status",Demo!$A$3,"Gender","Male")</f>
        <v>131</v>
      </c>
      <c r="D6" s="28">
        <f>GETPIVOTDATA("Status",Demo!$A$3,"Gender","Female")</f>
        <v>141</v>
      </c>
      <c r="E6" s="30" t="s">
        <v>926</v>
      </c>
      <c r="F6" s="29">
        <f>GETPIVOTDATA("Job Type",Demo!$F$3,"Gender","Male","Job Type","Part-time")</f>
        <v>46</v>
      </c>
      <c r="G6" s="28">
        <f>GETPIVOTDATA("Job Type",Demo!$F$3,"Gender","Female","Job Type","Part-time")</f>
        <v>55</v>
      </c>
      <c r="H6" s="22"/>
      <c r="I6" s="21"/>
      <c r="J6" s="21"/>
      <c r="K6" s="21"/>
      <c r="L6" s="21"/>
      <c r="M6" s="21"/>
      <c r="N6" s="33">
        <f>Rate!F11</f>
        <v>29.2512077294686</v>
      </c>
      <c r="O6" s="34">
        <f>Rate!F5</f>
        <v>23.32286995515695</v>
      </c>
    </row>
    <row r="7" spans="1:15" ht="18.600000000000001" thickTop="1" x14ac:dyDescent="0.35">
      <c r="B7" s="23"/>
    </row>
  </sheetData>
  <mergeCells count="1">
    <mergeCell ref="N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A6AAC-ECC7-4D2D-BAD8-3F6F17DC5835}">
  <dimension ref="A3:G14"/>
  <sheetViews>
    <sheetView workbookViewId="0">
      <selection activeCell="F3" sqref="F3"/>
    </sheetView>
  </sheetViews>
  <sheetFormatPr defaultRowHeight="14.4" x14ac:dyDescent="0.3"/>
  <cols>
    <col min="1" max="1" width="25.88671875" bestFit="1" customWidth="1"/>
    <col min="2" max="2" width="14.109375" bestFit="1" customWidth="1"/>
    <col min="6" max="6" width="12.5546875" bestFit="1" customWidth="1"/>
    <col min="7" max="7" width="16.33203125" bestFit="1" customWidth="1"/>
  </cols>
  <sheetData>
    <row r="3" spans="1:7" x14ac:dyDescent="0.3">
      <c r="A3" s="6" t="s">
        <v>881</v>
      </c>
      <c r="B3" t="s">
        <v>883</v>
      </c>
      <c r="F3" s="6" t="s">
        <v>881</v>
      </c>
      <c r="G3" t="s">
        <v>924</v>
      </c>
    </row>
    <row r="4" spans="1:7" x14ac:dyDescent="0.3">
      <c r="A4" s="7" t="s">
        <v>42</v>
      </c>
      <c r="B4">
        <v>141</v>
      </c>
      <c r="F4" s="7" t="s">
        <v>53</v>
      </c>
      <c r="G4">
        <v>128</v>
      </c>
    </row>
    <row r="5" spans="1:7" x14ac:dyDescent="0.3">
      <c r="A5" s="7" t="s">
        <v>30</v>
      </c>
      <c r="B5">
        <v>131</v>
      </c>
      <c r="F5" s="9" t="s">
        <v>42</v>
      </c>
      <c r="G5">
        <v>47</v>
      </c>
    </row>
    <row r="6" spans="1:7" x14ac:dyDescent="0.3">
      <c r="A6" s="7" t="s">
        <v>54</v>
      </c>
      <c r="B6">
        <v>144</v>
      </c>
      <c r="F6" s="9" t="s">
        <v>30</v>
      </c>
      <c r="G6">
        <v>32</v>
      </c>
    </row>
    <row r="7" spans="1:7" x14ac:dyDescent="0.3">
      <c r="A7" s="7" t="s">
        <v>882</v>
      </c>
      <c r="B7">
        <v>416</v>
      </c>
      <c r="F7" s="9" t="s">
        <v>54</v>
      </c>
      <c r="G7">
        <v>49</v>
      </c>
    </row>
    <row r="8" spans="1:7" x14ac:dyDescent="0.3">
      <c r="F8" s="7" t="s">
        <v>44</v>
      </c>
      <c r="G8">
        <v>147</v>
      </c>
    </row>
    <row r="9" spans="1:7" x14ac:dyDescent="0.3">
      <c r="F9" s="9" t="s">
        <v>42</v>
      </c>
      <c r="G9">
        <v>55</v>
      </c>
    </row>
    <row r="10" spans="1:7" x14ac:dyDescent="0.3">
      <c r="A10" t="s">
        <v>884</v>
      </c>
      <c r="F10" s="9" t="s">
        <v>30</v>
      </c>
      <c r="G10">
        <v>46</v>
      </c>
    </row>
    <row r="11" spans="1:7" x14ac:dyDescent="0.3">
      <c r="A11" s="4">
        <v>5.5120192307692308</v>
      </c>
      <c r="F11" s="9" t="s">
        <v>54</v>
      </c>
      <c r="G11">
        <v>46</v>
      </c>
    </row>
    <row r="12" spans="1:7" x14ac:dyDescent="0.3">
      <c r="F12" s="7" t="s">
        <v>882</v>
      </c>
      <c r="G12">
        <v>275</v>
      </c>
    </row>
    <row r="13" spans="1:7" x14ac:dyDescent="0.3">
      <c r="A13" t="s">
        <v>885</v>
      </c>
      <c r="B13" s="4">
        <f>GETPIVOTDATA("Satisfaction Score",$A$10)</f>
        <v>5.5120192307692308</v>
      </c>
      <c r="C13">
        <f>B13/10</f>
        <v>0.55120192307692306</v>
      </c>
    </row>
    <row r="14" spans="1:7" x14ac:dyDescent="0.3">
      <c r="A14" t="s">
        <v>886</v>
      </c>
      <c r="B14" s="4">
        <f>10-B13</f>
        <v>4.4879807692307692</v>
      </c>
      <c r="C14">
        <f>B14/10</f>
        <v>0.44879807692307694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22B07-3074-4EE7-8244-4603131D1B8F}">
  <dimension ref="A3:K17"/>
  <sheetViews>
    <sheetView workbookViewId="0">
      <selection activeCell="A3" sqref="A3"/>
    </sheetView>
  </sheetViews>
  <sheetFormatPr defaultRowHeight="14.4" x14ac:dyDescent="0.3"/>
  <cols>
    <col min="1" max="1" width="19.33203125" bestFit="1" customWidth="1"/>
    <col min="2" max="2" width="18.5546875" bestFit="1" customWidth="1"/>
    <col min="3" max="3" width="14.33203125" bestFit="1" customWidth="1"/>
    <col min="11" max="11" width="48.109375" bestFit="1" customWidth="1"/>
  </cols>
  <sheetData>
    <row r="3" spans="1:11" x14ac:dyDescent="0.3">
      <c r="A3" s="6" t="s">
        <v>881</v>
      </c>
      <c r="B3" t="s">
        <v>887</v>
      </c>
      <c r="C3" s="36" t="s">
        <v>888</v>
      </c>
      <c r="D3" s="36"/>
      <c r="E3" s="8" t="s">
        <v>892</v>
      </c>
      <c r="F3" s="8"/>
    </row>
    <row r="4" spans="1:11" x14ac:dyDescent="0.3">
      <c r="A4" s="7" t="s">
        <v>42</v>
      </c>
      <c r="B4">
        <v>141</v>
      </c>
      <c r="C4" s="10" t="s">
        <v>889</v>
      </c>
      <c r="D4" s="11" t="s">
        <v>916</v>
      </c>
      <c r="E4" s="10" t="s">
        <v>889</v>
      </c>
      <c r="F4" s="11" t="s">
        <v>891</v>
      </c>
    </row>
    <row r="5" spans="1:11" ht="26.4" thickBot="1" x14ac:dyDescent="0.55000000000000004">
      <c r="A5" s="9" t="s">
        <v>33</v>
      </c>
      <c r="B5">
        <v>23</v>
      </c>
      <c r="C5">
        <f>(GETPIVOTDATA("Exit Reason",$A$3,"Gender","Female")+(GETPIVOTDATA("Exit Reason",$A$3,"Gender","Female")-(GETPIVOTDATA("Exit Reason",$A$3,"Gender","Female","Exit Reason","Personal Reasons")+GETPIVOTDATA("Exit Reason",$A$3,"Gender","Female","Exit Reason","Retirement"))))/2</f>
        <v>114</v>
      </c>
      <c r="D5" s="4">
        <f>GETPIVOTDATA("Exit Reason",$A$3,"Gender","Female","Exit Reason","Personal Reasons")+GETPIVOTDATA("Exit Reason",$A$3,"Gender","Female","Exit Reason","Retirement")/C5*100</f>
        <v>50.684210526315788</v>
      </c>
      <c r="E5">
        <f>(GETPIVOTDATA("Exit Reason",$A$3,"Gender","Female")+(GETPIVOTDATA("Exit Reason",$A$3,"Gender","Female")-(GETPIVOTDATA("Exit Reason",$A$3,"Gender","Female","Exit Reason","Layoff")+GETPIVOTDATA("Exit Reason",$A$3,"Gender","Female","Exit Reason","Termination"))))/2</f>
        <v>111.5</v>
      </c>
      <c r="F5" s="4">
        <f>GETPIVOTDATA("Exit Reason",$A$3,"Gender","Female","Exit Reason","Layoff")+GETPIVOTDATA("Exit Reason",$A$3,"Gender","Female","Exit Reason","Termination")/E5</f>
        <v>23.32286995515695</v>
      </c>
      <c r="J5" s="14" t="s">
        <v>891</v>
      </c>
      <c r="K5" s="15" t="s">
        <v>893</v>
      </c>
    </row>
    <row r="6" spans="1:11" ht="25.8" x14ac:dyDescent="0.5">
      <c r="A6" s="9" t="s">
        <v>54</v>
      </c>
      <c r="B6">
        <v>28</v>
      </c>
      <c r="J6" s="16"/>
      <c r="K6" s="16" t="s">
        <v>894</v>
      </c>
    </row>
    <row r="7" spans="1:11" x14ac:dyDescent="0.3">
      <c r="A7" s="9" t="s">
        <v>67</v>
      </c>
      <c r="B7">
        <v>27</v>
      </c>
    </row>
    <row r="8" spans="1:11" x14ac:dyDescent="0.3">
      <c r="A8" s="9" t="s">
        <v>68</v>
      </c>
      <c r="B8">
        <v>27</v>
      </c>
      <c r="H8" s="12"/>
      <c r="I8" s="13"/>
      <c r="J8" s="13" t="s">
        <v>895</v>
      </c>
      <c r="K8" t="s">
        <v>67</v>
      </c>
    </row>
    <row r="9" spans="1:11" x14ac:dyDescent="0.3">
      <c r="A9" s="9" t="s">
        <v>46</v>
      </c>
      <c r="B9">
        <v>36</v>
      </c>
      <c r="K9" t="s">
        <v>68</v>
      </c>
    </row>
    <row r="10" spans="1:11" x14ac:dyDescent="0.3">
      <c r="A10" s="7" t="s">
        <v>30</v>
      </c>
      <c r="B10">
        <v>131</v>
      </c>
      <c r="C10" s="10" t="s">
        <v>890</v>
      </c>
      <c r="D10" s="11" t="s">
        <v>917</v>
      </c>
      <c r="E10" s="10" t="s">
        <v>890</v>
      </c>
      <c r="F10" s="11" t="s">
        <v>891</v>
      </c>
    </row>
    <row r="11" spans="1:11" x14ac:dyDescent="0.3">
      <c r="A11" s="9" t="s">
        <v>33</v>
      </c>
      <c r="B11">
        <v>29</v>
      </c>
      <c r="C11">
        <f>(GETPIVOTDATA("Exit Reason",$A$3,"Gender","Male")+(GETPIVOTDATA("Exit Reason",$A$3,"Gender","Male")-(GETPIVOTDATA("Exit Reason",$A$3,"Gender","Male","Exit Reason","Personal Reasons")+GETPIVOTDATA("Exit Reason",$A$3,"Gender","Male","Exit Reason","Retirement"))))/2</f>
        <v>106.5</v>
      </c>
      <c r="D11" s="4">
        <f>GETPIVOTDATA("Exit Reason",$A$3,"Gender","Male","Exit Reason","Personal Reasons")+GETPIVOTDATA("Exit Reason",$A$3,"Gender","Male","Exit Reason","Retirement")/C11</f>
        <v>21.262910798122064</v>
      </c>
      <c r="E11">
        <f>(GETPIVOTDATA("Exit Reason",$A$3,"Gender","Male")+(GETPIVOTDATA("Exit Reason",$A$3,"Gender","Male")-(GETPIVOTDATA("Exit Reason",$A$3,"Gender","Male","Exit Reason","Layoff")+GETPIVOTDATA("Exit Reason",$A$3,"Gender","Male","Exit Reason","Termination"))))/2</f>
        <v>103.5</v>
      </c>
      <c r="F11" s="4">
        <f>GETPIVOTDATA("Exit Reason",$A$3,"Gender","Male","Exit Reason","Layoff")+GETPIVOTDATA("Exit Reason",$A$3,"Gender","Male","Exit Reason","Termination")/E11</f>
        <v>29.2512077294686</v>
      </c>
      <c r="H11" s="12"/>
      <c r="I11" s="13"/>
      <c r="J11" s="13" t="s">
        <v>896</v>
      </c>
      <c r="K11" t="s">
        <v>33</v>
      </c>
    </row>
    <row r="12" spans="1:11" x14ac:dyDescent="0.3">
      <c r="A12" s="9" t="s">
        <v>54</v>
      </c>
      <c r="B12">
        <v>27</v>
      </c>
      <c r="K12" t="s">
        <v>46</v>
      </c>
    </row>
    <row r="13" spans="1:11" x14ac:dyDescent="0.3">
      <c r="A13" s="9" t="s">
        <v>67</v>
      </c>
      <c r="B13">
        <v>21</v>
      </c>
      <c r="F13" s="12"/>
      <c r="G13" s="12"/>
      <c r="H13" s="13"/>
    </row>
    <row r="14" spans="1:11" x14ac:dyDescent="0.3">
      <c r="A14" s="9" t="s">
        <v>68</v>
      </c>
      <c r="B14">
        <v>28</v>
      </c>
    </row>
    <row r="15" spans="1:11" x14ac:dyDescent="0.3">
      <c r="A15" s="9" t="s">
        <v>46</v>
      </c>
      <c r="B15">
        <v>26</v>
      </c>
    </row>
    <row r="16" spans="1:11" x14ac:dyDescent="0.3">
      <c r="A16" s="7" t="s">
        <v>54</v>
      </c>
      <c r="B16">
        <v>144</v>
      </c>
    </row>
    <row r="17" spans="1:2" x14ac:dyDescent="0.3">
      <c r="A17" s="7" t="s">
        <v>882</v>
      </c>
      <c r="B17">
        <v>416</v>
      </c>
    </row>
  </sheetData>
  <mergeCells count="1">
    <mergeCell ref="C3:D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A04BA-897F-4DDB-BA48-91D37F3E8466}">
  <dimension ref="A3:B6"/>
  <sheetViews>
    <sheetView topLeftCell="A2" workbookViewId="0">
      <selection activeCell="N14" sqref="N14"/>
    </sheetView>
  </sheetViews>
  <sheetFormatPr defaultRowHeight="14.4" x14ac:dyDescent="0.3"/>
  <cols>
    <col min="1" max="1" width="12.5546875" bestFit="1" customWidth="1"/>
    <col min="2" max="2" width="29.21875" bestFit="1" customWidth="1"/>
  </cols>
  <sheetData>
    <row r="3" spans="1:2" x14ac:dyDescent="0.3">
      <c r="A3" s="6" t="s">
        <v>881</v>
      </c>
      <c r="B3" t="s">
        <v>897</v>
      </c>
    </row>
    <row r="4" spans="1:2" x14ac:dyDescent="0.3">
      <c r="A4" s="7" t="s">
        <v>42</v>
      </c>
      <c r="B4" s="4">
        <v>2.3044787719809583</v>
      </c>
    </row>
    <row r="5" spans="1:2" x14ac:dyDescent="0.3">
      <c r="A5" s="7" t="s">
        <v>30</v>
      </c>
      <c r="B5" s="4">
        <v>1.8927114922095583</v>
      </c>
    </row>
    <row r="6" spans="1:2" x14ac:dyDescent="0.3">
      <c r="A6" s="7" t="s">
        <v>882</v>
      </c>
      <c r="B6" s="4">
        <v>2.1061643835616439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E2CF5-8906-4980-BEA3-1F6288CA097D}">
  <dimension ref="A3:D67"/>
  <sheetViews>
    <sheetView workbookViewId="0">
      <selection activeCell="I66" sqref="I66"/>
    </sheetView>
  </sheetViews>
  <sheetFormatPr defaultRowHeight="14.4" x14ac:dyDescent="0.3"/>
  <cols>
    <col min="1" max="1" width="14.109375" bestFit="1" customWidth="1"/>
    <col min="2" max="2" width="15.5546875" bestFit="1" customWidth="1"/>
    <col min="3" max="3" width="8.44140625" bestFit="1" customWidth="1"/>
    <col min="4" max="4" width="10.77734375" bestFit="1" customWidth="1"/>
    <col min="5" max="5" width="4" bestFit="1" customWidth="1"/>
    <col min="6" max="6" width="4.77734375" bestFit="1" customWidth="1"/>
    <col min="7" max="7" width="3.88671875" bestFit="1" customWidth="1"/>
    <col min="8" max="8" width="3.21875" bestFit="1" customWidth="1"/>
    <col min="9" max="9" width="4.33203125" bestFit="1" customWidth="1"/>
    <col min="10" max="10" width="4.109375" bestFit="1" customWidth="1"/>
    <col min="11" max="11" width="3.88671875" bestFit="1" customWidth="1"/>
    <col min="12" max="12" width="4.44140625" bestFit="1" customWidth="1"/>
    <col min="13" max="13" width="4.109375" bestFit="1" customWidth="1"/>
    <col min="14" max="14" width="10.88671875" bestFit="1" customWidth="1"/>
    <col min="15" max="15" width="10.44140625" bestFit="1" customWidth="1"/>
    <col min="16" max="16" width="4" bestFit="1" customWidth="1"/>
    <col min="17" max="17" width="4.44140625" bestFit="1" customWidth="1"/>
    <col min="18" max="18" width="4" bestFit="1" customWidth="1"/>
    <col min="19" max="19" width="4.77734375" bestFit="1" customWidth="1"/>
    <col min="20" max="20" width="3.88671875" bestFit="1" customWidth="1"/>
    <col min="21" max="21" width="3.21875" bestFit="1" customWidth="1"/>
    <col min="22" max="22" width="4.33203125" bestFit="1" customWidth="1"/>
    <col min="23" max="23" width="4.109375" bestFit="1" customWidth="1"/>
    <col min="24" max="24" width="3.88671875" bestFit="1" customWidth="1"/>
    <col min="25" max="25" width="4.44140625" bestFit="1" customWidth="1"/>
    <col min="26" max="26" width="4.109375" bestFit="1" customWidth="1"/>
    <col min="27" max="27" width="13.21875" bestFit="1" customWidth="1"/>
    <col min="28" max="28" width="10.77734375" bestFit="1" customWidth="1"/>
    <col min="29" max="29" width="4" bestFit="1" customWidth="1"/>
    <col min="30" max="30" width="4.44140625" bestFit="1" customWidth="1"/>
    <col min="31" max="31" width="4" bestFit="1" customWidth="1"/>
    <col min="32" max="32" width="4.77734375" bestFit="1" customWidth="1"/>
    <col min="33" max="33" width="3.88671875" bestFit="1" customWidth="1"/>
    <col min="34" max="34" width="3.21875" bestFit="1" customWidth="1"/>
    <col min="35" max="35" width="4.33203125" bestFit="1" customWidth="1"/>
    <col min="36" max="36" width="4.109375" bestFit="1" customWidth="1"/>
    <col min="37" max="37" width="3.88671875" bestFit="1" customWidth="1"/>
    <col min="38" max="38" width="4.44140625" bestFit="1" customWidth="1"/>
    <col min="39" max="39" width="4.109375" bestFit="1" customWidth="1"/>
    <col min="40" max="40" width="9.6640625" bestFit="1" customWidth="1"/>
    <col min="41" max="41" width="7" bestFit="1" customWidth="1"/>
    <col min="42" max="42" width="4" bestFit="1" customWidth="1"/>
    <col min="43" max="43" width="4.44140625" bestFit="1" customWidth="1"/>
    <col min="44" max="44" width="4" bestFit="1" customWidth="1"/>
    <col min="45" max="45" width="4.77734375" bestFit="1" customWidth="1"/>
    <col min="46" max="46" width="3.88671875" bestFit="1" customWidth="1"/>
    <col min="47" max="47" width="3.21875" bestFit="1" customWidth="1"/>
    <col min="48" max="48" width="4.33203125" bestFit="1" customWidth="1"/>
    <col min="49" max="49" width="4.109375" bestFit="1" customWidth="1"/>
    <col min="50" max="50" width="3.88671875" bestFit="1" customWidth="1"/>
    <col min="51" max="51" width="4.44140625" bestFit="1" customWidth="1"/>
    <col min="52" max="52" width="4.109375" bestFit="1" customWidth="1"/>
    <col min="53" max="53" width="9.6640625" bestFit="1" customWidth="1"/>
    <col min="54" max="54" width="7" bestFit="1" customWidth="1"/>
    <col min="55" max="55" width="4" bestFit="1" customWidth="1"/>
    <col min="56" max="56" width="4.44140625" bestFit="1" customWidth="1"/>
    <col min="57" max="57" width="4" bestFit="1" customWidth="1"/>
    <col min="58" max="58" width="4.77734375" bestFit="1" customWidth="1"/>
    <col min="59" max="59" width="3.88671875" bestFit="1" customWidth="1"/>
    <col min="60" max="60" width="3.21875" bestFit="1" customWidth="1"/>
    <col min="61" max="61" width="4.33203125" bestFit="1" customWidth="1"/>
    <col min="62" max="62" width="4.109375" bestFit="1" customWidth="1"/>
    <col min="63" max="63" width="9.6640625" bestFit="1" customWidth="1"/>
    <col min="64" max="64" width="10.77734375" bestFit="1" customWidth="1"/>
  </cols>
  <sheetData>
    <row r="3" spans="1:4" x14ac:dyDescent="0.3">
      <c r="A3" s="6" t="s">
        <v>883</v>
      </c>
      <c r="B3" s="6" t="s">
        <v>915</v>
      </c>
    </row>
    <row r="4" spans="1:4" x14ac:dyDescent="0.3">
      <c r="A4" s="6" t="s">
        <v>881</v>
      </c>
      <c r="B4" t="s">
        <v>878</v>
      </c>
      <c r="C4" t="s">
        <v>49</v>
      </c>
      <c r="D4" t="s">
        <v>882</v>
      </c>
    </row>
    <row r="5" spans="1:4" x14ac:dyDescent="0.3">
      <c r="A5" s="7" t="s">
        <v>910</v>
      </c>
      <c r="B5">
        <v>75</v>
      </c>
      <c r="C5">
        <v>20</v>
      </c>
      <c r="D5">
        <v>95</v>
      </c>
    </row>
    <row r="6" spans="1:4" x14ac:dyDescent="0.3">
      <c r="A6" s="9" t="s">
        <v>898</v>
      </c>
      <c r="B6">
        <v>8</v>
      </c>
      <c r="C6">
        <v>2</v>
      </c>
      <c r="D6">
        <v>10</v>
      </c>
    </row>
    <row r="7" spans="1:4" x14ac:dyDescent="0.3">
      <c r="A7" s="9" t="s">
        <v>899</v>
      </c>
      <c r="B7">
        <v>7</v>
      </c>
      <c r="C7">
        <v>3</v>
      </c>
      <c r="D7">
        <v>10</v>
      </c>
    </row>
    <row r="8" spans="1:4" x14ac:dyDescent="0.3">
      <c r="A8" s="9" t="s">
        <v>900</v>
      </c>
      <c r="B8">
        <v>1</v>
      </c>
      <c r="C8">
        <v>4</v>
      </c>
      <c r="D8">
        <v>5</v>
      </c>
    </row>
    <row r="9" spans="1:4" x14ac:dyDescent="0.3">
      <c r="A9" s="9" t="s">
        <v>901</v>
      </c>
      <c r="B9">
        <v>12</v>
      </c>
      <c r="D9">
        <v>12</v>
      </c>
    </row>
    <row r="10" spans="1:4" x14ac:dyDescent="0.3">
      <c r="A10" s="9" t="s">
        <v>902</v>
      </c>
      <c r="B10">
        <v>9</v>
      </c>
      <c r="D10">
        <v>9</v>
      </c>
    </row>
    <row r="11" spans="1:4" x14ac:dyDescent="0.3">
      <c r="A11" s="9" t="s">
        <v>903</v>
      </c>
      <c r="B11">
        <v>3</v>
      </c>
      <c r="D11">
        <v>3</v>
      </c>
    </row>
    <row r="12" spans="1:4" x14ac:dyDescent="0.3">
      <c r="A12" s="9" t="s">
        <v>904</v>
      </c>
      <c r="B12">
        <v>4</v>
      </c>
      <c r="C12">
        <v>2</v>
      </c>
      <c r="D12">
        <v>6</v>
      </c>
    </row>
    <row r="13" spans="1:4" x14ac:dyDescent="0.3">
      <c r="A13" s="9" t="s">
        <v>905</v>
      </c>
      <c r="B13">
        <v>8</v>
      </c>
      <c r="C13">
        <v>2</v>
      </c>
      <c r="D13">
        <v>10</v>
      </c>
    </row>
    <row r="14" spans="1:4" x14ac:dyDescent="0.3">
      <c r="A14" s="9" t="s">
        <v>906</v>
      </c>
      <c r="B14">
        <v>5</v>
      </c>
      <c r="C14">
        <v>4</v>
      </c>
      <c r="D14">
        <v>9</v>
      </c>
    </row>
    <row r="15" spans="1:4" x14ac:dyDescent="0.3">
      <c r="A15" s="9" t="s">
        <v>907</v>
      </c>
      <c r="B15">
        <v>4</v>
      </c>
      <c r="C15">
        <v>2</v>
      </c>
      <c r="D15">
        <v>6</v>
      </c>
    </row>
    <row r="16" spans="1:4" x14ac:dyDescent="0.3">
      <c r="A16" s="9" t="s">
        <v>908</v>
      </c>
      <c r="B16">
        <v>3</v>
      </c>
      <c r="C16">
        <v>1</v>
      </c>
      <c r="D16">
        <v>4</v>
      </c>
    </row>
    <row r="17" spans="1:4" x14ac:dyDescent="0.3">
      <c r="A17" s="9" t="s">
        <v>909</v>
      </c>
      <c r="B17">
        <v>11</v>
      </c>
      <c r="D17">
        <v>11</v>
      </c>
    </row>
    <row r="18" spans="1:4" x14ac:dyDescent="0.3">
      <c r="A18" s="7" t="s">
        <v>911</v>
      </c>
      <c r="B18">
        <v>74</v>
      </c>
      <c r="C18">
        <v>19</v>
      </c>
      <c r="D18">
        <v>93</v>
      </c>
    </row>
    <row r="19" spans="1:4" x14ac:dyDescent="0.3">
      <c r="A19" s="9" t="s">
        <v>898</v>
      </c>
      <c r="B19">
        <v>5</v>
      </c>
      <c r="C19">
        <v>3</v>
      </c>
      <c r="D19">
        <v>8</v>
      </c>
    </row>
    <row r="20" spans="1:4" x14ac:dyDescent="0.3">
      <c r="A20" s="9" t="s">
        <v>899</v>
      </c>
      <c r="B20">
        <v>6</v>
      </c>
      <c r="C20">
        <v>1</v>
      </c>
      <c r="D20">
        <v>7</v>
      </c>
    </row>
    <row r="21" spans="1:4" x14ac:dyDescent="0.3">
      <c r="A21" s="9" t="s">
        <v>900</v>
      </c>
      <c r="B21">
        <v>8</v>
      </c>
      <c r="C21">
        <v>2</v>
      </c>
      <c r="D21">
        <v>10</v>
      </c>
    </row>
    <row r="22" spans="1:4" x14ac:dyDescent="0.3">
      <c r="A22" s="9" t="s">
        <v>901</v>
      </c>
      <c r="B22">
        <v>7</v>
      </c>
      <c r="D22">
        <v>7</v>
      </c>
    </row>
    <row r="23" spans="1:4" x14ac:dyDescent="0.3">
      <c r="A23" s="9" t="s">
        <v>902</v>
      </c>
      <c r="B23">
        <v>9</v>
      </c>
      <c r="D23">
        <v>9</v>
      </c>
    </row>
    <row r="24" spans="1:4" x14ac:dyDescent="0.3">
      <c r="A24" s="9" t="s">
        <v>903</v>
      </c>
      <c r="B24">
        <v>9</v>
      </c>
      <c r="C24">
        <v>1</v>
      </c>
      <c r="D24">
        <v>10</v>
      </c>
    </row>
    <row r="25" spans="1:4" x14ac:dyDescent="0.3">
      <c r="A25" s="9" t="s">
        <v>904</v>
      </c>
      <c r="B25">
        <v>8</v>
      </c>
      <c r="D25">
        <v>8</v>
      </c>
    </row>
    <row r="26" spans="1:4" x14ac:dyDescent="0.3">
      <c r="A26" s="9" t="s">
        <v>905</v>
      </c>
      <c r="B26">
        <v>4</v>
      </c>
      <c r="C26">
        <v>4</v>
      </c>
      <c r="D26">
        <v>8</v>
      </c>
    </row>
    <row r="27" spans="1:4" x14ac:dyDescent="0.3">
      <c r="A27" s="9" t="s">
        <v>906</v>
      </c>
      <c r="B27">
        <v>6</v>
      </c>
      <c r="C27">
        <v>3</v>
      </c>
      <c r="D27">
        <v>9</v>
      </c>
    </row>
    <row r="28" spans="1:4" x14ac:dyDescent="0.3">
      <c r="A28" s="9" t="s">
        <v>907</v>
      </c>
      <c r="B28">
        <v>6</v>
      </c>
      <c r="C28">
        <v>1</v>
      </c>
      <c r="D28">
        <v>7</v>
      </c>
    </row>
    <row r="29" spans="1:4" x14ac:dyDescent="0.3">
      <c r="A29" s="9" t="s">
        <v>908</v>
      </c>
      <c r="B29">
        <v>3</v>
      </c>
      <c r="C29">
        <v>3</v>
      </c>
      <c r="D29">
        <v>6</v>
      </c>
    </row>
    <row r="30" spans="1:4" x14ac:dyDescent="0.3">
      <c r="A30" s="9" t="s">
        <v>909</v>
      </c>
      <c r="B30">
        <v>3</v>
      </c>
      <c r="C30">
        <v>1</v>
      </c>
      <c r="D30">
        <v>4</v>
      </c>
    </row>
    <row r="31" spans="1:4" x14ac:dyDescent="0.3">
      <c r="A31" s="7" t="s">
        <v>912</v>
      </c>
      <c r="B31">
        <v>64</v>
      </c>
      <c r="C31">
        <v>13</v>
      </c>
      <c r="D31">
        <v>77</v>
      </c>
    </row>
    <row r="32" spans="1:4" x14ac:dyDescent="0.3">
      <c r="A32" s="9" t="s">
        <v>898</v>
      </c>
      <c r="B32">
        <v>9</v>
      </c>
      <c r="C32">
        <v>3</v>
      </c>
      <c r="D32">
        <v>12</v>
      </c>
    </row>
    <row r="33" spans="1:4" x14ac:dyDescent="0.3">
      <c r="A33" s="9" t="s">
        <v>899</v>
      </c>
      <c r="B33">
        <v>4</v>
      </c>
      <c r="C33">
        <v>2</v>
      </c>
      <c r="D33">
        <v>6</v>
      </c>
    </row>
    <row r="34" spans="1:4" x14ac:dyDescent="0.3">
      <c r="A34" s="9" t="s">
        <v>900</v>
      </c>
      <c r="B34">
        <v>4</v>
      </c>
      <c r="D34">
        <v>4</v>
      </c>
    </row>
    <row r="35" spans="1:4" x14ac:dyDescent="0.3">
      <c r="A35" s="9" t="s">
        <v>901</v>
      </c>
      <c r="B35">
        <v>8</v>
      </c>
      <c r="C35">
        <v>1</v>
      </c>
      <c r="D35">
        <v>9</v>
      </c>
    </row>
    <row r="36" spans="1:4" x14ac:dyDescent="0.3">
      <c r="A36" s="9" t="s">
        <v>902</v>
      </c>
      <c r="B36">
        <v>6</v>
      </c>
      <c r="C36">
        <v>1</v>
      </c>
      <c r="D36">
        <v>7</v>
      </c>
    </row>
    <row r="37" spans="1:4" x14ac:dyDescent="0.3">
      <c r="A37" s="9" t="s">
        <v>903</v>
      </c>
      <c r="B37">
        <v>6</v>
      </c>
      <c r="C37">
        <v>1</v>
      </c>
      <c r="D37">
        <v>7</v>
      </c>
    </row>
    <row r="38" spans="1:4" x14ac:dyDescent="0.3">
      <c r="A38" s="9" t="s">
        <v>904</v>
      </c>
      <c r="B38">
        <v>6</v>
      </c>
      <c r="C38">
        <v>2</v>
      </c>
      <c r="D38">
        <v>8</v>
      </c>
    </row>
    <row r="39" spans="1:4" x14ac:dyDescent="0.3">
      <c r="A39" s="9" t="s">
        <v>905</v>
      </c>
      <c r="B39">
        <v>2</v>
      </c>
      <c r="D39">
        <v>2</v>
      </c>
    </row>
    <row r="40" spans="1:4" x14ac:dyDescent="0.3">
      <c r="A40" s="9" t="s">
        <v>906</v>
      </c>
      <c r="B40">
        <v>5</v>
      </c>
      <c r="D40">
        <v>5</v>
      </c>
    </row>
    <row r="41" spans="1:4" x14ac:dyDescent="0.3">
      <c r="A41" s="9" t="s">
        <v>907</v>
      </c>
      <c r="B41">
        <v>5</v>
      </c>
      <c r="D41">
        <v>5</v>
      </c>
    </row>
    <row r="42" spans="1:4" x14ac:dyDescent="0.3">
      <c r="A42" s="9" t="s">
        <v>908</v>
      </c>
      <c r="B42">
        <v>5</v>
      </c>
      <c r="D42">
        <v>5</v>
      </c>
    </row>
    <row r="43" spans="1:4" x14ac:dyDescent="0.3">
      <c r="A43" s="9" t="s">
        <v>909</v>
      </c>
      <c r="B43">
        <v>4</v>
      </c>
      <c r="C43">
        <v>3</v>
      </c>
      <c r="D43">
        <v>7</v>
      </c>
    </row>
    <row r="44" spans="1:4" x14ac:dyDescent="0.3">
      <c r="A44" s="7" t="s">
        <v>913</v>
      </c>
      <c r="B44">
        <v>79</v>
      </c>
      <c r="C44">
        <v>14</v>
      </c>
      <c r="D44">
        <v>93</v>
      </c>
    </row>
    <row r="45" spans="1:4" x14ac:dyDescent="0.3">
      <c r="A45" s="9" t="s">
        <v>898</v>
      </c>
      <c r="B45">
        <v>7</v>
      </c>
      <c r="D45">
        <v>7</v>
      </c>
    </row>
    <row r="46" spans="1:4" x14ac:dyDescent="0.3">
      <c r="A46" s="9" t="s">
        <v>899</v>
      </c>
      <c r="B46">
        <v>7</v>
      </c>
      <c r="C46">
        <v>2</v>
      </c>
      <c r="D46">
        <v>9</v>
      </c>
    </row>
    <row r="47" spans="1:4" x14ac:dyDescent="0.3">
      <c r="A47" s="9" t="s">
        <v>900</v>
      </c>
      <c r="B47">
        <v>11</v>
      </c>
      <c r="C47">
        <v>1</v>
      </c>
      <c r="D47">
        <v>12</v>
      </c>
    </row>
    <row r="48" spans="1:4" x14ac:dyDescent="0.3">
      <c r="A48" s="9" t="s">
        <v>901</v>
      </c>
      <c r="B48">
        <v>7</v>
      </c>
      <c r="C48">
        <v>1</v>
      </c>
      <c r="D48">
        <v>8</v>
      </c>
    </row>
    <row r="49" spans="1:4" x14ac:dyDescent="0.3">
      <c r="A49" s="9" t="s">
        <v>902</v>
      </c>
      <c r="B49">
        <v>9</v>
      </c>
      <c r="C49">
        <v>1</v>
      </c>
      <c r="D49">
        <v>10</v>
      </c>
    </row>
    <row r="50" spans="1:4" x14ac:dyDescent="0.3">
      <c r="A50" s="9" t="s">
        <v>903</v>
      </c>
      <c r="B50">
        <v>7</v>
      </c>
      <c r="C50">
        <v>1</v>
      </c>
      <c r="D50">
        <v>8</v>
      </c>
    </row>
    <row r="51" spans="1:4" x14ac:dyDescent="0.3">
      <c r="A51" s="9" t="s">
        <v>904</v>
      </c>
      <c r="B51">
        <v>5</v>
      </c>
      <c r="C51">
        <v>2</v>
      </c>
      <c r="D51">
        <v>7</v>
      </c>
    </row>
    <row r="52" spans="1:4" x14ac:dyDescent="0.3">
      <c r="A52" s="9" t="s">
        <v>905</v>
      </c>
      <c r="B52">
        <v>3</v>
      </c>
      <c r="C52">
        <v>2</v>
      </c>
      <c r="D52">
        <v>5</v>
      </c>
    </row>
    <row r="53" spans="1:4" x14ac:dyDescent="0.3">
      <c r="A53" s="9" t="s">
        <v>906</v>
      </c>
      <c r="B53">
        <v>3</v>
      </c>
      <c r="D53">
        <v>3</v>
      </c>
    </row>
    <row r="54" spans="1:4" x14ac:dyDescent="0.3">
      <c r="A54" s="9" t="s">
        <v>907</v>
      </c>
      <c r="B54">
        <v>7</v>
      </c>
      <c r="D54">
        <v>7</v>
      </c>
    </row>
    <row r="55" spans="1:4" x14ac:dyDescent="0.3">
      <c r="A55" s="9" t="s">
        <v>908</v>
      </c>
      <c r="B55">
        <v>9</v>
      </c>
      <c r="C55">
        <v>1</v>
      </c>
      <c r="D55">
        <v>10</v>
      </c>
    </row>
    <row r="56" spans="1:4" x14ac:dyDescent="0.3">
      <c r="A56" s="9" t="s">
        <v>909</v>
      </c>
      <c r="B56">
        <v>4</v>
      </c>
      <c r="C56">
        <v>3</v>
      </c>
      <c r="D56">
        <v>7</v>
      </c>
    </row>
    <row r="57" spans="1:4" x14ac:dyDescent="0.3">
      <c r="A57" s="7" t="s">
        <v>914</v>
      </c>
      <c r="B57">
        <v>46</v>
      </c>
      <c r="C57">
        <v>11</v>
      </c>
      <c r="D57">
        <v>57</v>
      </c>
    </row>
    <row r="58" spans="1:4" x14ac:dyDescent="0.3">
      <c r="A58" s="9" t="s">
        <v>898</v>
      </c>
      <c r="B58">
        <v>10</v>
      </c>
      <c r="C58">
        <v>2</v>
      </c>
      <c r="D58">
        <v>12</v>
      </c>
    </row>
    <row r="59" spans="1:4" x14ac:dyDescent="0.3">
      <c r="A59" s="9" t="s">
        <v>899</v>
      </c>
      <c r="B59">
        <v>2</v>
      </c>
      <c r="C59">
        <v>3</v>
      </c>
      <c r="D59">
        <v>5</v>
      </c>
    </row>
    <row r="60" spans="1:4" x14ac:dyDescent="0.3">
      <c r="A60" s="9" t="s">
        <v>900</v>
      </c>
      <c r="B60">
        <v>5</v>
      </c>
      <c r="C60">
        <v>3</v>
      </c>
      <c r="D60">
        <v>8</v>
      </c>
    </row>
    <row r="61" spans="1:4" x14ac:dyDescent="0.3">
      <c r="A61" s="9" t="s">
        <v>901</v>
      </c>
      <c r="B61">
        <v>7</v>
      </c>
      <c r="D61">
        <v>7</v>
      </c>
    </row>
    <row r="62" spans="1:4" x14ac:dyDescent="0.3">
      <c r="A62" s="9" t="s">
        <v>902</v>
      </c>
      <c r="B62">
        <v>3</v>
      </c>
      <c r="C62">
        <v>1</v>
      </c>
      <c r="D62">
        <v>4</v>
      </c>
    </row>
    <row r="63" spans="1:4" x14ac:dyDescent="0.3">
      <c r="A63" s="9" t="s">
        <v>903</v>
      </c>
      <c r="B63">
        <v>2</v>
      </c>
      <c r="D63">
        <v>2</v>
      </c>
    </row>
    <row r="64" spans="1:4" x14ac:dyDescent="0.3">
      <c r="A64" s="9" t="s">
        <v>904</v>
      </c>
      <c r="B64">
        <v>6</v>
      </c>
      <c r="C64">
        <v>1</v>
      </c>
      <c r="D64">
        <v>7</v>
      </c>
    </row>
    <row r="65" spans="1:4" x14ac:dyDescent="0.3">
      <c r="A65" s="9" t="s">
        <v>905</v>
      </c>
      <c r="B65">
        <v>10</v>
      </c>
      <c r="C65">
        <v>1</v>
      </c>
      <c r="D65">
        <v>11</v>
      </c>
    </row>
    <row r="66" spans="1:4" x14ac:dyDescent="0.3">
      <c r="A66" s="9" t="s">
        <v>906</v>
      </c>
      <c r="B66">
        <v>1</v>
      </c>
      <c r="D66">
        <v>1</v>
      </c>
    </row>
    <row r="67" spans="1:4" x14ac:dyDescent="0.3">
      <c r="A67" s="7" t="s">
        <v>882</v>
      </c>
      <c r="B67">
        <v>338</v>
      </c>
      <c r="C67">
        <v>77</v>
      </c>
      <c r="D67">
        <v>415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D460-9050-47A8-8094-97863CBE245D}">
  <dimension ref="A3:D10"/>
  <sheetViews>
    <sheetView workbookViewId="0">
      <selection activeCell="D25" sqref="D25"/>
    </sheetView>
  </sheetViews>
  <sheetFormatPr defaultRowHeight="14.4" x14ac:dyDescent="0.3"/>
  <cols>
    <col min="1" max="1" width="16.44140625" bestFit="1" customWidth="1"/>
    <col min="2" max="2" width="15.5546875" bestFit="1" customWidth="1"/>
    <col min="3" max="3" width="9.33203125" bestFit="1" customWidth="1"/>
    <col min="4" max="5" width="10.77734375" bestFit="1" customWidth="1"/>
  </cols>
  <sheetData>
    <row r="3" spans="1:4" x14ac:dyDescent="0.3">
      <c r="A3" s="6" t="s">
        <v>919</v>
      </c>
      <c r="B3" s="6" t="s">
        <v>915</v>
      </c>
    </row>
    <row r="4" spans="1:4" x14ac:dyDescent="0.3">
      <c r="A4" s="6" t="s">
        <v>881</v>
      </c>
      <c r="B4" t="s">
        <v>38</v>
      </c>
      <c r="C4" t="s">
        <v>45</v>
      </c>
      <c r="D4" t="s">
        <v>882</v>
      </c>
    </row>
    <row r="5" spans="1:4" x14ac:dyDescent="0.3">
      <c r="A5" s="7" t="s">
        <v>910</v>
      </c>
      <c r="B5">
        <v>50</v>
      </c>
      <c r="C5">
        <v>50</v>
      </c>
      <c r="D5">
        <v>100</v>
      </c>
    </row>
    <row r="6" spans="1:4" x14ac:dyDescent="0.3">
      <c r="A6" s="7" t="s">
        <v>911</v>
      </c>
      <c r="B6">
        <v>58</v>
      </c>
      <c r="C6">
        <v>47</v>
      </c>
      <c r="D6">
        <v>105</v>
      </c>
    </row>
    <row r="7" spans="1:4" x14ac:dyDescent="0.3">
      <c r="A7" s="7" t="s">
        <v>912</v>
      </c>
      <c r="B7">
        <v>41</v>
      </c>
      <c r="C7">
        <v>42</v>
      </c>
      <c r="D7">
        <v>83</v>
      </c>
    </row>
    <row r="8" spans="1:4" x14ac:dyDescent="0.3">
      <c r="A8" s="7" t="s">
        <v>913</v>
      </c>
      <c r="B8">
        <v>38</v>
      </c>
      <c r="C8">
        <v>36</v>
      </c>
      <c r="D8">
        <v>74</v>
      </c>
    </row>
    <row r="9" spans="1:4" x14ac:dyDescent="0.3">
      <c r="A9" s="7" t="s">
        <v>914</v>
      </c>
      <c r="B9">
        <v>30</v>
      </c>
      <c r="C9">
        <v>24</v>
      </c>
      <c r="D9">
        <v>54</v>
      </c>
    </row>
    <row r="10" spans="1:4" x14ac:dyDescent="0.3">
      <c r="A10" s="7" t="s">
        <v>882</v>
      </c>
      <c r="B10">
        <v>217</v>
      </c>
      <c r="C10">
        <v>199</v>
      </c>
      <c r="D10">
        <v>416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13D5E-523E-42B7-89DE-11FC079A45A2}">
  <dimension ref="A3:D10"/>
  <sheetViews>
    <sheetView workbookViewId="0">
      <selection activeCell="M19" sqref="M19"/>
    </sheetView>
  </sheetViews>
  <sheetFormatPr defaultRowHeight="14.4" x14ac:dyDescent="0.3"/>
  <cols>
    <col min="1" max="1" width="25" bestFit="1" customWidth="1"/>
    <col min="2" max="2" width="15.5546875" bestFit="1" customWidth="1"/>
    <col min="3" max="3" width="6.77734375" bestFit="1" customWidth="1"/>
    <col min="4" max="4" width="10.77734375" bestFit="1" customWidth="1"/>
    <col min="5" max="6" width="5" bestFit="1" customWidth="1"/>
    <col min="7" max="7" width="10.77734375" bestFit="1" customWidth="1"/>
    <col min="8" max="8" width="7" bestFit="1" customWidth="1"/>
    <col min="9" max="9" width="6.77734375" bestFit="1" customWidth="1"/>
    <col min="10" max="10" width="9.6640625" bestFit="1" customWidth="1"/>
    <col min="11" max="11" width="7" bestFit="1" customWidth="1"/>
    <col min="12" max="12" width="6.77734375" bestFit="1" customWidth="1"/>
    <col min="13" max="13" width="9.6640625" bestFit="1" customWidth="1"/>
    <col min="14" max="14" width="7" bestFit="1" customWidth="1"/>
    <col min="15" max="15" width="6.77734375" bestFit="1" customWidth="1"/>
    <col min="16" max="16" width="9.6640625" bestFit="1" customWidth="1"/>
    <col min="17" max="17" width="10.77734375" bestFit="1" customWidth="1"/>
  </cols>
  <sheetData>
    <row r="3" spans="1:4" x14ac:dyDescent="0.3">
      <c r="A3" s="6" t="s">
        <v>923</v>
      </c>
      <c r="B3" s="6" t="s">
        <v>915</v>
      </c>
    </row>
    <row r="4" spans="1:4" x14ac:dyDescent="0.3">
      <c r="A4" s="6" t="s">
        <v>881</v>
      </c>
      <c r="B4" t="s">
        <v>29</v>
      </c>
      <c r="C4" t="s">
        <v>36</v>
      </c>
      <c r="D4" t="s">
        <v>882</v>
      </c>
    </row>
    <row r="5" spans="1:4" x14ac:dyDescent="0.3">
      <c r="A5" s="7" t="s">
        <v>910</v>
      </c>
      <c r="B5">
        <v>52</v>
      </c>
      <c r="C5">
        <v>43</v>
      </c>
      <c r="D5">
        <v>95</v>
      </c>
    </row>
    <row r="6" spans="1:4" x14ac:dyDescent="0.3">
      <c r="A6" s="7" t="s">
        <v>911</v>
      </c>
      <c r="B6">
        <v>49</v>
      </c>
      <c r="C6">
        <v>44</v>
      </c>
      <c r="D6">
        <v>93</v>
      </c>
    </row>
    <row r="7" spans="1:4" x14ac:dyDescent="0.3">
      <c r="A7" s="7" t="s">
        <v>912</v>
      </c>
      <c r="B7">
        <v>35</v>
      </c>
      <c r="C7">
        <v>43</v>
      </c>
      <c r="D7">
        <v>78</v>
      </c>
    </row>
    <row r="8" spans="1:4" x14ac:dyDescent="0.3">
      <c r="A8" s="7" t="s">
        <v>913</v>
      </c>
      <c r="B8">
        <v>50</v>
      </c>
      <c r="C8">
        <v>43</v>
      </c>
      <c r="D8">
        <v>93</v>
      </c>
    </row>
    <row r="9" spans="1:4" x14ac:dyDescent="0.3">
      <c r="A9" s="7" t="s">
        <v>914</v>
      </c>
      <c r="B9">
        <v>26</v>
      </c>
      <c r="C9">
        <v>31</v>
      </c>
      <c r="D9">
        <v>57</v>
      </c>
    </row>
    <row r="10" spans="1:4" x14ac:dyDescent="0.3">
      <c r="A10" s="7" t="s">
        <v>882</v>
      </c>
      <c r="B10">
        <v>212</v>
      </c>
      <c r="C10">
        <v>204</v>
      </c>
      <c r="D10">
        <v>416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Dashboard</vt:lpstr>
      <vt:lpstr>Demo</vt:lpstr>
      <vt:lpstr>Rate</vt:lpstr>
      <vt:lpstr>Abs</vt:lpstr>
      <vt:lpstr>Active</vt:lpstr>
      <vt:lpstr>Exit</vt:lpstr>
      <vt:lpstr>Interview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parampreet kaur</dc:creator>
  <cp:lastModifiedBy>parampreet kaur</cp:lastModifiedBy>
  <dcterms:created xsi:type="dcterms:W3CDTF">2024-09-07T15:14:35Z</dcterms:created>
  <dcterms:modified xsi:type="dcterms:W3CDTF">2024-09-07T21:01:49Z</dcterms:modified>
</cp:coreProperties>
</file>