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\Documents\Study\Subjects\KDD\ANK_HW\"/>
    </mc:Choice>
  </mc:AlternateContent>
  <bookViews>
    <workbookView xWindow="0" yWindow="0" windowWidth="23040" windowHeight="9084" activeTab="4"/>
  </bookViews>
  <sheets>
    <sheet name="Original Network" sheetId="1" r:id="rId1"/>
    <sheet name="Step 1 adjustments" sheetId="2" r:id="rId2"/>
    <sheet name="step 1 ANN" sheetId="3" r:id="rId3"/>
    <sheet name="Step 2 adjustments" sheetId="4" r:id="rId4"/>
    <sheet name="Step 2 ANN" sheetId="5" r:id="rId5"/>
  </sheets>
  <calcPr calcId="171027"/>
</workbook>
</file>

<file path=xl/calcChain.xml><?xml version="1.0" encoding="utf-8"?>
<calcChain xmlns="http://schemas.openxmlformats.org/spreadsheetml/2006/main">
  <c r="E80" i="1" l="1"/>
  <c r="P26" i="2" l="1"/>
  <c r="P28" i="2"/>
  <c r="P27" i="2"/>
  <c r="L54" i="4"/>
  <c r="L53" i="4"/>
  <c r="L52" i="4"/>
  <c r="L51" i="4"/>
  <c r="L43" i="4"/>
  <c r="L42" i="4"/>
  <c r="F42" i="4"/>
  <c r="L41" i="4"/>
  <c r="L40" i="4"/>
  <c r="F34" i="4"/>
  <c r="F33" i="4"/>
  <c r="F32" i="4"/>
  <c r="F31" i="4"/>
  <c r="N30" i="4"/>
  <c r="N29" i="4"/>
  <c r="N28" i="4"/>
  <c r="L28" i="4"/>
  <c r="F23" i="4"/>
  <c r="F22" i="4"/>
  <c r="F21" i="4"/>
  <c r="F20" i="4"/>
  <c r="I24" i="3"/>
  <c r="H21" i="3"/>
  <c r="H17" i="3"/>
  <c r="H14" i="3"/>
  <c r="I22" i="3"/>
  <c r="I19" i="3"/>
  <c r="I17" i="3"/>
  <c r="F35" i="4" l="1"/>
  <c r="F37" i="4" s="1"/>
  <c r="F24" i="4"/>
  <c r="F26" i="4" s="1"/>
  <c r="B44" i="4" l="1"/>
  <c r="L30" i="4" s="1"/>
  <c r="B43" i="4"/>
  <c r="L29" i="4" s="1"/>
  <c r="F44" i="4"/>
  <c r="F43" i="4" l="1"/>
  <c r="F45" i="4" s="1"/>
  <c r="F47" i="4" s="1"/>
  <c r="K18" i="4" s="1"/>
  <c r="M24" i="4" l="1"/>
  <c r="M21" i="4"/>
  <c r="T34" i="1"/>
  <c r="T33" i="1"/>
  <c r="T32" i="1"/>
  <c r="M30" i="4" l="1"/>
  <c r="O30" i="4" s="1"/>
  <c r="M29" i="4"/>
  <c r="O29" i="4" s="1"/>
  <c r="M28" i="4"/>
  <c r="O28" i="4" s="1"/>
  <c r="N37" i="4"/>
  <c r="N48" i="4"/>
  <c r="O52" i="2"/>
  <c r="O51" i="2"/>
  <c r="O50" i="2"/>
  <c r="O49" i="2"/>
  <c r="M54" i="4" l="1"/>
  <c r="O54" i="4" s="1"/>
  <c r="M53" i="4"/>
  <c r="O53" i="4" s="1"/>
  <c r="M52" i="4"/>
  <c r="O52" i="4" s="1"/>
  <c r="M51" i="4"/>
  <c r="O51" i="4" s="1"/>
  <c r="M43" i="4"/>
  <c r="O43" i="4" s="1"/>
  <c r="M42" i="4"/>
  <c r="O42" i="4" s="1"/>
  <c r="M40" i="4"/>
  <c r="O40" i="4" s="1"/>
  <c r="M41" i="4"/>
  <c r="O41" i="4" s="1"/>
  <c r="O39" i="2"/>
  <c r="O40" i="2"/>
  <c r="O41" i="2"/>
  <c r="O38" i="2"/>
  <c r="Q27" i="2"/>
  <c r="Q28" i="2"/>
  <c r="Q26" i="2"/>
  <c r="O26" i="2"/>
  <c r="I40" i="2"/>
  <c r="I30" i="2"/>
  <c r="I31" i="2"/>
  <c r="I32" i="2"/>
  <c r="I29" i="2"/>
  <c r="I33" i="2" s="1"/>
  <c r="I35" i="2" s="1"/>
  <c r="I19" i="2"/>
  <c r="I20" i="2"/>
  <c r="I21" i="2"/>
  <c r="I18" i="2"/>
  <c r="I22" i="2" s="1"/>
  <c r="I24" i="2" s="1"/>
  <c r="F31" i="1"/>
  <c r="I31" i="1"/>
  <c r="H25" i="1" s="1"/>
  <c r="F29" i="1"/>
  <c r="I29" i="1" s="1"/>
  <c r="H16" i="1" s="1"/>
  <c r="L65" i="1"/>
  <c r="L63" i="1"/>
  <c r="L64" i="1"/>
  <c r="L62" i="1"/>
  <c r="L66" i="1" s="1"/>
  <c r="M66" i="1" s="1"/>
  <c r="L56" i="1"/>
  <c r="L58" i="1"/>
  <c r="L59" i="1"/>
  <c r="L57" i="1"/>
  <c r="F35" i="1" l="1"/>
  <c r="I35" i="1" s="1"/>
  <c r="L22" i="1" s="1"/>
  <c r="E41" i="2"/>
  <c r="E42" i="2"/>
  <c r="L60" i="1"/>
  <c r="M60" i="1" s="1"/>
  <c r="O27" i="2" l="1"/>
  <c r="I41" i="2"/>
  <c r="I43" i="2" s="1"/>
  <c r="I45" i="2" s="1"/>
  <c r="N16" i="2" s="1"/>
  <c r="O28" i="2"/>
  <c r="I42" i="2"/>
  <c r="L29" i="1"/>
  <c r="E42" i="1"/>
  <c r="E45" i="1" l="1"/>
  <c r="E44" i="1"/>
  <c r="P19" i="2"/>
  <c r="P22" i="2"/>
  <c r="L40" i="1"/>
  <c r="N40" i="1" s="1"/>
  <c r="N56" i="1" s="1"/>
  <c r="L42" i="1"/>
  <c r="N42" i="1" s="1"/>
  <c r="N66" i="1" s="1"/>
  <c r="L31" i="1"/>
  <c r="L41" i="1"/>
  <c r="N41" i="1" s="1"/>
  <c r="N60" i="1" s="1"/>
  <c r="L30" i="1"/>
  <c r="R26" i="2" l="1"/>
  <c r="R28" i="2"/>
  <c r="R27" i="2"/>
  <c r="Q46" i="2"/>
  <c r="Q35" i="2"/>
  <c r="N68" i="1"/>
  <c r="O68" i="1" s="1"/>
  <c r="P49" i="2" l="1"/>
  <c r="R49" i="2" s="1"/>
  <c r="P51" i="2"/>
  <c r="R51" i="2" s="1"/>
  <c r="P41" i="2"/>
  <c r="R41" i="2" s="1"/>
  <c r="P40" i="2"/>
  <c r="R40" i="2" s="1"/>
  <c r="P52" i="2"/>
  <c r="R52" i="2" s="1"/>
  <c r="P38" i="2"/>
  <c r="R38" i="2" s="1"/>
  <c r="P50" i="2"/>
  <c r="R50" i="2" s="1"/>
  <c r="P39" i="2"/>
  <c r="R39" i="2" s="1"/>
</calcChain>
</file>

<file path=xl/sharedStrings.xml><?xml version="1.0" encoding="utf-8"?>
<sst xmlns="http://schemas.openxmlformats.org/spreadsheetml/2006/main" count="256" uniqueCount="65">
  <si>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</si>
  <si>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</si>
  <si>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</si>
  <si>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</si>
  <si>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</si>
  <si>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</si>
  <si>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</si>
  <si>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</si>
  <si>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</si>
  <si>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</si>
  <si>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</si>
  <si>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</si>
  <si>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</si>
  <si>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</si>
  <si>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</si>
  <si>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</si>
  <si>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</si>
  <si>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</si>
  <si>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</si>
  <si>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</si>
  <si>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</si>
  <si>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</si>
  <si>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</si>
  <si>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</si>
  <si>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</si>
  <si>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</si>
  <si>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</si>
  <si>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</si>
  <si>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</si>
  <si>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</si>
  <si>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</si>
  <si>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</si>
  <si>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</si>
  <si>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</si>
  <si>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</si>
  <si>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</si>
  <si>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</si>
  <si>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</si>
  <si>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</si>
  <si>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</si>
  <si>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</si>
  <si>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</si>
  <si>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</si>
  <si>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</si>
  <si>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</si>
  <si>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</si>
  <si>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</si>
  <si>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</si>
  <si>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</si>
  <si>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</si>
  <si>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</si>
  <si>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</si>
  <si>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</si>
  <si>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</si>
  <si>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</si>
  <si>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</si>
  <si>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</si>
  <si>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</si>
  <si>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</si>
  <si>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</si>
  <si>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</si>
  <si>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</si>
  <si>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</si>
  <si>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New Weights after adjustments from step 1:</t>
  </si>
  <si>
    <t>Final Network: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</si>
</sst>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/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4" borderId="0" xfId="0" applyFont="1" applyFill="1"/>
    <xf numFmtId="167" fontId="6" fillId="0" borderId="0" xfId="0" applyNumberFormat="1" applyFont="1" applyBorder="1" applyAlignment="1">
      <alignment horizontal="center"/>
    </xf>
    <xf numFmtId="167" fontId="6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6" fillId="0" borderId="0" xfId="0" applyNumberFormat="1" applyFont="1"/>
    <xf numFmtId="167" fontId="0" fillId="0" borderId="0" xfId="0" applyNumberFormat="1"/>
    <xf numFmtId="167" fontId="6" fillId="0" borderId="0" xfId="0" applyNumberFormat="1" applyFont="1"/>
    <xf numFmtId="0" fontId="6" fillId="2" borderId="1" xfId="0" applyFont="1" applyFill="1" applyBorder="1"/>
    <xf numFmtId="0" fontId="6" fillId="2" borderId="0" xfId="0" applyFont="1" applyFill="1"/>
    <xf numFmtId="0" fontId="0" fillId="0" borderId="0" xfId="0" applyFont="1"/>
    <xf numFmtId="0" fontId="1" fillId="0" borderId="0" xfId="0" applyFont="1"/>
    <xf numFmtId="0" fontId="11" fillId="0" borderId="0" xfId="0" applyFont="1"/>
    <xf numFmtId="165" fontId="5" fillId="0" borderId="0" xfId="0" applyNumberFormat="1" applyFont="1"/>
    <xf numFmtId="165" fontId="0" fillId="0" borderId="0" xfId="0" applyNumberFormat="1" applyBorder="1" applyAlignment="1">
      <alignment horizontal="center"/>
    </xf>
    <xf numFmtId="0" fontId="12" fillId="0" borderId="0" xfId="0" applyFont="1"/>
    <xf numFmtId="0" fontId="13" fillId="5" borderId="16" xfId="1" applyBorder="1" applyAlignment="1">
      <alignment horizontal="center"/>
    </xf>
    <xf numFmtId="0" fontId="13" fillId="5" borderId="17" xfId="1" applyBorder="1" applyAlignment="1">
      <alignment horizontal="center"/>
    </xf>
    <xf numFmtId="0" fontId="13" fillId="5" borderId="18" xfId="1" applyBorder="1" applyAlignment="1">
      <alignment horizontal="center"/>
    </xf>
    <xf numFmtId="0" fontId="14" fillId="6" borderId="2" xfId="2" applyBorder="1" applyAlignment="1">
      <alignment horizontal="center"/>
    </xf>
    <xf numFmtId="0" fontId="14" fillId="6" borderId="2" xfId="2" applyBorder="1"/>
    <xf numFmtId="0" fontId="14" fillId="6" borderId="19" xfId="2" applyBorder="1" applyAlignment="1">
      <alignment horizontal="center"/>
    </xf>
    <xf numFmtId="0" fontId="0" fillId="4" borderId="0" xfId="0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485775</xdr:colOff>
      <xdr:row>15</xdr:row>
      <xdr:rowOff>19050</xdr:rowOff>
    </xdr:from>
    <xdr:to>
      <xdr:col>7</xdr:col>
      <xdr:colOff>114301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943225" y="2447925"/>
          <a:ext cx="3086101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485776</xdr:colOff>
      <xdr:row>15</xdr:row>
      <xdr:rowOff>19049</xdr:rowOff>
    </xdr:from>
    <xdr:to>
      <xdr:col>6</xdr:col>
      <xdr:colOff>581026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943226" y="2447924"/>
          <a:ext cx="2857500" cy="116205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17</xdr:row>
      <xdr:rowOff>76198</xdr:rowOff>
    </xdr:from>
    <xdr:to>
      <xdr:col>7</xdr:col>
      <xdr:colOff>47625</xdr:colOff>
      <xdr:row>19</xdr:row>
      <xdr:rowOff>57149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952750" y="2828923"/>
          <a:ext cx="3009900" cy="30480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19</xdr:row>
      <xdr:rowOff>76199</xdr:rowOff>
    </xdr:from>
    <xdr:to>
      <xdr:col>6</xdr:col>
      <xdr:colOff>590550</xdr:colOff>
      <xdr:row>22</xdr:row>
      <xdr:rowOff>38099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943225" y="3152774"/>
          <a:ext cx="2867025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22</xdr:row>
      <xdr:rowOff>38098</xdr:rowOff>
    </xdr:from>
    <xdr:to>
      <xdr:col>6</xdr:col>
      <xdr:colOff>590550</xdr:colOff>
      <xdr:row>23</xdr:row>
      <xdr:rowOff>95249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971800" y="3600448"/>
          <a:ext cx="2838450" cy="21907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17</xdr:row>
      <xdr:rowOff>38100</xdr:rowOff>
    </xdr:from>
    <xdr:to>
      <xdr:col>7</xdr:col>
      <xdr:colOff>104775</xdr:colOff>
      <xdr:row>23</xdr:row>
      <xdr:rowOff>66675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971800" y="2790825"/>
          <a:ext cx="3048000" cy="1000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533399</xdr:colOff>
      <xdr:row>10</xdr:row>
      <xdr:rowOff>28575</xdr:rowOff>
    </xdr:from>
    <xdr:to>
      <xdr:col>7</xdr:col>
      <xdr:colOff>76199</xdr:colOff>
      <xdr:row>17</xdr:row>
      <xdr:rowOff>9525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990849" y="1647825"/>
          <a:ext cx="3000375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22860</xdr:rowOff>
        </xdr:from>
        <xdr:to>
          <xdr:col>16</xdr:col>
          <xdr:colOff>457200</xdr:colOff>
          <xdr:row>11</xdr:row>
          <xdr:rowOff>121920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137160</xdr:rowOff>
        </xdr:from>
        <xdr:to>
          <xdr:col>8</xdr:col>
          <xdr:colOff>213360</xdr:colOff>
          <xdr:row>7</xdr:row>
          <xdr:rowOff>45720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3</xdr:row>
          <xdr:rowOff>0</xdr:rowOff>
        </xdr:from>
        <xdr:to>
          <xdr:col>17</xdr:col>
          <xdr:colOff>845820</xdr:colOff>
          <xdr:row>13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3</xdr:row>
          <xdr:rowOff>83820</xdr:rowOff>
        </xdr:from>
        <xdr:to>
          <xdr:col>8</xdr:col>
          <xdr:colOff>563880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152400</xdr:rowOff>
    </xdr:from>
    <xdr:to>
      <xdr:col>6</xdr:col>
      <xdr:colOff>514350</xdr:colOff>
      <xdr:row>11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3124200" y="1381125"/>
          <a:ext cx="104775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oneCellAnchor>
    <xdr:from>
      <xdr:col>5</xdr:col>
      <xdr:colOff>533400</xdr:colOff>
      <xdr:row>8</xdr:row>
      <xdr:rowOff>152400</xdr:rowOff>
    </xdr:from>
    <xdr:ext cx="104003" cy="179601"/>
    <xdr:sp macro="" textlink="">
      <xdr:nvSpPr>
        <xdr:cNvPr id="4" name="Text Box 2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581400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twoCellAnchor>
    <xdr:from>
      <xdr:col>5</xdr:col>
      <xdr:colOff>57149</xdr:colOff>
      <xdr:row>13</xdr:row>
      <xdr:rowOff>0</xdr:rowOff>
    </xdr:from>
    <xdr:to>
      <xdr:col>6</xdr:col>
      <xdr:colOff>542924</xdr:colOff>
      <xdr:row>16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105149" y="2200275"/>
          <a:ext cx="1095375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381000</xdr:colOff>
      <xdr:row>13</xdr:row>
      <xdr:rowOff>142875</xdr:rowOff>
    </xdr:from>
    <xdr:ext cx="431913" cy="179601"/>
    <xdr:sp macro="" textlink="">
      <xdr:nvSpPr>
        <xdr:cNvPr id="6" name="Text Box 2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3429000" y="23431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twoCellAnchor>
    <xdr:from>
      <xdr:col>5</xdr:col>
      <xdr:colOff>76200</xdr:colOff>
      <xdr:row>17</xdr:row>
      <xdr:rowOff>85725</xdr:rowOff>
    </xdr:from>
    <xdr:to>
      <xdr:col>6</xdr:col>
      <xdr:colOff>571500</xdr:colOff>
      <xdr:row>20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124200" y="2933700"/>
          <a:ext cx="11049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428625</xdr:colOff>
      <xdr:row>18</xdr:row>
      <xdr:rowOff>66675</xdr:rowOff>
    </xdr:from>
    <xdr:ext cx="431913" cy="179601"/>
    <xdr:sp macro="" textlink="">
      <xdr:nvSpPr>
        <xdr:cNvPr id="8" name="Text Box 2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3476625" y="307657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twoCellAnchor>
    <xdr:from>
      <xdr:col>5</xdr:col>
      <xdr:colOff>76199</xdr:colOff>
      <xdr:row>22</xdr:row>
      <xdr:rowOff>57150</xdr:rowOff>
    </xdr:from>
    <xdr:to>
      <xdr:col>6</xdr:col>
      <xdr:colOff>561974</xdr:colOff>
      <xdr:row>25</xdr:row>
      <xdr:rowOff>66675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124199" y="3714750"/>
          <a:ext cx="1095375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390525</xdr:colOff>
      <xdr:row>23</xdr:row>
      <xdr:rowOff>47625</xdr:rowOff>
    </xdr:from>
    <xdr:ext cx="431913" cy="179601"/>
    <xdr:sp macro="" textlink="">
      <xdr:nvSpPr>
        <xdr:cNvPr id="10" name="Text Box 2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3438525" y="38671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twoCellAnchor>
    <xdr:from>
      <xdr:col>10</xdr:col>
      <xdr:colOff>66674</xdr:colOff>
      <xdr:row>9</xdr:row>
      <xdr:rowOff>47624</xdr:rowOff>
    </xdr:from>
    <xdr:to>
      <xdr:col>11</xdr:col>
      <xdr:colOff>514349</xdr:colOff>
      <xdr:row>12</xdr:row>
      <xdr:rowOff>123824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162674" y="1600199"/>
          <a:ext cx="1057275" cy="5619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66675</xdr:colOff>
      <xdr:row>15</xdr:row>
      <xdr:rowOff>114300</xdr:rowOff>
    </xdr:from>
    <xdr:to>
      <xdr:col>11</xdr:col>
      <xdr:colOff>485775</xdr:colOff>
      <xdr:row>18</xdr:row>
      <xdr:rowOff>123825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62675" y="263842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10</xdr:col>
      <xdr:colOff>104775</xdr:colOff>
      <xdr:row>21</xdr:row>
      <xdr:rowOff>47625</xdr:rowOff>
    </xdr:from>
    <xdr:to>
      <xdr:col>11</xdr:col>
      <xdr:colOff>523875</xdr:colOff>
      <xdr:row>24</xdr:row>
      <xdr:rowOff>57150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6200775" y="3543300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6</xdr:col>
      <xdr:colOff>504825</xdr:colOff>
      <xdr:row>9</xdr:row>
      <xdr:rowOff>142875</xdr:rowOff>
    </xdr:from>
    <xdr:to>
      <xdr:col>10</xdr:col>
      <xdr:colOff>104774</xdr:colOff>
      <xdr:row>16</xdr:row>
      <xdr:rowOff>95249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>
          <a:off x="4162425" y="1695450"/>
          <a:ext cx="2038349" cy="1085849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552450</xdr:colOff>
      <xdr:row>14</xdr:row>
      <xdr:rowOff>104775</xdr:rowOff>
    </xdr:from>
    <xdr:to>
      <xdr:col>10</xdr:col>
      <xdr:colOff>95250</xdr:colOff>
      <xdr:row>16</xdr:row>
      <xdr:rowOff>142875</xdr:rowOff>
    </xdr:to>
    <xdr:sp macro="" textlink="">
      <xdr:nvSpPr>
        <xdr:cNvPr id="15" name="Line 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>
          <a:off x="4210050" y="2466975"/>
          <a:ext cx="1981200" cy="3619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581025</xdr:colOff>
      <xdr:row>17</xdr:row>
      <xdr:rowOff>47624</xdr:rowOff>
    </xdr:from>
    <xdr:to>
      <xdr:col>10</xdr:col>
      <xdr:colOff>57150</xdr:colOff>
      <xdr:row>19</xdr:row>
      <xdr:rowOff>19049</xdr:rowOff>
    </xdr:to>
    <xdr:sp macro="" textlink="">
      <xdr:nvSpPr>
        <xdr:cNvPr id="16" name="Line 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 flipV="1">
          <a:off x="4238625" y="2895599"/>
          <a:ext cx="1914525" cy="29527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17</xdr:row>
      <xdr:rowOff>123824</xdr:rowOff>
    </xdr:from>
    <xdr:to>
      <xdr:col>10</xdr:col>
      <xdr:colOff>76199</xdr:colOff>
      <xdr:row>23</xdr:row>
      <xdr:rowOff>85724</xdr:rowOff>
    </xdr:to>
    <xdr:sp macro="" textlink="">
      <xdr:nvSpPr>
        <xdr:cNvPr id="17" name="Line 1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 bwMode="auto">
        <a:xfrm flipV="1">
          <a:off x="4210050" y="2971799"/>
          <a:ext cx="1962149" cy="9334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10</xdr:row>
      <xdr:rowOff>38100</xdr:rowOff>
    </xdr:from>
    <xdr:to>
      <xdr:col>10</xdr:col>
      <xdr:colOff>190499</xdr:colOff>
      <xdr:row>22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 bwMode="auto">
        <a:xfrm>
          <a:off x="4191000" y="1752600"/>
          <a:ext cx="2095499" cy="190500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542925</xdr:colOff>
      <xdr:row>14</xdr:row>
      <xdr:rowOff>123825</xdr:rowOff>
    </xdr:from>
    <xdr:to>
      <xdr:col>10</xdr:col>
      <xdr:colOff>142875</xdr:colOff>
      <xdr:row>22</xdr:row>
      <xdr:rowOff>66675</xdr:rowOff>
    </xdr:to>
    <xdr:sp macro="" textlink="">
      <xdr:nvSpPr>
        <xdr:cNvPr id="19" name="Line 7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 bwMode="auto">
        <a:xfrm>
          <a:off x="4200525" y="2486025"/>
          <a:ext cx="2038350" cy="12382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581025</xdr:colOff>
      <xdr:row>19</xdr:row>
      <xdr:rowOff>28575</xdr:rowOff>
    </xdr:from>
    <xdr:to>
      <xdr:col>10</xdr:col>
      <xdr:colOff>114300</xdr:colOff>
      <xdr:row>22</xdr:row>
      <xdr:rowOff>104776</xdr:rowOff>
    </xdr:to>
    <xdr:sp macro="" textlink="">
      <xdr:nvSpPr>
        <xdr:cNvPr id="20" name="Line 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>
          <a:off x="4238625" y="3200400"/>
          <a:ext cx="1971675" cy="56197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561975</xdr:colOff>
      <xdr:row>22</xdr:row>
      <xdr:rowOff>142874</xdr:rowOff>
    </xdr:from>
    <xdr:to>
      <xdr:col>10</xdr:col>
      <xdr:colOff>104775</xdr:colOff>
      <xdr:row>23</xdr:row>
      <xdr:rowOff>85724</xdr:rowOff>
    </xdr:to>
    <xdr:sp macro="" textlink="">
      <xdr:nvSpPr>
        <xdr:cNvPr id="21" name="Line 1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4219575" y="3800474"/>
          <a:ext cx="1981200" cy="1047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390525</xdr:colOff>
      <xdr:row>16</xdr:row>
      <xdr:rowOff>142875</xdr:rowOff>
    </xdr:from>
    <xdr:to>
      <xdr:col>16</xdr:col>
      <xdr:colOff>200025</xdr:colOff>
      <xdr:row>19</xdr:row>
      <xdr:rowOff>152400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8924925" y="282892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15</xdr:col>
      <xdr:colOff>104775</xdr:colOff>
      <xdr:row>17</xdr:row>
      <xdr:rowOff>114300</xdr:rowOff>
    </xdr:from>
    <xdr:ext cx="424732" cy="179601"/>
    <xdr:sp macro="" textlink="">
      <xdr:nvSpPr>
        <xdr:cNvPr id="23" name="Text Box 27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9248775" y="296227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11</xdr:col>
      <xdr:colOff>485776</xdr:colOff>
      <xdr:row>11</xdr:row>
      <xdr:rowOff>152399</xdr:rowOff>
    </xdr:from>
    <xdr:to>
      <xdr:col>14</xdr:col>
      <xdr:colOff>419100</xdr:colOff>
      <xdr:row>17</xdr:row>
      <xdr:rowOff>152400</xdr:rowOff>
    </xdr:to>
    <xdr:sp macro="" textlink="">
      <xdr:nvSpPr>
        <xdr:cNvPr id="24" name="Line 19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7191376" y="2028824"/>
          <a:ext cx="1762124" cy="97155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495300</xdr:colOff>
      <xdr:row>17</xdr:row>
      <xdr:rowOff>47626</xdr:rowOff>
    </xdr:from>
    <xdr:to>
      <xdr:col>14</xdr:col>
      <xdr:colOff>371475</xdr:colOff>
      <xdr:row>18</xdr:row>
      <xdr:rowOff>57150</xdr:rowOff>
    </xdr:to>
    <xdr:sp macro="" textlink="">
      <xdr:nvSpPr>
        <xdr:cNvPr id="25" name="Line 1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>
          <a:off x="7200900" y="2895601"/>
          <a:ext cx="1704975" cy="171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514350</xdr:colOff>
      <xdr:row>18</xdr:row>
      <xdr:rowOff>114300</xdr:rowOff>
    </xdr:from>
    <xdr:to>
      <xdr:col>14</xdr:col>
      <xdr:colOff>380999</xdr:colOff>
      <xdr:row>22</xdr:row>
      <xdr:rowOff>95249</xdr:rowOff>
    </xdr:to>
    <xdr:sp macro="" textlink="">
      <xdr:nvSpPr>
        <xdr:cNvPr id="26" name="Line 1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 flipV="1">
          <a:off x="7219950" y="3124200"/>
          <a:ext cx="1695449" cy="6286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121920</xdr:colOff>
          <xdr:row>3</xdr:row>
          <xdr:rowOff>30480</xdr:rowOff>
        </xdr:from>
        <xdr:to>
          <xdr:col>6</xdr:col>
          <xdr:colOff>541020</xdr:colOff>
          <xdr:row>7</xdr:row>
          <xdr:rowOff>106680</xdr:rowOff>
        </xdr:to>
        <xdr:sp macro="" textlink="">
          <xdr:nvSpPr>
            <xdr:cNvPr id="4097" name="Object 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312420</xdr:colOff>
          <xdr:row>3</xdr:row>
          <xdr:rowOff>38100</xdr:rowOff>
        </xdr:from>
        <xdr:to>
          <xdr:col>15</xdr:col>
          <xdr:colOff>441960</xdr:colOff>
          <xdr:row>15</xdr:row>
          <xdr:rowOff>99060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19050</xdr:rowOff>
    </xdr:from>
    <xdr:to>
      <xdr:col>7</xdr:col>
      <xdr:colOff>485775</xdr:colOff>
      <xdr:row>9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724275" y="1085850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oneCellAnchor>
    <xdr:from>
      <xdr:col>6</xdr:col>
      <xdr:colOff>542925</xdr:colOff>
      <xdr:row>7</xdr:row>
      <xdr:rowOff>38100</xdr:rowOff>
    </xdr:from>
    <xdr:ext cx="104003" cy="179601"/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4200525" y="126682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twoCellAnchor>
    <xdr:from>
      <xdr:col>6</xdr:col>
      <xdr:colOff>114300</xdr:colOff>
      <xdr:row>10</xdr:row>
      <xdr:rowOff>114300</xdr:rowOff>
    </xdr:from>
    <xdr:to>
      <xdr:col>7</xdr:col>
      <xdr:colOff>533400</xdr:colOff>
      <xdr:row>13</xdr:row>
      <xdr:rowOff>123825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3771900" y="1828800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6</xdr:col>
      <xdr:colOff>428625</xdr:colOff>
      <xdr:row>11</xdr:row>
      <xdr:rowOff>95250</xdr:rowOff>
    </xdr:from>
    <xdr:ext cx="431913" cy="179601"/>
    <xdr:sp macro="" textlink="">
      <xdr:nvSpPr>
        <xdr:cNvPr id="5" name="Text Box 2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4086225" y="197167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twoCellAnchor>
    <xdr:from>
      <xdr:col>6</xdr:col>
      <xdr:colOff>104775</xdr:colOff>
      <xdr:row>15</xdr:row>
      <xdr:rowOff>38100</xdr:rowOff>
    </xdr:from>
    <xdr:to>
      <xdr:col>7</xdr:col>
      <xdr:colOff>523875</xdr:colOff>
      <xdr:row>18</xdr:row>
      <xdr:rowOff>47625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3762375" y="256222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6</xdr:col>
      <xdr:colOff>400050</xdr:colOff>
      <xdr:row>16</xdr:row>
      <xdr:rowOff>19050</xdr:rowOff>
    </xdr:from>
    <xdr:ext cx="431913" cy="179601"/>
    <xdr:sp macro="" textlink="">
      <xdr:nvSpPr>
        <xdr:cNvPr id="7" name="Text Box 2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4057650" y="2705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twoCellAnchor>
    <xdr:from>
      <xdr:col>6</xdr:col>
      <xdr:colOff>95250</xdr:colOff>
      <xdr:row>19</xdr:row>
      <xdr:rowOff>114300</xdr:rowOff>
    </xdr:from>
    <xdr:to>
      <xdr:col>7</xdr:col>
      <xdr:colOff>514350</xdr:colOff>
      <xdr:row>22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3752850" y="328612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6</xdr:col>
      <xdr:colOff>390525</xdr:colOff>
      <xdr:row>20</xdr:row>
      <xdr:rowOff>85725</xdr:rowOff>
    </xdr:from>
    <xdr:ext cx="431913" cy="179601"/>
    <xdr:sp macro="" textlink="">
      <xdr:nvSpPr>
        <xdr:cNvPr id="9" name="Text Box 2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4048125" y="341947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twoCellAnchor>
    <xdr:from>
      <xdr:col>11</xdr:col>
      <xdr:colOff>104775</xdr:colOff>
      <xdr:row>7</xdr:row>
      <xdr:rowOff>38100</xdr:rowOff>
    </xdr:from>
    <xdr:to>
      <xdr:col>12</xdr:col>
      <xdr:colOff>523875</xdr:colOff>
      <xdr:row>10</xdr:row>
      <xdr:rowOff>47625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810375" y="126682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11</xdr:col>
      <xdr:colOff>95250</xdr:colOff>
      <xdr:row>13</xdr:row>
      <xdr:rowOff>0</xdr:rowOff>
    </xdr:from>
    <xdr:to>
      <xdr:col>12</xdr:col>
      <xdr:colOff>514350</xdr:colOff>
      <xdr:row>16</xdr:row>
      <xdr:rowOff>9525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6800850" y="2200275"/>
          <a:ext cx="1228725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11</xdr:col>
      <xdr:colOff>114300</xdr:colOff>
      <xdr:row>18</xdr:row>
      <xdr:rowOff>9525</xdr:rowOff>
    </xdr:from>
    <xdr:to>
      <xdr:col>12</xdr:col>
      <xdr:colOff>533400</xdr:colOff>
      <xdr:row>21</xdr:row>
      <xdr:rowOff>19050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819900" y="301942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15</xdr:col>
      <xdr:colOff>247650</xdr:colOff>
      <xdr:row>13</xdr:row>
      <xdr:rowOff>152400</xdr:rowOff>
    </xdr:from>
    <xdr:to>
      <xdr:col>17</xdr:col>
      <xdr:colOff>57150</xdr:colOff>
      <xdr:row>17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9391650" y="2352675"/>
          <a:ext cx="1028700" cy="495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15</xdr:col>
      <xdr:colOff>561975</xdr:colOff>
      <xdr:row>14</xdr:row>
      <xdr:rowOff>114300</xdr:rowOff>
    </xdr:from>
    <xdr:ext cx="424732" cy="179601"/>
    <xdr:sp macro="" textlink="">
      <xdr:nvSpPr>
        <xdr:cNvPr id="14" name="Text Box 27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9705975" y="24765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476249</xdr:colOff>
      <xdr:row>8</xdr:row>
      <xdr:rowOff>28575</xdr:rowOff>
    </xdr:from>
    <xdr:to>
      <xdr:col>11</xdr:col>
      <xdr:colOff>276224</xdr:colOff>
      <xdr:row>13</xdr:row>
      <xdr:rowOff>66675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 bwMode="auto">
        <a:xfrm>
          <a:off x="4743449" y="1419225"/>
          <a:ext cx="2238375" cy="847725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12</xdr:row>
      <xdr:rowOff>114300</xdr:rowOff>
    </xdr:from>
    <xdr:to>
      <xdr:col>11</xdr:col>
      <xdr:colOff>142875</xdr:colOff>
      <xdr:row>13</xdr:row>
      <xdr:rowOff>76201</xdr:rowOff>
    </xdr:to>
    <xdr:sp macro="" textlink="">
      <xdr:nvSpPr>
        <xdr:cNvPr id="16" name="Line 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ShapeType="1"/>
        </xdr:cNvSpPr>
      </xdr:nvSpPr>
      <xdr:spPr bwMode="auto">
        <a:xfrm>
          <a:off x="4781550" y="2152650"/>
          <a:ext cx="2066925" cy="123826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514351</xdr:colOff>
      <xdr:row>13</xdr:row>
      <xdr:rowOff>161923</xdr:rowOff>
    </xdr:from>
    <xdr:to>
      <xdr:col>11</xdr:col>
      <xdr:colOff>76201</xdr:colOff>
      <xdr:row>16</xdr:row>
      <xdr:rowOff>152399</xdr:rowOff>
    </xdr:to>
    <xdr:sp macro="" textlink="">
      <xdr:nvSpPr>
        <xdr:cNvPr id="17" name="Line 8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ShapeType="1"/>
        </xdr:cNvSpPr>
      </xdr:nvSpPr>
      <xdr:spPr bwMode="auto">
        <a:xfrm flipV="1">
          <a:off x="4781551" y="2362198"/>
          <a:ext cx="2000250" cy="47625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523875</xdr:colOff>
      <xdr:row>14</xdr:row>
      <xdr:rowOff>95250</xdr:rowOff>
    </xdr:from>
    <xdr:to>
      <xdr:col>11</xdr:col>
      <xdr:colOff>95250</xdr:colOff>
      <xdr:row>21</xdr:row>
      <xdr:rowOff>0</xdr:rowOff>
    </xdr:to>
    <xdr:sp macro="" textlink="">
      <xdr:nvSpPr>
        <xdr:cNvPr id="18" name="Line 1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 flipV="1">
          <a:off x="4791075" y="2457450"/>
          <a:ext cx="2009775" cy="1038225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476249</xdr:colOff>
      <xdr:row>8</xdr:row>
      <xdr:rowOff>38100</xdr:rowOff>
    </xdr:from>
    <xdr:to>
      <xdr:col>11</xdr:col>
      <xdr:colOff>238124</xdr:colOff>
      <xdr:row>18</xdr:row>
      <xdr:rowOff>66675</xdr:rowOff>
    </xdr:to>
    <xdr:sp macro="" textlink="">
      <xdr:nvSpPr>
        <xdr:cNvPr id="19" name="Line 17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ShapeType="1"/>
        </xdr:cNvSpPr>
      </xdr:nvSpPr>
      <xdr:spPr bwMode="auto">
        <a:xfrm>
          <a:off x="4743449" y="1428750"/>
          <a:ext cx="2200275" cy="1647825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485775</xdr:colOff>
      <xdr:row>12</xdr:row>
      <xdr:rowOff>123826</xdr:rowOff>
    </xdr:from>
    <xdr:to>
      <xdr:col>11</xdr:col>
      <xdr:colOff>171450</xdr:colOff>
      <xdr:row>18</xdr:row>
      <xdr:rowOff>133350</xdr:rowOff>
    </xdr:to>
    <xdr:sp macro="" textlink="">
      <xdr:nvSpPr>
        <xdr:cNvPr id="20" name="Line 7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752975" y="2162176"/>
          <a:ext cx="2124075" cy="981074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514349</xdr:colOff>
      <xdr:row>17</xdr:row>
      <xdr:rowOff>0</xdr:rowOff>
    </xdr:from>
    <xdr:to>
      <xdr:col>11</xdr:col>
      <xdr:colOff>123824</xdr:colOff>
      <xdr:row>19</xdr:row>
      <xdr:rowOff>28575</xdr:rowOff>
    </xdr:to>
    <xdr:sp macro="" textlink="">
      <xdr:nvSpPr>
        <xdr:cNvPr id="21" name="Line 9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>
          <a:off x="4781549" y="2847975"/>
          <a:ext cx="2047875" cy="3524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514350</xdr:colOff>
      <xdr:row>19</xdr:row>
      <xdr:rowOff>95249</xdr:rowOff>
    </xdr:from>
    <xdr:to>
      <xdr:col>11</xdr:col>
      <xdr:colOff>85725</xdr:colOff>
      <xdr:row>21</xdr:row>
      <xdr:rowOff>38099</xdr:rowOff>
    </xdr:to>
    <xdr:sp macro="" textlink="">
      <xdr:nvSpPr>
        <xdr:cNvPr id="22" name="Line 1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ShapeType="1"/>
        </xdr:cNvSpPr>
      </xdr:nvSpPr>
      <xdr:spPr bwMode="auto">
        <a:xfrm flipV="1">
          <a:off x="4781550" y="3267074"/>
          <a:ext cx="2009775" cy="2667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9</xdr:row>
      <xdr:rowOff>28575</xdr:rowOff>
    </xdr:from>
    <xdr:to>
      <xdr:col>15</xdr:col>
      <xdr:colOff>304800</xdr:colOff>
      <xdr:row>14</xdr:row>
      <xdr:rowOff>104775</xdr:rowOff>
    </xdr:to>
    <xdr:sp macro="" textlink="">
      <xdr:nvSpPr>
        <xdr:cNvPr id="23" name="Line 1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 bwMode="auto">
        <a:xfrm>
          <a:off x="7810500" y="1581150"/>
          <a:ext cx="1638300" cy="8858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533400</xdr:colOff>
      <xdr:row>14</xdr:row>
      <xdr:rowOff>76200</xdr:rowOff>
    </xdr:from>
    <xdr:to>
      <xdr:col>15</xdr:col>
      <xdr:colOff>257175</xdr:colOff>
      <xdr:row>14</xdr:row>
      <xdr:rowOff>142875</xdr:rowOff>
    </xdr:to>
    <xdr:sp macro="" textlink="">
      <xdr:nvSpPr>
        <xdr:cNvPr id="24" name="Line 1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ShapeType="1"/>
        </xdr:cNvSpPr>
      </xdr:nvSpPr>
      <xdr:spPr bwMode="auto">
        <a:xfrm>
          <a:off x="7848600" y="2438400"/>
          <a:ext cx="155257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542925</xdr:colOff>
      <xdr:row>15</xdr:row>
      <xdr:rowOff>85725</xdr:rowOff>
    </xdr:from>
    <xdr:to>
      <xdr:col>15</xdr:col>
      <xdr:colOff>219075</xdr:colOff>
      <xdr:row>19</xdr:row>
      <xdr:rowOff>85725</xdr:rowOff>
    </xdr:to>
    <xdr:sp macro="" textlink="">
      <xdr:nvSpPr>
        <xdr:cNvPr id="25" name="Line 1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 bwMode="auto">
        <a:xfrm flipV="1">
          <a:off x="7858125" y="2609850"/>
          <a:ext cx="150495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image" Target="../media/image1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80"/>
  <sheetViews>
    <sheetView topLeftCell="C1" zoomScaleNormal="100" workbookViewId="0">
      <selection activeCell="S32" sqref="S32"/>
    </sheetView>
  </sheetViews>
  <sheetFormatPr defaultRowHeight="13.2" x14ac:dyDescent="0.25"/>
  <cols>
    <col min="2" max="2" width="16" customWidth="1"/>
    <col min="3" max="3" width="11.6640625" customWidth="1"/>
    <col min="4" max="4" width="19.109375" customWidth="1"/>
    <col min="5" max="5" width="13.109375" bestFit="1" customWidth="1"/>
    <col min="7" max="7" width="10.44140625" bestFit="1" customWidth="1"/>
    <col min="12" max="12" width="28.88671875" customWidth="1"/>
    <col min="16" max="17" width="13.109375" bestFit="1" customWidth="1"/>
    <col min="18" max="18" width="11.5546875" customWidth="1"/>
  </cols>
  <sheetData>
    <row r="2" spans="2:19" x14ac:dyDescent="0.25">
      <c r="L2" s="71"/>
      <c r="M2" s="71"/>
      <c r="N2" s="71"/>
      <c r="O2" s="71"/>
      <c r="P2" s="71"/>
      <c r="Q2" s="71"/>
    </row>
    <row r="3" spans="2:19" x14ac:dyDescent="0.25">
      <c r="L3" s="71"/>
      <c r="M3" s="71"/>
      <c r="N3" s="71"/>
      <c r="O3" s="71"/>
      <c r="P3" s="71"/>
      <c r="Q3" s="71"/>
    </row>
    <row r="4" spans="2:19" x14ac:dyDescent="0.25">
      <c r="L4" s="71"/>
      <c r="M4" s="71"/>
      <c r="N4" s="71"/>
      <c r="O4" s="71"/>
      <c r="P4" s="71"/>
      <c r="Q4" s="71"/>
    </row>
    <row r="5" spans="2:19" x14ac:dyDescent="0.25">
      <c r="L5" s="71"/>
      <c r="M5" s="71"/>
      <c r="N5" s="71"/>
      <c r="O5" s="71"/>
      <c r="P5" s="71"/>
      <c r="Q5" s="71"/>
    </row>
    <row r="6" spans="2:19" x14ac:dyDescent="0.25">
      <c r="L6" s="71"/>
      <c r="M6" s="71"/>
      <c r="N6" s="71"/>
      <c r="O6" s="71"/>
      <c r="P6" s="71"/>
      <c r="Q6" s="71"/>
    </row>
    <row r="7" spans="2:19" x14ac:dyDescent="0.25">
      <c r="L7" s="71"/>
      <c r="M7" s="71"/>
      <c r="N7" s="71"/>
      <c r="O7" s="71"/>
      <c r="P7" s="71"/>
      <c r="Q7" s="71"/>
    </row>
    <row r="8" spans="2:19" x14ac:dyDescent="0.25">
      <c r="L8" s="71"/>
      <c r="M8" s="71"/>
      <c r="N8" s="71"/>
      <c r="O8" s="71"/>
      <c r="P8" s="71"/>
      <c r="Q8" s="71"/>
    </row>
    <row r="9" spans="2:19" x14ac:dyDescent="0.25">
      <c r="L9" s="71"/>
      <c r="M9" s="71"/>
      <c r="N9" s="71"/>
      <c r="O9" s="71"/>
      <c r="P9" s="71"/>
      <c r="Q9" s="71"/>
      <c r="S9" s="31" t="s">
        <v>59</v>
      </c>
    </row>
    <row r="10" spans="2:19" x14ac:dyDescent="0.25">
      <c r="B10" s="2">
        <v>1</v>
      </c>
      <c r="L10" s="71"/>
      <c r="M10" s="71"/>
      <c r="N10" s="71"/>
      <c r="O10" s="71" t="s">
        <v>0</v>
      </c>
      <c r="P10" s="71"/>
      <c r="Q10" s="71"/>
    </row>
    <row r="11" spans="2:19" x14ac:dyDescent="0.25">
      <c r="B11" s="2"/>
      <c r="G11" s="2">
        <v>1</v>
      </c>
      <c r="L11" s="71"/>
      <c r="M11" s="71"/>
      <c r="N11" s="71"/>
      <c r="O11" s="71"/>
      <c r="P11" s="71"/>
      <c r="Q11" s="71"/>
      <c r="S11" s="2" t="s">
        <v>31</v>
      </c>
    </row>
    <row r="12" spans="2:19" x14ac:dyDescent="0.25">
      <c r="B12" s="2"/>
      <c r="L12" s="71"/>
      <c r="M12" s="71"/>
      <c r="N12" s="71"/>
      <c r="O12" s="71"/>
      <c r="P12" s="71"/>
      <c r="Q12" s="71"/>
    </row>
    <row r="13" spans="2:19" x14ac:dyDescent="0.25">
      <c r="B13" s="2"/>
      <c r="F13" s="4">
        <v>0.5</v>
      </c>
    </row>
    <row r="14" spans="2:19" x14ac:dyDescent="0.25">
      <c r="B14" s="2"/>
      <c r="E14" s="7">
        <v>0.7</v>
      </c>
      <c r="O14" t="s">
        <v>0</v>
      </c>
    </row>
    <row r="15" spans="2:19" x14ac:dyDescent="0.25">
      <c r="B15" s="2">
        <v>0.4</v>
      </c>
      <c r="J15" s="3">
        <v>0.5</v>
      </c>
    </row>
    <row r="16" spans="2:19" x14ac:dyDescent="0.25">
      <c r="B16" s="2"/>
      <c r="H16" s="9">
        <f>I29</f>
        <v>0.78918170652225295</v>
      </c>
    </row>
    <row r="17" spans="2:20" x14ac:dyDescent="0.25">
      <c r="B17" s="2"/>
      <c r="F17" s="5">
        <v>0.6</v>
      </c>
    </row>
    <row r="18" spans="2:20" x14ac:dyDescent="0.25">
      <c r="B18" s="2"/>
      <c r="E18" s="7">
        <v>0.9</v>
      </c>
      <c r="J18" s="1">
        <v>0.9</v>
      </c>
      <c r="R18" s="15"/>
      <c r="S18" s="31" t="s">
        <v>0</v>
      </c>
    </row>
    <row r="19" spans="2:20" x14ac:dyDescent="0.25">
      <c r="B19" s="2"/>
      <c r="E19" s="3" t="s">
        <v>0</v>
      </c>
      <c r="F19" s="5">
        <v>0.8</v>
      </c>
    </row>
    <row r="20" spans="2:20" x14ac:dyDescent="0.25">
      <c r="B20" s="2">
        <v>0.2</v>
      </c>
    </row>
    <row r="21" spans="2:20" x14ac:dyDescent="0.25">
      <c r="B21" s="2"/>
      <c r="E21" s="7">
        <v>0.8</v>
      </c>
      <c r="F21" s="6">
        <v>0.6</v>
      </c>
    </row>
    <row r="22" spans="2:20" x14ac:dyDescent="0.25">
      <c r="B22" s="2"/>
      <c r="J22" s="1">
        <v>0.9</v>
      </c>
      <c r="L22" s="8">
        <f>I35</f>
        <v>0.87501863799205082</v>
      </c>
      <c r="M22" t="s">
        <v>5</v>
      </c>
      <c r="Q22" s="54"/>
    </row>
    <row r="23" spans="2:20" x14ac:dyDescent="0.25">
      <c r="B23" s="2"/>
      <c r="L23" s="8">
        <v>0.8</v>
      </c>
      <c r="M23" t="s">
        <v>6</v>
      </c>
      <c r="P23" s="55"/>
      <c r="Q23" s="31"/>
    </row>
    <row r="24" spans="2:20" x14ac:dyDescent="0.25">
      <c r="B24" s="2">
        <v>0.7</v>
      </c>
      <c r="E24" s="7">
        <v>0.4</v>
      </c>
      <c r="P24" s="31" t="s">
        <v>0</v>
      </c>
    </row>
    <row r="25" spans="2:20" x14ac:dyDescent="0.25">
      <c r="H25" s="9">
        <f>I31</f>
        <v>0.81757447619364365</v>
      </c>
      <c r="P25" s="56" t="s">
        <v>0</v>
      </c>
      <c r="Q25" s="31" t="s">
        <v>0</v>
      </c>
    </row>
    <row r="26" spans="2:20" ht="13.8" thickBot="1" x14ac:dyDescent="0.3">
      <c r="Q26" s="31" t="s">
        <v>0</v>
      </c>
    </row>
    <row r="27" spans="2:20" x14ac:dyDescent="0.25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25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25">
      <c r="D29" s="21"/>
      <c r="E29" s="11" t="s">
        <v>1</v>
      </c>
      <c r="F29" s="11">
        <f>B10*F13+B15*F17+B20*F19+B24*F21</f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11"/>
      <c r="N29" s="11"/>
      <c r="O29" s="22"/>
    </row>
    <row r="30" spans="2:20" x14ac:dyDescent="0.25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-1.2284558261603975E-3</v>
      </c>
      <c r="M30" s="11"/>
      <c r="N30" s="11"/>
      <c r="O30" s="22"/>
      <c r="Q30" t="s">
        <v>0</v>
      </c>
    </row>
    <row r="31" spans="2:20" x14ac:dyDescent="0.25">
      <c r="D31" s="21"/>
      <c r="E31" s="11" t="s">
        <v>3</v>
      </c>
      <c r="F31" s="11">
        <f>B10*E14+B15*E18+B20*E21+B24*E24</f>
        <v>1.5000000000000002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11"/>
      <c r="N31" s="11"/>
      <c r="O31" s="22"/>
      <c r="Q31" t="s">
        <v>0</v>
      </c>
    </row>
    <row r="32" spans="2:20" x14ac:dyDescent="0.25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25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25">
      <c r="B34" s="58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25">
      <c r="B35" s="15"/>
      <c r="D35" s="21"/>
      <c r="E35" s="11" t="s">
        <v>4</v>
      </c>
      <c r="F35" s="12">
        <f>J15*1+H16*J18+H25*J22</f>
        <v>1.9460805644443071</v>
      </c>
      <c r="G35" s="11"/>
      <c r="H35" s="11"/>
      <c r="I35" s="12">
        <f>1/(1+EXP(-F35))</f>
        <v>0.87501863799205082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25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25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25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25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57" t="s">
        <v>62</v>
      </c>
      <c r="O39" s="22"/>
    </row>
    <row r="40" spans="2:20" x14ac:dyDescent="0.25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20" x14ac:dyDescent="0.25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20" x14ac:dyDescent="0.25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20" x14ac:dyDescent="0.25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25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25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25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25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25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5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5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3.8" thickBot="1" x14ac:dyDescent="0.3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x14ac:dyDescent="0.25">
      <c r="K56" s="2">
        <v>1</v>
      </c>
      <c r="L56">
        <f>N44*K56</f>
        <v>0</v>
      </c>
      <c r="N56">
        <f>G11*N40</f>
        <v>0.49917958851432631</v>
      </c>
    </row>
    <row r="57" spans="4:15" x14ac:dyDescent="0.25">
      <c r="K57" s="2">
        <v>0.4</v>
      </c>
      <c r="L57">
        <f>N45*K57</f>
        <v>0</v>
      </c>
    </row>
    <row r="58" spans="4:15" x14ac:dyDescent="0.25">
      <c r="K58" s="2">
        <v>0.2</v>
      </c>
      <c r="L58">
        <f>N46*K58</f>
        <v>0</v>
      </c>
    </row>
    <row r="59" spans="4:15" ht="13.8" thickBot="1" x14ac:dyDescent="0.3">
      <c r="K59" s="2">
        <v>0.7</v>
      </c>
      <c r="L59">
        <f>N47*K59</f>
        <v>0</v>
      </c>
    </row>
    <row r="60" spans="4:15" ht="13.8" thickBot="1" x14ac:dyDescent="0.3">
      <c r="K60" s="2"/>
      <c r="L60" s="17">
        <f>SUM(L56:L59)</f>
        <v>0</v>
      </c>
      <c r="M60" s="14">
        <f>1/(1+EXP(-L60))</f>
        <v>0.5</v>
      </c>
      <c r="N60">
        <f>M60*N41</f>
        <v>0.44967627313184277</v>
      </c>
    </row>
    <row r="61" spans="4:15" x14ac:dyDescent="0.25">
      <c r="M61" s="15"/>
    </row>
    <row r="62" spans="4:15" x14ac:dyDescent="0.25">
      <c r="K62" s="2"/>
      <c r="L62">
        <f>N49*K56</f>
        <v>0</v>
      </c>
      <c r="M62" s="15"/>
    </row>
    <row r="63" spans="4:15" x14ac:dyDescent="0.25">
      <c r="K63" s="2"/>
      <c r="L63">
        <f>N50*K57</f>
        <v>0</v>
      </c>
      <c r="M63" s="15"/>
    </row>
    <row r="64" spans="4:15" x14ac:dyDescent="0.25">
      <c r="K64" s="2"/>
      <c r="L64">
        <f>N51*K58</f>
        <v>0</v>
      </c>
      <c r="M64" s="15"/>
    </row>
    <row r="65" spans="3:15" ht="13.8" thickBot="1" x14ac:dyDescent="0.3">
      <c r="K65" s="2"/>
      <c r="L65">
        <f>N52*K59</f>
        <v>0</v>
      </c>
      <c r="M65" s="15"/>
    </row>
    <row r="66" spans="3:15" ht="13.8" thickBot="1" x14ac:dyDescent="0.3">
      <c r="L66" s="17">
        <f>SUM(L62:L65)</f>
        <v>0</v>
      </c>
      <c r="M66" s="14">
        <f>1/(1+EXP(-L66))</f>
        <v>0.5</v>
      </c>
      <c r="N66">
        <f>M66*N42</f>
        <v>0.44966462625466852</v>
      </c>
    </row>
    <row r="67" spans="3:15" ht="13.8" thickBot="1" x14ac:dyDescent="0.3">
      <c r="K67" s="2"/>
      <c r="N67" t="s">
        <v>0</v>
      </c>
    </row>
    <row r="68" spans="3:15" ht="13.8" thickBot="1" x14ac:dyDescent="0.3">
      <c r="K68" s="2"/>
      <c r="N68" s="17">
        <f>SUM(N56:N66)</f>
        <v>1.3985204879008375</v>
      </c>
      <c r="O68" s="14">
        <f>1/(1+EXP(-N68))</f>
        <v>0.80194900736383501</v>
      </c>
    </row>
    <row r="69" spans="3:15" x14ac:dyDescent="0.25">
      <c r="K69" s="2"/>
    </row>
    <row r="70" spans="3:15" x14ac:dyDescent="0.25">
      <c r="C70" s="59"/>
    </row>
    <row r="71" spans="3:15" ht="14.4" x14ac:dyDescent="0.3">
      <c r="C71" s="60"/>
    </row>
    <row r="72" spans="3:15" x14ac:dyDescent="0.25">
      <c r="C72" s="59"/>
    </row>
    <row r="73" spans="3:15" ht="14.4" x14ac:dyDescent="0.3">
      <c r="C73" s="60"/>
    </row>
    <row r="74" spans="3:15" x14ac:dyDescent="0.25">
      <c r="C74" s="59"/>
    </row>
    <row r="75" spans="3:15" ht="14.4" x14ac:dyDescent="0.3">
      <c r="C75" s="60"/>
    </row>
    <row r="76" spans="3:15" x14ac:dyDescent="0.25">
      <c r="C76" s="59"/>
    </row>
    <row r="80" spans="3:15" x14ac:dyDescent="0.25">
      <c r="E80">
        <f>(1/(1+EXP(-1.5)))</f>
        <v>0.81757447619364365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22860</xdr:rowOff>
              </from>
              <to>
                <xdr:col>16</xdr:col>
                <xdr:colOff>457200</xdr:colOff>
                <xdr:row>11</xdr:row>
                <xdr:rowOff>121920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137160</xdr:rowOff>
              </from>
              <to>
                <xdr:col>8</xdr:col>
                <xdr:colOff>213360</xdr:colOff>
                <xdr:row>7</xdr:row>
                <xdr:rowOff>45720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1:U52"/>
  <sheetViews>
    <sheetView topLeftCell="C1" workbookViewId="0">
      <selection activeCell="R55" sqref="R55"/>
    </sheetView>
  </sheetViews>
  <sheetFormatPr defaultRowHeight="13.2" x14ac:dyDescent="0.25"/>
  <cols>
    <col min="6" max="6" width="13.44140625" customWidth="1"/>
    <col min="7" max="7" width="12.109375" customWidth="1"/>
    <col min="8" max="8" width="10.5546875" customWidth="1"/>
    <col min="13" max="13" width="14.6640625" bestFit="1" customWidth="1"/>
    <col min="14" max="14" width="13.44140625" customWidth="1"/>
    <col min="16" max="16" width="18.88671875" customWidth="1"/>
    <col min="17" max="17" width="15.6640625" bestFit="1" customWidth="1"/>
    <col min="18" max="18" width="16.6640625" bestFit="1" customWidth="1"/>
  </cols>
  <sheetData>
    <row r="11" spans="13:21" ht="20.399999999999999" x14ac:dyDescent="0.35">
      <c r="T11" s="42" t="s">
        <v>50</v>
      </c>
      <c r="U11" s="42"/>
    </row>
    <row r="12" spans="13:21" ht="20.399999999999999" x14ac:dyDescent="0.35">
      <c r="T12" s="42"/>
      <c r="U12" s="42"/>
    </row>
    <row r="13" spans="13:21" ht="20.399999999999999" x14ac:dyDescent="0.35">
      <c r="T13" s="42" t="s">
        <v>51</v>
      </c>
      <c r="U13" s="42"/>
    </row>
    <row r="15" spans="13:21" ht="13.8" thickBot="1" x14ac:dyDescent="0.3"/>
    <row r="16" spans="13:21" ht="18" thickBot="1" x14ac:dyDescent="0.35">
      <c r="M16" s="43" t="s">
        <v>45</v>
      </c>
      <c r="N16" s="44">
        <f>I45</f>
        <v>0.87501863799205082</v>
      </c>
      <c r="O16" s="44"/>
      <c r="P16" s="44" t="s">
        <v>46</v>
      </c>
      <c r="Q16" s="45">
        <v>0.8</v>
      </c>
    </row>
    <row r="17" spans="5:18" ht="14.4" x14ac:dyDescent="0.3">
      <c r="E17" s="65" t="s">
        <v>41</v>
      </c>
      <c r="F17" s="66" t="s">
        <v>34</v>
      </c>
      <c r="G17" s="66" t="s">
        <v>35</v>
      </c>
      <c r="H17" s="66" t="s">
        <v>36</v>
      </c>
      <c r="I17" s="67" t="s">
        <v>32</v>
      </c>
      <c r="J17" t="s">
        <v>0</v>
      </c>
    </row>
    <row r="18" spans="5:18" ht="15" x14ac:dyDescent="0.25">
      <c r="E18" s="32">
        <v>1</v>
      </c>
      <c r="F18" s="33" t="s">
        <v>37</v>
      </c>
      <c r="G18" s="33" t="s">
        <v>15</v>
      </c>
      <c r="H18" s="33">
        <v>0.5</v>
      </c>
      <c r="I18" s="36">
        <f>E18*H18</f>
        <v>0.5</v>
      </c>
      <c r="M18" s="46" t="s">
        <v>49</v>
      </c>
      <c r="N18" s="46"/>
      <c r="O18" s="46"/>
      <c r="P18" s="46">
        <v>0.1</v>
      </c>
    </row>
    <row r="19" spans="5:18" ht="15" x14ac:dyDescent="0.25">
      <c r="E19" s="32">
        <v>0.4</v>
      </c>
      <c r="F19" s="33" t="s">
        <v>38</v>
      </c>
      <c r="G19" s="33" t="s">
        <v>15</v>
      </c>
      <c r="H19" s="33">
        <v>0.6</v>
      </c>
      <c r="I19" s="36">
        <f>E19*H19</f>
        <v>0.24</v>
      </c>
      <c r="M19" s="46" t="s">
        <v>47</v>
      </c>
      <c r="N19" s="53" t="s">
        <v>48</v>
      </c>
      <c r="O19" s="46"/>
      <c r="P19" s="47">
        <f>Q16-N16</f>
        <v>-7.5018637992050774E-2</v>
      </c>
    </row>
    <row r="20" spans="5:18" x14ac:dyDescent="0.25">
      <c r="E20" s="32">
        <v>0.2</v>
      </c>
      <c r="F20" s="33" t="s">
        <v>39</v>
      </c>
      <c r="G20" s="33" t="s">
        <v>15</v>
      </c>
      <c r="H20" s="33">
        <v>0.8</v>
      </c>
      <c r="I20" s="36">
        <f>E20*H20</f>
        <v>0.16000000000000003</v>
      </c>
    </row>
    <row r="21" spans="5:18" ht="18" thickBot="1" x14ac:dyDescent="0.35">
      <c r="E21" s="34">
        <v>0.7</v>
      </c>
      <c r="F21" s="35" t="s">
        <v>40</v>
      </c>
      <c r="G21" s="35" t="s">
        <v>15</v>
      </c>
      <c r="H21" s="35">
        <v>0.6</v>
      </c>
      <c r="I21" s="37">
        <f>E21*H21</f>
        <v>0.42</v>
      </c>
      <c r="M21" s="50" t="s">
        <v>59</v>
      </c>
    </row>
    <row r="22" spans="5:18" ht="15" thickBot="1" x14ac:dyDescent="0.35">
      <c r="I22" s="68">
        <f>SUM(I18:I21)</f>
        <v>1.32</v>
      </c>
      <c r="M22" s="31" t="s">
        <v>52</v>
      </c>
      <c r="P22" s="31">
        <f>N16*(1-N16)*(Q16-N16)</f>
        <v>-8.204114856737053E-3</v>
      </c>
      <c r="R22" s="31" t="s">
        <v>0</v>
      </c>
    </row>
    <row r="23" spans="5:18" ht="13.8" thickBot="1" x14ac:dyDescent="0.3"/>
    <row r="24" spans="5:18" ht="15" thickBot="1" x14ac:dyDescent="0.35">
      <c r="F24" s="38" t="s">
        <v>33</v>
      </c>
      <c r="G24" t="s">
        <v>42</v>
      </c>
      <c r="I24" s="69">
        <f>(1/(1+EXP(-I22)))</f>
        <v>0.78918170652225295</v>
      </c>
      <c r="M24" s="31" t="s">
        <v>53</v>
      </c>
    </row>
    <row r="25" spans="5:18" ht="14.4" x14ac:dyDescent="0.3">
      <c r="M25" s="65" t="s">
        <v>34</v>
      </c>
      <c r="N25" s="66" t="s">
        <v>35</v>
      </c>
      <c r="O25" s="66" t="s">
        <v>54</v>
      </c>
      <c r="P25" s="66" t="s">
        <v>55</v>
      </c>
      <c r="Q25" s="66" t="s">
        <v>57</v>
      </c>
      <c r="R25" s="67" t="s">
        <v>56</v>
      </c>
    </row>
    <row r="26" spans="5:18" x14ac:dyDescent="0.25">
      <c r="M26" s="48" t="s">
        <v>43</v>
      </c>
      <c r="N26" s="40" t="s">
        <v>44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.8" thickBot="1" x14ac:dyDescent="0.3">
      <c r="M27" s="48" t="s">
        <v>15</v>
      </c>
      <c r="N27" s="40" t="s">
        <v>44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5" thickBot="1" x14ac:dyDescent="0.35">
      <c r="E28" s="65" t="s">
        <v>41</v>
      </c>
      <c r="F28" s="66" t="s">
        <v>34</v>
      </c>
      <c r="G28" s="66" t="s">
        <v>35</v>
      </c>
      <c r="H28" s="66" t="s">
        <v>36</v>
      </c>
      <c r="I28" s="67" t="s">
        <v>32</v>
      </c>
      <c r="L28" s="39"/>
      <c r="M28" s="49" t="s">
        <v>16</v>
      </c>
      <c r="N28" s="41" t="s">
        <v>44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5">
      <c r="E29" s="32">
        <v>1</v>
      </c>
      <c r="F29" s="33" t="s">
        <v>37</v>
      </c>
      <c r="G29" s="33" t="s">
        <v>16</v>
      </c>
      <c r="H29" s="33">
        <v>0.7</v>
      </c>
      <c r="I29" s="36">
        <f>E29*H29</f>
        <v>0.7</v>
      </c>
    </row>
    <row r="30" spans="5:18" x14ac:dyDescent="0.25">
      <c r="E30" s="32">
        <v>0.4</v>
      </c>
      <c r="F30" s="33" t="s">
        <v>38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5">
      <c r="E31" s="32">
        <v>0.2</v>
      </c>
      <c r="F31" s="33" t="s">
        <v>39</v>
      </c>
      <c r="G31" s="33" t="s">
        <v>16</v>
      </c>
      <c r="H31" s="33">
        <v>0.8</v>
      </c>
      <c r="I31" s="36">
        <f>E31*H31</f>
        <v>0.16000000000000003</v>
      </c>
    </row>
    <row r="32" spans="5:18" ht="13.8" thickBot="1" x14ac:dyDescent="0.3">
      <c r="E32" s="34">
        <v>0.7</v>
      </c>
      <c r="F32" s="35" t="s">
        <v>40</v>
      </c>
      <c r="G32" s="35" t="s">
        <v>16</v>
      </c>
      <c r="H32" s="35">
        <v>0.4</v>
      </c>
      <c r="I32" s="37">
        <f>E32*H32</f>
        <v>0.27999999999999997</v>
      </c>
    </row>
    <row r="33" spans="5:18" ht="15" thickBot="1" x14ac:dyDescent="0.35">
      <c r="I33" s="70">
        <f>SUM(I29:I32)</f>
        <v>1.5000000000000002</v>
      </c>
    </row>
    <row r="34" spans="5:18" ht="18" thickBot="1" x14ac:dyDescent="0.35">
      <c r="M34" s="50" t="s">
        <v>31</v>
      </c>
    </row>
    <row r="35" spans="5:18" ht="15" thickBot="1" x14ac:dyDescent="0.35">
      <c r="F35" s="38" t="s">
        <v>33</v>
      </c>
      <c r="G35" t="s">
        <v>42</v>
      </c>
      <c r="I35" s="69">
        <f>(1/(1+EXP(-I33)))</f>
        <v>0.81757447619364365</v>
      </c>
      <c r="M35" s="31" t="s">
        <v>58</v>
      </c>
      <c r="Q35" s="31">
        <f>I24*(1-I24)*H41*P22</f>
        <v>-1.2284558261603975E-3</v>
      </c>
    </row>
    <row r="36" spans="5:18" ht="13.8" thickBot="1" x14ac:dyDescent="0.3"/>
    <row r="37" spans="5:18" ht="14.4" x14ac:dyDescent="0.3">
      <c r="M37" s="65" t="s">
        <v>34</v>
      </c>
      <c r="N37" s="66" t="s">
        <v>35</v>
      </c>
      <c r="O37" s="66" t="s">
        <v>54</v>
      </c>
      <c r="P37" s="66" t="s">
        <v>55</v>
      </c>
      <c r="Q37" s="66" t="s">
        <v>57</v>
      </c>
      <c r="R37" s="67" t="s">
        <v>56</v>
      </c>
    </row>
    <row r="38" spans="5:18" ht="13.8" thickBot="1" x14ac:dyDescent="0.3">
      <c r="M38" s="48" t="s">
        <v>60</v>
      </c>
      <c r="N38" s="33" t="s">
        <v>15</v>
      </c>
      <c r="O38" s="33">
        <f>E18</f>
        <v>1</v>
      </c>
      <c r="P38" s="51">
        <f>$P$18*$Q$35*O38</f>
        <v>-1.2284558261603976E-4</v>
      </c>
      <c r="Q38" s="33">
        <v>0.5</v>
      </c>
      <c r="R38" s="36">
        <f>Q38+P38</f>
        <v>0.49987715441738395</v>
      </c>
    </row>
    <row r="39" spans="5:18" ht="14.4" x14ac:dyDescent="0.3">
      <c r="E39" s="65" t="s">
        <v>41</v>
      </c>
      <c r="F39" s="66" t="s">
        <v>34</v>
      </c>
      <c r="G39" s="66" t="s">
        <v>35</v>
      </c>
      <c r="H39" s="66" t="s">
        <v>36</v>
      </c>
      <c r="I39" s="67" t="s">
        <v>32</v>
      </c>
      <c r="M39" s="32" t="s">
        <v>38</v>
      </c>
      <c r="N39" s="33" t="s">
        <v>15</v>
      </c>
      <c r="O39" s="33">
        <f>E19</f>
        <v>0.4</v>
      </c>
      <c r="P39" s="51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5">
      <c r="E40" s="32">
        <v>1</v>
      </c>
      <c r="F40" s="40" t="s">
        <v>43</v>
      </c>
      <c r="G40" s="40" t="s">
        <v>44</v>
      </c>
      <c r="H40" s="33">
        <v>0.5</v>
      </c>
      <c r="I40" s="36">
        <f>E40*H40</f>
        <v>0.5</v>
      </c>
      <c r="M40" s="32" t="s">
        <v>39</v>
      </c>
      <c r="N40" s="33" t="s">
        <v>15</v>
      </c>
      <c r="O40" s="33">
        <f>E20</f>
        <v>0.2</v>
      </c>
      <c r="P40" s="51">
        <f>$P$18*$Q$35*O40</f>
        <v>-2.4569116523207954E-5</v>
      </c>
      <c r="Q40" s="33">
        <v>0.8</v>
      </c>
      <c r="R40" s="36">
        <f>Q40+P40</f>
        <v>0.79997543088347689</v>
      </c>
    </row>
    <row r="41" spans="5:18" ht="13.8" thickBot="1" x14ac:dyDescent="0.3">
      <c r="E41" s="32">
        <f>I24</f>
        <v>0.78918170652225295</v>
      </c>
      <c r="F41" s="40" t="s">
        <v>15</v>
      </c>
      <c r="G41" s="40" t="s">
        <v>44</v>
      </c>
      <c r="H41" s="33">
        <v>0.9</v>
      </c>
      <c r="I41" s="36">
        <f>E41*H41</f>
        <v>0.71026353587002766</v>
      </c>
      <c r="M41" s="34" t="s">
        <v>40</v>
      </c>
      <c r="N41" s="35" t="s">
        <v>15</v>
      </c>
      <c r="O41" s="35">
        <f>E21</f>
        <v>0.7</v>
      </c>
      <c r="P41" s="52">
        <f>$P$18*$Q$35*O41</f>
        <v>-8.5991907831227819E-5</v>
      </c>
      <c r="Q41" s="35">
        <v>0.6</v>
      </c>
      <c r="R41" s="37">
        <f>Q41+P41</f>
        <v>0.59991400809216877</v>
      </c>
    </row>
    <row r="42" spans="5:18" ht="13.8" thickBot="1" x14ac:dyDescent="0.3">
      <c r="E42" s="34">
        <f>I35</f>
        <v>0.81757447619364365</v>
      </c>
      <c r="F42" s="41" t="s">
        <v>16</v>
      </c>
      <c r="G42" s="41" t="s">
        <v>44</v>
      </c>
      <c r="H42" s="35">
        <v>0.9</v>
      </c>
      <c r="I42" s="37">
        <f>E42*H42</f>
        <v>0.73581702857427933</v>
      </c>
    </row>
    <row r="43" spans="5:18" ht="15" thickBot="1" x14ac:dyDescent="0.35">
      <c r="I43" s="70">
        <f>SUM(I39:I42)</f>
        <v>1.9460805644443071</v>
      </c>
    </row>
    <row r="44" spans="5:18" ht="13.8" thickBot="1" x14ac:dyDescent="0.3"/>
    <row r="45" spans="5:18" ht="18" thickBot="1" x14ac:dyDescent="0.35">
      <c r="F45" s="38" t="s">
        <v>33</v>
      </c>
      <c r="G45" t="s">
        <v>42</v>
      </c>
      <c r="I45" s="69">
        <f>(1/(1+EXP(-I43)))</f>
        <v>0.87501863799205082</v>
      </c>
      <c r="M45" s="50" t="s">
        <v>31</v>
      </c>
    </row>
    <row r="46" spans="5:18" x14ac:dyDescent="0.25">
      <c r="M46" s="31" t="s">
        <v>61</v>
      </c>
      <c r="Q46" s="31">
        <f>I35*(1-I35)*H42*P22</f>
        <v>-1.1012531609338547E-3</v>
      </c>
    </row>
    <row r="47" spans="5:18" ht="13.8" thickBot="1" x14ac:dyDescent="0.3"/>
    <row r="48" spans="5:18" ht="14.4" x14ac:dyDescent="0.3">
      <c r="M48" s="65" t="s">
        <v>34</v>
      </c>
      <c r="N48" s="66" t="s">
        <v>35</v>
      </c>
      <c r="O48" s="66" t="s">
        <v>54</v>
      </c>
      <c r="P48" s="66" t="s">
        <v>55</v>
      </c>
      <c r="Q48" s="66" t="s">
        <v>57</v>
      </c>
      <c r="R48" s="67" t="s">
        <v>56</v>
      </c>
    </row>
    <row r="49" spans="13:18" x14ac:dyDescent="0.25">
      <c r="M49" s="48" t="s">
        <v>60</v>
      </c>
      <c r="N49" s="33" t="s">
        <v>16</v>
      </c>
      <c r="O49" s="33">
        <f>E29</f>
        <v>1</v>
      </c>
      <c r="P49" s="51">
        <f>$P$18*$Q$35*O49</f>
        <v>-1.2284558261603976E-4</v>
      </c>
      <c r="Q49" s="33">
        <v>0.7</v>
      </c>
      <c r="R49" s="36">
        <f>Q49+P49</f>
        <v>0.69987715441738396</v>
      </c>
    </row>
    <row r="50" spans="13:18" x14ac:dyDescent="0.25">
      <c r="M50" s="32" t="s">
        <v>38</v>
      </c>
      <c r="N50" s="33" t="s">
        <v>16</v>
      </c>
      <c r="O50" s="33">
        <f>E30</f>
        <v>0.4</v>
      </c>
      <c r="P50" s="51">
        <f>$P$18*$Q$35*O50</f>
        <v>-4.9138233046415908E-5</v>
      </c>
      <c r="Q50" s="33">
        <v>0.9</v>
      </c>
      <c r="R50" s="36">
        <f>Q50+P50</f>
        <v>0.8999508617669536</v>
      </c>
    </row>
    <row r="51" spans="13:18" x14ac:dyDescent="0.25">
      <c r="M51" s="32" t="s">
        <v>39</v>
      </c>
      <c r="N51" s="33" t="s">
        <v>16</v>
      </c>
      <c r="O51" s="33">
        <f>E31</f>
        <v>0.2</v>
      </c>
      <c r="P51" s="51">
        <f>$P$18*$Q$35*O51</f>
        <v>-2.4569116523207954E-5</v>
      </c>
      <c r="Q51" s="33">
        <v>0.8</v>
      </c>
      <c r="R51" s="36">
        <f>Q51+P51</f>
        <v>0.79997543088347689</v>
      </c>
    </row>
    <row r="52" spans="13:18" ht="13.8" thickBot="1" x14ac:dyDescent="0.3">
      <c r="M52" s="34" t="s">
        <v>40</v>
      </c>
      <c r="N52" s="35" t="s">
        <v>16</v>
      </c>
      <c r="O52" s="35">
        <f>E32</f>
        <v>0.7</v>
      </c>
      <c r="P52" s="52">
        <f>$P$18*$Q$35*O52</f>
        <v>-8.5991907831227819E-5</v>
      </c>
      <c r="Q52" s="35">
        <v>0.4</v>
      </c>
      <c r="R52" s="37">
        <f>Q52+P52</f>
        <v>0.39991400809216882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60960</xdr:colOff>
                <xdr:row>3</xdr:row>
                <xdr:rowOff>0</xdr:rowOff>
              </from>
              <to>
                <xdr:col>17</xdr:col>
                <xdr:colOff>845820</xdr:colOff>
                <xdr:row>13</xdr:row>
                <xdr:rowOff>99060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198120</xdr:colOff>
                <xdr:row>3</xdr:row>
                <xdr:rowOff>83820</xdr:rowOff>
              </from>
              <to>
                <xdr:col>8</xdr:col>
                <xdr:colOff>563880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4"/>
  <sheetViews>
    <sheetView topLeftCell="A13" zoomScale="106" zoomScaleNormal="106" workbookViewId="0">
      <selection activeCell="H37" sqref="H37:H39"/>
    </sheetView>
  </sheetViews>
  <sheetFormatPr defaultRowHeight="13.2" x14ac:dyDescent="0.25"/>
  <cols>
    <col min="9" max="9" width="13.5546875" customWidth="1"/>
    <col min="12" max="12" width="11.88671875" customWidth="1"/>
  </cols>
  <sheetData>
    <row r="4" spans="1:14" ht="21" x14ac:dyDescent="0.4">
      <c r="A4" s="61" t="s">
        <v>63</v>
      </c>
    </row>
    <row r="9" spans="1:14" x14ac:dyDescent="0.25">
      <c r="E9" s="2">
        <v>1</v>
      </c>
    </row>
    <row r="10" spans="1:14" x14ac:dyDescent="0.25">
      <c r="J10" s="2">
        <v>1</v>
      </c>
    </row>
    <row r="12" spans="1:14" x14ac:dyDescent="0.25">
      <c r="I12" s="4">
        <v>0.49987700000000002</v>
      </c>
    </row>
    <row r="14" spans="1:14" x14ac:dyDescent="0.25">
      <c r="E14" s="2">
        <v>0.4</v>
      </c>
      <c r="H14" s="62">
        <f>0.7-0.00011</f>
        <v>0.6998899999999999</v>
      </c>
    </row>
    <row r="15" spans="1:14" x14ac:dyDescent="0.25">
      <c r="N15">
        <v>0.49918000000000001</v>
      </c>
    </row>
    <row r="16" spans="1:14" x14ac:dyDescent="0.25">
      <c r="L16" s="2">
        <v>0.78918200000000005</v>
      </c>
    </row>
    <row r="17" spans="5:18" x14ac:dyDescent="0.25">
      <c r="G17" s="62"/>
      <c r="H17" s="62">
        <f>0.9-0.000044</f>
        <v>0.89995599999999998</v>
      </c>
      <c r="I17" s="4">
        <f>0.6-0.000049</f>
        <v>0.59995100000000001</v>
      </c>
    </row>
    <row r="18" spans="5:18" x14ac:dyDescent="0.25">
      <c r="N18">
        <v>0.89935299999999996</v>
      </c>
    </row>
    <row r="19" spans="5:18" x14ac:dyDescent="0.25">
      <c r="E19" s="2">
        <v>0.2</v>
      </c>
      <c r="I19" s="4">
        <f>0.8-0.000025</f>
        <v>0.79997499999999999</v>
      </c>
    </row>
    <row r="21" spans="5:18" x14ac:dyDescent="0.25">
      <c r="H21" s="62">
        <f>0.8-0.000022</f>
        <v>0.79997800000000008</v>
      </c>
      <c r="L21" s="2">
        <v>0.81757400000000002</v>
      </c>
    </row>
    <row r="22" spans="5:18" x14ac:dyDescent="0.25">
      <c r="I22" s="4">
        <f>0.6-0.000086</f>
        <v>0.59991399999999995</v>
      </c>
      <c r="N22">
        <v>0.89932900000000005</v>
      </c>
    </row>
    <row r="23" spans="5:18" x14ac:dyDescent="0.25">
      <c r="Q23" s="15">
        <v>0.87501899999999999</v>
      </c>
      <c r="R23" t="s">
        <v>5</v>
      </c>
    </row>
    <row r="24" spans="5:18" x14ac:dyDescent="0.25">
      <c r="E24" s="2">
        <v>0.7</v>
      </c>
      <c r="I24" s="62">
        <f>0.4-0.000077</f>
        <v>0.39992300000000003</v>
      </c>
      <c r="Q24" s="8">
        <v>0.8</v>
      </c>
      <c r="R24" t="s">
        <v>6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7:O54"/>
  <sheetViews>
    <sheetView topLeftCell="A49" workbookViewId="0">
      <selection activeCell="O50" sqref="J50:O50"/>
    </sheetView>
  </sheetViews>
  <sheetFormatPr defaultRowHeight="13.2" x14ac:dyDescent="0.25"/>
  <cols>
    <col min="5" max="5" width="10.6640625" customWidth="1"/>
    <col min="6" max="6" width="11.88671875" customWidth="1"/>
    <col min="10" max="10" width="24.109375" customWidth="1"/>
    <col min="11" max="11" width="17.33203125" customWidth="1"/>
    <col min="12" max="12" width="15.6640625" customWidth="1"/>
    <col min="13" max="13" width="17.5546875" customWidth="1"/>
    <col min="14" max="14" width="15.88671875" customWidth="1"/>
    <col min="15" max="15" width="16.6640625" customWidth="1"/>
  </cols>
  <sheetData>
    <row r="17" spans="2:15" ht="13.8" thickBot="1" x14ac:dyDescent="0.3"/>
    <row r="18" spans="2:15" ht="18" thickBot="1" x14ac:dyDescent="0.35">
      <c r="J18" s="43" t="s">
        <v>45</v>
      </c>
      <c r="K18" s="44">
        <f>F47</f>
        <v>0.87480684623992111</v>
      </c>
      <c r="L18" s="44"/>
      <c r="M18" s="44" t="s">
        <v>46</v>
      </c>
      <c r="N18" s="45">
        <v>0.8</v>
      </c>
    </row>
    <row r="19" spans="2:15" ht="14.4" x14ac:dyDescent="0.3">
      <c r="B19" s="65" t="s">
        <v>41</v>
      </c>
      <c r="C19" s="66" t="s">
        <v>34</v>
      </c>
      <c r="D19" s="66" t="s">
        <v>35</v>
      </c>
      <c r="E19" s="66" t="s">
        <v>36</v>
      </c>
      <c r="F19" s="67" t="s">
        <v>32</v>
      </c>
      <c r="G19" t="s">
        <v>0</v>
      </c>
    </row>
    <row r="20" spans="2:15" ht="15" x14ac:dyDescent="0.25">
      <c r="B20" s="32">
        <v>1</v>
      </c>
      <c r="C20" s="33" t="s">
        <v>37</v>
      </c>
      <c r="D20" s="33" t="s">
        <v>15</v>
      </c>
      <c r="E20" s="33">
        <v>0.49987700000000002</v>
      </c>
      <c r="F20" s="36">
        <f>B20*E20</f>
        <v>0.49987700000000002</v>
      </c>
      <c r="J20" s="46" t="s">
        <v>49</v>
      </c>
      <c r="K20" s="46"/>
      <c r="L20" s="46"/>
      <c r="M20" s="46">
        <v>0.1</v>
      </c>
    </row>
    <row r="21" spans="2:15" ht="15" x14ac:dyDescent="0.25">
      <c r="B21" s="32">
        <v>0.4</v>
      </c>
      <c r="C21" s="33" t="s">
        <v>38</v>
      </c>
      <c r="D21" s="33" t="s">
        <v>15</v>
      </c>
      <c r="E21" s="33">
        <v>0.59995100000000001</v>
      </c>
      <c r="F21" s="36">
        <f>B21*E21</f>
        <v>0.23998040000000001</v>
      </c>
      <c r="J21" s="46" t="s">
        <v>47</v>
      </c>
      <c r="K21" s="53" t="s">
        <v>48</v>
      </c>
      <c r="L21" s="46"/>
      <c r="M21" s="47">
        <f>N18-K18</f>
        <v>-7.4806846239921065E-2</v>
      </c>
    </row>
    <row r="22" spans="2:15" x14ac:dyDescent="0.25">
      <c r="B22" s="32">
        <v>0.2</v>
      </c>
      <c r="C22" s="33" t="s">
        <v>39</v>
      </c>
      <c r="D22" s="33" t="s">
        <v>15</v>
      </c>
      <c r="E22" s="33">
        <v>0.79997499999999999</v>
      </c>
      <c r="F22" s="36">
        <f>B22*E22</f>
        <v>0.159995</v>
      </c>
    </row>
    <row r="23" spans="2:15" ht="18" thickBot="1" x14ac:dyDescent="0.35">
      <c r="B23" s="34">
        <v>0.7</v>
      </c>
      <c r="C23" s="35" t="s">
        <v>40</v>
      </c>
      <c r="D23" s="35" t="s">
        <v>15</v>
      </c>
      <c r="E23" s="35">
        <v>0.59991399999999995</v>
      </c>
      <c r="F23" s="37">
        <f>B23*E23</f>
        <v>0.41993979999999992</v>
      </c>
      <c r="J23" s="50" t="s">
        <v>59</v>
      </c>
    </row>
    <row r="24" spans="2:15" ht="15" thickBot="1" x14ac:dyDescent="0.35">
      <c r="F24" s="68">
        <f>SUM(F20:F23)</f>
        <v>1.3197922</v>
      </c>
      <c r="J24" s="31" t="s">
        <v>52</v>
      </c>
      <c r="M24" s="31">
        <f>K18*(1-K18)*(N18-K18)</f>
        <v>-8.192832934292656E-3</v>
      </c>
      <c r="O24" s="31" t="s">
        <v>0</v>
      </c>
    </row>
    <row r="25" spans="2:15" ht="13.8" thickBot="1" x14ac:dyDescent="0.3"/>
    <row r="26" spans="2:15" ht="15" thickBot="1" x14ac:dyDescent="0.35">
      <c r="C26" s="38" t="s">
        <v>33</v>
      </c>
      <c r="D26" t="s">
        <v>42</v>
      </c>
      <c r="F26" s="69">
        <f>(1/(1+EXP(-F24)))</f>
        <v>0.78914713193986363</v>
      </c>
      <c r="J26" s="31" t="s">
        <v>53</v>
      </c>
    </row>
    <row r="27" spans="2:15" ht="14.4" x14ac:dyDescent="0.3">
      <c r="J27" s="65" t="s">
        <v>34</v>
      </c>
      <c r="K27" s="66" t="s">
        <v>35</v>
      </c>
      <c r="L27" s="66" t="s">
        <v>54</v>
      </c>
      <c r="M27" s="66" t="s">
        <v>55</v>
      </c>
      <c r="N27" s="66" t="s">
        <v>57</v>
      </c>
      <c r="O27" s="67" t="s">
        <v>56</v>
      </c>
    </row>
    <row r="28" spans="2:15" x14ac:dyDescent="0.25">
      <c r="J28" s="48" t="s">
        <v>43</v>
      </c>
      <c r="K28" s="40" t="s">
        <v>44</v>
      </c>
      <c r="L28" s="33">
        <f>B42</f>
        <v>1</v>
      </c>
      <c r="M28" s="33">
        <f>$M$20*$M$24*L28</f>
        <v>-8.1928329342926566E-4</v>
      </c>
      <c r="N28" s="33">
        <f>E42</f>
        <v>0.49918000000000001</v>
      </c>
      <c r="O28" s="36">
        <f>N28+M28</f>
        <v>0.49836071670657073</v>
      </c>
    </row>
    <row r="29" spans="2:15" ht="13.8" thickBot="1" x14ac:dyDescent="0.3">
      <c r="J29" s="48" t="s">
        <v>15</v>
      </c>
      <c r="K29" s="40" t="s">
        <v>44</v>
      </c>
      <c r="L29" s="33">
        <f>B43</f>
        <v>0.78914713193986363</v>
      </c>
      <c r="M29" s="33">
        <f>$M$20*$M$24*L29</f>
        <v>-6.4653506125595067E-4</v>
      </c>
      <c r="N29" s="33">
        <f>E43</f>
        <v>0.89935299999999996</v>
      </c>
      <c r="O29" s="36">
        <f>N29+M29</f>
        <v>0.89870646493874395</v>
      </c>
    </row>
    <row r="30" spans="2:15" ht="15" thickBot="1" x14ac:dyDescent="0.35">
      <c r="B30" s="65" t="s">
        <v>41</v>
      </c>
      <c r="C30" s="66" t="s">
        <v>34</v>
      </c>
      <c r="D30" s="66" t="s">
        <v>35</v>
      </c>
      <c r="E30" s="66" t="s">
        <v>36</v>
      </c>
      <c r="F30" s="67" t="s">
        <v>32</v>
      </c>
      <c r="I30" s="39"/>
      <c r="J30" s="49" t="s">
        <v>16</v>
      </c>
      <c r="K30" s="41" t="s">
        <v>44</v>
      </c>
      <c r="L30" s="35">
        <f>B44</f>
        <v>0.81754674823130524</v>
      </c>
      <c r="M30" s="35">
        <f>$M$20*$M$24*L30</f>
        <v>-6.6980239242333043E-4</v>
      </c>
      <c r="N30" s="35">
        <f>E44</f>
        <v>0.89932900000000005</v>
      </c>
      <c r="O30" s="37">
        <f>N30+M30</f>
        <v>0.89865919760757673</v>
      </c>
    </row>
    <row r="31" spans="2:15" x14ac:dyDescent="0.25">
      <c r="B31" s="32">
        <v>1</v>
      </c>
      <c r="C31" s="33" t="s">
        <v>37</v>
      </c>
      <c r="D31" s="33" t="s">
        <v>16</v>
      </c>
      <c r="E31" s="63">
        <v>0.69989000000000001</v>
      </c>
      <c r="F31" s="63">
        <f>B31*E31</f>
        <v>0.69989000000000001</v>
      </c>
    </row>
    <row r="32" spans="2:15" x14ac:dyDescent="0.25">
      <c r="B32" s="32">
        <v>0.4</v>
      </c>
      <c r="C32" s="33" t="s">
        <v>38</v>
      </c>
      <c r="D32" s="33" t="s">
        <v>16</v>
      </c>
      <c r="E32" s="33">
        <v>0.89995599999999998</v>
      </c>
      <c r="F32" s="36">
        <f>B32*E32</f>
        <v>0.35998240000000004</v>
      </c>
    </row>
    <row r="33" spans="2:15" x14ac:dyDescent="0.25">
      <c r="B33" s="32">
        <v>0.2</v>
      </c>
      <c r="C33" s="33" t="s">
        <v>39</v>
      </c>
      <c r="D33" s="33" t="s">
        <v>16</v>
      </c>
      <c r="E33" s="33">
        <v>0.79997799999999997</v>
      </c>
      <c r="F33" s="36">
        <f>B33*E33</f>
        <v>0.15999560000000002</v>
      </c>
    </row>
    <row r="34" spans="2:15" ht="13.8" thickBot="1" x14ac:dyDescent="0.3">
      <c r="B34" s="34">
        <v>0.7</v>
      </c>
      <c r="C34" s="35" t="s">
        <v>40</v>
      </c>
      <c r="D34" s="35" t="s">
        <v>16</v>
      </c>
      <c r="E34" s="35">
        <v>0.39992299999999997</v>
      </c>
      <c r="F34" s="37">
        <f>B34*E34</f>
        <v>0.27994609999999998</v>
      </c>
    </row>
    <row r="35" spans="2:15" ht="15" thickBot="1" x14ac:dyDescent="0.35">
      <c r="F35" s="70">
        <f>SUM(F31:F34)</f>
        <v>1.4998141</v>
      </c>
    </row>
    <row r="36" spans="2:15" ht="18" thickBot="1" x14ac:dyDescent="0.35">
      <c r="J36" s="50" t="s">
        <v>31</v>
      </c>
    </row>
    <row r="37" spans="2:15" ht="15" thickBot="1" x14ac:dyDescent="0.35">
      <c r="C37" s="38" t="s">
        <v>33</v>
      </c>
      <c r="D37" t="s">
        <v>42</v>
      </c>
      <c r="F37" s="69">
        <f>(1/(1+EXP(-F35)))</f>
        <v>0.81754674823130524</v>
      </c>
      <c r="J37" s="31" t="s">
        <v>58</v>
      </c>
      <c r="N37" s="31">
        <f>F26*(1-F26)*E43*M24</f>
        <v>-1.2260319329006502E-3</v>
      </c>
    </row>
    <row r="38" spans="2:15" ht="13.8" thickBot="1" x14ac:dyDescent="0.3"/>
    <row r="39" spans="2:15" ht="14.4" x14ac:dyDescent="0.3">
      <c r="J39" s="65" t="s">
        <v>34</v>
      </c>
      <c r="K39" s="66" t="s">
        <v>35</v>
      </c>
      <c r="L39" s="66" t="s">
        <v>54</v>
      </c>
      <c r="M39" s="66" t="s">
        <v>55</v>
      </c>
      <c r="N39" s="66" t="s">
        <v>57</v>
      </c>
      <c r="O39" s="67" t="s">
        <v>56</v>
      </c>
    </row>
    <row r="40" spans="2:15" ht="13.8" thickBot="1" x14ac:dyDescent="0.3">
      <c r="J40" s="48" t="s">
        <v>60</v>
      </c>
      <c r="K40" s="33" t="s">
        <v>15</v>
      </c>
      <c r="L40" s="33">
        <f>B20</f>
        <v>1</v>
      </c>
      <c r="M40" s="51">
        <f>$M$20*$N$37*L40</f>
        <v>-1.2260319329006502E-4</v>
      </c>
      <c r="N40" s="33">
        <v>0.49987700000000002</v>
      </c>
      <c r="O40" s="36">
        <f>N40+M40</f>
        <v>0.49975439680670997</v>
      </c>
    </row>
    <row r="41" spans="2:15" ht="14.4" x14ac:dyDescent="0.3">
      <c r="B41" s="65" t="s">
        <v>41</v>
      </c>
      <c r="C41" s="66" t="s">
        <v>34</v>
      </c>
      <c r="D41" s="66" t="s">
        <v>35</v>
      </c>
      <c r="E41" s="66" t="s">
        <v>36</v>
      </c>
      <c r="F41" s="67" t="s">
        <v>32</v>
      </c>
      <c r="J41" s="32" t="s">
        <v>38</v>
      </c>
      <c r="K41" s="33" t="s">
        <v>15</v>
      </c>
      <c r="L41" s="33">
        <f>B21</f>
        <v>0.4</v>
      </c>
      <c r="M41" s="51">
        <f>$M$20*$N$37*L41</f>
        <v>-4.9041277316026012E-5</v>
      </c>
      <c r="N41" s="33">
        <v>0.59995100000000001</v>
      </c>
      <c r="O41" s="36">
        <f>N41+M41</f>
        <v>0.59990195872268404</v>
      </c>
    </row>
    <row r="42" spans="2:15" x14ac:dyDescent="0.25">
      <c r="B42" s="32">
        <v>1</v>
      </c>
      <c r="C42" s="40" t="s">
        <v>43</v>
      </c>
      <c r="D42" s="40" t="s">
        <v>44</v>
      </c>
      <c r="E42" s="33">
        <v>0.49918000000000001</v>
      </c>
      <c r="F42" s="36">
        <f>B42*E42</f>
        <v>0.49918000000000001</v>
      </c>
      <c r="J42" s="32" t="s">
        <v>39</v>
      </c>
      <c r="K42" s="33" t="s">
        <v>15</v>
      </c>
      <c r="L42" s="33">
        <f>B22</f>
        <v>0.2</v>
      </c>
      <c r="M42" s="51">
        <f>$M$20*$N$37*L42</f>
        <v>-2.4520638658013006E-5</v>
      </c>
      <c r="N42" s="33">
        <v>0.79997499999999999</v>
      </c>
      <c r="O42" s="36">
        <f>N42+M42</f>
        <v>0.799950479361342</v>
      </c>
    </row>
    <row r="43" spans="2:15" ht="13.8" thickBot="1" x14ac:dyDescent="0.3">
      <c r="B43" s="32">
        <f>F26</f>
        <v>0.78914713193986363</v>
      </c>
      <c r="C43" s="40" t="s">
        <v>15</v>
      </c>
      <c r="D43" s="40" t="s">
        <v>44</v>
      </c>
      <c r="E43" s="33">
        <v>0.89935299999999996</v>
      </c>
      <c r="F43" s="36">
        <f>B43*E43</f>
        <v>0.70972184055151211</v>
      </c>
      <c r="J43" s="34" t="s">
        <v>40</v>
      </c>
      <c r="K43" s="35" t="s">
        <v>15</v>
      </c>
      <c r="L43" s="35">
        <f>B23</f>
        <v>0.7</v>
      </c>
      <c r="M43" s="52">
        <f>$M$20*$N$37*L43</f>
        <v>-8.58222353030455E-5</v>
      </c>
      <c r="N43" s="35">
        <v>0.59991399999999995</v>
      </c>
      <c r="O43" s="37">
        <f>N43+M43</f>
        <v>0.59982817776469688</v>
      </c>
    </row>
    <row r="44" spans="2:15" ht="13.8" thickBot="1" x14ac:dyDescent="0.3">
      <c r="B44" s="34">
        <f>F37</f>
        <v>0.81754674823130524</v>
      </c>
      <c r="C44" s="41" t="s">
        <v>16</v>
      </c>
      <c r="D44" s="41" t="s">
        <v>44</v>
      </c>
      <c r="E44" s="35">
        <v>0.89932900000000005</v>
      </c>
      <c r="F44" s="37">
        <f>B44*E44</f>
        <v>0.73524349954011159</v>
      </c>
    </row>
    <row r="45" spans="2:15" ht="15" thickBot="1" x14ac:dyDescent="0.35">
      <c r="F45" s="70">
        <f>SUM(F41:F44)</f>
        <v>1.9441453400916238</v>
      </c>
    </row>
    <row r="46" spans="2:15" ht="13.8" thickBot="1" x14ac:dyDescent="0.3"/>
    <row r="47" spans="2:15" ht="18" thickBot="1" x14ac:dyDescent="0.35">
      <c r="C47" s="38" t="s">
        <v>33</v>
      </c>
      <c r="D47" t="s">
        <v>42</v>
      </c>
      <c r="F47" s="69">
        <f>(1/(1+EXP(-F45)))</f>
        <v>0.87480684623992111</v>
      </c>
      <c r="J47" s="50" t="s">
        <v>31</v>
      </c>
    </row>
    <row r="48" spans="2:15" x14ac:dyDescent="0.25">
      <c r="J48" s="31" t="s">
        <v>61</v>
      </c>
      <c r="N48" s="31">
        <f>F37*(1-F37)*E44*M24</f>
        <v>-1.0990486077001279E-3</v>
      </c>
    </row>
    <row r="49" spans="10:15" ht="13.8" thickBot="1" x14ac:dyDescent="0.3"/>
    <row r="50" spans="10:15" ht="14.4" x14ac:dyDescent="0.3">
      <c r="J50" s="65" t="s">
        <v>34</v>
      </c>
      <c r="K50" s="66" t="s">
        <v>35</v>
      </c>
      <c r="L50" s="66" t="s">
        <v>54</v>
      </c>
      <c r="M50" s="66" t="s">
        <v>55</v>
      </c>
      <c r="N50" s="66" t="s">
        <v>57</v>
      </c>
      <c r="O50" s="67" t="s">
        <v>56</v>
      </c>
    </row>
    <row r="51" spans="10:15" x14ac:dyDescent="0.25">
      <c r="J51" s="48" t="s">
        <v>60</v>
      </c>
      <c r="K51" s="33" t="s">
        <v>16</v>
      </c>
      <c r="L51" s="33">
        <f>B31</f>
        <v>1</v>
      </c>
      <c r="M51" s="51">
        <f>$M$20*$N$48*L51</f>
        <v>-1.099048607700128E-4</v>
      </c>
      <c r="N51" s="63">
        <v>0.69989000000000001</v>
      </c>
      <c r="O51" s="36">
        <f>N51+M51</f>
        <v>0.69978009513923001</v>
      </c>
    </row>
    <row r="52" spans="10:15" x14ac:dyDescent="0.25">
      <c r="J52" s="32" t="s">
        <v>38</v>
      </c>
      <c r="K52" s="33" t="s">
        <v>16</v>
      </c>
      <c r="L52" s="33">
        <f>B32</f>
        <v>0.4</v>
      </c>
      <c r="M52" s="51">
        <f>$M$20*$N$48*L52</f>
        <v>-4.3961944308005124E-5</v>
      </c>
      <c r="N52" s="33">
        <v>0.89995599999999998</v>
      </c>
      <c r="O52" s="36">
        <f>N52+M52</f>
        <v>0.89991203805569198</v>
      </c>
    </row>
    <row r="53" spans="10:15" x14ac:dyDescent="0.25">
      <c r="J53" s="32" t="s">
        <v>39</v>
      </c>
      <c r="K53" s="33" t="s">
        <v>16</v>
      </c>
      <c r="L53" s="33">
        <f>B33</f>
        <v>0.2</v>
      </c>
      <c r="M53" s="51">
        <f>$M$20*$N$48*L53</f>
        <v>-2.1980972154002562E-5</v>
      </c>
      <c r="N53" s="33">
        <v>0.79997799999999997</v>
      </c>
      <c r="O53" s="36">
        <f>N53+M53</f>
        <v>0.79995601902784597</v>
      </c>
    </row>
    <row r="54" spans="10:15" ht="13.8" thickBot="1" x14ac:dyDescent="0.3">
      <c r="J54" s="34" t="s">
        <v>40</v>
      </c>
      <c r="K54" s="35" t="s">
        <v>16</v>
      </c>
      <c r="L54" s="35">
        <f>B34</f>
        <v>0.7</v>
      </c>
      <c r="M54" s="52">
        <f>$M$20*$N$48*L54</f>
        <v>-7.6933402539008952E-5</v>
      </c>
      <c r="N54" s="35">
        <v>0.39992299999999997</v>
      </c>
      <c r="O54" s="37">
        <f>N54+M54</f>
        <v>0.39984606659746097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1</xdr:col>
                <xdr:colOff>121920</xdr:colOff>
                <xdr:row>3</xdr:row>
                <xdr:rowOff>30480</xdr:rowOff>
              </from>
              <to>
                <xdr:col>6</xdr:col>
                <xdr:colOff>541020</xdr:colOff>
                <xdr:row>7</xdr:row>
                <xdr:rowOff>106680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6">
            <anchor moveWithCells="1" sizeWithCells="1">
              <from>
                <xdr:col>8</xdr:col>
                <xdr:colOff>312420</xdr:colOff>
                <xdr:row>3</xdr:row>
                <xdr:rowOff>38100</xdr:rowOff>
              </from>
              <to>
                <xdr:col>15</xdr:col>
                <xdr:colOff>441960</xdr:colOff>
                <xdr:row>15</xdr:row>
                <xdr:rowOff>99060</xdr:rowOff>
              </to>
            </anchor>
          </objectPr>
        </oleObject>
      </mc:Choice>
      <mc:Fallback>
        <oleObject progId="Equation.3" shapeId="4098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R22"/>
  <sheetViews>
    <sheetView tabSelected="1" zoomScaleNormal="100" workbookViewId="0">
      <selection activeCell="N24" sqref="N24"/>
    </sheetView>
  </sheetViews>
  <sheetFormatPr defaultRowHeight="13.2" x14ac:dyDescent="0.25"/>
  <cols>
    <col min="9" max="9" width="12.109375" customWidth="1"/>
    <col min="10" max="10" width="12.33203125" customWidth="1"/>
    <col min="12" max="12" width="12.109375" customWidth="1"/>
    <col min="15" max="15" width="13.5546875" customWidth="1"/>
  </cols>
  <sheetData>
    <row r="3" spans="5:15" ht="21" x14ac:dyDescent="0.4">
      <c r="E3" s="61" t="s">
        <v>64</v>
      </c>
    </row>
    <row r="7" spans="5:15" x14ac:dyDescent="0.25">
      <c r="F7" s="2">
        <v>1</v>
      </c>
    </row>
    <row r="8" spans="5:15" x14ac:dyDescent="0.25">
      <c r="K8" s="2">
        <v>1</v>
      </c>
    </row>
    <row r="10" spans="5:15" x14ac:dyDescent="0.25">
      <c r="J10" s="4">
        <v>0.49975439700000002</v>
      </c>
    </row>
    <row r="11" spans="5:15" x14ac:dyDescent="0.25">
      <c r="I11" s="64">
        <v>0.69978009500000005</v>
      </c>
    </row>
    <row r="12" spans="5:15" x14ac:dyDescent="0.25">
      <c r="F12" s="2">
        <v>0.4</v>
      </c>
      <c r="O12">
        <v>0.49836071700000001</v>
      </c>
    </row>
    <row r="13" spans="5:15" x14ac:dyDescent="0.25">
      <c r="J13" s="4">
        <v>0.59990195899999998</v>
      </c>
      <c r="L13" s="2">
        <v>0.78914713199999997</v>
      </c>
    </row>
    <row r="15" spans="5:15" x14ac:dyDescent="0.25">
      <c r="I15" s="64">
        <v>0.89991203799999997</v>
      </c>
    </row>
    <row r="16" spans="5:15" x14ac:dyDescent="0.25">
      <c r="F16" s="2">
        <v>0.2</v>
      </c>
      <c r="O16">
        <v>0.89870646499999995</v>
      </c>
    </row>
    <row r="17" spans="6:18" x14ac:dyDescent="0.25">
      <c r="J17" s="4">
        <v>0.79995047900000005</v>
      </c>
    </row>
    <row r="18" spans="6:18" x14ac:dyDescent="0.25">
      <c r="I18" s="64">
        <v>0.79995601900000002</v>
      </c>
      <c r="L18" s="2">
        <v>0.81754674800000005</v>
      </c>
    </row>
    <row r="19" spans="6:18" x14ac:dyDescent="0.25">
      <c r="O19">
        <v>0.89865919800000005</v>
      </c>
    </row>
    <row r="20" spans="6:18" x14ac:dyDescent="0.25">
      <c r="J20" s="4">
        <v>0.59982817799999999</v>
      </c>
      <c r="Q20" s="15">
        <v>0.87480685000000002</v>
      </c>
      <c r="R20" t="s">
        <v>5</v>
      </c>
    </row>
    <row r="21" spans="6:18" x14ac:dyDescent="0.25">
      <c r="F21" s="2">
        <v>0.7</v>
      </c>
      <c r="Q21" s="8">
        <v>0.8</v>
      </c>
      <c r="R21" t="s">
        <v>6</v>
      </c>
    </row>
    <row r="22" spans="6:18" x14ac:dyDescent="0.25">
      <c r="I22" s="64">
        <v>0.3998466067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Network</vt:lpstr>
      <vt:lpstr>Step 1 adjustments</vt:lpstr>
      <vt:lpstr>step 1 ANN</vt:lpstr>
      <vt:lpstr>Step 2 adjustments</vt:lpstr>
      <vt:lpstr>Step 2 ANN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Ankit</cp:lastModifiedBy>
  <dcterms:created xsi:type="dcterms:W3CDTF">2009-10-27T23:56:57Z</dcterms:created>
  <dcterms:modified xsi:type="dcterms:W3CDTF">2017-04-12T01:18:38Z</dcterms:modified>
</cp:coreProperties>
</file>