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70" activeTab="7"/>
  </bookViews>
  <sheets>
    <sheet name="VLOOKUP" sheetId="1" r:id="rId1"/>
    <sheet name="HLOOKUP" sheetId="3" r:id="rId2"/>
    <sheet name="XLOOKUP" sheetId="2" r:id="rId3"/>
    <sheet name="FILTER" sheetId="6" r:id="rId4"/>
    <sheet name="&amp; Formula" sheetId="7" r:id="rId5"/>
    <sheet name="TEXTJOIN" sheetId="8" r:id="rId6"/>
    <sheet name="SUMIF" sheetId="9" r:id="rId7"/>
    <sheet name="SUMIFS" sheetId="10" r:id="rId8"/>
    <sheet name="COUNTIF" sheetId="11" r:id="rId9"/>
    <sheet name="COUNTIFS" sheetId="12" r:id="rId10"/>
  </sheets>
  <definedNames>
    <definedName name="_xlnm._FilterDatabase" localSheetId="4" hidden="1">'&amp; Formula'!$B$2:$D$10</definedName>
    <definedName name="abc">_xlfn.XLOOKUP(#REF!,#REF!,#REF!)</definedName>
    <definedName name="xyz">_xlfn.XLOOKUP(#REF!,#REF!,#REF!)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<sst xmlns="http://schemas.openxmlformats.org/spreadsheetml/2006/main" count="503" uniqueCount="109">
  <si>
    <t>VLOOKUP</t>
  </si>
  <si>
    <t>Product Name</t>
  </si>
  <si>
    <t>HSN Code</t>
  </si>
  <si>
    <t>Seller Name</t>
  </si>
  <si>
    <t>Qty Sold</t>
  </si>
  <si>
    <t>Product ID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</si>
  <si>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</si>
  <si>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</si>
  <si>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</si>
  <si>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</si>
  <si>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</si>
  <si>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</si>
  <si>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</si>
  <si>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</si>
  <si>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</si>
  <si>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</si>
  <si>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</si>
  <si>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</si>
  <si>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AP0106</t>
  </si>
  <si>
    <t>Mic Holder</t>
  </si>
  <si>
    <t>AP0105</t>
  </si>
  <si>
    <t>Rahul</t>
  </si>
  <si>
    <t xml:space="preserve">VERY IMPORTANT </t>
  </si>
  <si>
    <t>Printer</t>
  </si>
  <si>
    <t>Aman</t>
  </si>
  <si>
    <t>Scanner</t>
  </si>
  <si>
    <t>AP0107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</si>
  <si>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</si>
  <si>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</si>
  <si>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</si>
  <si>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</si>
  <si>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</si>
  <si>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</si>
  <si>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</si>
  <si>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</si>
  <si>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</si>
  <si>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</si>
  <si>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HLOOKUP:</t>
  </si>
  <si>
    <t>Region</t>
  </si>
  <si>
    <t>East</t>
  </si>
  <si>
    <t>West</t>
  </si>
  <si>
    <t>North</t>
  </si>
  <si>
    <t>South</t>
  </si>
  <si>
    <t>SOUTH</t>
  </si>
  <si>
    <t>east</t>
  </si>
  <si>
    <t>south</t>
  </si>
  <si>
    <t>Q1 Sales</t>
  </si>
  <si>
    <t>Total</t>
  </si>
  <si>
    <t>HLOOKUP</t>
  </si>
  <si>
    <t>Q2 Sales</t>
  </si>
  <si>
    <t>Q4SALES</t>
  </si>
  <si>
    <t>Q3 Sales</t>
  </si>
  <si>
    <t>Q4 Sales</t>
  </si>
  <si>
    <t>XLOOKUP:</t>
  </si>
  <si>
    <t>west</t>
  </si>
  <si>
    <t xml:space="preserve"> It also search from right to left  value also</t>
  </si>
  <si>
    <t>FILTER:</t>
  </si>
  <si>
    <t>SCANNER</t>
  </si>
  <si>
    <t>Multiple columns records :</t>
  </si>
  <si>
    <t>product name with region</t>
  </si>
  <si>
    <t xml:space="preserve">FILTER function gives multiple records than vlookup ,xlookupor hlookup functions </t>
  </si>
  <si>
    <t>&amp; FORMULA</t>
  </si>
  <si>
    <t>First Name</t>
  </si>
  <si>
    <t>Last Name</t>
  </si>
  <si>
    <t>Gender</t>
  </si>
  <si>
    <t>ADD MR AND MISS</t>
  </si>
  <si>
    <t xml:space="preserve">COMBINE </t>
  </si>
  <si>
    <t>CONCATENATE()</t>
  </si>
  <si>
    <t>CONCAT()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</si>
  <si>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</si>
  <si>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</si>
  <si>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</si>
  <si>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</si>
  <si>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</si>
  <si>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</si>
  <si>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</si>
  <si>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</si>
  <si>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</si>
  <si>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</si>
  <si>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</si>
  <si>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</si>
  <si>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</si>
  <si>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</si>
  <si>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</si>
  <si>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</si>
  <si>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 xml:space="preserve">TEXT JOIN:TEXT TOCOLUMN </t>
  </si>
  <si>
    <t>Middle name</t>
  </si>
  <si>
    <t>With _</t>
  </si>
  <si>
    <t>Ram</t>
  </si>
  <si>
    <t>Tewatia</t>
  </si>
  <si>
    <t>Rathor</t>
  </si>
  <si>
    <t>SUM:SUMIF;SUMIFS</t>
  </si>
  <si>
    <t>SUM:</t>
  </si>
  <si>
    <t>SUMIF:</t>
  </si>
  <si>
    <t>Total Qty Sold</t>
  </si>
  <si>
    <t>scanner</t>
  </si>
  <si>
    <t>mouse</t>
  </si>
  <si>
    <t>Printer HP</t>
  </si>
  <si>
    <t>*mouse*</t>
  </si>
  <si>
    <t>HP Scanner</t>
  </si>
  <si>
    <t>HCL Monitor</t>
  </si>
  <si>
    <t>Mouse HP</t>
  </si>
  <si>
    <t>HCL Printer</t>
  </si>
  <si>
    <t>Monitor 32" HCL</t>
  </si>
  <si>
    <t>Mouse HP PS2</t>
  </si>
  <si>
    <t>SUMIFS:</t>
  </si>
  <si>
    <t>ABC Ltd</t>
  </si>
  <si>
    <t>Total Records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</si>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</sst>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NumberFormat="1"/>
    <xf numFmtId="0" fontId="1" fillId="0" borderId="1" xfId="0" applyFont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Fill="1" applyBorder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center"/>
    </xf>
    <xf numFmtId="0" fontId="1" fillId="9" borderId="0" xfId="0" applyFont="1" applyFill="1"/>
    <xf numFmtId="0" fontId="0" fillId="2" borderId="1" xfId="0" applyFill="1" applyBorder="1"/>
    <xf numFmtId="0" fontId="1" fillId="9" borderId="1" xfId="0" applyFont="1" applyFill="1" applyBorder="1" applyAlignment="1">
      <alignment horizontal="left"/>
    </xf>
    <xf numFmtId="0" fontId="0" fillId="9" borderId="1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zoomScale="90" zoomScaleNormal="90" workbookViewId="0">
      <selection activeCell="H8" sqref="H8:L8"/>
    </sheetView>
  </sheetViews>
  <sheetFormatPr defaultColWidth="9" defaultRowHeight="18.75"/>
  <cols>
    <col min="1" max="1" width="2.5" customWidth="1"/>
    <col min="2" max="2" width="10.8533333333333" customWidth="1"/>
    <col min="3" max="3" width="13.9266666666667" customWidth="1"/>
    <col min="4" max="4" width="10" customWidth="1"/>
    <col min="5" max="5" width="12.3533333333333" customWidth="1"/>
    <col min="6" max="6" width="8" customWidth="1"/>
    <col min="7" max="7" width="3.42666666666667" customWidth="1"/>
    <col min="8" max="8" width="10.0733333333333" customWidth="1"/>
    <col min="9" max="9" width="16.3533333333333" customWidth="1"/>
    <col min="10" max="10" width="9.64" customWidth="1"/>
    <col min="11" max="11" width="13.64" customWidth="1"/>
  </cols>
  <sheetData>
    <row r="2" spans="2:10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7"/>
      <c r="H2" s="19" t="s">
        <v>5</v>
      </c>
      <c r="I2" s="19" t="s">
        <v>4</v>
      </c>
      <c r="J2" s="19"/>
    </row>
    <row r="3" spans="2:9">
      <c r="B3" s="18">
        <v>101</v>
      </c>
      <c r="C3" s="9" t="s">
        <v>6</v>
      </c>
      <c r="D3" s="9" t="s">
        <v>7</v>
      </c>
      <c r="E3" s="9" t="s">
        <v>8</v>
      </c>
      <c r="F3" s="9">
        <v>23</v>
      </c>
      <c r="H3" s="3">
        <v>103</v>
      </c>
      <c r="I3" s="3">
        <f>VLOOKUP(H3,B2:F12,5,0)</f>
        <v>30</v>
      </c>
    </row>
    <row r="4" spans="2:6">
      <c r="B4" s="18">
        <v>102</v>
      </c>
      <c r="C4" s="9" t="s">
        <v>9</v>
      </c>
      <c r="D4" s="9" t="s">
        <v>10</v>
      </c>
      <c r="E4" s="9" t="s">
        <v>11</v>
      </c>
      <c r="F4" s="9">
        <v>20</v>
      </c>
    </row>
    <row r="5" spans="2:9">
      <c r="B5" s="18">
        <v>103</v>
      </c>
      <c r="C5" s="9" t="s">
        <v>12</v>
      </c>
      <c r="D5" s="9" t="s">
        <v>13</v>
      </c>
      <c r="E5" s="9" t="s">
        <v>14</v>
      </c>
      <c r="F5" s="9">
        <v>30</v>
      </c>
      <c r="H5" s="19" t="s">
        <v>2</v>
      </c>
      <c r="I5" s="19" t="s">
        <v>4</v>
      </c>
    </row>
    <row r="6" spans="2:9">
      <c r="B6" s="18">
        <v>104</v>
      </c>
      <c r="C6" s="9" t="s">
        <v>15</v>
      </c>
      <c r="D6" s="9" t="s">
        <v>16</v>
      </c>
      <c r="E6" s="9" t="s">
        <v>17</v>
      </c>
      <c r="F6" s="9">
        <v>40</v>
      </c>
      <c r="H6" s="3" t="s">
        <v>18</v>
      </c>
      <c r="I6" s="3">
        <f>VLOOKUP(H6,D2:F12,3,0)</f>
        <v>54</v>
      </c>
    </row>
    <row r="7" spans="2:9">
      <c r="B7" s="18">
        <v>105</v>
      </c>
      <c r="C7" s="9" t="s">
        <v>19</v>
      </c>
      <c r="D7" s="9" t="s">
        <v>20</v>
      </c>
      <c r="E7" s="9" t="s">
        <v>21</v>
      </c>
      <c r="F7" s="9">
        <v>34</v>
      </c>
      <c r="I7" s="7" t="s">
        <v>22</v>
      </c>
    </row>
    <row r="8" spans="2:12">
      <c r="B8" s="18">
        <v>106</v>
      </c>
      <c r="C8" s="9" t="s">
        <v>23</v>
      </c>
      <c r="D8" s="9" t="s">
        <v>18</v>
      </c>
      <c r="E8" s="9" t="s">
        <v>24</v>
      </c>
      <c r="F8" s="9">
        <v>54</v>
      </c>
      <c r="H8" s="19" t="s">
        <v>5</v>
      </c>
      <c r="I8" s="19" t="s">
        <v>1</v>
      </c>
      <c r="J8" s="19" t="s">
        <v>2</v>
      </c>
      <c r="K8" s="19" t="s">
        <v>3</v>
      </c>
      <c r="L8" s="2" t="s">
        <v>4</v>
      </c>
    </row>
    <row r="9" spans="2:12">
      <c r="B9" s="18">
        <v>107</v>
      </c>
      <c r="C9" s="9" t="s">
        <v>25</v>
      </c>
      <c r="D9" s="9" t="s">
        <v>26</v>
      </c>
      <c r="E9" s="9" t="s">
        <v>27</v>
      </c>
      <c r="F9" s="9">
        <v>30</v>
      </c>
      <c r="H9" s="3">
        <v>106</v>
      </c>
      <c r="I9" s="3" t="str">
        <f>VLOOKUP($H$9,$B$2:$F$12,COLUMNS($H$8:I8),0)</f>
        <v>Printer</v>
      </c>
      <c r="J9" s="3" t="str">
        <f>VLOOKUP($H$9,$B$2:$F$12,COLUMNS($H$8:J8),0)</f>
        <v>AP0106</v>
      </c>
      <c r="K9" s="3" t="str">
        <f>VLOOKUP($H$9,$B$2:$F$12,COLUMNS($H$8:K8),0)</f>
        <v>Aman</v>
      </c>
      <c r="L9" s="3">
        <f>VLOOKUP($H$9,$B$2:$F$12,COLUMNS($H$8:L8),0)</f>
        <v>54</v>
      </c>
    </row>
    <row r="10" spans="2:12">
      <c r="B10" s="18">
        <v>108</v>
      </c>
      <c r="C10" s="9" t="s">
        <v>28</v>
      </c>
      <c r="D10" s="9" t="s">
        <v>29</v>
      </c>
      <c r="E10" s="9" t="s">
        <v>30</v>
      </c>
      <c r="F10" s="9">
        <v>10</v>
      </c>
      <c r="H10" s="3">
        <v>107</v>
      </c>
      <c r="I10" s="3" t="str">
        <f>VLOOKUP($H$10,$B$3:$F$12,COLUMNS($H$8:I8),0)</f>
        <v>Scanner</v>
      </c>
      <c r="J10" s="3" t="str">
        <f>VLOOKUP($H$10,$B$3:$F$12,COLUMNS($H$8:J8),0)</f>
        <v>AP0107</v>
      </c>
      <c r="K10" s="3" t="str">
        <f>VLOOKUP($H$10,$B$3:$F$12,COLUMNS($H$8:K8),0)</f>
        <v>Sohan</v>
      </c>
      <c r="L10" s="3">
        <f>VLOOKUP($H$10,$B$3:$F$12,COLUMNS($H$8:L8),0)</f>
        <v>30</v>
      </c>
    </row>
    <row r="11" spans="2:6">
      <c r="B11" s="18">
        <v>109</v>
      </c>
      <c r="C11" s="9" t="s">
        <v>31</v>
      </c>
      <c r="D11" s="9" t="s">
        <v>32</v>
      </c>
      <c r="E11" s="9" t="s">
        <v>33</v>
      </c>
      <c r="F11" s="9">
        <v>20</v>
      </c>
    </row>
    <row r="12" spans="2:6">
      <c r="B12" s="18">
        <v>110</v>
      </c>
      <c r="C12" s="9" t="s">
        <v>34</v>
      </c>
      <c r="D12" s="9" t="s">
        <v>35</v>
      </c>
      <c r="E12" s="9" t="s">
        <v>36</v>
      </c>
      <c r="F12" s="9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8"/>
  <sheetViews>
    <sheetView zoomScale="115" zoomScaleNormal="115" workbookViewId="0">
      <selection activeCell="G9" sqref="G9"/>
    </sheetView>
  </sheetViews>
  <sheetFormatPr defaultColWidth="9" defaultRowHeight="18.75" outlineLevelRow="7"/>
  <cols>
    <col min="1" max="1" width="7.73333333333333" customWidth="1"/>
    <col min="7" max="7" width="4.21333333333333" customWidth="1"/>
    <col min="9" max="9" width="11.14" customWidth="1"/>
    <col min="10" max="10" width="3.07333333333333" customWidth="1"/>
    <col min="11" max="11" width="10.5" customWidth="1"/>
  </cols>
  <sheetData>
    <row r="1" spans="3:6">
      <c r="C1" s="39" t="s">
        <v>37</v>
      </c>
      <c r="D1" s="40"/>
      <c r="E1" s="40"/>
      <c r="F1" s="40"/>
    </row>
    <row r="3" spans="2:13">
      <c r="B3" s="1" t="s">
        <v>38</v>
      </c>
      <c r="C3" s="41" t="s">
        <v>39</v>
      </c>
      <c r="D3" s="41" t="s">
        <v>40</v>
      </c>
      <c r="E3" s="41" t="s">
        <v>41</v>
      </c>
      <c r="F3" s="41" t="s">
        <v>42</v>
      </c>
      <c r="H3" s="2" t="s">
        <v>38</v>
      </c>
      <c r="I3" s="42" t="s">
        <v>43</v>
      </c>
      <c r="K3" s="2" t="s">
        <v>38</v>
      </c>
      <c r="L3" s="43" t="s">
        <v>44</v>
      </c>
      <c r="M3" s="44" t="s">
        <v>45</v>
      </c>
    </row>
    <row r="4" spans="2:13">
      <c r="B4" s="30" t="s">
        <v>46</v>
      </c>
      <c r="C4" s="25">
        <v>500</v>
      </c>
      <c r="D4" s="25">
        <v>350</v>
      </c>
      <c r="E4" s="25">
        <v>860</v>
      </c>
      <c r="F4" s="25">
        <v>350</v>
      </c>
      <c r="H4" s="30" t="s">
        <v>47</v>
      </c>
      <c r="I4" s="3">
        <f>IFERROR(HLOOKUP(I3,B3:F8,6,0),"Not Found")</f>
        <v>2890</v>
      </c>
      <c r="K4" s="30" t="s">
        <v>46</v>
      </c>
      <c r="L4" s="9">
        <f>HLOOKUP($L3,$B$3:$F$8,ROWS($K$3:K4),0)</f>
        <v>500</v>
      </c>
      <c r="M4" s="9" t="s">
        <v>48</v>
      </c>
    </row>
    <row r="5" spans="2:13">
      <c r="B5" s="30" t="s">
        <v>49</v>
      </c>
      <c r="C5" s="25">
        <v>700</v>
      </c>
      <c r="D5" s="25">
        <v>400</v>
      </c>
      <c r="E5" s="25">
        <v>550</v>
      </c>
      <c r="F5" s="25">
        <v>990</v>
      </c>
      <c r="H5" s="30" t="s">
        <v>50</v>
      </c>
      <c r="I5" s="3">
        <f>HLOOKUP(I3,B3:F8,5,0)</f>
        <v>600</v>
      </c>
      <c r="K5" s="30" t="s">
        <v>49</v>
      </c>
      <c r="L5" s="9">
        <f>HLOOKUP($L$3,$B$3:$F$8,ROWS($K$3:K5),0)</f>
        <v>700</v>
      </c>
      <c r="M5" s="9">
        <f>HLOOKUP($M$3,$B$3:$F$8,ROWS($K$3:K5),0)</f>
        <v>990</v>
      </c>
    </row>
    <row r="6" spans="2:13">
      <c r="B6" s="30" t="s">
        <v>51</v>
      </c>
      <c r="C6" s="25">
        <v>1100</v>
      </c>
      <c r="D6" s="25">
        <v>650</v>
      </c>
      <c r="E6" s="25">
        <v>770</v>
      </c>
      <c r="F6" s="25">
        <v>950</v>
      </c>
      <c r="K6" s="30" t="s">
        <v>51</v>
      </c>
      <c r="L6" s="9">
        <f>HLOOKUP($L$3,$B$3:$F$8,ROWS($K$3:K6),0)</f>
        <v>1100</v>
      </c>
      <c r="M6" s="9">
        <f>HLOOKUP($M$3,$B$3:$F$8,ROWS($K$3:K6),0)</f>
        <v>950</v>
      </c>
    </row>
    <row r="7" spans="2:13">
      <c r="B7" s="30" t="s">
        <v>52</v>
      </c>
      <c r="C7" s="25">
        <v>500</v>
      </c>
      <c r="D7" s="25">
        <v>400</v>
      </c>
      <c r="E7" s="25">
        <v>200</v>
      </c>
      <c r="F7" s="25">
        <v>600</v>
      </c>
      <c r="K7" s="30" t="s">
        <v>52</v>
      </c>
      <c r="L7" s="9">
        <f>HLOOKUP($L$3,$B$3:$F$8,ROWS($K$3:K7),0)</f>
        <v>500</v>
      </c>
      <c r="M7" s="9">
        <f>HLOOKUP($M$3,$B$3:$F$8,ROWS($K$3:K7),0)</f>
        <v>600</v>
      </c>
    </row>
    <row r="8" spans="2:13">
      <c r="B8" s="30" t="s">
        <v>47</v>
      </c>
      <c r="C8" s="25">
        <f>SUM(C4:C7)</f>
        <v>2800</v>
      </c>
      <c r="D8" s="25">
        <f t="shared" ref="D8:F8" si="0">SUM(D4:D7)</f>
        <v>1800</v>
      </c>
      <c r="E8" s="25">
        <f t="shared" si="0"/>
        <v>2380</v>
      </c>
      <c r="F8" s="25">
        <f t="shared" si="0"/>
        <v>2890</v>
      </c>
      <c r="K8" s="30" t="s">
        <v>47</v>
      </c>
      <c r="L8" s="9">
        <f>HLOOKUP($L$3,$B$3:$F$8,ROWS($K$3:K8),0)</f>
        <v>2800</v>
      </c>
      <c r="M8" s="9">
        <f>HLOOKUP($M$3,$B$3:$F$8,ROWS($K$3:K8),0)</f>
        <v>2890</v>
      </c>
    </row>
  </sheetData>
  <mergeCells count="1">
    <mergeCell ref="C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"/>
  <sheetViews>
    <sheetView workbookViewId="0">
      <selection activeCell="C1" sqref="C1:E1"/>
    </sheetView>
  </sheetViews>
  <sheetFormatPr defaultColWidth="9" defaultRowHeight="18.75"/>
  <cols>
    <col min="1" max="1" width="2.5" customWidth="1"/>
    <col min="2" max="2" width="10.8533333333333" customWidth="1"/>
    <col min="3" max="3" width="13.9266666666667" customWidth="1"/>
    <col min="4" max="4" width="10" customWidth="1"/>
    <col min="5" max="5" width="12.3533333333333" customWidth="1"/>
    <col min="6" max="6" width="8" customWidth="1"/>
    <col min="7" max="7" width="3.42666666666667" customWidth="1"/>
    <col min="8" max="8" width="10.0733333333333" customWidth="1"/>
    <col min="9" max="9" width="16.3533333333333" customWidth="1"/>
    <col min="10" max="10" width="12.6" customWidth="1"/>
    <col min="11" max="11" width="13.64" customWidth="1"/>
  </cols>
  <sheetData>
    <row r="1" spans="3:5">
      <c r="C1" s="4" t="s">
        <v>53</v>
      </c>
      <c r="D1" s="5"/>
      <c r="E1" s="5"/>
    </row>
    <row r="3" spans="2:9">
      <c r="B3" s="26" t="s">
        <v>5</v>
      </c>
      <c r="C3" s="1" t="s">
        <v>1</v>
      </c>
      <c r="D3" s="1" t="s">
        <v>2</v>
      </c>
      <c r="E3" s="1" t="s">
        <v>3</v>
      </c>
      <c r="F3" s="1" t="s">
        <v>4</v>
      </c>
      <c r="H3" s="19" t="s">
        <v>5</v>
      </c>
      <c r="I3" s="2" t="s">
        <v>3</v>
      </c>
    </row>
    <row r="4" spans="2:9">
      <c r="B4" s="27">
        <v>101</v>
      </c>
      <c r="C4" s="9" t="s">
        <v>6</v>
      </c>
      <c r="D4" s="9" t="s">
        <v>7</v>
      </c>
      <c r="E4" s="9" t="s">
        <v>8</v>
      </c>
      <c r="F4" s="28">
        <v>23</v>
      </c>
      <c r="H4" s="29">
        <v>103</v>
      </c>
      <c r="I4" s="3" t="str">
        <f>_xlfn.XLOOKUP(H4,B4:B13,E4:E13)</f>
        <v>Shivam</v>
      </c>
    </row>
    <row r="5" spans="2:6">
      <c r="B5" s="27">
        <v>102</v>
      </c>
      <c r="C5" s="9" t="s">
        <v>9</v>
      </c>
      <c r="D5" s="9" t="s">
        <v>10</v>
      </c>
      <c r="E5" s="9" t="s">
        <v>11</v>
      </c>
      <c r="F5" s="28">
        <v>20</v>
      </c>
    </row>
    <row r="6" spans="2:9">
      <c r="B6" s="27">
        <v>103</v>
      </c>
      <c r="C6" s="9" t="s">
        <v>12</v>
      </c>
      <c r="D6" s="9" t="s">
        <v>13</v>
      </c>
      <c r="E6" s="9" t="s">
        <v>14</v>
      </c>
      <c r="F6" s="28">
        <v>30</v>
      </c>
      <c r="H6" s="19" t="s">
        <v>2</v>
      </c>
      <c r="I6" s="2" t="s">
        <v>1</v>
      </c>
    </row>
    <row r="7" spans="2:9">
      <c r="B7" s="27">
        <v>104</v>
      </c>
      <c r="C7" s="9" t="s">
        <v>15</v>
      </c>
      <c r="D7" s="9" t="s">
        <v>16</v>
      </c>
      <c r="E7" s="9" t="s">
        <v>17</v>
      </c>
      <c r="F7" s="28">
        <v>40</v>
      </c>
      <c r="H7" s="3" t="s">
        <v>18</v>
      </c>
      <c r="I7" s="3" t="str">
        <f>_xlfn.XLOOKUP(H7,D4:D13,C4:C13)</f>
        <v>Printer</v>
      </c>
    </row>
    <row r="8" spans="2:6">
      <c r="B8" s="27">
        <v>105</v>
      </c>
      <c r="C8" s="9" t="s">
        <v>19</v>
      </c>
      <c r="D8" s="9" t="s">
        <v>20</v>
      </c>
      <c r="E8" s="9" t="s">
        <v>21</v>
      </c>
      <c r="F8" s="28">
        <v>34</v>
      </c>
    </row>
    <row r="9" spans="2:12">
      <c r="B9" s="27">
        <v>106</v>
      </c>
      <c r="C9" s="9" t="s">
        <v>23</v>
      </c>
      <c r="D9" s="9" t="s">
        <v>18</v>
      </c>
      <c r="E9" s="9" t="s">
        <v>24</v>
      </c>
      <c r="F9" s="28">
        <v>54</v>
      </c>
      <c r="H9" s="19" t="s">
        <v>5</v>
      </c>
      <c r="I9" s="2" t="s">
        <v>1</v>
      </c>
      <c r="J9" s="2" t="s">
        <v>2</v>
      </c>
      <c r="K9" s="2" t="s">
        <v>3</v>
      </c>
      <c r="L9" s="2" t="s">
        <v>4</v>
      </c>
    </row>
    <row r="10" spans="2:12">
      <c r="B10" s="27">
        <v>107</v>
      </c>
      <c r="C10" s="9" t="s">
        <v>25</v>
      </c>
      <c r="D10" s="9" t="s">
        <v>26</v>
      </c>
      <c r="E10" s="9" t="s">
        <v>27</v>
      </c>
      <c r="F10" s="28">
        <v>30</v>
      </c>
      <c r="H10" s="29">
        <v>105</v>
      </c>
      <c r="I10" s="3" t="str">
        <f>_xlfn.XLOOKUP($H$10,$B$4:$B$13,C4:C13)</f>
        <v>Mic Holder</v>
      </c>
      <c r="J10" s="3" t="str">
        <f t="shared" ref="J10:L10" si="0">_xlfn.XLOOKUP($H$10,$B$4:$B$13,D4:D13)</f>
        <v>AP0105</v>
      </c>
      <c r="K10" s="3" t="str">
        <f t="shared" si="0"/>
        <v>Rahul</v>
      </c>
      <c r="L10" s="3">
        <f t="shared" si="0"/>
        <v>34</v>
      </c>
    </row>
    <row r="11" spans="2:6">
      <c r="B11" s="27">
        <v>108</v>
      </c>
      <c r="C11" s="9" t="s">
        <v>28</v>
      </c>
      <c r="D11" s="9" t="s">
        <v>29</v>
      </c>
      <c r="E11" s="9" t="s">
        <v>30</v>
      </c>
      <c r="F11" s="28">
        <v>10</v>
      </c>
    </row>
    <row r="12" spans="2:6">
      <c r="B12" s="27">
        <v>109</v>
      </c>
      <c r="C12" s="9" t="s">
        <v>31</v>
      </c>
      <c r="D12" s="9" t="s">
        <v>32</v>
      </c>
      <c r="E12" s="9" t="s">
        <v>33</v>
      </c>
      <c r="F12" s="28">
        <v>20</v>
      </c>
    </row>
    <row r="13" spans="2:6">
      <c r="B13" s="27">
        <v>110</v>
      </c>
      <c r="C13" s="9" t="s">
        <v>34</v>
      </c>
      <c r="D13" s="9" t="s">
        <v>35</v>
      </c>
      <c r="E13" s="9" t="s">
        <v>36</v>
      </c>
      <c r="F13" s="28">
        <v>25</v>
      </c>
    </row>
    <row r="24" spans="2:10">
      <c r="B24" s="30" t="s">
        <v>38</v>
      </c>
      <c r="C24" s="31" t="s">
        <v>39</v>
      </c>
      <c r="D24" s="31" t="s">
        <v>40</v>
      </c>
      <c r="E24" s="31" t="s">
        <v>41</v>
      </c>
      <c r="F24" s="31" t="s">
        <v>42</v>
      </c>
      <c r="I24" s="30" t="s">
        <v>38</v>
      </c>
      <c r="J24" s="12" t="s">
        <v>44</v>
      </c>
    </row>
    <row r="25" spans="2:11">
      <c r="B25" s="24" t="s">
        <v>46</v>
      </c>
      <c r="C25" s="25">
        <v>500</v>
      </c>
      <c r="D25" s="25">
        <v>350</v>
      </c>
      <c r="E25" s="25">
        <v>860</v>
      </c>
      <c r="F25" s="25">
        <v>350</v>
      </c>
      <c r="I25" s="24" t="s">
        <v>47</v>
      </c>
      <c r="J25" s="12">
        <f>_xlfn.XLOOKUP(J24,B24:F24,B29:F29)</f>
        <v>2800</v>
      </c>
      <c r="K25" s="32" cm="1">
        <f t="array" ref="K25">_xlfn.XLOOKUP(J24,B24:F24,B29:F29)</f>
        <v>2800</v>
      </c>
    </row>
    <row r="26" spans="2:6">
      <c r="B26" s="24" t="s">
        <v>49</v>
      </c>
      <c r="C26" s="25">
        <v>700</v>
      </c>
      <c r="D26" s="25">
        <v>400</v>
      </c>
      <c r="E26" s="25">
        <v>550</v>
      </c>
      <c r="F26" s="25">
        <v>990</v>
      </c>
    </row>
    <row r="27" spans="2:6">
      <c r="B27" s="24" t="s">
        <v>51</v>
      </c>
      <c r="C27" s="25">
        <v>1100</v>
      </c>
      <c r="D27" s="25">
        <v>650</v>
      </c>
      <c r="E27" s="25">
        <v>770</v>
      </c>
      <c r="F27" s="25">
        <v>950</v>
      </c>
    </row>
    <row r="28" spans="2:11">
      <c r="B28" s="24" t="s">
        <v>52</v>
      </c>
      <c r="C28" s="25">
        <v>500</v>
      </c>
      <c r="D28" s="25">
        <v>400</v>
      </c>
      <c r="E28" s="25">
        <v>200</v>
      </c>
      <c r="F28" s="25">
        <v>600</v>
      </c>
      <c r="I28" s="30" t="s">
        <v>38</v>
      </c>
      <c r="J28" s="33" t="s">
        <v>44</v>
      </c>
      <c r="K28" s="34" t="s">
        <v>54</v>
      </c>
    </row>
    <row r="29" spans="2:11">
      <c r="B29" s="24" t="s">
        <v>47</v>
      </c>
      <c r="C29" s="25">
        <f>SUM(C25:C28)</f>
        <v>2800</v>
      </c>
      <c r="D29" s="25">
        <f t="shared" ref="D29:F29" si="1">SUM(D25:D28)</f>
        <v>1800</v>
      </c>
      <c r="E29" s="25">
        <f t="shared" si="1"/>
        <v>2380</v>
      </c>
      <c r="F29" s="25">
        <f t="shared" si="1"/>
        <v>2890</v>
      </c>
      <c r="I29" s="24" t="s">
        <v>46</v>
      </c>
      <c r="J29" s="12">
        <f>_xlfn.XLOOKUP($J$28,$B$24:$F$24,B25:F25)</f>
        <v>500</v>
      </c>
      <c r="K29" s="35" cm="1">
        <f t="array" ref="K29">_xlfn.XLOOKUP($K$28,$B$24:$F$24,B25:F25)</f>
        <v>350</v>
      </c>
    </row>
    <row r="30" spans="9:11">
      <c r="I30" s="24" t="s">
        <v>49</v>
      </c>
      <c r="J30" s="12">
        <f t="shared" ref="J30:J33" si="2">_xlfn.XLOOKUP($J$28,$B$24:$F$24,B26:F26)</f>
        <v>700</v>
      </c>
      <c r="K30" s="35" cm="1">
        <f t="array" ref="K30">_xlfn.XLOOKUP($K$28,$B$24:$F$24,B26:F26)</f>
        <v>400</v>
      </c>
    </row>
    <row r="31" spans="9:11">
      <c r="I31" s="24" t="s">
        <v>51</v>
      </c>
      <c r="J31" s="12">
        <f t="shared" si="2"/>
        <v>1100</v>
      </c>
      <c r="K31" s="35" cm="1">
        <f t="array" ref="K31">_xlfn.XLOOKUP($K$28,$B$24:$F$24,B27:F27)</f>
        <v>650</v>
      </c>
    </row>
    <row r="32" spans="9:11">
      <c r="I32" s="24" t="s">
        <v>52</v>
      </c>
      <c r="J32" s="12">
        <f t="shared" si="2"/>
        <v>500</v>
      </c>
      <c r="K32" s="35" cm="1">
        <f t="array" ref="K32">_xlfn.XLOOKUP($K$28,$B$24:$F$24,B28:F28)</f>
        <v>400</v>
      </c>
    </row>
    <row r="33" spans="9:11">
      <c r="I33" s="24" t="s">
        <v>47</v>
      </c>
      <c r="J33" s="12">
        <f t="shared" si="2"/>
        <v>2800</v>
      </c>
      <c r="K33" s="35" cm="1">
        <f t="array" ref="K33">_xlfn.XLOOKUP($K$28,$B$24:$F$24,B29:F29)</f>
        <v>1800</v>
      </c>
    </row>
    <row r="36" spans="2:11">
      <c r="B36" s="26" t="s">
        <v>5</v>
      </c>
      <c r="C36" s="26" t="s">
        <v>1</v>
      </c>
      <c r="D36" s="26" t="s">
        <v>2</v>
      </c>
      <c r="E36" s="26" t="s">
        <v>3</v>
      </c>
      <c r="F36" s="26" t="s">
        <v>4</v>
      </c>
      <c r="I36" s="36" t="s">
        <v>5</v>
      </c>
      <c r="J36" s="36" t="s">
        <v>3</v>
      </c>
      <c r="K36" s="36" t="s">
        <v>4</v>
      </c>
    </row>
    <row r="37" spans="2:11">
      <c r="B37" s="18">
        <v>101</v>
      </c>
      <c r="C37" s="9" t="s">
        <v>6</v>
      </c>
      <c r="D37" s="9" t="s">
        <v>7</v>
      </c>
      <c r="E37" s="9" t="s">
        <v>8</v>
      </c>
      <c r="F37" s="9">
        <v>23</v>
      </c>
      <c r="I37" s="18">
        <v>104</v>
      </c>
      <c r="J37" s="9" t="str">
        <f>_xlfn.XLOOKUP(I37,B37:B46,E37:E46)</f>
        <v>Sethi</v>
      </c>
      <c r="K37" s="3">
        <f>_xlfn.XLOOKUP(I37,B37:B46,F37:F46)</f>
        <v>40</v>
      </c>
    </row>
    <row r="38" spans="2:6">
      <c r="B38" s="18">
        <v>102</v>
      </c>
      <c r="C38" s="9" t="s">
        <v>9</v>
      </c>
      <c r="D38" s="9" t="s">
        <v>10</v>
      </c>
      <c r="E38" s="9" t="s">
        <v>11</v>
      </c>
      <c r="F38" s="9">
        <v>20</v>
      </c>
    </row>
    <row r="39" spans="2:10">
      <c r="B39" s="18">
        <v>103</v>
      </c>
      <c r="C39" s="9" t="s">
        <v>12</v>
      </c>
      <c r="D39" s="9" t="s">
        <v>13</v>
      </c>
      <c r="E39" s="9" t="s">
        <v>14</v>
      </c>
      <c r="F39" s="9">
        <v>30</v>
      </c>
      <c r="I39" s="26" t="s">
        <v>2</v>
      </c>
      <c r="J39" s="26" t="s">
        <v>1</v>
      </c>
    </row>
    <row r="40" spans="2:13">
      <c r="B40" s="18">
        <v>104</v>
      </c>
      <c r="C40" s="9" t="s">
        <v>15</v>
      </c>
      <c r="D40" s="9" t="s">
        <v>16</v>
      </c>
      <c r="E40" s="9" t="s">
        <v>17</v>
      </c>
      <c r="F40" s="9">
        <v>40</v>
      </c>
      <c r="I40" s="9" t="s">
        <v>10</v>
      </c>
      <c r="J40" s="37" t="str">
        <f>_xlfn.XLOOKUP(I40,D37:D46,C37:C46)</f>
        <v>Microphone</v>
      </c>
      <c r="K40" s="38" t="s">
        <v>55</v>
      </c>
      <c r="L40" s="38"/>
      <c r="M40" s="38"/>
    </row>
    <row r="41" spans="2:10">
      <c r="B41" s="18">
        <v>105</v>
      </c>
      <c r="C41" s="9" t="s">
        <v>19</v>
      </c>
      <c r="D41" s="9" t="s">
        <v>20</v>
      </c>
      <c r="E41" s="9" t="s">
        <v>21</v>
      </c>
      <c r="F41" s="9">
        <v>34</v>
      </c>
      <c r="I41" s="9" t="s">
        <v>26</v>
      </c>
      <c r="J41" t="str">
        <f>_xlfn.XLOOKUP(I41,D37:D46,C37:C46)</f>
        <v>Scanner</v>
      </c>
    </row>
    <row r="42" spans="2:6">
      <c r="B42" s="18">
        <v>106</v>
      </c>
      <c r="C42" s="9" t="s">
        <v>23</v>
      </c>
      <c r="D42" s="9" t="s">
        <v>18</v>
      </c>
      <c r="E42" s="9" t="s">
        <v>24</v>
      </c>
      <c r="F42" s="9">
        <v>54</v>
      </c>
    </row>
    <row r="43" spans="2:10">
      <c r="B43" s="18">
        <v>107</v>
      </c>
      <c r="C43" s="9" t="s">
        <v>25</v>
      </c>
      <c r="D43" s="9" t="s">
        <v>26</v>
      </c>
      <c r="E43" s="9" t="s">
        <v>27</v>
      </c>
      <c r="F43" s="9">
        <v>30</v>
      </c>
      <c r="I43" s="26" t="s">
        <v>3</v>
      </c>
      <c r="J43" s="26" t="s">
        <v>2</v>
      </c>
    </row>
    <row r="44" spans="2:10">
      <c r="B44" s="18">
        <v>108</v>
      </c>
      <c r="C44" s="9" t="s">
        <v>28</v>
      </c>
      <c r="D44" s="9" t="s">
        <v>29</v>
      </c>
      <c r="E44" s="9" t="s">
        <v>30</v>
      </c>
      <c r="F44" s="9">
        <v>10</v>
      </c>
      <c r="I44" s="9" t="s">
        <v>21</v>
      </c>
      <c r="J44" t="str">
        <f>_xlfn.XLOOKUP(I44,E37:E46,D37:D46)</f>
        <v>AP0105</v>
      </c>
    </row>
    <row r="45" spans="2:6">
      <c r="B45" s="18">
        <v>109</v>
      </c>
      <c r="C45" s="9" t="s">
        <v>31</v>
      </c>
      <c r="D45" s="9" t="s">
        <v>32</v>
      </c>
      <c r="E45" s="9" t="s">
        <v>33</v>
      </c>
      <c r="F45" s="9">
        <v>20</v>
      </c>
    </row>
    <row r="46" spans="2:13">
      <c r="B46" s="18">
        <v>110</v>
      </c>
      <c r="C46" s="9" t="s">
        <v>34</v>
      </c>
      <c r="D46" s="9" t="s">
        <v>35</v>
      </c>
      <c r="E46" s="9" t="s">
        <v>36</v>
      </c>
      <c r="F46" s="9">
        <v>25</v>
      </c>
      <c r="I46" s="26" t="s">
        <v>5</v>
      </c>
      <c r="J46" s="26" t="s">
        <v>1</v>
      </c>
      <c r="K46" s="26" t="s">
        <v>2</v>
      </c>
      <c r="L46" s="26" t="s">
        <v>3</v>
      </c>
      <c r="M46" s="26" t="s">
        <v>4</v>
      </c>
    </row>
    <row r="47" spans="9:13">
      <c r="I47" s="18">
        <v>106</v>
      </c>
      <c r="J47" s="3" t="str">
        <f>_xlfn.XLOOKUP($I$47,$B$37:$B$46,C37:C46)</f>
        <v>Printer</v>
      </c>
      <c r="K47" s="3" t="str">
        <f>_xlfn.XLOOKUP($I$47,$B$37:$B$46,D37:D46)</f>
        <v>AP0106</v>
      </c>
      <c r="L47" s="3" t="str">
        <f>_xlfn.XLOOKUP($I$47,$B$37:$B$46,E37:E46)</f>
        <v>Aman</v>
      </c>
      <c r="M47" s="3">
        <f>_xlfn.XLOOKUP($I$47,$B$37:$B$46,F37:F46)</f>
        <v>54</v>
      </c>
    </row>
    <row r="48" spans="9:13">
      <c r="I48" s="38">
        <v>107</v>
      </c>
      <c r="J48" s="3" t="str">
        <f>_xlfn.XLOOKUP($I$47,$B$37:$B$46,C38:C47)</f>
        <v>Scanner</v>
      </c>
      <c r="K48" s="3" t="str">
        <f>_xlfn.XLOOKUP($I$47,$B$37:$B$46,D38:D47)</f>
        <v>AP0107</v>
      </c>
      <c r="L48" s="3" t="str">
        <f>_xlfn.XLOOKUP($I$47,$B$37:$B$46,E38:E47)</f>
        <v>Sohan</v>
      </c>
      <c r="M48" s="3">
        <f>_xlfn.XLOOKUP($I$47,$B$37:$B$46,F38:F47)</f>
        <v>30</v>
      </c>
    </row>
  </sheetData>
  <mergeCells count="2">
    <mergeCell ref="C1:E1"/>
    <mergeCell ref="K40:M4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workbookViewId="0">
      <selection activeCell="I14" sqref="I14"/>
    </sheetView>
  </sheetViews>
  <sheetFormatPr defaultColWidth="9" defaultRowHeight="18.75"/>
  <cols>
    <col min="1" max="1" width="2.5" customWidth="1"/>
    <col min="2" max="2" width="10.8533333333333" customWidth="1"/>
    <col min="3" max="3" width="13.9266666666667" customWidth="1"/>
    <col min="4" max="4" width="10" customWidth="1"/>
    <col min="5" max="5" width="12.3533333333333" customWidth="1"/>
    <col min="6" max="6" width="8" customWidth="1"/>
    <col min="7" max="7" width="3.42666666666667" customWidth="1"/>
    <col min="8" max="8" width="13.8533333333333" customWidth="1"/>
    <col min="9" max="9" width="14" customWidth="1"/>
    <col min="10" max="10" width="10.14" customWidth="1"/>
    <col min="11" max="11" width="12.0733333333333" customWidth="1"/>
  </cols>
  <sheetData>
    <row r="1" spans="3:5">
      <c r="C1" s="4" t="s">
        <v>56</v>
      </c>
      <c r="D1" s="5"/>
      <c r="E1" s="5"/>
    </row>
    <row r="3" spans="2:9">
      <c r="B3" s="16" t="s">
        <v>5</v>
      </c>
      <c r="C3" s="17" t="s">
        <v>1</v>
      </c>
      <c r="D3" s="17" t="s">
        <v>38</v>
      </c>
      <c r="E3" s="17" t="s">
        <v>3</v>
      </c>
      <c r="F3" s="17" t="s">
        <v>4</v>
      </c>
      <c r="H3" s="2" t="s">
        <v>1</v>
      </c>
      <c r="I3" s="2" t="s">
        <v>38</v>
      </c>
    </row>
    <row r="4" spans="2:9">
      <c r="B4" s="18">
        <v>101</v>
      </c>
      <c r="C4" s="9" t="s">
        <v>23</v>
      </c>
      <c r="D4" s="9" t="s">
        <v>39</v>
      </c>
      <c r="E4" s="9" t="s">
        <v>8</v>
      </c>
      <c r="F4" s="9">
        <v>23</v>
      </c>
      <c r="H4" s="3" t="s">
        <v>57</v>
      </c>
      <c r="I4" s="3" t="s">
        <v>54</v>
      </c>
    </row>
    <row r="5" spans="2:6">
      <c r="B5" s="18">
        <v>102</v>
      </c>
      <c r="C5" s="9" t="s">
        <v>25</v>
      </c>
      <c r="D5" s="9" t="s">
        <v>40</v>
      </c>
      <c r="E5" s="9" t="s">
        <v>11</v>
      </c>
      <c r="F5" s="9">
        <v>20</v>
      </c>
    </row>
    <row r="6" spans="2:12">
      <c r="B6" s="18">
        <v>103</v>
      </c>
      <c r="C6" s="9" t="s">
        <v>28</v>
      </c>
      <c r="D6" s="9" t="s">
        <v>41</v>
      </c>
      <c r="E6" s="9" t="s">
        <v>14</v>
      </c>
      <c r="F6" s="9">
        <v>30</v>
      </c>
      <c r="H6" s="19" t="s">
        <v>5</v>
      </c>
      <c r="I6" s="2" t="s">
        <v>1</v>
      </c>
      <c r="J6" s="2" t="s">
        <v>2</v>
      </c>
      <c r="K6" s="2" t="s">
        <v>3</v>
      </c>
      <c r="L6" s="2" t="s">
        <v>4</v>
      </c>
    </row>
    <row r="7" spans="2:12">
      <c r="B7" s="18">
        <v>104</v>
      </c>
      <c r="C7" s="9" t="s">
        <v>28</v>
      </c>
      <c r="D7" s="9" t="s">
        <v>39</v>
      </c>
      <c r="E7" s="9" t="s">
        <v>17</v>
      </c>
      <c r="F7" s="9">
        <v>40</v>
      </c>
      <c r="H7" s="3" cm="1">
        <f t="array" ref="H7:L9">_xlfn._xlws.FILTER(B3:F13,C3:C13=H4)</f>
        <v>102</v>
      </c>
      <c r="I7" s="3" t="str">
        <v>Scanner</v>
      </c>
      <c r="J7" s="3" t="str">
        <v>West</v>
      </c>
      <c r="K7" s="3" t="str">
        <v>Rajesh </v>
      </c>
      <c r="L7" s="3">
        <v>20</v>
      </c>
    </row>
    <row r="8" spans="2:12">
      <c r="B8" s="18">
        <v>105</v>
      </c>
      <c r="C8" s="9" t="s">
        <v>28</v>
      </c>
      <c r="D8" s="9" t="s">
        <v>40</v>
      </c>
      <c r="E8" s="9" t="s">
        <v>21</v>
      </c>
      <c r="F8" s="9">
        <v>34</v>
      </c>
      <c r="H8" s="3">
        <v>106</v>
      </c>
      <c r="I8" s="3" t="str">
        <v>Scanner</v>
      </c>
      <c r="J8" s="3" t="str">
        <v>North</v>
      </c>
      <c r="K8" s="3" t="str">
        <v>Aman</v>
      </c>
      <c r="L8" s="3">
        <v>54</v>
      </c>
    </row>
    <row r="9" spans="2:12">
      <c r="B9" s="18">
        <v>106</v>
      </c>
      <c r="C9" s="9" t="s">
        <v>25</v>
      </c>
      <c r="D9" s="9" t="s">
        <v>41</v>
      </c>
      <c r="E9" s="9" t="s">
        <v>24</v>
      </c>
      <c r="F9" s="9">
        <v>54</v>
      </c>
      <c r="H9" s="3">
        <v>110</v>
      </c>
      <c r="I9" s="3" t="str">
        <v>Scanner</v>
      </c>
      <c r="J9" s="3" t="str">
        <v>East</v>
      </c>
      <c r="K9" s="3" t="str">
        <v>Sonu</v>
      </c>
      <c r="L9" s="3">
        <v>25</v>
      </c>
    </row>
    <row r="10" spans="2:9">
      <c r="B10" s="18">
        <v>107</v>
      </c>
      <c r="C10" s="9" t="s">
        <v>28</v>
      </c>
      <c r="D10" s="9" t="s">
        <v>39</v>
      </c>
      <c r="E10" s="9" t="s">
        <v>27</v>
      </c>
      <c r="F10" s="9">
        <v>30</v>
      </c>
      <c r="H10" s="14" t="s">
        <v>58</v>
      </c>
      <c r="I10" s="14"/>
    </row>
    <row r="11" spans="2:9">
      <c r="B11" s="18">
        <v>108</v>
      </c>
      <c r="C11" s="9" t="s">
        <v>31</v>
      </c>
      <c r="D11" s="9" t="s">
        <v>40</v>
      </c>
      <c r="E11" s="9" t="s">
        <v>30</v>
      </c>
      <c r="F11" s="9">
        <v>10</v>
      </c>
      <c r="H11" s="20" t="s">
        <v>59</v>
      </c>
      <c r="I11" s="20"/>
    </row>
    <row r="12" spans="2:12">
      <c r="B12" s="18">
        <v>109</v>
      </c>
      <c r="C12" s="9" t="s">
        <v>31</v>
      </c>
      <c r="D12" s="9" t="s">
        <v>41</v>
      </c>
      <c r="E12" s="9" t="s">
        <v>33</v>
      </c>
      <c r="F12" s="9">
        <v>20</v>
      </c>
      <c r="H12" s="3" cm="1">
        <f t="array" ref="H12:L12">_xlfn._xlws.FILTER(B3:F13,(C3:C13=H4)*(D3:D13=I4),"not found")</f>
        <v>102</v>
      </c>
      <c r="I12" s="3" t="str">
        <v>Scanner</v>
      </c>
      <c r="J12" s="3" t="str">
        <v>West</v>
      </c>
      <c r="K12" s="3" t="str">
        <v>Rajesh </v>
      </c>
      <c r="L12" s="3">
        <v>20</v>
      </c>
    </row>
    <row r="13" spans="2:12">
      <c r="B13" s="18">
        <v>110</v>
      </c>
      <c r="C13" s="9" t="s">
        <v>25</v>
      </c>
      <c r="D13" s="9" t="s">
        <v>39</v>
      </c>
      <c r="E13" s="9" t="s">
        <v>36</v>
      </c>
      <c r="F13" s="9">
        <v>25</v>
      </c>
      <c r="H13" s="3" cm="1">
        <f t="array" ref="H13:L13">_xlfn._xlws.FILTER(B3:F13,(C3:C13=H4)*(D3:D13=I4),"NOTFOUND")</f>
        <v>102</v>
      </c>
      <c r="I13" s="3" t="str">
        <v>Scanner</v>
      </c>
      <c r="J13" s="3" t="str">
        <v>West</v>
      </c>
      <c r="K13" s="3" t="str">
        <v>Rajesh </v>
      </c>
      <c r="L13" s="3">
        <v>20</v>
      </c>
    </row>
    <row r="15" spans="2:8">
      <c r="B15" s="21" t="s">
        <v>60</v>
      </c>
      <c r="C15" s="21"/>
      <c r="D15" s="21"/>
      <c r="E15" s="21"/>
      <c r="F15" s="21"/>
      <c r="G15" s="21"/>
      <c r="H15" s="21"/>
    </row>
    <row r="23" spans="2:6">
      <c r="B23" s="22" t="s">
        <v>38</v>
      </c>
      <c r="C23" s="23" t="s">
        <v>39</v>
      </c>
      <c r="D23" s="23" t="s">
        <v>40</v>
      </c>
      <c r="E23" s="23" t="s">
        <v>41</v>
      </c>
      <c r="F23" s="23" t="s">
        <v>42</v>
      </c>
    </row>
    <row r="24" spans="2:6">
      <c r="B24" s="24" t="s">
        <v>46</v>
      </c>
      <c r="C24" s="25">
        <v>500</v>
      </c>
      <c r="D24" s="25">
        <v>350</v>
      </c>
      <c r="E24" s="25">
        <v>860</v>
      </c>
      <c r="F24" s="25">
        <v>350</v>
      </c>
    </row>
    <row r="25" spans="2:6">
      <c r="B25" s="24" t="s">
        <v>49</v>
      </c>
      <c r="C25" s="25">
        <v>700</v>
      </c>
      <c r="D25" s="25">
        <v>400</v>
      </c>
      <c r="E25" s="25">
        <v>550</v>
      </c>
      <c r="F25" s="25">
        <v>990</v>
      </c>
    </row>
    <row r="26" spans="2:6">
      <c r="B26" s="24" t="s">
        <v>51</v>
      </c>
      <c r="C26" s="25">
        <v>1100</v>
      </c>
      <c r="D26" s="25">
        <v>650</v>
      </c>
      <c r="E26" s="25">
        <v>770</v>
      </c>
      <c r="F26" s="25">
        <v>950</v>
      </c>
    </row>
    <row r="27" spans="2:6">
      <c r="B27" s="24" t="s">
        <v>52</v>
      </c>
      <c r="C27" s="25">
        <v>500</v>
      </c>
      <c r="D27" s="25">
        <v>400</v>
      </c>
      <c r="E27" s="25">
        <v>200</v>
      </c>
      <c r="F27" s="25">
        <v>600</v>
      </c>
    </row>
    <row r="28" spans="2:6">
      <c r="B28" s="24" t="s">
        <v>47</v>
      </c>
      <c r="C28" s="25">
        <f>SUM(C24:C27)</f>
        <v>2800</v>
      </c>
      <c r="D28" s="25">
        <f t="shared" ref="D28:F28" si="0">SUM(D24:D27)</f>
        <v>1800</v>
      </c>
      <c r="E28" s="25">
        <f t="shared" si="0"/>
        <v>2380</v>
      </c>
      <c r="F28" s="25">
        <f t="shared" si="0"/>
        <v>2890</v>
      </c>
    </row>
  </sheetData>
  <mergeCells count="3">
    <mergeCell ref="C1:E1"/>
    <mergeCell ref="H11:I11"/>
    <mergeCell ref="B15:H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zoomScale="130" zoomScaleNormal="130" workbookViewId="0">
      <selection activeCell="E2" sqref="E2"/>
    </sheetView>
  </sheetViews>
  <sheetFormatPr defaultColWidth="9" defaultRowHeight="18.75" outlineLevelCol="7"/>
  <cols>
    <col min="2" max="3" width="12.9266666666667" customWidth="1"/>
    <col min="4" max="4" width="18.5733333333333" customWidth="1"/>
    <col min="5" max="5" width="15.82" customWidth="1"/>
    <col min="6" max="6" width="10.2533333333333" customWidth="1"/>
    <col min="7" max="7" width="12.4333333333333" customWidth="1"/>
  </cols>
  <sheetData>
    <row r="1" spans="2:4">
      <c r="B1" s="13" t="s">
        <v>61</v>
      </c>
      <c r="C1" s="13"/>
      <c r="D1" s="13"/>
    </row>
    <row r="2" spans="2:8">
      <c r="B2" s="1" t="s">
        <v>62</v>
      </c>
      <c r="C2" s="1" t="s">
        <v>63</v>
      </c>
      <c r="D2" s="1" t="s">
        <v>64</v>
      </c>
      <c r="E2" s="14" t="s">
        <v>65</v>
      </c>
      <c r="F2" s="15" t="s">
        <v>66</v>
      </c>
      <c r="G2" s="15" t="s">
        <v>67</v>
      </c>
      <c r="H2" s="15" t="s">
        <v>68</v>
      </c>
    </row>
    <row r="3" spans="2:8">
      <c r="B3" s="3" t="s">
        <v>69</v>
      </c>
      <c r="C3" s="3" t="s">
        <v>70</v>
      </c>
      <c r="D3" s="3" t="s">
        <v>71</v>
      </c>
      <c r="E3" t="str">
        <f>"Mr."&amp;B3&amp;" "&amp;C3</f>
        <v>Mr.Raj Singh</v>
      </c>
      <c r="F3" t="str">
        <f>B3&amp;" "&amp;C3</f>
        <v>Raj Singh</v>
      </c>
      <c r="G3" t="str">
        <f>CONCATENATE(B3," ",C3)</f>
        <v>Raj Singh</v>
      </c>
      <c r="H3" t="str">
        <f>_xlfn.CONCAT(B3," ",C3)</f>
        <v>Raj Singh</v>
      </c>
    </row>
    <row r="4" spans="2:6">
      <c r="B4" s="3" t="s">
        <v>72</v>
      </c>
      <c r="C4" s="3" t="s">
        <v>73</v>
      </c>
      <c r="D4" s="3" t="s">
        <v>71</v>
      </c>
      <c r="E4" t="str">
        <f>"Mr."&amp;B4&amp;" "&amp;C4</f>
        <v>Mr.Rohit Sharma</v>
      </c>
      <c r="F4" t="str">
        <f t="shared" ref="F4:F10" si="0">B4&amp;" "&amp;C4</f>
        <v>Rohit Sharma</v>
      </c>
    </row>
    <row r="5" spans="2:6">
      <c r="B5" s="3" t="s">
        <v>74</v>
      </c>
      <c r="C5" s="3" t="s">
        <v>73</v>
      </c>
      <c r="D5" s="3" t="s">
        <v>71</v>
      </c>
      <c r="E5" t="str">
        <f>"Mr."&amp;B5&amp;" "&amp;C5</f>
        <v>Mr.Suresh Sharma</v>
      </c>
      <c r="F5" t="str">
        <f t="shared" si="0"/>
        <v>Suresh Sharma</v>
      </c>
    </row>
    <row r="6" spans="2:6">
      <c r="B6" s="3" t="s">
        <v>75</v>
      </c>
      <c r="C6" s="3" t="s">
        <v>76</v>
      </c>
      <c r="D6" s="3" t="s">
        <v>71</v>
      </c>
      <c r="E6" t="str">
        <f>"Mr."&amp;B6&amp;" "&amp;C6</f>
        <v>Mr.Anil Kumar</v>
      </c>
      <c r="F6" t="str">
        <f t="shared" si="0"/>
        <v>Anil Kumar</v>
      </c>
    </row>
    <row r="7" spans="2:6">
      <c r="B7" s="3" t="s">
        <v>77</v>
      </c>
      <c r="C7" s="3" t="s">
        <v>78</v>
      </c>
      <c r="D7" s="3" t="s">
        <v>79</v>
      </c>
      <c r="E7" t="str">
        <f>"Miss "&amp;B7&amp;" "&amp;C7</f>
        <v>Miss Reena Kumari</v>
      </c>
      <c r="F7" t="str">
        <f t="shared" si="0"/>
        <v>Reena Kumari</v>
      </c>
    </row>
    <row r="8" spans="2:6">
      <c r="B8" s="12" t="s">
        <v>80</v>
      </c>
      <c r="C8" s="12" t="s">
        <v>81</v>
      </c>
      <c r="D8" s="12" t="s">
        <v>79</v>
      </c>
      <c r="E8" t="str">
        <f>"Miss "&amp;B8&amp;" "&amp;C8</f>
        <v>Miss Anjali Rajpoot</v>
      </c>
      <c r="F8" t="str">
        <f t="shared" si="0"/>
        <v>Anjali Rajpoot</v>
      </c>
    </row>
    <row r="9" spans="2:6">
      <c r="B9" s="12" t="s">
        <v>82</v>
      </c>
      <c r="C9" s="12" t="s">
        <v>83</v>
      </c>
      <c r="D9" s="12" t="s">
        <v>71</v>
      </c>
      <c r="E9" t="str">
        <f>"Mr."&amp;B9&amp;" "&amp;C9</f>
        <v>Mr.Deepak Nehra</v>
      </c>
      <c r="F9" t="str">
        <f t="shared" si="0"/>
        <v>Deepak Nehra</v>
      </c>
    </row>
    <row r="10" spans="2:6">
      <c r="B10" s="12" t="s">
        <v>84</v>
      </c>
      <c r="C10" s="12" t="s">
        <v>73</v>
      </c>
      <c r="D10" s="12" t="s">
        <v>79</v>
      </c>
      <c r="E10" t="str">
        <f>"Miss "&amp;B10&amp;" "&amp;C10</f>
        <v>Miss Neha Sharma</v>
      </c>
      <c r="F10" t="str">
        <f t="shared" si="0"/>
        <v>Neha Sharma</v>
      </c>
    </row>
    <row r="12" spans="4:4">
      <c r="D12" t="str">
        <f>"MR."&amp;B3&amp;" "&amp;C3</f>
        <v>MR.Raj Singh</v>
      </c>
    </row>
  </sheetData>
  <autoFilter xmlns:etc="http://www.wps.cn/officeDocument/2017/etCustomData" ref="B2:D10" etc:filterBottomFollowUsedRange="0">
    <extLst/>
  </autoFilter>
  <mergeCells count="1">
    <mergeCell ref="B1:D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"/>
  <sheetViews>
    <sheetView zoomScale="130" zoomScaleNormal="130" workbookViewId="0">
      <selection activeCell="E12" sqref="E12"/>
    </sheetView>
  </sheetViews>
  <sheetFormatPr defaultColWidth="9" defaultRowHeight="18.75" outlineLevelCol="5"/>
  <cols>
    <col min="2" max="4" width="12.7133333333333" customWidth="1"/>
    <col min="5" max="5" width="17.4533333333333" customWidth="1"/>
    <col min="6" max="6" width="14.9133333333333" customWidth="1"/>
  </cols>
  <sheetData>
    <row r="1" spans="2:4">
      <c r="B1" s="10" t="s">
        <v>85</v>
      </c>
      <c r="C1" s="10"/>
      <c r="D1" s="10"/>
    </row>
    <row r="2" spans="2:4">
      <c r="B2" s="11"/>
      <c r="C2" s="11"/>
      <c r="D2" s="11"/>
    </row>
    <row r="3" spans="2:6">
      <c r="B3" s="1" t="s">
        <v>62</v>
      </c>
      <c r="C3" s="1" t="s">
        <v>86</v>
      </c>
      <c r="D3" s="1" t="s">
        <v>63</v>
      </c>
      <c r="E3" s="7" t="s">
        <v>87</v>
      </c>
      <c r="F3" s="7" t="s">
        <v>66</v>
      </c>
    </row>
    <row r="4" spans="2:6">
      <c r="B4" s="3" t="s">
        <v>69</v>
      </c>
      <c r="C4" s="3" t="s">
        <v>76</v>
      </c>
      <c r="D4" s="3" t="s">
        <v>70</v>
      </c>
      <c r="E4" t="str">
        <f>_xlfn.TEXTJOIN("_",TRUE,B4,C4,D4)</f>
        <v>Raj_Kumar_Singh</v>
      </c>
      <c r="F4" t="str">
        <f>_xlfn.TEXTJOIN(" ",TRUE,B4,C4,D4)</f>
        <v>Raj Kumar Singh</v>
      </c>
    </row>
    <row r="5" spans="2:6">
      <c r="B5" s="3" t="s">
        <v>72</v>
      </c>
      <c r="C5" s="3"/>
      <c r="D5" s="3" t="s">
        <v>73</v>
      </c>
      <c r="E5" t="str">
        <f t="shared" ref="E5:E11" si="0">_xlfn.TEXTJOIN("_",TRUE,B5,C5,D5)</f>
        <v>Rohit_Sharma</v>
      </c>
      <c r="F5" t="str">
        <f t="shared" ref="F5:F11" si="1">_xlfn.TEXTJOIN(" ",TRUE,B5,C5,D5)</f>
        <v>Rohit Sharma</v>
      </c>
    </row>
    <row r="6" spans="2:6">
      <c r="B6" s="3" t="s">
        <v>74</v>
      </c>
      <c r="C6" s="3"/>
      <c r="D6" s="3" t="s">
        <v>73</v>
      </c>
      <c r="E6" t="str">
        <f t="shared" si="0"/>
        <v>Suresh_Sharma</v>
      </c>
      <c r="F6" t="str">
        <f t="shared" si="1"/>
        <v>Suresh Sharma</v>
      </c>
    </row>
    <row r="7" spans="2:6">
      <c r="B7" s="3" t="s">
        <v>88</v>
      </c>
      <c r="C7" s="3" t="s">
        <v>70</v>
      </c>
      <c r="D7" s="3" t="s">
        <v>89</v>
      </c>
      <c r="E7" t="str">
        <f t="shared" si="0"/>
        <v>Ram_Singh_Tewatia</v>
      </c>
      <c r="F7" t="str">
        <f t="shared" si="1"/>
        <v>Ram Singh Tewatia</v>
      </c>
    </row>
    <row r="8" spans="2:6">
      <c r="B8" s="3" t="s">
        <v>77</v>
      </c>
      <c r="C8" s="3"/>
      <c r="D8" s="3" t="s">
        <v>78</v>
      </c>
      <c r="E8" t="str">
        <f t="shared" si="0"/>
        <v>Reena_Kumari</v>
      </c>
      <c r="F8" t="str">
        <f t="shared" si="1"/>
        <v>Reena Kumari</v>
      </c>
    </row>
    <row r="9" spans="2:6">
      <c r="B9" s="12" t="s">
        <v>80</v>
      </c>
      <c r="C9" s="3" t="s">
        <v>78</v>
      </c>
      <c r="D9" s="12" t="s">
        <v>81</v>
      </c>
      <c r="E9" t="str">
        <f t="shared" si="0"/>
        <v>Anjali_Kumari_Rajpoot</v>
      </c>
      <c r="F9" t="str">
        <f t="shared" si="1"/>
        <v>Anjali Kumari Rajpoot</v>
      </c>
    </row>
    <row r="10" spans="2:6">
      <c r="B10" s="12" t="s">
        <v>82</v>
      </c>
      <c r="C10" s="3"/>
      <c r="D10" s="12" t="s">
        <v>83</v>
      </c>
      <c r="E10" t="str">
        <f t="shared" si="0"/>
        <v>Deepak_Nehra</v>
      </c>
      <c r="F10" t="str">
        <f t="shared" si="1"/>
        <v>Deepak Nehra</v>
      </c>
    </row>
    <row r="11" spans="2:6">
      <c r="B11" s="12" t="s">
        <v>84</v>
      </c>
      <c r="C11" s="3" t="s">
        <v>70</v>
      </c>
      <c r="D11" s="12" t="s">
        <v>90</v>
      </c>
      <c r="E11" t="str">
        <f t="shared" si="0"/>
        <v>Neha_Singh_Rathor</v>
      </c>
      <c r="F11" t="str">
        <f t="shared" si="1"/>
        <v>Neha Singh Rathor</v>
      </c>
    </row>
  </sheetData>
  <mergeCells count="1">
    <mergeCell ref="B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zoomScale="115" zoomScaleNormal="115" topLeftCell="A16" workbookViewId="0">
      <selection activeCell="G24" sqref="G24:H24"/>
    </sheetView>
  </sheetViews>
  <sheetFormatPr defaultColWidth="9" defaultRowHeight="18.75" outlineLevelCol="7"/>
  <cols>
    <col min="2" max="2" width="14.7866666666667" customWidth="1"/>
    <col min="3" max="3" width="10.4266666666667" customWidth="1"/>
    <col min="4" max="4" width="12.5" customWidth="1"/>
    <col min="7" max="7" width="15" customWidth="1"/>
    <col min="8" max="8" width="13.2866666666667" customWidth="1"/>
  </cols>
  <sheetData>
    <row r="1" spans="2:8">
      <c r="B1" s="6" t="s">
        <v>91</v>
      </c>
      <c r="C1" s="6"/>
      <c r="D1" s="6"/>
      <c r="E1" s="6"/>
      <c r="G1" s="7" t="s">
        <v>92</v>
      </c>
      <c r="H1" s="8">
        <f>SUM(E4:E13)</f>
        <v>286</v>
      </c>
    </row>
    <row r="2" spans="7:7">
      <c r="G2" t="s">
        <v>93</v>
      </c>
    </row>
    <row r="3" spans="2:8">
      <c r="B3" s="1" t="s">
        <v>1</v>
      </c>
      <c r="C3" s="1" t="s">
        <v>38</v>
      </c>
      <c r="D3" s="1" t="s">
        <v>3</v>
      </c>
      <c r="E3" s="1" t="s">
        <v>4</v>
      </c>
      <c r="G3" s="2" t="s">
        <v>1</v>
      </c>
      <c r="H3" s="2" t="s">
        <v>94</v>
      </c>
    </row>
    <row r="4" spans="2:8">
      <c r="B4" s="9" t="s">
        <v>23</v>
      </c>
      <c r="C4" s="9" t="s">
        <v>39</v>
      </c>
      <c r="D4" s="9" t="s">
        <v>8</v>
      </c>
      <c r="E4" s="9">
        <v>23</v>
      </c>
      <c r="G4" t="s">
        <v>95</v>
      </c>
      <c r="H4">
        <f>SUMIF(B4:B13,G4,E4:E13)</f>
        <v>50</v>
      </c>
    </row>
    <row r="5" spans="2:8">
      <c r="B5" s="9" t="s">
        <v>25</v>
      </c>
      <c r="C5" s="9" t="s">
        <v>40</v>
      </c>
      <c r="D5" s="9" t="s">
        <v>11</v>
      </c>
      <c r="E5" s="9">
        <v>20</v>
      </c>
      <c r="G5" t="s">
        <v>96</v>
      </c>
      <c r="H5">
        <f>SUMIF(B4:B13,G5,E4:E13)</f>
        <v>119</v>
      </c>
    </row>
    <row r="6" spans="2:8">
      <c r="B6" s="9" t="s">
        <v>28</v>
      </c>
      <c r="C6" s="9" t="s">
        <v>41</v>
      </c>
      <c r="D6" s="9" t="s">
        <v>14</v>
      </c>
      <c r="E6" s="9">
        <v>30</v>
      </c>
      <c r="G6" s="2" t="s">
        <v>38</v>
      </c>
      <c r="H6" s="2" t="s">
        <v>4</v>
      </c>
    </row>
    <row r="7" spans="2:8">
      <c r="B7" s="9" t="s">
        <v>31</v>
      </c>
      <c r="C7" s="9" t="s">
        <v>39</v>
      </c>
      <c r="D7" s="9" t="s">
        <v>17</v>
      </c>
      <c r="E7" s="9">
        <v>40</v>
      </c>
      <c r="G7" s="3" t="s">
        <v>54</v>
      </c>
      <c r="H7" s="3">
        <f>SUMIF(C3:C13,G7,E3:E13)</f>
        <v>64</v>
      </c>
    </row>
    <row r="8" spans="2:8">
      <c r="B8" s="9" t="s">
        <v>31</v>
      </c>
      <c r="C8" s="9" t="s">
        <v>40</v>
      </c>
      <c r="D8" s="9" t="s">
        <v>21</v>
      </c>
      <c r="E8" s="9">
        <v>34</v>
      </c>
      <c r="G8" t="s">
        <v>39</v>
      </c>
      <c r="H8">
        <f>SUMIF(C4:C13,G8,E4:E13)</f>
        <v>118</v>
      </c>
    </row>
    <row r="9" spans="2:5">
      <c r="B9" s="9" t="s">
        <v>23</v>
      </c>
      <c r="C9" s="9" t="s">
        <v>41</v>
      </c>
      <c r="D9" s="9" t="s">
        <v>24</v>
      </c>
      <c r="E9" s="9">
        <v>54</v>
      </c>
    </row>
    <row r="10" spans="2:5">
      <c r="B10" s="9" t="s">
        <v>25</v>
      </c>
      <c r="C10" s="9" t="s">
        <v>39</v>
      </c>
      <c r="D10" s="9" t="s">
        <v>27</v>
      </c>
      <c r="E10" s="9">
        <v>30</v>
      </c>
    </row>
    <row r="11" spans="2:5">
      <c r="B11" s="9" t="s">
        <v>28</v>
      </c>
      <c r="C11" s="9" t="s">
        <v>40</v>
      </c>
      <c r="D11" s="9" t="s">
        <v>30</v>
      </c>
      <c r="E11" s="9">
        <v>10</v>
      </c>
    </row>
    <row r="12" spans="2:5">
      <c r="B12" s="9" t="s">
        <v>31</v>
      </c>
      <c r="C12" s="9" t="s">
        <v>41</v>
      </c>
      <c r="D12" s="9" t="s">
        <v>33</v>
      </c>
      <c r="E12" s="9">
        <v>20</v>
      </c>
    </row>
    <row r="13" spans="2:5">
      <c r="B13" s="9" t="s">
        <v>31</v>
      </c>
      <c r="C13" s="9" t="s">
        <v>39</v>
      </c>
      <c r="D13" s="9" t="s">
        <v>36</v>
      </c>
      <c r="E13" s="9">
        <v>25</v>
      </c>
    </row>
    <row r="15" spans="5:5">
      <c r="E15">
        <f>SUM(E4:E13)</f>
        <v>286</v>
      </c>
    </row>
    <row r="24" spans="2:8">
      <c r="B24" s="1" t="s">
        <v>1</v>
      </c>
      <c r="C24" s="1" t="s">
        <v>38</v>
      </c>
      <c r="D24" s="1" t="s">
        <v>3</v>
      </c>
      <c r="E24" s="1" t="s">
        <v>4</v>
      </c>
      <c r="G24" s="2" t="s">
        <v>1</v>
      </c>
      <c r="H24" s="2" t="s">
        <v>4</v>
      </c>
    </row>
    <row r="25" spans="2:8">
      <c r="B25" s="3" t="s">
        <v>97</v>
      </c>
      <c r="C25" s="3" t="s">
        <v>39</v>
      </c>
      <c r="D25" s="3" t="s">
        <v>8</v>
      </c>
      <c r="E25" s="3">
        <v>23</v>
      </c>
      <c r="G25" s="3" t="s">
        <v>98</v>
      </c>
      <c r="H25" s="3">
        <f>SUMIF(B24:B34,G25,E24:E34)</f>
        <v>119</v>
      </c>
    </row>
    <row r="26" spans="2:5">
      <c r="B26" s="3" t="s">
        <v>99</v>
      </c>
      <c r="C26" s="3" t="s">
        <v>40</v>
      </c>
      <c r="D26" s="3" t="s">
        <v>11</v>
      </c>
      <c r="E26" s="3">
        <v>20</v>
      </c>
    </row>
    <row r="27" spans="2:5">
      <c r="B27" s="3" t="s">
        <v>100</v>
      </c>
      <c r="C27" s="3" t="s">
        <v>41</v>
      </c>
      <c r="D27" s="3" t="s">
        <v>14</v>
      </c>
      <c r="E27" s="3">
        <v>30</v>
      </c>
    </row>
    <row r="28" spans="2:5">
      <c r="B28" s="3" t="s">
        <v>101</v>
      </c>
      <c r="C28" s="3" t="s">
        <v>39</v>
      </c>
      <c r="D28" s="3" t="s">
        <v>17</v>
      </c>
      <c r="E28" s="3">
        <v>40</v>
      </c>
    </row>
    <row r="29" spans="2:5">
      <c r="B29" s="3" t="s">
        <v>31</v>
      </c>
      <c r="C29" s="3" t="s">
        <v>40</v>
      </c>
      <c r="D29" s="3" t="s">
        <v>21</v>
      </c>
      <c r="E29" s="3">
        <v>34</v>
      </c>
    </row>
    <row r="30" spans="2:5">
      <c r="B30" s="3" t="s">
        <v>102</v>
      </c>
      <c r="C30" s="3" t="s">
        <v>41</v>
      </c>
      <c r="D30" s="3" t="s">
        <v>24</v>
      </c>
      <c r="E30" s="3">
        <v>54</v>
      </c>
    </row>
    <row r="31" spans="2:5">
      <c r="B31" s="3" t="s">
        <v>25</v>
      </c>
      <c r="C31" s="3" t="s">
        <v>39</v>
      </c>
      <c r="D31" s="3" t="s">
        <v>27</v>
      </c>
      <c r="E31" s="3">
        <v>30</v>
      </c>
    </row>
    <row r="32" spans="2:5">
      <c r="B32" s="3" t="s">
        <v>103</v>
      </c>
      <c r="C32" s="3" t="s">
        <v>40</v>
      </c>
      <c r="D32" s="3" t="s">
        <v>30</v>
      </c>
      <c r="E32" s="3">
        <v>10</v>
      </c>
    </row>
    <row r="33" spans="2:5">
      <c r="B33" s="3" t="s">
        <v>104</v>
      </c>
      <c r="C33" s="3" t="s">
        <v>41</v>
      </c>
      <c r="D33" s="3" t="s">
        <v>33</v>
      </c>
      <c r="E33" s="3">
        <v>20</v>
      </c>
    </row>
    <row r="34" spans="2:5">
      <c r="B34" s="3" t="s">
        <v>31</v>
      </c>
      <c r="C34" s="3" t="s">
        <v>39</v>
      </c>
      <c r="D34" s="3" t="s">
        <v>36</v>
      </c>
      <c r="E34" s="3">
        <v>25</v>
      </c>
    </row>
  </sheetData>
  <mergeCells count="1">
    <mergeCell ref="B1:E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"/>
  <sheetViews>
    <sheetView tabSelected="1" zoomScale="115" zoomScaleNormal="115" workbookViewId="0">
      <selection activeCell="B1" sqref="B1:E1"/>
    </sheetView>
  </sheetViews>
  <sheetFormatPr defaultColWidth="9" defaultRowHeight="18.75"/>
  <cols>
    <col min="2" max="2" width="14.4266666666667" customWidth="1"/>
    <col min="4" max="4" width="12.5733333333333" customWidth="1"/>
    <col min="7" max="7" width="13.7866666666667" customWidth="1"/>
    <col min="8" max="8" width="9.57333333333333" customWidth="1"/>
  </cols>
  <sheetData>
    <row r="1" spans="2:5">
      <c r="B1" s="4" t="s">
        <v>105</v>
      </c>
      <c r="C1" s="5"/>
      <c r="D1" s="5"/>
      <c r="E1" s="5"/>
    </row>
    <row r="3" spans="2:9">
      <c r="B3" s="1" t="s">
        <v>1</v>
      </c>
      <c r="C3" s="1" t="s">
        <v>38</v>
      </c>
      <c r="D3" s="1" t="s">
        <v>3</v>
      </c>
      <c r="E3" s="1" t="s">
        <v>4</v>
      </c>
      <c r="G3" s="2" t="s">
        <v>1</v>
      </c>
      <c r="H3" s="2" t="s">
        <v>38</v>
      </c>
      <c r="I3" s="2" t="s">
        <v>4</v>
      </c>
    </row>
    <row r="4" spans="2:9">
      <c r="B4" s="3" t="s">
        <v>23</v>
      </c>
      <c r="C4" s="3" t="s">
        <v>39</v>
      </c>
      <c r="D4" s="3" t="s">
        <v>8</v>
      </c>
      <c r="E4" s="3">
        <v>23</v>
      </c>
      <c r="G4" s="3" t="s">
        <v>98</v>
      </c>
      <c r="H4" s="3" t="s">
        <v>44</v>
      </c>
      <c r="I4" s="3">
        <f>SUMIFS(E3:E13,B3:B13,G4,C3:C13,H4)</f>
        <v>65</v>
      </c>
    </row>
    <row r="5" spans="2:5">
      <c r="B5" s="3" t="s">
        <v>25</v>
      </c>
      <c r="C5" s="3" t="s">
        <v>40</v>
      </c>
      <c r="D5" s="3" t="s">
        <v>106</v>
      </c>
      <c r="E5" s="3">
        <v>20</v>
      </c>
    </row>
    <row r="6" spans="2:5">
      <c r="B6" s="3" t="s">
        <v>28</v>
      </c>
      <c r="C6" s="3" t="s">
        <v>41</v>
      </c>
      <c r="D6" s="3" t="s">
        <v>14</v>
      </c>
      <c r="E6" s="3">
        <v>30</v>
      </c>
    </row>
    <row r="7" spans="2:5">
      <c r="B7" s="3" t="s">
        <v>31</v>
      </c>
      <c r="C7" s="3" t="s">
        <v>39</v>
      </c>
      <c r="D7" s="3" t="s">
        <v>8</v>
      </c>
      <c r="E7" s="3">
        <v>40</v>
      </c>
    </row>
    <row r="8" spans="2:5">
      <c r="B8" s="3" t="s">
        <v>31</v>
      </c>
      <c r="C8" s="3" t="s">
        <v>40</v>
      </c>
      <c r="D8" s="3" t="s">
        <v>106</v>
      </c>
      <c r="E8" s="3">
        <v>34</v>
      </c>
    </row>
    <row r="9" spans="2:5">
      <c r="B9" s="3" t="s">
        <v>23</v>
      </c>
      <c r="C9" s="3" t="s">
        <v>41</v>
      </c>
      <c r="D9" s="3" t="s">
        <v>14</v>
      </c>
      <c r="E9" s="3">
        <v>54</v>
      </c>
    </row>
    <row r="10" spans="2:5">
      <c r="B10" s="3" t="s">
        <v>25</v>
      </c>
      <c r="C10" s="3" t="s">
        <v>39</v>
      </c>
      <c r="D10" s="3" t="s">
        <v>8</v>
      </c>
      <c r="E10" s="3">
        <v>30</v>
      </c>
    </row>
    <row r="11" spans="2:5">
      <c r="B11" s="3" t="s">
        <v>28</v>
      </c>
      <c r="C11" s="3" t="s">
        <v>40</v>
      </c>
      <c r="D11" s="3" t="s">
        <v>106</v>
      </c>
      <c r="E11" s="3">
        <v>10</v>
      </c>
    </row>
    <row r="12" spans="2:5">
      <c r="B12" s="3" t="s">
        <v>31</v>
      </c>
      <c r="C12" s="3" t="s">
        <v>41</v>
      </c>
      <c r="D12" s="3" t="s">
        <v>14</v>
      </c>
      <c r="E12" s="3">
        <v>20</v>
      </c>
    </row>
    <row r="13" spans="2:5">
      <c r="B13" s="3" t="s">
        <v>31</v>
      </c>
      <c r="C13" s="3" t="s">
        <v>39</v>
      </c>
      <c r="D13" s="3" t="s">
        <v>8</v>
      </c>
      <c r="E13" s="3">
        <v>25</v>
      </c>
    </row>
  </sheetData>
  <mergeCells count="1">
    <mergeCell ref="B1:E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zoomScale="115" zoomScaleNormal="115" workbookViewId="0">
      <selection activeCell="G11" sqref="G11"/>
    </sheetView>
  </sheetViews>
  <sheetFormatPr defaultColWidth="9" defaultRowHeight="18.75"/>
  <cols>
    <col min="2" max="2" width="14.4266666666667" customWidth="1"/>
    <col min="4" max="4" width="12.5733333333333" customWidth="1"/>
    <col min="7" max="7" width="13.7866666666667" customWidth="1"/>
    <col min="8" max="8" width="9.57333333333333" customWidth="1"/>
    <col min="9" max="9" width="13.7866666666667" customWidth="1"/>
  </cols>
  <sheetData>
    <row r="2" spans="2:9">
      <c r="B2" s="1" t="s">
        <v>1</v>
      </c>
      <c r="C2" s="1" t="s">
        <v>38</v>
      </c>
      <c r="D2" s="1" t="s">
        <v>3</v>
      </c>
      <c r="E2" s="1" t="s">
        <v>4</v>
      </c>
      <c r="G2" s="2" t="s">
        <v>1</v>
      </c>
      <c r="H2" s="2" t="s">
        <v>38</v>
      </c>
      <c r="I2" s="2" t="s">
        <v>107</v>
      </c>
    </row>
    <row r="3" spans="2:9">
      <c r="B3" s="3" t="s">
        <v>23</v>
      </c>
      <c r="C3" s="3" t="s">
        <v>39</v>
      </c>
      <c r="D3" s="3" t="s">
        <v>8</v>
      </c>
      <c r="E3" s="3">
        <v>23</v>
      </c>
      <c r="G3" s="3"/>
      <c r="H3" s="3" t="s">
        <v>108</v>
      </c>
      <c r="I3" s="3">
        <f>COUNTIF(C2:C12,H3)</f>
        <v>3</v>
      </c>
    </row>
    <row r="4" spans="2:5">
      <c r="B4" s="3" t="s">
        <v>25</v>
      </c>
      <c r="C4" s="3" t="s">
        <v>40</v>
      </c>
      <c r="D4" s="3" t="s">
        <v>106</v>
      </c>
      <c r="E4" s="3">
        <v>20</v>
      </c>
    </row>
    <row r="5" spans="2:5">
      <c r="B5" s="3" t="s">
        <v>28</v>
      </c>
      <c r="C5" s="3" t="s">
        <v>41</v>
      </c>
      <c r="D5" s="3" t="s">
        <v>14</v>
      </c>
      <c r="E5" s="3">
        <v>30</v>
      </c>
    </row>
    <row r="6" spans="2:5">
      <c r="B6" s="3" t="s">
        <v>31</v>
      </c>
      <c r="C6" s="3" t="s">
        <v>39</v>
      </c>
      <c r="D6" s="3" t="s">
        <v>8</v>
      </c>
      <c r="E6" s="3">
        <v>40</v>
      </c>
    </row>
    <row r="7" spans="2:5">
      <c r="B7" s="3" t="s">
        <v>31</v>
      </c>
      <c r="C7" s="3" t="s">
        <v>40</v>
      </c>
      <c r="D7" s="3" t="s">
        <v>106</v>
      </c>
      <c r="E7" s="3">
        <v>34</v>
      </c>
    </row>
    <row r="8" spans="2:5">
      <c r="B8" s="3" t="s">
        <v>23</v>
      </c>
      <c r="C8" s="3" t="s">
        <v>41</v>
      </c>
      <c r="D8" s="3" t="s">
        <v>14</v>
      </c>
      <c r="E8" s="3">
        <v>54</v>
      </c>
    </row>
    <row r="9" spans="2:5">
      <c r="B9" s="3" t="s">
        <v>25</v>
      </c>
      <c r="C9" s="3" t="s">
        <v>39</v>
      </c>
      <c r="D9" s="3" t="s">
        <v>8</v>
      </c>
      <c r="E9" s="3">
        <v>30</v>
      </c>
    </row>
    <row r="10" spans="2:5">
      <c r="B10" s="3" t="s">
        <v>28</v>
      </c>
      <c r="C10" s="3" t="s">
        <v>40</v>
      </c>
      <c r="D10" s="3" t="s">
        <v>106</v>
      </c>
      <c r="E10" s="3">
        <v>10</v>
      </c>
    </row>
    <row r="11" spans="2:5">
      <c r="B11" s="3" t="s">
        <v>31</v>
      </c>
      <c r="C11" s="3" t="s">
        <v>41</v>
      </c>
      <c r="D11" s="3" t="s">
        <v>14</v>
      </c>
      <c r="E11" s="3">
        <v>20</v>
      </c>
    </row>
    <row r="12" spans="2:5">
      <c r="B12" s="3" t="s">
        <v>31</v>
      </c>
      <c r="C12" s="3" t="s">
        <v>39</v>
      </c>
      <c r="D12" s="3" t="s">
        <v>8</v>
      </c>
      <c r="E12" s="3">
        <v>25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zoomScale="115" zoomScaleNormal="115" workbookViewId="0">
      <selection activeCell="I3" sqref="I3"/>
    </sheetView>
  </sheetViews>
  <sheetFormatPr defaultColWidth="9" defaultRowHeight="18.75"/>
  <cols>
    <col min="2" max="2" width="14.4266666666667" customWidth="1"/>
    <col min="4" max="4" width="12.5733333333333" customWidth="1"/>
    <col min="7" max="7" width="13.7866666666667" customWidth="1"/>
    <col min="8" max="8" width="9.57333333333333" customWidth="1"/>
    <col min="9" max="9" width="12.7866666666667" customWidth="1"/>
  </cols>
  <sheetData>
    <row r="2" spans="2:9">
      <c r="B2" s="1" t="s">
        <v>1</v>
      </c>
      <c r="C2" s="1" t="s">
        <v>38</v>
      </c>
      <c r="D2" s="1" t="s">
        <v>3</v>
      </c>
      <c r="E2" s="1" t="s">
        <v>4</v>
      </c>
      <c r="G2" s="2" t="s">
        <v>1</v>
      </c>
      <c r="H2" s="2" t="s">
        <v>38</v>
      </c>
      <c r="I2" s="2" t="s">
        <v>107</v>
      </c>
    </row>
    <row r="3" spans="2:9">
      <c r="B3" s="3" t="s">
        <v>23</v>
      </c>
      <c r="C3" s="3" t="s">
        <v>39</v>
      </c>
      <c r="D3" s="3" t="s">
        <v>8</v>
      </c>
      <c r="E3" s="3">
        <v>23</v>
      </c>
      <c r="G3" s="3" t="s">
        <v>96</v>
      </c>
      <c r="H3" s="3" t="s">
        <v>44</v>
      </c>
      <c r="I3" s="3">
        <f>COUNTIFS(B2:B12,G3,C2:C12,H3)</f>
        <v>2</v>
      </c>
    </row>
    <row r="4" spans="2:5">
      <c r="B4" s="3" t="s">
        <v>25</v>
      </c>
      <c r="C4" s="3" t="s">
        <v>40</v>
      </c>
      <c r="D4" s="3" t="s">
        <v>106</v>
      </c>
      <c r="E4" s="3">
        <v>20</v>
      </c>
    </row>
    <row r="5" spans="2:5">
      <c r="B5" s="3" t="s">
        <v>28</v>
      </c>
      <c r="C5" s="3" t="s">
        <v>41</v>
      </c>
      <c r="D5" s="3" t="s">
        <v>14</v>
      </c>
      <c r="E5" s="3">
        <v>30</v>
      </c>
    </row>
    <row r="6" spans="2:5">
      <c r="B6" s="3" t="s">
        <v>31</v>
      </c>
      <c r="C6" s="3" t="s">
        <v>39</v>
      </c>
      <c r="D6" s="3" t="s">
        <v>8</v>
      </c>
      <c r="E6" s="3">
        <v>40</v>
      </c>
    </row>
    <row r="7" spans="2:5">
      <c r="B7" s="3" t="s">
        <v>31</v>
      </c>
      <c r="C7" s="3" t="s">
        <v>40</v>
      </c>
      <c r="D7" s="3" t="s">
        <v>106</v>
      </c>
      <c r="E7" s="3">
        <v>34</v>
      </c>
    </row>
    <row r="8" spans="2:5">
      <c r="B8" s="3" t="s">
        <v>23</v>
      </c>
      <c r="C8" s="3" t="s">
        <v>41</v>
      </c>
      <c r="D8" s="3" t="s">
        <v>14</v>
      </c>
      <c r="E8" s="3">
        <v>54</v>
      </c>
    </row>
    <row r="9" spans="2:5">
      <c r="B9" s="3" t="s">
        <v>25</v>
      </c>
      <c r="C9" s="3" t="s">
        <v>39</v>
      </c>
      <c r="D9" s="3" t="s">
        <v>8</v>
      </c>
      <c r="E9" s="3">
        <v>30</v>
      </c>
    </row>
    <row r="10" spans="2:5">
      <c r="B10" s="3" t="s">
        <v>28</v>
      </c>
      <c r="C10" s="3" t="s">
        <v>40</v>
      </c>
      <c r="D10" s="3" t="s">
        <v>106</v>
      </c>
      <c r="E10" s="3">
        <v>10</v>
      </c>
    </row>
    <row r="11" spans="2:5">
      <c r="B11" s="3" t="s">
        <v>31</v>
      </c>
      <c r="C11" s="3" t="s">
        <v>41</v>
      </c>
      <c r="D11" s="3" t="s">
        <v>14</v>
      </c>
      <c r="E11" s="3">
        <v>20</v>
      </c>
    </row>
    <row r="12" spans="2:5">
      <c r="B12" s="3" t="s">
        <v>31</v>
      </c>
      <c r="C12" s="3" t="s">
        <v>39</v>
      </c>
      <c r="D12" s="3" t="s">
        <v>8</v>
      </c>
      <c r="E12" s="3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VLOOKUP</vt:lpstr>
      <vt:lpstr>HLOOKUP</vt:lpstr>
      <vt:lpstr>XLOOKUP</vt:lpstr>
      <vt:lpstr>FILTER</vt:lpstr>
      <vt:lpstr>&amp; Formula</vt:lpstr>
      <vt:lpstr>TEXTJOIN</vt:lpstr>
      <vt:lpstr>SUMIF</vt:lpstr>
      <vt:lpstr>SUMIFS</vt:lpstr>
      <vt:lpstr>COUNTIF</vt:lpstr>
      <vt:lpstr>COUNTIFS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Vijay Shelke</cp:lastModifiedBy>
  <dcterms:created xsi:type="dcterms:W3CDTF">2023-08-17T11:42:00Z</dcterms:created>
  <dcterms:modified xsi:type="dcterms:W3CDTF">2024-07-22T15:12:55Z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7DB1446811794246911EFE0790F937A8_12</vt:lpwstr>
  </property>
  <property fmtid="{D5CDD505-2E9C-101B-9397-08002B2CF9AE}" pid="3" name="KSOProductBuildVer">
    <vt:lpwstr>1033-12.2.0.17542</vt:lpwstr>
  </property>
</Properties>
</file>