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5"/>
  </bookViews>
  <sheets>
    <sheet name="Sheet1" sheetId="1" r:id="rId1"/>
    <sheet name="Sheet2" sheetId="2" r:id="rId2"/>
    <sheet name="date" sheetId="3" r:id="rId3"/>
    <sheet name="Vlookup " sheetId="4" r:id="rId4"/>
    <sheet name="lookup" sheetId="5" r:id="rId5"/>
    <sheet name="VLOOKUP" sheetId="6" r:id="rId6"/>
    <sheet name="HLOOKUP" sheetId="8" r:id="rId7"/>
    <sheet name="XLOOKUP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<sst xmlns="http://schemas.openxmlformats.org/spreadsheetml/2006/main" count="294" uniqueCount="106">
  <si>
    <t>JUNE 2024 MONTH EXPENSES</t>
  </si>
  <si>
    <t>Sr no</t>
  </si>
  <si>
    <t>DATE</t>
  </si>
  <si>
    <t>CATEGORY</t>
  </si>
  <si>
    <t>SUB-CATEGORY</t>
  </si>
  <si>
    <t>PRIZE</t>
  </si>
  <si>
    <t>PAYEMNT  MODE</t>
  </si>
  <si>
    <t>Education</t>
  </si>
  <si>
    <t>Books</t>
  </si>
  <si>
    <t>Credit Card</t>
  </si>
  <si>
    <t>CREDIT</t>
  </si>
  <si>
    <t>Clothing</t>
  </si>
  <si>
    <t>Sarees</t>
  </si>
  <si>
    <t>Cash</t>
  </si>
  <si>
    <t>CASH</t>
  </si>
  <si>
    <t>Entertainment</t>
  </si>
  <si>
    <t>Movies</t>
  </si>
  <si>
    <t>Debit Card</t>
  </si>
  <si>
    <t>Health</t>
  </si>
  <si>
    <t>Fitness Gear</t>
  </si>
  <si>
    <t>UPI</t>
  </si>
  <si>
    <t>Travel</t>
  </si>
  <si>
    <t>Airfare</t>
  </si>
  <si>
    <t>Gifts</t>
  </si>
  <si>
    <t>Jewelry</t>
  </si>
  <si>
    <t>Online Course</t>
  </si>
  <si>
    <t>Dresses</t>
  </si>
  <si>
    <t>Vitamins</t>
  </si>
  <si>
    <t>sum</t>
  </si>
  <si>
    <t>sumif</t>
  </si>
  <si>
    <t>sumifs</t>
  </si>
  <si>
    <t>count</t>
  </si>
  <si>
    <t>countif</t>
  </si>
  <si>
    <t>countifs</t>
  </si>
  <si>
    <t xml:space="preserve">Average </t>
  </si>
  <si>
    <t>AVERAGEIF</t>
  </si>
  <si>
    <t>AVERAGEIFS</t>
  </si>
  <si>
    <r>
      <rPr>
        <b/>
        <sz val="11"/>
        <color theme="1"/>
        <rFont val="Calibri"/>
        <charset val="134"/>
        <scheme val="minor"/>
      </rPr>
      <t xml:space="preserve">Data validation </t>
    </r>
    <r>
      <rPr>
        <sz val="11"/>
        <color theme="1"/>
        <rFont val="Calibri"/>
        <charset val="134"/>
        <scheme val="minor"/>
      </rPr>
      <t xml:space="preserve">in Excel is a feature that allows you to </t>
    </r>
    <r>
      <rPr>
        <b/>
        <sz val="11"/>
        <color theme="1"/>
        <rFont val="Calibri"/>
        <charset val="134"/>
        <scheme val="minor"/>
      </rPr>
      <t xml:space="preserve">control the type of data </t>
    </r>
    <r>
      <rPr>
        <sz val="11"/>
        <color theme="1"/>
        <rFont val="Calibri"/>
        <charset val="134"/>
        <scheme val="minor"/>
      </rPr>
      <t>or the values that users can enter into a cell. It's useful for ensuring data integrity and consistency in your spreadsheets</t>
    </r>
  </si>
  <si>
    <t>IF</t>
  </si>
  <si>
    <t>AND</t>
  </si>
  <si>
    <t>OR</t>
  </si>
  <si>
    <t xml:space="preserve">We select date range ,outof thisrange it gives an error </t>
  </si>
  <si>
    <t>sub- category</t>
  </si>
  <si>
    <t>zomato</t>
  </si>
  <si>
    <t xml:space="preserve"> </t>
  </si>
  <si>
    <t>TODAY</t>
  </si>
  <si>
    <t>NOW</t>
  </si>
  <si>
    <t xml:space="preserve">DAY </t>
  </si>
  <si>
    <t>MONTH</t>
  </si>
  <si>
    <t>YEAR</t>
  </si>
  <si>
    <t>COMBINE DATE</t>
  </si>
  <si>
    <t>HOUR</t>
  </si>
  <si>
    <t>MINS</t>
  </si>
  <si>
    <t>SECS</t>
  </si>
  <si>
    <t>DATE+3 DAYS</t>
  </si>
  <si>
    <t>DATE-3DAYS</t>
  </si>
  <si>
    <t>DATE+3MONTHS</t>
  </si>
  <si>
    <t>DATE-3MONTHS</t>
  </si>
  <si>
    <t>DATE+3 YEAR</t>
  </si>
  <si>
    <t>VLOOKUP</t>
  </si>
  <si>
    <t>Lookup</t>
  </si>
  <si>
    <t xml:space="preserve">PRODUCT ID </t>
  </si>
  <si>
    <t xml:space="preserve"> PRDOUCT NAME</t>
  </si>
  <si>
    <t xml:space="preserve">SALES </t>
  </si>
  <si>
    <t>SALE</t>
  </si>
  <si>
    <t>PRDUCT NAME</t>
  </si>
  <si>
    <t>Sales</t>
  </si>
  <si>
    <t>P001</t>
  </si>
  <si>
    <t>NAME 1</t>
  </si>
  <si>
    <t>P004</t>
  </si>
  <si>
    <t>P002</t>
  </si>
  <si>
    <t>NAME 2</t>
  </si>
  <si>
    <t>P003</t>
  </si>
  <si>
    <t>NAME 3</t>
  </si>
  <si>
    <t>OTHER FORMULA OF LOOKUP :</t>
  </si>
  <si>
    <t>NAME 4</t>
  </si>
  <si>
    <t>P007</t>
  </si>
  <si>
    <t>P005</t>
  </si>
  <si>
    <t>NAME 5</t>
  </si>
  <si>
    <t>:lookup(lookup value,table arrayof lookup vactor,result vector column)</t>
  </si>
  <si>
    <t>P006</t>
  </si>
  <si>
    <t>NAME 6</t>
  </si>
  <si>
    <t>NAME 7</t>
  </si>
  <si>
    <t>RULE :</t>
  </si>
  <si>
    <t>P008</t>
  </si>
  <si>
    <t>NAME 8</t>
  </si>
  <si>
    <t>Can search either horizontally or vertically.</t>
  </si>
  <si>
    <t>P009</t>
  </si>
  <si>
    <t>NAME 9</t>
  </si>
  <si>
    <t>Only supports approximate matches.</t>
  </si>
  <si>
    <t>P010</t>
  </si>
  <si>
    <t>NAME 10</t>
  </si>
  <si>
    <t>A lookup function in Excel is used to search for a specific value in one column or row and return a corresponding value from another column or row. This is essential for finding and retrieving data quickly and accurately.</t>
  </si>
  <si>
    <t>VLookup</t>
  </si>
  <si>
    <t>Rule:</t>
  </si>
  <si>
    <t>VLOOKUP(lookup_value, table_array, col_index_num, [range_lookup],0/1)</t>
  </si>
  <si>
    <r>
      <t>First Column Search</t>
    </r>
    <r>
      <rPr>
        <sz val="11"/>
        <color theme="1"/>
        <rFont val="Calibri"/>
        <charset val="134"/>
        <scheme val="minor"/>
      </rPr>
      <t>: The lookup_value must be in the first column of the table_array.</t>
    </r>
  </si>
  <si>
    <t>SALES</t>
  </si>
  <si>
    <r>
      <t>Column Index</t>
    </r>
    <r>
      <rPr>
        <sz val="11"/>
        <color theme="1"/>
        <rFont val="Calibri"/>
        <charset val="134"/>
        <scheme val="minor"/>
      </rPr>
      <t>: The col_index_num must be a positive integer representing the column number in the table_array from which to return the value.</t>
    </r>
  </si>
  <si>
    <t>LEFT TO RIGHT</t>
  </si>
  <si>
    <r>
      <t>Sorted Data for Approximate Match</t>
    </r>
    <r>
      <rPr>
        <sz val="11"/>
        <color theme="1"/>
        <rFont val="Calibri"/>
        <charset val="134"/>
        <scheme val="minor"/>
      </rPr>
      <t>: If range_lookup is TRUE or omitted, the first column of the table_array must be sorted in ascending order.</t>
    </r>
  </si>
  <si>
    <r>
      <t>Exact Match</t>
    </r>
    <r>
      <rPr>
        <sz val="11"/>
        <color theme="1"/>
        <rFont val="Calibri"/>
        <charset val="134"/>
        <scheme val="minor"/>
      </rPr>
      <t>: If range_lookup is FALSE, the VLOOKUP function looks for an exact match of the lookup_value.</t>
    </r>
  </si>
  <si>
    <t>If the lookup_value is not found, VLOOKUP returns an error (#N/A), which needs to be handled separately.</t>
  </si>
  <si>
    <t>The VLOOKUP() function in Excel stands for "Vertical Lookup." It searches for a value in the first column of a range and returns a value in the same row from a specified column(left to right )</t>
  </si>
  <si>
    <t>HLOOKUP</t>
  </si>
  <si>
    <t>p003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</si>
</sst>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yy;@"/>
    <numFmt numFmtId="179" formatCode="[$-409]m/d/yy\ h:mm\ AM/PM;@"/>
    <numFmt numFmtId="180" formatCode="m/d/yyyy;@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5" borderId="0" xfId="0" applyFill="1" applyAlignment="1">
      <alignment horizontal="center" vertical="center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8" fontId="4" fillId="0" borderId="1" xfId="0" applyNumberFormat="1" applyFont="1" applyBorder="1">
      <alignment vertical="center"/>
    </xf>
    <xf numFmtId="17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58" fontId="4" fillId="0" borderId="1" xfId="0" applyNumberFormat="1" applyFont="1" applyBorder="1">
      <alignment vertical="center"/>
    </xf>
    <xf numFmtId="22" fontId="4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80" fontId="4" fillId="0" borderId="1" xfId="0" applyNumberFormat="1" applyFont="1" applyBorder="1">
      <alignment vertical="center"/>
    </xf>
    <xf numFmtId="180" fontId="4" fillId="0" borderId="0" xfId="0" applyNumberFormat="1" applyFont="1">
      <alignment vertical="center"/>
    </xf>
    <xf numFmtId="180" fontId="0" fillId="0" borderId="1" xfId="0" applyNumberFormat="1" applyBorder="1">
      <alignment vertical="center"/>
    </xf>
    <xf numFmtId="0" fontId="3" fillId="5" borderId="0" xfId="0" applyFont="1" applyFill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58" fontId="0" fillId="7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Border="1">
      <alignment vertical="center"/>
    </xf>
    <xf numFmtId="58" fontId="0" fillId="8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58" formatCode="m/d/yyyy"/>
      <alignment horizontal="left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599993896298105"/>
          <bgColor theme="4" tint="0.599993896298105"/>
        </patternFill>
      </fill>
    </dxf>
    <dxf>
      <fill>
        <patternFill patternType="solid">
          <fgColor theme="4" tint="0.599993896298105"/>
          <bgColor theme="4" tint="0.599993896298105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ck">
          <color theme="0"/>
        </top>
        <vertical/>
        <horizontal/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"/>
          <bgColor theme="4" tint="0.799981688894314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TableStylePreset4_Accent1" pivot="0" count="7" xr9:uid="{E80031A0-62FC-435E-9621-CFD856E535BA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F14" totalsRowShown="0">
  <autoFilter xmlns:etc="http://www.wps.cn/officeDocument/2017/etCustomData" ref="A4:F14" etc:filterBottomFollowUsedRange="0"/>
  <tableColumns count="6">
    <tableColumn id="1" name="Sr no" dataDxfId="0"/>
    <tableColumn id="2" name="DATE" dataDxfId="1"/>
    <tableColumn id="3" name="CATEGORY" dataDxfId="2"/>
    <tableColumn id="4" name="SUB-CATEGORY" dataDxfId="3"/>
    <tableColumn id="5" name="PRIZE" dataDxfId="4"/>
    <tableColumn id="6" name="PAYEMNT  MODE"/>
  </tableColumns>
  <tableStyleInfo name="TableStylePreset4_Accent1" showFirstColumn="0" showLastColumn="0" showRowStripes="1" showColumnStripes="0"/>
</table>
</file>

<file path=xl/tables/table2.xml><?xml version="1.0" encoding="utf-8"?>
<table xmlns="http://schemas.openxmlformats.org/spreadsheetml/2006/main" id="2" name="Table1_3" displayName="Table1_3" ref="A4:F14" totalsRowShown="0">
  <autoFilter xmlns:etc="http://www.wps.cn/officeDocument/2017/etCustomData" ref="A4:F14" etc:filterBottomFollowUsedRange="0"/>
  <tableColumns count="6">
    <tableColumn id="1" name="Sr no"/>
    <tableColumn id="2" name="DATE"/>
    <tableColumn id="3" name="CATEGORY"/>
    <tableColumn id="4" name="SUB-CATEGORY"/>
    <tableColumn id="5" name="PRIZE"/>
    <tableColumn id="6" name="PAYEMNT  MODE"/>
  </tableColumns>
  <tableStyleInfo name="TableStylePreset4_Accent1" showFirstColumn="0" showLastColumn="0" showRowStripes="1" showColumnStripes="0"/>
</table>
</file>

<file path=xl/tables/table3.xml><?xml version="1.0" encoding="utf-8"?>
<table xmlns="http://schemas.openxmlformats.org/spreadsheetml/2006/main" id="3" name="Table1_34" displayName="Table1_34" ref="A3:F13" totalsRowShown="0">
  <autoFilter xmlns:etc="http://www.wps.cn/officeDocument/2017/etCustomData" ref="A3:F13" etc:filterBottomFollowUsedRange="0"/>
  <tableColumns count="6">
    <tableColumn id="1" name="Sr no"/>
    <tableColumn id="2" name="DATE"/>
    <tableColumn id="3" name="CATEGORY"/>
    <tableColumn id="4" name="SUB-CATEGORY"/>
    <tableColumn id="5" name="PRIZE"/>
    <tableColumn id="6" name="PAYEMNT  MODE"/>
  </tableColumns>
  <tableStyleInfo name="TableStylePreset4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A1" sqref="$A1:$XFD1048576"/>
    </sheetView>
  </sheetViews>
  <sheetFormatPr defaultColWidth="9.14285714285714" defaultRowHeight="15"/>
  <cols>
    <col min="2" max="2" width="11.5714285714286" customWidth="1"/>
    <col min="3" max="3" width="15.5714285714286" customWidth="1"/>
    <col min="4" max="4" width="14.7142857142857" customWidth="1"/>
    <col min="5" max="5" width="12.2857142857143" customWidth="1"/>
    <col min="6" max="6" width="16" customWidth="1"/>
  </cols>
  <sheetData>
    <row r="1" spans="1:10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>
      <c r="A2" s="48"/>
      <c r="B2" s="48"/>
      <c r="C2" s="48"/>
      <c r="D2" s="48"/>
      <c r="E2" s="48"/>
      <c r="F2" s="48"/>
      <c r="G2" s="48"/>
      <c r="H2" s="48"/>
      <c r="I2" s="48"/>
      <c r="J2" s="48"/>
    </row>
    <row r="4" ht="22" customHeight="1" spans="1:6">
      <c r="A4" s="49" t="s">
        <v>1</v>
      </c>
      <c r="B4" s="50" t="s">
        <v>2</v>
      </c>
      <c r="C4" s="50" t="s">
        <v>3</v>
      </c>
      <c r="D4" s="50" t="s">
        <v>4</v>
      </c>
      <c r="E4" s="50" t="s">
        <v>5</v>
      </c>
      <c r="F4" s="50" t="s">
        <v>6</v>
      </c>
    </row>
    <row r="5" spans="1:8">
      <c r="A5" s="32">
        <v>1</v>
      </c>
      <c r="B5" s="33">
        <v>45306</v>
      </c>
      <c r="C5" s="34" t="s">
        <v>7</v>
      </c>
      <c r="D5" s="34" t="s">
        <v>8</v>
      </c>
      <c r="E5" s="34">
        <v>500</v>
      </c>
      <c r="F5" s="34" t="s">
        <v>9</v>
      </c>
      <c r="H5" t="s">
        <v>10</v>
      </c>
    </row>
    <row r="6" spans="1:8">
      <c r="A6" s="32">
        <v>2</v>
      </c>
      <c r="B6" s="33">
        <v>45344</v>
      </c>
      <c r="C6" s="34" t="s">
        <v>11</v>
      </c>
      <c r="D6" s="34" t="s">
        <v>12</v>
      </c>
      <c r="E6" s="34">
        <v>2000</v>
      </c>
      <c r="F6" s="34" t="s">
        <v>13</v>
      </c>
      <c r="H6" t="s">
        <v>14</v>
      </c>
    </row>
    <row r="7" spans="1:6">
      <c r="A7" s="32">
        <v>3</v>
      </c>
      <c r="B7" s="33">
        <v>45361</v>
      </c>
      <c r="C7" s="34" t="s">
        <v>15</v>
      </c>
      <c r="D7" s="34" t="s">
        <v>16</v>
      </c>
      <c r="E7" s="34">
        <v>800</v>
      </c>
      <c r="F7" s="34" t="s">
        <v>17</v>
      </c>
    </row>
    <row r="8" spans="1:6">
      <c r="A8" s="32">
        <v>4</v>
      </c>
      <c r="B8" s="33">
        <v>45387</v>
      </c>
      <c r="C8" s="34" t="s">
        <v>18</v>
      </c>
      <c r="D8" s="34" t="s">
        <v>19</v>
      </c>
      <c r="E8" s="34">
        <v>1500</v>
      </c>
      <c r="F8" s="34" t="s">
        <v>20</v>
      </c>
    </row>
    <row r="9" spans="1:6">
      <c r="A9" s="32">
        <v>5</v>
      </c>
      <c r="B9" s="33">
        <v>45432</v>
      </c>
      <c r="C9" s="34" t="s">
        <v>21</v>
      </c>
      <c r="D9" s="34" t="s">
        <v>22</v>
      </c>
      <c r="E9" s="34">
        <v>10000</v>
      </c>
      <c r="F9" s="34" t="s">
        <v>9</v>
      </c>
    </row>
    <row r="10" spans="1:6">
      <c r="A10" s="32">
        <v>6</v>
      </c>
      <c r="B10" s="33">
        <v>45473</v>
      </c>
      <c r="C10" s="34" t="s">
        <v>23</v>
      </c>
      <c r="D10" s="34" t="s">
        <v>24</v>
      </c>
      <c r="E10" s="34">
        <v>2000</v>
      </c>
      <c r="F10" s="34" t="s">
        <v>13</v>
      </c>
    </row>
    <row r="11" spans="1:6">
      <c r="A11" s="32">
        <v>7</v>
      </c>
      <c r="B11" s="33">
        <v>45498</v>
      </c>
      <c r="C11" s="34" t="s">
        <v>7</v>
      </c>
      <c r="D11" s="34" t="s">
        <v>25</v>
      </c>
      <c r="E11" s="34">
        <v>3500</v>
      </c>
      <c r="F11" s="34" t="s">
        <v>17</v>
      </c>
    </row>
    <row r="12" spans="1:6">
      <c r="A12" s="32">
        <v>8</v>
      </c>
      <c r="B12" s="33">
        <v>45519</v>
      </c>
      <c r="C12" s="34" t="s">
        <v>11</v>
      </c>
      <c r="D12" s="34" t="s">
        <v>26</v>
      </c>
      <c r="E12" s="34">
        <v>1800</v>
      </c>
      <c r="F12" s="34" t="s">
        <v>20</v>
      </c>
    </row>
    <row r="13" spans="1:6">
      <c r="A13" s="32">
        <v>9</v>
      </c>
      <c r="B13" s="33">
        <v>45547</v>
      </c>
      <c r="C13" s="34" t="s">
        <v>15</v>
      </c>
      <c r="D13" s="34" t="s">
        <v>8</v>
      </c>
      <c r="E13" s="34">
        <v>600</v>
      </c>
      <c r="F13" s="34" t="s">
        <v>9</v>
      </c>
    </row>
    <row r="14" spans="1:6">
      <c r="A14" s="32">
        <v>10</v>
      </c>
      <c r="B14" s="33">
        <v>45595</v>
      </c>
      <c r="C14" s="34" t="s">
        <v>18</v>
      </c>
      <c r="D14" s="34" t="s">
        <v>27</v>
      </c>
      <c r="E14" s="34">
        <v>900</v>
      </c>
      <c r="F14" s="34" t="s">
        <v>13</v>
      </c>
    </row>
    <row r="15" spans="2:6">
      <c r="B15" s="51"/>
      <c r="C15" s="51"/>
      <c r="D15" s="51"/>
      <c r="E15" s="51"/>
      <c r="F15" s="51"/>
    </row>
  </sheetData>
  <mergeCells count="1">
    <mergeCell ref="A1:J2"/>
  </mergeCell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workbookViewId="0">
      <selection activeCell="A4" sqref="A4:F14"/>
    </sheetView>
  </sheetViews>
  <sheetFormatPr defaultColWidth="9.14285714285714" defaultRowHeight="15"/>
  <cols>
    <col min="2" max="2" width="11.5714285714286" customWidth="1"/>
    <col min="3" max="3" width="15.5714285714286" customWidth="1"/>
    <col min="4" max="4" width="14.7142857142857" customWidth="1"/>
    <col min="5" max="5" width="12.2857142857143" customWidth="1"/>
    <col min="6" max="6" width="16" customWidth="1"/>
    <col min="9" max="9" width="11.5714285714286" customWidth="1"/>
    <col min="10" max="10" width="10.1428571428571" customWidth="1"/>
    <col min="11" max="11" width="13.2857142857143" customWidth="1"/>
    <col min="12" max="12" width="10.8571428571429" customWidth="1"/>
  </cols>
  <sheetData>
    <row r="1" spans="1:10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>
      <c r="A2" s="48"/>
      <c r="B2" s="48"/>
      <c r="C2" s="48"/>
      <c r="D2" s="48"/>
      <c r="E2" s="48"/>
      <c r="F2" s="48"/>
      <c r="G2" s="48"/>
      <c r="H2" s="48"/>
      <c r="I2" s="48"/>
      <c r="J2" s="48"/>
    </row>
    <row r="4" ht="22" customHeight="1" spans="1:15">
      <c r="A4" s="49" t="s">
        <v>1</v>
      </c>
      <c r="B4" s="50" t="s">
        <v>2</v>
      </c>
      <c r="C4" s="50" t="s">
        <v>3</v>
      </c>
      <c r="D4" s="50" t="s">
        <v>4</v>
      </c>
      <c r="E4" s="50" t="s">
        <v>5</v>
      </c>
      <c r="F4" s="50" t="s">
        <v>6</v>
      </c>
      <c r="I4" s="31" t="s">
        <v>2</v>
      </c>
      <c r="J4" s="31" t="s">
        <v>28</v>
      </c>
      <c r="K4" s="31" t="s">
        <v>29</v>
      </c>
      <c r="L4" s="31" t="s">
        <v>30</v>
      </c>
      <c r="M4" s="31" t="s">
        <v>31</v>
      </c>
      <c r="N4" s="31" t="s">
        <v>32</v>
      </c>
      <c r="O4" s="31" t="s">
        <v>33</v>
      </c>
    </row>
    <row r="5" spans="1:15">
      <c r="A5" s="32">
        <v>1</v>
      </c>
      <c r="B5" s="33">
        <v>45306</v>
      </c>
      <c r="C5" s="34" t="s">
        <v>7</v>
      </c>
      <c r="D5" s="34" t="s">
        <v>8</v>
      </c>
      <c r="E5" s="34">
        <v>500</v>
      </c>
      <c r="F5" s="34" t="s">
        <v>9</v>
      </c>
      <c r="I5" s="52">
        <v>45306</v>
      </c>
      <c r="J5" s="53">
        <f>SUM(E5:E14)</f>
        <v>23600</v>
      </c>
      <c r="K5" s="42">
        <f>SUMIF(F5:F14,"upi",E5:E14)</f>
        <v>3300</v>
      </c>
      <c r="L5" s="42">
        <f>SUMIFS(E5:E14,F5:F14,"credit card",D5:D14,"books")</f>
        <v>1100</v>
      </c>
      <c r="M5" s="42">
        <f>COUNT(A5:A14)</f>
        <v>10</v>
      </c>
      <c r="N5" s="42">
        <f>COUNTIF(F5:F14,"upi")</f>
        <v>2</v>
      </c>
      <c r="O5" s="42">
        <f>COUNTIFS(F5:F14,"cash",C5:C14,"gifts")</f>
        <v>1</v>
      </c>
    </row>
    <row r="6" spans="1:15">
      <c r="A6" s="32">
        <v>2</v>
      </c>
      <c r="B6" s="33">
        <v>45344</v>
      </c>
      <c r="C6" s="34" t="s">
        <v>11</v>
      </c>
      <c r="D6" s="34" t="s">
        <v>12</v>
      </c>
      <c r="E6" s="34">
        <v>2000</v>
      </c>
      <c r="F6" s="34" t="s">
        <v>13</v>
      </c>
      <c r="I6" s="54">
        <v>45344</v>
      </c>
      <c r="J6" s="42"/>
      <c r="K6" s="42"/>
      <c r="L6" s="42"/>
      <c r="M6" s="42">
        <f>COUNTA(C5:C16)</f>
        <v>10</v>
      </c>
      <c r="N6" s="42"/>
      <c r="O6" s="42"/>
    </row>
    <row r="7" spans="1:15">
      <c r="A7" s="32">
        <v>3</v>
      </c>
      <c r="B7" s="33">
        <v>45361</v>
      </c>
      <c r="C7" s="34" t="s">
        <v>15</v>
      </c>
      <c r="D7" s="34" t="s">
        <v>16</v>
      </c>
      <c r="E7" s="34">
        <v>800</v>
      </c>
      <c r="F7" s="34" t="s">
        <v>17</v>
      </c>
      <c r="I7" s="52">
        <v>45361</v>
      </c>
      <c r="J7" s="42"/>
      <c r="K7" s="42"/>
      <c r="L7" s="42"/>
      <c r="M7" s="42">
        <f>COUNTBLANK(C5:C16)</f>
        <v>2</v>
      </c>
      <c r="N7" s="42"/>
      <c r="O7" s="42"/>
    </row>
    <row r="8" spans="1:12">
      <c r="A8" s="32">
        <v>4</v>
      </c>
      <c r="B8" s="33">
        <v>45387</v>
      </c>
      <c r="C8" s="34" t="s">
        <v>18</v>
      </c>
      <c r="D8" s="34" t="s">
        <v>19</v>
      </c>
      <c r="E8" s="34">
        <v>1500</v>
      </c>
      <c r="F8" s="34" t="s">
        <v>20</v>
      </c>
      <c r="I8" s="54">
        <v>45387</v>
      </c>
      <c r="J8" s="27" t="s">
        <v>34</v>
      </c>
      <c r="K8" s="27" t="s">
        <v>35</v>
      </c>
      <c r="L8" s="27" t="s">
        <v>36</v>
      </c>
    </row>
    <row r="9" spans="1:11">
      <c r="A9" s="32">
        <v>5</v>
      </c>
      <c r="B9" s="33">
        <v>45432</v>
      </c>
      <c r="C9" s="34" t="s">
        <v>21</v>
      </c>
      <c r="D9" s="34" t="s">
        <v>22</v>
      </c>
      <c r="E9" s="34">
        <v>10000</v>
      </c>
      <c r="F9" s="34" t="s">
        <v>9</v>
      </c>
      <c r="I9" s="52">
        <v>45432</v>
      </c>
      <c r="J9">
        <f>AVERAGE(E5:E14)</f>
        <v>2360</v>
      </c>
      <c r="K9" s="55">
        <f>AVERAGEIF(C5:C14,"education",E5:E14)</f>
        <v>2000</v>
      </c>
    </row>
    <row r="10" spans="1:9">
      <c r="A10" s="32">
        <v>6</v>
      </c>
      <c r="B10" s="33">
        <v>45473</v>
      </c>
      <c r="C10" s="34" t="s">
        <v>23</v>
      </c>
      <c r="D10" s="34" t="s">
        <v>24</v>
      </c>
      <c r="E10" s="34">
        <v>2000</v>
      </c>
      <c r="F10" s="34" t="s">
        <v>13</v>
      </c>
      <c r="I10" s="54">
        <v>45473</v>
      </c>
    </row>
    <row r="11" spans="1:16">
      <c r="A11" s="32">
        <v>7</v>
      </c>
      <c r="B11" s="33">
        <v>45498</v>
      </c>
      <c r="C11" s="34" t="s">
        <v>7</v>
      </c>
      <c r="D11" s="34" t="s">
        <v>25</v>
      </c>
      <c r="E11" s="34">
        <v>3500</v>
      </c>
      <c r="F11" s="34" t="s">
        <v>17</v>
      </c>
      <c r="I11" s="52">
        <v>45498</v>
      </c>
      <c r="J11" s="35" t="s">
        <v>37</v>
      </c>
      <c r="K11" s="56"/>
      <c r="L11" s="56"/>
      <c r="M11" s="56"/>
      <c r="N11" s="56"/>
      <c r="O11" s="56"/>
      <c r="P11" s="56"/>
    </row>
    <row r="12" spans="1:16">
      <c r="A12" s="32">
        <v>8</v>
      </c>
      <c r="B12" s="33">
        <v>45519</v>
      </c>
      <c r="C12" s="34" t="s">
        <v>11</v>
      </c>
      <c r="D12" s="34" t="s">
        <v>26</v>
      </c>
      <c r="E12" s="34">
        <v>1800</v>
      </c>
      <c r="F12" s="34" t="s">
        <v>20</v>
      </c>
      <c r="I12" s="54">
        <v>45519</v>
      </c>
      <c r="J12" s="56"/>
      <c r="K12" s="56"/>
      <c r="L12" s="56"/>
      <c r="M12" s="56"/>
      <c r="N12" s="56"/>
      <c r="O12" s="56"/>
      <c r="P12" s="56"/>
    </row>
    <row r="13" spans="1:16">
      <c r="A13" s="32">
        <v>9</v>
      </c>
      <c r="B13" s="33">
        <v>45547</v>
      </c>
      <c r="C13" s="34" t="s">
        <v>15</v>
      </c>
      <c r="D13" s="34" t="s">
        <v>8</v>
      </c>
      <c r="E13" s="34">
        <v>600</v>
      </c>
      <c r="F13" s="34" t="s">
        <v>9</v>
      </c>
      <c r="I13" s="52">
        <v>45547</v>
      </c>
      <c r="J13" s="56"/>
      <c r="K13" s="56"/>
      <c r="L13" s="56"/>
      <c r="M13" s="56"/>
      <c r="N13" s="56"/>
      <c r="O13" s="56"/>
      <c r="P13" s="56"/>
    </row>
    <row r="14" spans="1:16">
      <c r="A14" s="32">
        <v>10</v>
      </c>
      <c r="B14" s="33">
        <v>45595</v>
      </c>
      <c r="C14" s="34" t="s">
        <v>18</v>
      </c>
      <c r="D14" s="34" t="s">
        <v>27</v>
      </c>
      <c r="E14" s="34">
        <v>900</v>
      </c>
      <c r="F14" s="34" t="s">
        <v>13</v>
      </c>
      <c r="I14" s="54">
        <v>45595</v>
      </c>
      <c r="J14" s="56"/>
      <c r="K14" s="56"/>
      <c r="L14" s="56"/>
      <c r="M14" s="56"/>
      <c r="N14" s="56"/>
      <c r="O14" s="56"/>
      <c r="P14" s="56"/>
    </row>
    <row r="15" spans="2:6">
      <c r="B15" s="51"/>
      <c r="C15" s="51"/>
      <c r="D15" s="51"/>
      <c r="E15" s="51"/>
      <c r="F15" s="51"/>
    </row>
    <row r="16" spans="9:9">
      <c r="I16" s="31" t="s">
        <v>2</v>
      </c>
    </row>
    <row r="17" spans="2:14">
      <c r="B17" t="s">
        <v>38</v>
      </c>
      <c r="C17" t="s">
        <v>39</v>
      </c>
      <c r="D17" t="s">
        <v>40</v>
      </c>
      <c r="J17" s="57" t="s">
        <v>41</v>
      </c>
      <c r="K17" s="57"/>
      <c r="L17" s="57"/>
      <c r="M17" s="57"/>
      <c r="N17" s="57"/>
    </row>
    <row r="18" ht="22" customHeight="1" spans="2:10">
      <c r="B18" t="str">
        <f>IF(E5&lt;=500,"cheap","costly")</f>
        <v>cheap</v>
      </c>
      <c r="C18" t="str">
        <f>IF(AND(C5="EDUCATION",D5="BOOKS"),"INCLUDED","EXCLUDED")</f>
        <v>INCLUDED</v>
      </c>
      <c r="D18" t="str">
        <f>IF(OR(C5="EDUCATION",D5="BOOKS"),"INCLUDED","EXCLUDED")</f>
        <v>INCLUDED</v>
      </c>
      <c r="J18" t="s">
        <v>42</v>
      </c>
    </row>
    <row r="19" spans="2:10">
      <c r="B19" t="str">
        <f t="shared" ref="B19:B26" si="0">IF(E6&lt;=500,"cheap","costly")</f>
        <v>costly</v>
      </c>
      <c r="C19" t="str">
        <f t="shared" ref="C19:C26" si="1">IF(AND(C6="EDUCATION",D6="BOOKS"),"INCLUDED","EXCLUDED")</f>
        <v>EXCLUDED</v>
      </c>
      <c r="D19" t="str">
        <f t="shared" ref="D19:D26" si="2">IF(OR(C6="EDUCATION",D6="BOOKS"),"INCLUDED","EXCLUDED")</f>
        <v>EXCLUDED</v>
      </c>
      <c r="J19" t="s">
        <v>43</v>
      </c>
    </row>
    <row r="20" spans="2:4">
      <c r="B20" t="str">
        <f t="shared" si="0"/>
        <v>costly</v>
      </c>
      <c r="C20" t="str">
        <f t="shared" si="1"/>
        <v>EXCLUDED</v>
      </c>
      <c r="D20" t="str">
        <f t="shared" si="2"/>
        <v>EXCLUDED</v>
      </c>
    </row>
    <row r="21" spans="2:4">
      <c r="B21" t="str">
        <f t="shared" si="0"/>
        <v>costly</v>
      </c>
      <c r="C21" t="str">
        <f t="shared" si="1"/>
        <v>EXCLUDED</v>
      </c>
      <c r="D21" t="str">
        <f t="shared" si="2"/>
        <v>EXCLUDED</v>
      </c>
    </row>
    <row r="22" spans="2:4">
      <c r="B22" t="str">
        <f t="shared" si="0"/>
        <v>costly</v>
      </c>
      <c r="C22" t="str">
        <f t="shared" si="1"/>
        <v>EXCLUDED</v>
      </c>
      <c r="D22" t="str">
        <f t="shared" si="2"/>
        <v>EXCLUDED</v>
      </c>
    </row>
    <row r="23" spans="2:6">
      <c r="B23" t="str">
        <f t="shared" si="0"/>
        <v>costly</v>
      </c>
      <c r="C23" t="str">
        <f t="shared" si="1"/>
        <v>EXCLUDED</v>
      </c>
      <c r="D23" t="str">
        <f t="shared" si="2"/>
        <v>EXCLUDED</v>
      </c>
      <c r="F23" t="s">
        <v>44</v>
      </c>
    </row>
    <row r="24" spans="2:4">
      <c r="B24" t="str">
        <f t="shared" si="0"/>
        <v>costly</v>
      </c>
      <c r="C24" t="str">
        <f t="shared" si="1"/>
        <v>EXCLUDED</v>
      </c>
      <c r="D24" t="str">
        <f t="shared" si="2"/>
        <v>INCLUDED</v>
      </c>
    </row>
    <row r="25" spans="2:4">
      <c r="B25" t="str">
        <f t="shared" si="0"/>
        <v>costly</v>
      </c>
      <c r="C25" t="str">
        <f t="shared" si="1"/>
        <v>EXCLUDED</v>
      </c>
      <c r="D25" t="str">
        <f t="shared" si="2"/>
        <v>EXCLUDED</v>
      </c>
    </row>
    <row r="26" spans="2:4">
      <c r="B26" t="str">
        <f t="shared" si="0"/>
        <v>costly</v>
      </c>
      <c r="C26" t="str">
        <f t="shared" si="1"/>
        <v>EXCLUDED</v>
      </c>
      <c r="D26" t="str">
        <f t="shared" si="2"/>
        <v>INCLUDED</v>
      </c>
    </row>
  </sheetData>
  <sortState ref="I5:I14">
    <sortCondition ref="I5"/>
  </sortState>
  <mergeCells count="3">
    <mergeCell ref="J17:N17"/>
    <mergeCell ref="A1:J2"/>
    <mergeCell ref="J11:P14"/>
  </mergeCells>
  <dataValidations count="2">
    <dataValidation type="date" operator="between" allowBlank="1" showInputMessage="1" showErrorMessage="1" sqref="I17:I22">
      <formula1>45306</formula1>
      <formula2>45311</formula2>
    </dataValidation>
    <dataValidation type="textLength" operator="between" allowBlank="1" showInputMessage="1" showErrorMessage="1" sqref="J19:J20">
      <formula1>1</formula1>
      <formula2>6</formula2>
    </dataValidation>
  </dataValidations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zoomScale="90" zoomScaleNormal="90" workbookViewId="0">
      <selection activeCell="N3" sqref="N3"/>
    </sheetView>
  </sheetViews>
  <sheetFormatPr defaultColWidth="9.14285714285714" defaultRowHeight="15" outlineLevelRow="4"/>
  <cols>
    <col min="1" max="1" width="14.752380952381" customWidth="1"/>
    <col min="2" max="2" width="22.3809523809524" customWidth="1"/>
    <col min="3" max="3" width="7.93333333333333" customWidth="1"/>
    <col min="4" max="4" width="10.152380952381" customWidth="1"/>
    <col min="6" max="6" width="14.5714285714286" customWidth="1"/>
    <col min="10" max="10" width="13.5714285714286" customWidth="1"/>
    <col min="11" max="11" width="13.647619047619" customWidth="1"/>
    <col min="12" max="12" width="18.7333333333333" customWidth="1"/>
    <col min="13" max="13" width="18.0857142857143" customWidth="1"/>
    <col min="14" max="14" width="14.6" customWidth="1"/>
    <col min="15" max="15" width="13.3333333333333" customWidth="1"/>
  </cols>
  <sheetData>
    <row r="1" s="35" customFormat="1" ht="39" customHeight="1" spans="1:15">
      <c r="A1" s="36" t="s">
        <v>45</v>
      </c>
      <c r="B1" s="36" t="s">
        <v>46</v>
      </c>
      <c r="C1" s="36" t="s">
        <v>47</v>
      </c>
      <c r="D1" s="36" t="s">
        <v>48</v>
      </c>
      <c r="E1" s="36" t="s">
        <v>49</v>
      </c>
      <c r="F1" s="36" t="s">
        <v>50</v>
      </c>
      <c r="G1" s="36" t="s">
        <v>51</v>
      </c>
      <c r="H1" s="36" t="s">
        <v>52</v>
      </c>
      <c r="I1" s="36" t="s">
        <v>53</v>
      </c>
      <c r="J1" s="36" t="s">
        <v>54</v>
      </c>
      <c r="K1" s="43" t="s">
        <v>55</v>
      </c>
      <c r="L1" s="36" t="s">
        <v>56</v>
      </c>
      <c r="M1" s="36" t="s">
        <v>57</v>
      </c>
      <c r="N1" s="36" t="s">
        <v>58</v>
      </c>
      <c r="O1" s="44"/>
    </row>
    <row r="2" ht="24" customHeight="1" spans="1:15">
      <c r="A2" s="37">
        <f ca="1">TODAY()</f>
        <v>45492</v>
      </c>
      <c r="B2" s="38">
        <f ca="1">NOW()</f>
        <v>45492.9593287037</v>
      </c>
      <c r="C2" s="39">
        <f ca="1">DAY(B2)</f>
        <v>19</v>
      </c>
      <c r="D2" s="39">
        <f ca="1">MONTH(B2)</f>
        <v>7</v>
      </c>
      <c r="E2" s="39">
        <f ca="1">YEAR(B2)</f>
        <v>2024</v>
      </c>
      <c r="F2" s="40">
        <f ca="1">DATE(E2,D2,C2)</f>
        <v>45492</v>
      </c>
      <c r="G2" s="39">
        <f ca="1">HOUR(B2)</f>
        <v>23</v>
      </c>
      <c r="H2" s="39">
        <f ca="1">MINUTE(B2)</f>
        <v>1</v>
      </c>
      <c r="I2" s="39">
        <f ca="1">SECOND(B2)</f>
        <v>26</v>
      </c>
      <c r="J2" s="45">
        <f ca="1">A2+3</f>
        <v>45495</v>
      </c>
      <c r="K2" s="46">
        <f ca="1">A2-3</f>
        <v>45489</v>
      </c>
      <c r="L2" s="40">
        <f ca="1">EDATE(A2,3)</f>
        <v>45584</v>
      </c>
      <c r="M2" s="40">
        <f ca="1">EDATE(A2,-3)</f>
        <v>45401</v>
      </c>
      <c r="N2" s="40">
        <f ca="1">EDATE(A2,(12*3))</f>
        <v>46587</v>
      </c>
      <c r="O2" s="40"/>
    </row>
    <row r="3" ht="18.75" spans="1:15">
      <c r="A3" s="40">
        <f ca="1">TODAY()</f>
        <v>45492</v>
      </c>
      <c r="B3" s="41">
        <f ca="1">NOW()</f>
        <v>45492.9593287037</v>
      </c>
      <c r="C3" s="39">
        <f ca="1">DAY(B3)</f>
        <v>19</v>
      </c>
      <c r="D3" s="39">
        <f ca="1">MONTH(B3)</f>
        <v>7</v>
      </c>
      <c r="E3" s="39">
        <f ca="1">YEAR(B3)</f>
        <v>2024</v>
      </c>
      <c r="F3" s="40">
        <f ca="1">DATE(E3,D3,C3)</f>
        <v>45492</v>
      </c>
      <c r="G3" s="39">
        <f ca="1">HOUR(B3)</f>
        <v>23</v>
      </c>
      <c r="H3" s="39">
        <f ca="1">MINUTE(B3)</f>
        <v>1</v>
      </c>
      <c r="I3" s="39">
        <f ca="1">SECOND(B3)</f>
        <v>26</v>
      </c>
      <c r="J3" s="45">
        <f ca="1">A3+3</f>
        <v>45495</v>
      </c>
      <c r="K3" s="45">
        <f ca="1">A3-3</f>
        <v>45489</v>
      </c>
      <c r="L3" s="40">
        <f ca="1">EDATE(A3,3)</f>
        <v>45584</v>
      </c>
      <c r="M3" s="40">
        <f ca="1">EDATE(A3,-3)</f>
        <v>45401</v>
      </c>
      <c r="N3" s="40">
        <f ca="1">EDATE(A3,(12*3))</f>
        <v>46587</v>
      </c>
      <c r="O3" s="39"/>
    </row>
    <row r="4" spans="1:15">
      <c r="A4" s="42"/>
      <c r="B4" s="42"/>
      <c r="C4" s="42"/>
      <c r="D4" s="42"/>
      <c r="E4" s="42"/>
      <c r="F4" s="42"/>
      <c r="G4" s="42"/>
      <c r="H4" s="42"/>
      <c r="I4" s="42"/>
      <c r="J4" s="47">
        <f ca="1">A3+2</f>
        <v>45494</v>
      </c>
      <c r="K4" s="42"/>
      <c r="L4" s="42"/>
      <c r="M4" s="42"/>
      <c r="N4" s="42"/>
      <c r="O4" s="42"/>
    </row>
    <row r="5" spans="1:1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4" sqref="H4"/>
    </sheetView>
  </sheetViews>
  <sheetFormatPr defaultColWidth="9.14285714285714" defaultRowHeight="15" outlineLevelCol="7"/>
  <cols>
    <col min="2" max="2" width="11.4285714285714" customWidth="1"/>
    <col min="3" max="3" width="11.2857142857143" customWidth="1"/>
    <col min="4" max="4" width="16.1428571428571" customWidth="1"/>
    <col min="6" max="6" width="16.1428571428571" customWidth="1"/>
  </cols>
  <sheetData>
    <row r="1" spans="1:7">
      <c r="A1" s="29" t="s">
        <v>59</v>
      </c>
      <c r="B1" s="29"/>
      <c r="C1" s="29"/>
      <c r="D1" s="29"/>
      <c r="E1" s="29"/>
      <c r="F1" s="29"/>
      <c r="G1" s="29"/>
    </row>
    <row r="3" ht="27" customHeight="1" spans="1:6">
      <c r="A3" s="30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</row>
    <row r="4" spans="1:8">
      <c r="A4" s="32">
        <v>1</v>
      </c>
      <c r="B4" s="33">
        <v>45306</v>
      </c>
      <c r="C4" s="34" t="s">
        <v>7</v>
      </c>
      <c r="D4" s="34" t="s">
        <v>8</v>
      </c>
      <c r="E4" s="34">
        <v>500</v>
      </c>
      <c r="F4" s="34" t="s">
        <v>9</v>
      </c>
      <c r="H4" cm="1">
        <f t="array" ref="H4:H13">VLOOKUP(B4,A3:F13,5,E4:E13)</f>
        <v>900</v>
      </c>
    </row>
    <row r="5" spans="1:8">
      <c r="A5" s="32">
        <v>2</v>
      </c>
      <c r="B5" s="33">
        <v>45344</v>
      </c>
      <c r="C5" s="34" t="s">
        <v>11</v>
      </c>
      <c r="D5" s="34" t="s">
        <v>12</v>
      </c>
      <c r="E5" s="34">
        <v>2000</v>
      </c>
      <c r="F5" s="34" t="s">
        <v>13</v>
      </c>
      <c r="H5">
        <v>900</v>
      </c>
    </row>
    <row r="6" ht="30" spans="1:8">
      <c r="A6" s="32">
        <v>3</v>
      </c>
      <c r="B6" s="33">
        <v>45361</v>
      </c>
      <c r="C6" s="34" t="s">
        <v>15</v>
      </c>
      <c r="D6" s="34" t="s">
        <v>16</v>
      </c>
      <c r="E6" s="34">
        <v>800</v>
      </c>
      <c r="F6" s="34" t="s">
        <v>17</v>
      </c>
      <c r="H6">
        <v>900</v>
      </c>
    </row>
    <row r="7" spans="1:8">
      <c r="A7" s="32">
        <v>4</v>
      </c>
      <c r="B7" s="33">
        <v>45387</v>
      </c>
      <c r="C7" s="34" t="s">
        <v>18</v>
      </c>
      <c r="D7" s="34" t="s">
        <v>19</v>
      </c>
      <c r="E7" s="34">
        <v>1500</v>
      </c>
      <c r="F7" s="34" t="s">
        <v>20</v>
      </c>
      <c r="H7">
        <v>900</v>
      </c>
    </row>
    <row r="8" spans="1:8">
      <c r="A8" s="32">
        <v>5</v>
      </c>
      <c r="B8" s="33">
        <v>45432</v>
      </c>
      <c r="C8" s="34" t="s">
        <v>21</v>
      </c>
      <c r="D8" s="34" t="s">
        <v>22</v>
      </c>
      <c r="E8" s="34">
        <v>10000</v>
      </c>
      <c r="F8" s="34" t="s">
        <v>9</v>
      </c>
      <c r="H8">
        <v>900</v>
      </c>
    </row>
    <row r="9" spans="1:8">
      <c r="A9" s="32">
        <v>6</v>
      </c>
      <c r="B9" s="33">
        <v>45473</v>
      </c>
      <c r="C9" s="34" t="s">
        <v>23</v>
      </c>
      <c r="D9" s="34" t="s">
        <v>24</v>
      </c>
      <c r="E9" s="34">
        <v>2000</v>
      </c>
      <c r="F9" s="34" t="s">
        <v>13</v>
      </c>
      <c r="H9">
        <v>900</v>
      </c>
    </row>
    <row r="10" spans="1:8">
      <c r="A10" s="32">
        <v>7</v>
      </c>
      <c r="B10" s="33">
        <v>45498</v>
      </c>
      <c r="C10" s="34" t="s">
        <v>7</v>
      </c>
      <c r="D10" s="34" t="s">
        <v>25</v>
      </c>
      <c r="E10" s="34">
        <v>3500</v>
      </c>
      <c r="F10" s="34" t="s">
        <v>17</v>
      </c>
      <c r="H10">
        <v>900</v>
      </c>
    </row>
    <row r="11" spans="1:8">
      <c r="A11" s="32">
        <v>8</v>
      </c>
      <c r="B11" s="33">
        <v>45519</v>
      </c>
      <c r="C11" s="34" t="s">
        <v>11</v>
      </c>
      <c r="D11" s="34" t="s">
        <v>26</v>
      </c>
      <c r="E11" s="34">
        <v>1800</v>
      </c>
      <c r="F11" s="34" t="s">
        <v>20</v>
      </c>
      <c r="H11">
        <v>900</v>
      </c>
    </row>
    <row r="12" ht="30" spans="1:8">
      <c r="A12" s="32">
        <v>9</v>
      </c>
      <c r="B12" s="33">
        <v>45547</v>
      </c>
      <c r="C12" s="34" t="s">
        <v>15</v>
      </c>
      <c r="D12" s="34" t="s">
        <v>8</v>
      </c>
      <c r="E12" s="34">
        <v>600</v>
      </c>
      <c r="F12" s="34" t="s">
        <v>9</v>
      </c>
      <c r="H12">
        <v>900</v>
      </c>
    </row>
    <row r="13" spans="1:8">
      <c r="A13" s="32">
        <v>10</v>
      </c>
      <c r="B13" s="33">
        <v>45595</v>
      </c>
      <c r="C13" s="34" t="s">
        <v>18</v>
      </c>
      <c r="D13" s="34" t="s">
        <v>27</v>
      </c>
      <c r="E13" s="34">
        <v>900</v>
      </c>
      <c r="F13" s="34" t="s">
        <v>13</v>
      </c>
      <c r="H13">
        <v>900</v>
      </c>
    </row>
  </sheetData>
  <mergeCells count="1">
    <mergeCell ref="A1:G1"/>
  </mergeCells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zoomScale="80" zoomScaleNormal="80" topLeftCell="B2" workbookViewId="0">
      <selection activeCell="I16" sqref="I16:T18"/>
    </sheetView>
  </sheetViews>
  <sheetFormatPr defaultColWidth="9.14285714285714" defaultRowHeight="15"/>
  <cols>
    <col min="1" max="1" width="14.6" customWidth="1"/>
    <col min="2" max="2" width="19.2" customWidth="1"/>
    <col min="3" max="3" width="15.8666666666667" customWidth="1"/>
    <col min="4" max="4" width="7.14285714285714" customWidth="1"/>
    <col min="6" max="6" width="14.9238095238095" customWidth="1"/>
    <col min="7" max="7" width="29.0380952380952" customWidth="1"/>
    <col min="9" max="9" width="22.5428571428571" customWidth="1"/>
    <col min="10" max="10" width="15.2857142857143" customWidth="1"/>
  </cols>
  <sheetData>
    <row r="1" spans="1:7">
      <c r="A1" s="8" t="s">
        <v>60</v>
      </c>
      <c r="B1" s="9"/>
      <c r="C1" s="9"/>
      <c r="D1" s="9"/>
      <c r="E1" s="9"/>
      <c r="F1" s="9"/>
      <c r="G1" s="9"/>
    </row>
    <row r="2" spans="1:7">
      <c r="A2" s="9"/>
      <c r="B2" s="9"/>
      <c r="C2" s="9"/>
      <c r="D2" s="9"/>
      <c r="E2" s="9"/>
      <c r="F2" s="9"/>
      <c r="G2" s="9"/>
    </row>
    <row r="3" spans="1:7">
      <c r="A3" s="9"/>
      <c r="B3" s="9"/>
      <c r="C3" s="9"/>
      <c r="D3" s="9"/>
      <c r="E3" s="9"/>
      <c r="F3" s="9"/>
      <c r="G3" s="9"/>
    </row>
    <row r="6" ht="18.75" spans="1:11">
      <c r="A6" s="10" t="s">
        <v>61</v>
      </c>
      <c r="B6" s="10" t="s">
        <v>62</v>
      </c>
      <c r="C6" s="10" t="s">
        <v>63</v>
      </c>
      <c r="F6" s="20" t="s">
        <v>61</v>
      </c>
      <c r="G6" s="21" t="s">
        <v>64</v>
      </c>
      <c r="I6" s="20" t="s">
        <v>61</v>
      </c>
      <c r="J6" s="21" t="s">
        <v>65</v>
      </c>
      <c r="K6" s="21" t="s">
        <v>66</v>
      </c>
    </row>
    <row r="7" ht="18.75" spans="1:11">
      <c r="A7" s="12" t="s">
        <v>67</v>
      </c>
      <c r="B7" s="12" t="s">
        <v>68</v>
      </c>
      <c r="C7" s="13">
        <v>230</v>
      </c>
      <c r="F7" s="22" t="s">
        <v>69</v>
      </c>
      <c r="G7" s="22">
        <f>LOOKUP(F7,A7:C16)</f>
        <v>500</v>
      </c>
      <c r="I7" s="22" t="s">
        <v>69</v>
      </c>
      <c r="J7" s="22" t="str">
        <f>LOOKUP($I$7,$A$7:B16)</f>
        <v>NAME 4</v>
      </c>
      <c r="K7" s="22">
        <f>LOOKUP($I$7,$A$7:C16)</f>
        <v>500</v>
      </c>
    </row>
    <row r="8" ht="18.75" spans="1:11">
      <c r="A8" s="12" t="s">
        <v>70</v>
      </c>
      <c r="B8" s="12" t="s">
        <v>71</v>
      </c>
      <c r="C8" s="13">
        <v>300</v>
      </c>
      <c r="I8" s="26" t="s">
        <v>72</v>
      </c>
      <c r="J8" s="22" t="str">
        <f>LOOKUP($I$8,$A$7:B16)</f>
        <v>NAME 3</v>
      </c>
      <c r="K8" s="22">
        <f>LOOKUP($I$8,$A$7:C16)</f>
        <v>250</v>
      </c>
    </row>
    <row r="9" ht="18.75" spans="1:10">
      <c r="A9" s="12" t="s">
        <v>72</v>
      </c>
      <c r="B9" s="12" t="s">
        <v>73</v>
      </c>
      <c r="C9" s="13">
        <v>250</v>
      </c>
      <c r="F9" s="20" t="s">
        <v>61</v>
      </c>
      <c r="G9" s="21" t="s">
        <v>65</v>
      </c>
      <c r="I9" s="27" t="s">
        <v>74</v>
      </c>
      <c r="J9" s="28"/>
    </row>
    <row r="10" ht="18.75" spans="1:11">
      <c r="A10" s="12" t="s">
        <v>69</v>
      </c>
      <c r="B10" s="12" t="s">
        <v>75</v>
      </c>
      <c r="C10" s="13">
        <v>500</v>
      </c>
      <c r="F10" s="22" t="s">
        <v>69</v>
      </c>
      <c r="G10" s="22" t="str">
        <f>LOOKUP(F10,A7:B16)</f>
        <v>NAME 4</v>
      </c>
      <c r="I10" t="s">
        <v>76</v>
      </c>
      <c r="J10" t="str">
        <f>LOOKUP(I10,A7:A16,B7:B16)</f>
        <v>NAME 7</v>
      </c>
      <c r="K10">
        <f>LOOKUP(J10,B7:B16,C7:C16)</f>
        <v>550</v>
      </c>
    </row>
    <row r="11" ht="18.75" spans="1:9">
      <c r="A11" s="12" t="s">
        <v>77</v>
      </c>
      <c r="B11" s="12" t="s">
        <v>78</v>
      </c>
      <c r="C11" s="13">
        <v>230</v>
      </c>
      <c r="I11" t="s">
        <v>79</v>
      </c>
    </row>
    <row r="12" ht="18.75" spans="1:3">
      <c r="A12" s="12" t="s">
        <v>80</v>
      </c>
      <c r="B12" s="12" t="s">
        <v>81</v>
      </c>
      <c r="C12" s="13">
        <v>400</v>
      </c>
    </row>
    <row r="13" ht="18.75" spans="1:11">
      <c r="A13" s="12" t="s">
        <v>76</v>
      </c>
      <c r="B13" s="12" t="s">
        <v>82</v>
      </c>
      <c r="C13" s="13">
        <v>550</v>
      </c>
      <c r="F13" s="23" t="s">
        <v>83</v>
      </c>
      <c r="G13" s="24"/>
      <c r="H13" s="24"/>
      <c r="I13" s="24"/>
      <c r="J13" s="24"/>
      <c r="K13" s="24"/>
    </row>
    <row r="14" ht="18.75" spans="1:11">
      <c r="A14" s="12" t="s">
        <v>84</v>
      </c>
      <c r="B14" s="12" t="s">
        <v>85</v>
      </c>
      <c r="C14" s="13">
        <v>600</v>
      </c>
      <c r="F14" s="25" t="s">
        <v>86</v>
      </c>
      <c r="G14" s="25"/>
      <c r="H14" s="24"/>
      <c r="I14" s="24"/>
      <c r="J14" s="24"/>
      <c r="K14" s="24"/>
    </row>
    <row r="15" ht="18.75" spans="1:11">
      <c r="A15" s="12" t="s">
        <v>87</v>
      </c>
      <c r="B15" s="12" t="s">
        <v>88</v>
      </c>
      <c r="C15" s="13">
        <v>300</v>
      </c>
      <c r="F15" s="24" t="s">
        <v>89</v>
      </c>
      <c r="G15" s="24"/>
      <c r="H15" s="24"/>
      <c r="I15" s="24"/>
      <c r="J15" s="24"/>
      <c r="K15" s="24"/>
    </row>
    <row r="16" ht="18.75" spans="1:19">
      <c r="A16" s="12" t="s">
        <v>90</v>
      </c>
      <c r="B16" s="12" t="s">
        <v>91</v>
      </c>
      <c r="C16" s="13">
        <v>320</v>
      </c>
      <c r="I16" s="3" t="s">
        <v>61</v>
      </c>
      <c r="J16" s="4" t="s">
        <v>67</v>
      </c>
      <c r="K16" s="4" t="s">
        <v>70</v>
      </c>
      <c r="L16" s="4" t="s">
        <v>72</v>
      </c>
      <c r="M16" s="4" t="s">
        <v>69</v>
      </c>
      <c r="N16" s="4" t="s">
        <v>77</v>
      </c>
      <c r="O16" s="4" t="s">
        <v>80</v>
      </c>
      <c r="P16" s="4" t="s">
        <v>76</v>
      </c>
      <c r="Q16" s="4" t="s">
        <v>84</v>
      </c>
      <c r="R16" s="4" t="s">
        <v>87</v>
      </c>
      <c r="S16" s="4" t="s">
        <v>90</v>
      </c>
    </row>
    <row r="17" spans="1:19">
      <c r="A17" s="22"/>
      <c r="B17" s="22"/>
      <c r="C17" s="22"/>
      <c r="I17" s="3" t="s">
        <v>62</v>
      </c>
      <c r="J17" s="4" t="s">
        <v>68</v>
      </c>
      <c r="K17" s="4" t="s">
        <v>71</v>
      </c>
      <c r="L17" s="4" t="s">
        <v>73</v>
      </c>
      <c r="M17" s="4" t="s">
        <v>75</v>
      </c>
      <c r="N17" s="4" t="s">
        <v>78</v>
      </c>
      <c r="O17" s="4" t="s">
        <v>81</v>
      </c>
      <c r="P17" s="4" t="s">
        <v>82</v>
      </c>
      <c r="Q17" s="4" t="s">
        <v>85</v>
      </c>
      <c r="R17" s="4" t="s">
        <v>88</v>
      </c>
      <c r="S17" s="4" t="s">
        <v>91</v>
      </c>
    </row>
    <row r="18" spans="9:19">
      <c r="I18" s="3" t="s">
        <v>63</v>
      </c>
      <c r="J18" s="5">
        <v>230</v>
      </c>
      <c r="K18" s="5">
        <v>300</v>
      </c>
      <c r="L18" s="5">
        <v>250</v>
      </c>
      <c r="M18" s="5">
        <v>500</v>
      </c>
      <c r="N18" s="5">
        <v>230</v>
      </c>
      <c r="O18" s="5">
        <v>400</v>
      </c>
      <c r="P18" s="5">
        <v>550</v>
      </c>
      <c r="Q18" s="5">
        <v>600</v>
      </c>
      <c r="R18" s="5">
        <v>300</v>
      </c>
      <c r="S18" s="5">
        <v>320</v>
      </c>
    </row>
    <row r="19" spans="1:6">
      <c r="A19" s="14" t="s">
        <v>92</v>
      </c>
      <c r="B19" s="15"/>
      <c r="C19" s="15"/>
      <c r="D19" s="15"/>
      <c r="E19" s="15"/>
      <c r="F19" s="15"/>
    </row>
    <row r="20" spans="1:11">
      <c r="A20" s="15"/>
      <c r="B20" s="15"/>
      <c r="C20" s="15"/>
      <c r="D20" s="15"/>
      <c r="E20" s="15"/>
      <c r="F20" s="15"/>
      <c r="I20" s="20" t="s">
        <v>61</v>
      </c>
      <c r="J20" s="4" t="s">
        <v>72</v>
      </c>
      <c r="K20" s="26" t="s">
        <v>69</v>
      </c>
    </row>
    <row r="21" spans="1:11">
      <c r="A21" s="15"/>
      <c r="B21" s="15"/>
      <c r="C21" s="15"/>
      <c r="D21" s="15"/>
      <c r="E21" s="15"/>
      <c r="F21" s="15"/>
      <c r="I21" s="20" t="s">
        <v>62</v>
      </c>
      <c r="J21" s="26" t="str">
        <f>LOOKUP(J20,J16:S17)</f>
        <v>NAME 3</v>
      </c>
      <c r="K21" s="26" t="str">
        <f>LOOKUP(K20,K16:T17)</f>
        <v>NAME 4</v>
      </c>
    </row>
    <row r="22" spans="1:6">
      <c r="A22" s="15"/>
      <c r="B22" s="15"/>
      <c r="C22" s="15"/>
      <c r="D22" s="15"/>
      <c r="E22" s="15"/>
      <c r="F22" s="15"/>
    </row>
  </sheetData>
  <mergeCells count="3">
    <mergeCell ref="F14:G14"/>
    <mergeCell ref="A1:G3"/>
    <mergeCell ref="A19:F2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topLeftCell="C3" workbookViewId="0">
      <selection activeCell="G15" sqref="G15:H15"/>
    </sheetView>
  </sheetViews>
  <sheetFormatPr defaultColWidth="9.14285714285714" defaultRowHeight="15"/>
  <cols>
    <col min="1" max="1" width="17.2857142857143" customWidth="1"/>
    <col min="2" max="2" width="22.7142857142857" customWidth="1"/>
    <col min="7" max="7" width="19.7142857142857" customWidth="1"/>
    <col min="8" max="8" width="22.7142857142857" customWidth="1"/>
    <col min="17" max="17" width="11.1428571428571" customWidth="1"/>
    <col min="18" max="18" width="17.8571428571429" customWidth="1"/>
  </cols>
  <sheetData>
    <row r="1" spans="1:7">
      <c r="A1" s="8" t="s">
        <v>93</v>
      </c>
      <c r="B1" s="9"/>
      <c r="C1" s="9"/>
      <c r="D1" s="9"/>
      <c r="E1" s="9"/>
      <c r="F1" s="9"/>
      <c r="G1" s="9"/>
    </row>
    <row r="2" spans="1:7">
      <c r="A2" s="9"/>
      <c r="B2" s="9"/>
      <c r="C2" s="9"/>
      <c r="D2" s="9"/>
      <c r="E2" s="9"/>
      <c r="F2" s="9"/>
      <c r="G2" s="9"/>
    </row>
    <row r="3" spans="1:7">
      <c r="A3" s="9"/>
      <c r="B3" s="9"/>
      <c r="C3" s="9"/>
      <c r="D3" s="9"/>
      <c r="E3" s="9"/>
      <c r="F3" s="9"/>
      <c r="G3" s="9"/>
    </row>
    <row r="5" ht="18.75" spans="1:11">
      <c r="A5" s="10" t="s">
        <v>61</v>
      </c>
      <c r="B5" s="10" t="s">
        <v>62</v>
      </c>
      <c r="C5" s="10" t="s">
        <v>63</v>
      </c>
      <c r="G5" s="11" t="s">
        <v>61</v>
      </c>
      <c r="H5" s="11" t="s">
        <v>62</v>
      </c>
      <c r="K5" s="16" t="s">
        <v>94</v>
      </c>
    </row>
    <row r="6" ht="18.75" spans="1:17">
      <c r="A6" s="12" t="s">
        <v>67</v>
      </c>
      <c r="B6" s="12" t="s">
        <v>68</v>
      </c>
      <c r="C6" s="13">
        <v>230</v>
      </c>
      <c r="G6" t="s">
        <v>70</v>
      </c>
      <c r="H6" t="str">
        <f>VLOOKUP(G6,A6:C15,2,0)</f>
        <v>NAME 2</v>
      </c>
      <c r="K6" s="17" t="s">
        <v>95</v>
      </c>
      <c r="L6" s="18"/>
      <c r="M6" s="18"/>
      <c r="N6" s="18"/>
      <c r="O6" s="18"/>
      <c r="P6" s="18"/>
      <c r="Q6" s="18"/>
    </row>
    <row r="7" ht="18.75" spans="1:18">
      <c r="A7" s="12" t="s">
        <v>70</v>
      </c>
      <c r="B7" s="12" t="s">
        <v>71</v>
      </c>
      <c r="C7" s="13">
        <v>300</v>
      </c>
      <c r="G7" t="s">
        <v>72</v>
      </c>
      <c r="H7" t="str">
        <f>VLOOKUP(G7,A7:C16,2,0)</f>
        <v>NAME 3</v>
      </c>
      <c r="J7">
        <v>1</v>
      </c>
      <c r="K7" s="18" t="s">
        <v>96</v>
      </c>
      <c r="L7" s="18"/>
      <c r="M7" s="18"/>
      <c r="N7" s="18"/>
      <c r="O7" s="18"/>
      <c r="P7" s="18"/>
      <c r="Q7" s="18"/>
      <c r="R7" s="18"/>
    </row>
    <row r="8" ht="18.75" spans="1:18">
      <c r="A8" s="12" t="s">
        <v>72</v>
      </c>
      <c r="B8" s="12" t="s">
        <v>73</v>
      </c>
      <c r="C8" s="13">
        <v>250</v>
      </c>
      <c r="G8" s="11" t="s">
        <v>61</v>
      </c>
      <c r="H8" s="11" t="s">
        <v>97</v>
      </c>
      <c r="J8">
        <v>2</v>
      </c>
      <c r="K8" s="18" t="s">
        <v>98</v>
      </c>
      <c r="L8" s="18"/>
      <c r="M8" s="18"/>
      <c r="N8" s="18"/>
      <c r="O8" s="18"/>
      <c r="P8" s="18"/>
      <c r="Q8" s="18"/>
      <c r="R8" s="18"/>
    </row>
    <row r="9" ht="28" customHeight="1" spans="1:18">
      <c r="A9" s="12" t="s">
        <v>69</v>
      </c>
      <c r="B9" s="12" t="s">
        <v>75</v>
      </c>
      <c r="C9" s="13">
        <v>500</v>
      </c>
      <c r="D9" t="s">
        <v>99</v>
      </c>
      <c r="G9" t="s">
        <v>70</v>
      </c>
      <c r="H9">
        <f>VLOOKUP(G9,A6:C15,3,0)</f>
        <v>300</v>
      </c>
      <c r="J9">
        <v>3</v>
      </c>
      <c r="K9" s="19" t="s">
        <v>100</v>
      </c>
      <c r="L9" s="19"/>
      <c r="M9" s="19"/>
      <c r="N9" s="19"/>
      <c r="O9" s="19"/>
      <c r="P9" s="19"/>
      <c r="Q9" s="19"/>
      <c r="R9" s="19"/>
    </row>
    <row r="10" ht="28" customHeight="1" spans="1:18">
      <c r="A10" s="12" t="s">
        <v>77</v>
      </c>
      <c r="B10" s="12" t="s">
        <v>78</v>
      </c>
      <c r="C10" s="13">
        <v>230</v>
      </c>
      <c r="J10">
        <v>4</v>
      </c>
      <c r="K10" s="19" t="s">
        <v>101</v>
      </c>
      <c r="L10" s="19"/>
      <c r="M10" s="19"/>
      <c r="N10" s="19"/>
      <c r="O10" s="19"/>
      <c r="P10" s="19"/>
      <c r="Q10" s="19"/>
      <c r="R10" s="19"/>
    </row>
    <row r="11" ht="32" customHeight="1" spans="1:18">
      <c r="A11" s="12" t="s">
        <v>80</v>
      </c>
      <c r="B11" s="12" t="s">
        <v>81</v>
      </c>
      <c r="C11" s="13">
        <v>400</v>
      </c>
      <c r="J11">
        <v>5</v>
      </c>
      <c r="K11" s="19" t="s">
        <v>102</v>
      </c>
      <c r="L11" s="19"/>
      <c r="M11" s="19"/>
      <c r="N11" s="19"/>
      <c r="O11" s="19"/>
      <c r="P11" s="19"/>
      <c r="Q11" s="19"/>
      <c r="R11" s="19"/>
    </row>
    <row r="12" ht="18.75" spans="1:9">
      <c r="A12" s="12" t="s">
        <v>76</v>
      </c>
      <c r="B12" s="12" t="s">
        <v>82</v>
      </c>
      <c r="C12" s="13">
        <v>550</v>
      </c>
      <c r="G12" s="11" t="s">
        <v>61</v>
      </c>
      <c r="H12" s="11" t="s">
        <v>62</v>
      </c>
      <c r="I12" s="11" t="s">
        <v>63</v>
      </c>
    </row>
    <row r="13" ht="18.75" spans="1:9">
      <c r="A13" s="12" t="s">
        <v>84</v>
      </c>
      <c r="B13" s="12" t="s">
        <v>85</v>
      </c>
      <c r="C13" s="13">
        <v>600</v>
      </c>
      <c r="G13" t="s">
        <v>67</v>
      </c>
      <c r="H13" t="str">
        <f>VLOOKUP(G13,A6:C15,2,0)</f>
        <v>NAME 1</v>
      </c>
      <c r="I13">
        <f>VLOOKUP(H13,B6:D15,2,0)</f>
        <v>230</v>
      </c>
    </row>
    <row r="14" ht="18.75" spans="1:3">
      <c r="A14" s="12" t="s">
        <v>87</v>
      </c>
      <c r="B14" s="12" t="s">
        <v>88</v>
      </c>
      <c r="C14" s="13">
        <v>300</v>
      </c>
    </row>
    <row r="15" ht="18.75" spans="1:8">
      <c r="A15" s="12" t="s">
        <v>90</v>
      </c>
      <c r="B15" s="12" t="s">
        <v>91</v>
      </c>
      <c r="C15" s="13">
        <v>320</v>
      </c>
      <c r="G15" s="11" t="s">
        <v>62</v>
      </c>
      <c r="H15" s="11" t="s">
        <v>63</v>
      </c>
    </row>
    <row r="16" ht="18.75" spans="7:8">
      <c r="G16" s="12" t="s">
        <v>68</v>
      </c>
      <c r="H16">
        <f>VLOOKUP(G16,B6:C15,2,0)</f>
        <v>230</v>
      </c>
    </row>
    <row r="19" spans="1:6">
      <c r="A19" s="14" t="s">
        <v>103</v>
      </c>
      <c r="B19" s="15"/>
      <c r="C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</sheetData>
  <mergeCells count="8">
    <mergeCell ref="K6:Q6"/>
    <mergeCell ref="K7:R7"/>
    <mergeCell ref="K8:R8"/>
    <mergeCell ref="K9:R9"/>
    <mergeCell ref="K10:R10"/>
    <mergeCell ref="K11:R11"/>
    <mergeCell ref="A1:G3"/>
    <mergeCell ref="A19:F2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6"/>
  <sheetViews>
    <sheetView topLeftCell="A2" workbookViewId="0">
      <selection activeCell="B15" sqref="B15"/>
    </sheetView>
  </sheetViews>
  <sheetFormatPr defaultColWidth="9.14285714285714" defaultRowHeight="15"/>
  <cols>
    <col min="1" max="1" width="17.4285714285714" customWidth="1"/>
  </cols>
  <sheetData>
    <row r="2" ht="25" customHeight="1" spans="1:7">
      <c r="A2" s="1" t="s">
        <v>104</v>
      </c>
      <c r="B2" s="2"/>
      <c r="C2" s="2"/>
      <c r="D2" s="2"/>
      <c r="E2" s="2"/>
      <c r="F2" s="2"/>
      <c r="G2" s="2"/>
    </row>
    <row r="4" spans="1:11">
      <c r="A4" s="3" t="s">
        <v>61</v>
      </c>
      <c r="B4" s="4" t="s">
        <v>67</v>
      </c>
      <c r="C4" s="4" t="s">
        <v>70</v>
      </c>
      <c r="D4" s="4" t="s">
        <v>72</v>
      </c>
      <c r="E4" s="4" t="s">
        <v>69</v>
      </c>
      <c r="F4" s="4" t="s">
        <v>77</v>
      </c>
      <c r="G4" s="4" t="s">
        <v>80</v>
      </c>
      <c r="H4" s="4" t="s">
        <v>76</v>
      </c>
      <c r="I4" s="4" t="s">
        <v>84</v>
      </c>
      <c r="J4" s="4" t="s">
        <v>87</v>
      </c>
      <c r="K4" s="4" t="s">
        <v>90</v>
      </c>
    </row>
    <row r="5" spans="1:11">
      <c r="A5" s="3" t="s">
        <v>62</v>
      </c>
      <c r="B5" s="4" t="s">
        <v>68</v>
      </c>
      <c r="C5" s="4" t="s">
        <v>71</v>
      </c>
      <c r="D5" s="4" t="s">
        <v>73</v>
      </c>
      <c r="E5" s="4" t="s">
        <v>75</v>
      </c>
      <c r="F5" s="4" t="s">
        <v>78</v>
      </c>
      <c r="G5" s="4" t="s">
        <v>81</v>
      </c>
      <c r="H5" s="4" t="s">
        <v>82</v>
      </c>
      <c r="I5" s="4" t="s">
        <v>85</v>
      </c>
      <c r="J5" s="4" t="s">
        <v>88</v>
      </c>
      <c r="K5" s="4" t="s">
        <v>91</v>
      </c>
    </row>
    <row r="6" spans="1:11">
      <c r="A6" s="3" t="s">
        <v>63</v>
      </c>
      <c r="B6" s="5">
        <v>230</v>
      </c>
      <c r="C6" s="5">
        <v>300</v>
      </c>
      <c r="D6" s="5">
        <v>250</v>
      </c>
      <c r="E6" s="5">
        <v>500</v>
      </c>
      <c r="F6" s="5">
        <v>230</v>
      </c>
      <c r="G6" s="5">
        <v>400</v>
      </c>
      <c r="H6" s="5">
        <v>550</v>
      </c>
      <c r="I6" s="5">
        <v>600</v>
      </c>
      <c r="J6" s="5">
        <v>300</v>
      </c>
      <c r="K6" s="5">
        <v>320</v>
      </c>
    </row>
    <row r="10" spans="1:3">
      <c r="A10" s="6" t="s">
        <v>61</v>
      </c>
      <c r="B10" s="7" t="s">
        <v>70</v>
      </c>
      <c r="C10" s="7" t="s">
        <v>105</v>
      </c>
    </row>
    <row r="11" spans="1:3">
      <c r="A11" s="6" t="s">
        <v>63</v>
      </c>
      <c r="B11" s="7">
        <f>HLOOKUP(B10,B4:K6,3,0)</f>
        <v>300</v>
      </c>
      <c r="C11" s="7">
        <f>HLOOKUP(C10,C4:L6,3,0)</f>
        <v>250</v>
      </c>
    </row>
    <row r="12" spans="1:3">
      <c r="A12" s="6" t="s">
        <v>62</v>
      </c>
      <c r="B12" s="7" t="str">
        <f>HLOOKUP(B10,B4:K6,2,0)</f>
        <v>NAME 2</v>
      </c>
      <c r="C12" s="7" t="str">
        <f>HLOOKUP(C10,C4:L6,2,0)</f>
        <v>NAME 3</v>
      </c>
    </row>
    <row r="15" spans="1:2">
      <c r="A15" s="6" t="s">
        <v>62</v>
      </c>
      <c r="B15" s="4" t="s">
        <v>73</v>
      </c>
    </row>
    <row r="16" spans="1:2">
      <c r="A16" s="6" t="s">
        <v>63</v>
      </c>
      <c r="B16">
        <f>HLOOKUP(B15,B5:K6,2,0)</f>
        <v>250</v>
      </c>
    </row>
  </sheetData>
  <mergeCells count="1">
    <mergeCell ref="A2:G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date</vt:lpstr>
      <vt:lpstr>Vlookup </vt:lpstr>
      <vt:lpstr>lookup</vt:lpstr>
      <vt:lpstr>VLOOKUP</vt:lpstr>
      <vt:lpstr>HLOOKUP</vt:lpstr>
      <vt:lpstr>XLOOKUP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Shelke</dc:creator>
  <cp:lastModifiedBy>Vijay Shelke</cp:lastModifiedBy>
  <dcterms:created xsi:type="dcterms:W3CDTF">2024-07-16T06:36:00Z</dcterms:created>
  <dcterms:modified xsi:type="dcterms:W3CDTF">2024-07-19T17:31:59Z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4C690D1EA0D44ECCA44E368B1CA7F209_11</vt:lpwstr>
  </property>
  <property fmtid="{D5CDD505-2E9C-101B-9397-08002B2CF9AE}" pid="3" name="KSOProductBuildVer">
    <vt:lpwstr>1033-12.2.0.17539</vt:lpwstr>
  </property>
</Properties>
</file>