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:\My Drive\ADEX\Datasets\"/>
    </mc:Choice>
  </mc:AlternateContent>
  <xr:revisionPtr revIDLastSave="0" documentId="13_ncr:1_{203693AE-BEC7-45BD-B853-EA9310C7A1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nancial data" sheetId="6" r:id="rId1"/>
    <sheet name="Functions" sheetId="13" r:id="rId2"/>
    <sheet name="Sheet1" sheetId="14" r:id="rId3"/>
    <sheet name="Sheet3" sheetId="16" r:id="rId4"/>
    <sheet name="Sheet2" sheetId="15" r:id="rId5"/>
  </sheets>
  <definedNames>
    <definedName name="_xlnm._FilterDatabase" localSheetId="1" hidden="1">Functions!$A$1:$A$19</definedName>
    <definedName name="HlookUp">Functions!$N$18:$O$23</definedName>
    <definedName name="Source">Functions!$G$1:$I$6</definedName>
    <definedName name="Source1">Functions!$G$19:$L$21</definedName>
    <definedName name="VlookUp">Functions!$L$1:$M$4</definedName>
    <definedName name="XlookUP">Functions!$L$8:$M$9</definedName>
    <definedName name="Xlookup1">Functions!$L$26:$M$27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4" l="1"/>
  <c r="R15" i="14"/>
  <c r="R14" i="14"/>
  <c r="R12" i="14"/>
  <c r="R11" i="14"/>
  <c r="S2" i="14"/>
  <c r="S3" i="14"/>
  <c r="S4" i="14"/>
  <c r="S5" i="14"/>
  <c r="S6" i="14"/>
  <c r="A6" i="14"/>
  <c r="A14" i="14"/>
  <c r="H15" i="14"/>
  <c r="G15" i="14"/>
  <c r="L4" i="14"/>
  <c r="K4" i="14"/>
  <c r="B4" i="14"/>
</calcChain>
</file>

<file path=xl/sharedStrings.xml><?xml version="1.0" encoding="utf-8"?>
<sst xmlns="http://schemas.openxmlformats.org/spreadsheetml/2006/main" count="4364" uniqueCount="104">
  <si>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</si>
  <si>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</si>
  <si>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</si>
  <si>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</si>
  <si>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</si>
  <si>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</si>
  <si>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</si>
  <si>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</si>
  <si>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</si>
  <si>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</si>
  <si>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</si>
  <si>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</si>
  <si>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</si>
  <si>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</si>
  <si>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</si>
  <si>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</si>
  <si>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</si>
  <si>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</si>
  <si>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</si>
  <si>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</si>
  <si>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</si>
  <si>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</si>
  <si>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</si>
  <si>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</si>
  <si>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</si>
  <si>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</si>
  <si>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</si>
  <si>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</si>
  <si>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</si>
  <si>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</si>
  <si>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</si>
  <si>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</si>
  <si>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</si>
  <si>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</si>
  <si>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</si>
  <si>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</si>
  <si>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</si>
  <si>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</si>
  <si>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</si>
  <si>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</si>
  <si>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</si>
  <si>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</si>
  <si>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</si>
  <si>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</si>
  <si>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</si>
  <si>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</si>
  <si>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</si>
  <si>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</si>
  <si>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</si>
  <si>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</si>
  <si>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Horizontal</t>
  </si>
  <si>
    <t>Xlookup</t>
  </si>
  <si>
    <t>Vertical lookup</t>
  </si>
  <si>
    <t>Sale price</t>
  </si>
  <si>
    <t>row1</t>
  </si>
  <si>
    <t>row2</t>
  </si>
  <si>
    <t>row3</t>
  </si>
  <si>
    <t>Lookupvalue</t>
  </si>
  <si>
    <t>INDEX</t>
  </si>
  <si>
    <t>index/number</t>
  </si>
  <si>
    <t>Student name</t>
  </si>
  <si>
    <t>Marks</t>
  </si>
  <si>
    <t>Abhishek</t>
  </si>
  <si>
    <t>Ravi</t>
  </si>
  <si>
    <t>Keshav</t>
  </si>
  <si>
    <t>Manali</t>
  </si>
  <si>
    <t>Kiran</t>
  </si>
  <si>
    <t>Student Name</t>
  </si>
  <si>
    <t>Rank</t>
  </si>
  <si>
    <t>Manali Pitkar</t>
  </si>
  <si>
    <t>Keshav Thorat</t>
  </si>
  <si>
    <t>Match</t>
  </si>
  <si>
    <t>Row</t>
  </si>
  <si>
    <t>Rows</t>
  </si>
  <si>
    <t>Column</t>
  </si>
  <si>
    <t>Columns</t>
  </si>
  <si>
    <t>Offset</t>
  </si>
  <si>
    <t>AAA</t>
  </si>
  <si>
    <t>Student First Name</t>
  </si>
  <si>
    <t>Student last Name</t>
  </si>
  <si>
    <t>Student Full name</t>
  </si>
  <si>
    <t>Kavya</t>
  </si>
  <si>
    <t>Thakur</t>
  </si>
  <si>
    <t>Nanda</t>
  </si>
  <si>
    <t>Mehta</t>
  </si>
  <si>
    <t>Rahul</t>
  </si>
  <si>
    <t>Sharma</t>
  </si>
  <si>
    <t>Vinayak</t>
  </si>
  <si>
    <t>Thosar</t>
  </si>
  <si>
    <t>Kumar</t>
  </si>
  <si>
    <t>KV_Thakur</t>
  </si>
  <si>
    <t>KV_Mehta</t>
  </si>
  <si>
    <t>KV_Sharma</t>
  </si>
  <si>
    <t>KV_Thosar</t>
  </si>
  <si>
    <t>KV_Kumar</t>
  </si>
  <si>
    <t>Abbrivation</t>
  </si>
  <si>
    <t>India</t>
  </si>
  <si>
    <t>Russia</t>
  </si>
  <si>
    <t>China</t>
  </si>
  <si>
    <t>IND_91</t>
  </si>
  <si>
    <t>RUS_91</t>
  </si>
  <si>
    <t>CHI_91</t>
  </si>
  <si>
    <t>GER_91</t>
  </si>
  <si>
    <t>FRA_91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</si>
</sst>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1" xfId="1" applyFont="1" applyBorder="1"/>
    <xf numFmtId="44" fontId="0" fillId="0" borderId="0" xfId="1" applyFont="1" applyBorder="1"/>
    <xf numFmtId="0" fontId="3" fillId="2" borderId="2" xfId="0" applyFont="1" applyFill="1" applyBorder="1"/>
    <xf numFmtId="44" fontId="3" fillId="2" borderId="2" xfId="1" applyFont="1" applyFill="1" applyBorder="1"/>
    <xf numFmtId="0" fontId="0" fillId="0" borderId="2" xfId="0" applyBorder="1"/>
    <xf numFmtId="44" fontId="0" fillId="0" borderId="2" xfId="1" applyFont="1" applyBorder="1"/>
    <xf numFmtId="44" fontId="0" fillId="0" borderId="2" xfId="1" applyFont="1" applyFill="1" applyBorder="1"/>
    <xf numFmtId="44" fontId="0" fillId="0" borderId="3" xfId="1" applyFont="1" applyFill="1" applyBorder="1"/>
    <xf numFmtId="0" fontId="4" fillId="3" borderId="0" xfId="0" applyFont="1" applyFill="1"/>
    <xf numFmtId="0" fontId="5" fillId="0" borderId="2" xfId="0" applyFont="1" applyBorder="1"/>
    <xf numFmtId="0" fontId="0" fillId="3" borderId="2" xfId="0" applyFill="1" applyBorder="1"/>
    <xf numFmtId="44" fontId="0" fillId="3" borderId="2" xfId="1" applyFont="1" applyFill="1" applyBorder="1"/>
    <xf numFmtId="0" fontId="0" fillId="4" borderId="0" xfId="0" applyFill="1"/>
    <xf numFmtId="44" fontId="2" fillId="4" borderId="0" xfId="1" applyFont="1" applyFill="1"/>
    <xf numFmtId="0" fontId="5" fillId="3" borderId="0" xfId="0" applyFont="1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C16" sqref="C1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1.5546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23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C054-D821-447C-9CDD-FE86464D58A5}">
  <dimension ref="A1:N20"/>
  <sheetViews>
    <sheetView workbookViewId="0">
      <selection activeCell="A2" sqref="A2:D12"/>
    </sheetView>
  </sheetViews>
  <sheetFormatPr defaultRowHeight="14.4" x14ac:dyDescent="0.3"/>
  <cols>
    <col min="1" max="1" width="14.88671875" bestFit="1" customWidth="1"/>
    <col min="2" max="2" width="9.88671875" bestFit="1" customWidth="1"/>
    <col min="3" max="3" width="9.44140625" bestFit="1" customWidth="1"/>
    <col min="4" max="4" width="14.5546875" bestFit="1" customWidth="1"/>
    <col min="5" max="5" width="10.33203125" bestFit="1" customWidth="1"/>
    <col min="7" max="7" width="19" bestFit="1" customWidth="1"/>
    <col min="8" max="8" width="15.77734375" bestFit="1" customWidth="1"/>
    <col min="9" max="9" width="11.109375" bestFit="1" customWidth="1"/>
    <col min="11" max="11" width="14.88671875" bestFit="1" customWidth="1"/>
    <col min="12" max="12" width="9.21875" bestFit="1" customWidth="1"/>
    <col min="13" max="13" width="12.6640625" bestFit="1" customWidth="1"/>
    <col min="14" max="14" width="14.88671875" bestFit="1" customWidth="1"/>
  </cols>
  <sheetData>
    <row r="1" spans="1:14" x14ac:dyDescent="0.3">
      <c r="A1" s="12" t="s">
        <v>6</v>
      </c>
      <c r="B1" s="13" t="s">
        <v>37</v>
      </c>
      <c r="C1" s="12" t="s">
        <v>4</v>
      </c>
      <c r="D1" s="13" t="s">
        <v>44</v>
      </c>
      <c r="E1" s="13" t="s">
        <v>35</v>
      </c>
      <c r="G1" s="12" t="s">
        <v>6</v>
      </c>
      <c r="H1" s="13" t="s">
        <v>37</v>
      </c>
      <c r="I1" s="13" t="s">
        <v>35</v>
      </c>
      <c r="M1" t="s">
        <v>60</v>
      </c>
      <c r="N1" t="s">
        <v>61</v>
      </c>
    </row>
    <row r="2" spans="1:14" x14ac:dyDescent="0.3">
      <c r="A2" s="14" t="s">
        <v>10</v>
      </c>
      <c r="B2" s="15" t="s">
        <v>38</v>
      </c>
      <c r="C2" s="14">
        <v>974</v>
      </c>
      <c r="D2" s="15" t="s">
        <v>46</v>
      </c>
      <c r="E2" s="15">
        <v>7</v>
      </c>
      <c r="G2" s="14" t="s">
        <v>10</v>
      </c>
      <c r="H2" s="15" t="s">
        <v>38</v>
      </c>
      <c r="I2" s="14">
        <v>21</v>
      </c>
      <c r="M2" t="s">
        <v>70</v>
      </c>
      <c r="N2">
        <v>94</v>
      </c>
    </row>
    <row r="3" spans="1:14" x14ac:dyDescent="0.3">
      <c r="A3" s="14" t="s">
        <v>10</v>
      </c>
      <c r="B3" s="15" t="s">
        <v>38</v>
      </c>
      <c r="C3" s="14">
        <v>2518</v>
      </c>
      <c r="D3" s="15" t="s">
        <v>46</v>
      </c>
      <c r="E3" s="15">
        <v>15</v>
      </c>
      <c r="G3" s="14" t="s">
        <v>8</v>
      </c>
      <c r="H3" s="15" t="s">
        <v>39</v>
      </c>
      <c r="I3" s="14">
        <v>14</v>
      </c>
      <c r="M3" t="s">
        <v>62</v>
      </c>
      <c r="N3">
        <v>89</v>
      </c>
    </row>
    <row r="4" spans="1:14" x14ac:dyDescent="0.3">
      <c r="A4" s="14" t="s">
        <v>8</v>
      </c>
      <c r="B4" s="21" t="s">
        <v>38</v>
      </c>
      <c r="C4" s="14">
        <v>1006</v>
      </c>
      <c r="D4" s="15" t="s">
        <v>46</v>
      </c>
      <c r="E4" s="15">
        <v>7</v>
      </c>
      <c r="G4" s="14" t="s">
        <v>11</v>
      </c>
      <c r="H4" s="15" t="s">
        <v>40</v>
      </c>
      <c r="I4" s="14">
        <v>132</v>
      </c>
      <c r="M4" t="s">
        <v>66</v>
      </c>
      <c r="N4">
        <v>78</v>
      </c>
    </row>
    <row r="5" spans="1:14" x14ac:dyDescent="0.3">
      <c r="A5" s="14" t="s">
        <v>8</v>
      </c>
      <c r="B5" s="15" t="s">
        <v>39</v>
      </c>
      <c r="C5" s="14">
        <v>367</v>
      </c>
      <c r="D5" s="15" t="s">
        <v>46</v>
      </c>
      <c r="E5" s="15">
        <v>7</v>
      </c>
      <c r="G5" s="14" t="s">
        <v>9</v>
      </c>
      <c r="H5" s="15" t="s">
        <v>42</v>
      </c>
      <c r="I5" s="14">
        <v>350</v>
      </c>
      <c r="M5" t="s">
        <v>69</v>
      </c>
      <c r="N5">
        <v>70</v>
      </c>
    </row>
    <row r="6" spans="1:14" x14ac:dyDescent="0.3">
      <c r="A6" s="14" t="s">
        <v>8</v>
      </c>
      <c r="B6" s="15" t="s">
        <v>39</v>
      </c>
      <c r="C6" s="14">
        <v>883</v>
      </c>
      <c r="D6" s="16" t="s">
        <v>48</v>
      </c>
      <c r="E6" s="15">
        <v>7</v>
      </c>
      <c r="G6" s="14" t="s">
        <v>7</v>
      </c>
      <c r="H6" s="14"/>
      <c r="I6" s="14"/>
      <c r="M6" t="s">
        <v>63</v>
      </c>
      <c r="N6">
        <v>67</v>
      </c>
    </row>
    <row r="7" spans="1:14" x14ac:dyDescent="0.3">
      <c r="A7" s="14" t="s">
        <v>10</v>
      </c>
      <c r="B7" s="15" t="s">
        <v>39</v>
      </c>
      <c r="C7" s="14">
        <v>549</v>
      </c>
      <c r="D7" s="16" t="s">
        <v>48</v>
      </c>
      <c r="E7" s="15">
        <v>12</v>
      </c>
    </row>
    <row r="8" spans="1:14" x14ac:dyDescent="0.3">
      <c r="A8" s="14" t="s">
        <v>8</v>
      </c>
      <c r="B8" s="15" t="s">
        <v>39</v>
      </c>
      <c r="C8" s="14">
        <v>788</v>
      </c>
      <c r="D8" s="16" t="s">
        <v>48</v>
      </c>
      <c r="E8" s="15">
        <v>350</v>
      </c>
    </row>
    <row r="9" spans="1:14" x14ac:dyDescent="0.3">
      <c r="A9" s="14" t="s">
        <v>11</v>
      </c>
      <c r="B9" s="15" t="s">
        <v>40</v>
      </c>
      <c r="C9" s="14">
        <v>2472</v>
      </c>
      <c r="D9" s="16" t="s">
        <v>48</v>
      </c>
      <c r="E9" s="15">
        <v>7</v>
      </c>
    </row>
    <row r="10" spans="1:14" x14ac:dyDescent="0.3">
      <c r="A10" s="14" t="s">
        <v>10</v>
      </c>
      <c r="B10" s="15" t="s">
        <v>40</v>
      </c>
      <c r="C10" s="14">
        <v>1143</v>
      </c>
      <c r="D10" s="16" t="s">
        <v>48</v>
      </c>
      <c r="E10" s="15">
        <v>12</v>
      </c>
    </row>
    <row r="11" spans="1:14" x14ac:dyDescent="0.3">
      <c r="A11" s="14" t="s">
        <v>11</v>
      </c>
      <c r="B11" s="15" t="s">
        <v>40</v>
      </c>
      <c r="C11" s="14">
        <v>1725</v>
      </c>
      <c r="D11" s="16" t="s">
        <v>47</v>
      </c>
      <c r="E11" s="15">
        <v>125</v>
      </c>
    </row>
    <row r="12" spans="1:14" x14ac:dyDescent="0.3">
      <c r="A12" s="14" t="s">
        <v>8</v>
      </c>
      <c r="B12" s="15" t="s">
        <v>40</v>
      </c>
      <c r="C12" s="14">
        <v>912</v>
      </c>
      <c r="D12" s="16" t="s">
        <v>47</v>
      </c>
      <c r="E12" s="15">
        <v>12</v>
      </c>
    </row>
    <row r="13" spans="1:14" x14ac:dyDescent="0.3">
      <c r="A13" s="14" t="s">
        <v>9</v>
      </c>
      <c r="B13" s="15" t="s">
        <v>40</v>
      </c>
      <c r="C13" s="14">
        <v>2152</v>
      </c>
      <c r="D13" s="16" t="s">
        <v>47</v>
      </c>
      <c r="E13" s="15">
        <v>12</v>
      </c>
      <c r="G13" t="s">
        <v>54</v>
      </c>
      <c r="H13" s="12" t="s">
        <v>6</v>
      </c>
      <c r="I13" s="14" t="s">
        <v>10</v>
      </c>
      <c r="J13" s="20" t="s">
        <v>8</v>
      </c>
      <c r="K13" s="14" t="s">
        <v>11</v>
      </c>
      <c r="L13" s="14" t="s">
        <v>9</v>
      </c>
      <c r="M13" s="14" t="s">
        <v>7</v>
      </c>
    </row>
    <row r="14" spans="1:14" x14ac:dyDescent="0.3">
      <c r="A14" s="14" t="s">
        <v>7</v>
      </c>
      <c r="B14" s="15" t="s">
        <v>40</v>
      </c>
      <c r="C14" s="14">
        <v>1817</v>
      </c>
      <c r="D14" s="16" t="s">
        <v>47</v>
      </c>
      <c r="E14" s="15">
        <v>300</v>
      </c>
      <c r="G14" t="s">
        <v>55</v>
      </c>
      <c r="H14" s="13" t="s">
        <v>37</v>
      </c>
      <c r="I14" s="15" t="s">
        <v>38</v>
      </c>
      <c r="J14" s="21" t="s">
        <v>39</v>
      </c>
      <c r="K14" s="15" t="s">
        <v>40</v>
      </c>
      <c r="L14" s="15" t="s">
        <v>42</v>
      </c>
      <c r="M14" s="14"/>
    </row>
    <row r="15" spans="1:14" x14ac:dyDescent="0.3">
      <c r="A15" s="14" t="s">
        <v>10</v>
      </c>
      <c r="B15" s="15" t="s">
        <v>40</v>
      </c>
      <c r="C15" s="14">
        <v>1513</v>
      </c>
      <c r="D15" s="16" t="s">
        <v>47</v>
      </c>
      <c r="E15" s="15">
        <v>350</v>
      </c>
      <c r="G15" t="s">
        <v>56</v>
      </c>
      <c r="H15" s="13" t="s">
        <v>35</v>
      </c>
      <c r="I15" s="14">
        <v>21</v>
      </c>
      <c r="J15" s="20">
        <v>14</v>
      </c>
      <c r="K15" s="14">
        <v>132</v>
      </c>
      <c r="L15" s="14">
        <v>350</v>
      </c>
      <c r="M15" s="14">
        <v>900</v>
      </c>
    </row>
    <row r="16" spans="1:14" x14ac:dyDescent="0.3">
      <c r="A16" s="14" t="s">
        <v>9</v>
      </c>
      <c r="B16" s="15" t="s">
        <v>42</v>
      </c>
      <c r="C16" s="14">
        <v>1493</v>
      </c>
      <c r="D16" s="16" t="s">
        <v>47</v>
      </c>
      <c r="E16" s="15">
        <v>350</v>
      </c>
    </row>
    <row r="17" spans="1:14" x14ac:dyDescent="0.3">
      <c r="A17" s="14" t="s">
        <v>8</v>
      </c>
      <c r="B17" s="15" t="s">
        <v>42</v>
      </c>
      <c r="C17" s="14">
        <v>1804</v>
      </c>
      <c r="D17" s="16" t="s">
        <v>47</v>
      </c>
      <c r="E17" s="15">
        <v>15</v>
      </c>
    </row>
    <row r="18" spans="1:14" x14ac:dyDescent="0.3">
      <c r="E18" s="11"/>
    </row>
    <row r="19" spans="1:14" x14ac:dyDescent="0.3">
      <c r="E19" s="10"/>
    </row>
    <row r="20" spans="1:14" x14ac:dyDescent="0.3">
      <c r="N20" s="17"/>
    </row>
  </sheetData>
  <sortState xmlns:xlrd2="http://schemas.microsoft.com/office/spreadsheetml/2017/richdata2" ref="M2:N6">
    <sortCondition descending="1" ref="N2:N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637F-9AD1-4673-AEED-B409927B1E65}">
  <dimension ref="A1:T15"/>
  <sheetViews>
    <sheetView tabSelected="1" workbookViewId="0">
      <selection activeCell="H10" sqref="H10"/>
    </sheetView>
  </sheetViews>
  <sheetFormatPr defaultRowHeight="14.4" x14ac:dyDescent="0.3"/>
  <cols>
    <col min="1" max="1" width="22.109375" bestFit="1" customWidth="1"/>
    <col min="2" max="2" width="10.88671875" bestFit="1" customWidth="1"/>
    <col min="6" max="6" width="16.109375" bestFit="1" customWidth="1"/>
    <col min="8" max="8" width="21.6640625" bestFit="1" customWidth="1"/>
    <col min="9" max="9" width="11.33203125" bestFit="1" customWidth="1"/>
    <col min="10" max="10" width="15.44140625" bestFit="1" customWidth="1"/>
    <col min="11" max="11" width="10.77734375" bestFit="1" customWidth="1"/>
    <col min="12" max="12" width="10.88671875" bestFit="1" customWidth="1"/>
    <col min="17" max="17" width="13.109375" bestFit="1" customWidth="1"/>
    <col min="18" max="18" width="12.5546875" bestFit="1" customWidth="1"/>
  </cols>
  <sheetData>
    <row r="1" spans="1:20" ht="18" x14ac:dyDescent="0.35">
      <c r="Q1" s="24" t="s">
        <v>71</v>
      </c>
      <c r="R1" t="s">
        <v>67</v>
      </c>
      <c r="S1" t="s">
        <v>68</v>
      </c>
    </row>
    <row r="2" spans="1:20" ht="23.4" x14ac:dyDescent="0.45">
      <c r="A2" s="18" t="s">
        <v>52</v>
      </c>
      <c r="J2" s="18" t="s">
        <v>50</v>
      </c>
      <c r="L2" s="18"/>
      <c r="R2" t="s">
        <v>65</v>
      </c>
      <c r="S2">
        <f>MATCH(R2&amp;"*",Functions!$M$2:$M$6)</f>
        <v>4</v>
      </c>
    </row>
    <row r="3" spans="1:20" ht="18" x14ac:dyDescent="0.35">
      <c r="A3" s="19" t="s">
        <v>37</v>
      </c>
      <c r="B3" s="19" t="s">
        <v>53</v>
      </c>
      <c r="J3" s="19" t="s">
        <v>6</v>
      </c>
      <c r="K3" s="19" t="s">
        <v>37</v>
      </c>
      <c r="L3" s="19" t="s">
        <v>35</v>
      </c>
      <c r="R3" t="s">
        <v>62</v>
      </c>
      <c r="S3">
        <f>MATCH(R3&amp;"*",Functions!$M$2:$M$6,)</f>
        <v>2</v>
      </c>
      <c r="T3" t="s">
        <v>77</v>
      </c>
    </row>
    <row r="4" spans="1:20" ht="18" x14ac:dyDescent="0.35">
      <c r="A4" s="19" t="s">
        <v>40</v>
      </c>
      <c r="B4" s="19">
        <f>VLOOKUP(A4,Functions!H1:I6,2,FALSE)</f>
        <v>132</v>
      </c>
      <c r="I4" t="s">
        <v>57</v>
      </c>
      <c r="J4" s="19" t="s">
        <v>10</v>
      </c>
      <c r="K4" s="19" t="str">
        <f>HLOOKUP(J4,Functions!H13:M15,2,FALSE)</f>
        <v>Carretera</v>
      </c>
      <c r="L4" s="19">
        <f>HLOOKUP(J4,Functions!H13:M15,3,FALSE)</f>
        <v>21</v>
      </c>
      <c r="R4" t="s">
        <v>66</v>
      </c>
      <c r="S4">
        <f>MATCH(R4&amp;"*",Functions!$M$2:$M$6,)</f>
        <v>3</v>
      </c>
    </row>
    <row r="5" spans="1:20" x14ac:dyDescent="0.3">
      <c r="R5" t="s">
        <v>63</v>
      </c>
      <c r="S5">
        <f>MATCH(R5&amp;"*",Functions!$M$2:$M$6,)</f>
        <v>5</v>
      </c>
    </row>
    <row r="6" spans="1:20" x14ac:dyDescent="0.3">
      <c r="A6">
        <f>MATCH(A4,Functions!H1:H6)</f>
        <v>4</v>
      </c>
      <c r="B6" t="s">
        <v>59</v>
      </c>
      <c r="R6" t="s">
        <v>64</v>
      </c>
      <c r="S6">
        <f>MATCH(R6&amp;"*",Functions!$M$2:$M$6,)</f>
        <v>1</v>
      </c>
    </row>
    <row r="11" spans="1:20" ht="23.4" x14ac:dyDescent="0.45">
      <c r="Q11" s="18" t="s">
        <v>72</v>
      </c>
      <c r="R11">
        <f>ROW('Financial data'!O314)</f>
        <v>314</v>
      </c>
    </row>
    <row r="12" spans="1:20" ht="23.4" x14ac:dyDescent="0.45">
      <c r="Q12" s="18" t="s">
        <v>73</v>
      </c>
      <c r="R12">
        <f>ROWS(Functions!A2:D12)</f>
        <v>11</v>
      </c>
    </row>
    <row r="13" spans="1:20" ht="23.4" x14ac:dyDescent="0.45">
      <c r="A13" s="18" t="s">
        <v>58</v>
      </c>
      <c r="F13" s="18" t="s">
        <v>51</v>
      </c>
    </row>
    <row r="14" spans="1:20" ht="23.4" x14ac:dyDescent="0.45">
      <c r="A14" s="22" t="str">
        <f>INDEX('Financial data'!A:E,16,3)</f>
        <v>Montana</v>
      </c>
      <c r="F14" s="19" t="s">
        <v>6</v>
      </c>
      <c r="G14" s="19" t="s">
        <v>37</v>
      </c>
      <c r="H14" s="19" t="s">
        <v>53</v>
      </c>
      <c r="K14" s="18" t="s">
        <v>76</v>
      </c>
      <c r="L14">
        <f ca="1">OFFSET(Q1,2,2)</f>
        <v>2</v>
      </c>
      <c r="Q14" s="18" t="s">
        <v>74</v>
      </c>
      <c r="R14">
        <f>COLUMN('Financial data'!J5)</f>
        <v>10</v>
      </c>
    </row>
    <row r="15" spans="1:20" ht="23.4" x14ac:dyDescent="0.45">
      <c r="F15" s="19" t="s">
        <v>7</v>
      </c>
      <c r="G15" s="19">
        <f>_xlfn.XLOOKUP(F15,Functions!G1:G6,Functions!H1:H6,"NA",0)</f>
        <v>0</v>
      </c>
      <c r="H15" s="14">
        <f>_xlfn.XLOOKUP(F15,Functions!I13:M13,Functions!I15:M15,"Sale price is not available",0)</f>
        <v>900</v>
      </c>
      <c r="Q15" s="18" t="s">
        <v>75</v>
      </c>
      <c r="R15">
        <f>COLUMNS(financials[#Headers])</f>
        <v>16</v>
      </c>
    </row>
  </sheetData>
  <sheetProtection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EEC1-90C4-4414-868F-3E00FC86A820}">
  <dimension ref="A1"/>
  <sheetViews>
    <sheetView workbookViewId="0">
      <selection activeCell="L7" sqref="L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0AB8-0979-4B5D-A04F-AA12F826C98F}">
  <dimension ref="A1:V17"/>
  <sheetViews>
    <sheetView workbookViewId="0">
      <selection activeCell="U9" sqref="U9:U13"/>
    </sheetView>
  </sheetViews>
  <sheetFormatPr defaultRowHeight="14.4" x14ac:dyDescent="0.3"/>
  <cols>
    <col min="15" max="15" width="12" bestFit="1" customWidth="1"/>
    <col min="16" max="16" width="11" bestFit="1" customWidth="1"/>
    <col min="20" max="20" width="16.5546875" bestFit="1" customWidth="1"/>
    <col min="21" max="21" width="16" bestFit="1" customWidth="1"/>
    <col min="22" max="22" width="15.5546875" bestFit="1" customWidth="1"/>
  </cols>
  <sheetData>
    <row r="1" spans="1:22" x14ac:dyDescent="0.3">
      <c r="A1" s="25">
        <v>101</v>
      </c>
      <c r="B1" s="26">
        <v>302</v>
      </c>
      <c r="C1">
        <v>503</v>
      </c>
      <c r="D1">
        <v>704</v>
      </c>
      <c r="E1">
        <v>905</v>
      </c>
      <c r="F1">
        <v>1106</v>
      </c>
      <c r="G1">
        <v>1307</v>
      </c>
      <c r="T1" t="s">
        <v>78</v>
      </c>
      <c r="U1" t="s">
        <v>79</v>
      </c>
      <c r="V1" t="s">
        <v>80</v>
      </c>
    </row>
    <row r="2" spans="1:22" x14ac:dyDescent="0.3">
      <c r="A2">
        <v>201</v>
      </c>
      <c r="T2" t="s">
        <v>81</v>
      </c>
      <c r="U2" t="s">
        <v>82</v>
      </c>
      <c r="V2" t="s">
        <v>90</v>
      </c>
    </row>
    <row r="3" spans="1:22" x14ac:dyDescent="0.3">
      <c r="A3">
        <v>301</v>
      </c>
      <c r="T3" t="s">
        <v>83</v>
      </c>
      <c r="U3" t="s">
        <v>84</v>
      </c>
      <c r="V3" t="s">
        <v>91</v>
      </c>
    </row>
    <row r="4" spans="1:22" x14ac:dyDescent="0.3">
      <c r="A4">
        <v>401</v>
      </c>
      <c r="T4" t="s">
        <v>85</v>
      </c>
      <c r="U4" t="s">
        <v>86</v>
      </c>
      <c r="V4" t="s">
        <v>92</v>
      </c>
    </row>
    <row r="5" spans="1:22" x14ac:dyDescent="0.3">
      <c r="A5">
        <v>501</v>
      </c>
      <c r="K5">
        <v>101</v>
      </c>
      <c r="L5">
        <v>2693.3333333333267</v>
      </c>
      <c r="M5">
        <v>71822.22222222187</v>
      </c>
      <c r="N5">
        <v>1915259.2592592449</v>
      </c>
      <c r="O5">
        <v>51073580.246913075</v>
      </c>
      <c r="P5">
        <v>1361962139.9176786</v>
      </c>
      <c r="T5" t="s">
        <v>87</v>
      </c>
      <c r="U5" t="s">
        <v>88</v>
      </c>
      <c r="V5" t="s">
        <v>93</v>
      </c>
    </row>
    <row r="6" spans="1:22" x14ac:dyDescent="0.3">
      <c r="A6">
        <v>601</v>
      </c>
      <c r="K6">
        <v>117.6666666666667</v>
      </c>
      <c r="L6">
        <v>3137.777777777771</v>
      </c>
      <c r="M6">
        <v>83674.07407407368</v>
      </c>
      <c r="N6">
        <v>2231308.6419752925</v>
      </c>
      <c r="O6">
        <v>59501563.786007658</v>
      </c>
      <c r="P6">
        <v>1586708367.6268668</v>
      </c>
      <c r="T6" t="s">
        <v>63</v>
      </c>
      <c r="U6" t="s">
        <v>89</v>
      </c>
      <c r="V6" t="s">
        <v>94</v>
      </c>
    </row>
    <row r="7" spans="1:22" x14ac:dyDescent="0.3">
      <c r="A7">
        <v>701</v>
      </c>
      <c r="K7">
        <v>134.3333333333334</v>
      </c>
      <c r="L7">
        <v>3582.2222222222149</v>
      </c>
      <c r="M7">
        <v>95525.92592592549</v>
      </c>
      <c r="N7">
        <v>2547358.0246913405</v>
      </c>
      <c r="O7">
        <v>67929547.32510224</v>
      </c>
      <c r="P7">
        <v>1811454595.3360553</v>
      </c>
    </row>
    <row r="8" spans="1:22" x14ac:dyDescent="0.3">
      <c r="A8">
        <v>801</v>
      </c>
      <c r="K8">
        <v>151.00000000000011</v>
      </c>
      <c r="L8">
        <v>4026.6666666666597</v>
      </c>
      <c r="M8">
        <v>107377.77777777733</v>
      </c>
      <c r="N8">
        <v>2863407.4074073881</v>
      </c>
      <c r="O8">
        <v>76357530.864196822</v>
      </c>
      <c r="P8">
        <v>2036200823.0452437</v>
      </c>
      <c r="T8" t="s">
        <v>36</v>
      </c>
      <c r="U8" t="s">
        <v>95</v>
      </c>
    </row>
    <row r="9" spans="1:22" x14ac:dyDescent="0.3">
      <c r="A9">
        <v>901</v>
      </c>
      <c r="K9">
        <v>167.6666666666668</v>
      </c>
      <c r="L9">
        <v>4471.1111111111031</v>
      </c>
      <c r="M9">
        <v>119229.62962962913</v>
      </c>
      <c r="N9">
        <v>3179456.7901234357</v>
      </c>
      <c r="O9">
        <v>84785514.403291404</v>
      </c>
      <c r="P9">
        <v>2260947050.7544317</v>
      </c>
      <c r="T9" t="s">
        <v>96</v>
      </c>
      <c r="U9" t="s">
        <v>99</v>
      </c>
    </row>
    <row r="10" spans="1:22" x14ac:dyDescent="0.3">
      <c r="A10">
        <v>1001</v>
      </c>
      <c r="K10">
        <v>184.33333333333348</v>
      </c>
      <c r="L10">
        <v>4915.5555555555475</v>
      </c>
      <c r="M10">
        <v>131081.48148148094</v>
      </c>
      <c r="N10">
        <v>3495506.1728394828</v>
      </c>
      <c r="O10">
        <v>93213497.942385986</v>
      </c>
      <c r="P10">
        <v>2485693278.4636202</v>
      </c>
      <c r="T10" t="s">
        <v>97</v>
      </c>
      <c r="U10" t="s">
        <v>100</v>
      </c>
    </row>
    <row r="11" spans="1:22" x14ac:dyDescent="0.3">
      <c r="A11">
        <v>1101</v>
      </c>
      <c r="K11">
        <v>201.0000000000002</v>
      </c>
      <c r="L11">
        <v>5359.9999999999918</v>
      </c>
      <c r="M11">
        <v>142933.33333333276</v>
      </c>
      <c r="N11">
        <v>3811555.5555555308</v>
      </c>
      <c r="O11">
        <v>101641481.48148057</v>
      </c>
      <c r="P11">
        <v>2710439506.1728086</v>
      </c>
      <c r="T11" t="s">
        <v>98</v>
      </c>
      <c r="U11" t="s">
        <v>101</v>
      </c>
    </row>
    <row r="12" spans="1:22" x14ac:dyDescent="0.3">
      <c r="A12">
        <v>1201</v>
      </c>
      <c r="K12">
        <v>217.66666666666691</v>
      </c>
      <c r="L12">
        <v>5804.4444444444362</v>
      </c>
      <c r="M12">
        <v>154785.18518518459</v>
      </c>
      <c r="N12">
        <v>4127604.9382715789</v>
      </c>
      <c r="O12">
        <v>110069465.02057517</v>
      </c>
      <c r="P12">
        <v>2935185733.8819971</v>
      </c>
      <c r="T12" t="s">
        <v>19</v>
      </c>
      <c r="U12" t="s">
        <v>102</v>
      </c>
    </row>
    <row r="13" spans="1:22" x14ac:dyDescent="0.3">
      <c r="A13">
        <v>1301</v>
      </c>
      <c r="K13">
        <v>234.3333333333336</v>
      </c>
      <c r="L13">
        <v>6248.8888888888805</v>
      </c>
      <c r="M13">
        <v>166637.03703703638</v>
      </c>
      <c r="N13">
        <v>4443654.320987626</v>
      </c>
      <c r="O13">
        <v>118497448.55966973</v>
      </c>
      <c r="P13">
        <v>3159931961.5911851</v>
      </c>
      <c r="T13" t="s">
        <v>18</v>
      </c>
      <c r="U13" t="s">
        <v>103</v>
      </c>
    </row>
    <row r="14" spans="1:22" x14ac:dyDescent="0.3">
      <c r="A14">
        <v>1401</v>
      </c>
      <c r="K14">
        <v>251.00000000000028</v>
      </c>
      <c r="L14">
        <v>6693.3333333333239</v>
      </c>
      <c r="M14">
        <v>178488.88888888821</v>
      </c>
      <c r="N14">
        <v>4759703.7037036736</v>
      </c>
      <c r="O14">
        <v>126925432.09876432</v>
      </c>
      <c r="P14">
        <v>3384678189.3003731</v>
      </c>
    </row>
    <row r="15" spans="1:22" x14ac:dyDescent="0.3">
      <c r="K15">
        <v>267.66666666666697</v>
      </c>
      <c r="L15">
        <v>7137.7777777777683</v>
      </c>
      <c r="M15">
        <v>190340.74074074</v>
      </c>
      <c r="N15">
        <v>5075753.0864197211</v>
      </c>
      <c r="O15">
        <v>135353415.6378589</v>
      </c>
      <c r="P15">
        <v>3609424417.0095615</v>
      </c>
    </row>
    <row r="16" spans="1:22" x14ac:dyDescent="0.3">
      <c r="K16">
        <v>284.33333333333371</v>
      </c>
      <c r="L16">
        <v>7582.2222222222135</v>
      </c>
      <c r="M16">
        <v>202192.59259259186</v>
      </c>
      <c r="N16">
        <v>5391802.4691357696</v>
      </c>
      <c r="O16">
        <v>143781399.17695349</v>
      </c>
      <c r="P16">
        <v>3834170644.7187505</v>
      </c>
    </row>
    <row r="17" spans="11:16" x14ac:dyDescent="0.3">
      <c r="K17">
        <v>301.0000000000004</v>
      </c>
      <c r="L17">
        <v>8026.666666666657</v>
      </c>
      <c r="M17">
        <v>214044.44444444365</v>
      </c>
      <c r="N17">
        <v>5707851.8518518172</v>
      </c>
      <c r="O17">
        <v>152209382.71604806</v>
      </c>
      <c r="P17">
        <v>4058916872.4279385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Financial data</vt:lpstr>
      <vt:lpstr>Functions</vt:lpstr>
      <vt:lpstr>Sheet1</vt:lpstr>
      <vt:lpstr>Sheet3</vt:lpstr>
      <vt:lpstr>Sheet2</vt:lpstr>
      <vt:lpstr>HlookUp</vt:lpstr>
      <vt:lpstr>Source</vt:lpstr>
      <vt:lpstr>Source1</vt:lpstr>
      <vt:lpstr>VlookUp</vt:lpstr>
      <vt:lpstr>XlookUP</vt:lpstr>
      <vt:lpstr>Xlookup1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Ashwini Hambarde</cp:lastModifiedBy>
  <dcterms:created xsi:type="dcterms:W3CDTF">2014-01-28T02:45:41Z</dcterms:created>
  <dcterms:modified xsi:type="dcterms:W3CDTF">2024-04-06T06:11:26Z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