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liveconcordia-my.sharepoint.com/personal/p_foro_live_concordia_ca/Documents/Teaching courses/COMM213- fall23,winter24/Sessions/Session 4/Lab 4/Lab Answers/"/>
    </mc:Choice>
  </mc:AlternateContent>
  <xr:revisionPtr revIDLastSave="6" documentId="13_ncr:1_{9B287DE2-AAD3-41ED-8DEB-9976F95FCEFC}" xr6:coauthVersionLast="47" xr6:coauthVersionMax="47" xr10:uidLastSave="{39DDB69D-7E32-4D5E-B5EC-6C360821F99C}"/>
  <bookViews>
    <workbookView xWindow="-110" yWindow="-110" windowWidth="19420" windowHeight="10300" firstSheet="1" activeTab="3" xr2:uid="{966471D9-147D-42B6-9A8A-25DC10051F40}"/>
  </bookViews>
  <sheets>
    <sheet name="Borrower" sheetId="1" r:id="rId1"/>
    <sheet name="Loan_Borrower" sheetId="2" r:id="rId2"/>
    <sheet name="Calculation" sheetId="3" r:id="rId3"/>
    <sheet name="Dashboard" sheetId="4" r:id="rId4"/>
  </sheets>
  <definedNames>
    <definedName name="_xlnm._FilterDatabase" localSheetId="0" hidden="1">Borrower!#REF!</definedName>
    <definedName name="_xlchart.v5.0" hidden="1">Calculation!$H$1</definedName>
    <definedName name="_xlchart.v5.1" hidden="1">Calculation!$H$2:$H$46</definedName>
    <definedName name="_xlchart.v5.2" hidden="1">Calculation!$I$1</definedName>
    <definedName name="_xlchart.v5.3" hidden="1">Calculation!$I$2:$I$46</definedName>
    <definedName name="CodeState">Calculation!$A$2:$B$53</definedName>
    <definedName name="Slicer_loan_status">#N/A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3" l="1" a="1"/>
  <c r="H2" i="3" s="1"/>
  <c r="C11" i="4"/>
  <c r="B11" i="4"/>
  <c r="A11" i="4"/>
  <c r="J191" i="2"/>
  <c r="J199" i="2"/>
  <c r="J207" i="2"/>
  <c r="J215" i="2"/>
  <c r="J223" i="2"/>
  <c r="J231" i="2"/>
  <c r="J239" i="2"/>
  <c r="J247" i="2"/>
  <c r="J255" i="2"/>
  <c r="J263" i="2"/>
  <c r="J271" i="2"/>
  <c r="J279" i="2"/>
  <c r="J287" i="2"/>
  <c r="J295" i="2"/>
  <c r="J303" i="2"/>
  <c r="J311" i="2"/>
  <c r="J319" i="2"/>
  <c r="J327" i="2"/>
  <c r="J335" i="2"/>
  <c r="J343" i="2"/>
  <c r="J351" i="2"/>
  <c r="J367" i="2"/>
  <c r="J375" i="2"/>
  <c r="J383" i="2"/>
  <c r="J391" i="2"/>
  <c r="J439" i="2"/>
  <c r="J447" i="2"/>
  <c r="J455" i="2"/>
  <c r="J463" i="2"/>
  <c r="J471" i="2"/>
  <c r="J479" i="2"/>
  <c r="J487" i="2"/>
  <c r="J495" i="2"/>
  <c r="J503" i="2"/>
  <c r="I2" i="2"/>
  <c r="I3" i="2"/>
  <c r="I4" i="2"/>
  <c r="I5" i="2"/>
  <c r="I6" i="2"/>
  <c r="I7" i="2"/>
  <c r="I8" i="2"/>
  <c r="I9" i="2"/>
  <c r="I10" i="2"/>
  <c r="I11" i="2"/>
  <c r="I12" i="2"/>
  <c r="I13" i="2"/>
  <c r="I14" i="2"/>
  <c r="I15" i="2"/>
  <c r="I16" i="2"/>
  <c r="I17" i="2"/>
  <c r="I18" i="2"/>
  <c r="I19" i="2"/>
  <c r="I20" i="2"/>
  <c r="I21" i="2"/>
  <c r="I22" i="2"/>
  <c r="B7" i="4" s="1"/>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E2" i="1"/>
  <c r="J2" i="2" s="1"/>
  <c r="E3" i="1"/>
  <c r="J3" i="2" s="1"/>
  <c r="E4" i="1"/>
  <c r="J4" i="2" s="1"/>
  <c r="E5" i="1"/>
  <c r="J5" i="2" s="1"/>
  <c r="E6" i="1"/>
  <c r="J6" i="2" s="1"/>
  <c r="E7" i="1"/>
  <c r="J7" i="2" s="1"/>
  <c r="E8" i="1"/>
  <c r="J8" i="2" s="1"/>
  <c r="E9" i="1"/>
  <c r="J9" i="2" s="1"/>
  <c r="E10" i="1"/>
  <c r="J10" i="2" s="1"/>
  <c r="E11" i="1"/>
  <c r="J11" i="2" s="1"/>
  <c r="E12" i="1"/>
  <c r="J12" i="2" s="1"/>
  <c r="E13" i="1"/>
  <c r="E14" i="1"/>
  <c r="J13" i="2" s="1"/>
  <c r="E15" i="1"/>
  <c r="J14" i="2" s="1"/>
  <c r="E16" i="1"/>
  <c r="J15" i="2" s="1"/>
  <c r="E17" i="1"/>
  <c r="J16" i="2" s="1"/>
  <c r="E18" i="1"/>
  <c r="J17" i="2" s="1"/>
  <c r="E19" i="1"/>
  <c r="J18" i="2" s="1"/>
  <c r="E20" i="1"/>
  <c r="J19" i="2" s="1"/>
  <c r="E21" i="1"/>
  <c r="J20" i="2" s="1"/>
  <c r="E22" i="1"/>
  <c r="J21" i="2" s="1"/>
  <c r="E23" i="1"/>
  <c r="J22" i="2" s="1"/>
  <c r="A7" i="4" s="1"/>
  <c r="E24" i="1"/>
  <c r="J23" i="2" s="1"/>
  <c r="E25" i="1"/>
  <c r="J24" i="2" s="1"/>
  <c r="E26" i="1"/>
  <c r="J25" i="2" s="1"/>
  <c r="E27" i="1"/>
  <c r="J26" i="2" s="1"/>
  <c r="E28" i="1"/>
  <c r="J27" i="2" s="1"/>
  <c r="E29" i="1"/>
  <c r="J28" i="2" s="1"/>
  <c r="E30" i="1"/>
  <c r="J29" i="2" s="1"/>
  <c r="E31" i="1"/>
  <c r="J30" i="2" s="1"/>
  <c r="E32" i="1"/>
  <c r="J31" i="2" s="1"/>
  <c r="E33" i="1"/>
  <c r="J32" i="2" s="1"/>
  <c r="E34" i="1"/>
  <c r="J33" i="2" s="1"/>
  <c r="E35" i="1"/>
  <c r="J34" i="2" s="1"/>
  <c r="E36" i="1"/>
  <c r="J35" i="2" s="1"/>
  <c r="E37" i="1"/>
  <c r="J36" i="2" s="1"/>
  <c r="E38" i="1"/>
  <c r="J37" i="2" s="1"/>
  <c r="E39" i="1"/>
  <c r="J38" i="2" s="1"/>
  <c r="E40" i="1"/>
  <c r="J39" i="2" s="1"/>
  <c r="E41" i="1"/>
  <c r="J40" i="2" s="1"/>
  <c r="E42" i="1"/>
  <c r="J41" i="2" s="1"/>
  <c r="E43" i="1"/>
  <c r="J42" i="2" s="1"/>
  <c r="E44" i="1"/>
  <c r="J43" i="2" s="1"/>
  <c r="E45" i="1"/>
  <c r="J44" i="2" s="1"/>
  <c r="E46" i="1"/>
  <c r="J45" i="2" s="1"/>
  <c r="E47" i="1"/>
  <c r="J46" i="2" s="1"/>
  <c r="E48" i="1"/>
  <c r="J47" i="2" s="1"/>
  <c r="E49" i="1"/>
  <c r="J48" i="2" s="1"/>
  <c r="E50" i="1"/>
  <c r="J49" i="2" s="1"/>
  <c r="E51" i="1"/>
  <c r="J50" i="2" s="1"/>
  <c r="E52" i="1"/>
  <c r="J51" i="2" s="1"/>
  <c r="E53" i="1"/>
  <c r="J52" i="2" s="1"/>
  <c r="E54" i="1"/>
  <c r="E55" i="1"/>
  <c r="E56" i="1"/>
  <c r="E57" i="1"/>
  <c r="E58" i="1"/>
  <c r="E59" i="1"/>
  <c r="E60" i="1"/>
  <c r="E61" i="1"/>
  <c r="E62" i="1"/>
  <c r="E63" i="1"/>
  <c r="E64" i="1"/>
  <c r="E65" i="1"/>
  <c r="E66" i="1"/>
  <c r="E67" i="1"/>
  <c r="E68" i="1"/>
  <c r="E69" i="1"/>
  <c r="E70" i="1"/>
  <c r="E71" i="1"/>
  <c r="E72" i="1"/>
  <c r="E73" i="1"/>
  <c r="J53" i="2" s="1"/>
  <c r="E74" i="1"/>
  <c r="J54" i="2" s="1"/>
  <c r="E75" i="1"/>
  <c r="J55" i="2" s="1"/>
  <c r="E76" i="1"/>
  <c r="J56" i="2" s="1"/>
  <c r="E77" i="1"/>
  <c r="J57" i="2" s="1"/>
  <c r="E78" i="1"/>
  <c r="J58" i="2" s="1"/>
  <c r="E79" i="1"/>
  <c r="J59" i="2" s="1"/>
  <c r="E80" i="1"/>
  <c r="J60" i="2" s="1"/>
  <c r="E81" i="1"/>
  <c r="J61" i="2" s="1"/>
  <c r="E82" i="1"/>
  <c r="J62" i="2" s="1"/>
  <c r="E83" i="1"/>
  <c r="J63" i="2" s="1"/>
  <c r="E84" i="1"/>
  <c r="J64" i="2" s="1"/>
  <c r="E85" i="1"/>
  <c r="J65" i="2" s="1"/>
  <c r="E86" i="1"/>
  <c r="J66" i="2" s="1"/>
  <c r="E87" i="1"/>
  <c r="J67" i="2" s="1"/>
  <c r="E88" i="1"/>
  <c r="J68" i="2" s="1"/>
  <c r="E89" i="1"/>
  <c r="J69" i="2" s="1"/>
  <c r="E90" i="1"/>
  <c r="J70" i="2" s="1"/>
  <c r="E91" i="1"/>
  <c r="J71" i="2" s="1"/>
  <c r="E92" i="1"/>
  <c r="J72" i="2" s="1"/>
  <c r="E93" i="1"/>
  <c r="J73" i="2" s="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J74" i="2" s="1"/>
  <c r="E146" i="1"/>
  <c r="J75" i="2" s="1"/>
  <c r="E147" i="1"/>
  <c r="J76" i="2" s="1"/>
  <c r="E148" i="1"/>
  <c r="J77" i="2" s="1"/>
  <c r="E149" i="1"/>
  <c r="J78" i="2" s="1"/>
  <c r="E150" i="1"/>
  <c r="J79" i="2" s="1"/>
  <c r="E151" i="1"/>
  <c r="J80" i="2" s="1"/>
  <c r="E152" i="1"/>
  <c r="J81" i="2" s="1"/>
  <c r="E153" i="1"/>
  <c r="J82" i="2" s="1"/>
  <c r="E154" i="1"/>
  <c r="J83" i="2" s="1"/>
  <c r="E155" i="1"/>
  <c r="J84" i="2" s="1"/>
  <c r="E156" i="1"/>
  <c r="J85" i="2" s="1"/>
  <c r="E157" i="1"/>
  <c r="J86" i="2" s="1"/>
  <c r="E158" i="1"/>
  <c r="J87" i="2" s="1"/>
  <c r="E159" i="1"/>
  <c r="J88" i="2" s="1"/>
  <c r="E160" i="1"/>
  <c r="J89" i="2" s="1"/>
  <c r="E161" i="1"/>
  <c r="J90" i="2" s="1"/>
  <c r="E162" i="1"/>
  <c r="J91" i="2" s="1"/>
  <c r="E163" i="1"/>
  <c r="J92" i="2" s="1"/>
  <c r="E164" i="1"/>
  <c r="E165" i="1"/>
  <c r="J93" i="2" s="1"/>
  <c r="E166" i="1"/>
  <c r="J94" i="2" s="1"/>
  <c r="E167" i="1"/>
  <c r="J95" i="2" s="1"/>
  <c r="E168" i="1"/>
  <c r="E169" i="1"/>
  <c r="J96" i="2" s="1"/>
  <c r="E170" i="1"/>
  <c r="J97" i="2" s="1"/>
  <c r="E171" i="1"/>
  <c r="J98" i="2" s="1"/>
  <c r="E172" i="1"/>
  <c r="J99" i="2" s="1"/>
  <c r="E173" i="1"/>
  <c r="J100" i="2" s="1"/>
  <c r="E174" i="1"/>
  <c r="J101" i="2" s="1"/>
  <c r="E175" i="1"/>
  <c r="J102" i="2" s="1"/>
  <c r="E176" i="1"/>
  <c r="J103" i="2" s="1"/>
  <c r="E177" i="1"/>
  <c r="J104" i="2" s="1"/>
  <c r="E178" i="1"/>
  <c r="J105" i="2" s="1"/>
  <c r="E179" i="1"/>
  <c r="J106" i="2" s="1"/>
  <c r="E180" i="1"/>
  <c r="J107" i="2" s="1"/>
  <c r="E181" i="1"/>
  <c r="J108" i="2" s="1"/>
  <c r="E182" i="1"/>
  <c r="J109" i="2" s="1"/>
  <c r="E183" i="1"/>
  <c r="J110" i="2" s="1"/>
  <c r="E184" i="1"/>
  <c r="J111" i="2" s="1"/>
  <c r="E185" i="1"/>
  <c r="J112" i="2" s="1"/>
  <c r="E186" i="1"/>
  <c r="J113" i="2" s="1"/>
  <c r="E187" i="1"/>
  <c r="J114" i="2" s="1"/>
  <c r="E188" i="1"/>
  <c r="J115" i="2" s="1"/>
  <c r="E189" i="1"/>
  <c r="J116" i="2" s="1"/>
  <c r="E190" i="1"/>
  <c r="J117" i="2" s="1"/>
  <c r="E191" i="1"/>
  <c r="J118" i="2" s="1"/>
  <c r="E192" i="1"/>
  <c r="J119" i="2" s="1"/>
  <c r="E193" i="1"/>
  <c r="J120" i="2" s="1"/>
  <c r="E194" i="1"/>
  <c r="J121" i="2" s="1"/>
  <c r="E195" i="1"/>
  <c r="J122" i="2" s="1"/>
  <c r="E196" i="1"/>
  <c r="J123" i="2" s="1"/>
  <c r="E197" i="1"/>
  <c r="J124" i="2" s="1"/>
  <c r="E198" i="1"/>
  <c r="J125" i="2" s="1"/>
  <c r="E199" i="1"/>
  <c r="J126" i="2" s="1"/>
  <c r="E200" i="1"/>
  <c r="E201" i="1"/>
  <c r="E202" i="1"/>
  <c r="E203" i="1"/>
  <c r="E204" i="1"/>
  <c r="E205" i="1"/>
  <c r="E206" i="1"/>
  <c r="J127" i="2" s="1"/>
  <c r="E207" i="1"/>
  <c r="J128" i="2" s="1"/>
  <c r="E208" i="1"/>
  <c r="J129" i="2" s="1"/>
  <c r="E209" i="1"/>
  <c r="J130" i="2" s="1"/>
  <c r="E210" i="1"/>
  <c r="J131" i="2" s="1"/>
  <c r="E211" i="1"/>
  <c r="J132" i="2" s="1"/>
  <c r="E212" i="1"/>
  <c r="J133" i="2" s="1"/>
  <c r="E213" i="1"/>
  <c r="J134" i="2" s="1"/>
  <c r="E214" i="1"/>
  <c r="J135" i="2" s="1"/>
  <c r="E215" i="1"/>
  <c r="J136" i="2" s="1"/>
  <c r="E216" i="1"/>
  <c r="J137" i="2" s="1"/>
  <c r="E217" i="1"/>
  <c r="J138" i="2" s="1"/>
  <c r="E218" i="1"/>
  <c r="J139" i="2" s="1"/>
  <c r="E219" i="1"/>
  <c r="J140" i="2" s="1"/>
  <c r="E220" i="1"/>
  <c r="J141" i="2" s="1"/>
  <c r="E221" i="1"/>
  <c r="J142" i="2" s="1"/>
  <c r="E222" i="1"/>
  <c r="J143" i="2" s="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J144" i="2" s="1"/>
  <c r="E252" i="1"/>
  <c r="J145" i="2" s="1"/>
  <c r="E253" i="1"/>
  <c r="J146" i="2" s="1"/>
  <c r="E254" i="1"/>
  <c r="J147" i="2" s="1"/>
  <c r="E255" i="1"/>
  <c r="J148" i="2" s="1"/>
  <c r="E256" i="1"/>
  <c r="J149" i="2" s="1"/>
  <c r="E257" i="1"/>
  <c r="J150" i="2" s="1"/>
  <c r="E258" i="1"/>
  <c r="J151" i="2" s="1"/>
  <c r="E259" i="1"/>
  <c r="J152" i="2" s="1"/>
  <c r="E260" i="1"/>
  <c r="J153" i="2" s="1"/>
  <c r="E261" i="1"/>
  <c r="J154" i="2" s="1"/>
  <c r="E262" i="1"/>
  <c r="J155" i="2" s="1"/>
  <c r="E263" i="1"/>
  <c r="J156" i="2" s="1"/>
  <c r="E264" i="1"/>
  <c r="J157" i="2" s="1"/>
  <c r="E265" i="1"/>
  <c r="J158" i="2" s="1"/>
  <c r="E266" i="1"/>
  <c r="J159" i="2" s="1"/>
  <c r="E267" i="1"/>
  <c r="J160" i="2" s="1"/>
  <c r="E268" i="1"/>
  <c r="J161" i="2" s="1"/>
  <c r="E269" i="1"/>
  <c r="J162" i="2" s="1"/>
  <c r="E270" i="1"/>
  <c r="J163" i="2" s="1"/>
  <c r="E271" i="1"/>
  <c r="J164" i="2" s="1"/>
  <c r="E272" i="1"/>
  <c r="J165" i="2" s="1"/>
  <c r="E273" i="1"/>
  <c r="J166" i="2" s="1"/>
  <c r="E274" i="1"/>
  <c r="J167" i="2" s="1"/>
  <c r="E275" i="1"/>
  <c r="J168" i="2" s="1"/>
  <c r="E276" i="1"/>
  <c r="J169" i="2" s="1"/>
  <c r="E277" i="1"/>
  <c r="J170" i="2" s="1"/>
  <c r="E278" i="1"/>
  <c r="J171" i="2" s="1"/>
  <c r="E279" i="1"/>
  <c r="J172" i="2" s="1"/>
  <c r="E280" i="1"/>
  <c r="J173" i="2" s="1"/>
  <c r="E281" i="1"/>
  <c r="J174" i="2" s="1"/>
  <c r="E282" i="1"/>
  <c r="J175" i="2" s="1"/>
  <c r="E283" i="1"/>
  <c r="J176" i="2" s="1"/>
  <c r="E284" i="1"/>
  <c r="E285" i="1"/>
  <c r="E286" i="1"/>
  <c r="E287" i="1"/>
  <c r="E288" i="1"/>
  <c r="E289" i="1"/>
  <c r="E290" i="1"/>
  <c r="E291" i="1"/>
  <c r="E292" i="1"/>
  <c r="E293" i="1"/>
  <c r="E294" i="1"/>
  <c r="E295" i="1"/>
  <c r="E296" i="1"/>
  <c r="E297" i="1"/>
  <c r="E298" i="1"/>
  <c r="E299" i="1"/>
  <c r="E300" i="1"/>
  <c r="E301" i="1"/>
  <c r="E302" i="1"/>
  <c r="E303" i="1"/>
  <c r="E304" i="1"/>
  <c r="E305" i="1"/>
  <c r="E306" i="1"/>
  <c r="J177" i="2" s="1"/>
  <c r="E307" i="1"/>
  <c r="J178" i="2" s="1"/>
  <c r="E308" i="1"/>
  <c r="J179" i="2" s="1"/>
  <c r="E309" i="1"/>
  <c r="J180" i="2" s="1"/>
  <c r="E310" i="1"/>
  <c r="J181" i="2" s="1"/>
  <c r="E311" i="1"/>
  <c r="J182" i="2" s="1"/>
  <c r="E312" i="1"/>
  <c r="J183" i="2" s="1"/>
  <c r="E313" i="1"/>
  <c r="J184" i="2" s="1"/>
  <c r="E314" i="1"/>
  <c r="J185" i="2" s="1"/>
  <c r="E315" i="1"/>
  <c r="J186" i="2" s="1"/>
  <c r="E316" i="1"/>
  <c r="J187" i="2" s="1"/>
  <c r="E317" i="1"/>
  <c r="J188" i="2" s="1"/>
  <c r="E318" i="1"/>
  <c r="E319" i="1"/>
  <c r="J189" i="2" s="1"/>
  <c r="E320" i="1"/>
  <c r="J190" i="2" s="1"/>
  <c r="E321" i="1"/>
  <c r="E322" i="1"/>
  <c r="J192" i="2" s="1"/>
  <c r="E323" i="1"/>
  <c r="J193" i="2" s="1"/>
  <c r="E324" i="1"/>
  <c r="J194" i="2" s="1"/>
  <c r="E325" i="1"/>
  <c r="J195" i="2" s="1"/>
  <c r="E326" i="1"/>
  <c r="J196" i="2" s="1"/>
  <c r="E327" i="1"/>
  <c r="J197" i="2" s="1"/>
  <c r="E328" i="1"/>
  <c r="J198" i="2" s="1"/>
  <c r="E329" i="1"/>
  <c r="E330" i="1"/>
  <c r="J200" i="2" s="1"/>
  <c r="E331" i="1"/>
  <c r="J201" i="2" s="1"/>
  <c r="E332" i="1"/>
  <c r="J202" i="2" s="1"/>
  <c r="E333" i="1"/>
  <c r="J203" i="2" s="1"/>
  <c r="E334" i="1"/>
  <c r="J204" i="2" s="1"/>
  <c r="E335" i="1"/>
  <c r="J205" i="2" s="1"/>
  <c r="E336" i="1"/>
  <c r="J206" i="2" s="1"/>
  <c r="E337" i="1"/>
  <c r="E338" i="1"/>
  <c r="J208" i="2" s="1"/>
  <c r="E339" i="1"/>
  <c r="J209" i="2" s="1"/>
  <c r="E340" i="1"/>
  <c r="J210" i="2" s="1"/>
  <c r="E341" i="1"/>
  <c r="J211" i="2" s="1"/>
  <c r="E342" i="1"/>
  <c r="J212" i="2" s="1"/>
  <c r="E343" i="1"/>
  <c r="J213" i="2" s="1"/>
  <c r="E344" i="1"/>
  <c r="J214" i="2" s="1"/>
  <c r="E345" i="1"/>
  <c r="E346" i="1"/>
  <c r="J216" i="2" s="1"/>
  <c r="E347" i="1"/>
  <c r="J217" i="2" s="1"/>
  <c r="E348" i="1"/>
  <c r="J218" i="2" s="1"/>
  <c r="E349" i="1"/>
  <c r="J219" i="2" s="1"/>
  <c r="E350" i="1"/>
  <c r="J220" i="2" s="1"/>
  <c r="E351" i="1"/>
  <c r="J221" i="2" s="1"/>
  <c r="E352" i="1"/>
  <c r="J222" i="2" s="1"/>
  <c r="E353" i="1"/>
  <c r="E354" i="1"/>
  <c r="J224" i="2" s="1"/>
  <c r="E355" i="1"/>
  <c r="J225" i="2" s="1"/>
  <c r="E356" i="1"/>
  <c r="J226" i="2" s="1"/>
  <c r="E357" i="1"/>
  <c r="J227" i="2" s="1"/>
  <c r="E358" i="1"/>
  <c r="J228" i="2" s="1"/>
  <c r="E359" i="1"/>
  <c r="J229" i="2" s="1"/>
  <c r="E360" i="1"/>
  <c r="J230" i="2" s="1"/>
  <c r="E361" i="1"/>
  <c r="E362" i="1"/>
  <c r="J232" i="2" s="1"/>
  <c r="E363" i="1"/>
  <c r="J233" i="2" s="1"/>
  <c r="E364" i="1"/>
  <c r="J234" i="2" s="1"/>
  <c r="E365" i="1"/>
  <c r="J235" i="2" s="1"/>
  <c r="E366" i="1"/>
  <c r="J236" i="2" s="1"/>
  <c r="E367" i="1"/>
  <c r="J237" i="2" s="1"/>
  <c r="E368" i="1"/>
  <c r="J238" i="2" s="1"/>
  <c r="E369" i="1"/>
  <c r="E370" i="1"/>
  <c r="J240" i="2" s="1"/>
  <c r="E371" i="1"/>
  <c r="J241" i="2" s="1"/>
  <c r="E372" i="1"/>
  <c r="J242" i="2" s="1"/>
  <c r="E373" i="1"/>
  <c r="J243" i="2" s="1"/>
  <c r="E374" i="1"/>
  <c r="J244" i="2" s="1"/>
  <c r="E375" i="1"/>
  <c r="J245" i="2" s="1"/>
  <c r="E376" i="1"/>
  <c r="J246" i="2" s="1"/>
  <c r="E377" i="1"/>
  <c r="E378" i="1"/>
  <c r="J248" i="2" s="1"/>
  <c r="E379" i="1"/>
  <c r="J249" i="2" s="1"/>
  <c r="E380" i="1"/>
  <c r="J250" i="2" s="1"/>
  <c r="E381" i="1"/>
  <c r="J251" i="2" s="1"/>
  <c r="E382" i="1"/>
  <c r="J252" i="2" s="1"/>
  <c r="E383" i="1"/>
  <c r="J253" i="2" s="1"/>
  <c r="E384" i="1"/>
  <c r="J254" i="2" s="1"/>
  <c r="E385" i="1"/>
  <c r="E386" i="1"/>
  <c r="J256" i="2" s="1"/>
  <c r="E387" i="1"/>
  <c r="J257" i="2" s="1"/>
  <c r="E388" i="1"/>
  <c r="J258" i="2" s="1"/>
  <c r="E389" i="1"/>
  <c r="J259" i="2" s="1"/>
  <c r="E390" i="1"/>
  <c r="J260" i="2" s="1"/>
  <c r="E391" i="1"/>
  <c r="J261" i="2" s="1"/>
  <c r="E392" i="1"/>
  <c r="J262" i="2" s="1"/>
  <c r="E393" i="1"/>
  <c r="E394" i="1"/>
  <c r="J264" i="2" s="1"/>
  <c r="E395" i="1"/>
  <c r="J265" i="2" s="1"/>
  <c r="E396" i="1"/>
  <c r="J266" i="2" s="1"/>
  <c r="E397" i="1"/>
  <c r="J267" i="2" s="1"/>
  <c r="E398" i="1"/>
  <c r="J268" i="2" s="1"/>
  <c r="E399" i="1"/>
  <c r="J269" i="2" s="1"/>
  <c r="E400" i="1"/>
  <c r="J270" i="2" s="1"/>
  <c r="E401" i="1"/>
  <c r="E402" i="1"/>
  <c r="J272" i="2" s="1"/>
  <c r="E403" i="1"/>
  <c r="J273" i="2" s="1"/>
  <c r="E404" i="1"/>
  <c r="J274" i="2" s="1"/>
  <c r="E405" i="1"/>
  <c r="J275" i="2" s="1"/>
  <c r="E406" i="1"/>
  <c r="J276" i="2" s="1"/>
  <c r="E407" i="1"/>
  <c r="J277" i="2" s="1"/>
  <c r="E408" i="1"/>
  <c r="J278" i="2" s="1"/>
  <c r="E409" i="1"/>
  <c r="E410" i="1"/>
  <c r="J280" i="2" s="1"/>
  <c r="E411" i="1"/>
  <c r="J281" i="2" s="1"/>
  <c r="E412" i="1"/>
  <c r="J282" i="2" s="1"/>
  <c r="E413" i="1"/>
  <c r="J283" i="2" s="1"/>
  <c r="E414" i="1"/>
  <c r="J284" i="2" s="1"/>
  <c r="E415" i="1"/>
  <c r="J285" i="2" s="1"/>
  <c r="E416" i="1"/>
  <c r="J286" i="2" s="1"/>
  <c r="E417" i="1"/>
  <c r="E418" i="1"/>
  <c r="J288" i="2" s="1"/>
  <c r="E419" i="1"/>
  <c r="J289" i="2" s="1"/>
  <c r="E420" i="1"/>
  <c r="J290" i="2" s="1"/>
  <c r="E421" i="1"/>
  <c r="J291" i="2" s="1"/>
  <c r="E422" i="1"/>
  <c r="J292" i="2" s="1"/>
  <c r="E423" i="1"/>
  <c r="J293" i="2" s="1"/>
  <c r="E424" i="1"/>
  <c r="J294" i="2" s="1"/>
  <c r="E425" i="1"/>
  <c r="E426" i="1"/>
  <c r="J296" i="2" s="1"/>
  <c r="E427" i="1"/>
  <c r="J297" i="2" s="1"/>
  <c r="E428" i="1"/>
  <c r="J298" i="2" s="1"/>
  <c r="E429" i="1"/>
  <c r="J299" i="2" s="1"/>
  <c r="E430" i="1"/>
  <c r="J300" i="2" s="1"/>
  <c r="E431" i="1"/>
  <c r="J301" i="2" s="1"/>
  <c r="E432" i="1"/>
  <c r="J302" i="2" s="1"/>
  <c r="E433" i="1"/>
  <c r="E434" i="1"/>
  <c r="J304" i="2" s="1"/>
  <c r="E435" i="1"/>
  <c r="J305" i="2" s="1"/>
  <c r="E436" i="1"/>
  <c r="J306" i="2" s="1"/>
  <c r="E437" i="1"/>
  <c r="J307" i="2" s="1"/>
  <c r="E438" i="1"/>
  <c r="J308" i="2" s="1"/>
  <c r="E439" i="1"/>
  <c r="J309" i="2" s="1"/>
  <c r="E440" i="1"/>
  <c r="J310" i="2" s="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J312" i="2" s="1"/>
  <c r="E549" i="1"/>
  <c r="J313" i="2" s="1"/>
  <c r="E550" i="1"/>
  <c r="J314" i="2" s="1"/>
  <c r="E551" i="1"/>
  <c r="J315" i="2" s="1"/>
  <c r="E552" i="1"/>
  <c r="J316" i="2" s="1"/>
  <c r="E553" i="1"/>
  <c r="J317" i="2" s="1"/>
  <c r="E554" i="1"/>
  <c r="J318" i="2" s="1"/>
  <c r="E555" i="1"/>
  <c r="E556" i="1"/>
  <c r="J320" i="2" s="1"/>
  <c r="E557" i="1"/>
  <c r="J321" i="2" s="1"/>
  <c r="E558" i="1"/>
  <c r="J322" i="2" s="1"/>
  <c r="E559" i="1"/>
  <c r="J323" i="2" s="1"/>
  <c r="E560" i="1"/>
  <c r="J324" i="2" s="1"/>
  <c r="E561" i="1"/>
  <c r="J325" i="2" s="1"/>
  <c r="E562" i="1"/>
  <c r="J326" i="2" s="1"/>
  <c r="E563" i="1"/>
  <c r="E564" i="1"/>
  <c r="J328" i="2" s="1"/>
  <c r="E565" i="1"/>
  <c r="J329" i="2" s="1"/>
  <c r="E566" i="1"/>
  <c r="J330" i="2" s="1"/>
  <c r="E567" i="1"/>
  <c r="J331" i="2" s="1"/>
  <c r="E568" i="1"/>
  <c r="J332" i="2" s="1"/>
  <c r="E569" i="1"/>
  <c r="J333" i="2" s="1"/>
  <c r="E570" i="1"/>
  <c r="J334" i="2" s="1"/>
  <c r="E571" i="1"/>
  <c r="E572" i="1"/>
  <c r="J336" i="2" s="1"/>
  <c r="E573" i="1"/>
  <c r="J337" i="2" s="1"/>
  <c r="E574" i="1"/>
  <c r="J338" i="2" s="1"/>
  <c r="E575" i="1"/>
  <c r="J339" i="2" s="1"/>
  <c r="E576" i="1"/>
  <c r="J340" i="2" s="1"/>
  <c r="E577" i="1"/>
  <c r="J341" i="2" s="1"/>
  <c r="E578" i="1"/>
  <c r="J342" i="2" s="1"/>
  <c r="E579" i="1"/>
  <c r="E580" i="1"/>
  <c r="J344" i="2" s="1"/>
  <c r="E581" i="1"/>
  <c r="J345" i="2" s="1"/>
  <c r="E582" i="1"/>
  <c r="J346" i="2" s="1"/>
  <c r="E583" i="1"/>
  <c r="J347" i="2" s="1"/>
  <c r="E584" i="1"/>
  <c r="J348" i="2" s="1"/>
  <c r="E585" i="1"/>
  <c r="J349" i="2" s="1"/>
  <c r="E586" i="1"/>
  <c r="J350" i="2" s="1"/>
  <c r="E587" i="1"/>
  <c r="E588" i="1"/>
  <c r="E589" i="1"/>
  <c r="E590" i="1"/>
  <c r="E591" i="1"/>
  <c r="E592" i="1"/>
  <c r="E593" i="1"/>
  <c r="E594" i="1"/>
  <c r="E595" i="1"/>
  <c r="E596" i="1"/>
  <c r="E597" i="1"/>
  <c r="E598" i="1"/>
  <c r="E599" i="1"/>
  <c r="E600" i="1"/>
  <c r="E601" i="1"/>
  <c r="E602" i="1"/>
  <c r="E603" i="1"/>
  <c r="E604" i="1"/>
  <c r="J352" i="2" s="1"/>
  <c r="E605" i="1"/>
  <c r="J353" i="2" s="1"/>
  <c r="E606" i="1"/>
  <c r="J354" i="2" s="1"/>
  <c r="E607" i="1"/>
  <c r="J355" i="2" s="1"/>
  <c r="E608" i="1"/>
  <c r="E609" i="1"/>
  <c r="J356" i="2" s="1"/>
  <c r="E610" i="1"/>
  <c r="J357" i="2" s="1"/>
  <c r="E611" i="1"/>
  <c r="E612" i="1"/>
  <c r="J358" i="2" s="1"/>
  <c r="E613" i="1"/>
  <c r="J359" i="2" s="1"/>
  <c r="E614" i="1"/>
  <c r="J360" i="2" s="1"/>
  <c r="E615" i="1"/>
  <c r="J361" i="2" s="1"/>
  <c r="E616" i="1"/>
  <c r="J362" i="2" s="1"/>
  <c r="E617" i="1"/>
  <c r="J363" i="2" s="1"/>
  <c r="E618" i="1"/>
  <c r="E619" i="1"/>
  <c r="J364" i="2" s="1"/>
  <c r="E620" i="1"/>
  <c r="J365" i="2" s="1"/>
  <c r="E621" i="1"/>
  <c r="J366" i="2" s="1"/>
  <c r="E622" i="1"/>
  <c r="E623" i="1"/>
  <c r="J368" i="2" s="1"/>
  <c r="E624" i="1"/>
  <c r="J369" i="2" s="1"/>
  <c r="E625" i="1"/>
  <c r="J370" i="2" s="1"/>
  <c r="E626" i="1"/>
  <c r="J371" i="2" s="1"/>
  <c r="E627" i="1"/>
  <c r="J372" i="2" s="1"/>
  <c r="E628" i="1"/>
  <c r="J373" i="2" s="1"/>
  <c r="E629" i="1"/>
  <c r="J374" i="2" s="1"/>
  <c r="E630" i="1"/>
  <c r="E631" i="1"/>
  <c r="J376" i="2" s="1"/>
  <c r="E632" i="1"/>
  <c r="E633" i="1"/>
  <c r="J377" i="2" s="1"/>
  <c r="E634" i="1"/>
  <c r="J378" i="2" s="1"/>
  <c r="E635" i="1"/>
  <c r="J379" i="2" s="1"/>
  <c r="E636" i="1"/>
  <c r="E637" i="1"/>
  <c r="J380" i="2" s="1"/>
  <c r="E638" i="1"/>
  <c r="E639" i="1"/>
  <c r="J381" i="2" s="1"/>
  <c r="E640" i="1"/>
  <c r="J382" i="2" s="1"/>
  <c r="E641" i="1"/>
  <c r="E642" i="1"/>
  <c r="J384" i="2" s="1"/>
  <c r="E643" i="1"/>
  <c r="J385" i="2" s="1"/>
  <c r="E644" i="1"/>
  <c r="E645" i="1"/>
  <c r="J386" i="2" s="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J387" i="2" s="1"/>
  <c r="E851" i="1"/>
  <c r="J388" i="2" s="1"/>
  <c r="E852" i="1"/>
  <c r="J389" i="2" s="1"/>
  <c r="E853" i="1"/>
  <c r="J390" i="2" s="1"/>
  <c r="E854" i="1"/>
  <c r="E855" i="1"/>
  <c r="J392" i="2" s="1"/>
  <c r="E856" i="1"/>
  <c r="J393" i="2" s="1"/>
  <c r="E857" i="1"/>
  <c r="J394" i="2" s="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J395" i="2" s="1"/>
  <c r="E898" i="1"/>
  <c r="J396" i="2" s="1"/>
  <c r="E899" i="1"/>
  <c r="J397" i="2" s="1"/>
  <c r="E900" i="1"/>
  <c r="J398" i="2" s="1"/>
  <c r="E901" i="1"/>
  <c r="J399" i="2" s="1"/>
  <c r="E902" i="1"/>
  <c r="J400" i="2" s="1"/>
  <c r="E903" i="1"/>
  <c r="J401" i="2" s="1"/>
  <c r="E904" i="1"/>
  <c r="J402" i="2" s="1"/>
  <c r="E905" i="1"/>
  <c r="J403" i="2" s="1"/>
  <c r="E906" i="1"/>
  <c r="J404" i="2" s="1"/>
  <c r="E907" i="1"/>
  <c r="J405" i="2" s="1"/>
  <c r="E908" i="1"/>
  <c r="J406" i="2" s="1"/>
  <c r="E909" i="1"/>
  <c r="J407" i="2" s="1"/>
  <c r="E910" i="1"/>
  <c r="J408" i="2" s="1"/>
  <c r="E911" i="1"/>
  <c r="J409" i="2" s="1"/>
  <c r="E912" i="1"/>
  <c r="J410" i="2" s="1"/>
  <c r="E913" i="1"/>
  <c r="J411" i="2" s="1"/>
  <c r="E914" i="1"/>
  <c r="J412" i="2" s="1"/>
  <c r="E915" i="1"/>
  <c r="J413" i="2" s="1"/>
  <c r="E916" i="1"/>
  <c r="J414" i="2" s="1"/>
  <c r="E917" i="1"/>
  <c r="J415" i="2" s="1"/>
  <c r="E918" i="1"/>
  <c r="J416" i="2" s="1"/>
  <c r="E919" i="1"/>
  <c r="J417" i="2" s="1"/>
  <c r="E920" i="1"/>
  <c r="J418" i="2" s="1"/>
  <c r="E921" i="1"/>
  <c r="J419" i="2" s="1"/>
  <c r="E922" i="1"/>
  <c r="J420" i="2" s="1"/>
  <c r="E923" i="1"/>
  <c r="J421" i="2" s="1"/>
  <c r="E924" i="1"/>
  <c r="J422" i="2" s="1"/>
  <c r="E925" i="1"/>
  <c r="J423" i="2" s="1"/>
  <c r="E926" i="1"/>
  <c r="J424" i="2" s="1"/>
  <c r="E927" i="1"/>
  <c r="J425" i="2" s="1"/>
  <c r="E928" i="1"/>
  <c r="J426" i="2" s="1"/>
  <c r="E929" i="1"/>
  <c r="J427" i="2" s="1"/>
  <c r="E930" i="1"/>
  <c r="J428" i="2" s="1"/>
  <c r="E931" i="1"/>
  <c r="J429" i="2" s="1"/>
  <c r="E932" i="1"/>
  <c r="J430" i="2" s="1"/>
  <c r="E933" i="1"/>
  <c r="J431" i="2" s="1"/>
  <c r="E934" i="1"/>
  <c r="J432" i="2" s="1"/>
  <c r="E935" i="1"/>
  <c r="E936" i="1"/>
  <c r="J433" i="2" s="1"/>
  <c r="E937" i="1"/>
  <c r="J434" i="2" s="1"/>
  <c r="E938" i="1"/>
  <c r="J435" i="2" s="1"/>
  <c r="E939" i="1"/>
  <c r="J436" i="2" s="1"/>
  <c r="E940" i="1"/>
  <c r="J437" i="2" s="1"/>
  <c r="E941" i="1"/>
  <c r="J438" i="2" s="1"/>
  <c r="E942" i="1"/>
  <c r="E943" i="1"/>
  <c r="E944" i="1"/>
  <c r="J440" i="2" s="1"/>
  <c r="E945" i="1"/>
  <c r="J441" i="2" s="1"/>
  <c r="E946" i="1"/>
  <c r="J442" i="2" s="1"/>
  <c r="E947" i="1"/>
  <c r="J443" i="2" s="1"/>
  <c r="E948" i="1"/>
  <c r="J444" i="2" s="1"/>
  <c r="E949" i="1"/>
  <c r="J445" i="2" s="1"/>
  <c r="E950" i="1"/>
  <c r="J446" i="2" s="1"/>
  <c r="E951" i="1"/>
  <c r="E952" i="1"/>
  <c r="J448" i="2" s="1"/>
  <c r="E953" i="1"/>
  <c r="J449" i="2" s="1"/>
  <c r="E954" i="1"/>
  <c r="J450" i="2" s="1"/>
  <c r="E955" i="1"/>
  <c r="J451" i="2" s="1"/>
  <c r="E956" i="1"/>
  <c r="J452" i="2" s="1"/>
  <c r="E957" i="1"/>
  <c r="J453" i="2" s="1"/>
  <c r="E958" i="1"/>
  <c r="J454" i="2" s="1"/>
  <c r="E959" i="1"/>
  <c r="E960" i="1"/>
  <c r="J456" i="2" s="1"/>
  <c r="E961" i="1"/>
  <c r="J457" i="2" s="1"/>
  <c r="E962" i="1"/>
  <c r="J458" i="2" s="1"/>
  <c r="E963" i="1"/>
  <c r="J459" i="2" s="1"/>
  <c r="E964" i="1"/>
  <c r="J460" i="2" s="1"/>
  <c r="E965" i="1"/>
  <c r="J461" i="2" s="1"/>
  <c r="E966" i="1"/>
  <c r="J462" i="2" s="1"/>
  <c r="E967" i="1"/>
  <c r="E968" i="1"/>
  <c r="J464" i="2" s="1"/>
  <c r="E969" i="1"/>
  <c r="J465" i="2" s="1"/>
  <c r="E970" i="1"/>
  <c r="J466" i="2" s="1"/>
  <c r="E971" i="1"/>
  <c r="J467" i="2" s="1"/>
  <c r="E972" i="1"/>
  <c r="J468" i="2" s="1"/>
  <c r="E973" i="1"/>
  <c r="J469" i="2" s="1"/>
  <c r="E974" i="1"/>
  <c r="J470" i="2" s="1"/>
  <c r="E975" i="1"/>
  <c r="E976" i="1"/>
  <c r="J472" i="2" s="1"/>
  <c r="E977" i="1"/>
  <c r="J473" i="2" s="1"/>
  <c r="E978" i="1"/>
  <c r="J474" i="2" s="1"/>
  <c r="E979" i="1"/>
  <c r="J475" i="2" s="1"/>
  <c r="E980" i="1"/>
  <c r="J476" i="2" s="1"/>
  <c r="E981" i="1"/>
  <c r="J477" i="2" s="1"/>
  <c r="E982" i="1"/>
  <c r="J478" i="2" s="1"/>
  <c r="E983" i="1"/>
  <c r="E984" i="1"/>
  <c r="E985" i="1"/>
  <c r="J480" i="2" s="1"/>
  <c r="E986" i="1"/>
  <c r="J481" i="2" s="1"/>
  <c r="E987" i="1"/>
  <c r="J482" i="2" s="1"/>
  <c r="E988" i="1"/>
  <c r="J483" i="2" s="1"/>
  <c r="E989" i="1"/>
  <c r="J484" i="2" s="1"/>
  <c r="E990" i="1"/>
  <c r="J485" i="2" s="1"/>
  <c r="E991" i="1"/>
  <c r="J486" i="2" s="1"/>
  <c r="E992" i="1"/>
  <c r="E993" i="1"/>
  <c r="J488" i="2" s="1"/>
  <c r="E994" i="1"/>
  <c r="J489" i="2" s="1"/>
  <c r="E995" i="1"/>
  <c r="J490" i="2" s="1"/>
  <c r="E996" i="1"/>
  <c r="J491" i="2" s="1"/>
  <c r="E997" i="1"/>
  <c r="J492" i="2" s="1"/>
  <c r="E998" i="1"/>
  <c r="E999" i="1"/>
  <c r="J493" i="2" s="1"/>
  <c r="E1000" i="1"/>
  <c r="J494" i="2" s="1"/>
  <c r="E1001" i="1"/>
  <c r="E1002" i="1"/>
  <c r="J496" i="2" s="1"/>
  <c r="E1003" i="1"/>
  <c r="J497" i="2" s="1"/>
  <c r="E1004" i="1"/>
  <c r="E1005" i="1"/>
  <c r="E1006" i="1"/>
  <c r="J498" i="2" s="1"/>
  <c r="E1007" i="1"/>
  <c r="J499" i="2" s="1"/>
  <c r="E1008" i="1"/>
  <c r="J500" i="2" s="1"/>
  <c r="E1009" i="1"/>
  <c r="J501" i="2" s="1"/>
  <c r="E1010" i="1"/>
  <c r="J502" i="2" s="1"/>
  <c r="E10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<sst xmlns="http://schemas.openxmlformats.org/spreadsheetml/2006/main" count="2696" uniqueCount="147">
  <si>
    <t>member_id</t>
  </si>
  <si>
    <t>addr_state</t>
  </si>
  <si>
    <t>dti</t>
  </si>
  <si>
    <t>dti_joint</t>
  </si>
  <si>
    <t>CT</t>
  </si>
  <si>
    <t>NH</t>
  </si>
  <si>
    <t>CA</t>
  </si>
  <si>
    <t>FL</t>
  </si>
  <si>
    <t>OK</t>
  </si>
  <si>
    <t>IL</t>
  </si>
  <si>
    <t>AZ</t>
  </si>
  <si>
    <t>NY</t>
  </si>
  <si>
    <t>AR</t>
  </si>
  <si>
    <t>IN</t>
  </si>
  <si>
    <t>MS</t>
  </si>
  <si>
    <t>GA</t>
  </si>
  <si>
    <t>WA</t>
  </si>
  <si>
    <t>OH</t>
  </si>
  <si>
    <t>MI</t>
  </si>
  <si>
    <t>NC</t>
  </si>
  <si>
    <t>TX</t>
  </si>
  <si>
    <t>UT</t>
  </si>
  <si>
    <t>VA</t>
  </si>
  <si>
    <t>NJ</t>
  </si>
  <si>
    <t>OR</t>
  </si>
  <si>
    <t>VT</t>
  </si>
  <si>
    <t>PA</t>
  </si>
  <si>
    <t>CO</t>
  </si>
  <si>
    <t>MN</t>
  </si>
  <si>
    <t>MO</t>
  </si>
  <si>
    <t>HI</t>
  </si>
  <si>
    <t>NV</t>
  </si>
  <si>
    <t>WI</t>
  </si>
  <si>
    <t>SC</t>
  </si>
  <si>
    <t>MD</t>
  </si>
  <si>
    <t>LA</t>
  </si>
  <si>
    <t>RI</t>
  </si>
  <si>
    <t>AL</t>
  </si>
  <si>
    <t>TN</t>
  </si>
  <si>
    <t>ND</t>
  </si>
  <si>
    <t>NM</t>
  </si>
  <si>
    <t>AK</t>
  </si>
  <si>
    <t>MA</t>
  </si>
  <si>
    <t>ME</t>
  </si>
  <si>
    <t>MT</t>
  </si>
  <si>
    <t>WV</t>
  </si>
  <si>
    <t>DC</t>
  </si>
  <si>
    <t>NE</t>
  </si>
  <si>
    <t>KY</t>
  </si>
  <si>
    <t>KS</t>
  </si>
  <si>
    <t>SD</t>
  </si>
  <si>
    <t>DE</t>
  </si>
  <si>
    <t>loan_id</t>
  </si>
  <si>
    <t>loan_amnt</t>
  </si>
  <si>
    <t>term</t>
  </si>
  <si>
    <t>int_rate</t>
  </si>
  <si>
    <t>loan_status</t>
  </si>
  <si>
    <t>title</t>
  </si>
  <si>
    <t xml:space="preserve"> 60 months</t>
  </si>
  <si>
    <t>Current</t>
  </si>
  <si>
    <t>Debt consolidation</t>
  </si>
  <si>
    <t xml:space="preserve"> 36 months</t>
  </si>
  <si>
    <t>Car financing</t>
  </si>
  <si>
    <t>Credit card refinancing</t>
  </si>
  <si>
    <t>Other</t>
  </si>
  <si>
    <t>Fully Paid</t>
  </si>
  <si>
    <t>Home improvement</t>
  </si>
  <si>
    <t>Business</t>
  </si>
  <si>
    <t>Charged Off</t>
  </si>
  <si>
    <t>Late (31-120 days)</t>
  </si>
  <si>
    <t>Late (16-30 days)</t>
  </si>
  <si>
    <t>Medical expenses</t>
  </si>
  <si>
    <t>Major purchase</t>
  </si>
  <si>
    <t>Vacation</t>
  </si>
  <si>
    <t>Moving and relocation</t>
  </si>
  <si>
    <t>In Grace Period</t>
  </si>
  <si>
    <t>Home buying</t>
  </si>
  <si>
    <t>State</t>
  </si>
  <si>
    <t>Alpha code</t>
  </si>
  <si>
    <t>Alabama</t>
  </si>
  <si>
    <t>Alaska</t>
  </si>
  <si>
    <t>Arizona</t>
  </si>
  <si>
    <t>Arkansas</t>
  </si>
  <si>
    <t>California</t>
  </si>
  <si>
    <t>Colorado</t>
  </si>
  <si>
    <t>Connecticut</t>
  </si>
  <si>
    <t>Delaware</t>
  </si>
  <si>
    <t>District of Columbia</t>
  </si>
  <si>
    <t>Florida</t>
  </si>
  <si>
    <t>Georgia</t>
  </si>
  <si>
    <t>Hawaii</t>
  </si>
  <si>
    <t>Idaho</t>
  </si>
  <si>
    <t>ID</t>
  </si>
  <si>
    <t>Illinois</t>
  </si>
  <si>
    <t>Indiana</t>
  </si>
  <si>
    <t>Iowa</t>
  </si>
  <si>
    <t>IA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</si>
  <si>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</si>
  <si>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</si>
  <si>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</si>
  <si>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</si>
  <si>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</si>
  <si>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</si>
  <si>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</si>
  <si>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</si>
  <si>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</si>
  <si>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</si>
  <si>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</si>
  <si>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</si>
  <si>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</si>
  <si>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</si>
  <si>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</si>
  <si>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</si>
  <si>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</si>
  <si>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</si>
  <si>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</si>
  <si>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</si>
  <si>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</si>
  <si>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</si>
  <si>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</si>
  <si>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</si>
  <si>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</si>
  <si>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</si>
  <si>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</si>
  <si>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</si>
  <si>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</si>
  <si>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</si>
  <si>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</si>
  <si>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</si>
  <si>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</si>
  <si>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</si>
  <si>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</si>
  <si>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WY</t>
  </si>
  <si>
    <t>Select member id:</t>
  </si>
  <si>
    <t>Borrower Information</t>
  </si>
  <si>
    <t>Loan information</t>
  </si>
  <si>
    <t>loan id</t>
  </si>
  <si>
    <t>loan status</t>
  </si>
  <si>
    <t>loan title</t>
  </si>
  <si>
    <t>Insert Minimum vale for total loan amount:</t>
  </si>
  <si>
    <t>Row Labels</t>
  </si>
  <si>
    <t>Grand Total</t>
  </si>
  <si>
    <t>Sum of loan_amnt</t>
  </si>
  <si>
    <t>This is a copy of the pivot table that has been generated by the FILTER function (step 12):</t>
  </si>
  <si>
    <t>This table is a pivot table created at step 8</t>
  </si>
  <si>
    <t>This table is from the internet (for step 1):</t>
  </si>
  <si>
    <t>Loan and borrower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</si>
</sst>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26"/>
      <color theme="1"/>
      <name val="Calibri"/>
      <family val="2"/>
      <scheme val="minor"/>
    </font>
    <font>
      <sz val="11"/>
      <color theme="9" tint="0.59999389629810485"/>
      <name val="Calibri"/>
      <family val="2"/>
      <scheme val="minor"/>
    </font>
  </fonts>
  <fills count="6">
    <fill>
      <patternFill patternType="none"/>
    </fill>
    <fill>
      <patternFill patternType="gray125"/>
    </fill>
    <fill>
      <patternFill patternType="solid">
        <fgColor rgb="FFE8E8E8"/>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2"/>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0" fontId="0" fillId="0" borderId="0" xfId="0" applyAlignment="1">
      <alignment horizontal="left" vertical="center"/>
    </xf>
    <xf numFmtId="0" fontId="0" fillId="0" borderId="1" xfId="0" applyBorder="1" applyAlignment="1">
      <alignment vertical="top" wrapText="1"/>
    </xf>
    <xf numFmtId="0" fontId="2" fillId="2" borderId="1" xfId="0" applyFont="1" applyFill="1" applyBorder="1" applyAlignment="1">
      <alignment horizontal="left" wrapText="1"/>
    </xf>
    <xf numFmtId="0" fontId="0" fillId="0" borderId="0" xfId="0" pivotButton="1"/>
    <xf numFmtId="0" fontId="0" fillId="0" borderId="0" xfId="0" applyAlignment="1">
      <alignment horizontal="left"/>
    </xf>
    <xf numFmtId="0" fontId="1" fillId="0" borderId="0" xfId="0" applyFont="1"/>
    <xf numFmtId="0" fontId="0" fillId="3" borderId="2" xfId="0" applyFill="1" applyBorder="1"/>
    <xf numFmtId="0" fontId="0" fillId="3" borderId="0" xfId="0" applyFill="1"/>
    <xf numFmtId="0" fontId="0" fillId="4" borderId="2" xfId="0" applyFill="1" applyBorder="1"/>
    <xf numFmtId="0" fontId="0" fillId="0" borderId="2" xfId="0" applyBorder="1"/>
    <xf numFmtId="0" fontId="4" fillId="0" borderId="0" xfId="0" applyFont="1" applyAlignment="1">
      <alignment horizontal="center" vertical="center"/>
    </xf>
    <xf numFmtId="0" fontId="3" fillId="5" borderId="0" xfId="0" applyFont="1" applyFill="1" applyAlignment="1">
      <alignment horizontal="center" vertical="center"/>
    </xf>
  </cellXfs>
  <cellStyles count="1">
    <cellStyle name="Normal" xfId="0" builtinId="0"/>
  </cellStyles>
  <dxfs count="26">
    <dxf>
      <fill>
        <patternFill>
          <bgColor rgb="FFFF7575"/>
        </patternFill>
      </fill>
    </dxf>
    <dxf>
      <fill>
        <patternFill>
          <bgColor theme="9" tint="0.59996337778862885"/>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F7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10/relationships/person" Target="persons/perso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4 - Section 2 answers (Dashboard).xlsx]Calculation!PivotTable1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Calculation!$F$2</c:f>
              <c:strCache>
                <c:ptCount val="1"/>
                <c:pt idx="0">
                  <c:v>Total</c:v>
                </c:pt>
              </c:strCache>
            </c:strRef>
          </c:tx>
          <c:spPr>
            <a:solidFill>
              <a:schemeClr val="accent1"/>
            </a:solidFill>
            <a:ln>
              <a:noFill/>
            </a:ln>
            <a:effectLst/>
          </c:spPr>
          <c:invertIfNegative val="0"/>
          <c:cat>
            <c:strRef>
              <c:f>Calculation!$E$3:$E$48</c:f>
              <c:strCache>
                <c:ptCount val="45"/>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Hawaii</c:v>
                </c:pt>
                <c:pt idx="11">
                  <c:v>Illinois</c:v>
                </c:pt>
                <c:pt idx="12">
                  <c:v>Indiana</c:v>
                </c:pt>
                <c:pt idx="13">
                  <c:v>Kansas</c:v>
                </c:pt>
                <c:pt idx="14">
                  <c:v>Louisiana</c:v>
                </c:pt>
                <c:pt idx="15">
                  <c:v>Maine</c:v>
                </c:pt>
                <c:pt idx="16">
                  <c:v>Maryland</c:v>
                </c:pt>
                <c:pt idx="17">
                  <c:v>Massachusetts</c:v>
                </c:pt>
                <c:pt idx="18">
                  <c:v>Michigan</c:v>
                </c:pt>
                <c:pt idx="19">
                  <c:v>Minnesota</c:v>
                </c:pt>
                <c:pt idx="20">
                  <c:v>Mississippi</c:v>
                </c:pt>
                <c:pt idx="21">
                  <c:v>Missouri</c:v>
                </c:pt>
                <c:pt idx="22">
                  <c:v>Montana</c:v>
                </c:pt>
                <c:pt idx="23">
                  <c:v>Nebraska</c:v>
                </c:pt>
                <c:pt idx="24">
                  <c:v>Nevada</c:v>
                </c:pt>
                <c:pt idx="25">
                  <c:v>New Hampshire</c:v>
                </c:pt>
                <c:pt idx="26">
                  <c:v>New Jersey</c:v>
                </c:pt>
                <c:pt idx="27">
                  <c:v>New Mexico</c:v>
                </c:pt>
                <c:pt idx="28">
                  <c:v>New York</c:v>
                </c:pt>
                <c:pt idx="29">
                  <c:v>North Carolina</c:v>
                </c:pt>
                <c:pt idx="30">
                  <c:v>North Dakota</c:v>
                </c:pt>
                <c:pt idx="31">
                  <c:v>Ohio</c:v>
                </c:pt>
                <c:pt idx="32">
                  <c:v>Oklahoma</c:v>
                </c:pt>
                <c:pt idx="33">
                  <c:v>Oregon</c:v>
                </c:pt>
                <c:pt idx="34">
                  <c:v>Pennsylvania</c:v>
                </c:pt>
                <c:pt idx="35">
                  <c:v>Rhode Island</c:v>
                </c:pt>
                <c:pt idx="36">
                  <c:v>South Carolina</c:v>
                </c:pt>
                <c:pt idx="37">
                  <c:v>Tennessee</c:v>
                </c:pt>
                <c:pt idx="38">
                  <c:v>Texas</c:v>
                </c:pt>
                <c:pt idx="39">
                  <c:v>Utah</c:v>
                </c:pt>
                <c:pt idx="40">
                  <c:v>Vermont</c:v>
                </c:pt>
                <c:pt idx="41">
                  <c:v>Virginia</c:v>
                </c:pt>
                <c:pt idx="42">
                  <c:v>Washington</c:v>
                </c:pt>
                <c:pt idx="43">
                  <c:v>West Virginia</c:v>
                </c:pt>
                <c:pt idx="44">
                  <c:v>Wisconsin</c:v>
                </c:pt>
              </c:strCache>
            </c:strRef>
          </c:cat>
          <c:val>
            <c:numRef>
              <c:f>Calculation!$F$3:$F$48</c:f>
              <c:numCache>
                <c:formatCode>General</c:formatCode>
                <c:ptCount val="45"/>
                <c:pt idx="0">
                  <c:v>88700</c:v>
                </c:pt>
                <c:pt idx="1">
                  <c:v>221600</c:v>
                </c:pt>
                <c:pt idx="2">
                  <c:v>31000</c:v>
                </c:pt>
                <c:pt idx="3">
                  <c:v>1146700</c:v>
                </c:pt>
                <c:pt idx="4">
                  <c:v>146200</c:v>
                </c:pt>
                <c:pt idx="5">
                  <c:v>274075</c:v>
                </c:pt>
                <c:pt idx="6">
                  <c:v>29500</c:v>
                </c:pt>
                <c:pt idx="7">
                  <c:v>44225</c:v>
                </c:pt>
                <c:pt idx="8">
                  <c:v>477025</c:v>
                </c:pt>
                <c:pt idx="9">
                  <c:v>146775</c:v>
                </c:pt>
                <c:pt idx="10">
                  <c:v>18800</c:v>
                </c:pt>
                <c:pt idx="11">
                  <c:v>286100</c:v>
                </c:pt>
                <c:pt idx="12">
                  <c:v>210925</c:v>
                </c:pt>
                <c:pt idx="13">
                  <c:v>72600</c:v>
                </c:pt>
                <c:pt idx="14">
                  <c:v>43000</c:v>
                </c:pt>
                <c:pt idx="15">
                  <c:v>10000</c:v>
                </c:pt>
                <c:pt idx="16">
                  <c:v>143125</c:v>
                </c:pt>
                <c:pt idx="17">
                  <c:v>112500</c:v>
                </c:pt>
                <c:pt idx="18">
                  <c:v>207700</c:v>
                </c:pt>
                <c:pt idx="19">
                  <c:v>83850</c:v>
                </c:pt>
                <c:pt idx="20">
                  <c:v>21000</c:v>
                </c:pt>
                <c:pt idx="21">
                  <c:v>158400</c:v>
                </c:pt>
                <c:pt idx="22">
                  <c:v>18000</c:v>
                </c:pt>
                <c:pt idx="23">
                  <c:v>57200</c:v>
                </c:pt>
                <c:pt idx="24">
                  <c:v>100600</c:v>
                </c:pt>
                <c:pt idx="25">
                  <c:v>18000</c:v>
                </c:pt>
                <c:pt idx="26">
                  <c:v>287325</c:v>
                </c:pt>
                <c:pt idx="27">
                  <c:v>3200</c:v>
                </c:pt>
                <c:pt idx="28">
                  <c:v>751450</c:v>
                </c:pt>
                <c:pt idx="29">
                  <c:v>340375</c:v>
                </c:pt>
                <c:pt idx="30">
                  <c:v>21000</c:v>
                </c:pt>
                <c:pt idx="31">
                  <c:v>279900</c:v>
                </c:pt>
                <c:pt idx="32">
                  <c:v>82400</c:v>
                </c:pt>
                <c:pt idx="33">
                  <c:v>141000</c:v>
                </c:pt>
                <c:pt idx="34">
                  <c:v>228250</c:v>
                </c:pt>
                <c:pt idx="35">
                  <c:v>51000</c:v>
                </c:pt>
                <c:pt idx="36">
                  <c:v>46600</c:v>
                </c:pt>
                <c:pt idx="37">
                  <c:v>116500</c:v>
                </c:pt>
                <c:pt idx="38">
                  <c:v>889175</c:v>
                </c:pt>
                <c:pt idx="39">
                  <c:v>103700</c:v>
                </c:pt>
                <c:pt idx="40">
                  <c:v>30075</c:v>
                </c:pt>
                <c:pt idx="41">
                  <c:v>289025</c:v>
                </c:pt>
                <c:pt idx="42">
                  <c:v>141050</c:v>
                </c:pt>
                <c:pt idx="43">
                  <c:v>36000</c:v>
                </c:pt>
                <c:pt idx="44">
                  <c:v>86650</c:v>
                </c:pt>
              </c:numCache>
            </c:numRef>
          </c:val>
          <c:extLst>
            <c:ext xmlns:c16="http://schemas.microsoft.com/office/drawing/2014/chart" uri="{C3380CC4-5D6E-409C-BE32-E72D297353CC}">
              <c16:uniqueId val="{00000000-0ED5-4ABB-8F3A-5BCF2AD4D4B2}"/>
            </c:ext>
          </c:extLst>
        </c:ser>
        <c:dLbls>
          <c:showLegendKey val="0"/>
          <c:showVal val="0"/>
          <c:showCatName val="0"/>
          <c:showSerName val="0"/>
          <c:showPercent val="0"/>
          <c:showBubbleSize val="0"/>
        </c:dLbls>
        <c:gapWidth val="219"/>
        <c:overlap val="-27"/>
        <c:axId val="1864334879"/>
        <c:axId val="464200911"/>
      </c:barChart>
      <c:catAx>
        <c:axId val="186433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200911"/>
        <c:crosses val="autoZero"/>
        <c:auto val="1"/>
        <c:lblAlgn val="ctr"/>
        <c:lblOffset val="100"/>
        <c:noMultiLvlLbl val="0"/>
      </c:catAx>
      <c:valAx>
        <c:axId val="46420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33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Total Loan amount for each state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Loan amount for each state</a:t>
          </a:r>
        </a:p>
      </cx:txPr>
    </cx:title>
    <cx:plotArea>
      <cx:plotAreaRegion>
        <cx:series layoutId="regionMap" uniqueId="{3EC86EDD-4D85-4A06-95CD-E130CD3272E7}">
          <cx:dataLabels>
            <cx:visibility seriesName="0" categoryName="0" value="1"/>
          </cx:dataLabels>
          <cx:dataId val="0"/>
          <cx:layoutPr>
            <cx:geography cultureLanguage="en-US" cultureRegion="CA" attribution="Powered by Bing">
              <cx:geoCache provider="{E9337A44-BEBE-4D9F-B70C-5C5E7DAFC167}">
                <cx:binary>1H3Zctw4Eu2vOPx8qSaIlRPTE9EgWbtkWfL+wpBlmQR3guD69TerJNkSp9zWROvGDbE72FXFQimB
g8w8mQmg/309/Os6u7nSr4Y8K5p/XQ9/vo6Nqf71xx/NdXyTXzUnubrWZVN+NyfXZf5H+f27ur75
45u+6lUR/eHYiPxxHV9pczO8/s+/4deim3JXXl8ZVRZv2xs9Xtw0bWaav3l29NGrq2+5KnzVGK2u
Dfrz9V/Z1der/Or1q5vCKDO+G6ubP18/+tLrV3/Mf+q//uyrDCQz7Tdoi50TzhhxmO3ahwu/fpWV
RXT32BLsRBAbY8d23Nvr/m+fXeXQ/gkCHcS5+vZN3zQNdOjw3wcNH0kPn+9ev7ou28LsBy2C8fvz
9ftCmZtvry7NlblpXr9STendfsEr9114f3no8x+Ph/0//559AKMw++QBMvMh+92j/wLmTZpdxeWz
IkNPqMCEMHoLjI0eI+PyE2oLbNucH0XmKRIdh+Znyxk2b7YvE5tYlfez9p9rDLFPCKIUE5cf1xjQ
KNvFVDjoOC6/keYXmBxazfFYvUg8/tJqKovnNGLkxHGx4whEboecP1YVhNAJGDnqMsoOmIEq3RrQ
OyP2e4GOo/KjJzNg/vryIoG5dzSvyu+vvDJr86/qOVESJ65NOOf0zpXMUOL8xEbMEYLTWxTpY5T+
V+mOQ3b8V2b4+d6LwO/v/eRDivDom/8rRXDB0WDKbcoeq5XrAmACO1TYt4ABd3ioVjO//Wt5jiM1
a/6oCy+DFCxvSh09qwo5J4yIvYocVyGBTwghmBNb/PBNDxF5gkDHsfjRcKYoy79ehKI8khpoNBi3
Ul99e0ZWgMG4uYJSmzi3Iw8u5iGPRjbQOcIFZjMleYooxzH52fJR96B3b14kKH/p9Kporpp7I/LP
qRomJwJQsTG68yjiMSiuc0KwC2QOLNjhmnmcp0h0HJufLWfY/HXxIrF5d1MUEL7d3DwjOBQiSzBj
hAFG+2sGDkSemIBzIfeRqXP/t29J25NEOo7Og6YzeN6dvUh4zm76V59Lnd6P0D9XHeKcuNh1MBJz
lkZPGJg4IuhdeAPPH7qYp4hyHJWfLWegnH1+kaB4JejMtVHXrbkfomfABZ1QThHF+C4tMPMzHKJP
DAwBOTNb9kRpjkPzqPEMHe/di0TnvbmKnw8W7J5gB3NwI3eeZqY1hwiUC8dxGJDoh/ryOzmOA3Lb
aobE+5eJxEUMabxX6ya7Kr7dj82zKArEko5L77zL3L1wUCQkhL1PCxyuGS97qlTH8XnceobTxfpF
aox3lanvpS6eNaDhJ+DhGXPRXfp5Zs4Qck8Y4g6HzMEtTPcz5JYEPE2m4xg9bDtDyHuZYc2ubFWj
rp41tWafuALZtqCgHw8DGhcBt0Zg0e6Df/IYmSfJchyYB01nuOxeJi7+TXbVX+nnJM+QerEFZw6+
s17uY3Q4PQFezQjwt1u1mbGBp0h0HJyfLWfY+MGLtGp71rm50c3NeD9/n8H32CcIu7ZLMWjO/oLQ
5aHucHLCuKBQNrwFx53pztNkOo7Pw7YzhM42LxKh0ytVPKPqEApx5b4acK86M6rG3BMHMURsfudx
ZuD8VpzjuNw1m0Fy+jKVZgHpM/Xt6vk0xhEn1KUUOXhmyASkaATHxNlXOvfXjKY9QZLjePxoOENk
8TLrz6dlYZ7V8ROoxkCQiVxIJt8P/EMbhmxgZgQQY3iuIL8X5TgkP/owg+T03Yu0Wyvw+Uo9n44c
qPDe6d8n9+dcmUKK2QGr9V+I/F6S44Dct5vhsVq/SDzOIYfZjFl39awRDCwHEC4EMHcZZHu+TAOq
mgIL4XJYFHC4IM35MP5/qlTHEXrceobT+ctky+ssU0WpnrEOABghhyAC5ZkfGDy0ZcI9QUQwWLPx
k00/xOgpEh3H52fLGTbrl+lm1sW3Z44v3ROI/V2I7++o8Nz/sxNIZkKaxr3Ld86czRME+gUy9z2Z
A/MyKwDb5y6dCeBdBMrMYLcO18zZuOIEC6j+w8KAW+BmZYDfy3Mclvt2M1S2ly/S5Zyq61hFV8W9
yX+G0BJKmpxwl4u72HFeNaOQ/7dBn/Zatb9m6eanSHQcmZ8tZ9icvkw6cHqlx+dNOe/XAAABA42Y
hfsMVgQiWKHm3kWUsxjmKZL8ApMffZhj4r9IfTm7+aqvmvQZA0sCaX6HI8yBNh+uWSoG1jBBenO/
nOb4EoCnSHQcm58tZ9icvcyY//Sqaa6u47a5MeY5uZlzAvl9TCmjM62BNZs2OH0IQm8t2Yw4P1me
4/DMms8wOn2Z1PmybE38yrvSJVDoZ9QijGHpJpgvB90lNMGCPSLQ+yAIFp1BmfMWq5nXebpcx8Ga
t5+hdem9UGvXXT1nEm1fhKaMEBfd5cpmnA0hdsJg5fo+0XbP6R6GOWc3v5PnODr37WaonH14kaic
qv1Sp9I8o/qQ/VImF8FaszsnMwPGJSfIhQQnLGG/Z4q35c0nyXIclAdNZ7icvswI51Q1zf7fqlL3
g/TP6fR++5MDObUfgf+MukFmAPYMOLCq825Z58ywPVGoX0H0oEdzkC5fqPI0Tdnq50QIAk3GYYEm
OV5L26/h5ByW1d4v9DiC0O8k+jU8ty3n2LzM9bUfVXNdFo163miUYRfqnLB98Paa8QIXolFYg0Pd
49WbJ4l0HJ0HTWfwfFy/SNXZF25XV3nVxOo5VwoQfMIEZQh2pN0GQDPqtl8HBcGRAwm4HwHSY1Lw
RLGOwzTr1Qyqs9WLher0ZlDXz7mBgJwAvcYckbtAdYYTstkJgv2eLrDse/93SxL2Q/x7aX4Nz33b
OTanLxObUv+/CYGguIZdzClk1w7XbNkAhxqCoARxyIkerhmVO3uyXL9AatZ+jtYLDYEOvfKv0ufl
2xy2QTEMmgLO6XA9dkvAJGB51H7H6F24Cqzvkc17olR/h9R9n+Y4vczE3Lub4Vk35iAYfywIJAxu
lWUeEEEkC2cOQPHhbp/bLPfzW3GOI3PXbAbJu08v0tC90TdR+ZxcDnI8WMCiQcyOK41jn8BGKYTw
zP/8XpDjaNy3m8Hx5uJFwvHhRuew8OXekPzz0JSQExu2SsM/MyYAWzwYc5jLgAwcLkicPrReT5Dk
OCA/Gs4Q+fDuZSKiYPPts671wHDkBtRx7H2u83DNkREnzAUuDUTuh1l7hMwTJPoFND9azrH560Vi
8/EKwpwiMs9qwMDrg3WiXNwdiDJjaOhgwGD/9H0qYWbHnibTcXwetp0h9PGFInTTmFcffky722n8
z60a1EjhtCHACPTocM1AEjbs98Acwpw7FQIVe6hCH58q1i9wetx8DtX/p4z1r88l+nF0k39lroLD
mU8Pjib6+6eHEYCDqGZN74bzKJS3I73+9udrIfZu/sdRUvvfeITDz20A8zY3V43587UFOxBgyw7G
iMEBRgAng3ioh9G/fQQ6yqiAbT8EHoD/KvaMG06jgmoshg+4iwkcOIERNIJ84uERLEgB9aY2/B4s
BnZgIfB9B8/LbAQq9GM07t6/Ktr8vFSFaf58DSnC16+q2+/tu0eJC8dZIARnW8EOCQHi2fD8+uoC
jBJ8Hf2fNOniBE1uverSkvmiqzYT6uoFEKRNT+Nwo3LaBBEZlcSSuKraWB0LelUXK9T1g5/X3Mio
qRNJUR55idXIMSFUlqgt/THl9ZYmbSYXNo9NUDUm2nZFHNii7GSVdo7fl47ZNrn2sjTetU1pLazo
i2BV4xtqmNcw1m6ViCIPW8b2UR1f2UAIlg1nZz0d87WqHE/B+txtyvwitomkk4gCNZY3aZlPS9LQ
ZCGgi17auUFXNJ/IQM/KCrqFsNRt9oVYWvghaZfDUBt/HJnw3Jh/GLEdBWkcngmsraDsijTQjs2D
UMeVN4V2Kgu6DHNKL8sk29qR7qXVUuN1YTxt2Rgti4ksK67qU41oGIzClSIf1qK1pxW3Tb0gTXru
RNEXFmboUqi2lKnYhUmuN/k0Is8e37VlOEiLZ7E0sa4lFlPtkYRzb6h1IqfI/jzZjRRF6XqTQy/7
3qmCgaTpZRjxz6pa6OwUa1ate9PEgSboZip47yW8OkOZgzx3dL1hbBvfyUdb6kZ9actARZYTJKlO
ZZmjwRuVMQHrg9w11SLPc1sys4A59D3ty9LDFR2kTsxlFVVYMgTYL2zHfMidKPOnoRE+naJtzJjX
iegbtdJYFmEeSxQ7b3XnvKVp23ium8Z+38adVF0pF2/i1DnTad/7dpR+H0niZ3wzdTaOJCrz01Yl
MifsXRgWseQNq71Gj1taqWnhJvU3VFIqaT1yP2Ws8miSn8fwhxgebKm4OTVljWXrOG8LK5Ij5ruw
a09R6BYyHorLThnlqdAWnjbGG/oqkVladHKMmnUqoreOyHflmO+o/VVX+XlVp5vBqgsZhWEaJAmA
ko7RF5eF67FiZ5XlTWW6zjB+m47pl5p2ieRledmmecBFkX1Iu9Ab5JSbwatwHPthams/59aqtcfO
U6rwqvBN1NZvBhwGIU+YTEPoedfWklHjeE3byipHaJF3Timteqpka0etN2YrHFlVkA+Op9uy8joT
lTIHHZdVN6zKvicLVvNVW2nXc61+WHd26kd5GXtowMUSF1nl8VoXsrLHtUqidwyJQRbG1DK28++J
uHBNvG16UQeli96ExNqYKLRkqzk7HcVlq5v+DdP5LrfZkk/VJbNGc2GF2cLtalkgHX/AVRYMvfqO
HD/M82Kd9XQViklIQU39pmHuKhkvxxE3QTYgE5BUvGvjU54xHWRp6JWDVkuTVb203ar0mjzZsTDl
QYRTWya5XYD8teuzhsgmBVOT6k6tq686o+E5PcNZbDYuts44GJ1FtbdtlposWYZR4ofo49gP5SKy
u4tccct3RCY7nuSyHR0hzaYpsIe41n7IysonVt8EPavf1mM27PA0KOkY18jajFEQ40IHharIMi+j
QqIRrFOXXYjaJatc2Z6djs0iTHEveWumBYntN243uYvQlX3dll6o4ssyrqcgi4vLxsS1TEz+PUtC
tDRTVCzGGF1ztbHyCW36y7BJVt2IpV0QiSwZueic1yjz3bE/68a3Dk62pkCFxDhmXpWHvgjt60R1
ys8d+mFyiksVtUp2DuEebUO2ZaTg22To0LpgY9CJPFpE1dDKbCjbbeVM+aIHAXBt9Fa1jt46fZIG
xpq+dengx+G4wOPwIUFUgG1IUtlRscSRMauxVW/50AxLF5WdX4YC/AbXbOs4NFpXbeTz/IPeG34H
De3WRkMVlHBcpcxt26ymUm2JypCXhonrwWxJdzTLPBSN8ToT3bJMe7psRT+A0QE7Orpq8t2y0F4R
Op3McfPd4U0uq3Cyts1YW1uVNXQZdc65VVC6LTpVealVWF6c1fk2zlrbSxP4cxbjyaropzOToGJl
6fIUD6O9FSinPgyF30dDLOPaTXe8wB/ddkqWGNYvbseurlbYZadlYlOZFGMSxJowXxnCbqXQe1EO
8tTT95gnfHN4k5t+WMFEu5WyiNNhm7ZGLZsIdLlyNt1Y0/zuZa3YWpgP1C2nTcTwuxJK7L7VxqsR
DhpbaOK8HXBebLJednGKN4w3eHN4VUAqfkOssZEmobZfTt33nNbRohzrWjrJpy6DT0OWLbO6nTzt
kEraIzmPCpIGozudZmZ0NhEuijXKIq9t+bDsrem0HmwsH55W+Yi6XJfVqFUU350T+uPtf96VOfx7
OL7y54f7Y0Z/voPVmbfnk/7tt+AYp33NoJl/aU9Af/zWz4My96zvx6mZMxp5e6LpPQX7Xx4+jYDC
UX77o0d+zUDXZX91HxvsKd1dgzv66cKSf6hrwbJ+OA4LCOYd9XRhBQwcdgroc9jZ5EBt/wf3hEIZ
kEs474Rg2NAB7cgP7gn7B6AGDUcJ2EzAouh9q/uOPwIQyPYR7on4fn/nQ/IJx0NiSoDowqoQGxaM
YghyHpLPMTemK7gSmxqnHweDpNExDRrQvrZ2S88Okw/CGdVOWM2uUVOzjSvaeXx0rqwEq8ACo7sM
q/I0SqZuV4kvcT32a+wnTareqwlMdpV9H8HcrMbR/TbwL0ZbaEsy7rVjZ614qpx32J6CoRJ4W9l6
p7rRPmv796G203VepHrR9tk7WBKB34682lnNsBmrvtioSCmPFVa/ZEXobtJeXJJKgIIYjv00XzqR
FrtIcxnqbljTKo0WuLUqSUNiFpHGgVXy3KsQV+si5Y2fZexj7Cb2m9LJHZnhLKiSaDqjHPkJC3sZ
VgS/rQt2w1nmek3c3ShqsmDSdKdcM6yJaN7XwxQteNa0Eu9JFimxtSVkXLW9+dwr8Haq1X7XO7FH
+3AZFmh4n1oJUA9y6hA4AhFs1LZs1Coqp/HtEBb2GrVmLXBWezxPJz8snWQZjmKDTGcvoo6XUlO+
FnWV+ZkV2hJVb/oJ3B1JvNodlN+JWOKRqq2u+OSL3nEkKP601SlekWw9msgfatQsB7oCxt0EWMWB
m1bKF/H4lVmZsxtb1w54n4YSD8UZ6Vq0HFjmDbr4QnTzfnRUG7QhWTZZnC9RSL/VRd56TcaaTVgl
mdc7I5dux/Pl2KdsXabnptHOpmW4D9B00eao3jRlkLDRkeCmkmWm+BbHgeN0tucOvQi46SJZEfId
42KLw95sC0vvksFyd2EvFuxDaopoObnDaTZY3Juy+Cvp686HWGFDutQBYkTPCC3zRUHVsFLljQXi
eW1kp4t0yK2lnbSfgZb3vprGPOhM76MipGuo2Gz72i7WDY+yIMG68IY4M/5EG7xQjHpdx78VJU0C
ThxgQVH4DTHVr3DaEC+NhPJTNSrfIGW8yuJvadFFXtfXRtKIIojuui+FHQ+rjJjTNJrKbRhSicve
rHOrXFMeudvJYcE4SlGW4cdyfFNFTfSWJSvcuT6KdblJYYIta0R8WolP1MLTdoRIqrOccJ071Vut
O3zalX23S9B3oofsNLbaMKAQpHnaCku/AY9ecaK3DPXFFjRu8BNtb3NStevK1YVvjPrYsir2SMqI
F/Oc7ezy2hoavXS7/HM0GuBNIpt8R+N407ge1FHome2EO21ViR+pGihOP37GIhfLzKDes6j1ps8J
B9U2EmjdmMT2Ohe233bksshIcZpDECsFY/2qcNmCVaSRdCxSjwjDFygKPTdNW8+MDV0B9VgMPPta
sI4ssxbcn+qzaOkm6SeTERny7iwaKNDxLypT7qIpUunG4kL3YLgQxJlyqm3pCLWlDXDnOoRZkxRf
0ETVqk+iQcY5BmLmZIFdNm8zZ/pOQtsXab6NVBe07iB8Re0bwaI1Ky3qOWEV+uFYr4Ykvwa5hR+l
fF2VapRF3ehAFFhSiD+2E528sh8Hv2ybeGnU54FhiCwaK2jyDgCcRDDY8fscjLZko8k9mpW9zEyl
IEisRu9Cl6SWU9imPmVDemZdRLVZ8KJQa6fK3pCm7xYtZdddHE9ehpIoCFldLGhbUTmmrbNuTDl5
JnNiyZJz3bAucLO0CkgPQbNhtZ9T4fXMEquEvGGuNl6Sotjrysj22jBNgtGKF249hZ7JP1WTThfg
qGovT1Qh7aGTpJ52jVP0flZOU2CN32jEUn9IQyEh3l7kZBT+yPQXNsD8IQP0sja88pqJf8xvBrfP
lmmhp7U2uZ/alYTziMedq3Dvt6q4Lgd3Z4c8PUtba5QGGcu3IeSXYbtWMYhcdn0kiS7ddZE7XNYO
rRatdTO5DluoAQh8OUCQh/ublPeuNw5uIxuFow/gcxdmUOeTdpVvG6T9ZBx3SRKDTSryr4RZ7y07
3KK+8VFEJ8kip/OM1X2shzawbNfTKAk3mUY8KFwHaGsTXbp5d1F3BV1MA9YBJJrSAGJHvBjijksx
8MsxtJuFKK3E543tvEm9rIO8hwg3bWK41zh88PuRVbKp0LgMG5Kf2dwUHnYqGpCmsb2IF01Qkuk8
TLUJ3LbeobCB6QOJMDklfDxPUV7CZNegG8m0M5DhkpCccDeCqByCstTIoaLYd9xMQ8RmIY+4tbOM
HbMiU7UqVbu2xij3bVdMft10WhZxqz23ScymM5PPOjqdYVbVfsdyx68gLFFhDz5BDNXCtbL3YhSZ
Z3X1e9sekS8iSITwbqhlMw6d39oOzHDHCqWZYNz0hFJJuzI7I+UIxjc0i57pU9VWu5xFZIu11l7k
NDvWgJrQoUze9JlZsgifTZXbbxyr8SHZn24LlUeBo1ZdyDPJLIOCwS0yCZ693gx9sSTVoMGjQ6pL
oN4fkp6BR56Mx8r4rbJ54Tek8FOrrrfc5Cu3Vr0cVJsEQnN3iVq1tDJLeW6BYOYmlVnTGBywyktv
gH03nha9kbEjTtuKOCt9aanKWsUYV3JU0buQx5UPHr5esrDqvD4eypVuO3C5qcwgUbijISQ04iSh
p6TqIHquFnVlDbucZrbMOrpu05JCRkh3eynzN40CGuCm1LfqZRRlFmSy4mhtG8GlZbFIsnbKIK03
Lsc6inyajbZXDzUHA4TyTZyE+UZkWdJemgkmQFQ5q2jiaPK6TGsZRSP1w4o1fhibSWpS1ZtWi2+O
GS2/c9ZRGtebw6eHVwSiuQ13Wo/bQxFkTXc58HDaiHYcZF3yHmaZxTaVwxyPxknq5TDNNqzCX5J0
1BCYdYPEkMbSYMRWtrFX1G7HzeE2ZS0KIJN6leYQ7Ee0u7amsAYb1kXlxs73aGe2kkRV5SanU7sK
qeWzAUF2II4yjyt3ACqaFtvEEdXSNMLJZE0MzmTKwQ+ktFOelRrPjqwxQMZ8NcDBZZSW1q2QQ9Fr
UEdmvDJUZDO0NPaGDjIduHmvc7YIo8beRJZ+H6YmXUC6td4IKqoNcptdUkIu8vAuqsTOmTprkWCY
iKNq683hlaOtu1eHt4dbToByVcpdtajXm8Ot+fFqdLC1VlGgu1BtYzGUm9K9wKGdbGtIhK07sCdF
K5BHizTxioRFQUntXBrgrwtEqvODuD2c3reM02jFprDcZJFzd8O9STL58z2LYkjrhOzjME7FhmSi
2HRVlBWrcK/2g9Kd1BDLgG/V3TrRhV42kJID7qXhs8PLhsDwpnY2eIf5ZqOPqEP1GgJ3+KkOWaN3
eJnRJpX1VAv/AGsqcAGj2EYZpKT298MHiJTnE7Mzr3CGz1HNSuCZcDu8+nnD+zS5dmBgiJ37zJlK
OU396Dkcsuu4I9WG7m+Ht3pMb+yqqYOfH6UVpF+J2wLPKorqdmzoYVgOY9U4dEcdFS6cd4U20yam
mmzCCbIJYkoK8FJOvD3cmv2rRnyv2yKRcV+O4M8gfk8jiFHKou42Qzd4AsjOKrR5t/l5cyH/urEz
Xi5Sd3qfW5W1qeLYgvTBfs4p0M8aUr2T1Tabw010XAc2a24ye+ptb+rraRk3fGUB79iEln13Ez9f
FQRqAvbkkGCwzGcT83pzuHFUgLkUrF4AcQTb1zY1WHV3kkkNPWWqPQu1jpYDmdpcho2+cHk/Lg4P
u72y43qIPVND4pNEU5PJNhuMtMscCPneerC9idD7v3Z4hUZRZfLwHlKkH5Too8UBlAMWB6C6FOcL
VvDLBid5JsMETE7N3AVXiC0Ps3Q2f5u+h5iqSQbv5wPuQpTVuWunrYsJcu4wkQewGpkkY92sNBAC
cRgQ8OMPx8sdqi6TedLGawgnbofg0MtDf4lyps3PnoPZLhZCx+t87Pyq04kf2/hbCRmxfWqbrLhB
bxFExJyI3KeOBu6N3Q4wIJ8bqK4IB6o6xiSLcSzfW0WrvEQUSDrTNEhXmBsbUBFNI4esHz/pNAUD
KyJXFkWmwI+72NejSU9/3gZXI48jtW3oKF2StQGb3FTqcmXzcvAcRS+6WMR+657WVn3mROG5ZhC7
WTE4etJuogRBUtZha9KQi9KUlzVZgMeEhDeZHMlTIO8oTxeTW5wO3WlSFNewIPGDHaFOZlYKkV+v
Pub2hyROR5mJ6lPUFZ8cHjIvwaACKE/OdFxkq5IMb23t0bJOFv2Q71TU15BmdDBQC/yxbSDy1MDe
JbCdRcuNgvGi6SLK2lUfjkB9ePcuqZxqG2moLeBerKIsfl8jqD/siapNUijkpIqvkQ3+NbLNuhW8
WCLseGgczt1cvEtwbnuQiNiKrxbkCYIxzyE/KvoL2gpgX6LbNIScZvp6cN6K6aKCMyMWYWwVss7T
XUyHrxCQ5J6yrDOrjVLpkDyREYFoXYgaMhE51ApCDnlbKGJlQl8mEX1TZOejSL+Fo5pkNULhRWfR
VdMCWbFGe/DsNt0JOghv4N2KJtWF0GtIli9rJyw8JFgJw2XOU57viyZ4kiTPgrCH0kxZt8D6ulN7
+BByqAqaCKoBQDKM1qASCLLsjfZj4Mw+r6r3IgNfh8NU2gnwKpGq9WTK3B88Q9KrhnbvGia+dDAI
UwypyLa3YSIyeqmzdCNy+6LOoBqBRxxUerpOHYipuwTKOEnfvCUhlwljMfTLdWSUqQ/tgP2hc96P
YVhCXrwpZE5vtMbab3G9bp2Yy7Fpz/OqC+JyMZFha9xkCQr/vVGmkK5xY79qZOoMdFcnWdDQ/f+Z
JyYeqhUPEsphIO3mIq8sJseVk0yRByXsr5OTXiTuiL0hZafZSFop0mLHw2GFi3Fj8nGbknaRdmkk
OzJcFy06i3P9ftL8MkXuZ5e1oeeAHk3lRNc2TktZ1eI8q/JlYWdnPRTJJHDSpWbtp7LML0BKiTp3
lBFKxLKIIfAiWbYYcDH5ox1KyJS0Mi8hcueQE7cAhqg/HzICxDENbCjnTpCv6RhfqF5LTLrRo1Cc
9nDunquh+TSN4YbTcPTCpvmkoziUfZOujcMaLxei/b/sfUl3pbrS5S+iFr1gCpy+cZfOxhNWtkiA
BALR6dfXRidv2ul3631V85rIKNSADyBF7NgRpLorSKLmajy5TDL4P60vnahiOFQabAWHAUYPaXqy
zaMQxq0cv9rugMXPGjb4TsYMHRzLQTg4fUJqdT/0UZTmVkarrk5osbqFa3YKhfOhj8SYRnKqM1ry
rHS7KPW6scPpiYSezNKOj9Np6Psli1SxXwJJk96Hj62bbLmLRicdSvGrlgFLx7D9jNTcbdrCN9w4
zk+1xH1Gm/HaQsVKtJ33SV3HdTq0MUmLUWaTT5e0Yo9LRZfTwEeWFOPOq2ZgRJzGe7sKRUKIdSwn
aZ1ttzhTG37KYrLL+3aoljTuvF0fkMeYdnXajO6YEc9J/Hom23IJf0GzKDbeMMoU7yhxCwf7xMel
Zw+wi/XZ8dm5iTk063D45Q2xTGMJQKLzvs5BZ+90Z38RrGw2WvungcDDW0ormSPa4yn/4dcd2ehS
z5uomLKqatPZFwnzokvQ8mTOOV5kDV+BX8okLjF3awsrIbl4Zmy57wXQWF55485WvnOEAvsRu0aP
RwpA4CLOfTHBVCMTMlraj3Gpv4W2Jy5uEPBUEyu8qjq4Q5pAhsVZsgSUgqRTIxgHY3HgFLCA4l6S
59GvsqznDcyQIO0tNmQlYXXKA2dDg/ZzD8T6jGUtYzPuZlB0vwB7LNtubjPPr9q9nedPEmvQUcTy
F62nVHk5tk/e/aRAURI5/YrKpckscY7sWoHSUD8wOlZZNYZ1EnD7rLrhzpf1D2wx5x4L2ZZDvQ+Z
+jyM0U9s6WMKjw9N48A/Otw+lOWPKoBfbNLDdA4n7I0ldLLB91K3j0BfUNuy96HKYkvDi9SHG6ua
AXiVNKka3QGWtIojnHBNFN8748CywMIqA60WRAt7crEMRgz6qPWNDF2QtUvkpXY4YD1gj10V8Gso
pjEJeZjD6zKRFGdyanJfw7BOVdS2meVPXjb6m264gEeQOr7/0s1EQM8cpl3Dg72tf3YRXnnuxNu4
4VPiOSpII1xao8YlcYGfp1M/HGVDvzS2FKlWWSyDlI6TuPN0vzzkQR4mBWd6482FvdFsjhLfu/MH
DS+iJPiHXZ40tlNvRzd87MuWJFNUlXsZ7D1PTmcrjL7ROLhYsMKy0OdtIvwPotIMVkNFAJZiQSuG
8T4fvXTo2v3E8jJ1+XxditG/eHiqmZ52upyWs+9NAbYvd9jSY8XrLpv7+sSwSsBv12j8NHJMdFN8
YsGGq94/AfBOi3ZIkNjtscCjXztbrybbgEzfK6/60AyXXkRBMsKTkNUDjdNxcGEzxUM6cw0ELnQT
Eakdyy12v4y72dH2ETCZSEY4pFMbgWAZ68IHxtx7ypchq/1PFfDtpF9NRlOQMUxlJfK9I9oPPha2
KZvI0iREuUC8AA7BEdpsgAWzXdmBQMIqbP7FLz7n7SmffHtHVn9mP4TrYjjvLa++YJtLKzrEVxYH
Iby04qkcvzF1yl0ZbBRUooS0eZDmnvfcKR+VpUwVqb7GOZgX8EV0e2QN+6Kd+Rv0po1T1C92NSVT
VUcPedlk3gi9pWMPXo3r6cn0Y6b+AUjl2eKRv+FEQz/2vwbB0h6VaEMYygdtw7xiqv45+OSxkeBS
qF5lgVd+a13/mwbikbXKAtfCh6k54KmLIuvisrHcqCaX6Tw0RYp7gmW4EhwAAbR3awhxO6mfWEWT
TosTJYBMHz0py7STfBNwb6Oc+ADn/LR161JutV6hpAkuZcdtNgPpW4CZ3iH0OAfkMZyWWYRHGvp3
xKFyw6MSRAAeh1nPmvZO1dXWrkCFgDWgEjLW0FC6Sp5pGCeVzdsMgEq/ZcFXMY4is+3vslU5PO7g
W7TU3Q6hM29aO/46tQIMkQJaWwrUSad4xXkSrYD54CxnIq+TBmgRd80HXpMO9tUypNTx+qNaartO
QLBRR1O3ZaEANcH0+lj3oQL+seIInJXD0dRfC9ZSLBcBVnpLkOO8OO2OOpOXNAD+s2WdwbJxAmZs
tgjPG2XlsVtPJGbxAJ/IvIXCgzOsotdinCad5iQq02Y9aTkHdb8f/W442uWl1PxLBChj09bxcIxI
DSNzGcajUKJxUhHpIAXhAPtKUxVABIpiOg7wOhyntcAFnLVTiJ2R2+GX0vXBP+HhdPSGeQKSA0VQ
L4EDX3vTHWfZD3C4wTNiqiRUcWo1bbiCZfLIVpCD2pK3+xbqTCFZeYC7q0+Y0FOGOFsY4WsB5OZt
USubZdrVTmKthr0hvM259+ioGpoaqz8Ek9ttgzmfjqaQrZhBT6rwb4XWPl8N57JUE6AtFOboVdbY
072afLjNCJggYrXAi3wZjzGCFutb/VUoOpo1Qe3s7XLCrdVq01Vhu7cCGEd6bil29xzOog7sugSc
QnWsVzhLishNclmWgNrKwN2AULexSowLLdIfW6n7ozny16o5WntIN1KgKBA/65XfgW12H3mkPAZq
GPHgD2V0tF0H/2LY+SkUNvfIQ9c9tuvRWMriQOD5HPvIOebV5PMkmGJrS7rqzsjKAiunOXJm303s
IQTAKYafjufNGxFIaBMWdY5+DppJJb+ZihH7SqhDhTumbGEfTdH9OXpXhcLbb6oWJDFzfVYze3hk
M6fHP2wPjXcrjHhRKj/MzcPQa9AnYCZUu7Yur45PUa3XizVXXEFJSEnoOWm7XqO/gGITroWpmiKU
qsxk91i12Il5jdtExO38by5i/ZEQl0p4sqzXYVoWPAgsh8pMpyrY5NEHX3Yg/ixtOtC2gM2VNNL+
xAsYK5rIOmG0C5NyhuG1kBA+Di/fR0Xida1/1Tx2oNMD0rbA20n6XJ3xRYwynaPyazXX36ADpbW3
TMni8jBzGvYzCMRzo/CUVItIaePIVFf2AE/PYCe6ws81i+YENR+2hAXn4ch6vnEAVIDM458ULBo1
g/lYjZius2j2y85m2Js7nfsMyklxAujbQXLomPPcOONPq8Z/EI5RnxSlhV+BkASeUjy5IzkWKqyw
qNpPluWUiQw7lv5/0sibD95+f/t92LccEHclbfyfKSPvvij3ylw2434zR8Lwf+HLnnjt4TVwAaH+
IY8gTdH/8mNwl5COwI3dOETU4G/eMnGQecVfsxD8/vLKb9Kyg4xg+IQRogydG+GE/L8QRzznb94I
MrqDNg+eL4ASgvBFfOblb94IvIqdcPDy/JRecwmE7T3PsoYDiGp4SMbQfZ586WYc3rSdabUjy7m1
up3wbq11Xf1u/bexZirT+d/GOvFXVkB5KcZWnkwBN4ZsYQ3+U4/nBf6btXgnA6+j/acjWC2hUPMe
L1B3fi1quL/fVJnPrVNTwRMUe5+KtuZnRK4VqbVW5SLszTRRsnND6X9yifpRCTXdFTOUXkqBUHXl
tgL4/BK0sCqhGX0ai3kbxCWWwcQm2s/qXOenZZH5yRyFbZyfRF6EXfJar3LQxEYQWKsFtGif5PB9
dl5ZwL+undNcO0RuQUFyTqZOw+HOanL7W1uxcg86uDiXmjbnei1oPpMUm66fvmswVVOErGvOVVsB
ZDaH7T4upups2up5tjYFncsN3EMjwA0dXcu+G8FMzKMrXY/0PIOWHAdN1jq7pvf6j7EtrXtVN9Wu
smgDn+PYXMe1yK0KBZEgZrZiSpSaiqEFohXyrJVFvPOUujqF0teitfwnLJ/9xh3zAkZnFzzRop0u
Rds/Sw47zqZ2MD5W2LCOwKDhku4fB9iZ2B2qcS8YgAkjM8X6riQxmLUHUw21Wzz+t0FmojoY917X
NIdp9hqZBGyAlzKq3hZG1sJv+6bByOBueP59zyPvupTj3nem+q6DSfKU51aw6/3QSUFLpE9zvzjJ
OPVgY7iT2slKeSfHcYdjS6ZxHwHxugZzGW6gzDWP7gyzdCV2f6pqbH7THI+nVkgQCd25hhXTlx/N
Uf3nqJ8sdpO9HiF1hrsvaxpunBpbgEOwwcQ0H8BHXuuTGEHQ5HGxHx2YUoCpsNv1E30icyX2uhvl
vpjt6LFdHcSjxcsfdJ42SlL+onK4falvsQsI0/kZ9GA/y9WSb5sBMQq8zQsH1jZ4mXjom21bu82V
LrSBn7trrstaSALDEmh2uzUNXQTOLd4btFhUBQnYT9/JMF9kXr+4JZ9o2sbSOq5VAZOApg3RFtTX
5gWvJ/6hP9VO+N1Drw+OpzkoGcqTiV/5zqkUdVVkCnHiG2+CLW6Et/ayd76FwJn2hAds01ALPCI4
26JdYH23FJ8vFcm9K5/jNCpJrT+O9QQni2RFJJKoUAAIghbgYFAt97EOAD+vhfAzjGBvJQXM+EZ2
epf76DrDcQbFbdnVpGAPDVhgibt0/DubClBNhvlT0HdXIuSuWtcRU2DVy8HJxzpiqtwsJq913MC7
XAtYoyAtnNXo8AsYsSTDdqM/F7kNB7sb/qBMP/kgw3ziUTxt7CAvz4BN+IUhie6t6yj0ufR58+nN
VvhvtERnZR2+hsQgIN6OXR8mMjKIIzIHSY/+3l2Iw9lAQxr9rEJWH1gM/m/imtCX1SZQlYu6MQ9M
8ab+vuub+n8cvh/bL7pKLTX7G9/T9vMgi0cZLPMdZ6x8bqY05z1P82bJN/V6m03hhNrHGgZPgACi
ZUTcbaiXmMNoHTFbMNZNv9dhf0a8ygNXFx4iVP6vziFFd5FiEk9LBE9lD5LXA3O77pyHFIZHqNqv
RQXbZgavhccWAzsx5/BARO3X8aRYAXifN/1WsSbah3XVf7QsfuAgiIME8TQXWtxboQoeOR0uxUKG
z0sQ0L0OQ3/jEDV8FqME7bnr6R0ik4o9UGcndTqHwwO80Jcx75cURPH5PIpoeeKVvCervI9mhB1x
nR8kC8QnDVq3kQ9xSbaLKl0E81T0xVF3oEaRz/kirP04dP7GiIE3HVTZsucCzrCT8nWV5VPBXjy3
zP770xeBePv24cPXhV2QbmF7rvm2EPOMyK+3lFgVMrtcgAt9h36eOQ4Jm2TQYKJrGwsFaLv8ZKoy
yJ0k6EoNzjaeSoDVaH7XsYwoooVu3U2nee1ker52N1OaqpkyaoO72oXTk5VquTLfa91E5fVwbU9G
oidvuVZGTFoAnsC256TWvXST13bojQNw8LraaYct11vz71kc7GNwW/Bg0xRw3kSgBI3W0J2dspEc
9EEcmqK36vwEaoWp2JPfnd90fu22rC0Ukconq94gZxqmM6LbYT6weQtObr7N+7oBpieWbWshUIZg
978YmSlAeGQzHMroE03kjLiX7hBSRX/LXjvSWP2ewcjiNojxsZk/mvi/LT/efzwBHvKwhT7iApGK
CMkm30XkUULzulzs7ge4pbr3N6SNtx1drEsdyXuQccaDqd1ExMlBjRHDkhWgc6f1rb72Nu0laKDH
iXSHRQBZ8wC2j7slbt5MYxpMX4CafqbAAQU5CR67soEHJ3DFY9N2Doy6MwiXBH8L7352hXyZ8rZI
ayXsJ5vCrSAaK7/I1i4PLhOgV4TUu1RAgDfOVHZPiD4o06Wnxcs6I62Ivc7o50X1GHm02/kWqDdq
kvw7Is53coaXmY0832iYikenDvN706Puwulal2WZKMac86B8+zz7g30mPYMRO8kFHGuvqLevLa8d
G3eoMw+e4FRMXv8Qz01Sgy/w5MuYPrnT4GYsjvqtkf3poWZZZc6cP8p1ww40FVs3zxkgDFSNjNWE
b8FWB4vObPHFn7rA1vhgOhqZFQOX0U7ZP5iG17m40RQE7Hent9TRl3QjVSSuQzFDAVmPiMubaxuI
4OTIYvNObnqYxnWk6fo6KFhHduvIP9OaHkZuurlsvk1rRO+G/z1tHzdIZPVfn3b/3WaL9Q6ftPPM
fosHFLnU/17viliXQQwQ+FvVI3gIuoKXICJTAqsY5sxilX91l8G/mqNojOdr9GIETLTo6q9tC/fg
6wZV4dbfyEx/zfR8Hb/jQVpnfZ3r7/lvJ2Ul+UWw5IGV3T/wtRjJI7V9eR8z0j2YAlveq6SIeHXf
lmd/cBEriKehgpfrKbbGAtS4xt8VeRw8CR2Wp1C6MjGtszMHT+sAP8djYESwcDBg0knd92JnLE4r
roYMO0SzN9WCyyFzawfcidV4pfk/rcbSfW01lq5ptdfO78Y6lQ3gh0/8oNv5Vw486J7aVNwKqxh/
6LZyDkZkGoeoBqHK7X5xpxf3te3qbMZ3cvGfIP3HABJZkY2s4t/Lsa/SxV2CO7nYw4n0QbsBo7l4
6YmVdjn1PmudZ0Uhm10+D/BwtR19GqVHn5xq3sSFsu6MaGZzs6N2i2DQoMQSN0zuJlaD2FKLjWng
NPGdRKgMUHoctUGBeNBQ14fXhrmKfZBJQE5au73KzSSDgtf4tQG6uYbij+DaK8t9fRo7CW2imh6d
sm3ubSv8rhYyf17GRmyJEyy7sG2Xz/nQ3IUrN6Oi9H94Dwgwk7+2fSRssH3fhr8JX7WNvfCdzjlM
edTZUs/fZkDanp2IGRyPEMHKl5l6D03Ac8RkKsQhjBTU/NIen2Am9XvQMKbUVE0xth9CoeWjqcAN
P2QICM+3pkodESBQJngwtSEXIwJe818VIrtO7mi1V9gy/k2vXBaEPE+TdTI64003rKOYbulYV/A3
/dPPM1pjDFq/jEEBrY+jD5YFj3NrV7W1nUk7cp+bv6sIO+YZCNdbwEzBxaubJ2NMm6Kt+H0xdu3V
1HLcgk3tEXiSjPVdduFr/8YBr2JUyj/6Jdgd5oiHc/RBLt0ZDoHlxcj9pfKPsQLGCqfoe7k32dgN
S9alk4MIit3/sLQFKwr1xo4gyDNM1vRb+CiOD3r1+3saSbdHpEDYfOuXKcpEnncHxYdrOS9gJc2C
zhf4MeaLOWoq0R/Crr82nt0HR9N5rfIpL8Gg8h7hBiKXuGF838YxPSoLlBtS6nBDBJ+foEfFoCox
/pXwNU6wRZRgV0cAVyv3B1mWMhF2cAVZor3AaBb3pR0twHGwIUltRwjQrBdxL1YaJdG7geduQke3
Yj9dwVQmFgo//qpovRYhZf05WotX2SgQHeiADIFsVs4mxu6uHpsxPIi823N39j55JUVSgNYPDkFt
eZ9UiIh3N24fh3qZHkuVn7AEVh9bckeIrs64FART/ingmUaYYjkqRCnBL2IaungEIuMW9i70wAlM
APR8qNs+31mLts+5iO2zFXHn/Fo1smht+NP31m0dECJqOg9GdejbYjm9FnpslxOv+Z5z5cJ3XbSg
kP/pcqsTCoAozPUhKCf/ToeIFxBcXry1ZkQKu87JVvPF1LDG/JaPjc22S2lP6avMdAFm8uIMS7+b
YFN130rPFptJzeHBE6GV1O1SfOEegpHtkC0nxKWLTw5C0I28AdHpsIDGjcjpgn7xENeVcLiZ7nwu
wgfHV8/hKg8iAnQwnvOdsMA7b9yFagSbydlZTuM8hU/Ca9izarYutd1nv3dMxYkL79kHe29tMZV6
7VaMb7oVbCvLmG7++yvl2QCd371SWBsRr4hPSENzCMN3wO/sTaKNhfa+cYr3BZ9si86msMB93SIa
ED7aPzKfqmVEzAdC8YxQ1LV9xpsX/OlhxO+qpn9gLyKpOf4lItUTtfRyLMfYuzfFEtgpko/P11dR
yHo7WaQr9tJt/Fs36oXVNrT7KDUyb6qcLJCx3CKaARH/c88PzizjDzK07E3otUBQ12qr/W5fKZCh
TLVcBPC3plWJqQ5R4NyNtn8xtYrq5kMR3AYaCQ/HfV6W5L6I2ffS5uLEQ13sB38Gk3FVWZdV/3wn
s1dZ9Xe/V5kVACm+YVvvxg1etJzgEK3ABS6+IK9B9bEfR2vjuBRbylLkl1DbY1YHlf3F1ggLcIbw
x99dkSBkOPlr10COI6g987QDi5UA6RjpFVlC6FXaQXO2bZpSVtMrQn2QhcK0mvoUzVdYAf7B6uDK
RbQO+sRjQK/dyqj36CI2b8ZJyyW7eo0mlZTWYLGoF41PMn0EXbA8+VzVoCuh2rWTvyMVFRtT7d2a
bbwIUZO3znVOU7ceu5OpFpb8TAI63IVF53ykVZ9GXvBzyAeAd4EXPIGBxi5t6Hw2u5gRAQs7wbxh
d6SJybmo/Ed/aYArGn3c4dpOWsedt6+K+qtWblpdxFdu36nriMBsDrODWNpY51h91LCUR8n8A51B
vkfkASDupT95a1Eg+y4AOhwhQ0WD1S5G+od/RObIdDM9TNUUtiI94gQRsQmUmyVwk0Y7NyfepmkY
+xw2zZIgiFFfqqnIP8bLHSUj+2yDJHTSuYCvca26MfczfKKEH0y1UQL5YJz8sezKL3kffq1W7mwR
5vMxpg1/VrQ+dfW4vBg5W+UuOPX/JidYoo4MYYiJgR/nMK42pmowSIM+moZXmPJVNmi1b7V9sHrb
u+Q2OKDY/GyAzKi+FvGfam7DVxxIH6E4qwz0RDhEzGEn3fKi2SFvpXcp41JuCvDsNp4G0W6GFQYu
4CS/wG7UKaNhfhrLKX9uhxwvO5Nf/Mryd6Vbq22v7faLdP0Lw87+FPk0vg1Hfon/GM4HC9lWIIeq
5G8CVp6ZjKw37gavQSaTkhPvaNwN0AScu147uA9wUiyCqDTQ0BIjEIjvyPDMZtA7EKoHNYEC3EOQ
hdVtxjLi90YGel5555LneGj+6iaCz9UEyyehrRU/+MujnuO6SZ1YWFnlemwbeAN9ssFZXBvl6mvI
xxApxv+rPen53t97BL5t50ZQMOBDsT2w2ZGo6G+L0gZXrSGM9gjKhPI3zNxN+cSsoz0FxWfGY6CF
MIWilaHg+8jXYeRFOZCtPTJnazFBP8d2U4PMHITIlRMuzxx0TdMNIbfiVNAYNOl1NgS2DFlfTvYh
jBjIVLNC+iR7+tbwofzF2yu4gl2RCEAmZMijL5z3LQhscnj0c9xkbkt5VjUc4U4vp53qEEnXSKfI
3MVxP63zjCpnv7T+PY9r+fcsBPGpRQqfgobw0zTleM09fYkQLYRXA9/zTWTkDwAMiuGireduGoar
6WXEproMUu/90f5q5EZkGk2BdBV4GFUQIqPGegYj7NcpewfBlYNAuLORvTlZRNQOq01/eiPjo+Bn
ZcssmCT5PY05VSAGe+fWHb9NfZOZPlbQNdkY1AjW+Jer7iawbUtAZjvRF/JQ2P29B96s2Ja+Ax9R
VEN/qWw3OJetO55k5eRtIgdrPJl6E4FJpgqHbSJv2dRYappUajBypzhie3CH+BMZKLloP78LfYra
KhpqgKy9sgM4AQL+ZIPXcLJ8/uu1xxTYv6QoyQYOpQr2Gka6IScHBd9GYuaI14nqmd8P4RBcTA+/
ltVeAmfGO4pGI4Nnas17QO9vZ+LxsuXLovGOokfM5CEvdXlHuh3rq/nRSEEzFRsnRujibQYw5h48
oIGvkyKUjmUN89udmRUxlfmV1QXimrCngvqnyjRu82UPU80MQhYf/zwr/sl0N6JZ43dU0biuHbiS
nEb+0UJGlttZjEwWcEvXoYtUBPiRiqiw9l2Le2Kuysg8VxwFsaOr6c981u0AX9PM/DbLnL+sCuo5
mofhrpOrGuljR1wL5NPB2obsxhsVBhQx8Bb4IozwB9Ol18TbEWtdS11Q+9zSV4gM3y5BX3+F7wvU
d+3D+2C57cdag2jZkPqr3+V9FqrGPXnTOD9a4/jNkXn1tRAT0Ew4yK+Ia6nu3FyDZrg2iHD+BTKr
9cDypjrrXtWZOcEY8BPwqM9LMy5IJGQNBzLjVpiT1PmHpo29LyAqI3NKO8Xwr1rtZ+CoKXBdsITr
vtzCjPMfLXWaSkSdpcOMfAVrQP/BATj6BCqrOCLTBDSBmdkS3h83zcGNezCtCPUfs5BZxc5UqRX7
576pX25TdXiGJUDIaxQP9pNrL4gYQQzaxlThu7HvShYgxnw9rUJWgUQ6ugFA7n03s5GWWLvYn4IU
cJPz5Fqz/8ihg66XdZPATky5pNXtUiNLiSPWdoSGrV28WmOZiDsEY/VOOrP+n2tufRC6c0135jqG
xvbPni9+X/MURndqqMXtmtfHAf7WALHD65R1IPWdJmRvauYs5rqR+WC6Xdd/u2YzaO6t/7jmours
RAUNvVNi3k5WhbxBXXxoER4Rb6yhDY+WBQAIed1wuNRwBqWDAsmEESSsMC2RhSxotUB2oFvdUtj+
ygAJ6AZdYPg6cLKV2OYsAv+Xtr8nswWSOZ1N803ajgjwgh6dC6vKKMMG4FVPZS+d7dDJOevssn4C
tF4/Sf4pwvP0YDoMxPXWVHrdxlRbu3IfMdh0NEN4jVj3iU5ia2Q9QPkEoV3wNi+HZqzT38Mwb09V
hegLyXfMHesnuwjUHXIH7V57cAlKamwNzd7MBZUpvuAXWWG1toW2jws2Q7tiRoSCPfcHIxOzPZ2R
xu2LlnpANhFZZ46NTBuIyAiONli9l2Lu+rSYs1y0h6hqEP9iCzDxaLv8pHpbC9L/Wmr9fbK5+zFq
JoIsEbm4woEXHeAdITvHVQXylSAwQ4wufwGV6STWQSUipbEiuF/LwIM3Q2n+aM48L00AaibsaBBo
dm0UdrvK1eSkSvrTm1yJYAPL3o8g7V0Ydo2t3xbOxgIRG+kMZYycNFH0bPUb6SM3RM0m52tU2NeG
t6pIZvse8bD4kctZbilzmx8Iyvou7TH8HM42skhMS/6EwAkrUyDd3UWe/n3uQrgtAjn/Oi8biggU
ex2nhNLp48CAfrhO/u58EyKQaNIgTjteWmcbktrbdiqYsrxG9IMYHZIFy+h8tQYnyUe3/4LoJ7Kl
3TIjWqVpPsZ+eJR8nbWLHbD/wXz35tG5E6xCJj0zckU+kVjnKY+d9kj8atyYAVzstFtGL75L662j
pv6wgpgfdBzem3Yg3wJpCeR0pa09X4m18PQ2MC4etOOTD3jt1GFGaNxWul3+knfb20AvGjfuoJuj
Yw/6aaLd59uFcA2Ov8APVy3TeHGJdNJmvXQ2WUfkChAfEUKE8KtoCbdcDcOXCnQH08HyQLS2Goev
hAT5GEeGiY2RfdCrpIfWcA8q8nAOR7vOzDVYQb+NsWp+GiLP30VttyBYebY+NT7u/HrOFqEmCE2L
6nNR6PIhRJKB28/VeB5LFqh9j0hhMZxyp/NuU3YlxwvX0y9Khwhh1W23D6do+agb92D+v4p7ATRV
zmE2W/EdoqfdRGNLeg64eEZiI4TrRJLvm6JSd/089LciUIhQy2nI90ET/JY5BXmy5sg9rLtpZ5XB
Y7sWUQ3dTnqltTHbJ4Od/NhG32k497cNtUUsxw7GgocMLehvev1vys5jSW5la69PhAh4M0V529W+
yQmC5CGR8N4+vRayeP+mqBNX0gSBdEBZZOben+lT8TyxnLzIkj123nF0B6bhotB3LHO1IyhvOFul
eE1NRXlMwvKkBX34PjoFH06S2X6kR+F7XWvjrlOzcSNbbfivcFSm/iBb+8H8lZauepWl5Yr64Iav
+XLFfgZEt1zCqrjvnNUWSQj2+cnGdHuXOJ7lnjurZ3Xaw/zdD073oC8NdeAq1fqPZmUs9zz0bTIg
MZEhLcmIP1r6f04nYaurdh7/CbWvgxnG+6DrUT8pPCNh8yralcscuauI4wPUCNOd3oOlggqYPc21
Kkiuqg+/O+cK2/Oxg2grB+u5Mfp6VbUH9vtcrMmfQ1uNH5GFSZ8GywpPlvB+dnZKm9652UZvG35m
8kZsqH50JaRo1AvUTdRFRL0LO35PQ8XeZIpX7GSxGtDvCURSnmVxNPR95GqsoopgSUIhoIeKzXso
6uRilGq/LKSTd2QB3F2tBr9b4V4lazUPpoNs7VXnm1mI+kEOVcLNbMDsrIE53gg9vMr7ZLkJ1H55
Udly/cgy//1Fydas1u4vSlmYUEaSVMhJLWHaJULrLSFZWcwHJGsCdjKbzzpIbKR33TZdYrxLz1BB
G1V2cmTg9/NC907ymtHSycoyKMVtuJnmcdVlXvwcWtn8SiBxk7Rl9yRL6lCwRIusR1lyNeMABie5
lwiono2wGG6yLWi9h3Qq3AdZIvL8TMKhuJcg1rx3o6NdZVseZt81YUVXBwbKqxqQsWpSE8TgcntX
hdfIfyM4y1ZUh9A28ab2fL9JV4x+pKXuSbbmzPNwlpFKurfaVsB/Cl1UduzqK4JtkOTUS2vXycEN
puJlRqoQpKOK4slSDFO1vbh18OEQKeZXXEFFRvrlSTaqLbcqjMY75o1SvEDfLLZ5PDYb2ToERnZu
Jp5o97FwRqFev8iuWY6ike6FLNyXu4hu6DeGladb2eo1VXEks5LWQ3NNDVOs0yTT1iC7mqtVFWAM
u+U0Fi76qjFqBvfKSng0VY12izMwN3qYTyBUl2tAfPEzI/uoB3EYZ7IUeRLkz5o3ZNcqEldV0ZRi
VacwNxp0tZFVo9WKGthPE0S6IKuKZ1mns062Mr07y6rIG4K93AhN8gKT1uwbvWh4+jIeCQ/UNcTc
rWVRjtBBAia9+iRrNMFab7IgCck2MSXDDRrTvbvsMYwOP7vSSvay6IoWunrRP83O+DUP+vYsq1tl
wa3MI0yZ5b5hUyHpwAzjy6I8DDVadW2aXuSdvBnWTcTstfrsoVrrccjW/FDS22CO6sZQu37Dk6ba
5m0BJX35DPpCU56Gn/d321Qe1GBiZlt5lRntj4ckjXc6YdNn2d3K53ylo9Tw++W7ockeyHonQx2i
gzzb2wKysxnF5m10DANaOH9OT3GPn1XyLIHhSsp5vMjSvWqACOSV47gTVfd7OLp9BrEv5G/HMDmI
cnQ2qRl292CUDEHJAyJDT2qUB8d7DCprSJWPY/67n+F1A2x9p9t4AjW5IQm1i2al7cVKBJpOYyp+
BAeJNflsV83+v7bL8UzNGZu/tNhmPWHKKiog2gIG82V65LM4LwmSz6JMkRRL59ZW6czy+49WObbp
3GJdeyoC0WPpPTSG9qsSxvRhu0Jslbq2d9aSgGbVdplgtT+1rEJlryB2XqdBI66YDd6WYDhjdO0V
Pmn7CK6/ekRL8E2kyfSBoKC7hXjvbTumzg/Bh2UPgS8ctSDkmOS3yujJ8yvI9gq2LUkSiXLz2SXS
rOyWoGC1Rj5q3ExDQSbF8fJboOjxwSIHebnXQUEaLmhrNejt1KI7IHakbvRyVHe9rbp8aDEQhhn+
IjxutFbgdr7K1sQBuFpCX0qJH29H8L4I1w1F4MPaUy8i8TZa3U43YzlMWTTdiEl/n/Q6OcqSrHc7
/fdQWScPqq2M5Bwj58EyEkSm0WI6TU7Tv1hJ1ywo4WY7LEVT0ZyDHYfRSrYWZgzgoDYBT9Eoq0oS
FPj7aY+yFJSi970pK05xE/55NVXbRiHcz4pM/pOSXDq0yB41Q2meBggJBy9oVV+2yTo7VGDWRgMB
oaW/rPOSC1xk/dzH2fVzIIQ8NBaX6/w10MgtuEoMGpY7RcH8+05yQJxBMS10102vOcuGfNA0Qlgh
jHwl18H5D/b/ccYKn+R88DarLdEjImlEKUz1yQbyjrShdZalblSsE4zEb7IkD46pTatYzY2dkQ3a
U4/o91NPPHUZLC8TRK2y/LuRhmwS2MXLFVthWWegBuLJFltLSfNzlM1vunxL8aTbSCjZ7kZd3rY8
xHV9QlJbucgSefXsPA4ofywdahDq57pw510KhAIxD6HdD+Q6f59ZUHh3bVJ9kT1SrfpdL4sTOsKW
WcYX3YPsKVkTM2la30sV5zpUqQeHnYZsoVMUZmD6OKA5V1EM3kM/ar9HxLH3a0bIqg+s9NC3Uftk
aLP5aCa7YNabpyzv2ieHR/u+KQmjyA6ybhiRJlfM8vcglPDNR8fb5s7FthCTSfTobLW5eZWHwRuB
RM1xuO3riRe9NAg3Afk7LS1mj+aYQUhN9pOtyFS/9HnAt20l4wVxQ4DgtnsabMDrngYm3JcNsry0
KkH4w7XC/lEIQDu5N+jPn2ehMkHcXeqUkFYz8f5s/ew3FhaKBe13sSQ9CM6OSEbM09XTIv2pKr1H
WV8rBSlDdrB7dUlioOqwysbSfus7FjxT4bHlXuo/h+dlH57qwUlurV67bAiC8J2NBETg5axe6uSZ
rJOtst/Q1+LvVqDlv8cWdYCw3CD0nTIb4cVthbikol70XqeNrPqsl2eF3YaXzjWbnWcl84uZBhel
rEaEFoILOu2DPEG65F7j1IaLrkLYK88B30SHqM9RqbVbGrCHiOQ3J08bb0al3Z0GAiR8p/ZykA3G
rIsjojr3ES7v9GpnmcKWAonEvesYyGAWY7tDlF174atUdohR5mtZROC6PVuEbaDf09qMCds0Vgph
HSGXZij6FtGi+FE2ekpRIys36SelNbQXeeE6rgisLkVhc2HE7HJgXFr0os+Te7MAfMF1Hq8SIifh
c6oFOAyGdgo/ujWNdzWO51OTZCXZIJjwip0TrVXyat8GlfFel82XyTJSVKUL6+VfBinapK7zQrcv
ebdWFAWoOJHxMOw5Ucx1JE+Gec2MZe+x9bK2maLnuykLoC4uc7EsGggYbuTkK4tti8jFnInqcZpS
Ex6wp6zI/U8fKoRR6P5Wdibk0r9r2iVHRvdD9hKlCait9MYPz52IoC+9jB4ZRnrJwf/Wy1AqbZ1r
tiAakvTvJtDc5Qpl2/2+rSz+dVt6NelQbCtl0NaTrmfXz0Ns7ApiKpfPmkxjHod3Wa/q2irPsoFE
e35tuqI7q2UPbD7jv8w88wod395niIdvE1O1Pvoa+eGmjr7Hjhat4Xq759hx9IexN5HRWRqWkUEd
J69p1f4eqQXZfaTsAOj498hKz4z7yEJzxfcqbR+not2j21B9A904WoH4BcsIHnzZ269W46Gh1A/R
pa6U5FQro76FllE8E2kht+X05o+ODZ8clRTTl07M0XtLMH6dW4O4CjNA484ifofCUfIUN6Tlwyyt
vkegrYjdR7+SgBlVKdGuibxqHVtwBorO6Q9uXXxh0Z+tq9EkFgUUbhW2E/LRJRK9yEX/0iztnMS1
/iXPtAWLYEU3rQ30vesm9r4wNJJEEbFASx/GL6ZdXDyPuVVTgi8dE0KnWd41qLTipXeiYFVOSbrX
vKJ4UUlVoUTgzavSFOXLMA3qQ9snJ/6UxYvsgewSCohTepNVdu016HC54iD7zyE8qCpD0V+2EsSH
nDY6j/JWssoV4xqiU/coS60wECmI1BAhQO4eRbWytYvYWssiupXFpQ/Lr7LvWGT1NUNQ1ndJmp86
N8peCF1d+zQvvhpRE6xNYKDHGlWpN23Ot02jFV+nADYKv2J+FGWufpTqd9ld0dxoN7os7GXR1bZO
0Q5fCqOr9lAAm62snvp03Zpx9p7XmX4odLQX5EV7xToW/BkBMrYeysfmoayL5CkpcCWIzJwFhNPD
ty/6gKmwYq4mmvxUtkX6IKZ+Q7x+SFYgMbq92w8KCdKl/P84+H6p5W7/egEt7Fs/bosDAQ9Coi1e
KnrvvWIH0Fw6DXVbWZ9r47wuw8G4d6vz8Y9urZv+2c1msXRQWSdfpshgveGTRPwnSlrPbxytO3ft
bL6r2ArkXhO9qaonHmwbOaN5eYiyPugRG87ByC9Fu8L5JCFQcJbFwHjtQ7t9E0ZtXscMZbBmuVhv
W4indeukjBfxmKn70aDJpeo5wQmW/6cYBu9XhOTjhVmmPpW2A8UyaZVT4IHTqYnJbQ30RB/jSatX
okvir8jJXHU5fk5cZLqi+p8yt+BYOu3wOhp1tCkDDwB7OSEQhJTQPg6a9iFDf2JdYq/zRoLoZxb3
4leI4qZu8DoqTUcczB0/nOW/p5SFcYvjSsNNwe5QCZzFpUHUdhNBP31RlwcFaczxu2I3W6UiJmaG
Xr9PDDXYTwrI6rbRjYUO7e7LiiCELE4GT0C4CfG9iGK1sdc9lF5k6xDyL81yJV2rRWy+pupIthyH
A+ZXiq0VjxTt4t7ZIV29r+y4urfaddjuoZPymS6dReGwzsNt5N5a2mRPoFd297FGMGZ7zFP6e2tm
tcm+c5HBli/D80q02DVluremC4o27DX13jpjArIjxa7fb1Q7JEKiyjDurSCMrZ2lF9a9KCLV2Kmt
bd+LzG3abkZh6z42H4d5p1uBd2/Ven2EbVmZfjo1h8Yt2z1kqFetXVi1VZ81F3ng6/19FhsPTjOP
5797yG5CIJpHIi/dyWJTohqcCytdF2PgPWQmOrUe0rdpv1jd1Djy+ILk5rYKF+3opVL2k4ewiL87
kaUdZEk22kpA6DcbtvH/3jVOiUWlMbmwz+HyrNXVFz1Ph+PntZs5Uk6usI4NSHAHfWZeVxDn3rqq
Aziwy4URMaYlsoprZoXN6fNmQdFGp0opbkmr/vlSh4RJ1ZzzeCP7ft7M0ZOD5Tbl+bO+C5XsaAfK
m7zz57WjXHdRFQm0+zWc58DRSmLaSXc/KJHZnYUn4EWX4Oz/U52mwmp9WdZL9fPUIpVWMPFCwVAQ
VAZgcb6fyq5tmSo+fhzeveW/XK5NI0BfIamF5ZbTch077NgVybI5Ke4qRIF6gyIHa7Nk/vAG1Hiq
kF+5LNpWgvg0EKsLxJDwrQYuJ+s1mMSHqlZZxg7T/KGhROLbjdtdRNmZrxnRAFmfZN54mNEdvF/N
Q22AHAkKycRAWNAi4n+Wh7KNvXO9HGSxbS1wlwHEL1k3VBVJanL84JWhfxKZip1L7LTOJUlRS/PQ
smcSRkVRNiCg2KOaRtTfTnLW2bKjbEFd/95bLGM/6+WZF2i/h8nifWwdWkfIIShzVGmzmyZdOQNp
SF0zg93FYTKj/DIsB3km6yISRuvQQafyrwbBlPzHsFgBza6iQfxXvbyIHEqaPNjWLJfvd/y3m8mx
Wu19J4C4ROYI/aZoXW7VBf4tmXWf3Ls7IS+1Xe9go/9VSzLfZ5/BQLFdxWBqpzfO4g9nRc8KEiEH
p8zS3YA08lsUJI9GOGU/5iaI+Vm0f/bwRPt/6REoi2Xb3MLS9PTs7HUtwas2zM86Tm2mEZuHzyon
je3G/yx/jqj1pNtDqb+4y0Vk/b2zM6nOus8qFTukrr1NJTO0aarEGomdeKT7amdfQCT0q8lqb/fK
MgevrQMClHXF0tDUwEfZY6treZl7g4YOig36dfPJxByR31ylaYCU4v+QOe8UTln+m+f5Nzf0j3bZ
v2nguP51ub8vJMv/nRUq6aOSJMq/joldDnHzCn8lBJGIA8CITRG2CyeoBZOWkdlBveZUxchLGIKi
bOmCRu/WYVsDv+Zb3spKu7YNwiKTEa+TOkKQdmieqkjlWaKjmep6CeGSoU4edfdDtsmaygtiwP8e
7mhLf1lnW5GJsFO6gGes+kmAFXgq7k2yPcXbZF+ornO/h6wzhYopIOpde71whz2KfmBgsiwFvTmk
l4bYx15003sVFNrAbxepdl+2yD7glNtVo/XGWlt6ywan6LRt0RsTSelUPxZW0jcvQRajSVapNh9T
+Axvf/yCbi3bNCtryUNX9XZMQwASeTMdpyqxdywcwxsmKFi1KKb2lrB19rGsmP4xYghAnjWEftoN
YI0MD8ySqflJGnUvSkASrzdqVEEdNT2oaRIflGXdpRZVgTrfNL6UDayiyHbEd81NDvcrDRGkgzFo
/+k7/n5pll8DnKwKoy1PhoWsreZMaUl26D9leSYPTdQUe7Mxria67hf7fw6E1sJLOfJYyyJX36lu
80U2ftb/1XceK7Fg2/71Gp9DRYISbpvpG3ntz3p59lk3l250jtznz5rPrp918sUk80VX3Pz8WY0I
c7SrEHsm+WA1F1d4uOo5IYYJ8OI3UK2L9Zw9ek5rPStF676UuX4rnSl5UEmkvjSdNiPX1Kanfsi8
F/wxsAOwWofPgFazGeytwfJ/oy9FDz+iw6wAwZFXivtau3hCfJONliOip4C/C2vuM1qP5SGbQije
mAtyDKIMWzL0l073sjzN+BEht1a3J2scvdcswOooHQeUOijpnfac5erwcC8J5IRBqdzuJdvZZ3Oh
PsqShzWhbqfmU24476pezJtsaOcHedABwiJHaKhAFKjLK/N3Qw2iEsE6190AlEScL5UtmPz5Iez1
/ecVqgSDozgUO0Sj+/NnfTeU3iY3QF96Q5WvwR+amxZW1a0FdHMzCwcNGdPRERoogZYsB4OoyCXL
SFQF7EZYlVLXGeHOqGekOJaS7BtHCI7VdpTs7S7ub123tmO8DNRoGtYZka3vuP1Vmv297tpurSaZ
fjaU0rlOPWk12VBZPJmMRv3SD5ZBArn96WWKu5twMEG6s0d654/T2AKCS1q3mVdxiJx9q9nlhg1K
cFhIB22SdjfbqssXOHQFGbMcMlhuli8ZC5xdjZTfWrZmzmhdatQKCUan7aqDGOp2UYO4CdnZIRIz
Ji6LsGfoZbtFQDbz8w55tAYa+P2Q5MOfxe/KbGerXFPCE1Gh8CTPgrkQfxRlw1916TKidPO48OUQ
DQU6ni3WviYPNQpBxmPKYBsLtT71YRQ/ahZS/KJqqu9Nb794GMC9JN1owlA0g21a9sE7OhWEBcr6
ezWj9J33U3uFoWJcRrKdq6oe84cxEmqDj0Q4bXJQXjd7GIKD1qCPbDZ6cNOXA7sm1BINc13FhPs3
YGBZpDfDVTbKbkzRPwlfx0d5DXkQdgQIPNySpgKXJsz5rZ6rbWga01ejLIdNRyL9MDpdvIt6EOHB
QiCJjTi6FpVAgbIJbCIRFD8bxFLMzBboEx5Xf4xQYKhcFICbTpVDBckb58MIg4FdT+2coJGW70P3
3V6qg7C0D90SHCRLUPkgmMO9pmbK2W0H5VxC8jo3IK83QwjjRTbIOtlqaWxzfVkGDosSMNwXbCCd
B68FIe46ZvRdndKnpqqUlxJo176ZTR1qe6585Jaykh3gKyXrrkpMBDwZGeRAdcKOCUJR86dMU8nv
3rE2XmulzHaJ8RDblv5ARHLYhpmS/VEnW+tYVMhbevV28qY+2STsjPppdPlhMlYerDrVr17xIgtG
wQPCzwD9Icjn/OPUU4cAemqmG7NFpf5zVLWMD40SvdMpcHayQb6UAOyDTwY68iWhEBoOaM1GvE1l
i/xgiWwBCX0CzvU87ZyqcTaymxuQIkD9hXl3af3/HoVfR/XadY2vGHp/Q7urv8FG6G+QuA442Rjn
z3o8g0gUz7PLdpBusiFJVQQLHB1V9f8M5/1Oe/yslhCXYzxAvSDCPrj2u2qpH1lamL9ibwep1fmp
4GEDNMQt35xGsde9B77OwErx0ORuvweZZTxYZfN7NJ/oB+jhX0bY/eRy4QUudDz47nLqVJm44B3h
4nibJgh5UffZ0PYjOvGJuvDOAQM37kUSxyQrLO71XahG7kWWZP1SJXt5swh298SvnhcA/haaRznp
waOSPUkCiDzMCykkrsbfpBDgokQEgmraVfHcvwi3OzdaOz1Yc9a/dGTdVy5IwINsjBBV284CbpZs
VZ10PGW5sSQtGFpnnXiawHHJRlkF0wKorTk9yJIVEGMImnPA9iZHIm7IjqnphZceQOk6BZC+kkXE
V8j/LA3wvfnIZHlc+jQVerWoHWI25bjjoYYr+ey6aA/oiu5uWfLOz4oK8dP1xtdpKckqVdff8qpI
L7J/w092B82LWWfp4QIjeuyRtJWNHmSKWl+DFNNXYtSjqw3ZashGnj5l+jipNqtHM0JZn6QIL2h4
nC00mZDP4Ln5ONZ9CbhSh5Kf4dk0Kv0HcOuPsLW8W3K0edg8OnDS0mki25pmzs4kur510frbmkUK
SKDEFde2cT8lPbknHYuqN5K/Hj6GvjYUw1eXQLfZqmj36yY2Imxlr/JMsYAbVaWubXWbrzWGnryq
jTJfp6T1iT8xSxOKJXLGlDyoAdK9TWCu3UInipssSPK9Mz5O3rIi8qARh9zfz4HqHg29nlev+J2c
XNTBj/z/UY+vkx8LxfWpxBf6gBDDF68Pv4k49HZBpHn7BOV4tWA7zCwZ8SuaX60Ip0hs3QLfbUZ8
YkreKxq/bnQF3o4AOWq9t7IyvK3obnoSgD6vtJfO0L6iD+X6KoiwtdkFRDsVx6+R88KfG+APanGY
6vHvIXyQi/XcNjHCUJ168zxEe1XyhDhoCAhAJCI2gJ5Rhi8hfiKcOSLahwQ1Ov7xaQS26IuivXSE
40Mi9uiKL94blYFKOQKdW9QxMh9FQ9+CdbjSywigU/RFw1vpW1t1OySiD4iZPhhlrZ7wxgp9Jqd+
40XIFiO/8yvovtV5hmNU1/6MR43PovmC0Owu9vL3PgNMopfd1phQcwOt5g91Wfi68h7iemfVFdNK
1V7qQpjf0vzDLpOtwSeTezV5GafBF0TB1sl8gw1QHYEcszupI9U3456QgaIMK33GZqN1rK/64lcC
5HjmheE0TYcvsCM3JT4F/Fb75lCVyRUR3WYzh+TtrKTZ1vgMY+vYf1OGPH/pgl+46xJIrJtXhego
64T5Wo4EkLIohAU9pkwes7NWNQzEVcE7mat4jxrMBERy+JnGYX1FNGBY9+lLh/HPq+EcexCUKyUQ
Lxq8kHUBORORC3uJeJqHosZych6PBZoYT3OSXQcUjFDFDszNnPBlkOjtd6hZ1biBHryq3Th6aR6C
ojZgvgyPnRbVLD7bahfZovT7vrsB/Vib9TSAQkZCvnAVX4WxD9Kue3bmgoTlVMxrhBlq5IMHFDDA
5qoJRI0Y+LrSqXsUvFFdNrGiN8F1BYVHtj9yXsOiJE3Udu4x6/EbjAL76jpz9eSYG9FV9q7toqOX
RyqONHgg5a69n2d4DCaPOF/DBxQZVmaBoYNTXgXoHsFYM7GvBsWhHuFwN0dWEZG+qTCrOXaJPdYo
fXBawXtL/T/aZl2lIi/sfgda81CUBLpAR9JVXgWhNZrvFwjxY44RGchGBNwhe+THoV6Uh1tzXI+I
Hh2FF+lbq1MfVL2sjgDJZ/5hkVs/pOyP1w2k6F2nTz+ZxGxoMrP32CAJuVJYGfjMfuERJ4NEycNV
UDobV6TuP0/52H2JXTZwk4MFQa5/h2T+jMigr5PTO4RGF22cuP9RNnw9wptvpWlHR7Xs0DS/pkWe
roDNeg/Yj0To629Bv4qXPJqrDerwyabufmaYuPgAdR1Yp2W5mZXIfehrvDBnd8n5+wK/lZNmdK+5
BW0+LssvbZ4qGwc3jVWcaWAegv6i2qInhU+iWmuK5ybqv4Y1jrGpFdm7xCahUg7dNujRvOb1Jqcs
w0Mb+8B1Vmaer2dWf6kKPiz00V+ygby+XrF1CcQuibPtTEB5b4vmnGVFvUX48nUo1bsn1ozZ7yoN
Ua639GSL9Pq5LuvnCQHOjar1tzLQPiLdIVTT1CeV/QaaYn2/gbloHRVdEcTsE/OQChVV3xbvBa0o
fBPytVr/0pFW80czHldVgxN5ED62uaHt4wx55s5a15VfOM2zmoq3ysRCzTNGtr5udo0cG5VNY0AS
KQSbWnvZQddYJCQu7po1hlBd4k4rpzmX6Bq69mT7wssxBspKd1uQ7rl2QBbrsGmvudURzc3KbTCy
hoJ3o/qe0nSvxPRxxeqtD6MIYWQRcnoQqrfHMaAlQn8slOkn8rg6splfrCF7SixjOORknlBjJl3M
5DyuJgs4X6F77oow9Lhn55WSXav8Ks2qUzy0PIPd0dzaAW4BnTIOayPV3tK0HMGuIn41ud46LrF4
GhLIqWKIT/LQCyvGNTw9pVkN7wg6ITDe/tlNIFgQWULHQfG7tv4VG9abNUw/ah3fZCcyz4CxTyUs
ROQ+ECiw0VAygvq9QawGjZD0xY066zoy3SPdmtZ7/FyzWzaBw8Np41F0mCB0OPlkLOrWWH/ma8+K
EVrUBrC0GUqTGjrQlS6MY1m4yb7O3PCMe2qwb/AzPc1eZh0CVmpHDBA17E+w1QlRWj8VcYKV6hhP
Z6Dhxg5J2unS44/IYhZaK/CYaougvA6kutE2ZZw4t6wNo02IwGAHrccUNsnUqbOevJIlcV4Z+T4C
/71aUJCrNlHJm5ugzy0hrBfb8IbVgDroa9Pse8XGRiKP3deWpP2qdqzurY4jBadOYEDG1OPFDqL+
fa7YOWlVX3woFTlRL8FNubRMaw3lFelxHpcfI+4dMNs9+wNacQs4GewDOFUUGTrUjZjAOlwNKu1j
tLvOjxKhfhSR1fkWcZGP0MrANxfz8EE8nQ1bUvUfGn4LfgZK6sOzGmKLs1t/hAWPiDFIqw8oZCM2
PmZ9CxXjGE2skBCW9QhIOMFaFmMx69dcgUU0Rh9zm+BXX3kmmO6w3VbmyCRrmsfIZk8chGZ/xUZ3
uDa819Po1lsAZ+yVmYDWJf6gMBEd68Jam4iSd1PmWnlpEz6ywcQch1dZBhgldsk4+KWiJZsuNJYo
aAdIU+DpaYYNv5DR1LDCjsetqirNNmybb26fkmJukGapVOR91Hna9nGI74NV4nlBiNTvNSN9qKwB
3yWRGJuEELBvIE2nF4n3ODL7befy2ifVtO+aOLjOvBdk7M9gFl/TKBA3Aqmdn7KJYLmhqA9a2NX8
7eebbU5M2EU9rQgkgK4Ty6I6YCer9nG3gszQbg3XWoU44q1MHJUe7KErDt6s4WodzcZ6KOevRVds
27qYd1UzsKIovTfAweuuHmKIL/z/sdqb0fpwBW/FBhvi4jQzg9ZGpyhIotAPUgKt6BBPPPIhY8Ux
lCGBBQfr5/RmK8lVXx7dYUrgys6w5O7ybK2UtcXELSA+EBBY5R02Hd1i9aNmBYlIpoc2DuynofQI
qlvZtumM0h8KghqFF7rrpAhtvyGzvGmi0l4jy9kfDcu2L7FAV71MZnALDeEyzeSBmrOERngiPudG
BUjXOE9Ka216a4pPcDuqHQt/i1f2oGCUutem5CqUJji1/FV9HDp/mM7cYQksrH2vGmfESQkhT462
QU+62BWhSFdm/NrYWnULp1H3iah95elNhnkQ0xEBhH7qSz9qQuXBLpvuOtqj4uek6y+NQD1XRycZ
02/vGLXw+QrCPElb34h2A27oAP4UtWfuc6sMdo6miec0nbBegv6uaskVeuOWn8R4bRuyjQmoxGMY
uPkqy9xLqrIKDJXU7131wSSgszHsafK1Vjm2XvEqhO2c81b5WY98UaOlGdifVvmmmZJ/GgP8Duaw
hAK7W9HV8Tnth9FXYrzFsQt+aJn38bNgWlHt7JipJmYtKOeuRQ9TuguCYz6U2Vo4yk9zNIcTym/G
biyjVdSN2BwJfiddqWdHRfRQQA0Co9NYHNypHyDpFNXZHLSrWrOlMoCKGKa50pU4BizLikxk9qke
vfGIamzta3Xf7CDZbqIRFQm3EvMe19YGaGX50jbFI+6C1crtSDs6TfNFE6mOcZZm8g9L+fN5aBZ1
eEor6LS4YXW1l5hoh8LbZljwS1Dnp7XK7qP0InGEo6SSvZq/No0BVo5lwZo/BQKPE0/leRwXIy/v
Sxrkpt86PbGOdjuMaX0aGxtVkHa8joAMsTxEbNEN3xyEdrDIxYcrFnjaj6HNZhjPzgj95K2NIPBG
OOlb8b/oOo/lxpEtDT8RIuDNliToJYqkpOqqDaJcJ7z3Tz8fkn0vK3pmNhnIhKEEk+ac32TjuKkI
mfl4w6o+hrflulAEDgh6ec5HTIiagCEqs00D2yov3Spx72ARHbfrMIh2xODSYzLnB1vV7RNzfOTE
LWyG4/jN0DRlh8skn+70lgLgGLI4vDasZ4VFohnJQsZ8eCVt1bBiVWudmT4rO9wmxl1W2tomBmCz
Ct21Y8UXpMktpjdNv85ASG4sJ7lGXnhC7LP2Ww/Le/QD1C2yzdZ+dlQPxm+F6CYi4Su9T7Jth2nH
3NnFNiIlvRIKdy6YVNx23HoFXTndIipITxJg7tbG7VctsdGK7JrhrmWEhTLYN5WOsbbqedhjGzax
pyAeN6le33lULjEW9zvhzxRRPWyAJ2PjpGBkBEE50PqYeA4pxpGjjlyvgVv1Z0R8Bp7rWgEbCKi9
rdc9U4ot3mmQxlGCAB1etLcqhcJlkAj0yPnj/RCt09GcViozabPTMK9J5h/ILAynME6vymKc26ta
8BI2xlfbJA8/44oad0l4QGfMXJkKcC7cYNzSOTmsMqGennpD3Wgz4fCq0lT6vQDqXABOKWmOrY7n
UjFiMRGLahXYlrpTFdYsfWXVj8KaQUGYiwcoGgLXwEvmLRxNnE8TCKndrLBSHzFNJG5ZHbTFbGUc
wv4ot56FsPFdQaOYiE3HlymdhcG376Y8dXc8XHxdU4xkbOJd23ZGO3xMcGZdTEtjvHkIz86IFC8X
d1uSAdiS7ioSjKbrnYheuLjMta+hhvtnUuWftZsRQMnNod7PWKX5DNTfdDedHmbEg9Hlfo/e6aqw
NSyM8PNYcRPMQ6/gtlOWO+kvyiiSswgaA9/qik97cSZ+2NryPyaNhQIQtn9KVCBkOmH4LQumr8xD
o+TVIuy+lb6tc4c0azpYu5ru8Fir+MGuI6alqwqnojhpfzZt3j3uldyStymaseiJpmB2VwQew12w
OO1K7125Jd12R1YcPO9NvfjnlEthL546tviA1FTS0fnaYpei6GRlPSf+NHKRa+tGrXAcxAu6Av+L
/8NVU7zYz0c8tUi+WVq5KEEwg2+aAFu05cYaorr0RfOaKHQXYcz+ZAqyVYRZ3G5Oq/2AcPE6yPGG
j6PD0MJLVJisAYMdjaP8CxDzIC/szB+k7bAM0gy8buQmYmiYxzaBsYpaQJRIhUD/fi9yj6XVgAvO
sBjiAHTQjyEc83WJuw7QVHdOfxB3cY9zF4y8ubrlsjqmnuv9agyj8CCfVbmYB9dLIauyMBHz4DVf
HuX/tVsaET+PHhyv2U6I5LsgobVyWFe9/ZXFSbduzFS3fVsxERjJkz1q2h5JHQ4Q+DzNhYsRC56t
tVeDzwz/Y8zbg/jbTr/CID6QARw1pT0jCh0dUiWLVvalK9E166L+mgflOaEfOOaZka6xqvw+ZQgC
KkbjrrKuU46zfmkyD13KWXF9J6mVFcBo0gkinm9BhacoNr7ZVhvE1SErFmT3yOk/atU1dv0SJlAt
KzuOOM+Oda2fJm3eQOH3Bufe1XzDXu+Cl8yKd0/SIB1CiAIiZT8clMJOjgN6Zej7R4jSOJi1JwVx
Rg/xhqpPcT8O1T1ipEyrIGOduDUHtGAUazWTdV4pIyAt19BXiSfM+2it8rJMjl4x/+JhO+sJ0OrB
HHJ35epxu4lIkelD670O4WzsCCqXsMbWMUuIjVU3xUXNIDX2LKPWYYoyU5eK4mLFZJyLIj/h1ryD
aI9BpwoIrS8inLhH7J7UhtTxnPwF6r8+BXlsrgO0NTaNMlfnBOEMQyuUz5JuduuMtXtIW7gbnsJK
ebbm9ueYhDtnbnc9YJm744TFjk8AE23i6J9FjuFHHivfMQgt17h49CBGw/RVUVn3NF6PmVcUfheo
nxNJWhfOaH7tRXi1g8j5nYXE0xgX9FyxL2nA9CUXOEjW6rSv8Dz8QWQeT8CWPspR225PsORGahCO
S1dBtCJasilEkxx0hZymk5nzvgs8zIRIHWxAaRqbWWkbn+njpiiHeKdWS7zDIyKVE2ltw85+BeiP
z3TY39AFvBpxEX0NUNaHCU4yQb8npVos5JXIVw17vjWD+rVttL/yoa1OQQ9hkmw/eZgig/Ice+gA
DflGJDB/MYjPILcmE52U305ZeqqycjhZS/RuAuo7GHW19/pa+VCn2A89g5AqjL1N0KX+KGLxAVLw
R9i684tZ68q7oVrKaurVwXe7DGSjVUTbtB7drzXx69pzwdY3wXQi8CmwCkROqSeDvDcmItQ5C6rG
G4y1kzjahRWAcajLqNk1cM/ukdnCeicT/rtW96blxb/qiReGEItx9Yq0RDElM/ceorFXA0+KdauE
+c+0/I2sQESONCpXc217d9DGKLlHDoThas6ZUCfzhRDDr0lvD/MUtvehad1rh7BFlINnnnqGhTTC
GRnbXFLh0gdb5rwTcmn/uLfL+mO3PFIeJOuy+GM3/+rx2fZ/XkLuloba9POBnikH9A1RK1WiIDs+
NotBYxK91OWWHG/6SOUgWf9j87n/ebhsk8W/2uR1ZNuktfnGUEu8ZXqS8ysgwRgdyk3s08sj4dT/
tErrcLk/VYDs+vqyX9Yfpz7KcCINqFjKViRhdZRFuQyzg1kgPibr5mJY/qgroccssscFY9LFzdJU
Pgc3M9aAiMRNtpUZ/qBNbA472SYLFW66Gg3B+dGU2cmboBt7ntQOnncwdWA+z5PyZq7J77Dg/6Mt
xo1H03r18GxjxYkws21cCvwz/cgtxc4qBSYnSmW9qqWpvgaZFzH0je332tU+M4DId11VcMwLwsy3
89C+FhNmoY6YVsiAFl8jEBe72CiTPYkRWMuwE4dU22i612/6OiWWEuQvdtE3ZzNOdy5j7Km2R6ZI
c5IeYI7hSxaGp7x2mh3iLh95nTqLOqTqKyy76FaE/TK0Y8wMX31J8DZEDCU7eQNzz4rFzR4UFV6m
noaLs5KhH1fM30PHEGtutHcnoP+St7X6Fb21fBMOdu6rs4ZTMTaLWdaVa7tIxnUTVfnOrAsyPSqC
TJoOUY6pNy6zvfqBmQyA0TZZ2BREktLMAg9vCuOvuPxlNF3DShlAYyesz3kwy00Gd+6WRogUlGPx
g1g+IrRLUy307tVLMc1YarKAKCy2DdTvjTxetrWd/uFZfX2WtT4qZjJM40uLyzE4tRZ/wSwZbnkY
5NBgo8FX0Ca8ybaoYLILOOpV1jx8F/FSzX4jQ/PPAfOIMTRRSTAoyzVkkel/R4MVXuVlvBIRRDUA
GfE8oO/KZXpfpwfZhr9SdG6V4NVryOHjzDvC3n3Do169KXUybR1XLOEJum3ZJqzomuVkUGWTVfTz
KUyLn7Jfl03RME9rtdT0nazGU1PcJqLijyvkyVbRASpJzKsEuQIHfYvL2NnHDf0rki3/Ad0+DmmQ
TTW14Muz/d/HEeLPgUMa+lZe73lgr0X3kWwcKxvUuVFwKl6QDDQPxrjo51Q4Tcg2WfSFWry0SyFi
BasPfZoXzSeoOf/d8TxYS2ZnX+rq27NJbk1pULw829w4+61iWbTK68hbuXUTvxQ6KeNwjP7ZerbZ
+ID3Xu0d5REKGabHYbmo0r2iA4bBOGkgTm0Gi3pL+yEIBPkBc4atrGrIdG5Zk8C7dqwGcfpgAfks
scLl4GgIs30cLhbUS3UIu/Iw4uiJMJHO2iu0PwwvBd9WmESYl6pJUn2vNyD326GzP8a8HvYIwFcb
uTcdm2Tf1uW0ESZc+b61nWNQMymxE6JzqqKFiKSl9rvT5yzBvPBT1qxMS+5LnkDWIjew31HrRiWp
za6yqegEs4msnM+yCmLKXCej9bVC52Gjj4jyWhGytkoXKb7lee67xtRor+ZM6mS1QOoF/TUmOfJg
g+7iDQbDSe4MQHS8f9F5rfv1MBl8V2X5pi4XTVqmu63n5Wd5YOVpzOmmDvumYHGkXn4Is6zADxtU
qDzW915U9pBoGOJGObDJscnVcWN7pHGwUsJu17D1ee+kzRaF1RTsp8CLHbWQdzFcy7LOtp5SJdsU
M2B1GOw7QQKL5K/W+QWorA8l6YlOpeoXtEAZ3ac8+7C0cWKeTy/nOXbKXNxwTnME3dlZqr0ykmzx
gs8q7dIPIMLF1evMnaxVOK++O8aB3jHy7bnaOaCCjo6ue9C3Em0/5kH40YxEstKKlBQ0Gn2v5cJZ
h+QEliifs+5BuvhRanZbwlhLbMxlOp/dp87I16aeib2nb+yFhWqrfX2VhZ7uDVO5GHn9pdOVaCvc
arrwRyPDUYzEq1PWLooBLTImebwWdgnVcLHkRTWr+N7m2E0HlfoeC5QmQdysatML7hlxraRirq4q
Ffdn0kAXLYXcCpc5hl2YLyIX6aNJG4PoqBj9LW7Sn6XtGvvGMKCKW+jDTUxxT1mV/cXcu/mJtOtr
P2ba7xr9hsRrLBZLF7ygVkzIscga2ha4hIUuu476lFjw12GOna2rWR9m3BwigLw/tQxhOOUt9Sw0
m+ziVGtqvi004rS5Euc+AJaSpHf0hUlftetdiAxhi7V2ALPrzeyLmkCAHf2sw++qmO2d12gLOj93
N5NKjDBHsx3LE5egrQoyFq86DASG/H3o4oVdmIZHWcVF4IXUi3aGeW+/Bd1EHqobKrgaxvgW1ebC
L4ubLajgeN9UaIRYSr43+iRfx6ld7wn61b650MpZmRs3pv78/EwOkgTFBhCUHysk+klqpUgZtxHB
G3tl6tdBabHvpgcy6Gq3ItCLlyHOQX0pWvmBGWJzqbP8arFa++hnV7u2jb6V+5A+9U4dhiyr0f6F
v7eJoLnj3RFBxhJWtz56y5jusxKs5L4RIThizSr+rBypord4q3oi90sNP4b5luu5L2s4o5W3xku2
YVBaH21RKVfi+zu5r/Ms9eqghf+olWZ1bYf5YKqJiqyFvk+qdH7NlqJVBzweWp1wELWya/pt7yo2
Wka6/TrqmsOad8I/uRdoBshGY9kTW4wx05SdMr22X9VBY28wtbNvRlhoPOpylyxIYJpN0b/KyuNS
WdVYJFULwqhY2e2HPiMs2YQFzmBWHUIYQjlMVovlB0gC2Jy9wJ7JWgAnojq2OkfPrjofunB6f1Tl
Hq0u+2NkJa9Z2v9lFnFxyIh4vfZ99U+BAqbjl4ldrf+1Y1C98UXnT3ke2xqOZqyaUcMQeqyQFlmu
ErUEg0Y9RjAA64GLkbjjNuwhU2qpKi58SZAE7H6ezhHwKtkmj3OnUlxk1a3MNxh3RBmW85/tc9Ug
X1TbCrqMomYqF2AqOAUhjFOKPG5zAMZQLIe0JIm8tEUmvSdCQAI4h92+Z1b+UQZV+CprnjcFC7Qy
Z7HLzqGNlZ0y2DEL6bx7V+1cf7FL5wuIkRbQC0dUwFJZHN9lJazJMWV1Mp9lVWuBckDGS3eyWk55
fAgGD+TwciYyntllHqLHD8sm28KRvU7FTdasbCDEOqCJIqvREI++bS6B6OX00LYwxyYXv5LVVHes
txoKrqzJv68V+j61s/pN/u3ZgvMarVg5yCOqBVg06Vrpy2oZqjOvZl49rubZGTJIMUJQy0/Jq0VB
/5aWhHhJLJNas7Rcxea0qY82yQICyVNFX20WzV61yQwJW0s/nJE+OhbC+Q6A+FSzFcIweTMaa/6b
uMXnRCT0a9lBFyEpH95zdN1WmHIUq571yisIjnRfFnZwbI05RNxcifbkIfN9gYjnRc/izxR5tl+Y
waDQHo6fjlv+yrPCXhVmMh61MrIvbgz6hthP9OtAIr4hgs/CQBNu/JqOeQwSR4gTKdJdPM7v9pwb
K+Q4gW+Uqf3Szl0xr7JK4/XmS8Vc/iILxbbTC9FQA0DVdweFx3WfwEB3B0zWCGj2AK6AnsOhU9HY
7GCxeO14Aiw/H+qm+lE2qYItTja9W13Faze+aUGtf9pz+DOfXVT0kxespoNtaIe/qy5LLlEcoVub
OsoWmr76WVqxxqS13Wqubn+E9o6UWPrFmOdhayhR7LtKehKK95Ppuno06+i3GRU/ujE0Se9Uzl4D
MUqWzfXjEqGxsY5TFJggP3ihkXwbSBKlk+UCRapIVjp82Ek1ehs9JL1UAQS4FcWOiHxMyi/Eli+P
72mLOjFZAu1LNQtvb3lkPgG+p34VIo9pOoCVBrDwTdMHZ+ubC+v7dci1Gy4qR4joFSa2udiqBREx
C7lLAi8j8V6VuXntGJdx/Ka3TJKuRWu7+ynrkD8cASjXa+KMyl5TyKvBaaq2cOd15EEC4/gTqIf6
mhIB26CvZG9yG4901CoPDI9IbNria5W59X3WGbRp0i8OiXvA3U5IxJRCMcfwPHrxzynHlnQc0M6d
5/LvGRpM2ereN9GJZm31YXsleavtrMoKj8LKicpHpbsReB1/gvz8gUlS+beJCia5oN9R12Ew5Sw+
akWJOMTQdisVkTqcV8RwUwsteqtAqciaLCqr1bYQ5wmOLUfIIih1kC6jdwogq9yQUdGA/cV7sBF+
bA9MeDRTvU+kVn1Yl7YvqxZCiq9Z7L3IWg+68D4YkLFHuz/LJgP2wc6J7GrTuIl293qjBeUJgGip
ySbNsBB8a9PkKE9YRp+DwcjM3CXaF1qwqH2W3X0KgLSaUXmVtSLThJ+6Qb6V1ZGVDfnq9ihrnq51
90hJQQg4/fRo0ydPO/ReboPk5WqyYFKy5dPI3uQJwlUmP6kSFTQCRzCrjt86nezDcjVlKcaBwJ8C
aeAgjyDUPRyDAhWo5yWFmx4RX00ef3MWDcU68qb7FBPumCxNvzeBg7ZcHR7TLGSkK9r4bxsT9PPM
3OnmhPYtHX6V3my8E9NcT4Y13hgnjPdyLH+GCUITch8hWnWNOKW3BzFqvttaC56rxyVVHpsbujhW
eDKs5d5BJdOjNpGFnesb430JGKaeMvwVmEFARYtuskAcpfCrJCj85L9t+hRlK1F5iHfbenSbxAjK
K/DQ/jZ3aRgZd7fojHsyK3T6YFoOshorXnfQZuAh8hBtsI07A9jkZNHj+LwhjTyi0rq3l9MrUW+B
uwcIosNtq5TOuckCI2V6u2YYD46InVuLNvrrGCvQzHUAaIUpYEdnM3Ge5QwiguEVLTnWNEGbr0H9
Nj43aPQXE/PH9eru7yJTAh9mP8AofVJucOn0raI13aMq21qz3tQa45msqaIpdnMFwO5R1QPOmrNd
AHDjIpvwnyad18XqGmc0cZdt0xwctZwPQ9bqVun3rVUXHMGPyqK3p0sJOOTl0QQL8jAw/18ZTh69
OS6feYt2lj3hCEhul0yxMYibLDw13KmFMb/K2hi4zSsOEbtCT6NkPTdLFLiunJXcW0SM8qmlEzpr
knj7bDO85Lenqgx6fdlctQhW2W+n21pjo95kwXuEgkdPtvrZFpjDRx2p4xlFH/XWC/x4a83+63lA
wjoF5Y2m2T3b3A1h//Fx0aYfEKxARmhtjfZ01qP4rR297JUxMMMTKzv2kCCOsoY5pq2u5KaXhjet
NdvDH23yNKspftRtIDZaiR8sktDOVRZuTZTQgRAAQ522UlUA6ZKLqYdNAkf1XsdBeQ+SkvCaF0c7
2ZZFObHKGIh5mBfleqoC3HyiLDjIg03D/YbZO8hnE/hPqdpY7dLN+qKL6ns9lzecxecX9F7re5Eg
cmuGSrBWoYPi9TCcnM7suQHsDIFPbUikgpTS7PquTnV8aWL3IHfKJs01NIL3jXfQpqF8nczxZNdh
z/McjI/GHMqjN9YdqKBJZC+1KP289BV1KDdN49QbzRIzwKOg2ZqK4bz0CRSNuA+Sc2aqvmVXXxoj
KODD9+eg7F+sXqDYHpKTgpfwI+jirYU1+yaxWOkUzAC8Uqv2Y4RhD/bRU1Ef1F7AnFBCMN1qr29a
5iDrhtlH7n1rYj1bzaCE13iFQCQNGM1ltg98DOx6Ewy6qgxHEBMfWu1EO8GAQIBbBZIOSLnv9ZM6
ozXXaopBcgF2kqvs0lH/ZN1FZwN6YVMa6mvWpYdJcZRz1ZXQY/vBPWQ9BDjD+IibIWb557JOBu2Z
9aF7nzNLQ7VdORLvaAkmGsUqy6cWztRKHY0OTRqi9dCJmo1X9smqnRkjWQy/qP1VCxvvbRHhmyAx
2FNlwnsUxtlsYnWrDMgFF9Enmq7vZIQ2UauV28Ju3VOfGVNNIIDNZzENKMDbRnVCtOwLCIvxEKht
vy3xeF2B1Ahe+/wXlwmPyK0YK3Sfh7VjGmRuC0U7Z8xVM2tUr0bKlYcqm08WgrMiBCSSKbNf4K46
QEDdN9pQH+suqH3VdIdN4zjinLr1vFFb/Qve6NUaxFTnCzxfKnUurxbwj2ulmx9KHFV7bPPaMzKJ
4EoYU/y0cdpzWRRESfQB/tYcrEU19WeABPuuRpCxrZN1Xpc7D+PwQ25MFQ5PAKLs3gxXRgQ3ou67
vVUtiEDRab454IMFQPgHUk3f6eWyvUmWfM3d6tfA4bo16mxE8Hhv7EYBrpe07UmjRCcBuBZaEqzY
O4PR3rBh26g/qkSf4NWZ9WkAaHBQloCH0VzljFpbptVMUXiNOvIgaYgwS47B2SEaWvVDz773tvKa
pvB8EUdZp/EV9PLfs2tUR/JvKiNhUqO5ph6notJuJgwPk9eedK9dDwn4G6daG3kYnbu8EvhbM8PI
NL5fHOPX0DvxF/SG5e0tM0JWTo8mhRN9TPgD+EZCDNWu6noX2tMPdzEgG138qQgFtiGh0AfYoYHg
Vve2cxB9iCOEgEyjocupFfUSKfkCESBfD3H0q8lKTGIjc89Y3ieASpC3qrfc0L/rFIuYkTA82QdM
OdrKeiMwoq9i0GUbLEfvGNzCMXMbg4/YKA5hTT8YKybufn2zLjtiAnX+hqapeu4Xg11pnuuYk0Wq
HmpHvgp1EfhmB1Iv1HRWKIrT0fdajS+SxF0DytpGhfilkHlAiSFCUYhQxs/eGsrPFllzBu19lwf4
nrhwmnRBDkQdoad6TI9fRAOQZ76yImnX5D2r0sQGMs1WKjHINFZDft6xFgj1ZoJcfBk9Auy13k1k
hcUNYRWGz7YCoRSgFF2iLHUeQV5iRgQ2i2AsgHEVDo/ZEryeU7G1vUV9tup/CczJESgzgDe6OsbB
aEwBPAx24eygtw9hftVpUJna3wOkwQjYr99gYBnWtkPU2VmZeauuEZoufLXoQCh3CgYsmqogH4le
jBABiYXSvU/VdBtDuzkTasRLsZsQRcvaC+zlG5HmZmWhJ3/wJh0UqB5YB8d2j0rQe0clCdyjteB0
qrj73rjeuYzoZs0Gd1A1rar9jMJSq4W4MRfuruq6b3gfGHCCbeErZTK9DHgVnR2Cx8VCIBapfk8d
9wT+YWKWvZjC6cO3kVU70Q0BfAnHQN3oglVTQKLI4opARStMsm6lta/cqlhZid3ugK4XgOI8C9AN
g8EWMvPRyUlK6QWaW0jH3kurc4nyFNomieNdObXmrq8r76/Ue4fL1Klt8HO26w2cd8ZSb4HIKD8j
o1/nViaO+ijGtV6pzYaVurfvAZ7tLHCg4E5ISSkBi7cOwr1jFQQ9VHPDDPDFG63hLR3QKHKoISaD
mbAp3vNMsU/PohoK51G1mfkf7BqKWD1br1bA3NEbLHCMbgbQs/K8bYCB7zr0UF/T6PrWLJlXuir4
FAPTOM11TNqU2cevNNf9XCTTUZ2Rb0Io6qrF4re1OERB1TljoiVfRlZnDMRLsYjnmPmonVWzbq9D
j+dwGy89NzWvFO21jpjqVnW6K4WD7V3q8BjBhB2UlvVH16fMPKzoM0l1dA7N4s0yRns75hHr76UI
3JfZ6+ChtVrsN901dZrkGLI8OKaBE22MAgIAbOzoZNnmVRcG7A1v5I3CBGwAcUV8L/YHpb7OekBw
jRgM7z8CZ1q2lxgwe8lIQxUGlmhai9cVCMz/FkpHvqhH2xTPVz7VEEmtoASpMWZeS5gFvwYH2fMl
EaDMuq8HR6XCcAuOROcnHhxr0YPGmsQwseIMOJfQyBlB6QMvanFqzOltcRqH2hHYmxFVmjV2lSPv
HHm/3uRhmakL0MwJU3glHdKTswa6yDOLE4iM/TDBSAGu9NqZ3VVp8X/KzTjZ6F2Vz2uJmQsXAr8F
/sx3himHUzC7r2OqaUwFu+zikZo7xk31OQM3+sBrA7Rh8T0covRDzXGJ8dpfbhHwcssogbOECupZ
Z6WT8kI5nqu9yGJiCANg5SmbQB6NBrhgUilLBbBnAFJgqnNMa5crFLP2jj90fsjiki577JxNbcXA
Q0gpAIIr5nWBYlrkFDbfhb026fJeBg1Kbw1QQOkAViUNv4fkSPASE2DdJ3P4GSIFh/joFtfFcuM4
IwT3BW8EQHuDzV51RP83VVDfqv9mXdOe2iHb1WPNMAkqMHGSYKcmkIRaeJx1fXDCr0VeGl+QkEeR
c7zpibD26aDcZoIAC70VN3dzMR6Iv6mdsY+9MSRbv/Hi2TuEkfUak0pbpzqySq2aI/xngBi3T66p
T2ctjd9HlVVqWAlkFEMow4tJUxWga5M0/B5QoM+HAoTI6m5rk/AGy1XaD+GIdPq7GxztDmzXRRpb
mVgImPTT2oKrz9O+2RSp7b3BAnAu6vQ+g+B7MwAj2LlotlWcfCmZGCBfiYViX5JMldU51TPmfGUG
QFPB5bhzQ+ZPRnqMhbXJRWesq7Lo97AjivfOrJs9Np/WWlb1xGnAG9fWKmyU5oXpMv9P29kbvRS/
JluZdkWczieEP976GbC36drJRSDlchGNVpMZRgrT6Z3Ut2q72pXQwA0BO0NJkJjL+PMWpoY7IBXs
hCQZC1x45zHzWUVfDOIc9OKbLLt0IWAxPK3eMS1rD9mCmSkXXF0IwuJgOpdowY3WxqQeAEaE08ye
pZj06FNRjMCP/9sk2+Xh2fLZ1cdScF+9FjodDuEppQR6NjrIaa2uxCbYTqrBxDB8jxuQAsF9bES6
FdB57daAWzSMd4TKUTfE8+6hqyExQhI3lJksGNzYQcl7ARzJHV2QQpIcf0xuI47gsqzZZ7LKXyI3
5RdtVXDJ9nIzmYkgwcLi3xvqArSv2+ooCJXKbloghcxlAQ71wK1Fg9dDsEoUbYkj0CrAYvlkVb46
Sr5JVOFcp19mP4BiXm5cs1xRbj3xiTZe67MvoYqycZyzKdvLIyOn5c4giyj+Ob9dLiKP0kJ1WtlO
lm7kX5mgNU0CFuGzxdVvJxp1JxVGHG8NyX04gOH82S3PbzQjZ5+jRi3TwbJI5P2Xm7gqC1JaGN/J
apZVu7BUdPxnlr8pB/cp8M7Yy5+Uf4YnLmFUDYiT9JXvleUveV46Cjjmy2N8PGHZKPFSeUDWxVpI
o8+2sdS7HVIreDIB+nhgf+XbAO2WDPU4paOv6vV3iQeWxQCMuqvh1xFPRXIkqwYbM6LKSenj3caX
Se8HzitUxbce5qLvNXjdI+MAtbFNmrt89nbiXgbiPtu5NujWrSFCb4+pO+ktYGoOy782RLPt+dDA
DutAqBuxkY9LPg25VWouaV25Kd8CK9QD8srYjxR9fsTX0QN9JjeXAiIC74ayqzRWUegLJjNABFDP
KSua2f9jU57t4EgBEtk18uNjc0570FB2tJe/NzYNMepmE7fJl3nUj/LOPe4S1NJVYaXTRt5reVeS
tmD932qIr8T/Ab/JM54wt8fr8IS4GSmOIU0XAtFE9HHobvLBP15NeWueb4PcUxP5XFVg2DfyVsg/
Uu9r7k8rCn1NBJ1ZrlX9aBfbEOQuH/fXzJ1+BnhlbDGEt3jr7lqVtzBtw20+Q3Ru9emmL12HHLaz
2HZ2s5hBAuO6t1Khc6KE26AnZCV58b9++I+/QW5iewXZXQ/1x5GPp4eaTA7SxNA3sguQ43uH3Pje
BpA13lK4vI+b+4BT/PHV/AGqkHf1jztokMYrIliTc7M1wlyb/dgNvyldpvrPO0wneNQdF0r3s3NR
+7cME8ut/Fv6oLqkuCNv0Wjs53WThed20BVgHks/tHzW8ky59f+2eV05IxwQJhv5JvRxumUKw9Jl
eRH0EWknE4718/VZDrCrmQNMfT0gwbaXb/DYWcN+yi2WJZWfOwPGR+4Crvx/f9cu0kMQghX2cgO4
wgJIeb57c/zi6guA0SjsepG3oXtbumX5Jsnqs60g+rP0SJY+O37gVAOYlfTNEQp9pDxeFs+v9Y9X
9LEp98+VN+y9xlzLN+FxCrYCO+WzbUgQyL6QBXuzQ6H78PzCn++ybJNVsbyFat9vG0B6u9CJtnKf
KV92ecTz/H+/grIun5rcepwj64/Nf+2X1X+1PV7bsrLtf7oebOVI8KfmQcCVW6XAY4oUkFtvg3Be
Bg7dg2gqdBaqk77Fh4I8PfMC+cQHW8cY1Lnkc3t1mBuwPjzrRCxmtVi1UCdyQClD3Z2s3iyP81he
88HttqY5M5VodHWjioLYTY/AzIoE71YyC6Z8sYs056HeiKi8OFn1x4OXvyrfg8fn9KzLxudr8nxX
5CHFkLb7HvtB+TLKol66a7mlJ/9D2XktR64r2/aLGEFvXst7lVqmpX5htKX3nl9/BsFemzqKtW+c
+4KAI1hFAwKZOecEvqSHYJ7E1ReDZMQzDsSs8Ni1LrD6tXhLQLVTK7Ifajtbe0sNSJTEvmVANXgL
qO7dFFgKnwvWhFJ8xA4ONCSc4hv6SH0JWsLdoTHZimssEnHbw2l5AlEue+Qh/pEO6skJtWQnj/05
0nMIypzmICYZhVm7BrObw5678TNv/gJo9S9A+clRDCjuvMgx09cTGsYMul9j59yRl7PnmGU3Mp9c
NM92qXgilslAVmTryHHL71PrXtm0A8D75SrmicVMGk2fmcROjI1rABcSoBJwAW/EJWusxB3oR0UX
fGtATjR4UXrF2M48ZmKxRbxusR9s6zgQmIM/dw88Eo7iwFwnKIbNq6t5FxUoXobPTVXmSRgs9a3U
Im0nxhe/yzWD/lirD6OW1jtZ1x7FXV1urcilTfMz1IZg1WcZTP9AyP9u0JaJQxLfflGeF3ZsT3MU
adg+EOO/VRIzBZ1fp90VQnb9QGhacRKonS5oihPPwp/cT5L5/oo7scwxy43hA/0b7fGVPjjlxgAg
DS2GpaFwkvES2MzgGxgCtzmXTNwZ8Vh7MrZHg/BgN0M35D+TueiwzOjLnZwf6Gm+Xy7C0ipyosv/
eyjWaj3opat4n8RKQfwYUZzX4ktZ5ObKMUD2gwUtxAxioSs15kFGY1F0Eaedl1wii8Imr9qcxa/9
N6x+/lCK3/nhGzkfm6f2mrCACw5B5DH40Iv1K84RTNfiNZnE58e1N+jf4FrBnuy30SGrfF/eiu5z
1p2+oAHBII0Xz+s48aSKFd2SLHXDmOByUGCKVAgTmxZh4u8syRwlKcof1rLzr8/HHiTOtc/gdWvJ
V4Sn70y8VOMavt4MJ9QPW/wQvTyptiofxcUWizqRW679UocjCM5rDwDI0lmcfSkux4rcchuXhmW8
T8cG6UsDUQdzGHOmmDihcCO2SJTFm8cVj9jGT+3zjx9zJVsFUid/WEaKWzg/eeN3D6D9UTyuAUy6
BE1P98BvGig3xJPy71lx9DxVEZRTHew83izQEDGXLCCQZW8nGkQiAB7/X/1E58792Sllepx//fQk
z2CP5Z2Z1zPzwyxqHTVt8J/8570TubmXyH4ui4PmUT/0+nyCz0dJCo6N2nxWRqhmxbyyrB7Esf9W
t3QRrfM6W2SXRNyPpShy4rj/OuqH7YzoLTp+OtW/1X0a9dOZvGnCR2iubHwQfdMrjoYzvopinPeq
4oUXCaYUwJnAiNi8T2a2JVnqxgRNUOB39ClqjezcSUy3YvCl64cWkXV1jwghXPDzEy1eluWN//RS
LS/Q8qKJuuUwccR/rft02L8NP7+uYzqB+7OQaL9+Y6PQxrJ2WguLD9eSzDvZpfzBVvFv3T/VzfuJ
adj5DGKcT33mM3SRc1Gk7o/cOP5aTA1iDypyyzdazCFLUeSWBdnS+VPdp6Lo57YQBrQ/lRJKhCgz
AfLxcuJ7Z3krHuE5K2pFecSUzbY6KZKd6mRPy/ROMBWw8aUsjROMXJTFzM9ayMOiZCSGPZuOXM+o
x7WYHrD+Q8lawQz8F642TxqmjA1BzEJZPgLChPxtI+6kSJbpVhTFo2CJTf/SZ3kMlrpPj9AyTO9V
MSYLG6RXJ4/6prHUeFyL/W9EgAHmoqh/9uou2M1vvLgoSzJPq0tZXK7/WhQNy6srih6GlL/Ttyh/
GkHUjUlE7IQS8Rotk/28sJ7bxf1ZjqzQKmHzlhwNDCPaZCH5sHNcuoljRSIWBktR5D71E5PoUvfh
j4uWT4d0TiFtR+1KVOC9BEqBaoDogaVcU4jkmD5cOYp49ZOYutwkSpKDuDJ51KbJYZStVZVYxkHc
4eWOzu/+B2Pmh6XC0lXkxM0PshaL3txpNnKlFqQnWhhAk6LCld2NTo47BjYXZbiJV3S2U4onoB/V
sHoTL/Jfq1Ype1uks3GdVDgH0zQ5RlAEgxIHtCaSssJbuVrKruFJ8J/5xiqfeIet0UCAjAl5sXwY
quLtddU9C8y2gQMgkOGuEVdV3JcyAcqkFtlzHoIzEXhydbrBYw3pTj3bMz9dfnFRP9yiees6X3Wx
ZxHZ+TUPcE6Ojj5sxVUWp10S8QOWoriwn+rmXZ1o+QzmXHqK5uUvqb6vrk2k9VbIGCIV56Xua5OF
/V6DCHCrgpilCPQMAtLsiM4krYaK70yzoOmZWh2HME81itBuKr2nQEn2yjSGHJXJNffKeiV6jU3S
H6Qx1zdymxCk13XZqgp41UXiJLa+Nh0CPBViii5xZO/kwDfSLZRBCC6zs99ilSRqeLCOlepVD2Cy
8DVDGgvwPLFQLwrlS+z2z1NE+xcPUMoX8DflBta4HlYOiqIugfAoiXBPlD0sEKFZxF9Cx4JZUG+u
QwgXgkXYwk7Ft793DHe8x0X1E7zjodWV/LVPdVS1YvdbmrMkL9GBP7meTKR4Uj23zmh8d7DW49l1
PRwOSg07TtetvKosv5YjMb1syfMXVY7NNYw6hFcF0HbJ2SQLoGNKHlOjgL9JljcFFMEwQ+XEcSPE
WNz6qQVTEmICHYoCfqTsq8zMb+MQFTeRE0mSZRa8Z2kKsTBGeCMLvU1eQD/kDt27jvNsX8sTlV8i
FxpyJDBxbCYD8Mp22bmFWQjrtQzgU3MREpVhMNzUSUZMkFN37IerzD4RqYF7zcHYXsP6NbRDcO+m
BKBLcHfl6Bu0mtJRVOUJIt3wLsLKlUF8phl4ayzvXsGGfZfxhN5jSVHWQ9977CBoCE2H0KrY5Fqm
SIqiIbsauq65KVHjPIxTUiaE7Zk8W6Cr6bE0+GoSr5XcQhWtwzujD4jN9b0KL4z7e4iC8TaXiOaA
+dfimVuOLwLDeYBlJlgXfr2C91TbWoqhb4ahSuF4I5g+0xT9ZFqEOhPWqmxUU43qFVLw0GCgAJ47
fn4pgNpdqilZijyf+yjDhtpBbWSCTcvVUzrqsbZWdE05iSQbvH8qs7aQ1oMDyt3xY4zNkBo8ty4B
o7bZt+9Rl75puNKJCwfuz7ulg2cmMpFohayAJaYdf+Pu/Oqnkfo+VBHRChDiPHt9Qtg1PFgPo4Iv
2Rgi41zYaXtS27A+xHGY3bgFCpD/Wv5S9RIPVxLrV1lrn0tYg652ED10ZlEBfZXKL2GL48iC7HEr
iqIBV+gL9OvptuxXLcIdq2HqHioxonwhsVzTcXiwqbIkYLfMGZsPBxvpNyse9bMYqqx05WY5/gFw
GEqdCbRoOz44xWb5BbUX/fH9MZrHLbWxfqiaepvK0NqsXSSWWy95QqhwxGifVeyVTf0M0KL6Ava8
vWE6PooSQrv1F0TrAEMlPWRNUw9RZ2n554Mi+1m24eNCNZBAbWA/WCymrASC7gJ/WnspO8zKeQzb
iWiwYLI4QoMZEc3GpVB1qd5DtqmsRVFcniSWp0+VRUzYdH3MvifQpZgWeuHe7P/MfyeOUndvZiWY
s+n6QThNRF4yOOjT88z0nQ5zisiKpPBGEO5LWTxtfQ2F5IdK0SxaGsAdm+6BwBki8Dx4rrHVf4c/
lElJLd/K0vMPrdl5cLz7xbc834n2sPPLXazC2lSMkoXBWrJRC8ceeKy8wLs0U9JF8J7Ymrv/0NC2
MXIyr55rhlsgDOE57xM0DKdE5ESdzi4byQYTRrVQCSr0Bv9LR3HI3Hs5uukRB/y/HBLbHfEVsrL/
PEzdZJDcPva3XMYauP7060RvcZIhy9XqEtcTjgK3o27UIGBhpLwGU5JCMHEVxcF1YSwM3A7wuhxi
XJ+acxnm8tXSSeRQ0Dvz4WvwI3NwaGNV8fPCQRNjkKST9WoQig+zlGj9dKgoihPXsI4eLIjA50PF
2T4ckaj6tskJ0PjcMP2qIQ8BOz6OmfkWI09K5NJox+d6KOKz3QcEnCgwbzYJfkYZb8U2ynzlSc79
7mKr5Y/UV+SnzszkJ9Uvbw0T7A3fNEgXSAf5+rUa/F9WWatnk9CSVzthKJw5+TWGzeA1KKSv4JG9
B9Go597VzULzLtqIFN7GAOq+pFPPvnyNOkV/Vtwge1Gio+jCNyd5kqsK+OXNL+Ph0npKfO2nBHI/
tVvpUUnWrMYVczbReFNR9AFoiiPHtX/LUYd6qY3tEuRS/Jo4JTzailavRVFrq+6goZq6yXUDRvyV
aTTtF0SvoC4yenUbAKh8rVpkEWTwevsJX/lKKFi+MRNXP/RIZt5zs38mhKZ5N/Lvo13ZXw3Jrk9J
HkCdZKrNezUSSCFbRnqHRAcuXb/941lm/U7IlroZQ1TEzcp9Vgg+g8O27oj3JBf69XZEGha88D9V
wCL/Nn6qUw2LqNhkvOSdU27Ra8thmLOy50QyzFMVNwOc2232rIKY/oL0+0o0SoSxPROB8RUkr3wV
VaZb4V+wu3wvij1sEkfFGaK1KJahrd9HvHSiJEZsOvkqw/Wmgog+e8NIXEJm+Nq5hCsGWHTpwsJm
pleM7mGzIRYPWk+oZbeF21kn0dLWrrPVlc7guUPtZHSZeSCMCV5buWjXYHyCkyhagWwSphC0Z1E0
ESJCB1J1L6I4SsN3m2/+TZSGNrkzX6d3LSS+x+29gx900mOc1PI1cIER+y5yVV1a3An02UI70T7m
Tv0ShbV8Jlihe1TVmlclhFW+iOyL6CDq4UXc5VKZ3ESVSHRYjgITAEPZqAiuZqjHJqb3KLqHwNHu
qf5YVdnObuwCwcJyC415fjYHKzsHDWC5iSw4P0sySdUUNjSz8rAJHVS0VDOoHnzFQgp8MJ5hCIvf
ZaNwtvBm5gdRBKNDSL2aveZ6DyWl1hJLMHVT2sFdwelHVE3ao64s1wSKF/E7UdTJHji+tVPxfbyb
hnZObcl40v3EuuaRQYDF1K0e5N8D0ZJHPm3KlWWdghoROXtKRiV211jwKuJ3/6lbuoicIdW/i1ZV
9v92vFoTANOY4UPZj9WtlwrCpTMb6juiunS+RL9T2X3R+858rawefqBUzS6Jr5kwGxcxEXHd+LUt
7EfRtdfiSxlozltZpfLGLkPjGucOAixlCVsKvLAvwJF+SpBfbcNsbRM2dJFzXiq7D783CgFihmZX
D47eeCfJtKJ9EPvyE6wq5UoMb41vcu5UPxv8RoQR6SE8jIN28NQsh3U3Nx4dE85xXncLYkslXUVJ
mcGMC0fVJWdOvZi5v2ldNTyVkJP/bZj7iOZ8qQVHQvAzNP4befTkcCPafeIeL2K00LKpNAvghIWl
H+eiaFYdJep3vNrB3NNT1EdDj4y9bHZgt5chDEs/m4SXnyzfkLaxkqnIUnXWwSDe94jWTXVRNN3a
mVEy3Ad0XDZtLVcvvI0yoT+29Y218yPcPNKfynm2u4glaZ8Zu8cns870n2ASIYvUmed5+nhpk8gC
pOKN27Ioyluo1uVB14ruFNi1gbqvmyNL0FjwYxGsysQHMlPNocVyW/c99PqXKNCl3xKRlvOJklSB
Ki4zfg1x992XJOtNMasEtmNlfPJNuMFZongPQKjtfTKRisuSG5/bODT2mAPiBxsoEDHOlYH9jInM
dEf/nQn4G+BD6ZfqoYNMdBIrbBbhkWfrvxOYkdWmffaeDK2qv7QNMcvwFFfPTs2esGkL5YG4jYbw
HBSWwF1ZG4xrrntQVQ0Nqt6aKA3kODmPSpOcRc6ySlyAUCBcmwhaF/RrvihW5zynsfOmDKF01VvH
4RpA31v6cXkSxUaDeS61wuaohi3EVArrsmOTE+qWVbbz4gFIXxWdL1/bIndfgnJ8Vw1PvYnSOEWA
W6rxILo6inUOFMO9i5Lfevs6zuMveqa6L+6ILzEzqqdcs6wXd9+7ifUe8qnc171c7626875l6r7s
SvNbTkQWkjlFeei8LntD5m7dGoH9hX3kBZGH7Fa6EuT5HuCNpvWV1Vw3NQQZHmeUdSckS7+H7Gjg
JYJ4TQu030Lu0IBMzbe85mXpUGmltinMxth1SAreminhwRg2FdrIG1EUDThss1s1oraFZPWZYCfO
7DUF0Q0Ijq6w3WU3bUpMqHjPtqRdU6sYv2AFeGvyYPg2BFOgRw2eAx4oKPdi9S0cu+FbXwbGup/q
g6n+f/e3oVxa+ru2yziEp60rz4bw7Z/xl/r/Nv7/7i/OqxYdyG1H3+qpEa47NuyPeTeUj6qlq3tz
qoMuo3wUDSmb37lOdIEosnrMp7pPx/LlhM5KcvahyjdRJMaEtnSKSt7xZCR/62Tko51U3y3dRGMf
Os6qLMEbePmDlNQGgEkwX71Sdt7W4l3ftPDYbJJeyR5E0uvcr6x9VVdKVWxVP5IvXgEQj0lKFGBo
ly/1lIiiqUmA7udyUmxatmtwPf7TKuqXojhC1MFtd04DAtqWqnmkpRwz6Y29/ZBzub63yH/ASOa8
R+CZeKjy9Oi4YEnV3voymK3zXYOADmuh0z0Yto3gaATfShbLAd5X0MQAj49VLu001Rm/wsjQ7RtG
FYSnr8CyjuIcfkI4X1vUxhUlbOfmNgqOrmlsxCseVK7aC3EjBqoDmrZTq7o/qaUPZ/ekqyMUdWZx
HcPPAOey+RINImnh6t7aBFmBRG+tox7rOeQ6tfuYWJH0CEF0s1EPDjJi0TjC6aLBHQMJuaWvWIKA
iwn7ci8VSbtn8wctvvan0OtvUIx0X4MQJfioqduHoGqVgxzWydHtY/3meyqaGFI+vsZ+/Iegw+QP
B/vIwZ8kXYcdC+nfR/Rk9lrfeLciq6rHbEo0meWhn0GXOHXQ1AmKVBGyYdT5TYnBxUOZLG87J2tu
or/ohsDTFtHIAQE0yGmiSZOdkHm0ZNvo0YOsY4suZXyHdAiBCANhNK2R+x06aOXN8JpoXwCtuUYJ
oAqt18eLZRNZDDrePFtJFxwzqIzPjh4YR8we2ckZxu6UFH1/lOQgPydahrCP2waXqHKheOos+xLl
A1qvJUaSoIncXVjXMgoMcrmznawH6ArpMgRQ7R3/RL6NQ6t5dGF7gjeY2EFmHKKBirZ9GhukfhB3
7p8DA3rkRl+1jY9Rysvklwof9NrvZe21t224vOE9/Yr2TLsqgqG/uuhQQUGdxpti8AOYsOCP49sE
4MONxx9RZW9d9Mje8F5X8NoEE9Z+DJ6IJf0TmPL4Q4q0Hxh+gZcbHoZyz1Z3Sc3H2e30fTuNYIfo
dxAHliPx0LOhMgdIOgkx+ZERl6g2+neHWAO2gEl3hhu1v5eRpU5s/COka+XVMYYGKmTeAHZG+SGp
FIhkIO/rbyFsLSzK+0OqS8GzKznWzVJA0woheF9vgdwZbndo42540032ToriPdsZb4oypBm0AXL/
FhAAuPXyrj2Io9QwOpZap5xSS+k22BKzE4igkK3qFBlsOAhyuPVqrtIHl6jWqYvIfag0pxZR+bll
6d4n8BcuRZETdUVhg0PDgbdOUAy8GXmNlGMtNa8NApan3pUT6Cu4JAl829gtO5AeUxFGO2c71Bk6
l1NR1QdAS7qRHUXRjUtlBToxXCHyAEjOtNgUTIma+ug95fqQn3snKlCwICeSpY/IiTqUxuldqYQo
dSnRWP+H40YIo3IA6v9rbFH8cGoLHYEjK6HVh7rlEHH+PsjHUxK/VYPvPzPnuqsstIyj6oKtaFPt
SXYsd691vrQeU26z5WTh3SyygyiJg3TNeaqbxLkahnSAumi8OU0FpLBO669tbxUrrbO877UnPQMo
cn7pirJLbaYDeMDXnpKqAR0g5W2S8A/GjAfYQcIfRVCGfHaq+m2Su19HRpNfsXOfZUjcrwAFimuq
FP4OOtNxFelycV0aRCsLrL/9dCR5stpay80rITIoN08jiENEx6XYmr21sroSn+V/TvJpaKmPwAup
7mtMjCqEmdNJlgFEMe7kA86v8LSxO8m6NL2HABHSoSi+SK0PhES17jpMjvfYnGZfJSPCQPftuQ6k
L5JKsX2wMBVcLRnhklCG6n8uTnUodXfXYEpEHSGYyhZdNLwgU+vSIPqJuqKUk53eoQogirWppdsA
WphNEw6Y94vyRwBwwcnk8l3xBuBvbT68Wjmb9nKo3Kd0TNsNoWLto9qEsGFaffJga5CqhJC4XQej
7Q4ZUbUwOAbE7CNbdTRiB06QaRbvLDm4pbFc7BL2uncZrl0sBlivY6OUMKxnyQu/zl9j87a/RiYM
KMao69/QFH1zq9j8mRvuScaQ6cGEA64pKiOW0i9ZXpvQ92FkwKHR/OkH5+KmafZTq8Lvko6VmtmS
AHqihgyjRQ1Lh2rBgNIzGZPuxS27Ck5zNhCitbf8/OwnQAFFa4qE58Vtx2olWsPYT9C8hFNOtA61
Gd9KSf8WTSPh8Ugf4rJ4Em2hbmNzgmiJNXnwkNeydAtREiLvGWPwIHIikRPvfVTl4rhUiRxqqP4m
RMdnPmppla3E2oc4olaizqp86CbtCtwp5KDrpd9yHrlLrpWemSd3VOk7hqhSgUR66iMnx0Xk4jxR
YuXs2I1ylsFRgVkPlH08QhUjGkTS27AGraWpTylJQ7FbjlFc6Wc+5jDb/WeYD10MKwRDJgZfRmuR
6Vi31pBv5nFFsxuHnOJDz9GUpDVyWPpGMx2AYNPwUlcCEQTB+uFA0TCfUvxAP5HdnaPrr3OdJn7B
cvLBiXgEXauRj5Vfb/71Py29/46r/Eo8eBvm3zBdBZH78GOnHzf/JtEyn7TJk4cQYleg4nujtuVz
NnUTHVy9xMwjsqJFJIO4/CKr2w3UDd0PB4/QVWq6HasN5NT66lpFQbEuEbDwAqBmXpV+N7JqgEOP
mMZWPpq+O+4tp/lNWO6wiSFWlIOfrRohHamb6FE48IM5XXP04/pXmbjOjjXT2YbCNCjUYKOYw0Rl
6/w0JSSyw2YllUzkEM3q0OHbDjbGCnUru4xe2WceAOG96FXrrFpeO3g9hufSLQgubl4Ur2cwYH4w
Yke3Vq4uVgj+siDqCYPONsa6lenqdz/rLhJezyFDEnGAgiGfHH6ZhNMhAu97AEfMNtWJzoGkPJZ1
JN3lkC1vjp7RvXDPOmsR5OWmqq5vgUnF0XWuUxBxWY1ZlxyXozwseZukhHIJ3VTpLhrAoH2vRxBX
Rd0C5RyfquKpivXu3rEQqq0SLvSULXk3EjICeVnID/FepByRFRRykD0oGgtmh7pf9UBNdYd4QyO+
tUqPAtiUDLH7WHbg+JPsbHmdQdQ/SYa1eA3GrN+pGVxjoi6FgWE/orKGwfSfumZkIQGlqbovUNHL
bMN9SKYEOgont4p7bULXFNfw4vSsYe7jlASxlh/swRpWosgMot1D2CgADFVz1VJfmfrXwKi1k6iy
pUKFl6wfkQutsq2oE4mmuipuIjgbRZcPDTDmaUM1n1hUG2qGf3fI0qM4sahz/W5lOrW2qYcSj/X0
I0VjEMnp2TAhIJyqDMzqN8uSNp3nh49Zvs0ABN9rRQke8Zn/6YPCPXaKdoWIPL70iFXdRWKPcP1D
a2Xslrp4aFNE3GDmj2QplIA0uhqa180pMiLjjrHfmI9tAnM7Zi7qR35drdPUZtPmxmgMjUZu7+cy
CknFrsxifU2cL+1+bqjnafEcVvbD6LA6aMcCX1HR6HfHiaQHIzh7U0ELwr9Jb5TvDVbL06DH07YQ
vA/qfwRmLP36CJajeGTqFQNZcmaiXRHcEbxrbnk2bOYnaswDj1jjegUrcvWQlYn3qGMke1TD7Cl3
vf4suomEJZm6QhYoP4ii6KvAsr4xCiLHxVGiDkRFDCQhurKH69eO7Dn3ONWcO7zc40nTmm+eW8IS
MtWrVtKiJBWu3NAG+S+6wYB5xHPvX0UPVn53OVC0czDy/GVDUB8kzzHvgEWtOwpixVbxbbQM+tG6
iwalhtxTznHOiKJogDBFvxUxC0aUNySYY/0aV7KmrduA+TdqjcvS18d2iphZZe1jtQh39kDEBHSW
/mMOGmKDPEu01SyY0dZWXbg7zdFgDoe/5RGq5+BRryuwoVqE/aDHHmprMaJCk5aJSFi7jKhloeap
jj2rjdxDDk+SSySwYOpzIR7+m5uK8Ot9TWu0/NDWcIi/m6RVXMShTyKHXHOC//pUTyihZgphFDmR
dCJQckrY1BI4KSqhrm32jorHuw8hfMmGZ38OvJrivGWW3eWbrI6YWWp2sRPwYUlYIwN1EOVEoB5a
PfmqT8CjZkLSlNNPQJsI5JEp8EdGAbEbbJAYBeDdPYlELep+ROConPg3/pNVY+dnEKlwYFQptI+i
uW1HEKIiG0I7A+V/FOLmgDgfpx0se/MVswckSCJ4RkLbxIUoruLcDNnLebLK7OE+Qe4AhBnwBX0r
DZoExK75PTT6Lxe2iDgr9j3yXxtDefLQdTxlTftmcVnPAXJgu1rRv/mD7mz7Kao2YpjMOTPjJFvx
f5erLXLiDuDD8re6x7WSUEk7y426KSNPP9QItZ1MLcuPJpuEqAjLlSQ3+043X2L+tWH0IPQBdcjc
YR4BpWRNbkNIP0rGJiwBMU+gtHSKuLammyVyCaQN2wJaEL67rXKqYLbwChNHl5bDxBfF/eXDhQGi
zHUznQoKRUtZS1LiYu/H4Fb4xk898aWtZlyyruxPlW92c6LpQX9y1enKJcO3RFGLE5Df4uSkBaTj
IpvaTqtsRVZIr4qcSCLLLYh2cmDDmGLns0mOJdcKADosOv71wcodKz0GCUQAE0Z0+psiEX94KTaJ
BrOMgm6mO2GYxilGUVyOTGBORbYeMXiliTVsljsjntOlKHKO0iFvBYCXyTuDJ5BEm8L+lsRodH/f
6MY5wo9zEs+BSIKp2OHi2I1BdRFVuWsg7uDZrEaErEErFA1MqeX+tln2JVaqEvVRLQUDNqHG5qzV
qN0xguQLkDzXdOKHKHRkDEQiimEAC7ESSH9KlpTdGWHIejVWVosqihT2Z8vONhoyXXXWDysvQVrX
R596I9sFuxhVdvfYfn45cf+s5BOxLusRdGMzBOeA0g+4zrdq0oIbja5JVvgrOMpwlI65fzGJhbl6
brPG316tuiG5JQqfiNQpjI0Dy+pZLuo1U0aOCx3LYl40R+gGpq3tKD+CvlcPY4eCkGmjSWt9rcs6
3ek4YYhib1q0WCpvF9QIUaIELrUJ/hHCBDd8cJk0wgddVcz1oAzS1pVqZGFadQf3P/R044umx8c0
z7HfIUkUVPp70RVoFg7xDvqlYGsA9Mvq5uJ7pbzi4wgy2c+yTQUgw28uEL8STxLi0pVkXK9eiFEF
LNUaUrZg1xWTRnStEYWLiQLn9HrM1Q59Y7va5FBUVDa2xrb/U1lcGLt1kErh+LF1Lt4QhesAgS2E
ZWR4TZEoDRTM1a0M8a2G/vmAaGbR/gldENkykVTrfjTsvQvXjZTXh1r1uQjw0AW6yZXWfbDiVacT
F9O9OvZkukQIkvVY9cvi0z3NLYoCd4xlHtNor0kDQGCJeP+mk/asKMY1/sdvLJ79rT2A388lM4Kb
iDAde2TtqYPNsaFHI3yTP+6lznCI7MceCqQDHk/5QjAt6hk2Cgxyyo3OQemCmW88CINtz5bR2mp0
OKdAPfnSn9pFW6bsr9MTpIZmfY398bdB4zqt+FAWbLIly71lavOzSGBHUnlF10rXItY0dPgbfQvF
HDnUNxhEL1lUoYBrghMDwb2JMSdoOqDwMZLjtVlPlCJwLa96tf7q8r3YwPK6QpcZfdAEF47NuczC
CeCEGNs1UTkDjF7GtSmkXeJV7uMA4/pY2D/yGFU9T/a+D620q202gp3SbqYFYGtq/plYuZ3h+L8k
eFhXWY82sdKPb06BwQIDpCL9tpBIhNdIC46agiXPCeVHGBfstTbEG9dvnwfF3iGES/iITyiWpMt4
W9khSdHPqFCa3Vj0zWbw43wn2a++lKYrI0zcbRmn2GfadGeYUnYZfQbsaiyDgaI8eH1YQ005HBv5
Ozt/f+0MVrttyqcqQqq1RK8Le/7WdPJ3pW6hZ4EgydYQPa7bVyJyNciOQn+NimeyYjWorEf4V1cO
gqmreuiTVWj5B0OX5FULZZcZ6q8QiRU6QZLQfMWsjwp5k4aor9gwhspKc1A0z6Bt+Oo57XfXK0pI
nbJf4fg2qhHka7H/k+DcZFOpL0govrTES+J1gS21OztQpk6+jbpv7A22tn5oLExmBAGbrvoH8w0U
JuZ72Bm3rMdpHzsXXaVbonRXTWb1z5webltUh+u8urhjg4BsOuyR5zVRl039w/AD5Wzs1c9R2nxT
GgTl5Xq46yEr/2ac6HozDIFIo+Po05mhU0gmG2KGITb0eCbWZdZACBZ+b7lIqzJHFFjSpGPes8jy
daVY13uuvbyJLQz+SAqctXxXJob7iLZhvcW1E677wnox+2SjpQ0TgQQNbRy/oXEfbxQHh3dV1sGq
qpKvxIsCcqzZQ/dRgF4S0ZtmiZDwpBNLZHS/raT4FTL/R6jT7FX1tTVhoCuCCNx9d7QD9VcmRb+S
QP1ZFRpigSXM/DJ7KCzc+7Rrhp2d4CwIFGLZ7Zg4In/w3hSsoH0C2V83ZE9yWNyKyVCVDpMj9rdW
WUgvdPxgn1DZqtVX8N6V214yJ7hz/tD64SrITKwlU6Bu4fXHTOGjkBAjZELeB9cLs6bprUPlWCbB
g0UgxiqPs1sSZX8SzToWhfm9Cth49frdt+Nko8vxgUAV7EFujV5L54Krt7tTjZqZB1X1piACfdto
IYw8XRttTAk1elWqh5VkpP3G1aSfNsxGvtsSiB5oWx1RKbW2zP3Ql8/IvOGGTvQ9VoC9MWLJ9NOX
tJd3OqreO9s3iR8mZiUweMyk7M2Rs/DUrj3fnjjEvrSaD9t4/DqMdbyBf+bZL8efWW9+VbPhsTXX
amIWO9PrryPUnJEJ81yF/qRimtcMGms7q+AZzFQ8anp1jFyXMG1z3wXSxg7Qun8fgvyb48XPZt5c
epOYRrl79ev4UBGDE/U8E2Fd7aBkg5qmvfgQBxLQBjFaGRubKGcHLpUbreT9hFXe+B+6zmu5QWXr
1k9EFaFJt0LRSpazfUM5kkOTGnj680lr739V7apzo7IwQrYEzZxjjpBvZVspQNwJzzj8oTENILsi
sj+mbvwgm7pYuLn23HoY2XSJ+d4W2bfCTs+S4zv6sl9ou/Birc08JLteFE8TMvIg16uHuse8PMGH
achgVPN5PApCxDYVYwA4fxbYUTtvGEBiptbuor6/kGlEhqAHPq4697cVLdYU3GHJ2CbqvRRY/mKg
vNCEIvJSL7Ftyg9mV14yrHkWxqzslfD9zej4u/eixaAPt6FdNdodfvsZZPkJekRMjiZp7HtCMaoT
umEofC626SZXZB2C7IAKd/a3XnSHTFdvPX8Urd9rAgkDp8/8xW+0PSvfI+SyetH3Lh99dDJIpq9s
c9OlajtW4brdtqpct3wsLBJ0/swOxwWzvYT6X2EF7NanBJRq25GnprcEi43+Iavw+uytjHlKuVYJ
V6/ywt88J0I5g59Wjs2r03cH0+/uey8PyHO41F30YRf0jUjIiG5Q+buLph5/0moIGM2Q8iCI/pw5
N5gIYBtfUjY0hqKiGVeepUMw7jeCPmPn0y1XxYno0YY6INHBqrhc+lenA1Sec29c4MNzztOxXUgX
R0BdQDiyiuipcvLfuhubRdHlain9nsRIRIdNrO8G3X9wLYrIKcY5u4yGvdVSZdd9+NF3XHdzb64d
zLzddjhaoHc4p2RLLO4cLWcaKkOsROFOYbn7igchRKcICM0CO2wGiw/Z5WMk8mRmQTeKZW+6PoJ/
z1sMqSqWxWNb4BE1ZJq+Ni08G9omeSAAvgvxtucGRyV58X/0se8PBkZkdGP21gu7J01M2G76/Yfo
cBqftATeS//RtP46GrAUbRMyiv3MX+ZABA0Djhxi/LLUNS4eijAp0kBGIAK9rhcg1tm2mAdvR8jk
q5tg3sMdvB/qH6OjNp4Ul2eFv06aHIRWkTCn8FBMOV1k8mCw/CxRJ8FqIr9nTuQhSqo/QkbjhTB6
xkrWc9h6BJWUXwbOdd7coJIwSAQLE498zvLYR3LvUCxGXXkafIaG5ItgdXVEQPRCrf3iMbQI7Oia
FWGO35NNB5B5w3jyfG41zrTMvP6aMMjd3CFAKm3xUZWvmSm5OlTgNLN+todipBjPs4XwqMGcHN5G
lPwN4Nnd3q6uDln2iN/bqJ7tSq0M0x4prAjNSFy8HZz+XlNjvUu07N6KKMjJpC1Nu9xYIFNSzoqC
Nh42iLSt1imWAELPThx94W+Fd2oGZy82JFcAJ432B+j3mVTZLnSskWTgjmnlqaixMcPiXixy2Lbb
2Y6aZYsjpq/SIJ3tY9P7cFP7X1u7I2r5kBDMWgJCY/gI9y6rV0gZ79NBiLVeyndMFu76csbxubpa
NH9IQXD16BuI9av4uRYulRAcKA+QYCH1iLqzSrCZhIJeehtISzbRkK4KUgdxjzOhCrE/0x4LyEFN
ZLY75lpY05OpOweZcgXGfMKZIFSCqeSv7YbDMu9wHC5WseFsEmf8mMc7mDPPOYzUBbkgclUYfE5E
iZ9QYkAbmenXHbRK3XSF4O1XDWe+K7ctwD3kzWz3mrF2CDxa+Lb2KCqxHjC4vS5S1QIfVKRQEwTq
zdVdjvSPjIVNs/ZYB74PsfVlOtq0Ds0Bs2QkpDga0p7mOfZ2VIS2z9lfaWgHKEyITYzRr1Djd0mM
R1Jm/VlOVy6cEbjfxjWJdRMI0cZe0NQviaebuMq5y4yU04Xmc5a4tvkJ4PJLhnK9HzKm1iaD+4mo
osw0HjDsK5ZQZRBQWsZSzyr7+oJVAka8NE0G+162ETa+tMY4bl1j8KgD0jrAaq7FPaV7Sw2JHXW3
1xLOtqoRizavn9O8RI7k3GGMuZwr6mfV+aT6AlIsnDzeKBLHce2cTw4U9lr8TIb/XRdzuoTIVnOa
9he3VO9uq75xEt3O0xQ4pvFRjYmNW7LCohfxRTg2Nv4kqgyYg+i1eBwy99K3HrKMtDgOXs8AReoM
sv331O5ItC+sp7B76IWOVTceoiSIkbiju+FyjMtjbouDMBwu3agjz4k5RqO755quY6hKtYwT/Z7A
kWdzIBXT78t1FE8PcWgPcAHdCwMVAlzSEM/m+c3zHzxHgyRiXr34im4Mui6lwKbAxL4uWqZmtZxw
sSXmfDE0PfOGeKPV5bHMn7HN8xl2hlvOyaCpY2s1pgad2GCwq5mUK810rMC7ayMMOwH94C6QDe73
cE5Kd6Wk/qblOaOW3tyEI557Y0gYXo4NmnT7IBq671hCvbetHfVFW+YUGMpd2FSVdF/qrGc7Kmkb
1+GclKrED4xqcHgb8hByXwtCuLmltIzA89KfyY3fYuaU09QXgTbgDZj65rRzp9dKJPkqNDe5YCBd
okNFgxqtHHJgKtG/ZWV0Rajp/MOUb813moAbArOSxgBpJa9O26SISCcnex5H7t42qd7rWlFyDE7H
mLBlPBwTEu27Ph7KP3VIRkYW16cuitcWQSJrfxr3dWZ+5RqC3TjF+f3qNyS7bxhJzwzEq7UGR2Uh
ueJXvubSG/pcSkq1p3Ja+7gATxNwO3wuuQyzCHe2ClmgRImQM9VKW7R/eQgWkiQ/VZgfdFfD1Dyt
SRYKbUZPSbuNMdhYQFpyF01l/igL26n82XDcksQt48M1tK07j+AnPmweq/6pKqxO8ev+wW/mk4pa
raUZn2Ysh3H2zbKANFhcCOZzExPhej9yN+VSRHBYfkKJgfo9/JFveQp9IpYT1iiDoPNicF98Y9xP
DWYk+MyRJW8156ERnyVfFpYolyTzzY12jVyO6+mQ2zqu70nZr5OEPk2n9q9r9cI1Cg0EUv11OXRW
TTRteB1T8D7C+DbeESv0nBmmtiQBa/OCkDRcKBnCHvrxx1fpWa9g209u0VNtQky1ZxhnRFcjndjn
mU+byhIVWhS8XJuQbMF6ZQO95l13zA9pwKUq4EwA2D5UfHiLUlkXLc+ADIX1NjC3NCI1LEn/ufqp
+NEhtsVTNDtbI6dAFxGhfKxOVAA47dHDeiberbK3IBrjJAxgde/H0aX+ZeENmfwolJVjPFxyQafm
NOhpUkUsitDf4oaghsmsyINSTxiQ5ms4XPepOxwYKyD00/KTyKNuSRN4UFfn1sl6ND6j0vt0+/al
1TkxM/uF7ItH0ymXIiKnkAhgXMAJkp3u2oarBVkXDPFta+lvfWd/ae4ArgzTrbXIrkt1wJiU+787
JxaKiWEn+1Mm8QFnAYAGdzVvNt7Da/PqadFhxqkQS+1DZjozwF37XctxLV3tJSeSeOHGlgpUReGt
27AZQs4Wqpi+rHyk4kJf2CK/q8LuqxRIKOJ+xpQS+lPTP7q52FuF0wam1lNTldDvdQyqx1TTluKa
z9v7xgopOFH0afUdF/EW44q7JonXemb/xF4DTtUwBSRJlSjFZGNO9SlzCBRtZL6rByJTe71ewQr/
zIwWuqhJQredrNKMwXPawX8LS4yD7RV/wr6Pz25SQhJWh1Iz8HdyjHiB6DFU1kPYIaEIw7+51J5M
ooRGp4qftOwDz8TSns1Ai3TYWMo8TXiPLa3O+Hb7bmf6yWOlmKyjAPzpwuuHHecfkzG8ZiW6atIW
cL+q+J8TdZoydaxS6Hlh9EkJ8Umwarxwq2Ft19NHX191eTo3cq3wYQTOFd7jJmw7avMrUjlumOLF
S2sCmtUTkwB4EzQh/vBtEimytjwUOXFKlf1QeEowQdfe50gddImFtF8eTZZw4Xqbrqq8oFCY3JXd
KlHJW5I3IviTdv1tW/lXWNdwLc3qUuDW2LkFi4vTkLZkd9jj7edSrULy42E5odU26j06o0dTGyCn
o/xFZbGdFLaEMdmgaaoD6vXlwNkI53wW1lJnpooHV4QWpFSBHnTzmJKUmGTrOXL3KCg/HSE/8nk+
D/h8MVZzjlwhr06GW5vWL/2ygoPpRRuzSQNX9RCONdKi0vmEeOkO19p5I21rZWNvwP3HII8yDzyT
q2uY9WFLpgMu+tDAR6/HZJ1/qrb8h9EFvHHBUxYWFR1ncXm08pdeZEsCVO+buHuLB0bg11NwnoiY
gliiryOHEwX9xGnOww2I+FvodieQ23OIUT5dAjq0XBorUoj2uSgeu9h8L0ZH0OjFlLXoqTwflyfR
cWMsk8cbVSDSAWUAj+st3dgjodpvdZd+0/0+oQLtdtjmk6k8h0t0L292fWjq8J3yAD5GTIkSAtQf
NAY5jUHYSj/Z2corzC0sI2C9dLIoGWREPqR2qNxaO9Frvo4F2O7cu2vysstlZTuKnn7018WMFc0s
8mxbNsey0hgQcICVl2nf9L2LCS2ESEJvO84auskCy0pCsqLRi+6GRNE04pzAbF8L6tQmtniyN1Nb
GHdazgRLokRgEuHSqHmxjjzD2EyTL3fI45JFM5HBNBpW8aBNLabxbtZubk//2YYNfcp12ebh0kXC
gRF/bXKv6ggbd4uKLINr+tP45okEM24CLBx3nALpT7vKRZKOyOnDAUc2BPxT1+q1Lf/PejYoVHsR
gvRhYk9r8zLnTbsZqNAbxT1saAAgk+6RfOHPvsuvyi7uPrOmdsIY/I0b/rlkdgZTbnzCI+Ne00J3
S3URkXOcv2s9hqqVRWnvKOM3LD0uGirsIgy/rFT0ARCRt8Q2QPgWJs56yf/ksCx58i5R15It1vax
C4cvdL9j3/weWujbE4tw2Ic7nJgxSAex6nzz1c8w/bbX9aQd5fXtkusExnKgTymc733vBf88bA9L
kiXmMhim9DDrzkNRn+tUDIs0V49lxPQ597xdUwsgTfecmajJXe+nGW1M/CN5P9n5Jb2ODnytADYc
m73QIxW0jcUV4ZMCj6rsjnyMcikjOTLD75YU14rL2tqVgyBQx6Z721pRLDCbgNmhOzgSGG6NJ2pm
uTg0Rs0qtetzkw5vY3ENWhzTYRNaxZ9K5vbY4bQRAW/rNp2yFfncYCeL+YBlrfxYf0sm9+hHf2Zr
MZNtyEPzaDjrxCtZHtPHQr2EVoK7kEePFkdWtEBivRg7vBzGagw8P6V3dm21YKa6SRPdeM18Vmu8
Y+lugVjGgnwoI9mLHvTFGcSJHvvJ0YvXtvDyldaIBKJF9IbHCBJ2z9ygZtIDiB4sg1fSoUvsEMgh
IFUfXGHP1WAiVjf5js3rtHXWCIa0s2xDkCmvMvcWs7C17jmfM0r+QgFVhgPDFSxUkLgzcVfdSA+n
kbvklbkXZI5joGganowcQ0DdwvJlqGpoVQBWdv2TpRLvl1Jt8wmc2chtf2eKXVd0/WKKGEy1M+CT
62afPSAfd5tKW5SQHtq8indROlwLaPPdRuKyAK2MsDsZm3u9KBismPZXdR09hR8ShCUwMo3atTu0
YJbQZJu7CGlgTzFyCR3OyrIC7Ox1dCfDaUBfF8BRqVd+aeOSPjH2cK6JNb0E8UvmXjEv44TBGSHb
NDEuFZR3i7HJ+oskM33ZEm90NeTfg8sfI1sGeQ9uM+KoYShgTWqpepcOEscP7gixFGEg+0Q/dkpf
F9SUi8lFOZ3MJJYL/ezXwtoIvZdrHCJ3s0zdhZOVq9gksGWOuDlEkWj3Crw98yC4p9n44pSQTPXu
makZ3385Q/0BkQ2TNr3LK2B1+lZ8alOH6JVhjRcDLhKyTA6dy/xUNoD2tTVqiGLxg8z9YjV3Fjdj
1b5h0bMq7Wv9WSGNm4ednbGS5kn1UjqztXXNCjazqKY70V5nQg10GuI34PC5WUNdm5MnjnZjJWJO
C00JBNgtQCAXGm2WY78UeVMErlGGAZYrJVxOVK91GhDZVmIAdb0kz/nIW2QTl7CVN3YghLjmKciD
LdLXzuGzDY3O2aZJBoGJyx6Zz0vj8B9Lm7dETwQSEzksa4xkHG94tX0bYnFWHLD6HPdRddGBUDij
ykXIt7KKsxa777ah3eO9jXpaEzQyMHWmynKZ9awcr66CNBq2gsadeOGCiNVelBuGxRYeMWt/OFYx
4S1oZT91RxD3boarIZ1eLYXqcnCH5zZE6wkNqNmUBNGwRHfnMZnZSfsTpAQB60RfteX0S9fr7yJm
qACHvokxSjQBmzv1D/7NfERTej/ovUb4tIcCZvCI3SgRJsgaPq0JQmcSNtKTsFlyJtshdmtcSKj+
66OYOpabsTR3GJVUM2WFzTknauNnjOxP3fwbxvkH6xnCLTAKt+X93Do6zjghOHT4ifkWrxams9Zz
FBSMDHGvaRGZgHtoajgpZswOKT5pPKzaWHv3G+GteqMhcC3JqiOTP3eVzx7peIKZDmOvQDeodOhz
EPdSsdLXbjD2EQGeGNmS2/YutcLpzgl1Zhu0PqKEkuNG1bjW8IKHh/zYabm+brx7PC4oDPXpZRiN
7dzqoMJj89wNTEQc1QVmVLbBqHyDQjGf+eujY9x277nDiMz6M4fk3qPbpwnmrjgMI1Qj2oF+ZAAd
+xo1+7ZBN36OyCPRKsKsCXdaqlb7aarh3YrI9crDY9bDrRT9j/IA9OsUCB525VMHKEDem4/vb+kA
fljPQ0h7mOLesEKg86ld1WuxO+1Hl+iCIk0vmqhxz7cnTrm5rhYVVJSlMdDzuVdP/LYuf3VLfXWD
TsXiqK3B2rO5mm6rKv+Cu0F6Je6nzHvpjE23eeA/Sjmr4hT4xc43MRa4kA2XmZZuC51A5ya07mXr
p3dVy7ltyWXEh7yYah96IENwQ/r2Ku6UOtXeyoI9u/RGQdpG/zlN1Zk7bEoVbC1EjXyuqUp4IPV6
Sq+C3Y6+g9A2CPJz/ZMisqJVSB9N3Q+DWAK9xpWd8BPASR5V/bl0UOZq32Dt6kOLtkxfdaydxGlo
GbPNY/ntuldvFkFr1LQQ6wa+FUOfN5E/t+fk+mCDvhUwae9um5xcEmUE8lBnDv9te42gCcdtAf0R
Tq7JWkqwuqf5uPg3w7SsJetwWBtPaZ+knAf6a4u9xNIwTTeIrK3nOPZSzP5rlMQClRuYdtUWatWE
NDKFQgeRLpqxkjs5tk+DW88bM7WS1dDkpxHKGLNjpnNWk8sNFw/Bxl6f4SM8MqtlEkcJxxqLSh+b
CtDhldW0/WmovYe85AMt53xR1EZz6vyuJsN77XHT92o8WTrGG7iOnZtwAuQHZuzi8Uv1Bi7iLmP5
tDdeLAdmYd1+1BInFxRdlELFym/cc8FEbFnPog0oWlch0sGBESueOdegDfWbNtMydIaO+MK7rOnH
NcbfMBfDkz9Hx8ihV6EtW2dmHQdKy8BjDHVnkD9AkTP+suRiHuV694bVXGSfAcM40Us+Mf8U3Jci
HKQbbfobyQ9OQ8s4JbY1LLuyiNZaTjKCNLw/14ajWXQvYzeEC4ENcuBOeuC2E+uzNf+I0ds2FjHZ
6Z/rcILORf4tR7S1uttR+2mEGJVTtFdW/dxkkCk6Ti6zfULHsfcbGD5RGK/CpMHFozcXri++r4oT
CnHcSVrftILQdA8mzOuc+ctqiJydD+XnDqHis3GNGY9qjWl7xQfgip82R2yJjqgCfF2PoYepTZo/
+Q5zatMlowgvkDunms6DxfTAFuF7fA8DhVUlCNW86k2o+0NznPos30DL2E1DeCYuBOkLWERmjFB1
XI4ZTdNrUdq/zTwehejPVKnYFsf7LGQPzk4NQlC7zkTP2X2tzpijnJ00FpSzbQFyYm2l3e2MkRz0
YnzUptk49nCBTHjA6yrZFg0lbudbv2Zm9YvSaV+1qpvBuTJuBnxuJspMCemp8eJ9xywNzO3TFF13
MAiLTWNvWmtd5y/buQp8EXO2JJccZ4YgYq2vmg22Sjs4k9zKM91E319/5A5xYuFokTit/UZ2/5mJ
7Ktr4pmz39woyfciEsILyVtfO3P7EVmAkGl6ldOnTNAsMp7MyosCgUUZCAMTW5uPeWiGNcQnVti7
tEuf+f4f3K+mbvxlBF4ATAvo3/r6QlO0VXb0O7bjQ2u6v3XevXpT+8gUIgzMVMMn3yU4y8dRSoa0
A8K4sneYo2qkBjsCSjaRB96iL2ZJy68zdXZDa49R2pcRKi+QJTyx6zSr7JDn06nlS2J3dsPoYP5w
N1nTxuUKKqNqU7Bwh472ZvXJH+ZmJcizHDeVDq0N+Xvc/JZu+0rOFGh0WZ2lWBshd07WdNyV/W0h
BtyPyy8z8+Cmj6veS6DU6aImlwHdaX2Nn9EmCHah8eOavww0vVU8+8cRStqyNLBGgHqdSB1Orx/f
jfZsLNIkPtaVRmqlVRwc1GpZKYtNN9n6CtqcTXWhgr50NoYaI9zGakkEi3wwOTAOa1z+mbhraEoj
FJ2kO8YIr33ZscJvpjr9jSt5NZ3qdlap8X+TyikcUBzKW5qwawbapF6MOfb3IBvB2JI97tmJsRrd
8imum3urJwgCm2r+jGSpCriuHmg5em/76GS0QpJxeZBMOsFVVnbAU+8C/RvTv7FmYjUyxBgJd4I5
tZGdVq9Ufe5m3diXxbBWpRYtZUZRVrfbqjSoW8GEkzLh2xvLlRfPx6RgAQpjWa70uruLPILbI53Y
BRhHhq+1Kz/XkCsPb/nYrJqhpQToonvNoOhXZfUTMdCTKWGUfqQlS20yP51OnoXebQs/n1adQb2b
d5kDHmQhFspxZAnVfRdZX7XYRxarJjmBLuOwPx+OQyVsZO6D/0tGyifgl5DeCxOUzUgMHJqWvUVT
GkeUEWNknhGsnGOlnxPVw/YwdnWUF2sDeMApnPvR9K9UHsrRWhKkOMF1rRvztR2TJxiWlKP4UNnd
gFCjdE7lbD2GVvogWFPWnttvsmbe+LVxF3InRywa9BUDMqIpV2kKGkliZ5o0C1OO1hIaJc+8iGKn
hhfTFqDmaLmTKt5Mg7F2u46qBLDRJ7NgUWv5QYzNT5gOP1nLrCKdF4Z8yGXfc9Eg+QurNzN2fpLR
/u2HCr9+c2npeb3B/J552YSxgqRrd+IvIFkG9nXZAJ5pZ6uan2LbfUndcaub1k7GlKpaZx6w30Hu
IeDo9NwQ7dbrF4c/Q2grqdfcMLCGGHyxtiV3WF19NSW2gdmXsAQ5bNkOUPfiuCBxeVe9zqG/bKZZ
bOLOePbJYZXSf4/7KyM+iQ+agkgB0Y4UiGI82AW5p5UJwF14zzoubn1YnTE8GmBeDY9yAIvpIsSw
lescEY4RaBfWDwVChoU/T4ey95fJbJOixC5MTA4WPimMWb217TUPll18Ni1ZZZru4rUPIU0fnnwB
vGz5yAps71F1BgWbvWTJZQKNRwI0XPGcEdCJ3AR7MdtqPku9X2qwVCWpoWNinh3DJTMU38AUzL2v
w+31lsdc4HUuM3sh4hJtOlKfUNoXabUnuxm9gFkjbTehdQtNWvd577SrEk6P8mA+jt3e7JkGR4xT
Gu0bJweiHsFWF6rBQRJequny1Srm5Xlu0Je6OyB41sbEqLmvzZve6F8KHQgMV6SrIn2jIexufYei
hEJRoVa5jgHxk0qwndCjCXCA6jdsP6RnrPtGHHrXxQ+lJhkyY83G0MKtADT77qhq0R2NKumPABAz
Yz2lbaGPqEWr1eOuaEX9kAote6Ctvv5821C16B/xKeK26YR4QYZxZASNrbeb//yaHbVxWBFrKM+3
TdABmEPY4v3fg6QqSlnHvXFlz239AA4jH6CLPdY65h23TRbxrifp69t/drjulRNguuavjZf/Hggg
HZW+MrXdbT/I1uNllMTXX496e0Bbso0RVDK25i+7bWudtgtg2NnYuPx3W554gYGpz/m2B95dE2yX
FEDbztRZjMN/HujtLp4o1d3/bBfUBljpKAZa/93fkA4uFuLAnNQ8/bs5J1rtFMEwuh30tj2vJqKn
YvueXmRdmzK8T8n0fJIhxKmqVt3d7anjV9k1A25eJWPaP/lNlO9NCZZYRqrnztF5FzIQghz5TReU
7nhUOovv7aVT47dBBFlvd3ua5n66Qdgglv8cOArVgaxCQLPr2zY5rnOZ8c+ut7fy/PqVqYs43t5J
JUQ2zqEXAUiwu+plsaWd1oLb0wTl6VH55nMhNf4OXT9b0mgfb8cxeCVQRiMPtwPZJaQ+Wfrh+vbb
LrWDCU4vqpq8utwe7Fw266zh0sIqK46D3qnwulBFG9x+DaO5uvCGybYhg5lV/LpPkcwxrCuGWv8e
J2unkX6g3ABSmOuus5IzEHu8rtSY3zOCvzIH6vqCRZ27rKJkeMiw1Fy2uCo8To10ghD1zRO1VxNE
yslfOtA3rjtbvcYzfnZubrtv5WiXi1zrqw/R1L+EyiKXbMpXb0iL77EukQ2m1k85Q2TPveqvG6ko
CmYqTDiqYNBrFo5Zvw9HKppFcwCtgpJb4EIjnBT6AdHElDsDe8/VJmYW8ssgYm91s/zJG/fiwvD/
SlT67pVx86nTE1C9tf67yex2kaX5tE7qiGgU35AXwuTx1cxdlqBr4PJtW5TVSCpnjeJnkPJy+4UR
GS6LRFivbk9vv2gSwKE0yjXKHQ71z351NK4cKGbL29PueoDKNb3VMHo46v3fe5D1XEGfZo5mK1nF
wdy4+lqzDFyIr/vcju8zE9yM0h7++VNvvyjbsN+ULTOt2y6344+aDs9/iJn3VxI+G4r07TxkxEUy
Aj2TFlRse2mnRILW8ZHLTFt12pg+YmKQBI1hdx9Frp1Mu1YRM+LL7IXxnyzsTwje/qtyTI8I5A7Z
rHJzUBVf7rWysvauqbw1zevA9V+YzMWt4U2Fw5tdYeUS2yvUA3xBczZfSrd23kfHrIIoUvODbyTV
2ncK7HaKdriD3e9tSG0Oz8SatktLZvoLjMIUw6T4XurZQzmb5smqC4wWLEcxmmAW2GexPHHiMCiK
quyU0TptLLwWjlkm8k0vcUnJSwZcRaamY2Zb3cYqYRWUguF/L4ziaPSTucHZJjoavulsuFDcQ5Yh
BKhYcLnK7kpIJ5saaf/WstP4QjVCSWe4zneU3+Er4fx09OGLtoumh9uuiT1roDL/3XUc2v/Z1ULm
/KCT8b0ZOpvVt88eYU+lB7LPNirE2xS3ZeCM2zYAz80gaxWvFHGhy7rRmfqF6lKYLcnKaTivzGRW
l9sD8bJuYGEnsb49Na77GQNK3Miq7U3N0kZwdwqWjatPtDMTOf7zujgFVPbMsLljCP4zk+aHURVI
P1z/+672sb1Bp0Q36G0rUlTgWCrEwOgSLhauwktIO+Pqtk1VXnihuoejj+MmMyH2u21zlbVUE/ZM
t2cqDosTFmXb27PbgdCn+duU9DzozBzj9mALOyS4mWvo323wORtGuY656/9vP+YfSxNru/NtU+17
JZZuzbZqiFAf87xb6qaCXQGA0q21VPDdEQcZr1AjosfU5gwsy2zPLrcFiADXjWCTWfDP81Y2GPCB
4/6z5+0pxvlATdeHfw9x+0VlR93ZYaSO57SHDYxqz0Y46dsbcF9qOX8EJ+b/Z2NkO/pWM4D4by+8
7Xh7uP0CHSrj4OuL57mGPp75zi66NqAybqzTAP5zjgoJrQXXwA9Qw5Yhj13dmzVGFfaMHqfqGTha
bvlbmpV/SSKEN74ET79tL1z/EbsP/dG/lrtSIovR4p79y2pf1bhC2RNp0+FUytVtex/TEam+fmWK
42JONBKvmjK6LGwiZ41YafvW5Wxa3H7sJpJLy3HAytzW9rdNTZrx29vzf368bf3394OPcC0vtL//
2X57+j/bbNMzdoXMVsoDQyX3atrH5vSfB11vL0nP/zoL+OJF7NpvRor4QK+z+oOh3Y8taudTc8uX
zjC6nXAssfGMNF75hYXrBx7wL6IyGJ+h8ChNj/U0MvBlavLklcRLQo1ZMGFlaKvWmvYeLlvhlFpL
WOGsf+V4mqQsfqcaU8++Nd8iu9VhkFYeHbvS7tTr1jQGbEV1RvcLXVnRNixKWusOaZdnFp+1b7yT
T649YJhd7UsTm8HEnSEkjP1aFnX+OugM0SYtN9YaEq4PJww4QLHqX4cmqu8M2eRrHYHYruqj4sWb
ph1gZPlpKKtC9RSG+yIe0odQRH+3t5tNj29QjtXZrYrhFEZMGcbrC65/BwxKZlop3MDSicQGO8mv
FEvS4+3BKsf+KEUPvdb2sDjQ6NIlBMmjZSZiXNz2Qct5/RGaNho4sf/P0/87xG33oq5fiyKvtv8e
OregBQtt6Fa9RBowjvMO3xb/9P8oO4/lyJGlS7/Ktbse2ECL3+afBVNLJpOqWBtYsVgNrTWefj5E
spksdk/fmQ0sPMIDSaYIRLj7OUdYaQQAzWqhvRdmWFLFQnnqprOro0VCsN5URECoDpODWVZI5fPQ
klcNU714sUby1kEfVz+yOHmmzKP7iUTzoWE/+qtqTSBZqYeCfTbeZDYwgRuJg/wUjnY88C1JT4WM
7ekT3D4BJ16DU57I5TKrgGFOVfKbAGnplTCvA1EsJeggU2fZEu6+DZ6kFhlxDULqvW36hbOsckp8
u96sNr7WbIUlLsLFmPyEWUzoIr3ziJfV1l3Qy9ImtcF1JaDUOaW3kCiogK/mwTQsfErJlWdxTEy0
NAx8eKz+5EgvbS9TVCWelapn3F6c+ZyOCsoSRmlYdwCGuMnHa1zmd25S8s3iNSpKCnZ9XnfLWU0d
9tmLkvTsTkeOQC6p1fnos6umnkeEwCjdgRIO5Ip6KmXb3hdqWO7BsjxzJjYeZGBV8I2Zp7yyoJQN
qSe3+CLuxaABq/2cOpB8LefUCdatlq9Si3rXuNa8x8DNrEXeQo6ghj04KuCdiOe0QN36xHwYY6ps
nMyTfi3Jr7m/0pYtqVbWxkPCvRYUyEb73tD8eR7GAIioFLgnmrnouddJMzTjfixdAqeWygkTkB1n
c0jdNb0Ob8SopZHpHGrL3ZOeh2A0COJjXpnl0aJijRR6GbwWVrIt09B4KrXcAlPhQQcyJsFzLhFA
mBys32eSS60Iqtv+K/Uil5kmK9YsHyr1RG6JiLtVxA9dDEIJAs/gLnRdeKOUOiNFElurbjDVXcgz
gnKYpCGjHWZ71rd6NSSyddR5fxZWFGl3WYz8XSBL1kM/URbBx3tTFLq9qhp3HG6SSYOhsQblQKoz
JnAJ69bUlVLBf8iny8WvLvUMbQvpfYYYqYcBheROd5EgBNxOjntBRWJzNrXGv89NOCsCiN4WwhQX
HHTLbM7s7CcUEMRDVwfRh4OiEw4kAtJtXKfRUaZtvZ2ZxuWh87tkESVx/aQG4U/xUSvaH4HR+W8h
31WC6QNCF9McG6qinT7NiS1iCmWoV0+jNqUPOveXnl7mpE6s3Kh28j6nMKlLieJ0B6TK2Sn14OxI
eZLf6lQSEkWYesuIZ0OJGjZDqRj62mQTrM2lJljGfZE0iBTo4PhQ1b2p+O9heUZHffAgYbgxZJtr
OnVcL3UcIABM1evDCJB20fQorldBr+2zVI0WgRFKz4Dkbzu+hW9G0J70qtOewS2kpMWrv7i6SXMr
tq66359yJ3h3/XJXfZTRWM+KiDDiD7VMtUfZLfMHr/1kBO0PpTXVy4jifBr5Oid38m5VlS5FKGPR
oixeyT3PWBD/JERlfSGakQIhQDBdcieEYdK+leHt2pXRdF4TzRQOWglN1d97hQ0zfLkdNULWziBt
U8PbARnRVzGp4i1ZeWkr+gG+EzwVnUrS2/AiT94k/Zz0Rng1ptIYa+FQiV7RFJfCNsiVWU14k8Oc
8e4vRgbF+944pb8bWOdPHj+NddwTmFOSIj25qZKeRItd6FNNMnV77e9dT1nbGol7MfV3X6pN331r
uHtv4DhooB22vYO4GBB98j1K9IVVJHCX1A3Yb9G8+lQD6Y6vPmLYlA3IWlqEZQLKDL0HCfL3XZrW
MvHpqalKVHyJlrhUHs8uypP8m2tfq9pDcbjakTlGyzCBx0xMBuIIU9OX+xCuJElTVSbLlU2O7NM9
2DhZs3ToZeprcrBa0PW1TnCCyCA9ebKfnop4sMCIu9rcGdTk88C6biHwu/bmmmbNybRqczFRXKBW
Tk/Vupw8RUfVUR9msuVYgdNIUJp5Hkk3HhBDKG6ECZQpW1UaTEvCVHUgoxJYzb0wAzOY84BUH3JH
VU9Roj+I7i6Au7XW0ZALh3R4rhRSvRwhrI0YlQz5FiXN8Q6hbP2+SsfLrZ1Yb3Zd2OTwKTGJjMew
gFeI8+j0ZykxbIKZIWnHDl2lZ9VFmeSvf60+/bVsw/wlmaT++frXiltG/LVJBUFzAUp/JZjQEx4X
yzrzqIueyNIv7OgTn/rVLCofJJpDCY0YFQNjH7OyCzuW05dYidO1sIak2LFUAvGJlYUTstcFFhgE
J7jd+nlFPHvRV9ZAKZOfzFyICo4ZWyGkk1yD9EMJfZbwvky0NJ/a6cKedD2CkyFVwYl6M4+jRXcX
oX+xh0B+10i9/SyrvPzg9KCOHOdUtNFjNXWnDjibMiKdXjeR/dzXWjgjEB/sxWhthmhiDNGTp1A9
XetI7PSdZD+XgMaWaRn2SzFLVTvCkU0YHh0pdp7GcC9e0pZaeQ/TKxnA6aXcMCSRW6bSSphDNLyM
6M7CYVXlD5XnLsRLOjW5MWVE+bppY/VJBzUWBfahjjUyHrIMuBghqwNK2dahKwxyL6FiutSF6vfD
EOvQDX0M9xI1DNcp4zgOLKJQ7Bs8WjUD1Inf3nt+094jtEToMKY41PUwobxBQKYbflw9lMZ97EIt
Pgh/VE+qldYCtBRmOd1wyuJO9xJzujIxZnCKOCtHM1Z1M5S3fQreng0ApfalxK9VhiSz0Uzvzb9r
/DZ7Q8MpoU7Qm7QGdNC2Y20D9O/CR8OsXh1NSt8iV6X8xSy+aapRLGqYCfdEI81DPioFGkiO9T2U
irlwLWzyfGon2+cxRhtukAOeJEbZncfcaW/E65mAFOPWLH64OaWKUtGzGZMiY1cBqlxkgWk/Uzhw
EK51qL60tgwGUTUV/igiOuJ/yNyumFmco/78HyLOUJf/IUvYU4n/oQQ19BikxSvlu+3SLSJ9GcvR
uKY4IJmrEHs8CrMto3Su+rL6qNfV++joeNonU47UYk3SKFmCdiZPoknhk4xO+lwe5PJIMXy3KZSo
WkObDI+oFMRzC968b8PQPlMCrf9hV7sqlsZfdcEyAQl5CKCc2aPjlseKeGbWQLjQaemPLin8FXxZ
CfR3cZfvicwhGTW1vpgNJM/IDOv1jHMA3kXRDaAjkIF268Q8xoq2cHsp2JM2smcxcdeF6C9slVog
gM7pXjOyRVZ3SEZ4DTM0J0D4xentyw26jWbpqGopk7yeZcl7XacWdLKK0KOKJyuHy2Bb+sqiLFsY
CaYB4SJGnVbNdiQQYNEPSVDBBLaMS8846MQ3D+Z0EaYfd+ZuRFxSWKJfeCgJ+SOSPhbM1GkI9H2a
22VoHPlGsvRRvZkJAnaQro85RP/3gUfBZKVQZyGI0K2xejQdO7onne5f+vPYmjWKWn2HbQO0efsG
2zjPMMpf7rxcd9ce1EEr24/T+6gjyVFLcvumdfIMAujmhwxr0xwaR+UIdSoKaE0cLPtCqp5KWXn0
yqiDUgehrCF1no0QDZVQsaJ9kxcdGiDaAGv/4J04YwDGTr07YOXdXlNr886YLrpK3aKR3Q1hYE6M
Ys2BEswd+D9qLUs9KjfqyLbi6t9UVbCUa45sok9Ma32q8IegSVbCFANyUP6Ctt7YXt0sKqmsKktu
AW+ad3HhVrd2K82uDjDLsDULh5/X21SaVazqEVCfmCQGmibo51Hsu0AuuJHoU+q0R+w6SDbCbDPX
XKZBTjWEjDaO4xnPNke6XedQBCDMahj8BUw18lqYVpQ91qS7ToCp3HsQ6suqboznfPAAsDlnpQ/1
A6kLKPg9+Q/KsORVWOYcaUSfuARBWu3BXAFbxlceM23pjmW+qdv0hVpgoOeOq84V2Q7P3ZAaJ119
bYgtAJxBrmIDjRmQ12kwK7PoLOuBPJfJDi1E32XAzV+0QVV2woJK0Tg56atwFz2BocgbNq2f7xPG
mUxVRC0tSqttAZLW1YsHhupyDw4XlGsX4wvgF3tWOmSmQ1L/yrQABfC93l8t171YYq3qYbm4jrW/
WR/zxCL34SnmkXPq7tWOXPW0AH54Xl5vGpsId/5mntN7VD963cbrhugAsjE6GJF7bpKhXUPHEh2u
/aJ16St6EmYdlQ24X7vTkpX+RtjV2P6MPQrz0Wc4uImRHURLXKpigFNFjRsExP4ccBU56D/ZuhWs
M9lLtmGHDuXlNtc7tJU0LJRw4u6b7i8u4l5sCtqbf//rf/7v//Wz/y/vV3bK4sHL0n+BVjxl8GlV
//1vU/n3v/JL9+btv/9tUd3omI5uq5osAyI1FJPxnz/OQerhrfyPVK59N+xz56ccqob5vXd78ArT
0audl0UtPxrUdT8OANBoi8MacTGnv1XNCKQ4pRcv7rRl9qdtdDJtqIGZPTiE/raR2GunatvygKG8
VriIi50U9iwtqfctbqSgc9ioIBIQL70w0o/laGiXSzIqR52ldUtumPcatiT9SFV+vpIUr7m5+okB
cm4IaGYBlMl5QFDUSNdFancHI036g2hpH63JA+aUlG0cdac+R5ODqyqbOmiyuzyglNbVh0+Wk8ob
w3eG5T+/84bz9Z23dM00ddsxNNtSNdv+/Z0PjIE6Pi+w3kpkXA+mmmTHrpHjI+oWUxv0dkV+Y+op
FsaAMhllGz3UIdPlvTssHWgDi8o9SCQ354kuGxDe9NWdE1glFAr09a5pUE4qtz6ovj/tvCl/FnHZ
oD7jPxWU698GZMOfZPUpjurmUQM0dY6o5Ra9dlOHB8UFYijMWCGp0msS5PnTHAPswcKLqxLwfmM8
UWsRz0YrjXdiNM2iT/fv80/3lzR50zUlQEtXQfXUdWvIOqr2QPT5n99oR/vLG20qMt9zS7cVIF+6
/vsb3dipzYbVS38REengi+H9E++wlzi8qQZUFgD7YMsT7/F1uMugRa3SdHvx86sGpDA8oltfH8s9
YR3wsBFfuMQcGkQzp87WnuqHRdN19alpqe9euWH+agv2XYWXOxs4q7RFa9fjj7q+GSri4SMCMUs5
UZtNk+j2g+EqJzGecMohYq7mIDld81hCbzyrWnv84VbRQ0+M+YE14MsNY8oPzrKjUWg462N4S0ej
P7WW5e+bLj8IC5LA4fTe357QeYaBr81T96bVYH6kzEWbu/rVham1nl6mqpJezkf2J+sspMrDhzoE
CvugP8tu8TD0ioLAW0ssya6n/8WTvlnWYmgM+UWG/X9NsZB5Mc0hOKZgWO81G5GgIDMSBFOZ/Xd3
naaXGlwI//zVUGz1t++GbjqWpVmaqmu2RrJbdqbxT8vfGGp2Zcpm8BYqkcZbW0inkN32d10ezVk3
ULBkEhc4QzX8DP3j8F2OHZMfUl3tx2rQzr4nPQ+9ri4VFvI5dMbRvtTkaE8w4r0l+iQ7OUXp6K2/
9AvfvjEJjwq/6zBVhqdSKz3Kkf96O9EnV1Qj+/A/GHq2gFIGAGydGPuotMNFkrGP5ywKi5Vqvhmu
cSpMXX4Wrqqvv7u2o/rJNbNiC04u6JDJhD+bk3yYgvgRhVy1R/5Q0pE2Tk9QN24iNVx2oR5CKEBL
jvUI8BDFHZfW76Nf/aSeDWiUMeN3v8yuFHRhIOWzUweGoGH8fHFyqmM0s9x86b/6Rm4u74VpGtm+
7hN3HURwLoAH/OvtRB/onFu1i/u1mCpuLPq/Tksc+SxFakc5cMS+LB4eILoPZ4qtlN+QEOFkVNvd
q5fXMMx7Ew4OBpIgICJ7kyBgVRtOeUbxmbJ6I31Uwj68FRuaD0uc2YKggDAjCW/FhmYaE5bY0Hx4
/j/NG6dX+LjL9fU8XkFYH2PX15vGrtbH6xkpSYsoDxoiBlTv2rmnz3oYrOeJpXsH0Sda1wtl6wx4
sEGbSv/u93fOfo9y2D//ko1pn3Ldx+iWrLGcwZilGrLq2Jr15YecN0Nm8e2139iZK+xMDKVQF2LD
Qqo1blSA7lOoOYrWoAWlhzwws/tg+NEm1s6tQu8A9qDzZx8mgViemGHnXkbF89Tx4CNNJQrkCnVP
5am3JnWmghmjpU19oiX6rqNZ7kqrq59odUF3VlKwrZ3l+DNLVwkLTSUB0ei9X8RAxkZree0TLhz2
kFucBkDdUFpQTvOUqVPcRngLRyeCcv6f32PL+ut7rEF56gCq1R3F+foe9wjrqVQGSG9BKN/XY2nf
2VYYQvfjTnhgVk2z0H82qWbfxb4ZHIqPfpv+6qO/RfSI1Kk6CH8ASs4nf9GvedbP2P0R8Bhz6niE
Zt9OFHQr/vwpX1pTnwwYecEBFNJ+v5JxnBYOMSwu4hctWsLRZCt8QzqeO4rOy81txQV6NUKLeMnC
xRGsu8D+UN0lY5dkmrzyZQ0dm8mUUzu+g4PoYmVTl+YC6Qh6OOwD4zthXNBzg7GLi5rEidrlszqI
kp8FH1EIQvQ7wM5wcfUwjTfX2PJENzeWBo9LrZh88a52rj3/86do/vVTnDZCbPkp6bbBGX3Z8XtG
G6B072tv1NRMEO5A2TcfF7MKeBeFXde6zNPPW2h1UJHJwE90FSk/rzhoNcSrDP0oTfvyCCLlEL4m
cICNfkQA9L0flvd44QwUnX0ZELN64Nj1JIxaNxxiCX8FVnyUsxaglJp8K/pA2RjI9N1WfVNRZU1r
6s90c1hffCMKb271Jtq1eqs+gkV0TrAs7Mou1x61aLBP01gh25/GqslCyusBvd9hkalSsalAh+5E
K+yG9xZiTe+t6+i15XVWuItUNr3//Nkoxpf9CNtBxeZAZsqKZpjARr98OFYipZB6QveVs3+cJUNl
7uQ2SCm5DRSul7bpGsYONJg8o1wd1JwYujiIoculNPJV2EFdU1Y+IshJGl/WQ0rZipVd+4A4prOd
m5n5KpOqeCGOfWYLwYwYDdsku3NYaWSrzI4+sNKjaDVV81haTbC59ucIVlw8uj8HhT+8pO+ThOkQ
Eg3H6pypKQGlKEB7Fkx2m4zfqBZINj5AvbnmlcM3pxs5FfMlPUZOd3GTRqs9JD2KDuKX21WhvHQN
6J6uP3ExcNkh/L5cXJ3FOnJdI76Y1zvb052Feb2p2rd7ov32rdPXR7GxSgIq4aSoe9ZLAsw64Ms9
wowODPxThEgKk2+VVh4D+Pt+NOIbnnq1d3Y52d0o+YTTMMBMdaq8Vad/WquMZF0NJY+tyRRuqgOx
Sa605ARdOALZZSenNmQ3OSAedwK7+9jmvbx1msyybzQz79dawqlauIhLPTn7ZvbYdJm8vfZffcU9
SelyA8nILvcLESeAydEvZ+YYR2d+Ssq8r9Adyx0jPIuLmgTfx0QfdsJykTo5udE3YYg5voUqBvWd
1c2178t9+jSSF//8AzJU48szSjU1FZYFR1E4UpuG+eWwF4HFS1w/y79DRpIQhEj9g9ASpFiAQpnc
ceZGZaToFX/ID34ZFmadGy8Vpeo72OBJdzi30KC1Z2FEHNfnKuTaK2FKfUMZg9ufOb+4+Qwg2q8i
s7x9W9rGelBAsLhIb3SIG4P80ZB6mHflYK6LsHkOiEiQOYDprOY4ReU65Z9A47RnOyWLI/pMJXNu
w0HiQecWK2GNg97cxJRRQBXX5tV5QFBQB4rl6HfgiRbij+IYmUIpZPoLEkbtvZs1/h078ZmZed29
8CgR2wBDEWcbYRaWaW+7gq+OMMH7T/wVQQc52ZjuEVqe15o9HM18GI5jUeeIXPoyEh0NcEPfBrg1
F0OVJH93cltfD443UozrcUYcUMTy+l45+1YFEZUcKxT0DHAOTa1w6oO5TD2QUFGGnRUpzhZJF84C
sX8S5ZCiMFJUQop+Nhyw97LpGWG0YiPu7Gwzsk6jNCGm+dlU5B2XLbmSlYJS547YhbnxU9i2YrSB
RL1HrabRxncQ6SYe4N+LCzICd1FkVQdhXT0Ag/r3YtbHPYRH4EEwqvGLh5f4z3VRLHbQXfjEwd++
dAvTalEC8drL2HXJFMuoGHObt+uaKlqFfmgruzSP0+8bDEy019gybh0612ZodAdZyZKlZ8f9XWv5
AW+qET41PhgFtA+zH0VSn0gBu3+Y9WubDibHOCAumTmqb1WtfE9NJ33xQMjNUtPXtrkahnN1SgcO
amgdwillGAAD36RKdGdDCTfO0cZ4H0jte9OHJ7mVJVLqk8j9LG1Vb3UNB/ZpvMxgLuBbcGdDiPLz
oxF74aUn/LMxDdWKdSv5bQSFaGwfJOItkPGWHbAXA7Id0QlZG39EUbv5khrR4C4IDWOby9Ty+00N
v3oFL9kcVXGHgjCjOrP6lHfhcBtL9qog2LG/rn8kws1lMLImXJa+Fm/fRmhTCb1NF0QgbUfKOl29
eUUHBwphxYvOhu5UW0sGX1iUafF9yosIj6xRgnldlhCswjB5NF2dhaCw1I1kZzx0iQDu8iSFJmO6
CPN6KQt51Wmxv7l2NWbUrbShDMYnBcj2yrC8ha7L/pEaJHR92CaebCmEcBChmFVr6SCHMztsl35h
yjMxrE+OQe+He1n22KEV4coOIAvQWg093LhEuiVJU4itSLFCo8CXh4LwWWW41nNhGT+h9U9/5RGw
cQfcAuwgw1oqyv41kjgMqk3lzgdZh0i/zcr7DG5d6hTIykDpc48kVrCQmwgI/DSoBbVFZtFZikHR
hYQhqjVmnm+EKclxtzO8iWati+p8NnbxYzzljcciT+e5UWnVEsHeZBEgHLfzYxRRZN2E3Ug0Rae4
oGyI2sl0AWVmZDeQoL67i05hstyaK1vvqdhxfdBgvV4GWz8Iv1F+4ty6UK7ctlOLdCelQFE+LMRA
F2X92i2RtFKSEdETN2BZsfvhm6ouC0gtn/NWdXdeD3U2EABQd3o4Po2pLPPFVcOzuHjSY+MCM5La
IDrX8H/vlKH8fh3XSggturxX56JPlasfdtaHbBSsDlXWeIDatfPyH7UBV44D0gFsIQV3ZDa7Gd+U
5OffeOSeDGF9rn/T9CE7ew68j1O6WFih4X2ypjF2GuyZJ88MQrGrNY0NQGl/JTzfoC5rwhNQSEoe
pt9bEVfpqreQoBG/N2LV9Tmt2p2rV0t+pMlxqBXpybDh6IStCGaPqj3LSrqJ40x6Qq+53xcaFXHd
5BXmHcp9hQ/pxTQah2A1/CpXbqjJcm7ErdUsjk9K3VxeTbxk27XZqnRBMgkzBNO6qj2UD+Hdhatw
VMn1WBAKpQNkmy10pQuFQt6zuECSeezzzICfubo1xKmwpHoMpu5ahbGHw+alkxJ7mJLVIkLzPOQR
BiHaIoAE5pRrbUoQVepuYXkUPdfuq6uvoDUtBuJE6SdX2ZrogXIQeusgA7jOYQwORpQgfpEhpebX
/WUlNiTQZk2RfDwJByvNuO9zRdlBRt03MzaJ0vxyUo6DrWOO7aPsWeW29exP/XqvhQfoiF4TL9HO
PHxmcqw5D0pfOA/gHGZO0OVnYaHo8U2h1OMgLBVptlnbFNlWmK0HAj+XxnglzAAwO+xRljoXdzOH
ctha6oQGAwG5bJUsXKgq9B2jWxqQdw3GbWkpBMEBz7/y27trlch7hPzXXsP7qsH8mxWHwSXBk9Up
hXxS8GbF5EJZgpt7d/QofvGHAeSb2Z6heGkQIMAljFrINNhtxJ3EJ9L6RN8QgPkPxzH9bzaTlmxZ
ZA0oETUgxvs9OgxHTOpBPxF/R3H7xmyLBuoJqTrD8xFt8wpmdkIC9Vn05ValsOjHzUqYYmAE4v9l
Vi8p6yFzauneoPgzHWd27ySwWTfXhm4aCYLSngo4jPJS6CPqaicuJAGLZWbIP0ZJqnapZ0GQBW1i
tZOni3ARJpIozBPN6+RPc8R9+qF8+efNt6LLXzffFs8h1E9MRyG0/pf3q6K6mIJZrXtRobMFOaVQ
yTztJ5TpIlq5H/NYD+T6XEIlsbkWH11qk+zGqVaWRLGlKFgSlUyJqgGdai2OQJnHYdRUbr+0WjVW
L339R+v/369Ty2VteONKngKFpDBsMjlmuBPHYmF6ehjtRBhRmBHQqU+mGL06X+fWGVTQX5yvpleV
vBAsvDO5V6y9nWXZrT1A4g7xyL24gLhHhdnRtJVROP59PDrprQn1o44w6is8JBIcRmlNNUOrov3B
IdK39YhzgaaBIGhN6qBuKj7tNzOCKDaJ+3CbKyzJZg5HMFwx6TdvYMmX/F5ZCTPtrQcps9K7VB2L
M6Evymy0BPrMDOIzqakXFzMcIWXq3OHQhe3wpKW/wmRMv1E6nlLDbk/fbG4t1Ukwz2y52orRQUfC
1E/LR5hweo4T/AXiZnISwNIy/QUXU59WqDa9a5y0OFetcUw8EH+GEaLzQHx3XvaWsUvi3D0F4RTk
j4rglR/HCxAJ7V6TQ21jQnW5rIyw/G5br1Jt+a9fJrqN8h8ia6r59fuvWaZJ0tZUDVVWdVv7sl6M
GqumBPLwyezZdjzpiq0vKz8EZOzF86Zt3J1kau7Ob4s7H7q1lbBEf500Flpq06iwQ8CPkPDk2rrr
dEpT0LS5SUFVQ2wG2QL4hbHaaK3Rn4vCzE+Qsc0QURjOogu4YLtsJdQMhSkGdNW5N8uGuPU0ybK6
dl/546OwxKV3lRzGZqIqoAedRai63pJqJGuVUbIPwRRxSDaZSPDI1KkaxPyee4h2CaAMj4QCvU0R
WhRCtpAUr3SJoh4VClaQRRwXLj958VMO6myl6+XOa6BeN3gsrcIJkgj64v0CzwcELTGEUtcBiIAB
xU0zrGmGcE5z81XRXJOKnJwS59Zrip3sIO5df7RKMSJsTR1tGzZuC2CwQ8ZqcpR6+YhSz+lLHECY
1z6UF0ZKK/eiJ+NxdLhGFGoVuQPohaGcAgYMS7ktPaFv911n7b8VVlPfxnpmP8LWltzJln+LdLX0
pDZ+v5Op0wHE30hPytAEK8jNFlVH6PdcUBF2Zq0O7yo+ED+SjXsp5FL4XUY9SFjsRF+SO6usToaV
G+btTnKlBgaxod05sWrnN1dbtK4+9uQtTI59R9+JFmqr9OvLIc4neLH13fzxWs0hWrrfQPmRoXB/
qenwnOqTn5GBwoB+cmR7oOi3CpUVM7NkB6VNprjINTigVM/vpnD5diiNwLqpWxTTS1iYvriFBQo5
MvIF7BRHV99FVenfigtKJNHRHk7CIBoISNTW/aesUcdNOnaJfiNGrMD254quwHI0TXX4Mu1sKhhY
ccIzhcLgrwCgCis3oezziEMKS1yS2CmWEBUWE1dXeBYXPYccoskhE45a/5CWw1vltqSSzNwWlqgZ
CaXxk+X/aVWIt5J0cj+NtW6mzgm9JnMvN8ctFGryVrTqrh8vLdEXjR1M1l1MhrGJi61l2AhYZYor
L0yrgYHw0oYnMVolqAhAxtyqG7sAkdcnDfI0KIusCmlwj02XjAuJxN8ZNudgrqd+/ZgalBe5XRm+
9G3wK+Q8+dNIFb7OPTx+0L2h7Rdw6KggELUiLwG3HaM7V0j2q+lXf6BnYn9LnQyRs1xJHjOqCeYu
BG7/IZoH+Pz3DYWtabbM4ZFFlcWU4WnB/ZSej0zXT7uish7R8pRvxKO3yxtAg3BhbUX4upfyYkbR
crwVj14xmgTV+6isoIsiRq9zxSjCIJtGzfK7v5t/neCrpEiMslSHXVqgOJbWUIl+SWmaDfksDsOt
ChXJFMSyQwd6BzWoZpyXu8cckNcMndfuUefQ3jTDXJLUW10P8ufRDsZtb2UyDJSYRArlhe3B4yRM
07PIUxV1cRhrJXs2jGwGYwrocwMQmVf75prihWJltKr5CDPuWRwEh3oERkjG5h4NMmNdeVAfenVo
PcLVdQ4ks157hq+vIdDdylWWvhgSeS+qwZSDrqGGCAWvsXAys32iqP9JRLk/XJMqfXeFtFK5uNpQ
2GddLs2NWrUOOvjFcY5E1UIOs2YH+xObvQYxyYOqhslBqzv7VU3Gs8mP8hUK11+W35svQO+bGydx
x2eXapdZbprtI3TVsDU6anMfh/BvFg1BClmC9BM9Nv02TSmN7qzSP4Ickld9o9d7s9OttSr1ztax
wbZpUoaSfdfJO7sosvVgonboBFmwavrcOsLaLFG9OownNG+8RZZ1zTkNsxh+Drt+qEqVs7yadk8s
XBp0XL3yLbCQX6nyTgIIPX7jPyl/sgE4APm0fhldstSbzN96JG3WRce/0wIFux2yobhL8+IVfkbl
RfF0GSJkpdiC15zAF92N6E/62lqVWdIte0ClL75nrCE29R+65rbnx02B5xCuKRYeKfWooDas2uin
XkB2WkRIwBZQWjRmkwNVjL2lCphjB0kzSB7PSBaxXHjPUWc+dc7Y/JKicNk08M2aWaiuB8406B1E
zTnJXG2pNXK7s8IhYkH0clhs/PweGXqWS6gdX41iXCo5ZbCIzKCAAx0PiAzJulyECZEhjCel4c/F
gGIpQBxEU05CmsLp0nSm6XBppLso+HQb4WwHNfp7chZvVMlBCLqjYsqdOOAbtDqhH7OThzqBPLeS
9PSX5r90oz/+THkwUyOVyndqMaZr4Pj2Wpc89SRBqT9pehSvlVdSaM+c1Lb/aFQ5e8wTPVo2fPV2
hpZ3B0lJrTmkoT3h6FLmsRgmoGX7e8GZIJgftWmXIvrLZry/dl37q1G5F9aFbiEOqss9/q994ibi
Ffo2/pZoQCXNwDbmVDt4D01bVMc6sU+qFPoPoss06m0VKcMtwt3+g+2UydxANmslBkPDTrZ6SDJA
mPCOEo8zV7olh9WsgiCI+qCjFo/1rVlLNWTtSHEjFEHurUWGTYFQvp2iWlS7haCnnOq2QOD6Xm28
T27N0MLk4DxrkTWsc8J0idNR/KYWNhVxxvB+EWYSDXx+BjhQwkfayVUyxI2CrWy4xCtFFzyv3zXZ
qd/7RvP/sHZey20jW9u+IlQhh1MxR1HJsnyCssc2cg4N4Or/B01t06OZ2aG+/wSFjqAoAuhe6w3c
6L5aVIj4MoBVRnn49xtU4gwf3idkvIG6AmS1uDk1wM1/fp9UgECnIs6xdWxDkjFrnrXlXkzuxibu
9lDN4M8JIzfPbd9Lc9utNLfJnu38Wh/+1POv42RPuH7Gy68r/BoXJUq9EXU+3eGRRDrF7wTpFe+o
Nr11Glx7PMsaeRjTctwoALLvPjQ0dsouQAaKXTdTlwjuIB1i+SfEVeNHbnDsOGp/K0vyYDYofPOg
qBeaFQIg71u3Q4PMHdG4wVPTdlxATJ1374yRv4+M+CHKY+9eVskzJSJd0wUTVia/Gohu1WtENtHz
8JoVigg67ugsWGFtlUt0aqoNcFDrKYTpfmD9kODHpX+rifM+R5r7Y0Iy9aXWcHMZURPca35inRFj
Dpd6GjS7shAe1qUB0IjWesQboHxKynyTZHbxauciPlodsUFZRPxG56mFe0M95OXrOOnRQpkVMsvu
rKQ51BkIYEuiYTa3ubAKTOdWk9aY57RR0LICB73qM1B8m3Gavlo6qsZjgkAAkWn3pSv1R4Nk6x9Z
TwoF6ej6yUZbfgvFipfrX3sQv0TvC/m4DUgEbT2VLUkNPctO7IHLFS5h2SfeZd8lNVjX37q2ay7I
qDjm1nfwCtXN0iJ6k1oXkRbaPiZSglx2Y31WkVMNByv7Q1NghssefHp1P2OfVo5N+qopEZoLs4Ql
eFmOnwmpQ1qq2SvrZRR9Ho1FpLji4Mtlih92wTEah+OgBhXGnmRRWqUB0NbEaICPQv8ZaOaZMHPy
rQbYiPmz57+6KL4uWJQmz2MfaUufP+aSRl67zj2lP1lhNm6HVtX3Y9SHB3+wim3hok1BuDFdx3UQ
PfAf65a9QUJ5DDK7WbMGn05GNU7LQi+MXaAq42csRBdOOXjEzP36NMANw+uWetPHltEIB7rND66h
Qr71Vzc1qZCRnJ9g0FmYrcW9SXZLEkxCE+8nr/bk1eQr1IypfgtSka5S2wXYGlewobTEXwTgxL7h
CpMGqv1HpOJWPGFYf28Hnr5v2jriw+rVa4JjYWYn9h9Zmv7IFVE/O1VV/qelr/Vn1LLpmuSwDVPX
CKeplgle58+PqnZINAeryPFFtTIP9von1+h48OboKVq9h9JymlRvWRSXd7bSdvc93jwPg669yvpk
SlDww42rrDFuKodkJzcishg11u9F2WoX7aGKygdvctOjr0ViHdYDAnAg5BcD0Y43I5vQPCnRDvTc
XWk51c/GLr8ieum+KuCnFpnQsh3Jn59t26gHRW1I3nRYvYRO/tiYnv5Uz/UhDAGEoI3xS4/tHLKE
QiX0Lnf0cFfVtUB6fyH3+3L7T4JrOEV6ae3s1DFb2KUqip6WEW+ctGdlCfKVXKWb1+/BdEdoS6/1
+6MDdX6Wpx/EUZb9oBDHYLA6shI4sXxokF3s0maI7Niiz7rK3AFaj33BpaZ5qHOzfgCmm4KCti9K
3DcPYemkxwLDuiUYQPXkOi2Sreq8GVLVEp++aPjegv+MkMD46bjVY+y7yucMTuoiiWvtMoG25fmv
EYv7NRyxiffhfHPX4bYVmD9r9NEmYwzu8fAQWyca8ntE0GHuBnb+ua4jNC4dO9sodZN/Dh37rfNN
cYmqKXrywKTJ6tHL3W2aNOFKDspHdn+mXvtHzIDb16jYmoafffaQ5TmQJa7Ryqc4KOMToN97yUzL
a//sxFb1HODUcBAa0sqyPsiDe19rqmcDK+DcQ+oVxcy12bYswVnJH5tR/H641alOK1ZmURt3ssut
QRY71xKrkrzEMhcNRDQ9Sx88pOtWLDdUXpSzE22c4VBZYWaQsCzcZyAXDgY36NaIu+4U1uh5qUGP
vmCMjeGYxcMjLgT+onTz5gXPC/8OsHn3WQ3R5s9w2fiq+3MOuCyQemvWI763qDzCrLMC/PiM0b/r
kgB/RGxgD3iVtH90QfRk9FMe/8QwjOXqnD8bGvICfpc8qHOpcCPkrO3kQbaR0bm2GTOF6VebzMn9
dZyX1OGyF7m+CkqUQXCwQhSvAHNvzrohM59nX5Rhjzg4AMQWj1LEW9Ky9e/4RXZPnhrsWMYHPx1O
Qr+I3oiFoDCsDMk59VJjrxrQSrNYd57cmiz2LAf4A+dV7n7oKFqlouufK4+uBvO7ZTGwHwLfPQcV
681KT8e3ogoOkZe2p0ZNjI1DJO+OwGfwEwWnLEedDTv4t4Lk8qvTJeWycrvp3nDKcTsZerkzfOQy
EiVFZDqGjpiGjXYwai06qXj+rAB9Ja+GSJFo4zOBckGKzQy/jomjsTMcQ6ywB540FZouQd0bD06Y
4FiIheY3R3xhyYwufpob4hQNY4IG+1CKw5yfFHk4oNhGA4ig9zNTGwcA2sjxqKNlX3rRvtWlN3zu
3XFcO7lJrHFGlLSaucQTwXseU4FDhFtEC7U1o89dgSm3wc9jK4veVKP0E4hHLB5btMaSJ33u5RVG
us1aOMKyF8E7Ip9K+Eduie5MPoGvosTi5AaSmjB5IdMcEcv/BbbCjWiJ86G4l1WIiCHAiDkkuQID
j7jB2pML8jZm2fBkUFELRByge4bKb9+h/yq+tEH5EPPrCJDAXSFCV4R3WPEdRqMPvrWTBmo2iMwX
dTpfFwa4vPOg/uTjIPdattq07bIcXfO56HmYuyi4UB2urfxZIg/s879fp9t/effZhkGAWLdcR/PU
v0BUNYTv7dGulGeUFLAN9A0Docqpv1dFluwbUfvr2A2LZ79gWWLqmfO9BBcYtNzEt76jBZdmRLqv
suiOeALKw2F6VxaGfeueqe771KmCV8G17zy1hc/XXeO3+uKKNM0n7PnSND20RHx/wIPcD12RfGmb
3lygkJRfILzq24J9xxb3QoQg3DkMigXYlwwgacCiXA7CRjIhCgpOYwI3IfH9pZVFz4hV3ulzdj4U
SM0mguTv/ASRbb9KmKx+bJvHgXJx/gMvBsjcx40SKGjD4tUDnA5HEfUDjI7wjW8CJ3SeDVK7y6Qb
k/I1tTCBCKdkA1CsOcBvn0ocATmtO9KR7Xy4tuTm6C1kpUgbMpHT6C6CzAJJak8niXORcBh59gET
86EohIW91dTaJp7VZrQzux6fP/JpTyj4suh0++6gKZVzROMaaxBw6y9wLYK7eRf0IyuxASus73JQ
pkQMcvC5RIH8fVCTBNyWoWu8OGnJUj+913Ee+N4JsXL1hrukCooFbNn8R4Q1loMe42fcSZFeMlTr
EZUHa1UkkX1qkezdTmWi7hI1CU8WcIG1OSHG5oXmp9AnoJYCsjkSovMO4EPjtZJN4jkHLsi7Uow/
MNKIW5MfCHg88B49AvP4Pq4ir34fRCA8ug5i21r9GjRKpECNRWKNkMd1EOYM9XHeNl2v5OuKeFZ9
mxQJAKBNb2LDg0xyGH2a2uCrZrnaURhJvJ/K2GOxS5Sx8VnLNsMQbGUMsoIRe2dVo3eNQWYRQBSA
SS8lbu5CBb+pKBrGtP3PJu3HL5C7h3VNPGXrWrEzV1dGXFwCM/mMIZF/hmpY75pGf83bwT/LKnmQ
RS9L1wTe4+OHerPR9UWXiXqVj49JhyaeJNiRAamP8ux2kHVJ0JfbJD/yhHJ79m3qU47rK3bivnXU
5tSuY4On1d3cPuq9rb/I1rFTrWPtPQX10Oz0LDFek8lbk6Szn9TBCR/qUDyl+kASDJ3XrYZOCmo2
urFSOghNRVnnW0H8fSnvWs0d8603ut21KFszGxk/bdxYZfvTmrdmg6/CmALGRRVFJdZOFfjPR7/4
boyOcmy80TnJBW6orSNHrU7XNa/uYo5OdF7vlwSnWc7g5boSWOGSKQlBV4vxC7vMYDk2YXgs4zB7
sqb493pcSY9DbmVPc3+ry7w3Uz+mo+GeslbNX5IuXJnyE0VZuWPp7y6F0atbe7L4B2Qhgodti7xI
EhYvSotf7dx3zLtylxEfXohE757GISw3pWvEa5ko9JPMQPjGxGuer+w1jy+lqo0zFfT5CoIB62Us
JwPXdNbGzj7zO+Xk9i3by7itPlttcgnmWGcfl3sbs4o3kaBZimxZdF/5kb9DJr/ZRIFnPqZ5ikkJ
WJXvLf7WSfMz91XrLS8eCQZj+PTrBPnDDzW/N8FZzhHn+61PXrXOG9Z1n2TKAezLnCNCAUMmFfKG
lJEe4dgpW/t6B/Ry/ObixTqyV/f5dy5QWWjPKWZ/xw5Jm1WK6+1bl9Uo2uCtmRXodnka4j0piySA
gDaiE/CiX7K2f5Y96ixiwxqlL22J1QuE1min4VT62M3BN9nDwbantPrxVPJMW7YzYaKeD0K1xVIN
M23paiFSoYkdU+nYBl5iTvySDdHZ0NPqIl8+BSUGlBf5M57bbiXU8H4r/RqHB2T/H14+nur89f0/
w23I/Ggk6v5KNDIsBWEXdRifJ29fK5rodlEGJsnzzH6JzJJ9kMQIeRZ0PhsgU0+jZdz4Cliy3l93
OZyaPhbVUiM2cajwdSF7rj4nToKfGI+qDTJp8dr2c6LCM5hYgozjmX7VFpB/qhIOH4yhg82T9RPU
4k+5m+j3sqQGmIbl8XMSEbXR7Nzf89zGRyt3rLcRXRoHoNxD6TXKOZn6YVYv1c+jp2B0kgwPYds3
37Kw+27hL/NWE1kDu9CPrzFGHRiap5dkDMS5iK0SlTq3ONee429jTTS7mt0pXqEK3Nmqfxp0dTqm
UfdFm/T+aaxyfRHjHr+2PbIKJe+6757dIEUI2ijRYmVb+e23EUumx8zM0GI1A5jlmld/1bjbc710
Xs3RxOHTtPONXZXdQ2iXpxQo71uaYbIwAwzVFnrcKIrw4sTVg1DCeDcMkX3wc7go8sDrE4QigvCs
MwNeoUUR9T+FzvuWDE1UeZ9D9G9WraHWBxeDiXtSYrxKu2hcIcdZrevEN+9rnk4Qwit3ja89yQfX
C6FEdYnz6PoImwOD+6oBmEGkffZWc7BwZXGxLlT3FZu0/pvrRsVdJepmFU9dvLFROVnwBBCvno14
WG2G/R+BNW7qoBLhXWc897np/bR65YGd9LYlO78cHRgLY6Iv2lZD4D8L3Q0Clt6hwNJla7vKHjeE
fKUhxzeluIGroKtxKcDIqAcXty78jh143t7rJfi9BtDhty4RF5dk6w9STsRsHG+BSZC7hu/U7tE0
AspthWc6ZLibFn2IufbUQ1tIj0MQxg/yUFXYiSgJEL65KlGUGksrdAylHqJwZhlFUX4e3PJS2Xn5
DPD2Wau99B4WmPpSKNqnItCcsx6XzWm06gtEACD9WIKxhfsRq11+VKPgEXPIcRc4WWTe1VFhHhUC
0N5qCu3sTdhEjctOrdeyqIz2vVuyPbT1Xpw7ux3uAiXP30wlnr3gu/Cge90JmKYL/vlftL3Q46yC
dJaUYbBBSOOdzifpNQlBTMI1cxdZhsr3RXFw/er98YXMSH5fpfELq5PmPCLfuWD5pO0xEuw/qS5P
aqDh2YYgyXfeu+Ihc3vjNAzO1krNEGVquyagZwJBnxvVWby6HxxnX07JN3KM9BCaNe68CNLftRzp
zgAnHxNQPJD6VUlk+RPLmG4F9J7X2ly0DRuBeE/rdnkwlevIK8eFaBulIBVn5IfrqWPilOez4nIX
Yq5NAl5Qrq4sQnFGedvb5814qcbYunezdsPuc2V6xvdCYGiqxu03YVr9ZWqzcjYkqtd19DbV3Icx
O52xi5ufwnxCnFi8NEnoHSt/wsgN97LlkHSQSGIe6XCQ/a0qouyu5Ha+ZEpXXvL5zDG1S8ZD/yCr
ZGNfNNlGoBa8kEXATdlZ0epviEAcilk1tU7UficaXOhl0YmCichb8jVWcvs56kbxmGGdlM6lslCB
bwY9OtnqoGDCygE02ftZmhj9pg/tr7eqW7dbX88oK1IbXP3XSAdTa1C8P5HId/dD1cQ7t/O9A/HL
bBuZWnASUdRswtpIzqQS8Vgsjep+cmsH3WUVFTwRXDzezNsiK7JD7k7tPuT233ZR4R6NYsQjfsQ+
fqhanF/AfcD5TzB3MIX6XKYPmAGBOnCnDOH8ON72Zl3v4sBr7xEvwvPIS+s33c9PasWdjr3qrtPy
5ktcd8YCpF52MUi7bgFSqdu+7JJFhXXfSiOKutNsZhOWMr8yEAdz8Qr7irTKSldr+4dbZk8aa4hF
Q1DxIgxlJbBa/mlCKgt5Fr4FPZ9QhElxwRi729Zje3a5lTaJ7orNYIGVUR2X2IId6q+q1XzT7Sz+
mdsnUJoEcrmZLza55zcnxNen6rXmcULHfV1hOHN0sb71YnKCfqA0FxhG3SJvyARUGMnivJX+UNFQ
v/Ny1iQ29hxr6IXFYZoM64Q4prYMPaF9NpHGJwbikqj0NB7Z60ZFPi0KrQlZbbXaE6Z0gIuLH3Ar
eFCStWdH3NgPWdPFByPCsMTN+vGcefP2xbK+xVoZQMtox60Wtt3GDlgiadH40IHS/cMDJnen5dn4
OGYIm6UpkvZ13nevhCdIkNAjmhfOblVkD7rA27Abmq3qBOnOmZA91yaUbPlfJptRbe17z0ToLBJV
gCQqciejHuGMUwLHHyLPf7ZMs7k4qIkmZXwnDDxiKqjYwdCmpwge+IYMcruS4C486YqlLaJqJ6Ff
XTyDM9D1OMvWpkPpD1GGZ1Xtc+QzCkKmGKJadZ8uDLMXu67TgtXkavkbRIwfZF2GS+VB7SiM8Hs0
P3OtxLsre6XEho44LJqc9q6P+nEz9En+GOjCI17ZNX/YHp6JSJb/UEhZVGrkvFSqOeGgkLy5I37z
RW54l2w+jBpan3rMDxX7MF1BFR9DgKl2ylXo195FdvQ8G0Hz2PTubnWlgglZbfFgmWeR3VJrsC/u
de7rZKmtbQJQDb2YXtF+D1duUeZI1xAAhDPI+rk30qMXe1+cxPBOkcH+OmyeJsOIFvqko7jhHcys
9veO56ITDEFlMY2hBvSkHbZe2uhYMKfjfTkfom0+ZvmazXG0LdkpLFES0l/Ra/hq1MPwk/zcBFKZ
hQq77VpJM4wWvGIliH3zuEyDCSdvHtSmYj0MPEe26qjEy7SytRc7Dpytn+DHzk+e+1VLP4OZSZeT
27DgUsvxOPmgRzLDctaxbQxLYSW4bqmjcyyqruvvSMk9Wagvb2Xd7aA17r+6NK5OXA17Awg4DZTq
pnl1G9HgPW9Gn/q6KJZ9ZhmXxAvZooKFAM+9iY0JigCEBPA96BEIvRJ3U9SeRG2wBSRC9ZSRZ7qr
EOLeyTotM+y7fsJWAQbXBVdJ5we5qCXmyK0fuI+BwSo50tWvqqKMSN4U095UWAhiJ8PTfZxDE5Ui
WAgmnxHRTN+EGgJYBw40A5ddAuDhHlR6f+gmw14kg1uvbDD0VhiRkAwybL3LId9FU879UKoKto4T
Zluh5z+OjngM7OAENzrAtSRWCLAk3QYXm+KBeBqUZAUBb0VrFZgYrJqg1NYvGCHGp4G4BqGQtn5J
ysI9e4n5zO8Hme4RNg90WbcLknunI9gz5lcWreSDVezillVPAliSamVdjKbSuS3/kAU7DNVV4Yhk
lsSeLkngw6TS2gFmgjFdrnWqZW/01AV7MXeRDewWzHtLOcqaUmDvoVo5C2ClAybhOdWx69L3s9Qo
kxW8dwz/ItHMRjr0uZ7yJOJ3lar9OuVNeKotOPM4A+I8onn+SR74GXi7DqYVVlXTyaptXgBZ/IBV
Hj7ZBY9FKcGuTQNOpHwzO2vWYJd1rVvs9QT5yCJ29UVlwuzqUpss/JBsJhWX0KJCSNH0jYs6jtbC
wHrqIeRTb0ZnTLcKW8tKDybYaOMcQrgHwbrsLdXkNQ1y0yt1uDix+dZD6juF/ffRKEi0dsijeS6B
2zJKnH3jN6zF5jOUKJv8WinL8tA6Z7K847rvonZF2JQURQkTUijpm5+EyRdLIciPRVT7iee9tmhj
P3gCixKtzLj2722VH0WUfGVzRQK+qwHvdxavlrkoD9gmgaq1PKID8Npo0gfH3ucYVYhUvxjNY2Q2
EBtVO0VUgi849mKkX1SvTne+rWN8PGk43JQT8QAzsVKM0xTjQR6qEEogq61ujcvze13dduiWDXq1
G9LavPYTGj6lA6EovBC8dYl4CnrwmrnH1m268xDhedZCu3kUDVbyKEw8m06/8hJVeZgX6n7XaK8G
iNUjAQL/WrTKDIvWUcTrTC9jBL/7QVmVRYitsZqm5GKLP3DuLQ5xjlw091rEjtkcHiyUCRejl04b
y/PdQ1Irn8IYOUEBQ9Ls6uYZf7z6uQCNVBqoSZaBUj97hkC0FZEdnrAUXfLAG60nNOO3/hnXRnGC
uuWf89j+rk1T/Bpkcb2LVMwbKy9IXm3YMitTNNFWtsKIwEkzNEvQK7T6ioXYSqI8qa6pPvL+AMZC
9eD08BZDdKdsNpoHR5kADPaWsbWMBlVWX7VhTCXNNgPAtIQHbr9khBK2IPHVJXF9WvFx3JQFr3cl
cSxCLGG9MYGJruRY3euDTamV3eo6tgN0xtueON/cmRVeg7k1yHjZmvTE/kw0Ua9FYFq8sJCZXsvO
uUjJbw6mf21VA8zWa5wrN9exw+AvHRLaG9nZ6FsdpSXXv7amdoNTt51VW9lZjQSJt56UkPwTkglb
WDKsyQaL2a3leP19H4zOGiOu8ugmB9An0bPSLHpNFc+K5vTPWT18gkXlnQozH7ZVD3lTMQZx37Xp
Dll3D+6QEtnXulb7ijNVeb5W9YgVnE2Szb5aItQRs2MGaB7ukfoW93KOvEY4lv1ztHHzYZE5uWCJ
Fzmo/8fpIQggfsN6+yMnOPW1LEP9DpSHdZ/5VryNBnfftlN26azkpVOT4BU+MsKBpoacDMqNr3WC
fyOx9nEtWwEP4ENWpd5ethZm/ZQ1RX8JItf41H1tqizY6iGylaXAEhe98BoriQqX2JgkJ9Ya07j3
SjwaVrHl/OsUJ7FxbyKbri9+6/DbqZlp+PGOhA8C69GHhPnJ5s8jIQuMd/CCTwa/tgc/LfaypFjC
vI+xbJKleMqLc4ULiCzV/NHQt6OKdCsWMFNddQd3IEcnZ43bCdlPkCnL2FaM+9FX3w+msnMUEdzf
qlnwl/vUD15kp1s9Wt/aKhzJFH9oKIJYxXAWtsCts+xCPIK9ju0exa/L+T0bRqvWtBf48OtItOOb
O9n+cmoBNY9arp5UnXAX2OmlG7NHDsc6XEQzCV4eqlkJRJ5hsuJye+e8wx1UQGSd9ussLTKMMHoI
JR8aZGfZKjol+K0Vsk9ACls0RCWIvV5nbRr8TRtsV+IOUjEBlnHKsU6M3g8xS4V9Oh/k2a3h1u/W
8KHff9HlNv0EID7B8JAL38bJ4q3P7Ur/RZcPU93G/uOn/Mer3T7BrcuH6Rvs9t4//j9e6TbNrcuH
aW5d/rfv4x+n+fdXksPk96H1Y7XuwuhRVt0+xq34j5f4xy63hg9f+f8+1e3P+DDV333SD13+7mof
6v4/ftJ/nOrff1LkHWpWh0axQCCEpV0034by8G/KvzWRimJUnrrvo67lzsQgTs5yLV8H/Dbsb68g
K+VUv4+StX/b/3bVWx+VvPO0urX8PtP/9fpsZth6CzNmdX674nXW63Vu1/299v963esVf/9L5NVb
OBBWJfr17aq3T/Wh7lb8+EH/cYhs+O2j36aQLen8L/9QJxv+i7r/osv/PhWY+g5vACyYzHhszt0Q
OqsaRDyG8BTDfpYMMPMG5A5FMFo4rVWuv1TcptA3aYOVc1N7rCjnZtlxGAMwcYBXELVv671etIO5
lM1BvzLN1DuB+YVBJ6v6yUsPlccqsNRLfaOPuI2YJJUW8P4WpBmAXhKcPlgEXA9iwEPnDr9j8uF+
iY+NPLWGKVEW8lQedOd94K3qOnoe5+O6rSzqJv3qR42yw5HWWuRZlmzISRGPUrPiEVTm1qzy9ozY
Uv6oEH05Wl57kW2yV8Wdi9lmPSyhheePspuOEv1dSLBlL7tgHMYSKWdpyqyyQ1oWYLjMGLDgfBHZ
8F9eXXf7i2PpPkHUv7myN6K8pPvfgtwgAjcLQE8gscCBzeLPsuzoTogorvfefGswf3WxTYUuxUAX
/Gqvw+RYeZD9vF+zWFWCra0JeVcrYbQYdUwWQJ7KA1FCJ4Y6Q9PtcO2UuO4J9OW4+W0MyNN/df+t
Fu3n1F0MhirulCbM2Wua9rnH3Pcsz1LE9/oeZ7wP9SyIoiXrU35DHwYMbXjskwC1hn/NIXvIQ8n2
FhUou9/c6uRZmDr9Fhrkjw/1cpKycQ91Odl72SirnFSsM3WcTSaEBWaSPCFKtBZfEW48du1d62Wj
rJdntwPwOvsgi5MUwJOnLskUv47fx8phjRn5y8ioW3wKs2ENBACrtHjSvTv09ZrLXaURJEGVVeFX
C4SasJ09rGOvaC8iUNtLrZXO3undZ1l1q0d+6xmLCpe9Bl3lIQOOvLbNoF+M80hZd72GnOlWKa/j
OsF4vY5sUMvpMw4TDU5v0HTlGaJQD+983Q/UXUT4vPLu2nY9l5xdyd4N2xG0Q7v0qugUksPdq61h
pDgLVVmzVyrF5txX1PpP561m1OpCdvfbuh8OrYYwddD0uO3Fxjt3OlE6zyW6ATv6djDKZlhbRPNl
1W9dPjKvZXsQu9Cxf+tqKL6QwyURG/mCu8jvoi9E70pAxhClm9S1D+EMisBqWf2SFagDiQqKw68e
oa1pOyMX2ULffQD9JBng87WsdKawOMJ/tQiALItf2CA0jQ6YS5I5miOA3CmPEVnUg4zryYODgNbW
Ttv+KppXTvgHsqVIH1uyYdd+QC3ECtWTBum4snmYFQrWUVvHy9CK0eoEKZgDB8nipfC9+qEUY40j
MXXaXNdd9TyJ0V7LsvnDPIMa3+N4F+x6uxHHHu7z0ROzrYMsx35oHFz9XHTFkC+vDQSfwAMMTvct
RJ2TxL3eL1QlKJe3Gbo8fp/rQ104z+fr5w/VthopG0UfHrr51SBfF7+9V65vG9hE04IYgvbbG0b2
/DdvpOtLRviRuggAPS1g+DkLXyFjmmF4ivh7sclntWx5SH+djVIV+1aWzb1IriM+1MsiO+h+A/L/
cyM6F4tNk/2u4kFizsxIOd0Oud+8F82gveuAiRxlo6y/ju1h4yyCqZ5Wt2FE1f1lX1baApEkdONN
CIfQoARigKYRRYCANYxsnebNGFE937e5I455nLMxjZpqF09ptUuM1FUfhUXsQMUibiH71HPHRFIV
xtlIsCPrRhzyLKvcEFNrFqMCeZBGU7OFh/HC3TQ405bXnHYPmVW/l2cZRi/6FHWnW72O9vQx0y20
i+jqqYBq77ShtDYOHxuKH5W3A2E9/hJQ38tIQQD42hyZHlKVv64mezfzJYdCISXD1W4fIKxxMekb
fKX//MHCPK1AxyDsLSZ9N6VRhcZHjitwlyFUqWB0reONEXaZ+Obi0bSoIfVf/F99I8OZPvQVzuea
y6RVeLYDjRRA1yCOlnoN4aQcKWb0msS1ubIjIpIgHd7rCohVxVClazniOljOg3k0Qb0qxFlsnqtG
x0xbyhntIdzKLh+HzHNDrY0OcoRsxc52meqOM9i4ns5uxg1e8vzr7O92CE9ES6qvoR2j62E16X1V
J81+QI19bcFzeZZ9pVzLn/uq/WSRpgH6oOjYxDkaryTJGWj0XoEMk1CcCQWqga6abJVsA9nquAAd
ZKscW3TkId9tAXzmWZjkye8wTNUhD5tE4CvwU7eibK1mKV3ZmhXlIapNAE2NtomBeGAegXM0QiUw
eOazW8OtLpxbQXBoGzuGrSD7yYNonfcGuBvfJzJ8kxAkUW8D5CU+zCQvMaJ2cicbZOfbtdP5Q4G+
ak4VsCbDMcuVPQLHi+whfoMH5bWj+hbwBZAsjMwVAHztrbI0QFbl+DQWAn6ekiBq1gdYGOSqQ/JT
9U9BOqkouPODnYfLWfM2r3cD8d7/blZ/0NHGUBTHWbB43FnCtTaa38PMBp91h35Yf4z0KHjFC2kX
VET7WzeenouqWAyzMBr8ueKsYxZ3F8y9IC2ydrbdailbPUy++FOYUrbKKWHliaNsjUz1tynzMSdR
zBxuW3wnpZCSYfAKEPRO96gqSbvr3NBeZwTsPylTdJbv4VuPFODnrowcax02Fg5eJupUmL5PVrWR
6+QpjoyD6eSLD2tlSJWswCdVNQ5W/N76Xidboqb+rWUceP3cXZfqJHy2RtE8JbP+vJHiEJOazb5V
hSLOv4okRYOTPEw5evXaWJ5sBVl1Jiq2jeZGj/LgAfAoE7B4soS2hY65dHswerNJ0FnOhk3WiZ6H
LAMm7v9HB9dXpLsjbVMgRZcsxlbdl23nnGSXUffF2XanzW2AjkvllicorHo5ACqztWitKrr2uV53
Su7LogivkxjIO96HI4lP+SkcYPhbr/KtO9lXHkBNp0uwTWJtztNPiosbCIYLT0q6VGO0XYuuEU9j
UOuLSFjhVtYNIG6PoKK+Y1grnmRVVZhIBWXqyZmrBOj0NeY3rCLnYsmm79GwPss22d3EvnbhZVB2
WtU392Pmv6EdIg5eEIjD6A+g0OWpPPB4V5T2cOvwsRe+4u9DZR9Z9Is2qO5kGamzaKVbU3+d89Yn
K+LRX9xGy3mtenyf7DqFLJeZ86yKOth86GI3Km/UwHsJrdpEJtkz926vRGAHJ5VTebiVZbvsKZsd
pLLee8qyfet5bZJdSUiMCy1AZ0R2knPIs9slbWTsjMXfXk32ZI8aojoIMlHVm+HeQWDw/9F2Zctt
80z2iVhFAlxvRUqyNtuyHDvxDSvbR3DfF/Dp56DpWI6Tf5mqmRsW0d0AFUciie7T5wSQ+E7XNBw8
AdvApzvIvjirERwUmw+OcMygh5hku4/2ctqLKjcOTdFk9ooWmdwLk9V4G7GoAzgpdzYedpZnW8+b
VdjM446GdEh7F3piQ3KkUZ0kxrm3pqBIhbgr1cgzo+iMxszrlBosHKceQrehhOag7/UdWAa8/KuB
9u/YB8fLjJ8IA9kfTVcXnkwxbto4B06pbiBV043nxtHFBY0AwFWGFzrwxO6AILLCfaZsbgug6jxD
g4i8qNb3d0XE9rXpvU5gAyAMltTwI4cJrWj52pkH0Maq6cDeFsehdP65xqM1EPAuuz1TQD3U0o8G
IW9oOHdVDzCaHfs01NyMPxTVU55mr1eDqmyN9KXt7HjWpUDdlBxJG1epd4FLNMG/LIkCUKyXJ7LF
pQUQ8XVs7jga5U5kCNUkiqIhHXhsJ8DRlFHwwXEdQtPT3AjLBkbwiRtudZokj87oKkaxCSpBvgXg
Y9CN7bxBFV5cQjcWZz12V1DEzf/w0lyz91YUm3E3utB8NPd/nE8RAuS0S8T1Cm/XJ+d1DYCCweUL
ELpnxegPEODwSpsUwkM2mndOrtat0ZkRgUjAGr83XRLtE4WxXlF0b8eOLwWf7unQgTX1VIXtmjWd
vC9sNHnkSQgpQfUvBMX0l7C1muMyclFGazVrWqX053jz0qfL/+LNkBJ7N7dXc0e1cKGn1g1q1RE6
nDK03qRVswdcENxSAMA+TMLPYlXwV5ZST7y9PRX/kGsJakKoctduvL7OicYyW8khel2HHCBX/X9c
53rt6T9/nn6YdZ9bYCirMwvK4C3bDgmzdl3I8b6VDQM/yhrL4NUr48fM5sl+QgtwoRxkGsm7xFB4
jaactdF56CVRUyiS1qahNs06IAIRCJ+6tJZrMpJ7uSKFT2hCWqP5qlnFbpy+3qUrCZzPqjK5vOnn
bq2bdWz6SGqY+7jOLUC3cc/vIjzyjjT26P5OfuRypLuu6q67eX2vCad4hyyfdosfSHTn9pkLleoO
kn9vNl057LhBZ07DFnsB5h0okagQSDB9HphV7Wg+mWiCga9PgG8KaFHUfHKMQ+4ebSY1iFxP6OeA
cCqwEvVxftNR/TAkB9kkWK0hJ43W2v8cSwtncfTVscGI1tiXSuOaT2cmQCvLWaFsVaZZFzr7L+Jc
x9WACkYy083WH7ixaMgA49WKGIBZ9R5HJjo0Yoje6QhlgBZk0OBOIZh7Mpyoekav8co0c2CcJ5MD
wJxcuDJDZj7dS+ylfRpaNVrvwZGkAcA8l8/MQBIeWSAQjqpgvNEva8x4p7lPHHGJ0Kz0jEOKn62J
9xgoXNh5lenbsnIe2tBudu+GaA7ZDREITbZa6y3eCGRl58Q2rSPpp0EZ/mxJ3h9IUi1UomltrIEF
u45Z4AxKU21K7PQ4u68TaBYdXJ4tU2lE8ycrTdYOoDRB5dYZcp293JZGzM8VGq3WfYU8mWlZ/Ey2
UIOSblXa7RJCDokFVmBmK/YVkz/7yDL2SA3zM0hN93oi9JPRd27sl88SvWLnTrlk32knw55uOu54
MVRqcrlPNfbPEmmiWQvodLP06ZrXD5NF4PpOAIupgGE/kD3rvM6vIfGxXZa6fhhy0wdMnGz5INfl
ymfDS51dkbAIhAnYMXK1n3RjbbgB1B99Wxq29Kur0ZAzcLe0X6RwYL4RCdL6Jea6xNVxtV2XmdUy
M36nEOuanpBCe0ZDpfbYldLalr1Z3XR5kz1qMzjLAHz8/nvAFEPwoomQliEqIKmjT4aDyIvIAHVh
88Cu8/dDUw0pmLwUfB2S98Pc0gY8vQPG2h+VfmyeAg80he5n4FuNcB8ZoEtHEw9YvpoKerIkHovc
Lj9RdDt1Qdrw8VB2/2SlZe4FKJ4O6CTFf1WtVSDY0cYSqpzKCjmt6YCUEHmlCqEzOjQtmqQWz8ex
HXd8bw/fKw+09h3F0XI0RhKpRys01DtlBLr2KB1ytEHjwGdDaDdTjYT9jOeIP1iQ5/wny8z8ADRw
hdRnnOeHFogoP3VCiISrSa2beeu472O8WxWOZp7qSkfX+ijRAaiEutQQrFHyzhNhDy0s79Vr6UNz
nkFVfkID3jN2neXnPk/mlVHG4XPfA45kDKV8DuvYWkHgt3gOncxdlWXkQUWh1aCIgp7dnqOjCWUD
b284HBK0qk/bTJJwGRpE9QAamnfDq5eC/9u5WRbFvjNiS96p7k/eAx7Dm9jAu4LnnGzFdoLyGVDs
EjXDwxjVa7JNgFzOweJWU/KhhLi1WsFEQ9faM1izdhutugF9irtO0bb7haXJU4sWg7M+1OwO+t3Z
iuxFPphBrgNG7ilQL9qf8WpmfA7nutvjD9BCqSRPv6C7rV21kRfeAgs4P1RadyZ7xPJ6k4WmhcQY
LhK33aY3ASfqwLP5HL9wkUw/xjmCXAFua+eh6uYbqJ/UN7qZRw/YDgJDbxf2j/iFdeA/oUjQm8mz
nYAW5vXNGnyT6HwqpAhAYZGhB+pNBY2MaDXI1lI62QloPOeuqKG4rUUWnmZvZ1GBVCnZ4rezq3c5
S6by1Bcgx4oj+yzw9rrDd5Hf0gFN7OatlYT61s54ufrgoKFMwnNV5e6OYq8R4HlHJswC5nTIogeQ
+xUXo8mSdagD9l+2aBxLtKryrcHJvndT4s+mnF6ipEnWcwOp+WtEq0ok/zaCeKKyJPbzWMgXM9LQ
8FGAanMLdpscvyJNF3eh2pG0wnMCC9qcvi06gUwsbU4ctQ0hfxihv0GLrYMHztA+IDVi8nqZix9N
1pykVjVoClF7mnfT1NqoAU+HtjmRAhobkPDltVc9SAATd6Orsc00V9oTMlhLBEfTzyqXIB6yE7RE
FagPG4pvHXK4X1F6Ng5g1u0ewKMob8F9fsMLfGxfL2W5gZbuGFAsHbiefQWFHcSq1fS6j2f0VELx
GZvSe2wu/WFuUJYMczPopDN97lrk4UqO7MjcdvKTw4qAWqBBj4rtMORUAupydpljrFzbhlwwBIwz
YQzaJQ6lXIN1v7TRKQNaXDoIW9f3mqUOwJrnuIvgFNhak6GloP+W496ISoHyULjqaf9Xp0UkQfKC
dlj0vdZyOsfqfg2yLws1nMzCth6NC8XPOeyKTVtFEgSuOMzA3R5myJ9nrnRuyMQ5WMTBX/lbSJHw
6ZBJYa5msHAE17nXODqL0nabvC31ISx17zTPyNt4C8oVlgQQIQ26zi7urSrDRtNMk23DuixoWYyd
pp6hcb7X551lNt/GKvc2bNBnSBFArzid8vZMts4bZv8qZPwvbbqaiw4/tKZeY2itrGlHv4eebECF
xytB9FK2fFfHFFAv2oTj+Imqlot74Y7+83wpb5qco0mYluzL3t4MZf/JjQOQX64sNmWnUQ6DWKca
Wj0hhPxxSBKNUG/Pj9AK3i7yjr9CO9WLTJKOb3ZakUZkp4i3pcluCvZLOvLXOhTqvdg1CJgqxVpN
B0hR2ut2aObV1UZnij/zxEoPNLYUY7ngJUS//us86JuiKYgix7SOTtOYOuuyTt/HXFfsQLy2RTXq
B5QP7H1dW7fL34OGYL1CW3T0+nnpY6LKtoSR3S0cVAHepi5D8nywIeP7NYyaemWwUV+3He5sxC5Q
tfwHAPXDXQRoMTCsEHhWZOVtVOdH0wRPKEXRJCcawL6gvH9O6tr09FoqMWJjWntmgXa3KpXQkIIO
8Cqt7AnK7BhHkMfZDBKlRLJpyvY+EF3Xa9ytlJg7PORGTthAZRH5N2CvOYiHkp8mKm87rZD8ng5z
NziBM7bR+mpr0F6HEqIerfJCN7EtHqJgVMJhdEC2GnyrDXLexRSCwVEJhwk75bfN9EIB78z9YGxA
Z5v7ZLuugZwccE+t4yxrkMMuDO/EIrxqqkv1b9cDCijbzLMJ/e7fHXjn+I7S67C7Ll57+BlUZo8v
n8duwKAEShhFqwZSw+bMWYk+a8e8awuQrNXqoALIRAF0SJz3JgpVEwFWtpaJv691Xf73tWTZfYb+
prF3mVg5ttU+0CExSnMbGWH/qmvTlSBFYrNn7nolaTMMuXc/5ELlqKAlM0ajuQ11RC9jJK5Qiy+M
12gH7Tj3JbYyH6Ov16MZulqfbNKcvPsJ69Oor4znOBfPUxo752nE616dcrGjIbXueLNzQBdae6Ie
njzxonNiHGhAQQLM9OhlNB9js3tt9EF0uE0HoKYaC81gfg/pvMBo8cuhGTQXHcivl7oupS7lIIl7
ojCjK8U5bNDnp9bQ0Xl1HHGZHCLbvqmHxSbSBUAWwOnfi3y4bSCWfCATHSqwOm2dOWUgc0QYMo9A
WiSI061eHlLNqff1ZCZOvTHKwb6hrURKjzg6pQM4HMOgMwxjRdsUstG2hM6utuuMDzZawETVb6W7
Zb8WaAAFZAi0YO9Iw9As6uwaPYMSg6ITQ7vrK2FYKZu1ZTFQZA4QF9xo6J/cNKpAOqdVvkGbQboh
sdGrV0bs+2QAQYOSXuyjT8lZf4DJ05C8FUqOi/cKkyc4Paq0Ypn7wbEspbzpjG8ytA2R3UIXETSN
nuYKTF2hAUZ/dzCsp7BnLxBkKu7I2XdsBZI89ljnkNiVTGzJLHII8fERfbgTi+2nqdTbXaFXaUBe
K2q1deQlqKOpC4RO/XqBZcnJ+XABFBPfXSB2W3cDKlOgXtHm0h0tkfoYIu1Cw9wCoE8azM/SYa/J
wj32oYyD1orjbzUaOWYG/lMIwZmbkZU2SC3K9NOkNWcKAIDSAdlFxO+uMyEPKL7VBjbBXmh+zubc
2kDcBV8rC6z12ZSDHybG125QYJfrgWwFhFdAb1tsr3YvbsZNDaAk8lwQB/swlYYagSnVXPTpQi/q
bWH5kMT4Mll91FSrXulT0MEueySq6LRJAMHq1OHqJpucIxHMIxJB5Pi4xLJO1aBQjCx0wFljH6+H
sR/a/VABuvRmj4BGOvIJRHvBr1O0HA5z+y6m7OJpm3betyGayltwJbNTo21oAGpoAF9svI4v9jrf
kp0sdNapOWPashPeba7mCIKS4LRDkfW3Rd+td7X/tmgEQayhaGPX8Rk6p9SegjYgVuja22lKX5Yt
irLT2Yf9BxqFP0P0C3haFQF8GdvEyYRssRpeYx21Wi3il2UHRN5lPzPUYwCAk3tIeF4jpVM0lzZD
A5+uzWhGyWsHPMK18yghk/wIwpp/IGHnfjJw/0QOzwiPc9I0B8YBhIR+Eb/gbz6uhNbpP7TujnS+
1ByrZq9zQkMLj20UN4c5LeXaGKUv8xK7YmS0Xzrcn1cDSFzumnYAnYceYfcl8vmldcD9AL5I6Wct
uBydUZYBKirJHaDH0852pbZlTlueXcOrsfNBHxb3QLesyMNkPN5PQ8s+f5hkdI0GtlWzPHcNeA9c
yZydOXoyh+oEXiDRH9Q4m9Qq+FPaTLeZdLPvKU/RSYm3twfwazboMUWE0HT+1IwDBKGRP/tbxNsa
/zICTWyuX6ALOHD79BN4KfJ7Ajr0ax3VrSdLtg0awMQjASpKodv7CRxbC8whrzignlDD2PAJ7FU9
+Ha3FS8GvyxNtickRFLEy6I0vwtoUQm0JC1KGAo0djrLor0h+3UC0RJAi/GaojvjfaTXxRHaBtiB
QJxsGaKHvj0Tb6wBE3InYFhRJrIrU5PoxZGWeFuHTBD09J1EM/BnBn2/DdAjGq9A8hEdZ5uld60S
0uuFKL73ap/eed4L1M7DIMNGa4mwOn1YCYB0PCDtNjZ07fGH+JVPBR1Ae1dWmQEHZOQk5U+vRgs8
2JC51LB1odko2tQrBs4H9UCO7KCcZqTXZJ7f5RW4RBvF99bXyQRA1Z+Oxtawl1COCBm1ZUY6ePgW
K0eUVOaRcfAQnyakqvKy1dvLa35n5E6+mVCgJr27IByk/rVLn6EUCg6iQeh+7Mn51gC+6YgGdlCE
vQYUQ7xuMg14Pi1xt7LrN5beOQdbhpYTIF2SbgoQKQJlZMSLG1r2ziHGvwf0Q9CrzNB6t8sYmtjp
XwaY9ZoD/f/cT2D6uNrBjbM2s1Q8/yXeVnYWeyWQjS24yErQe2Rpg1+pyknSWHejZoWysQVBO+Qu
vMqYVqadd5CMrflzi8pL0yEJieTArWj6akUsm9JNQWmlge+QhqZt/vtJNeTW2VzIE5JUJehv1UED
TyXghdDP6OZfNuVIIFMGRZgRsCfdXkuwG1eGWx+TVsqzUIdistZtVYLdXY3oAMC/Gbd46VQWL+/1
ux61YhqB0hF8HED2QRI5OlxNydTkh3HQv5CJDnbvlTtXZ90ys40bsSsa6yckevoDuD8hY9RP6QBx
0LL3QYRuocY0Vsi3KyN5KJLOlnAam1H+s8h0HXiZdDpiy2Ss63kYV4S1NEZ03+C9HB4aUwyd0QEs
aeAtSI9XM+h7AeCs+v51QtNCYrue9buUOZAy0jrPwT1ZY/jL9U24lnXkBknK5WM7CORRLe/MdGC5
xFSBPdQ2tAM551HX0VAJoXXyuq5V30C0OvTJ6+JRc7Kl8xWdxfLRAhf0BXIAZdM0vV822l09gluM
IksL3dm1LPQdrcMa/HRaa5Rr8rK2H/cG+l3BholPBBxHcp+wak/LUgSQkCDs0+oHGsUFiCix5ayP
tBpyVj1I7GsJGi0beqMm9PAsY8A2bBbsU4hmVhQ8YtBEQYn0ZsQXecdBo3tCVzZuzU1UPdYgx1jp
I5TZSvzRQiR8IsgFtYEeJdNNHxUAXKicKrbThh/HogYrHoY5KwVfAc2QnvBQAl9LZaLZRjOdIOkS
w8/C/LdA4UAEIKzzjV7UUAG2UH3TVAkunK0JcO/R94apuyUTOe0WBDa6Z44biiCH3YPIieaT7bqI
YfXA6Ob9Ldn1VhshSQPNLPTrG8emr4ubSoTncNZMUH8RpVWUMxBZGeBIncPke45nOchVlEe0Hk6h
BZNubGgHr8gI7maE0+kSCurKYt33KEtBnjrwvGdRdvLumgKQmom2gDDWbihxQI64NScIYbdNgBss
vydHxlrUvEvjGQQZ2d4pywI3Po9tzbz3bqsOuga5FUNQIZxnX2+c5Lkb3XLlzHn4tXbr23FEQn41
zS8VNnz4q5YdOkiG+mdq5k/WmBYvvYb/WvQvy0/YD+QBIL7tuR9KJARMyzi5YppvZOT0+1r3Rqjy
sj+uXE7m+ytb6sqaqG4rWSLPUmYvKNq/v/LQp09Jlet+UpgDpL+LDUjMwMY9m9rWLKX2lY/4nnt9
ykCG3bhrUPx7R/T8D3vU0SEqOCb6fQpCM99p6+qz1fbPCrSN+f+A2giVzjn9qhma/hwNThow/Ojv
oyzUtujfTvZxmrSnqUvmteXN5aMjQhBGC9P4BiGN149h4GNoYRR96zmSgB8+hpy9Pz5GbLrlbx+j
wYvNieM92e8n/J7rEfIVKELkj6CCLc+8w21FjUxPxwFYvsKRxS2Z8LbVBl7L+y0NabqYgVWiYcen
ZTr6up3WV1PRGIAec5AiO7MZBwMXFgTijfyMrRaACZ11gZ6AdRkilYSBCNKBbE0UKdSv4roCyfEF
CKP8bIev0yEJhnpibCGbYPb6se/M10OrzlLA321tALpUjex4mJFbyTgSp8oDch6o9hj6TgdLZUCC
DaaB7AJKIPMRbLDQ1NO/kxnqopCKUVGkU0NRxSzlsar1M95bQj+uKvBhytFsjoNiUKED64YB78cg
g45B/7i7OiCNgGj9LVpOzbrswhvIdfY+R/5sR8W7LAX3FRgmXJChAmdNXnBeezsq/OVshhyvC3pZ
OwzXC3BgHoVYheHobsvYaHhA4u+GMkJTwd2SsDuJxdMZeRlY3Fad8tYdsDP92EF1HSRhd7Pgj4xY
atVI2vojUdiST42uPhWpv0X+Pg8Cw0tkxRuORjLAwsLRkuu0A4cSvQIub4NknOIKOiHqZZFK5XRY
os2Oo8sXpfnrwZOaXMsKb7+jsG8SU+MAKcTyBcCuoMq89FnGTYVWP9iJmzaNPTBZ1Nlid6ViGHND
+aLs13iDmT/x+jbiHobcy6QY2+nQpQzdImMfI90G29Ubqbjc6WaAHWi3WGS5uI0MPLi6bkSnhSrz
eF4YBRPP2Z6qO055P8+yff4QNTqJqi3uM+zgzxr+03puo3Dhxo4ZuIVAgVMJs468nc61xH8plTUG
hj0bldcmrjnnzNT5BSw7aw3PG2imWP1Ry7BfI6Ualhl4nWMCTURKxwayLwWg6aI9kLfLrL0EbcVD
FAmT1iDzAGnRo8ixBi3JkQcDHinNV7koUyhY9eJSyboG/Q6ASjWPxaUEcT/IWlx/nsA+69d8gKZh
GDqb2rRfvSm21TSVTH+bryLI6aDBbm1Bk8Zr/MbpKvVPaRcCc6c06yP+Ke3CWa5bojmSd1aVcfKi
Oo5gVTe/eunXREPhsPdz/xZMvzXc1dLjeChiZ/IL29MetUj+cSYn9mob384+xGkJtNyntpm2bZHy
g5hckO6oLy1wEA+ymuTFGjp+qHqZQdUQX84GdN8cu5d3dvoyh7/ixwRcoPNQjra+rmwHCSKQmBzm
VrCDZJ0dQBKer8h2dfxtiFwCq1c07+rmxWwHnYBC9geHodbP8MQNOpdD4kszxB0d8jJ7RP+qA8Tj
LxOdgdfN88Epn61L0sskY5W0oE2xXVCg/R4dC4DdM/vb1cxlFF+vkDvl6xUcC9gtxRrn+SwS2Zpm
XINtLb9EY77TNLBsonspWdX5lGw6qHxCS85lu27W61tdlWo1kXsHvQfEQFV68aRtH1rknCCzUEO3
VUWQI2/NnYEesmUS2ov7oIW4mTTm8BZypN1Ky7zqS1ehHGmxXBzycKieoUe22BsJlSIIEpnrOm3q
LxXeVQ2jLB94EYKtKJdAGiv7oKajAyq6Tq8huXqJ7P4JIhdlAO299DLqSLfQGdlGZZPKRmf/N3Fa
ifRCoYO6fJqE4Xt8Bt2+uqNZ23mQ3WeTCXmQOjDLZE2z3PCnEXeUSnDoV6z7GSTYHkR4NBDkbZo2
MbYkdDE7/NYySv0hzaf0Pm7ZDzJTlBu7+rYwTflZRemes+U58DClZl7wroluZgs3AdTjrQvZSiGC
CU2OZ25BnySBUHPgAHW9pQiaYEqkO5UA7IVsasJgg711yQO4LIoB4kvXYO0Wz4BLN7twaNhaqNSX
A7vVWe/tJbZFLyr+b/ZxzqA+W4crMYn+Ni1Gd5OyoVyXhcg/gcaQ30CX0vNF2OWfRtGgadmJnJXm
YZjMIZISSueIgg0OPp8hH2/JmVbJ/JCChCzCq9MIna0gj0r2yPoxPo9ON94Mqe3qSMPZ3b7CwzJb
jUYU7ky+Nay2HX6QQytBd3XI2dTtl3DI9kFvBiJUAGPVYGGZq+nWjMv+uQvsyRyfda3tIDg1ZVAz
wTCqesUwqUEGVg2hSlpBXAGtLDTMJyiYRdZ4QWXaO7u9fSIz/rpgKIoAcq/SBku6UEHLIQRzQ17H
kC+hKbtNmmF/d33cIjuSyVWMDAm0AN49hulpe334htNaNfW+CyCfIAUWOGfIvCzPaprIkIOOQYZ0
NMHujj2kMW4GVWXL+6l7iOdw0/UiuiNTr7vQOxbND/KR6Trpavt9UjfN9cHoxx8U/7+dFPdAi4Ht
AR+tb13kSZ3pzksiQD2qduT1N9lEBy3B2+alCLvysUjDfwz11lU7Tbxy8TJ5Ap0gX4b270PyXoOR
sWpP1+GYouPMyKI68LRdaKrO4om78z1GEfUZD38dcacoVmNm1w+AhDDfygU7u8yQG8hKN0cQwQ37
sYVYjue47R3yyzzQAJj4NNcQ0pBl3Xxza7FrDeBtVyXg3CApgFBozr9BeUd8tpnD/BTltmXJQVO0
j07xuuQ4A7DUj9brkmgpP0b47sZdO37WSjaAmhFnEj14K+gcjJ+LFteks1HZ/hpX8hk0sR4IS/2p
y8WGtMFCpFVOtgOKixrEyWsaNn0DoXAocpJSGGmGVTlzTm92khazkcDAwzhN8C54cgvIBq9wYoZ4
/qwg1bGcvHf9mxgdgJ/9MMd8E/W8D8TshLvY8+RnB3LW/VhWT61RJqcMDNGrCboenyksjlNtB45g
6Gyazqpig3eTpCzcCjQrBmhMNtfxWOH/usrmPuBlBt0PGsvO7EErYprrCaJC0AW15zXXnS2wTD9C
S0Y74q0H6Kq7o7M3+9VE9tkylniiuCeTpQAjE+x4qkY7spOJnP/R/mF9fMfffZ7f16fP6RGi423t
kVkbD11tG0OzoRb+dhhAZCtZf9cXKXjf69FF6aJIvjXcCdM1sO3I/zQ9SEbUhCWGzwmEXhIHqjAJ
7tJ/LnW1vC23TE9A6WtPORTClRqCWVrqW9RWvme42YZspJ3Qg/n0dsz0FR8YeLHxKOVmZOxQGtUX
3NjoZubKat3+5IBl/lNc89cHcFK9hi0wMhXmdWV/AmuI/Sn9FTZ30x+r/R5G08swwn+xjW8/n7Ex
hgLTXVdZ0KTntXOO29g8A+05on8YX/RSP2YdmC0osjV5d2Pb3AVXIsOmRMU3cwyqQ9GA65ZipGbZ
q6YFmo6hxrLEqCuAfdl6dwU9WMKzMZyPoI24p2hadvJw3+JLcUhvp/3kALVihlp+k0EH80mvUJII
nTA60RBUf9sm7+KLBkW6Sy55IFWPa5pxhq6ntlzRcJ4NfgMyZn3xZpMAEGYqihvy0pICghsnGqol
ZQZOPlqyAL1O1kfdyYpC0KJoHpIVwmeUN1GHtskBE4cc3JFyKX1UzdDEi6MNDY1UjAemQ7NoqEXx
GKFudDGzJZVCAU0Nyufr9Latdd9z+rXRcagURol3nmq0qjGlFlqNA2gnnA5A434A+8OfEaPbHZoJ
j/oPEUBOIS2uSh5/WcPB/j2YYg59eLyz5GwNJA5SKjY3cZwV7f6QaBsi0l9six+k+iDZrxuwwFqF
Zmyt2kRVgoHVFB3B9dGhIUomy5AQNoSpEaO1mK6YmrdJhNahqDcTjSj0bSJDO8JRRGilTlh512fp
AfKDzgXQYOfiMPaENq7mBJJYB5LltbtGfntak7NzNO8kkbLqlJNMRZHdlk7GwEqL2WlsJWu01Dcb
mu7qrYGdaPNtma0mQUpjC3h/fE8m3R3wUgXi5y19gmlw+4OAHvCKvLQGQw2u0NlwJtNYaeggGp30
hj4C1LXrvcVsHQCQX58IzD5Q/dIeyNLpOVSf5m9hEg87SsC1IMjdznVfLQm8MebdLR60Z3LSlwzV
WIi+J+JMXzCRdmj7+H16m1dVIGwG+uYidXcxngPA7rq7zqvzR4slxWOO9yQ+pdNdVHN8xy1m+hYT
7Q05gZCebziIEnya8DYd96scJK7SWbt2mdxyfiHQBMNDKACkdwb7Dvju0xpF5Wac4m+gwf1q99D3
AdGIt8sF1BidLDNeMJH8NFFWmhtYCUAzRaDpCdtZCoJvaLW8QVncUNCL9oy6sLUKqybbuGAtGCGD
9LlPYw620wwVDFVZ7JSUi7IDWcve2X+PR83wxLxG9Du0Lk+AsKZAKqjM34ccYOXElc9jFDSujnfJ
woYygc4IVs0ixj18GEpwaYzhGSpe4dk2UGXB67G3HSBjewZHAHL+Nlq/Rtc7UgQLE+N+6r/O0rIS
P/OErejDf4bOaCe+pdiBG7UkxdIatKRVN9DsU1eoB4bkbQ/17nBA05va2eG+ZEPGL+p2NGyYHgiw
wn6KsfPAa8ufYfSoGCwoaHt599ewWq1GQOa3MLWPWVYjO11U6832elFarR/AqDykI4ATECbbdnOa
HqALlh1yQzO3EiiEOzGWgLGXhnvpQ6Sua2aVX1gsvsRirH7WCfTuUmcSKz4BAt2I8mfv1V+kJoov
eV0kkMZJnYtk+DFXmsjuIFDxepXamN5fxTbjZI06WAP645ea66+sMVCaHg/AbBFHzDsztCEXWpm/
2WiSouBwIwMSG567zpB7u0AkptxbKNlAmMcyL2SL2s/daA4Po4HHgWdBdriZwYV1jYf0FSCNrY63
1MZozsvheehmiJaW5r0lJ3vP1cuqDezGxkhlgjL23N6h2D4B7fq7cRGPJyNXkcna3E+t6/4oU/2o
g+XkeuLYxmLxfp38FlMmnnyKu/qF3pHpbZlelOUAsfk21HdkHz33TnAX2Ids/tJHkB24pncpDazs
JoPYuWlHG+o8kONTFUGpAlIRRhCjzgjJuWS+5WGr+xRgeU9pV5u+KNCs3rRR5rezHm3m2DJvNSBu
l4PhMXH0WnM95CHSW+SgkBFyS36BH9mGbAP6/wLdiiMI0/Xt3TCCLqSz0mlTFi3+fnWpIQHZyj1e
GuVnsOc6kKi0tH2vhoxtam9ynivQ0hwsF+p9QmlHG/ns+H0LCv/Z0QowYVU/K8m1F3XiptXriQF+
3LSFIIhloLpYGJnxVLtdF4i+Ne9GA9oCaRPnexQMwOgQzt66YlBFSIyw8LMK5DuROTf4BuKsd4H2
BpAHY91A0S+ZdGP9r2MokA5JArYToaKvi9GZyL8WRedhu8WPtOUcSjHfM20+kgxZmjB5r3y0wyRf
w/BtUZvTN9+/mwc+FLDcT+ZLA1mGFYiPxEXw0N1IFxibETSGJ5Z48bqvW+Op1PqveTmFP1kMHjy8
1X0H3TNfTWqSxn5NAvh2OqGhJwGzpqY/zdO0TIKs6jKpKZHQAtxEC4f0ENeW5mfzmPjIOaWHKJxA
0k6eLkzk6ym55lRHAsXK5z2fUEArVFtlqaERPDYgvA4tsPjohWDQ0PK2edDMpPLLqhUvMh/vHAu9
Xqth/Dq0bvcTLVP/CNdyn5yMg4fZncy71NFT6D61Yo+/bHVKJWfr1nSdC0va5ziMtrOqH9FhLKUH
bI1A3ziNM45ycWr9D2tftmSpriz5RZgxSvC65jnnysp6wWrYxSxGIeDr2xXkTvLUqdvX2qxfMBQK
ibUyFyBFeLgPJ4syUJ98PrpjPx5P1OpMKM53YzDtCRJUDtAp7xtE9GaEkIYPgZLl77aWgYGCRKnJ
mfyGj7GEOqL5yO9/nA/cXtHVz7oL+DdQnmJyY7NEWHrXfAZLOjA3OkgjXIACS4+Bqkyjo/WBBoXQ
dtoutikNbpbxrca2+5T4QYVdsmkM+BtGm7k5qILdjapIUbmbBAgXgDgp0QfqAJNduHI8Ee8/eWO1
vGnGvL8uzh7XxN5Z9fTJDULuyXbwigZc4K8giAmubVl5zqpDPOAYOOFrZdvhbWyxb9kAfr9jDhjI
ZhfUXE2rNAkNPF3GYgM8EUQNlufTYOcVyKy39GDqyO6O0r2JvCs2SjtTT5gjA7cyWwAE03Z2/uPh
R7MXtmOBbBFl6ZrtkGl6xMgWqMukU5OID5cuMiordYHqAzZDDyENvE9+cW+V8YYcvcRCeZBTcedo
u2q2zTM4Y3VoINPmxquiKiA3YVnufZJN9cFLuvwoHG+8myAECY24tH4bIPfIjcj4x1f1gZU2/9bx
YljToIKl9UHlFphHAjneOZhyHlSY7EpPBFd0B8SI2DwoBK7tPkjHrQ2FvlWhKxWYrlSgQzXUawSt
gqvjKgu4Gr21B9dGDPorlB6AkPHdD7smMJe0VQ28OUI+q4/BZpmoPfTRIG+MdM4dMMPDXZGp+moz
KNS3dsEgvgMeFTNpxlMZmA/UYtpEZ+AtyQ+S6fIEPZQmoQ5hRNnOrAC/42Ej3mcJ8rzb2BKR1MTy
w2QrXGw0h8wGIeFyKeSW8GmAoDnQbMOYHsI0bW8tSBW2vq+SLd1Rpb6tzEQ8QcnNvlCrCYPuKmoJ
3j/00SGoTbVlQFxs0zJ4t6Fy9SEsDX++F1FVK67V5NyRP92KII9vt1Gs6u0ykQrbeweyxVeaB8Fh
0G+MPEWQCZQqlea/srLkd6tSfu/1EO9uQ7DWk71lHl9bjWWfm0gML3Ya77vRt95yZUHJWjTjntwy
pNBzCxv7Zurt0/807WQb1Yop0HDRtEWoxMkhWGBjSOeAqsFwW3hTtyMWMmqmiK1/asa6SZRlZlOH
26U3VAhKmOJ3hNfCSw9NoVOb4VtS040RLS+Zj0IE3Zt6miMyroBL1E0zBfaw1TT91ETKILlmVZfN
zWhU5jWqjH/mmZDxuKWR+E6tqPW8W9+ZX/g0TS+daLs7Azpi1BdbTnzf5MGN+gYgF++b0QFnAK4I
Ro36AQusQwiClZfEmAxgisYd9RW9bT0yEAbSOOnJ5mnskjX1VVOUPLPid4Vf3l6lwLrLUPRPqhAZ
aLny/sw0uRNgw84htd0KWjrgi5pdUE1TO573QK1U5DYwgIm1o2ZvAcMtsuBGLRoksEBfIUDQn6lJ
U3JfPvAsfR417UneN9mjoaO2oordPRYYPeRu4uo4oHb/Ri5IysQ3aFAclwFd0Zp7FAIAQaEnoYMs
knaeJCrq/ugAurwCw0SAVHbFVmkdAM1cua6xsg0vhshWG2xcOYX3VV6G96iWzA8J5I1WJvnUNsrs
RCVv1EsHch5PIojY/eyUNXi4NPgNzPNmAZiSTC+LDsug5VpCX8ZKQWEbZMLboOAKGJIgMu2zhz/O
x1qgUAnQ2tT+9PYfkjHfSo4geNWZ+1Tm/YGhWugpir1fcToVP4UZIHPAy5cCdGl/c8ga/hKMZTU7
4MXbH6oRmy49Q47N0iMHj8wqYdC0F1ZUXXluOK92u5vCInmt6qG+DUkEnLY2S6HifQbg+A7JKOd1
GfTexGo9RSRrmsrz/GYc7AD3SBKXKO+DPNKngwwBeIv7ESq/6Gj0u5XOIPPOb9jwJM4QbMgS2DbW
OVlZ7sNcQA3PcwPIuubt1mvt9KUtsBRMuqj7VSJWZdiu+7tFGqviY/rmdQhq5MBnY6ctsT3E8vtk
VQ2K7fTwEGI38/DJN5sXpDz6bZpjtd9oLATT+Ii2cfG65PJGLW6CTWHqsnZtjRbwHbpX+uq9N4pQ
Ll97JRBTeujH+MAfxM4MwGCagMIasQAUwve6RiV3QKuCG+QJeXsfXFHYC/TcNr9J9Uz9IbjdNrYT
TGcamOuBHRW3TMNznSfjieuyirrzxc3TZ9SMWIj7NOwv1gStbbBwgJ+xLtWF3MhjMqJy30mQxR4B
PpJr3ytqZDxHY64NCPO0XCWWqe6t3q9uwL4YQLMidcpUVeL3WWlx0n9HOFEWPIAQEBzmufuTt357
ppeTbJLgBhm0fRfjTb9u7KjfgUmv2SxLPT2Aqbw7k0mBpm9n+g5A0giPtikbvoV5dQTxjvGP5VkX
CJdOby2YBdYc9f534M0yDp40+wPKS4Ha1IO4h7rF1KyP0xCXd1PoilU2ivia66rULAE8WkESaG59
2L3WE+2mUMVJOOBSXEhmAAuFro8hOdhVTXGijhw/r22Zu8jx2yGUXKU5XmswpL3K35Wy5GtkDxE4
csGKFtSB89qC/2uXWmrYkRNYW9/H2Kx2X62fbpQfVC2SB1k78ZNdOADG5yboq5o0ecrbsrngifNG
nVMcV1dQVF/FwPKLM2b5Bsq4EFjUzUDiDbiiUzqERopHmO4Zhww9HMKdWqiHbcnYez8Aicsf3JHX
txz40VXXB+bXuBmMTVnb4kjNDBkLqGOql8zSWzDgbFcxmGG+hmk9AFth+kce++kZVadsjeXQSmZt
+2UqovhqGmMAAl3AACAk222M0o9OpW5qt1a7mVEdXxGvhCZa1CAZBhTWBlQ28YmaH26Wng1gMXCj
Eahgan6gsgMMW1X5PWCIqeuIeWo2Ckgr6d+GQJQXVMSxzYcHUhIoAUiVWjPtEXaglCcPaBKV36P6
fQ7yMKA4By4icCTjgWQ+dkimbacaNSBDWVuPKKW3HvM22DWIUt6RR5GkDhAHwbBCdAo8uzxl0wpP
m/FIzq6Dwux2bIC5wlAa0eg5EY5stm6ppmJdMWM39N6bDU2tYwY6plWnmWG8KazO1IRIjfPiyfa9
GQ1jsktQqrwZ6pYdKgHBMNqrM3zrQ1uqZEMbeeqlJu3WF2e3U+EZQZ10RVmtzu1AFZyKfpc0vgGQ
ciFPrev4ZxOorTk7loWg5BqQYaUBZKfUWTMOyX4EBmieaRnw55yIFEGVcJPFWPbYOYBucdFn90GG
N9ow8Yc6FDABQ3AebP/bYupTBkkEt1DrqMtluuZx0W5So8t2c7uKJs1ZnjjHuW2FePnWpbjRFGXB
svtxkNgf6sHA283z5yixBUndcMqTcxGp7ILVzvth8lOAff5sx2UF5vXmTHYa0YWBAxpVk6hmnBvX
YPOpDyEYzFFL6YSGvSKbpzvw7y/XAqCo7UIDQmcIoyONCqRdnBRPkzd6z0MLmMyY3ElQzj2TxTGm
I+gj5H2rTb1j1qu0kvxMHgIZiU3TQgmtMRqGFRVKJdsaHFI0NIaU7AnFWMGKmiiJtW7/y5W4U8v7
BBCXBln4QOYeKqWnujh3+pAMDtpyjAtghqbiTGfUXbpyADmxM4C38WNMRO7UT57VVIHP589T6jea
vt5CSivZu3mUbUg3/Fjo6rAKv5ON3ZjqKgHAv3p5nm1y03bOAyv/acNMXiwl3w9R6soL2ZgPfj3P
zc/UOWkPCbYGxNE+XKhnQAUdKJ3Bq1YYD0uaaup5fDbH+q39qCx3kWYgE6Wp6GB0oKjUXtQiVxo4
xd08cM5o/TvXMv1/zkX2jysuc9n/XpFmtoVwzqjFxuMTD6M6Q+UtIXj9jya2O/ZL2uGxsvRiOfG5
Sb1IiMe53Vxdz1DXwW7DI15tp85Ogdgh23zqA6ByTC3rRDY6CFahnlkfUGYAktLXuMMOArxdLR9f
DMDv/dR4rbq6/CEc/9XHD+EHqKDnE+BJ55P/6DLDgX+BVMZJdws98n+Z4v+7DyTAUOUF/u6tJz3v
Ug/MXRHRQxHn8a6BTu3MDuFwKLtUlendOnzlL7b/nEy28/q3QaFvNzM7xH8PGtLKeY0cN7kogeJL
WRjDPR26hOfQylwvlgmBuHuW6AV5FmvRV1OzWYrK2lsJ9qhMWeOnoblcG2FdhvOUvQWuDnPQQQl9
BR3Tu6/D2NpnIYhgyeYiQ7lqOi5ADSqqbY+a+mPI2/zLaEx7UdsAtWq76WTBYldR+W7nYGw71sDX
ffFK7CE/7Iv/f9rLGvVrlL2aE186ewXKS2gyj3OyrAZt7UUGzfOSP8t7u973nj+sl/yZQgoTUdjE
3y1JMelGb3nkDmcyzfZ4XYaoKKOc22SE2SV2qufl0hIPnH1dx+N6maYJ+89TU8do5fPUNJEJKud7
yez1ZKFCsGUTAoM5ICm3vGJsbTRtgTqAIbzNPXhCjUfUtbwU2kZ+jR1CQREIkj3NMI+lCT5mUWD3
QUGTnvTjgOXpPNNiWuask2yP9w0/UydwYI+pl8tLjzL+zVBwrLj1QmZeeeDFV40uUrPa5INn+lDm
I6i6dJOWK56IkGtTYXYmG/NBcABQ+B11zm56XoZU+G6xCfv3Mq0x+p+npUGBgWBWqtoM+ygsg2ja
HozW1EmH7mPasMVWYaywqho6wztWHVZ2tJ7xI+AgqEnrGWoyv1coREJqYmlSL2rZcL9kFz/CrqdH
BfE+HKbvQYctUcTN/gJCcazxqM21kc7okIQCErFZs6ehIVjW8drQQ6i9zBCWIPh3+ubxD/s886eL
jHmQrLgv1A4hjv448OjJdnvzG4cQaxB6yc9Cpv26GVL/Bgng7gIaD5QTjmXw3aqv5OBBlXhdcnDK
10NVXQV0RDbUwfYONKZ+QNm53rBaJdcgjopbPAF7gNRW8pPZz31lTd8dFKVvoGMr9LI53CNFjNhD
C+FOvHPHb4Xptqskc6J7IZh7ow5sAVBboTsMlNjNHZUB/uXQRh3FUJ+4FYNa0dMQqKFVj2RTnQeU
3diPjzUigzsnMtRdmMf2ndWYD61e1KZIJVFLdUa8M8CYD0VgiDxGnNsnRFWOVNSyFLpQE+rO3gnk
53Mn+ZOdDiNSSycvYYc/7XpasEMbp9LqDp/8tZ0ukE1GfEZBztz5x3BU7yJ/bKr54y31NuQGSKQ4
T1W+X6a1gam/pr5a10Y7XBlDQmcAJv+uD/G6RqFZ8thmAWC/JRQbhiYQa8u1qlfeNijjU03+zfeB
AlBK/AwykCcJJn9LV2yyrODQD31EMijFLiVv11XghL+ROgOMO89+DMkv1OjVL66U4zbGo/FSm6I8
W8iu7ibfxaIS5AOrqPC7n44drY0pL36Dg/uL9Eb3NTAGBPcReb8xwzSPUEU19hx7sodU+P1adab1
bXT7o2JW/tvk00mOQf0NoE0IdIH9kMt2Fat+ejJtke5Dt85ONW+zO9ePo40V9OobkPT7scryf8wx
/irzdPzSq2HE7tMSl8CS7gV3drnlPS9fuUQ4ULs63XRMuB+f6ybx1lWUSlBge+058a3pqWutJ/B0
eN+g0Qw1p9DtLtAPqx5B0/aD7PgyiMr0tboK0NY9NG0MIHXib4wAxXUgwIxuRiGSa23F2Ow7Tv+j
8bYsTcRPgGsgk6Ud7JaNe9RQxtvUzsQ9il/EfRmiwAsBhwrxeq+4t6C95q+qAp94yu/IhBouA5lp
FTjxajDKQ2R06U5p0Af+1caD7efJCmFjdXL0e2/uCFEtMIXlPbViFpbXwo6vy6C8xFt/jBOQeH5M
JJAw3uBmSncGQUSwoH6fmHx4bLWrwm9+EtnbpPk4q0yO565YCU9Tvs3Eb/ORfOjwqV0N0XRugXWV
ln+ChM3KY2DxKHPnNmMWJkhjIDiQ7gjjEAm7vaJA4wt1konF1tV2+nf/Fgh3pMki72w0vrcmOgq3
bL6WiWs92giaXf5i72vx2Z7a3Vcvb9/9awCA1sRegd/N1yBM7cchQjXVHMkSYd++87siCXLhDNyg
hEmgUrUC/Atd04F7InTv8YcpX3pIMh06lHDvutGxvk548EaSxz/wCgN9SpsZl1F60x1Uqn0QZaAg
WY9ETrd8GfTItkRgKGLVPJIcvBBFYDTSAaLiTqYQHef/jqRrmhwQRRrpxb75tQX4iByw0kPtRbQt
osZ9BEI83eGfEVxUloBvGOLVB6d1KuQFYgdq4dKEHrUDelXHzn5Cumg3VnyKUJMYb8HRZf1MXVQW
AjGbfvEmU20CW9l3pYqMfT/13YnV3XhBnh3i47ysH2s85lGe14s3LCOewwzg3lX8OMkGjGEVr7Sq
iPvWGqZY/+2zTdL5r88WVeanz5YYBkR2de0XlW7FQ1usWyfuTnNxlm4CNd+dqOyrtY1H1JG0x0pl
mVohsgoKOQrX+Q2vt04CxoDZyJC23fpDbKyQxhbYtXZ8N0DMbB0PIf7qZGzLBO/oyLtMWsVr0Ach
Tb5rI4id82rYOwMXJwOQkKticrjSGR1kWoKhLGRss3TUdfgjac1wVTR82Dlp5Bx9XsWP/qhL2jRV
CZAnF5R4Vq/kMbqOjfym84LqH7WGHnt0GvAocZa0/qcY/3xKThOcKAXA08TbqSHGth9sdCOCux73
UYMS5ttaw4pbp+1WVgdkYA9Y0DPzAJF2s+kruYUmaE69qkIErsdeI0m67tZptz5CLZ8e/je3AXf+
XgCKCBkrLl+aotijlBt5Pdx5O9uLp32hmyqv1il0Q14zUZunzGaQHTcm8830hn/GNPDvkWge7sCm
jYp17e9YAVu3kiNzpactpNiT/5jy92lLxI0PU4HKdlBrg2F35wMztkZ2MTnS1paalZmmx3njq3tR
sZF8aiKWmRzT2kQmukZ1qU/A1Sjx+pVl9d42EIF58QjtipdEz3Yoz7h/vyLUac5RhzhNPtndBUUm
oJcoQFR9gUBnaO+iCkXlJR/UjvrpYPDke8oqez8IW6KGBYdERP21bOsSpfy5BwYZnw0rMiZl++7j
MCnXVdsi+6u9qUPyaAD/JZQWsgrJW2ity6tUIcCE0JdadyUkGlUGND9S9zjFyqvbgfGtW/kITQ4r
Mja6h858IGWOZc3vFntl2aD+mHuls7EqAA0HrAw8vMbPLd1ouIXia5e5uOfoNPafKidPoXCGuDkd
kKPKFUK6/7Y78AsJ8PqT5dNIak9ZYkGzfE1zLWMgJIRQvD7YBXe27pCz/AZ6sG5nggv8VlmhczXl
i6XhXnQgM51NsXLWLB3FNsFKhWMPEvqXKSrW5JKRbQxEA/2e2N0uMzSJ+YLdSQyaPl+KlQFVslOg
D3QWZV4nwKTAYMR+LtiStZsaF/Bd7eVxF0rn7XggHzK5XvnvaJpyaZMPNcuy8Nz10sMsXm4sBkHJ
RiFhpETyfkgRjWxQL492Pvg1CIeif2ZbTj3k7jW83PWF8ZsikJ+ClFmSQOUnBnl6BzT7BXvHz9HM
P4KbNNj3ohcjMb4ABe1cbQP8gMqJRyjFj+m1HnMB7iVpPKAIzV7XXWwjxpNHKzBGil9DlG0BUhTA
fiQQrvHC+B+Z1j/KiHVfmxF5e4PF5iMWPD64J1sT/8cyO+Kl1YMFp0E1P8+2DC9X3A+ewN8iVeNl
PjUcaZysBmsqkdWoJNI9dGAKyKzRfukH7Aa7xEbRHugw3gC8fIBYZ/PkT1VwQbFgsya7IUG+WDZx
fZeFznQfeAPWL3pADK4AZIxK7+yivvjZLyGnq0zxEpVTsxrAyHehw6iM4mLqw2KjplSyXXu5vSsn
AMKVaK8ti8qXACjYx9YP16bdxMC1bBom8hdv6MoXRF4Bb6zkIzlGZX4DSsq/o1aTNr8GUY/zJNCr
A61qHuM+1HOWekOLB5E6UjOfvGkDLJC7p2bnV0gPIsC9o+aYhC12Y42/cfRFwRWaHJHdcNbUi0y8
capL0FtQr8/65Np1WKFSrznYzR1CBg/UiaVrsqq80TwUhuFMYFvOGhRkNKcOiwOEkoosvOK3FV7p
zFDVV/Blq4Ntld60suuwRwB+BBO8VWBjWECZWZ/RIYIqwClMcFiaf/NbhtEIcqFhS/P/farlkn9M
9ccnWK7xhx918FbJY289hTFElg2ohJQrOl0OIP7wNqVTDSsIJeTnpYMnoKSvy+LfIdReun0949Kk
sz8vkHfISFocLIf/92ni+uOD0VXok8zG5apkZE3tlivmWg+TTLB30x9iGULN2YVOaUhVpa9Q3qyP
hpOU9x2kIT2kgi5CM3bSoRo9oECMsFqPtvNuU3SWZjsDokbXUd8BwEbLdtfIDLUSH2NpRJkCLTdw
+7rYJxO121OOJxFddekYQa+jmMpuwo+xMpdxz7ZZlQTr+YofEyNKhcJtcHgrunYuBXbJtZVu5qlo
cCzfcq7iu3mqXFrVNk6MenYJjODmgIRoD4YJeWLSlKf5jOf9+9lfbOQy+C7PcWNjHB3Ex9liY3qa
ZVbqWGw1WELXqYs7HvRuwWPVc3BTxWBSp2boZcGjtCGhrTL7LtYeNeTVDnHn9WvqrF0/eCwRbylq
ZV7nQUpCKRBFPIh8ASIqZCvufMe5gSal/lVN3s1gZvXLlfwWc5wIWPwwbS88ycHNFJjhkTfDCwHS
CYYeaSw6IgGzfTGRB9mLerpDlfnKHLEhyL30HgR67kOapPyGB9KWWnQwJrA55073qx+jDJm+Doi8
Kqjbtc9CsBjwIjo3uav38zV76z7OstR6t9FZn7vsLY7HfGWWBX+be6O9aQVPmZTZg+d52QN4r9ml
7aYzmSAOkT10AOLfhXiWQTVviNbk1vcPMciY7smLDl3THjKnVFdqDUmaPTSifC25AJOGnplMQwvO
CmbY0XGx9aXTrP3UzPbkQh25LFB0UaKIh2w0Z1xDTjTq3GyzXDXi0tlnAxiol/kiJ7eP3BqA17J8
fOC0nPyzy7oHGkZfCbiIGjKn1afZrRo0vOn8EZavkGFHqcD+dVtMImzuh4DHl+WTSR4mKws0iahJ
xR+MfFvWhCvDYPzTt6rtEDBSG3RV5EKHYAIHSGu11vytaFLeBxDdKwq5Xi5rdsI/GDVw68s37Zve
OJm++rr84RAgBe+/zI/LpxuEF9yV0RvNNf8Pg6HSUdfxbm5OlXsCw4bSxTTqyG2IJBhlMXxP2+7Z
zovsOYVk44mbJhC62g49O8cou9uEdTjAn36760BldPSLyn2RILojJ5PZ1rpjZnNNHM/YGF5ZrCQE
+J76wfqiulFclW6xKph2wIqAObkOrKeGDc29D9Krzs+sJzL1Fqi9oiJKzmQb+qg6FElprucBnh09
DdYulNICEycgelhX9+mRJgcnbnZCVMRaUZMGBPixGMwaHsjUTwgl5kPf7GlyVJsUl9QR/1AnfVwj
sc5I4UZ389U7RwFtlrAtTebzTN1Mt7qRPx2CNP1eZty6UGvA8nAfcrsHnQi+0GQM0QOQKhvqJFMJ
icyV24TDiZrZVDkHniBYRy70ERQq48zpiQwGh8ZLUE/mgT4AaD3MUyQHbCWxp1LJq5k4/cPkcnlf
TepXqILgK6Tdxy0UAcdDNKAZS2MD0i1gNNMguFRNAQU+VFB/BU+hC0rcojtXfQLomv0wm3so8Mm6
Bl8IYjTr9x03KNQOM05vweZnSH2ce1GtPgH1nLSFmLjlPBr42FUUvlL+OjLFD9nK8rlCku0gW0j8
IEobPGsHSm1jDfjDbb8ZCHL+SD0AIDPl/s6c/K7LR/tNpt0IPVBbPDAn6fd+bQ+nsGYZ4hSZCdZA
d3jORijjCgh0/tTDoVHq/k4wnBcIBuMnGu5CJ8dPIzdRkqDryBPfALOFlaH4LI+HL9CoAJcz7Iub
0tXnecCRRkRAbXZjqL0nN1RHvM82ardltiT9GRLRASSPR9B8o7zDWBXjr4LHQJcG9itkh2uAEq3i
0A5d9qXu3QuvrPgH6nnydQV49E1y27yW1ojUmjMmPz5GqhxiFDSyZBFg245jbow0RYIoEvkXOhMR
y+Yz9Rfb3/wi0zLx3KzyT3k2gznjGcxgh09ZvTnH5o1PhjexI6XX5l6OLNnWM2qUmXzk6MiZZsnr
9kD2Ic1XYkJi91b1VbVnoB94tYtq5rNiuW9tM8dvjkAhQZw3L2c+K6ylYU87EGjbgfFF+/uIk6FK
DTAFjwTE7UrZW42dX8csAA92HWf/Q1utU7kKExmegwyyI4DKZOWtmDwkXCy1oQ7kCctbAg1BZ5NO
wwYYqvC8uIWjF+/GKOfrwUU1pwJQ4yyLvn+OlS22YCkbdnNzAhGbyxp8JJv3z1JZEwhc8wt10kFx
EIahqOuBWjTbkFnvs7mWep8tcoxo10vRIeLl29mKOLMgP3RRvtXcqNWaeXtIg6JZU5MOCPKCmDNq
b24dALCpPVoQiK1dLSVCtr/MMXvoAf85x9+u4tTQfq16cE/Go1s9GZl1Jm6GEOqkhwy1VttB3xTQ
6Et0LFrd1RDtfnLVdDYh/rrFw5Gf4zaK150/uZc2K50vJujSZ9o6KcoTWCirTQTU3FdyC/PavVhm
tPftskdRPftBd0zbQriiRszioTPN7txFvb8xoyz5IYtrWTvBtz4D7erUTcnJLHLxpAdSf5OV0NCx
ARdykowdsxzzsNZmvyIEfOK4Uz+QLVXr3g3i+8y3LIi5TmAZdcoJIsrZu68HRRYJOUaxsZA87cHQ
C+4P19wMdOZgq6qE9BEuwNncq8+c+LvXDVBx91EmpA8gxZTRvgWgd+91LpKyEk+iDssI8PvzaR/g
OfNQc6TWNV/a/M+Iu3HTMgRd6X+Zx336AGU5rcF17wWm9y0H1y7EFNU3exrMtcxSBS29SB061hsH
E5nOO4WS8DXyctNbPQwX4tAOBNg7k1J9M+sccpCovzBUWjwLlN6jdBtnUVNBNhSP5Gcjle+2pZfO
hGm2WyUaMAO5eFCiRKM40UcOWZ5fWN18nz+x/iqsAtkXeRSxPECxIH0JiupSlkbwnILw6YQnir4L
1fhN23MTbws7jt0T46BK+U/7hETGqrTa+oDH33DFgn+4Th5T0Id2y31mV8mqNgeIEFAPj5Np1dVe
vC/VCF0zAzoIfqCDWrq52HiWjwdg25qHXh9aEOsjewEbNaljsZUtb3d1aPdrQrkR3g174AfusvBI
+LbFbvB02pvADq9yomldlK0Cp3lAbq3dComnR2RY9p3IPGOb6LOIje9nZPtbL4CloM8BVnKf4tdz
8pE62LUTr16aRvxyEGX8ldTtDoE49c0qwmwD/NR4k76PyJ5VtjuRc7a2xWSsQr+wLj4xIlCgmNoe
InJY50QnMtGB6ygynSFNAS3XaoIQLcCru5RLVCvrgjsCcZENBADQv3HYFYGc8hbox6+Q9psNZblD
6np4JFfGkB1d08Bbos6ggd63kQsxHSv9FeKu8G3mfa+CON1Ynlfcgsz0z/FUtttBColab9SLQ83z
l9sWv8ey7579OOn2YVgWx6jwoJSmJyOPyYHietJ63xHaTzchn8SGm/54AIUgYdTpEAhRb0Pu2Vtq
KhTvPbJ3B9fx9qwoABcfu6dJhCjtz5LiiJwGCgyh8PAAZZB3W82vRpgeRcy2f9OsCB28anXnpFPx
XMTmBpBFZTwhuoa/gkqiakO1/xlSVwfkem28wqDyBCLF5iFGMGa2UZM6gG7vDs7a4CBA6N3efkEZ
eH9y7UpzU/sIHzaQhliaDASK+Ls619SJgJD2WbDONMM4pFq/sLaJnrjX5Zd+zMI1MXqzf+2ydPJL
6WitJETgt+DyzSFKWK1w21o/wLchgfm383su2QiuF/wjci/pn0y/AeGQftSO8btvH4PR2LFl/Bhb
IK+WIRJZ2BtO31wTyjyDHF8hF/NuJyAGODJnO/lPIg23kTGhxqDrsoOrkniHJAfyev6E5yJy5WC3
QVFIlucHKyu6r+QRd4m7TyHOt8Jiq1jP1POdYQ77v7aJeB75MlTJeH5wsBmo4WLWQv2M/qSy+dyk
XkT81ZH+/nWi/qv3j7GLc6+nqn1D7qdoOqkRSVdIodfnARGAnWgs50kAEgaZYzH9KsO7alDhP85U
/3Y833+RuYWdZTSEF6DAm3mMLCpjK0ZUKtH9Zo5us0+NuETsSa+BpF7wKH3Ig8lZm+b3pWZ6qauu
QCZxLGqI+7iovFasaCFQPMr3SuzFD5oMWJv3xYtrtiZ+p6oBN03h7HIP4OIkq6sriuDFFrCn+kvD
rZ9U2miwn3hsZb+WMWYyxRsj9N4kwz+TqtaAMK53SzNoh3oHeeR4l/MoungjSq+84ZXQ72XZQ5ou
Dseb7/rqYktsZJI6tL632ezgDE/mYK2QLaiBEMEtUWKFibCwW11IhqbQTU83qdfpUdtJvdgr2i/U
+7exGYuRuSgECFQNccMyAetKCNDa9eCfa2liqantqmEgDBi7t1r6pfNbZtx/hB7tBgy3UfEQR7qA
QSYXMHV77k+BGuINaDXcO6OC6t9o8OwlystmCyWp6YqSr/zEqoztp6p07p208ta9x+K33haPRf5/
2DuvJcdxLV2/yo66PuyhNxPTO+KQ8kqjdOVuGFmO3ns+/fkIVbcys92e+1NRwSABEJSUJAis9ZtC
/wGxH3yj030Lq99Ot8IO+EafqAj5865AH8EhFONkV0bb+6AHxvfi8Rflqp6bW6usz+5DzqRmJ7jd
xzzHGOliSJSVYbs1uhAx3BlDokuFUuoYfkgnFGxQoipB7RNccSsjGo7isJ2Kn4eCesjb4WXt9PpQ
1MYy9LC/PLeYwehUebZC2vbKaKx87ywTLNCIOLLZVRZei2OxWZr4xZzv48SKrhQmn0LPIO6G775R
hCdzGPV7eU5uhBiClg/aFthovBGtpmz+DksvODG3PbcSxeqk0WpMabXMXH/vC/2Kc6u8Kc1NZzfa
mgglAOGxlj9EGtpwPNf+XR426HEz+F/DkSEH5fchQZdBu56BimOO2Gj3bdG0XqHk48fY0Z57x0q+
q1XL6Useykgrlkpy8s10MFodA0PGkC3gmQ4atFGGiTRJr0TXviI9p5KvnyeUfaJkV0UcPotpmlgg
2LBcXVvrk4OYrDk69yBk+HIt1LyErlc3+um1VPOqWJS/RHk7dlA7lnJ9sL1LU1GOTWfKi8GpXAR7
5y2kmeyDhb14rtjhl8yHBm2hxXYTp+FwY0OgBmrQhl9irAEMGe0N1Yr87eszEyWaT3mmfciZ2Vwj
wZRfM+vNr1mBxDtjlN7bWhQdtTjaBGpWPaRp3J/MxALQMuAMOhJz8WpflneiVuqN9ioI7M/nWnky
vzWQP45Mjli1mLqE5SURMtFWbBCu2xhDLt2Ko6hyzNW7f/3Xv//n6/jfwffiBIw0KPJ/5V12KqK8
bX59Z8rv/lWei/fffn2nO7ZmG4aOhoXhoD5imjb1X5/vSYLTWvk/YYveGG5E6oPeFM1Dq64wIMi+
xbkfwE0LKkK3jr7TnEVVASb9fZtM0HC7zvpG6pz0ef61l1bndWwwhMkRxso2ETOswTD6HVAzI70x
5zDb2kJXDrtU3Q2nKtqeXQaTqH11DI/4JgQIc5lmxIkRr8jGZBiEoEwkNkHivywTjassXcnc4wfs
iUHPLhsjz8ZrbdmMcVtvCgY9FJl+q03r7iNi+tnO6GVm7EZm1uCR7P7cRJwrGosOcFOQ3b//6XX1
jz+9aeomd5ZhkIM29dc/PfJ4hTQ0lvnQDtG0IwkcgJpS5nWmS9WnOiFpskwnhhkedGXr9Um0MOE8
QdWWgYn9eas696VDFtov+hnkRWZDGzvMiqWDYTThpzSq1VWsJcO1hSXmsSrRyZjITb2fEX3m5zW/
LU3RnwbjvTSVfZxGgnS6Eo+ZUk+3XRhrB11XGXOhNFj/cF862tsfR5eJ+vLr6EBDTMM0Xv84g51U
NtD5/OE8STdLA15+ob8nQ1Hc4Sjb30HVfxLDYdTk0kYMeeJwaQVcK7+bSryK1dB5JgbcrU0jy1FN
Y2AK8wazBsNoP6pdfW0tc0Reivd5LBcfDKnEMqgcaDoV+rGxTqFU1CeA9hsS9sZDsajpV2jbIneQ
+EdRhmRYsm1L9B9FrTihjsaNsejyEzXDtbaOdHh7WuYRnIr3s5Wj2u/nUB5HH80MbUhqr/FhEYbt
A971xsObtrpyakx1b+Pc8WZqLxzm1M5wDkulsJ+b+wB20kDQg+mvfKXo0fd6cLLHdtkQKSxrI0YA
jIMsMnu3h3p4yJwyf1Q7pd5IylysRa04exjS89kF4r2353ijXqryWtXb5IW4fN9ay6istBtRUaly
+A93hO68uiMMWbYV/hs4ZlvQkC1teZxejFSMLOqElEzwYPCKwj5OHm8GBXllwTOMqveK06jPYhKm
S/14FRj+eCOFDlM0qcYKMk6uhQXs2SVWmMee7WHFbu2UZem2i9tbBAgQ750qxlwmqY7iJFEhDv+y
7NxZICf+tmlsUDaTZqc7a5iVo6zbylHs6WOiVW4eTaCtSBTJO92O95fqP7Q5F+h1t/2Hsef1sL/8
mAhAmbps2o6KEJ1jvv4xk7CWlTST/XtrbCZSsZnjKvAXTmokOYC+M2Xdp07+qZCNtZjrihZ1HcLS
G/QBhVuEZ0kjljbc477cNeQZlnG2XkbXFxtIRtd9h3kbDUQxHh8EnZSQcFow516dKMi7qnJ2pzhJ
5Ipgi6iQM+lnBdmZiCgBsu6S3uVeXJZo2fhOemeCc/n7X8Wx/nCLabolG5aiIrkr69qbX4UZlR7k
bWrey9jlXmuLYQbSJgkQtsXlVmiiBmYcr8byLjLndPVCernA0EDIJYsy9PMgxtpIyQtpZd+awMGN
Zrtq6lhCiztrPAEFLAzkObBCDo7GghiMg63VldaHS6vGBJ1myVg3DktoqPRjRDEiKdiJw24pG2wY
SuGk/aFMtCuXUNO58dJOlE2NzVRblz7Vi7y3awWz/sAwjK+IGsQodZnVXtREFR5bfo0Nl6h90drR
mwaDXN25Cjt1uQWmz9xO5SZWm3mXGwBVlnK5GE3GCIKKqKaw4kew3waMb9hu3zjjg7oQSEqIyKRu
WSktR0vdMOGglLaE5bAIC4MceedB8feYe5c3XRshMz+3/tHOrI9p3rX3oqjg1bVKyWFsxKGoUFIo
VLLy/Pf3iGr84dFx8NtwFMwFHENnFb7UvxiHJkfmdTdp1X0YKkvUOf8QN3X0JR8AHfqjKZ/I/ETA
8wAAo68XfilRxCC/738qSStt8E1FJcMyo8fXZzp1L7OAma6cTIrguKLFYg5xTUwKuVpxaEfzOiy7
+aEPLVRFgnwToQT6oSyk4hqZWKCmyyErjHZnW4vKzXKY1YiPVrYx7sQhRKOfXYpDrJDXEVCzta1x
lwtGUOSrzTqazfYF9Rq2ODOjuj4ThwhUzftUh+p2pl4bGUISOIEpZ+o1bnPFra8ZL6jXZTA2627I
uvMlxHUmiDngvtXE+qSqVndnqk5wm/TwX0dIPJ+0TsUpXJazKxAK1qMSVHs/LJVPqIq0G8ZUfyua
xTH65yW5rqG1wTv1rCBEuam3z5dutWAmArycLrotuyIgFF9eNZ0+gxvFunGq+vARzXUdfA7Rutpq
9lNDRgBageWhfhF9Y/qUu9lc+U9JP6srXxrT2xxs6K4renUvejJaMoCXngY5C+6dcoScjE9W74+e
imkcwWm4yfayEeVG3U7rxtA6TzHnn2WiQrQbOUuTZe3chx1tMbFqbu2ACEqud9lnBOAPwhmyjduj
Mc7OJ0CMphdbUwh/AvtUq62V3RgRsFdUTeMT2NlnO2oOjZ8/QWZIbmWGw7uJhRGeFxhcG0X/SJ4r
wM4uKB6LbG6wCSj7rTg0q7TbNz3AcXGICbN2ahp5E3dacUeEXVkVcmrdq1WR3sqVtVWm0boXRWPk
tytf9eeNtpSpetXg3HFu7g9pfqOW+V4EazENQt0wNfciYBSKDNlS1o4W2OhehhDOZMlGuu2TlCt3
UW0Q1CuavebX1Y9eTZ61eLbhvDa+xzJdP1WK1mz1tJHAA83INcDi3JRRV9z/WT9psh+zstoSsOjX
VY8lXh6V9+XCRgEGiUvyQkTJpQLTxibNeaQoExsD4wDR1pwZpeyoIic/Th/toljNUzE9xQkEDbsy
FXItrNiZ3eoQNApepIu4oZGWK4hF42Go25oM3NAPyXUTF5XXKLJzhz5puNXsMsJxppiuEpXoPJBE
68FUSRSYRWh/gVO1TrNA/xF0zrFvyciI04EDOHd6EEZbAE3z5u9HQu3t25JZgy5rMi8GU1EUxpTX
AyFhqKpVR6nHMF4hxDr4pJcEZQC5qZMTdsoOqTAiIqKsxzsqbPvHuTUrDG9QyTetUrmL+5z5wFBl
XwvuSsBl+odLCzD8AYlqP9pZi8SK0FnpEFll/dM7ayGq0i0GtmIPC0eMcb2gabLzPEIDfex1+pTc
dGGrnkSFTAbk9Pc/g/J2Xrr8DIbMvGH5Z5pihf3ifWCNIzhvW+5ufmLaLWdhkvLIyzgfI+JFGEBT
Z/QyLw99GmgrfdSqt4OBOKNMAfmLpz8s0bMjUxZ7f/+RdeXNPMdSbMW2+cvZDB76H1aeME0VjAaj
+OY8oZ99q0YJPYg+ExNOl6A8ajvJtnJ8eftbsXjH1wpQqj8WB+g2notlrYs+Y7Vxad3ErbUyoipH
o2ktwpyZ5URPqoGWS5Gup7BBOJiUxypPlPBeCqqfexgh6Kuhg+aRB4q+mpa9S7sci7x/WI6L9cMl
EmLwTmcZrLOw0ExHlzl+fTsP0zxG9Wwku8mH6mV4GqYs/YzVtsVEkwCSdT/MA4a6C+Fk6JIToLf6
/aWFL+kz+SF1dIfAx7VRhcoQjSNWTiEC0ynvHFigRfhgyFl1GJZacSg2AYngyRyDq1CX8ar6/fx8
MBJ4woryRR6Of38PqEt04fXX5eG1LVRCdNWy4GS9/rpQLbKJTFawO3O4tNI7R2SI7TvXapCTuERD
pV42yRw06IBT3k85nDYEqt3ERMUx6HqE+WSLsHWgatsJLeeQ9QLU3RfHl3rBCbPr8938X69iWI2I
aX0tyqmOgrB9c/hv3kT8/5/lnN/bvD7j39fR15p3+Y/2b1ttvxc3z9n35m2jVz1z9Z+fbvXcPr86
WOfMQKe77ns93X9vurT9LRa3tPxPK//1XfQCk/H7r++ev2VRDmqdGMHX9t3PqiV2pzg6QZHfg33L
BX7WLt/g13f/t47mImd6e+7tcsr356b99Z3Eq+MXmcgfU1hLR7tD5w4Yvp+rFP0XW9HN81LIAU/3
7l+oWLbhr+806xcWj6wbZZC0imktayhoc6JK+UVTGVYcS2Odzgz53W9f/mcg8vxX+/PApGJqS4jn
xR0qO7ZhaYpj26qMoOUfVmO4dTfNmJjDFRCobh1VuMWJDT7i80GJ1PkA7ACJlzLoPUeSa4BaDRvZ
+W1vOYzmFIkLlImxknVSzAbD/oBEAdOmZY84TtZk4aGVqhym7Zyf98QhA8LPMisbnASoBG2kKum2
yCDvyfLHG8JCj2HRBzNWFMDvZTTc6o+yOl+pYetvYlvLD5eNgpRM4orjbCZH5vZ69kFXZ2vdNVF+
qJfuQwuknmtCfExcozIROlYktP6cqDyIDUH4ccYhrub4squmztcoYd4eYJCWuqK67+fhZ8s4y6fZ
S5N4WsWk/VxThax1/sXsKa3QeQ/WMbDglMwdv+K5mlfysckPo7wZsrw8GJNfHIB1lIfLYZqGKVAr
KYwPRGyTom0P+ZwYMhNmdgMoFum5VBxLjtIe7LHSZc+HDOjNBS4qxfLNLxvFXL4+jCHy98ny8xtz
uRjRI57SoXJ4CGHeHqw+LtHibODguEZgKvlOFIsGl1ZDreJ9qknrmZt3g9XePVqG9YFgbnMQe8rv
exEuoLL3plqORl9Za1qcbaRRefTtrjkkyCVwCy39iGO1X37IF1WX3l/0mWvLTzu1VQXFC8viN1cv
z9VLp+IjiT7OVxK7l88pTszKbTlxryVSoh560GznPQnm0EEz0oyE/LIrqsWmmqG567K/vhSJvWzp
QOwZsPZ2OKeeW1zKLycYDbySotwSlCkOY27zyzdBzfa8L4ovG2u5V871ovBPj190JXajClnfxNAe
L6eIvXM/b7t4cd0/7MbONy0biv3bK7zoiZyyCYpJBV8nvszfXOk/u/LlQ7/43i/6vtSLPbF5Uf1i
V1RFJjKAeqptrOX9r9o8/pfbW+z9Zdn5uXhbHaWwhd8U4tTw84marLSbvTdXwNylltesvvkz6/Vo
blWGtMs5l9ZvuhUV5nwXRqWxByFUHNJALQ5iT8kZSi6Hb8oK3Qe6aS6n/GFXNBVVYk9sREeiy8sh
xumMgOI4E92JXWNo6fnvry4aio24jKGHj1I34HixfB41qcz+o9jt47CXUa6dla084LKXyuXBNOzF
p9vJUjC7aYV3AIViY6cqzsnnKtFKlIKxMGbPmquGoGIMOL5FDvwoqmYZJbsHsSsbQVbcvuhGNQOZ
cIeSoM0JuQ1lCi7TSpruxse6RvojiRAcmVLl2pFwNyvN8UtU65/8uYRVq9Qu2riqN9bdlwQZRa9u
x5Eo7zcUcr0Me791JrGyn8pc9QY7OqKmWq7TMSd1H5PbP2hW8FWb+36T8wpyB9K5Hktua/3iU56/
xoQWhQsKFE788krrl3G8X8Z5cfiXZXiovmqynCHOPZ/xJ4dOE/q8RV93/R90Q0a0Q97O3omeHfGy
FVc674pS0Y0t3vviAn/5STI5OoTo229ffppmLDalOt2X4k0mgyE7ONmYHcReu3zgS9nbNpfqS5tL
WVmZJlOR11286Vbta96fovDSxf/uMuLTXq5y6UaUOXHyKUvs/EAsFL7i8upSl7ep2BNl4pA3ONK7
8rS5lPdhwxJKNDnviqpYvFfFOW96FIeZeEOK6nNLcdK8XFbsnesvx+c+Q11a4ZaVrtB8SlyrkIgf
lMZRkT+Ho5QB5wOOMOB1pWQTYb5uwF1WHjSScYqzSZRmBVJIXs0+gTnITbDuw/JL0pvzyp6cyOP9
3K7N0BpRmU6cLXT9q8Zxil3fKlsHBy0vSezPuI8lqzI6JM1nU7L3SlJm+wFGARpZKsk5vGtzbVoC
QqErNdXXeGbFCy48XUcaLK1gPgUVuSTs6Q5JneLEE1WPsoWBS1g0H9NI+hpnDTKQSudgD2vcBINs
ezFR08D40ACU3DqY3a2NAcvgJNzqXeF1KbmXPs1711xijlX4NfGRLpsGE5ELidifP+DfmWyyknBt
D7B6k1v6rkyqE1qPP7Dl9F1WHLIbm+YVSwQ8swfHRFQ0eZ5Su3INO8mPETPyFRm8Q6rKHzItGW+y
qLySpwbUetWuIHwjcF3Ee6PaOCHe1lVROesMTZy13k6J1w/RPSA8aWUSGHOf+7zArb5DFWSSZGWj
F1F8FQ3zxyKNnjGP1tbK8EluHvDBOVU6QifVrsjkbF1ayzgH7Hautc4tp57ZZCQnK8P2IQr5seFa
M0iQO91Md9CeuHvVWvU0iPoeWKnPJK3ApbSBxLCI8uoUaneq9o24iHbI/LB/Si0LUFs43WctXMyo
+oQg+bjqbOgb0x1sokOslse4HH+UmbKsGGBrGWXV8bcgdq20JHrTEM8CPw8jjHuoTab6GljzYWgZ
VBF8yDekV7ysc5q1nalk7Svna4xPgKs2qk0UARkqswpg2hTRPrTUT30I/aNG0jSKOuyfISaXZbtV
iN7oAabW8PfTnLm/EeFUHvG1TFhW42B/ykM1vu27cr7rPtpA1bp+a0UTfmON9F0Kd36Vl5s0lN8X
zlxsax8hmyDMcYYBApYCD8o3gYFJxOiUSEIAY0MDCOf1MpzJBdZ4eNuIQ4Ov3oR52uwrMDduFEch
2YgaLcSqx3ghslYgDNYDksZgTNpPQYKYbz6hcVu1HeLUt73cZutpaoxbQ8H5y+sTx78ptdY82oFP
kjaNvLH8JpmBvxmcdEMKCqF0tKjh5SsHpyl/5BV2Pp2vbMqS22FN3LpZ62CMtk5yquIeEHWtpp7Z
xKy3wjTztKxE+dqPolUDx5ofjpWNDgjTtTHaQZRTuYf71LjE1OgHJgfyap/aebwzW7NeNxFeyRhu
HcQZuKyHqxCV4rxoTuBpyk82yoCRMh9by0LDW/7QJBhe+HriNnF8h55L5oJ/tI+mEsISweA5kQH2
OKoOnXxSjmoc+x7fB7e+QPk6GnW69geYPEYwlacxN/fT6Ew7NOvlVWnjGj+m3R2CAogbRhlCZ20R
eoYSZacp4i+ha47uwYd6moeed3gtE2jtfPQttEDZVoYOGGAEtBi3D7UWIhAyHzLkxXV3qktECAqD
BRlT6CoJmmsZyaIwNLajlp7GgeVfn+jTuiiMJzQN8k09g2MfkmI/wmjvCd96bVA369JuN3PcP+sE
bdwRPTD48cqMflpdIPHiZq1aw/UBjWUE44Y4e8655ZPUNZZrtJp+5Vc93orTZ43JiKk1OeMpwGPJ
JjZv1nQQ9ahMBegrN3q1Uexjwt24N0hadUa/mgyGBKMuIy/s0g8FApDa0BVuySdbaXpzXQ0OmaC+
rVw8rwN3zhXCl8r4sW37zDPiARH3kqexD7+jPvs9L8LrqJ93Zjw++Hl1avzS2Nqtc0ylytqU5IJX
TNKwMC/ax0KVuCl8HENkxPm2raY99BrxzTly9nlk52uGwumEPzlmPhG6QQmDbgisZdMuqdGyIKRN
3HzT+mq3ITuzDdJ2XVXjDWD3j5kTKx6ekpGbOZlboNm9mnL1vrLK9zx9scvMr3QHR4aVyFHr+Jti
IG06JVGO6kxwjNF9HOuGvO2U996YBU8Rj+m2056VAsbR0OL3oVRWAaJ9fsAKJFlZfWh7UxviYNhi
hgs1PQmURwV5ebrvr2CIOKmfb0sVP9tW7zw4oWgW19mD5mezG9QJfEnEJ7xQTreACY0HIt99b6vH
7tasKuk48IDxpGnbKo4mqBOY209l5zaYjqtTr7rI8tjrwLzr5xHobckziVMGatyVpO5H44TW/001
JvWqsrj3hqSzMY5K9kn7oWYW5fFqlH2GO9Dcn1kgFN6EjJXTOs6m8DvuDxCvKz3R4G+iCb5mJr0n
Lrzq1KmBqxOtp1iP75IAFdu8jt15mvRjVIT+igdv1ZHD9IYKYToc0K61eVvMreN1PXq9nYUFW++/
n00kIPXReT+p8rzWU6yk0y4lDO8/151xBFqbrwYSPhAUze9ZnUorCwVqjycl3/msBNwA0F4+RuCL
/agm43BUEQJx9cp33HZECK8Nq2QdKxhjSKb6qbI7nMjrLICdS1Fdyjbaffh5jHnxiYhatp97ZkQg
nzeSYT6N/bQxlewpn0fdReR+lwb8hREqhbbkzFfg0XCfNprHvNNrt9Nm1UOE7Saxi2HdTwbmE0rk
e42d24jWB2stj2/re5ls0Y3dFhsrxkwbqZyNlfjDhoGkXbX9c99F68DXx1Vk+ifNQv+EBZ7BDS0f
qqTN1zXxCmS5pl3U6cm2iaP3fhanhzmWbqxO/6L34yZU5gDWcrjcGY4LrqTezJN5U9RSutXh4hTm
dAXFC3KI0t8UucViqWTkG1pPKdthnduooWh29K1UIiBAOhMFgPuV28o6LkZFWbu25Eie2pfbDhNH
mwBRx3h8MANnEzYK+ndkyqH+qN1aH3LSTjJwWq1UvUkuHhpmDlVl1qsWw1dA5rUb9JqHzEJ5a5jq
e7RajgVZbQwbGc+w77Disll1MlqRyUOXKFc04s+m3Y0GDES03q8itYf+wKXk2N7kcjKBbbUOde9X
V4oa3iPy03OPki2Pw2/JCJogISkx/kgHafIqC6lsEiv7BgVJT9MTy4118vMZTAxv/KFNDCDQswpX
tfQn2wktstDhjd/bkhfa6BigqU/OP48RBculyIvwBthXTKHlGhX4EuS9ibjZruhhatqFa0navgvT
Dp36K4srenNX46inpM1Kx+oPQdtxM5NM3jHGrTPF8a+xEr639f4rdGhuACVxI5sfLkwjcs1Szcyn
O1ahaS7UXLCLuzydImyi5FXQ7BNyscfWmXPm85WXxiMmzonkYZOgbVk+eKr+eYCzd4veKUNnmidb
cxxXWdfj5jEwmIQev7i/mgP7kRVbybJuWzRIKga6ycIlux+Bgq6kvLwONPkeZh8u0HL+YHTdN3x2
MVEpZdTbwo9p7JQAr0MVhH21liO124UZ3urVyNAcxiEy78YNBJlphARl68rHOgodNIcrcx0nsNOw
7nZTE41yu4y9rnAcN2KiUOphCd2l0VHRdRADwsawqYYCBuPnvgUhZfSQdaFLKBoJbge8AC5X/io3
gl2XztMKxZySMW8RI8bPYC336m1s1qc04GUcatIekkB8Xcb9jRF9q231ph5U84OWoycVHUqJ+faY
EOue4+/TrBVe25N61x1sXWxj5h7tMXmzdCIm2CczRSOvB4LTCwulW1X4MxZm5ELKTJiZ3CnqUHix
r97gW0r6vq2JdPsFfjFQeUFWIhiopEQaBuAdnYy3XEtqGZXW9RBM134dyps8SD+E3Rxs83pO3I71
j0q84qktjghdAEysuMEcpTNW6UC4Y2yR80nC526KHuWgMFe5P/xQW+XKcnplr0z9DzN4IhyfbIZm
+jFko/beQPLDS6RymViO2hqDK1zGFjUxcxUreP8Eun+UmuCqbPt57XQLZVS6zpzhizM1yTWRI7hB
mn5QRlSLkqjCgTLYB0SFd8TonzEqmdyhnQ23l/dm6M9by+m+l3Y5rVJ/HcrRV5AMtVvpJkEbZxGs
RQonTNtvKKQ5G5iURxsV2Ajl9pVi8lIoLeerKWWrAt4xaHkcI8A81PheOWnrNn5wZ9fJ+0L1d4Ni
P+kNkKueRbKrWdNj7Vf8VdH+CkY6A0Hj4qB308uoj8QjxqAtobs6XsMffI9gyHOIrq9UWFjR97DB
UTssE4ReCiltXBShwl2v6uq2dviTScpd3SbSiVSqj2BAlSKFfdQlx5JcUTSMPSizNLk+l2Foj40X
Job7y1nBImqR1WO4wc9JOomKftae29kaV1Xbw3GdH5rqATeT4TQow7aFjOqyUIUfMye9i51rzAcJ
nqSyD6AaMouNK/wA+r4d3TE6YmbjRoQIbrBQCu7aZTOliIcC3cuz4mgFg3ESG8KRsxeTIN6ohfWz
LDenajt3IY/872UdGmGuqkfqFmaVW9iGf5stG2wQnNKqTjwUKkM+WPQxU1VE8NgQmi139mRNrjhs
2lA74VcU3Q5IvYqiS3lj6h8ipr8HUWRLlXrCvn5eZUNTrC9tNdUHkhQYwOiXJi8qACFoTF8uJYaK
dgYSh/leXFhU+NAymI1pYFLqciWKRGWUyPnRMCfkbfncRlZGNxaugyCN4ztihYWVTKdWUaK7oRp/
jDCh9oOiXaMTl16No4EP0LJBO6/zitYEH/Z7Gaoa+dZvtNRLsBDG8Yawy5UmdYfESIxTtGxE4w5t
jLnAX34iQ+zli3aQ66eB6c5GaW/Px3UxY9+LT4xXivqwNFRmRuMJtYjb2WEMwfpg4Nnp9JPjJNKt
ER2D5UBjeXPesLRCByKcDxOCDRKzkAUElSPOcWk3wl3apSglnTuy5MI8Bll0wp4P86piWp3vqLmM
Ag9Qt+ukCN0UzL7udMkO7tS4eCj9YDyKZmJjVgWESzsvd+JQtFXsvF0ZyAitxVmiTJ3UFFuX5Drt
Rnwf5MA5pbnmnIKED6xp3efAr52TKFetrMf1OIb8bMt8j6WZ30370kLxVrRgFXiSI0UjbMP9h1xy
u5MCxzxVZWGdyjys1gpEAmTOZuskKpQ2bvZyaUCyWdqJCgDr+k2VVp4WJ63ExD9sNw06v16PS1KV
9MbVpW1YVRaSro21TVVUpuwpDlboxId3ZW7YqxGwzlqz/DxAiAghDcReO6+pqgiTHjZ627R7Yko5
/qrjTzbG/0cR/AOKAP4OgKa/RhF4z2n0A1ud6BWQ4HzWb0AC0AIKKX9rQUJpsImABPwGJFD1X8DS
AAnA0VhXWY/9DiTQ1V9kZUGhK7Jq2ZoqwwD5DUig/mLgv6JbgAyA2QK2/d8gCdQ/AWgpqmIuvAFZ
4/X/hkpCnLAg/NaNN5DrnLVSyLxORh0DRhTGUBjtnwp9zPedjmR1FXEbSmAKXaUlSBT53QP2MjAl
5PQryZirfnRC9F3ym8gkkBUSU1Pz20xG8Q/D8c+RZJcgJaGwjpCmGqd8GmwbX8p4Gm+d1jb/AYBn
vIHwyAKA5yzoHdzI4E4vMK8XyDM9R7wbnF1/A/gm2w4OZjut/nXWa2OHW2h+VVhWuFLQuWeWJPle
1zU2xNNRucHz73sbzuXRGfvbYrEWURXwjAhCtnC0e/O6TvCgGOruZEWh7jn6kOx4O/ZubcO7A4z/
jcBEtJPH/L6wOuXRyoraU9SmX/tx2SMbnrdbEzdHYk7DsTZxbpz0di3lFYDHPo+PWjfEx6RtOm+0
GAumKQnW5qj4Ry0cCDbjSN9A93jqRhS/HUsPj+i+4Om5zydbejAXGaMcBpAXkIP+h9/U/DNQo2kt
tAjHsGBJvEF3o88ZQk2f2ptgRu4Vo+ho4/Q4R7H8DZDwlT2jBPgkzUz/CNBE27yMP7fF8M3Wg2Yb
OZV6bFqipj4q1H2/mGIWbQdnnWBFhYzHgrePzTS5ByhC/MhUnxyH0HntGx+J5PQk9E2ijAieHINR
xkHantGTjvEiieThMSmYK4dm/DCmIaamuIcxvwfV7Ap0pD4qIZE7v17x0CkuTOf0tjf8ldz1bbyq
mF+5kzooj5rFb+nMJzs0s/cT4YseeMuqNcrwOlGKWxRFD1bJLD2aZgT8VeM+iex5F4dt9l4lnGJ0
1ZWmpQ9RZuIS/Pumd6IRXEUc/QNU8U/QlZaOgj53OaJepiZgbC/ucWuSgkEq0+YmN76w+CiOdoJd
JMgLCUvczndZRETHXjfM67HXo21C2hFmFWrp4REAW0xiyoA1oMtXESEELZS2Trtyqkp+/2JQ/Alf
esWjfINVshQLUKWlOSpjDJvltnrxMQ15DHRIsDmgT6k5wFm8zs3MQDgVWzACHM4/XE5dwIgvsVHL
9RxZlS3dNhWMD948+hgATXMF/v5m9f8IO6/lVpUFDT8RVeRwqxwsyTndUPZaa5NzAw1PP1/jM2fv
CTVzQ1kJS0g03X/sNCO+acafBmsmqXAIK6l7ta+TyIjstebgqeGEWrEc37hBX50DHTN9T8KE98gq
P3oVll4cIb4YzrxvZserXBBTW9EKtgpb4j2qUC+3HW7sS4W+FVaTdRBZ3O7l/zl+6g3/1w/EuWY6
po3bz1VXk/96AJFlJng9iuTq2Nanl8fx2Yv58Uuf/CFqqps1gSv61vOcYdsNtXZnMRKd27k3d6nb
PCaJGVFvGLNu5EXWxGjY1cb9ssns4I9RCu9oJZyCkzFnm1EH7pRzKdZd3O5wATKyG3w6r5zH3djD
p4fNeIKoKNZg58Zp1izjpCeNvetasjJ0L6T/bE69twDiHH0nGvwwvhqk1RgrkdP1XIj1EtI4DHW3
i+oRy7qKitHGfG2IQN+WBrlihlej1un6v0QHuKK11JqFJEYj+SXE2QddgrrKZpJm8u4cVuikQfPL
6/993J3/+UNCuM3lEdGrifh1cd3944eru71Twl9pl8lfi1BSMaE544PvtO9jTFEHkT/IAVp/3Jjx
9Dsz/PSPhYaJCez4RXCKgYPLdm+xlurHbNSGvTC98DGdNPK31XOHbi0tbfpNduEVKPUoTTf9TCuf
5lF/im+QaDQkEQNIbVjOSEQPypdthEwR60e78Vm9kxpAs8nsrc1muk/rYiRSfu43rNy0Y1QaT6OZ
2TvcdPYhnqnPmCniOGiO3uxKW9qHpHS3mlaOBwLLm61NTvA1csRqCNsPEpvqG0uv9tX2Hlqzk29+
54iLbmz/7wNsBt7/+GlbtsWI4AbMdYBDPCY6/xwb3NZP9DYW1gUshhW1kRvnADT2rHeSBUSUGPt8
dv3D8sCykX4YanAZPKfVtAm9/L9fY4TaLxrd2n/c9Y+nOF5qEOOuXvj33vBrpOvBw27xs9/lYYpG
+Rf/eObsatoaBgKfqhsQj6D+oza2xVEz890/Xrg88PMvlzcYYyIk/d5+/bnPWt7B3/98CjK+jJCM
nmMX00f5v32mv5/9r/0av4vIZ+2wvId/f5h/vFn1wM97Wp7z80/7urhhQTHaod87wgdOVU9bnhDC
iWo/R355ZNlMy+Ff/rQ5ZbPmGnON3xsDFuwQZEezwnOioB4HEx/Az6AgINzX1jZVsJAYCJSnl8V6
HZz5rzmnHXESL5M2/jVUtgGUZt2l9vyXLjEBDuBOAvwpV0BUnMnvutAd0gGhsEbPV4jYuQ/0+iUk
AjbtVP4aYdGw1+WbmTBdhYm8IJmEgjCifV8WZy74AGMKIktLbctyn3YYBZ/VC5DWME3IwNZI+oLT
II1SgW4RHEWSm3gt6AwYITjXuOi0VebZq8gHtDPDlqgWXT6NJcNor6C9xPeqtQ7Yp0C/RsF/RXKy
QQM7BQt24INu8hsS9Too2DABP+RrgxYAUURbd+sjsiGJBPNWuijrdYHoYOP12r5YIEkFTpJz9hgr
uDJyhx2n76eNVLFoq40zweMmg792FqhTgZ4p6OewwKAKEC1ARmsFkWYKK1Wgaafg0wAcdV4AVeuU
UWUcRV18JiumWOWYvHxg40OreNqyNe+o20CQWWXvWahj5wG6NXL5O3XqJxO/7aZyzcc0ai8B5pIN
yq7HWQHANUhwoyBhfFdaGT6HQR1uQM7WFdhxCYaMG2TTKlAZAHOx0Fk3y/5ELrIOFQAtphoEna5Z
X+HsmlvufRSs50pnZMQ9pWDstlZZrOdWwdtcsUnLBfAGPQf6BgN3FBg+gIrPqaRvJn8svFK7mCQZ
YVe3DjVIOpJh/Ui9bLfRJD8wSI1xHYq7oq/6FeEORxmDtCFKS9pIHIzU4fIeQ/U6096Flzr2TYo2
LCuBxsQ8rQyZmugOaBea+5TZTcFQnHkvhiIH5sUmAN2Yy3atmV2/9WawQUwnct0O5rFVLEOh+IYZ
4gG32SmXr7aT/nYr2EvZDlvHTvF3ULaLFBwjARxGBWtGEg8mfOgNiyzcHIBurSWPguv8ihSRuxJC
ZCCmUPEjiU13ujGSSWHnh1AD+M+dV5mSRT/WIEBE0PCVDfftwruw0pshYmLFyPSVCzfT1ldNsTWV
4m0SxeB4UDmD4nQCyJ0BkseC7NH9JEIPAP/TKyZIKE5okiWNsTZDazrnv2d78Fem4pCkWM+KU6oV
u9RAM/UF8iN71O8iAt5rxUQR+4EWCW4Kdf0Kh6gJIkJN72hMuzL1vgctujFg5Se/y16nXstY2dUI
dE3rNIX0MDgQYsXCjCmOLHHBlKhK4tRKt3H4VbiaIGog43cg/R2rdXHSp3qHnmi6Ds9emt8s2mp0
BkSEPzQ6zzOK687vxy1lV9e+s02EJ3B6KeReM7AeNGbjTvOqcSU9TmUJQDUzvwQgrF6YbO1Ien0Z
3Sgl0q26M/SuOAqz+eA3RO5h6fsHKyMQCKwwIplnNrhAOx+az/GTUPDbuiYeCFUP1S6Ik1aS4jiX
0CEvR3BR9faTyQwV+UVZHgbdTNYmkV8bWk7+jF0DfeB0JRoS78xy6Bvl87pSRzpxXNhUX3ulnpbR
z43eBghXlmJyXSsO1p4piUwvUnGzNLKg+4auTRVvqysG11Fcbs6qaFbsbg7NOyi+t4P4TSGA4a0S
vgA4YVexw7XiiUPFGM9Qx1JxyD1kcjagFeFAdoplzsVbDOkMxu6vWsVDt4qRDqCmJ+e+WphqxVmn
C3uteOzYfRCz6W8txXALqO5Wcd4B5PekUxYqc93a21QueIohH26j4suLeu0p/jyBSI8YD9ex4tZt
xbKb0O2l4t1DxcCzLjqEipM3nM8eit5UXH1WWs8OyiIv5BueofP9hddXDD+SlidTcf5Ssf+m0gEM
1hcn2LDP++QlY+BcT0ozkCEeiJlV00BSrusRXQFc0b5QsgOlOJiU9qBVKoRWyREy/RExw/xRwjMi
cU5gOdAuaIgYWsQMMB3bGnFDr1QOHnIHwnax8ikFRKK0EKNSRdjII6TSSWDFnYi/QTuhI6IYlZqi
R1ZhKH1FopQWtdJcTIgveqXCaJQeo1DKDKj+s1BaDYCJe9iOpxQRR4WYQ0fU0ZfZH6PvYmTi8uDM
FEYbCEBweJQqjpvzzkbdlNSxs0plf2mUcsRWGpIIJbVwyjdXqUtmpTMZEJy4CE+62MECqYSC7Y4B
Jqktmwa04DBNofFuIlzeBro9kjcRaNeyI4R6ecayWW5mcxnddDeWZxLToXbVy9TrDQ7MLz/ifw/z
rD0S0CIPqAi9fZRF6XMi9L+WfXTjdMG52r81jR3v7EKHTYeMuU1aXkLIso/SfxiKXHwTlZFsKseI
r9RbEMDWW+HGClrtYyja7bIvby6mFYmM/oOpyerIUqzY92juz2lc6qvZy79QFrS/zcI4uzib3jXb
KLe+qVV3wC7jRdNjuQkQN32i3NotT+XQk5CHmuIJefXE6m3MjvE8tw+tzU/3Z2/DJZ26/JfpaeM6
x4t500sfS0msDTuUZ9ZLWAfv5Le0v0muvgwhJOzUExMq9Si+G3vhXKKMSwahBdPnHOVQem7zW3q0
Bk190z8x5TlLVs3biVrxwzAYxoPek161PE233yy7tr8n+rjWVlK2tymSxsnpRLMbsfu/eqb/ujzT
wcSdFjS49JEvt4kn7TO6avzUm0wjD9wIBu0Tcomyd6f97UcJQiDXSp+ClhpAc5rMgwdJ9GA3pkGs
Dp/Fjjll9LL7lhWKrXb241vvVcHJncJsN+itYAXvPy8HyMibey5XzVvukPzFeUD8Wda0V8cbU6zW
ZvtVVcge1V5rF2WNjUbrsc7C/OBW9nAgDa55pAqAb1Y9JWC268d++KU5VDz4hkZFpeVmZ03LtW3j
V85rSITv8tSojx7HVMEGGDy3be1U54Lf3bW1CjSUbm9/iTz414H0tZF05nJ4NMK5OxABVh+MUeiP
YTUMP/94RGNV9z7Sgoh9OF3hbnpjwq2vN/ZVTHJCLlRUv0b7jWJF82sIVZLl0Op3GErF1QQd/HlC
qZ0JP8i/U9jjjaa14d2gafF14j2uw8mi87FifTka34VLarptj5Rl2KN1GSpD6fb4F8T1DPzgdJfu
itwX8yV0ve4y9m6xadLJ+/YRwyxvpe1BV4UXXHxcfBej7ik6rHyuyXBad+FwWJ7FlM9ZC/7XtZIa
/U3qCXqQ+l+T9ri8Hzfs9HU5JfoVfb64C0gF2Izz3H0NA7jf8obieVhXFRrIqTbSOzz2waYUjv/p
8WUtzwCHwB3vF82NwdM5x5OZbkU1ic9Odj+f2gnGYs2i07jlLKdRSnhUbzDifcT8Kpd9EMaZrDlA
8X3kO8W5UEOTWtx/UIvMUzkws+DrMYMQIVRk+aeZanCy0fP4o5z63fJZQkT2K/zPhyQlZy6xmvk0
JCU9Tw7J56lExKz2IzTy8xvPzR6cqW1OEdfcnetq6TvFR8dlP2i1JbGarXygoS46TdCHOyfl9GJ6
cFqekUVIRRNOiYeZUIWjWehyl1buujc9KGvM4sQiyK/EzwLiTafk3DiV+eg0+q9Ry+QXJ48OHuCG
Nz9mtq/HQBqeeoFu5nfgks5LblrhAT+k2IUxvnqjOy8vpORPbgW4xonreb5FHtPtXL98WR6kODYG
QK1dKlB8cZW1Q+2d2muazbiY9f45bTsXEXRubyskTV/uyOTGjb6EbItdr8fVkYTx5sUE4Fvevu6K
cQ2sZVGxGcqbkSdomNUOh0F+CsfLnvrOsk5J5afb5f6S0NO8E+NHTaPtjuhScRilY77OKLqXt1hZ
E6Gn0WTc0cBg3TuYbn/26Kq0Runl/kOSuuZ5mBirl126YbAx8z5+94kj2ZdaS7Rw4GbvOtlWyy4H
GU8bf04ADvQ2fKCHIVnRFNquKHMLoBMNsWq6xrivu8S6m8WorZfPLuv4CMwzv1alw/qM9q9dKoP5
o9aZ2uPJvIfm6MnlgPeVdWue4GmLp97XPn7elckPLcQkf9NpL7v4GrzA8kAXz9cs8sqXYXbroyCJ
fWfKPvsS5Cuob76fRwzpXeIgrKjQoJghGLFZPf4cnY6ooTaqO8by0LtSZxX/7LU1+pcRYPTJM8b8
hOR1/PkCc+1scqH/9OGId5ZV8pORlfvikwSzfEjN0Iz18hProzG8LT+7yWdpaKZ73Yx/4SPXHiMj
k6fARvlKDty7CH1vVdXIpijdqI9t6n5qRkpBheU0F7LsmJqU1rB37cq7kM3p7HxvmhkJB66q/SPx
3NUx9SyxGnUWq/Te7kfdjldtgMiQmZ9/S8X8OInWvlTozHUqrmDQe4TC87dLGixJUPjZrdEl6rMb
7Q3pRdMG+uXT82voGQPdYTH6qjkrOCbpKKlwaayTHPwD3SweJ6TwLp7Fqjqye8SBCcTbbA5PWm5/
AmMc8tR3XklajNamOQyH3hXmLvY4Rzunltt4aPvTLEjfIjyo/tlEhZmuPPAk9aWVJ1SMmFyWP6Xy
1/SDeW5lE+99VXr19/3//XnLk5eNpSy7Pzd71VNXzuflZcsOlvvnxUiz/Pn3nQzjAa3Qjr3qberJ
0Rdn1SkbyJ20iS0ftA64wO+mC/uq1tLV8u2Qla84KcBfElZAsSaQg/qCjLr3AoaLCTHJha2y1na9
XZ/QItSnrNeZ69I9tJ7opzgZYTeeRpFwcHUaNnyEQz6HaJe72CD06bh4a6sWsc9so8QgcavnIiDT
rT/cPLt3f55AtrI4LV7cQhl0l7+ysw44dbCk+ZTl49oh9OYk9D+VpvGBsPDhEFQb4tAQWQQYVaLR
pPtIbGNqdPBkD+9JFyGVSVgAhLhCyYne2k5zo2bwzkPnvV8OD2dZtzUzpAhVht/B1VgwpM3wsnw4
0NH6VBSrQq8V5FjNJ2F/Z4K9aqxU8KAkL8aADbjrxLOe0vjWZcr2NrYcK0PXEeYg5EqMStst9y2P
UoQXIaOsN3E/ZRty9dZkJuFGKL0NE4WoFpS1qe8tttJgU9Ws4iriU7BOpxqCDZcq4va5y7gbY8x9
XITDtjKHq50mCAVZWnoB1hPleKI/ujvVk9WdqogLb1Vi/QndPjyFWYzfxOpQkKr/87N3BxH+abld
JEawTqXTr2JbHI0wPXRQhofZ6MttxFAFxULsFVIZSt8dIIc0ybWVM3t4N4a0Ww+ifaCout/rMUQq
lkO5NzvvztXIpqBSnCIRWGgIkTrQdnM7viZ2sqNy1j9UURCcWCzawsG2pqd4jpWFqx0kIOSQuGvH
J7A4VbReXVeMv6k5oQGxCDyX4a+x636nXlis/b7NoNesq00ny76t3Fs+Y0gx5fi6uOUWv9hioVv+
ahcbXKuNJaJke9gKwiMOhPe/onp3L3RIuH6PwKRq4jOeceaHae0fe1566UYsGnkX2Lu20Vinp469
Tb0k3SRG0lN+0x663iXhFkE0stxsoh+NZBhrMHp6oef0SPDTq3B6LBeplZ/Lzq4f56nJNskUuRfH
rawducEI2frYWUNCejsMUdZp6A3rFEpkO5NkbkFDNVVcZoXdQLP2qAlo7+qdXdkAEOPwqvS6SdDM
P0f2GN5nVZBurZxeEYcIajp1QRn5P/Wp7cFsszhNTsYEw5E6zbzKR8M41EVunmI7uEyi9naL+TTz
MKOsenKU9p2VnVOWyKdlgzLxPuh0RPuVeeerASxWRX9/bzLNKNdjFbR8HO0XFRUvxCyINROw8KRV
/asba9suk5ANACLkynUn7GcdnvpP7FvGbpLmfWyZ9Mx3DktwPz3EFgudbcPMn/N6SFaEvHKATKPd
j1Z1V4jJPP29oS1mWM0tGShaUX2HMamCZTWVJJj7P+9/7DgD5JBbq74eYsxxKT1tagPk1NO3/BpU
g0S6VouTEOktKalzzU3U4std5b//GoIUHYbnvM44QkAV5ZQTG8BpiJipO5GPrG11T75HZMrsQWvu
CyPROROJuM/xfwEH01FOTJD6nSNtbhkNNZUJ4WgW7pRZx6aXTWenkHdZWgUr3aQ13FOtcY2qk1s2
y02VkUFqgnoE5TPfM7bzUX2SZVNYmrMJCfcH7IrD06w2ZFXk26LscSPrMSFec3UlRfw5aBnlSRIf
fja+7v3rr/Dff7EzC2cDXD6p4SNZDMZ4Wv6yZfjPm8sDOokJRerWh6hxq9OysVSIRNYUL5FtEhxt
4J5cNlQ3d6eQGdvPzeU+P6OyKI0jyliXSA2LAIMYu+Eqpnh5xXDw0kcuDrYZ/6KvXpqZDCWxNVdr
rFySCAJP4idgJWnU9ZmIjxyfQUEsKawb0KjP2G7qIzA0FKi5m8fq1R5mgBpbfwhFaTGXqKvzaOBT
EhPjRaQ4WE0I5A6tIko5VssGAyY4oZ4UP4ekL+gmJvUPlFL9KpZPkiEF3Ics13XtUFp+v5NJ9qX3
TnqmPWtD0QYBbotLWc0piLQF+AAzhAgJ74HXUNPOVr4lp1qeyAKUJ4QuSMODke7aOdBP1I6QJIdX
jyUSg3bhcaqZpY5HaLkd9FS6hzSmmWNabnRQtbVNQEPRBPj523KbW6HAO2XyY+9NK18RMU8RbNg/
L872SZ0ry3Cw/PXf7otcfojUCcK48rvoRRVsicgdL0QGo9aN25gUjqy8gyukFs9AhK/FPmYMPZJ7
r9AF7C6LMbOynzM05zvSTPybdM1dzzL3Cw6GmEbiZwCmhSrnC8fj2Gi4PkLj0sukBwKOuJ/ISdeb
szsLFY8KX9klMm4+g8LEDhW2z4XTIlQerHyTPcVOIB/Lbg6uJRoD2hyGU4pQEAUv3JINJU7oidHt
pySabmODx8wVWokJzjUBCHE7bjtzhKbJhxgs1nTuDKfaFySQ3Rd4ZHxm74XYxAVVuXWqlito61G8
jA8mCO+Wfl99M+Tj+OA5DssoQw8PsTvtzFkr7wucipPrWveh35RrM4C6QYm/8gBf3kngwTjfqNE6
lSY+2iG7M9CJrQxSm3bkYWNnqKMZdsY3N0MRBc/5kP5u9bC+LLfA4pkCVgwquAGydUee5Jss7TXx
+sZnb2vu1rIN1BdmkbxJXALL/V49wCKYsXF0rax9bYt2X1Wp8xiM1Uc7ReYmyCwwpUa4B3NCAGPO
znOtO+2bDc9/rHFV4D4qu7fKmB3CEEtIIfUobuZ1Q3LTyqoDAtqLaCKY3Yi1o45ud4Wdo33z3PDE
dD74bmyaulxr3mI/yvY0HsVAObukGOWjuC5J7MvG6uoE8YQMKP/OUErUlfElNBpDnMJ5jvqwZ2HA
xKNz8um+h25n7fHaCM1/RYKcHEoy7iBS+q1WxaSzqb+mZC6oAZXVobVLTh2Hir0OM+FDnLfYbpAe
k6QwVRu0X4JD3TVrmacTfgHChsmjDU/ezAiU91N71GPHPHRljnOq1zGp1PVrQBfBukg6wDYbh7Fp
ITrzfXvYMW8Qq6WuaYiegmw4RLWlv0o/ORE/FK9TKtCePVNSby6Hdo2CCzxZv5Lm4/AmCPRPDRcl
rt3NyP6kuBCKI7dulmPzTTMuhYHoHtqm6M9L+5GV4WjtloBgo+tJNW3q1xaCoyfQ4WbPKaIvaV3d
oHyEmTKfCbIWzxgnci8t0WmLFM08+fcln8L1puIgLFHeLWd64vroeMudN+GUmXgN3xqXuvIxL/P+
YpktkfXcMjxEe5rewNx4OMMsYqIt6hRuBwIt7TdP5vt2ropvTA/TOhzS6Drkku6merqDFgX7dizv
6PmO+eCozTzMd04Kjl7odsaKxWP8a/iRBWkuSDNN1j3SChx/7bhJQnd6oKyqPg6xcklZGS2ciEXo
Ji/OZsjcMxxK690ErETfq69JB4y//Y6pRNiu4LX7D3RXLmmUnUOAE+GUQQBs4TaE6SsoAaiyvoMg
wi1dBO6uJocI6mOafvm5u/XneP4IggFFVB4Xm8i3+k2t00Ok2dTqiIJO9r6Zk18ySjYEK7p/tBTf
4E4bxmjP9Mwn+0ZsGcjiDwSQ0a7w4+I09kQz9hPOP/pAqIqzXhpHTyAQuRCYMSnqTtj86+byKAwn
JKnDVLHqwubJlQzOcrLfcfPMe/pHkayom00r34fWQHFnjn91jj5fhxiv3xDktwkxwNlPcfVbNgiw
42KQBrUs1m4bwZUmE7gJ8K7u/qKljTlxnsbPdggRAEsyHSKdBDv64hQNUzUYgOfxudw7DqGRuhi+
secTlFVOmGM1WdzyiFlSEpQ0ChLIti+mLIVsaHdoE9MXO5EfelalK84P/8vs/IfGN5s/o1tBzYRh
jI/jAPhDc2mHscypHYblKgcidTJldo9IYPJc9zlU1sCUGcFe84hUjTyNwCU5jLckN0idj+ajPXfi
Ys8eLpe0fq0Z2YvUfhlcd3wqOOdLyxY3/B3lWpt848iPyObb8Mkv1zOSE7teIOF3HUonxVPV5M9G
Y4ltas2fP21Yvsm6phPJY6fRkdr2dJZFcz288Zr3rLUlCXicGC1UMX65Gbu5AN+aSErnHLX9t7mS
/sru1llnue8WDH9RHmWjGzer6fY45fVdY4c9gGl8sICSDsBMydpxR/tQDqWurq/VVhOZs41NcJkl
Gw9WmAXjYMq1nYViW5Wm99ROuFS6qqSmNyMOc+m2F1kfHUGPZuJnnEua6fFHHGFhn3PtOzY0OLpU
snaNJiIwGJF/dfK3LUc42NGqL5ZmYyptB+Papf2r1EyKVqvCuUv77rNtjfYpj+r6FCp80/Vb58v/
kFVNcZxwjOfRMPNzIArjke4u8nCTLmfmS3AzIb1faW1sKPwRK9d1ze1MmPTRMCmywt2e7rsZYM6v
GnEcHMtfpW3A6kz4+R5ahIuYHk13SGXAFZLK28N+VXRtBPPKsbVLikh7C19MEmtrtTscpJholj4z
X2CGIGrwmaIgShQxFnx1SbpDjaztnTHOj36ljopuPTVZYh11Qn/PdQiPaxDwYQ2OJEtaaldDDPvl
luMOIQRrimcL50XlzrSdQG5tHC+xfmdz9ZuUY3tX8O0TtZZIlhHe14gkdl5lTMXWlGo1VyEgMppm
fukkwgvDT+yPYHgpyYi5c0d/QlDZaRdLt4szuQZKSqSfu2L+z01b7T2t/wOTgQk8RFioWUwtSNU4
a0S/UqSUviQa1Tga8rlVjAHzNmV9cOOsnBB/U622QrP1Rzq5vk5jez5AU6VPOaaqtvNPLfEbJ/JG
njor4lfYdSCkrol9q8wupcMqrCO8fD1TiUKLcE53btyYq2Ux3RW9OIeUH49jFzzlhoYAJknu+wLZ
g3SD7soQ5VX+NR9ZVtXqE6J/0i5NyASrGbfp+FLoE965IfWvVLIWrCsG57WN430REIVB1Fp9hDTG
bdTgZEpKXiucJjixu5dMH98SFlWvpiRENaSyUoZN/aGYx68kbsqNnY7udupoMXUIMd7xaeiGoRhs
RR9jcNLGidaguvwFwkvHa2I+jFnk7zLgsU3dpfq+p+dk5eAVWwm3O5VEE7+6Olh6VGAFVafJ0JUY
YZNGPmST863XhauW8OMDEvvibDO1X1NUkWyiqttjiVSfPHyJLIm6CB3rr1DNKDV5cDFDEIJiryv/
wbKwwbTDMHz7KkemD+IteFGOPMhI7udB8fehhltz7l+odNsWXZVwqaNGz5mraG0x/hGqkaV3Tmc9
2R4si5to883UknwzIsI+RIEMdzncBxR+91WMkEB9W/wFRgOrRkI4tZ7Mlkw3eWyIFd6QBlUdHH+g
Hd5iwJ5dJz/bRA1j7I68o6bn1aHz6S4MR8zrq1kbZ7LGpXWwY3tDOmr+5pQ6EAt4fSkyrvmuCL51
LhZ6HBVPtYf32+v0jT24wS0xLUGiajycpyqJzoURuXujgk81e7gsd/goqiaCvC3ys/SMfRcIrmFJ
9O5E3sgbDlF9a8Sq190lSa1tToClv2pUPrOZ0k7PW4B/MlgK8bF5U9ZLJGaBviF6qNPM2PLW8y0A
lvFYNKn+yAncSnyLMKO2zcLPbu8WqXhRxu1WSzpqC+fBYFyJw31Mqs+e6weyqN5sz1Yj2nOdcJWv
2ukYEU+8Z8YRrozAzLd6mbfrjEfOLdVLZ9bKquH9OIVifJFtfiFD0joyNyk3pU36yJzG1plpFle3
7iMWTXove6c565l2yWMzo6iItBWNNOMLyBepILke31Eyt7cL0Z3x2R8NvdDuw2g2VnLgVM5Bw97a
DI6y7F9FtEvypLgKQjSvWjMbR8pLMB1yV5EZyGmJyqGyb7rikiYBXfeeyVwxkJcGb0PSug9J8zbI
vQQ6eUyJNyBLoDH3g6QLsbazrV+Bk3jGQcQVJ0xN/6jVlvuIJul14exN6IpPy4XxTSvn03H75jGt
Ge27oqAftTHWVhVFT9lEMZUlsNEQQJz2Q7BrHLc8iEjIN4EuKS1lsC4KOz9qmt09UfW6yaE/Dn4Q
dS7d1BHQX2E1qF3KJ44GoBRBpmeUMKto+ha9Wu5anzIyIpQaIRbYOZCnJMnupoF5TtX6pEDgrMBU
2qMgz0okdp557mM5Y/zgSKRTL98wnmD/RU8BweTJN+YsCCnD9rG3rY1ZR9kDawjiGso22LqV2x4c
AAyFHUSXZZNIi/2WxrAJyFhvbeE9L5sMaHcy29WYFPJtLBBDNWmU7hMrxtviBlhwNP0UklFy6UIu
xzYmOQR5lA/mItZPhCeYm6Lo6k+Qqnthhe+aox1Yiw9MrRgK0p7lq9/7+bX8NCeGu7SPEuRUfrWj
cIHkpjinNycf8v1EdAjf7JQ9ixmiJmAlMDTaiquUcQ1rrQCxt1mrJ8WzFmTVWQetTSOk26IK/+Ch
nE5J32Gardv6bGr485JIR0M+2tZRINorBSUfU8cys6JXmrmJlu4R2Tr8Jlm3yTF/6Mnrv6RDcBe5
mH3NvkJkVkA4a4haPA9ttqgb0tMAvoOOEy0brJNNM97F8+GoADGDR5++siCPPjvLC177yiNmkOkI
GtGKpA3plLtXFvkl7pa8vCEw2Q6eOd7Fe0OvoltEUMaLEyeYNvXx0piKDSw649ZGtnds/PKdtkjj
ho7lTGxvc7R6t3zxSuNUyiaFkGki+jZlDViRJt9yOol0P/pm+EwT2vhs4k432+w3PJa4LIWdrIAL
+L2AoJCQoOSiqCrMPmlz8UaIV72jAM5weigIXXjrsvPoOa6mdsXgkR+ECFomGGxc7OwrYUlC5+lI
cLI2PTAHQhUtJfBZ5UAPj7rzHAtxi0q7+ApMIoEaE0EKTZu1RZX90GfVB9m5EDie88eCZnfLgFQb
y2EW7wT7pvTTU+FUxgWYSr8UUC0X5HjiNLYapc8NXY+d+PAGhLWNiJNzRcG6ABM+wOAB97F8B3O+
T8iQjBqreA6F2T9Ymr+ihgmWnnloQerQV6/hmM41OOPe0BG3wZoeySsGMmoKupopV9slkwb8nzlk
ZLjIBSRplU9jYQDV+91v4n1fvBqZDukhM8vXrt5Bats7cD1S6MO7zhj8p8KrL3FWbAGtnJP8D/bO
q7lNbuvjn4hn6OUWkJBkudfkhnHimN47n/79gXMeO0pOPOf+nUwYQLJom733WutfCpJkU42MiEZP
Z5P0YPYmBspWJqtzOfZiQEzQPOpNoV6uu8KwMTd5gcuNVhbkDBk10wg9VYbVxGlLvJ17YJbHSda+
q6S0nKITHrNqxje+q4arSA3GK0krg60FBZDKTQeIiGpyrJng/kcxfSDiu4CqVLl11CU76jGG3QK8
3FF9V8h8BPoRYZ5LAwhEa8rB+QBd66YlnwGjUbg3ELedG03dQk2Lt4qgGOd6F50BcC5vdI2XCbcC
VxYQR5OtlKLIRHIyJ6m6M6XQ8uA2yq6QFvfynPLyzdlVBTNlo6oWfawp3es4V+6CIGHCIOHeCSx7
R1UMMCJik5vCn4PzVdt/XURWbR2SfM4y+qnyOcsE/WxdCJDHnQheICkXC+5yK5JGKKpbwP7StdEV
yU6M0BHGXUzP7Jo4FABExKx9NNXrKaZ2ULfX8bKoMrsSVBBIRqW7LVVVV0IUbBCTLxJmGAj4Sv1G
n2bp0DJbIdWtxKA4BQxt9A7f1yzOEW3opA1adZpTj6V8GdVQzmH7tbteIG04DcLgNfhTbGoyqRB4
cvOAloC5RUPnttMN84yUtnlmwXd3m3iuNoIOeX5OmuIYCfl828R3SIulbiBFptdnQ30HNIRAvmll
R2ibl0wHZqJO4eyWw4ikcgpYQzebDEmI8GCVCwomf278LDif+kXKaJ66yyHixfTFe6Xv2nM/AXqV
VLKwF6TgZpoF42JEseduannfI4hib3F1j7oc3rr0YjMYuLb+alX9/GXUiUE1X4m36yYAkaNezGDE
SRHYYpGHB3mU1MtSQdZAlWbVybXySWla5WoYXoZB6q7mJoDKUIAG6kjBnhNLIpSIOD5zzpTo1Kpc
hMZ3CKf6j7E69ttkEMW9HHVXvGhU8mWxd/0OvKhe+3iDLE01LEqbmg7+s33VbPx+KWBHvnqGXQiL
8YKsT3VoKa0WdgicZwfe9qAnsniRDVHr1kP+kMkDxPPcVL7o1bzLZkW/rnSIA0WxLwpFf1GDAFxx
F483g1EdmR1YuyESgdtixXpPOdC6iBY4uanUB61mbm2qGG3mSCiVNTm9RAkPGemoGtclw4/BQipl
5yFQR41fzl+iKiDkiZqLNB7Q6AjCfi+RUDkYXW8rqmzdgJuOHSkJcVBcNgF79a4BNfdqNqXjWOZg
1npEEBOTd0URxHPQzMWGTKnu9FMqnhdiL56ng0yPHjMkSkrQ3I7dl0yQoxvZaJrbgimyEMhfcl0U
7yOdWxEI+c+1dZ/QmzUiEopntALwSUhXSMta56RR+i/zRIoLcUSATVLt5GONmGNQ0GUg0LWFjNpR
QgymryRGb5WhHm8x9B5Io+PSLusAlrshqy+1Rsa1K8WOZm567V41AWtOhd4+cUkUxqK4eO5a874O
guuIV90LtZn8othedTP0E8oshO2tr8+OFo7mt4UlK8d40WthkO5TEcyTmAPeIRvn36kN2Gk51A9G
mI4XigjZLIyahTlQpHtItqg4ipJ/SLapog7HOO1z12w7/7nFPtLoSv2pjzVji/LECw6vwUbqUpAv
MgCsKhWFG1LIKOPMefIF4OJjQHHyLJ/5iYFofK+3wBMKSwiu6T+B2yfQ+FLgRuQoKRWshqbrQkBH
ww5myzigC1S5s2HN7lBi+7ouoo4CRxUqz2sGNwRnKQlB4JZd90Omi9xXwVVL77VLhLHbxeRfqaf3
5sbXKTMrgrApqLQBr5ZgQUZVDJpdyjyQWDip+RlF3R49lArgDgEeEoFma7SeGAvkn1QBC3FqXzuN
tK+T1JTxqtAiBKIyuTO/wUGzrlsSXJh2mJlHOaDBpqlQnEIjoYw2hLakhyt1kN8MN/5fceETxQX4
czL04P8uufA4FVg+BB+NG37+zX8EF0T1H8xbJFNFWQH6v/LRuUHiIwNbV8UyVcVA6+CncYOqobeg
qLrFP5ERXMbToSlW4wZV/AduosEMbvGDgUws/y96C6eMUnxlRAnlEA2uKsdZbR0+MEqBeTVJbVXD
hVI9MR0yALlUxBkjubwrmFgf7szVG0H4I+9a0U94w6dHWz7/cLQKFa5yHDiafz69jog/PhQjRCrb
ZzDFctDWHovkLDhXvOIugvb0VG6iH4EX7Unjdcw2HBS2jsMDvbFr7BkpCgfxoBl/pWJTfOK4Iuni
qRKFiesOzw2nLXigPLwTcYFJQnRMS1UJ01HwSWU1k29aFtagjODHBMqofYDYWtnKCNHld0Yzj3sh
I2qhPqHVh1Ya6sO6FgcWtLmxVl0o+pJbqTmdYxclZ+uC6Cre+qr4tSrz8QBmazwo0jw4WVwWzroP
ASwU8HVIoRUFBTeJmsjxq2qh4QFTWa0u1oW5amzTFcYblX7FVlJknyMRfjhMG1Ap63a/VKrXTZIk
V7lZDdtk0XzXtQhFTwkihFILqKL/u6DYVTNXifUtjP4Lco0ViDcWWe1LXola2fuuWorAfs0GtDdu
kkW8CO5LTEGAdQh+cl+6MtlgDgYjYzkkWHd5l1fQYRbZdoxAqcbo63LdIS4C9JC1EP5MpQmd89on
89tvcbKsDmoP8k6A2/K2BsSkettklClaSd5rzcQ5KmEDPis0qsO6qJY1aRRKWOWkhFcLjdWDxGBS
+tNSY90u1NRCUN1/RCtn11YiaRQJQB7ZihZsiHguRgjsr7vamZybvZQnNr4ZfTEXmE7QJq9mH1co
67G17loX75tSFT9pAzr3AqJdKBxz/dqyiNsAz5D1ytenYtYBKnxZ5K3Xu17luobiRk4jXG6CaCbl
NptjRAu5uPUK0dCrfl62Ac6OKaPSvZShwLRtgYiY42KN8X7x65qkpumO14HCNngMQQSas65FVdF7
vTrvsQMhLgLGs36WRn6wb0oE4OQGgpnQCA5Yg+qAfjCHtmRSWWZXPLxtYm2F/rgnLy1BW+T317W1
dWDpKO8GKjPr/nUXTxx6u0WbB13HLapk3EQqf7E9kEJEi8wGqOVI3urQWpVmq1SeKWVUESqs3Qj0
cjBYDfKpwhoRqdpxUbuIpBrHNnXxB8znnbGcw9ps++Wc39bm7jrTUNX90F7L2KDVrifVFIW5bfya
lANnU6yn9O9CW2CXBAWc5rJvUceyI3S+dyuKE2hwc1hRnOvmuhgXeOf75slXUrWEZd9QEVILnpe4
qKcHWdLioZLXBuqrhbdCAddPwbb8RAa+b+Y+LEvLarBEjXvNbXCUsBXFl6XN+h1dwsgGsPLT+8+v
a4tgPOKD/du3MJDlrRsJ62qV+zU0vPRwejDEWhbrvqkc6b7zmkx50oe+ve4EGEmOvrLSzdvHH74J
WlXohWwfLzCe1TRmXRvVuKyf1lWsMqF0r6vrAmGB55AhY9Os0v/vH6x/Xb3vfP+19TuCCS0xJS0C
ueM/+Nn1fuuYxPLayTddiMLNGyh1xaIGpEIW/5qKqGOGSrRemhHQPtbrXRcyIGnPCsSzt09V5G0A
W01Lr/f2eQgXkEj1sYByutFj5ehPSLgsP/L23fVb63Yhgdx731zX1n1vP/fhb3Khy7xpSM+kWsbD
QhS2GFPzkv3pZ973yYNizo5cty8GbFg4Ya2zooPNQRs2Umo8r1vx0nLFpb2m4ay7675hde9ZPlg3
/7gvGxlUdE2JCGmweVwRyOvf5XP4Oi0X/8e/Xf/s/ZNT5PIfD7WcyPspIYcSomDlKZMM/F2UX2Hm
AKJeBlwllDbGWKY7wqon9L61zTsWc1hGvWoebCMV5LH0elmkiQaUG+ZioTxHdQ/zfWrcd0SgqYk3
SozQiLKMQ+8LQH4fN9cPEJb/0URlSWWL44glkSSoj9GJl2EuH9pM3LSD3FHl7eCH/2ueIS8D9Pvm
uva2bxn16gR0XlKkcH4B8qJDogJ6zgfK392EMUGjka4YqmwrW+rexLNum9TtV25HT8ZBPMZ6mHqR
boygOg/42MGBF/tb9VJNkuTtmCv611jfoEolM4CuMHzw0aKmR23brmvodVpl7PIoajdyi7j6ijzs
s8UW4gSESBZfs0N8ELBcKLbjMPnQGr+v90ZThLzYFXk57xv54gQZl+BEHltz7AVARcjSaa9drFRn
HT42BO7PFVz27WAEO0pj087KIZcVwUEN7sOYlxcOeH0Yl+mJZXQZWualfxMVfbVd9y3NAYmidFeP
MSfcCDOEU5nkGENIg10Zyt7JNXo9YI7Vq2kKkkM0nBW1lGCAkukeJJt9pQXygeSH9LaY1e7S0vQE
54hpB1LcvCgR1Qzl+a4CdU7xITv0Q3kTLfJNhWQgAEA1pfZz4zpW0XKVWwjDK8Z6XSyd7QenkbcP
IgrvCZIEzgeU8NoC1u1Ix2HITIbeiRadQtlATTmkICM2c+3WoXoccHlwDBk5zXZu9r05BHixkofV
hoT5MrAoW++MS9ywRw+gWc+AmkmvSGtkG3mZqq0LaR2lFwDqugltRfJmHcnGQn0pR+kqT5X+QMqg
P6xrVZyNsGzD2g0LXsKMK8BJbObJfNhGHak6xG+7UUED77l816Tr6JHG9953rX/49huo/DIla6hP
4l9VaHAAGISqZZGmpoLIxbIKraODUdS3LtQJZkTisPj6rF8tE2Yb65fWtXEZtNa19w/W7739yTxG
L2mMLdu6z0Cx1zNrdauXeXcwlwX5BpXbt6zS2CUb7aKMEi+g0HUfXh98XNbHfpK0/bpr/TAMhm6Z
2qGhLcDy7itOL+1A/KCnt6kH39znnXY1+jppcz+vDyp2dWntDx48fVCAb/va+kdgBvVGLpmZr7u0
TKLmrFAJape/ev/gfXO4LJnhqrYEqWW0wSmagksDkAD6epLZX0A+j7ctWQOMR8zN8Jj/AKN+jpkB
xTDZQ4HqLr0g7LgRNj4eejaYyZspA+3ltfGGFdk/q3Sm57DFb5rhWEcXS5RE3So4TD1soeceieEw
8VJzk8ibMHlQ40sp9jBTz4SzIr40YtCwvDOeIYE7bUCO8X4f8xgR+GM3HjFngMKW+WetsDctR9eu
yQ0OlhtEe+TPE+TY63Hrc11b/ZAfTWfRjC+d9vtM0n+TvVYhJgpeBxFM+ArYG+3e4bY19hpyGeJ0
SYkmSx6p5eE9ELjhPSDi6psk2Bgt9fIdtphhZquS09ljbCuy0wpbfHxUEnPiVs8wO94E0TaBIKde
miAK7+sYnOu39BytQvuoHcpnIDMXSFnzijrwyg/KQXPir9OxcePXaas8N7C/N4UrXGn0RMhmfbW8
0TH38ot0nW+GPSw9F9q9i8bmDlRNeKns+l1rU6m7MjYoNetXBJ1Qkfemm51DSfgGpy9sL6iZtuUm
ASkabX1h36ALe1R6UlZbiRk2CBn0V91vja1c5nttO9+RyFM3ybVwEfyYXsKH8rU4Vmi/2uTbN9kT
ghk6YfZ9Sy30Qr5rnlT3R7ubz/bdV3/PWUXe7EUOJ8w85FBcHZRxZ2B2h3bgRgwwlGDIcmE+KV6e
bfTqqY13UXgDhEymdIKYRrVDiEgybbjo2ViDynf02znFW8sRX9TiOgyd6UtQbAVxoysuYthjRh3D
GbodxVwldkZQviQHxkNLobhxZmlTQlgU66/12dG4trisfK87+a0+Hkyo+ptoLw2u4D8qaAag1YPU
DdQHGsd9t539Y7izrmU3Pw+28DMtp3mRjwGuFo2bWDtAhkDZptsUfIG1bcdda+FbsI8bu9Bv1MLO
n5XyTJy3X9rMjeXrPNmVFF+24vdS2JTzBrwYSGj+R7k9fTNeDKwxBrJ1Z0A3DPHMZyoMyPlSsuzk
oZqcM+2uF2zhDAsUt3jUXkLGwSZ2GlrS0b8JRNf40gOB9p30K9J4grJ8qJ6p6q7/Ot1ZYCrVnXhk
7nWdfpV+IFFGZkL8ZuVOeuifRVolavOFw+zHy9HDcKxgnzJH0R14WhOAUIlI2ZYfc5AxLnh/40H/
1l9nV+ZTtR+pANolqmb5kddf6JERcIfbXgdvbiOm7tQ/LF4fCfFEtHPcUdqmxVZVPc6Qn4d32Y6O
dK4clOt8QkBpY2U7kKPRD/F8eBa+p1cwax2CtDv5KXhJ7oBdQvRHsUm3UVm7SB6rR+rY12QHgi1y
R2daaeMTsEsje35K9+rFw3Sj3Qo75Sr+AX/DAHSDiomLlELu6odxW2yq1qajqe9br7+Wd+oZ+meR
XT/Iods/Ex0nezSDbXUjPImFA63Ibe3O7e6iwaYvxGQZoziAyykKMcjaUwDY0+iF6/7rgtSCWc0l
InBhQ1Vz6VMfVcpZdnAL94BLLzaZDcRMJvodbBLmW3OXX1tfEtd6ALHnzrvka+ZpG6F0IvNSaSgp
byyHTtMNDnnjDK6uOr5dHHnd4i1Jul2A1cUj7fDYAmy3SX0dssHmzYeZOl/EoWOOW8xdrr/7u+DY
Hvxdvpt5UdPEMa/aHVQZeh4ELSx4PzACHBFiuFvdck/37RngmsSFOIV7yxTsKOoFvZuKbsxrfWU9
4Z05jTZFl0rZ+rqt0PJRybwwdr7mmLRDj8JU5wWbxKm8+MtwXtT3xF6x4AT8orXVHqWFDO+UuPYc
TTfYV0d/mx30B7RCTE+w8b1PnEuwZgYWAdtypzCmQDVwDYokW5Rv0Mv5MV0mR+tZvUrug/PAC7/l
kqNdjGkGHfvfcdHMKxI+6xCp0G1kVKl2JI8OWILXXqj4F2D84CMuEQ4aXCSdltioG/ASixod31rZ
fNJjk7n1TtVJoitliWUAGbADQs8k0Ja1YAlI1jUExdpFiJWdOLVEGA2m/VmiNoBClu+ka1T03/9a
SSpmMXAlbGOpe1AcxKqsaM5M4zXE74KQMoTA1P27iGuxOwgK/KV1bf2gAVAiFKJOHglpUmuo1UMw
z9swSRAVJ3NlDlCZ5xk2zNvqKJJ7pOhfuZhMNypqUkw4h8ovnMDsRzxbDTCBQKoodirkIOJ12zf4
yIAaMiXJtNNri+m0uDAqUXmDk7astatX3Pt2TdLRi0LxTO/V1C3TerLlhQEnLgtjYf2ua+/70NoY
PPD/Vz6Vx0ii8esTD5jwhEiXQnfpTjFIRh8ECPWzA6gD5iB6Lu3jEOJqtzKClgUY3YtqEqTtsFgZ
vi+wfuMp/btPHkLuUi9erlm2cYna1rW6XPxS33eqehPZxuKPKC9RoI7Bl6jOGK0tmeB2SQmua/qS
DcbVV9xlIbQmXbpF+MffmhapqXKEWD2VDBN+V1ZntShhjqbQH4PnrSbIOtGAi8toee8JJNHMKZEn
+vIyRh3Y7oqyazaTiVHaml4dgi9gM2aeXR+5EFOVt01xiIDtMlWyev/OCBrxgIvFwJxtlu7K2qy2
1ADGA3UAiOvSqHgKHOUAARgq+ar2mE2licXkWEDSXfJ1SEAi8uGbpWsWPZHK8uTeF+/7+h5SM+iN
fMB3VlpZ2BjYAb5WscBrmguDqAedcH23ys6uKbqlCuJo6G060ZJJVrFg5KVdk8fvyWS45l81wLy2
KBSqLRSjcsin9ozYFylnvfqG/IvFO0LRZFs0ymO/4AjWhUgVGHuQbtPUurRZ06rrA14X75tAk1HI
gxMuiMzJ18crLaE9iF28raTK0pxyQgx0mkzSO9WSdH5bLGlWDfgUw1EgAQ0H8g/C0HcEzAsJjJcM
ayxDsXvbRqYve5Op/P9i3CfFOEkSFQph/70Yx6yijl6ePxbjfv7Nz2KcKf4jUooDEqxJePBQcPup
fW4a/+gKkCRUP2W81j/W4hSKdKJiWtDXRF3UKMr9W4uT1X80Evu4novIUMu6pf0vtbhVHvmDrK5q
6QqCuSqwA4VVkcreL+WxYBjF2SyLbqcBInUryByXQlzEZ01ZEcYDbtWR2vUiTJ8BR4jEJzLKagUM
6bi8Uss5pJ4EaqhNGht030Axr86PGniWCoKDbXV5s2+l/rzR4JajUlR5Vtib7of7/YcS30nRjGS9
asqmhEK8aXCDVynkjxW+ioo6Bl+Us3lUTtMRJwmZTHBHKJ/zRkOTl+3OYiKMDcknx5aWityH+/d2
cIzoKYuC6kfm5df7VysxQlCZ1np1FW7NvvCqFBm/egpxRJEGzCSDy1Iv0dGEPOgr2C/+/dr/eHwe
G8pKBm1MXcufHy5+lsaknFS19TKzuQLYkLgSRidOg/53xkBGQm9fRYMLBxavSA3BlU+OfyIxv16/
wtWrNG9Z0cyT6x/BqyWpxs3XNOapcd3fBDWkCGUiA4ScCFVKpQ1cRDa+172ZOqDPVTtTPRIRecbc
E31d4ZNb8uczUmAz8nJJ5MZ+fSLtGPq+UratRxdOLiEew00uqdXxkwvnvT158CQkJRkDORWcnWmc
HKaBI9b0ld954ywB0oVIssEEO34o/cFJ9BabsSD3L+aG5JncS7sO7NiVUQMaAuIqH0sFRZF01PWz
OFJN7+/ndlJg55loMoVkUaZ0RpNUlzv0oU1oVS+TiATZ3FQvhg8nQhfC7xTkGVb8u0gVRUdHhv+T
lvD7bYduKFuypppoxdBr/XpQP0TJ1VSKzovJKjogpFKnFMnr/v3S/nTXZaBQlmmI8ItPsQOi2cix
lCRcGuqV6KhwGahLNHaqSNUn7ehPd/HjoU4esK6KQRVoaeeZUwQrIiU+7eKXEvMtWzHUxp6QRI/C
6ROdc2URgv+1Q0FJ0WDGpAAspAGfdMhTmOjmMPBCy4aI+ofAbN/KxLM2MrLtXMoAWa1LuELdeVkO
dy2qMZup6nd0DUDSBCMBgKUpmyEWPGHQ5V2SGujPIoLeA3pzzQ7dSVBdiLnij9Kj8rNZnHtrlEc9
wZfP/WnsYX4Fr42EAMeUXNVmMTlBosWk8OToSO4kaK+lTviqVlq0+/ujPUVqLM0WwLghSvicG/Jv
zdYEPShTN2uxfkErWRqja0IdhIsDrkoI++tWxPFq6IWN0Vt3WDoRIqtYYea9gaUisu96fouiVcXc
DXuDDuZ/aRaDq0xxQwYPaYSexiIzc7Sbesb4TSsuTGPelWMIG0t0pVlWjpqsIv3ZfI+ynCjSHMSd
/zRh/kqs2x0FOX78+yVLp+4Fb9fM2LV0Vhr/T17V2Er1ZNbS1sPtMNt0CJEMVfxjLKbCbob7GRQi
0otIUw+aNu5gwiq2oL1O8KnENtqWoFePQfEC00c4iuIXOdKxISylLxiGSWj7QycEhLPVO61gEg+W
QkmNO6sj6Sl+iwUzvM/GFhMsg3ESXiw0D3qzts8mmBKiSGkKaTeLNFAn8JkaZ9egza6xybtvu6OU
xJj4ThVavsa53IrSPseJcTyL58ByFOoDdjRQauz6a8Tt701C1JFcWpF16Ceot6Ko3ZtaelvHmraz
dDIRet5t2t70UciBxgjJrAbssp2NUnELeWAcVaMHqlOmhGdeixmgGdwrMfwyo7+sdZTMoj62zWn4
PpVy6QhYBG+koMq4d3CskoNsXhlYS2fCri+7O1XUWmcQAL4P0VnSqNl2LO+rCIU8JOoUG+Oygyou
6RsEpuxJq2U77YUbqUCMt7C+h7X2vTDqK02904tGs7NK+ypLOshe9cnImJcL1rjPJF23fUMhmWTy
IyiOk+8F2xlrdeQVGRAG+itETev2EqvnT1rV7x2XqWnMWumKmd4ZxkkPMmLs1WkD71GHB2eZjZ7Z
428oReOdP2L9DPHU8VMyLn9vy388qsaoqwEvWwaCX/t/q6Z1WHPCsCs+NMpw3RXpa1frF6ht39dq
8phY+tPfj/iHuQ+caEYCyZIsnIVOrViaAMK2kHbMvdSeXHWS0bfFtzVQ6k39rBmL7554JrYATUtt
vvr7wX+fdJqaKS/Tc8sSFUU/eXEDXILjoS+4XKN4QnWOqgKwa3VOBMyD5IPY7gzhRQCL/8ltlhYz
gF/HBw6sYokDIUNRuNW/3mfU9IWsHbjPKlrw2P71GyXDvjkNpnGf4NKUETMQ57btUl2/aOg8AYql
z3r/AAFO+uxsfh/1ORuofaasGZLBvOPXs0mgFUo6CiLeiHiBi+YqOgngrWBeofptTryZ1I4vGkPs
7UAtLiF/4y0MrD0LhzsU1OGXk+77+5M5tXOiTzU15sMSBAmwdJJ6MhOpEAOeox6HQ1mRTTKpJMV1
Vdr2Uf9QBtMranVQmyqM7SVdhlrup4+ZUtxMlLuPDcTyZCS3uWvU9hAiFmgnwGUhgZQxtRXZbcXg
Ds2r8xYi3AVTkd7DCt5v/ewcKvhrqPoj6s/89N8vaZ3WnD50CxwnEaFiEaudzEUCVRAwQVMaD31o
ZPjcNuguJHiKm7zvGJQlSrR9jIlkr6gUh9IRpTBsre1UW1587ErdRtSfoRqRxO5JcyVgDsqypbqA
ewbob9cY0nQrQoh0k8BXsLoy70S5MDa4nc7uiOsa0hxHazTanVZwwYG6DxSG1RH4VsA9KqIw+2T2
pZ6YYrw9RUuSFAX4Kt3Zid8LkHML+/GhweK6cdow3IVkJ41QmHZzJR172NSBFqr7cECeq8tBjxbh
KxKzLkDxEIE7VdgxPcfwxh9JeVckPLk3sz33sICHuHjKxgpv9iWYbUN926bfBHO4r0OkHNJcajbd
sMx/qANlUMpteZFp1mSEY/U+OZgBNSU4zJTJUOacm0zDakmtnRQMliuLze1Q6C9/bwDrrO+3BvDh
bpy8Z0ObDmpQTI0XdBKZvXSqHXmWartYvJnKxMw29AulMyDWrUuL8bncyA5mOPd93F7+/VxOHWF+
PhmTQZpeSCJn++s7b069Okxa13hWZvTeoJoTnqrJY+fDbayk6QhvimJhhPQMsH46hFS6zMYiuTSs
cm+BjZg58aOPmD/KDyCEmhyGqJUpdj0LaAYtc5w4R7lFTb5pqI+TiCyeW6nr91aglqS6dBPPVvWO
n72rzQ4Kj+GnTtiDrJdMLI0yM3pNYTA5viFD59b8rZbpT1mpYc5sgalXZn/0EpBEkyLuQ5kuylRM
quqiaW1Ha0l8io+K6j9DXLnXu5ixvbQ2uA0+dlhKKlUYHaNKcdQ6eDEl3KU/ube/d+5kkiVVZQ6s
g8Y+ecxLZJD4Md2pqSbPgd9SsJ3FEJ4Oc/q/H+kP45fOhBv4tYr0tCEuw/mHGLFJEz2vCwgHZZC/
xmXlwIHb0XVemQOF6BCeX55RJ1Fz9e7vB/7DlJdcGIYTQIRU3RBPA2eUTLrS8DW651zbdKgV2p05
qvukbb7LCtChmTKfIWP6oWNsDuBMjDYZihuQnATKVGkBo9x8UbWOanA56s4E+QbaPAUiKfyk2/3D
lAYkvIwtIOwbsnAn96gNokr2Y7Hx8hBe/FCdFU383Ivp1ShoCAVFrw2SBp+NXr8nlLg9mmwBsic1
p5+OqBYCoWMEXRafme5CxLKavt81jMiddeMYmD6peB0So2ApO7IMNzJoDrnJe3ew0E5RClxUkatz
w7DtAXcw0Zyj6S6S0HEWPpsCLYPOSZ/EmTJ0GjwXFa+xX5tQ1LW9BlW2gc1atC6KcovlnBHaugjH
Xwvj1783nD+2WEIk3B5Jt5Hp+/VwugW9Gj3UxlPy86GVz1WVo8o5Vhl9QjGC9utYM14NwmcN9veI
3MRwjMm0ujwQ1Tzp7+JGCgpJLRsvm9vHYVKvJYPo0EeNliJ2fUm44kgB8WcyhshvBtCWYg2kVy8Q
h/sBYphZo2OP3m9BTR/mWS8/GSql35MinKBB8CjyMpvaaa8xTJ02YyHBGyWoz/QqPYFMG2+Tsjkn
bvyBmhKWVqqJIBnxmjHdlmrg+upcbnBDnsmQpa/KxC38++NajcFOmwczZJ4U0S1MlJO+rA16X1Zy
sfamDtCPmE3hXsi1fdrMsTtOTF4bfDGcGCr4NoBU6zJx3JcyScQuNrMrHNpyWYtulXH8gdfucNtJ
wXWIEcZFkJ9ZgoIWrxlezPQ0x8qqUEH1tdyDqSxe5IwLmEWctyZWDJEVWudzyTCR90zhIqxVNqFu
9Y9NdZ6XRAjRSIZn37Qt3kva09ylxV5QYuNBroKXuYoAbaAQOeTheJ5KDGtKPeMnVLqYqgf/e49s
Wrqu0xljFWhIJ+07FMxo0nK98vpAc5Q5QpJDxcZhyEEUFZ2G0ld3rQv1K8DCT/oc6Q9zLYtRB8NA
OD6meZrEjmKJdH9tVJ4+psYuFjt1Fwm+7+EbRRW/QDZuqOtDD2X1kKL15yBPoh3CSfnfYypiKU0V
9aUa8dvIUALXbEtTrTwUzy9rNUMmJxFxtRpyIBKh9DyauXQBhQ7fLLn5pLn+KZjk4GRzCWIMcvkn
b7k8+0GMZjx6iQbW6V0QerJZfIvLIDhmwUKMF8C0UOfex32wLUPAXn9/X/7Qy1giKT9Vp1SrIln4
a/fGTCnHGVmrsE3BS6S09opPTbRpbCQ9ZBfU8WdXTCj0h1iSOaUItQuHSIV+/NdjmshLdKiCcMw+
s74VsoHdWNnqVyNJm23U1rdpDgRFGivrTtBMkWbov2C5hPUiCjteMPrWVSw853AjN6g9ox4VRWBV
BiW46uQWan2Fdxhsd6c1EE9IDUW4N/2GCmeN9L/YJEdk1o2HhhQThpHYaoXpYzP1k2M0dYzSvbVF
BzC9bkBbUEUosNzRRcLefIzuc2j1m6jMgl2Gzsxjoqrfej3UNoM8oplCTHQeSMsP4RX4nBiCF/eO
JIviDdkcAckzppHGoD1EUD32pL/8cz/CKakoVOBxYl9fz4tUdTco1xQ2qvv2VSnMRea31x9N5aGb
pcW3EDAgYI26i+4MIojrYtCE86H2e+AmOTG3GfrWTWxYEwXb6SzskO2ZJ+mhySUYoZNiPflNnHsK
2jx2S4n8MrfSB2YyHTLuwXwxyiKIow6memt9JQhKzkt8to4mRgqAA838AYbEnVgHGEkiVwKqrZ2+
hMzbsqkdn9VCS+k75MSFJ4Tutohu9zR1xW0cGd/lsJy/iwkgOjMFPxaBdMGP/nwyugjlzvalnADB
hN2QYu6RFd0GE/eZeA8ASLTiQ9oU2G+UgK2IpWzUN1GPpFwKcWcuAKJScntshbhDsoetdRcunSaS
UWrmKqIRXTCyRxdtUaC8Rppk3SWZpQZURPbSPIKYuyz+j6vzWm6bCbPtE6EKOdwygKQYFC3ZukE5
yEA3ciM18PRngT4zf9XcsCjaliWGxhf2Xrs23fHfvftjSa533YgVSxBZJXPHuzB6BHuw3vvvZirT
cd9MzORCrynjGdggTqFaXJNpFlewicw6Uxw6aQKiBIKgUeNH6utzG6hP7cNHhaXaQ6lBPHu/B6mg
2BcFQjq88sujUavlEeK3XSft4/0RNn8zLDoJLGHJj7XywV4k3tN/Ny2SCkGtcgPck+08uMqrNzw/
dnOFztFu3G8aB/kR3tVh6oGEgYyBfpPTUj1EY/s+8wrEWRCk+8LyklcXLouFQOUDhlp9RkWzcQzK
ZLNpCPVpLONF1+0zuT79tSb178lSzI4j0R8S0kR2Xuolb2mW45bqOjIv1i9LSvzrjARy6PRJ4ZEx
yHXIpyfKBIVln6h2iTkfylFgyrON0e8ZsjH8OUiQJ2JkEgQLEP2k6ctntx7lMwOmca+BdKKe9Bm/
+5ikHVOM52Qhkq9fySvFLItDUzfBvq/s5N2XeLgqt0eRuYSHztfL+wzxdCPTkURDI1ne7bx8MFwr
eoYGot7Lz2J90IVMc9IDUUJOExxa2pdvaRLNr36PpTOw2m8taSG7LoeW2ywOuqJ6WDk6nf2ItMaB
k8g9SteJXgNNdCeggfTUSHJ21CVolyAO2vwT56JHikDvQ+AFX7AgCHH7pL5BBUq3rNcULPEMp08T
fFtnlBs7J44h89I1c9GxXs2S5DljfIJVg75u4ddGIRN9G0lm3pk6xE2S8x/jBSuQLk7N1Zjt5axJ
g+1sTDcgyNieJ8+w4obPVLvfx2E6I/+uHn3s/re6431S2wTEGKrsoaDXG9dvsj9ENiN6clOPGQSx
mnXqlfuxIwNLVn35upTD8xxq/0cpCcPqxgbvqDa6755+R/RSvjvC3TuNweC4kuMhKdvwx5A9tPbs
f7L/1bFWS3/sjDT/7vks2tfHfYgi+6Lpl+2oOVadsO6++S7uFlvZ83HIBPL0Rb4TWvPJQVJ8Vk7C
X89fpV2rp9DK/fcMKkkqync9TPBfQnHN5vfGba23UEU1Wmf9Df9K8g2naH6TPcjy9avCFeJadQWE
wZVQMhE2cvCYvT5zkUGM6Sev0Xoz92ht6mxxzwUr0F0jbXV0qqHfLQyXjg30lm8RKvgd0jmHfVs9
841hURaB+UtPuty2texeB51Z18gVL6obu9d+vbFWJ5KuQxsKUw7QZfQYO1cRPsAKgTfkOvkqh16+
iqrZ+ZMJ8VjBBgt1cJz86Dusp5x+zeezaOe8R9zgaAFi/9V98UJPoEamgYtP6D6RJkQ/7pEX2Xk3
1nLlpoKneQjbnjXFpNCcp6N/8QiV33u9yHZ6hSOnYTs/3u+B+fDIUyi23mJIyO0O+zzd5U+6bLJH
v3iP2hRU6ehFjMZSm5wHxzo3NhObALP/zjd8+8G3uPZGbbQco7kMzgSa7/ImuwVzAJPIypuzS1Ap
tFoZHSaUYkMOSIkVbfdsCzPfOdpFWmmHzbn04Td1AZyA+8WudvnTTE40+gkA0/sN8IF3K4/Mg9nh
P3Wjdh+mWGrdJPm5iP7sZ2BxZUvwxPjbTxDpFczZ+AXO0didBnjWMR01UQ0BmVpun54tE3SCV1nI
suoS4PtyVLQRG88VKImjg+M0f0Sev+Q50ahDMeMzFl+kIxwUBgYsNO6+6lx+Cuq+UXf7OgiPi41D
b0zkpcu6j77FK2CrP3K8uFzHaWC2und/kJDwYhoz6kMxPFPOkyyBJCXI8TLMo4dNgBrSKN1LOPQf
9tw/LdO6VSZnOEjXqy6bpcRFSQITNcg/YEQd3cX7bdvZwe3EQdsPJI9xrBl/q1HcZjv8s/SI5yty
DI00oWgNyCxUhbXVJrRRVqFiY6f1uA+GBbIs1mSaIflg1cs7ieNPYFCWnUVwTK6WkzMXz2O1wc9C
CGwznbR0K3BoFka05dAJYz+P9iEH7+IVrByD+YuO87lx2K/OgXK3ZeMygSxnh6eNktXj12oqamUz
P4OdmC5+8y3PW8gu0nuRLpEcQ+eaGwuM384BQrRPSnPXifB3SEQZKSglFvuif66i5AVeTwuDZgb1
J6lM0M2tQ8ZgOzGNa+vwsZBDuF+WqUfxS7RkV+G/9kd2k8aj0MQ6LX7s1QseKDXzCznWZ9WYN0Yl
iBaxF5n2LgB5vou65U8GSofln33qR95fXJPGNdMWjaBSYTwb7dXOCXlEEbI65J0nU61SeK/AvmFJ
cKPf7SG8AZlk+OzxVs3LoiHRRHb7FuYnlJAqNrWlYlZVsI0xnIODtG+eQR9RkQQYd6MdnWefI8EN
vox+RIsfOn+NyjG3AEwcbEzRLR+XZ7OL6JAtz94kBJS6NgDxvOoxxCeosxn8m1toZelmFJA9MNBz
EV6u0BSHB51l+EKc9NBO9cW2xLcewgreXu+BSeDfilEytMpNN5RfoZR/nY5wj2lB2j5QWWwCFNx5
yWvsjsAvR+eztRoEBkjRvRcXwi7L6DQixXCa9E6bkQL/CHE5bPAhgJzbNrIn0Tqu867ZIZIs4Dem
8WL7P1Fx4CBpvTxWPpDNdhi57Fr+zpKIINu5vzgSKa809XfPMoxDME2PqhkdYl2RO1jtdB5qrkvN
GJxKW6hDgkjeSU1Mf+3wu+ICKJtZPPezehwlWQGDyIId3n99zqcZMtp6rxPmTqXRcMKZeGWc4x6m
JQUCq536LALaXOaM3hpSUISugRQkO0cVRoHWDNSe0KKKdA9mxiH4foju6hwOqUJl0KUoz2HfbO8P
3u2FTZ/CwZ/CA7ub9mwZioliY7YkvOXt2aa/aTbl1NiHwRyu91SE1p2bc+ATb1Ra2uNTGm6IxGUw
Xrvh9v6zo7StYrKtf7MaEGdJzPDZp3ffVKIDVaiA5fA8mwjq8+7stdJF3rfKPpRe9tjdb3WeH+1U
gYZJyl9jCrYYNnW7KcehPg/rk5BLlgtRBebfSIzhnHnBfKxn75CxbC+1PZ3KMGWWwzVzY9AEPoTK
x/LtdwZEzOE4N8hGpikhDzGwu/P9hr1gHHR2BKTT22sYAyeFExKJWknGZEGY4LZVYXUWnvGhjGSK
u/Wr+0O04BdRBXK/qPIs6rY6L2VWnUO9fIYexZIzICxjENXsBx+kIOwxGAdyfZbbrqtX+nt15ser
TmCHd0FfOidJlDlq8eJMNGdxztd71pQdSOHoj3k1fA+Bn8V89f+DOWBl9bFbWe9VQU6FqTw4qOsf
yiLiqLzfnTzC1Rw7OLbVnJ4Rrmfn+70oW44G/PIlmdy4c0HPkdx0CBQOWF6N9iNrOh3/+9LIooK0
Z3woLih0lBR0efh1AeDJ8/1mJiDvrOsPIsnKfw+HvRtuKl8qsgCbggQdgOH0GhgmymEwHlSb/8Kz
muxZZoR4CKA55ul4c3Iolxlpha04hJUK2aGZJIyEXNesgLdP0TvG0eIV3zSlgDpHB7e3V5jBUhg7
EZoh6FGDG70q9okmj1ujsfmQ5wg2ukDFafYFwyo5M+RT+yJXcPGrExJqM/YSj+aaVMDZiJbtlJM6
4bJ7ILqXAywndm8gvhNVsyTONvoz2z3p8pne59DCp6kndS2yMlhEq6E5LJl6049wdxEuNoa7vdi/
PxrdTcbjqr6/P3o3OnutRfhOwqjCmKG9mqC374872UoAuP890x9CB8HJ/xqm79/+/qU5Oe5WksX8
70///T//bu//tF6zdUriuLf/Hrz/o+b+4/737RoV+DvyPorNfz+bvv/w97/z7yfxZpi5NsCE+/f9
7y9mSebvtXY/SJsCnXL/09zwQCpqLtMpqTjV/0bg3GNx/vvyfu/+2P/5e0g5ingYqm/3x+83U6rs
VTv7P7k66Pq9uNXZ4/0hEHbLXpHf0/UYU/0Qw1IZBe7u/uV/N4ukka4XMiVIzeIuZ/rw4Eba24WF
8wB2QB2ztvO2EVaQnarby2ga7hUNpb9rFq/D7CjhV5VWgpsBiK+57gK1nN0t4ri/Wlo9PA7L24rS
/82FqNmYHM6HXGUnp6yWHRAFB1yW1cWEGeurH9KJw1qIy5LhDGmC1sFtUM5PCKzsfPoqTG0elqxk
fbqCXL2dMbDtFeavkNblMWPUQZ8NJ/IHFVu2Uxzkm7ZcSLovsXOaLmcPgQ5fne5vitQDBCvIPjWo
vwTWXc3EHnjqYsTmEnxGwZNnmaSbt78SnRZkVBJsEdgW3X/SfyvADBqDAog7+uJQ1uKUqcUnR9F7
rXrERdXSHmmtnpaZvI1onLEpJ8kGnOjBsfpLQcLbNhzMeUt+387xk3GTg6l3JpbAoo52aqzUlkQK
4LtF+0u8TmP7LNzE3jQOUUNR+uTUGlBy/bd3McaXBubaWXyNowXeuKfxCJ1+N3buA2xDugrJFkGj
sKCxY1jEjIWJmKJCwiSoYABa0EsupdP80MPjYFYvSd5OB5WG4Y5hZPQUjPWvsZKArcP2T5MOb0bf
zoADcdSKSp9Tmf0sZWyUKuCVXWWJg7uzFdzlsgXZW1fROVVoEwS1kVVNxnGwv/wqsY7Z+C1DvvWS
kr+2aURyMdCnnK35NI81aiTHvMDZxLMaSYETpBY7sy3x+AthcXm+yeZPDZBz39ECx5aXphswzRCY
heVvRnMMAHGoDiOvuSlmXGZW13KxVzljLSu/kSGbHrtk+ULjmN8CFz+Wq8JzOWqBjmycnh2EZ6Js
Poyi6c6BS8LWIAeqHbetr4WAvji6UKBzAdy2fDf4Ec4eow946SNrwIS44MUt3LgOZHLs7OYn3S24
QGXXhzSwx0fhb8yBkq8yWMs3Q59uKw0QYGS9iSCdzAGrDGgIwQ9vGYGttFMPF84s3mhoZoxThG5I
9rLnZHxGxxRRmVAbIDU4+8r/NtphRzTDhjRoJC5Y9IbSOMGxKLaCxJpT6VfNpRINV6KyoQ7OGdkm
TrdZmCSiisp+wHLiCr84YudIpS4986FuRQC6Zai2EJ1Qp0/hd201xNr/yutBPbbJQSZKkpFt30j6
5cjXBqxbs76ZFuqP0YP41GXYSOU8lrHvdeBKCy/aZbn7ORXk7HWuT6yfoN4fWODSVuDZFR+ORlwq
MMDvZE3jBGES7ERaAexri5jsYoxd/B47Au0nxlgVPP5mePLsQu0zvknEnOs0DN3GNYEdgowI9zPw
96EIwUzYrIVzck52qU8qZlJzMBfmz1UD1hiKYoRnh76OiX6x/K1YJRu1+GHUzd9h0u7DYC0GJGRw
56WPXKtcmjj1opKPEf+e2Bh7b1jZ70wksa480KK9II1XRDAypwzGoCPg/FXIOaFUIoyOxAWdU7hr
EGxz6XST2FV6Pqq6Xg7kuRKtYk9/hKjnZ05AhDDjAOys1USs5bKN5wn7mFpK/2TQzVkovs8lvXvq
t/UZt1XJVM9+d40SOyW+llNtDbDUFiM6ziMO/UFOuzSS2WuvnT+Jd62bGxh9k77bAwOZuPJpqa0I
tidJV4tHbaZKPtrrp2hyVjyOth5JhqSJi8aSHSXsIWdGlkmhfG3Xm2lNLmA0V/XQmIIIx2+rCE1v
8uu/G5uzsXeiv0mbUWCxhNib0cTqD2IE3yxos0tdIVPxhNwGrAMDVoAMB1tQcFM+nDuE82caSr2z
Q/YXZZrg5Xcq8E4lJ9VaTdoHT6UnEtmKrS3IRG6MKtz06bSvguCIg9CIFRToPhnURlc/XYvgepx4
gjV5Zu/eu7Hy4wIRFqMtPKZZmMXQRFJkrpzWxiwZDEXT0TWHnzNcm1OQjHwv8hASQli5rth7Ht0D
5W/2zWDDI+0isTWDvjgLJ8cgm4nYF2n3eyrH37aptyKn2KkA6G6UrizqxPmrtp3T7DuHOZ99ZqEE
NCgD1isW0pEK9smy8bfTy2wGpJsw40Dgcg36LuzUjaWoPpZeXrOEpUY6lfLALsfg7YbRoxzqY8rU
K0Z5pea3LuGULbKemEA3/cGw0dtS3KLdsauNoYlzWfxInck+iJR9qHoYpmrgkxnxPR2Ox8eWp2/O
HilTp7gZ1rTOwJdbkPRB3MlvjLwxH0XxUDmP0RJGKGthQge2KGBuTreJrAUqhgjGRLn2WGExP0SF
AZlh0E9Zd+5nIlrtPnwkGeWYFmRSKaf5LfKIN5075ledd9/zVorDzPAlrocx9pia7amT052oEcYp
jItxm1vXzKULqcnDnuoph3QvWRlwaO/S1F3iSY0PY6bhmzGpJ3xiEI+A1fedQ7r5kqKfk23GJZbq
YSSXaz//wNJRvowskHYyJwcsqKoKBzP59bWLgI2I6YtGI34a0/zPZKXN1rF8d8NnggVP4fwqisg+
uJPijGXWdbTUkuz7gPRLFmon5jLzyVtzOTtFDG3fJIADFzzZof5loKc8kxwYXXQUpQRDMJxRi82y
DTIPqc9Bf2MUYBIq0G4t8hGfWpceFt4XEIE15AYMu3x6hm4HKZv16jH1JFF2i2WSz+Jr+4hzSz05
yQssW/IeCB4tgBQ9oVGoXtHG53FY9f3OGn4Qk968wcsYrjoTP/i4tW89dl+ALVm1iZK/9ijL72IY
27PZGHprrl+ijCt3vW/nD85Ya7KamTG0AQQfPVl/Cbw4hyRoqEjvxtYLvpdzl64iQKYkYBGcudaP
Ic5Q7A1QHQxGSV4i5dG222lHgPPy6PA0bzzplie4Xvhj+UaHyChiDKGfHtQjYorH58bP0hs701uv
m/JNFMORERS0lrD423v9uHUGlcZuaf7N+0eJiP/STr8YSHTXXGLT6iFrR1kVPchycLcYa+29FPpk
kv7Fp8vEvmEM41myzJpQwByIPnTYbVF2ElQP9W6cWJLQvJD7TUwvkOhdQpni8cZ9MO3fIhz23jw6
qPBSQGwiocFN+k/bqW8k5xEebjEuTMpewy5cTkSVkH+IWQmwWWw0mf8EE/fgzo5/Yml7HPvpxXO9
/jZjBucKYo1xUwN9S0uurokXnNDuZcDCzOhStNSwU/Vd2ZmmQiKYsbKiY9nYv4LedE6RdK7aYYzg
aGfvT4M6kP4yguQX8Kq6jCY+dC+lTr+w1jEQDYJpn8vF3xfVdCjM2j8BlK/itOgHJP4+kV4pAPMk
mQvmCRqYch0HIzFT7FHk48ipSxq19yyE523MBOBU2Ug3tismIgYrMIQm894XLmyCqVujC4vkhJTn
tGSFDeWcnDaHk2JSfuwwqtp55LmeVO7NGz+Z37PW8s4OjoVNCWBwl+kyiqtQFVsNm+vVKshy8xkp
16hbDo2PS5hFlQAyWHJuMR7f2G037wIWb5bZnTiRNNIPf2TwMWYvIbFPJrLqzou+LDcZT6PDZLhz
PFIvBUXfJJudTZe9bVxBtRByGTVL19jb7nC1SF2AYNqam7X/PC+0s8hdE5YEnvi0GbGe3DD6JGp8
vCpvb2Uye0o1ZpFiCKmTfLOkuCDLxWno7uho1dFErO3otrpM8wPCaRo/2ZELmHkKT7c4IMJEce7r
U5Ir3J9dMMdTFYH+zp+kbIObav0t4hP9jZCGRCrjw9JsZQL1LOc2iQ1H/56pFS8VxOV1uHYJZUK8
IHKcAy9MclTuR1J7CaErifHpT3+SoPI/LPm7mctkH3l6vrjhGJ7USjlFwsxFPc+uWYUDxnKrb2Wl
u2vS59bLOL01WOYpzgbjmskwv5U9Jwmj/EOO4OS5zAbGQ4Xwr2Nx89YEuxTUJavwtKOy7frnhArm
71yogPxgAM2jh3jVd1CNrnCqomG8MHrk0QWQxi/eekOobB+rYAk2lI3RLTKfWXtdytk8pgq0vVqW
tybr5YUVxfyi3AVLt0GvMUjWTx5xb91Cetp6w9juSF7gV1M7LO/MIkCEGsAp7WbMQOn8tpAAcuV6
ML64Iy58O/ucGBMztR7Z0GSo0gIj6q7LQDxzpQ21Qw3E0+pUz7WTW1sjGCZGwwM79qWA7VygfQ6b
Ce4IDFimcol6sgmy9OII7SIAf2feB75ZxUNWyouTdfs+D5dzxaAYoIXpENQAUm1lcJudx7q59cjS
WDORcnQjE0vKVurwgncULECKeFs005dop5ad0QJxe6XSejSstRDdbsxabLUlvvchs9PYIhBiss45
KWSvlSd4lrYOpqXLDFNgdqosVl5DYJjwqN8TyAi9kaQXEVZPeeYIQtbadQJKfqjTfGf5ziniVgK6
oSx3RCLOj04991v2IzK2C9LZqkGqbTazDLK8X2hRjZOXNeFBW+IBvYE6328MBQKt0TwxTS3K53Ku
9z7Cm7eRT/yDHLsBF4E5Pswi/FEl6ZeBefOpcBykklVzQkxVk97hTJSMVbNf8rIkaYAAwlqBBota
Pz2VEFq3qmzTQ7AM7dFrJsH4n8kd1ENmr9m64xfsnr24lwkhUxPVYSvC70u3XIH0IXt3JnXWgWhY
ilTfMcb2vCUisc8M69fsmtS/czE99PTEB2mF7U765TPhUupWjkI/JklNFpll7+bSIdaaU+hAOCeR
qURioR7KPubOsDgki27vGAj4CDqhFJJTsAHCUTx6Kekif9tgdD6iekLX5xc/agN/qHa1/MFcvdkm
vMUm1z/RWPuc3hj+pozEnt4hzi0rp7fSkupaU1J4YGkHv/c3IefoCQsM04FD3o/iiMf+rcoyYlYi
29lOARlUXh/6scj74SRziB6EyLa34WyWwVc4EM2RtYm3s735zfVL9zT0w4qbR6xgI0KGfc4r2vf0
HSE6gQHBG1KbnhQFw09Z1y5/QJk0cc1ynO6RLB8b9O+hNgjvaYiIU5hB+rRu4kQWCsNCgGSdrijv
wd30iPCYay02r37Sbhw1VOCVrZ9tsu8sm0ofKpnbN9GhaGyiHaL62LhkmpZ1NmwbdKaHIlmOxKo3
O90ges/hCodAcsPm4Lu1+3cyT/hHNjmTfi8RzpNhWSPZu8axNot9XjC4ArG3Lf1kuKrS+KFL/Tu1
mYWUQzoQNw1wp1lc6wSh8nEZg+jaGLmC4NSHO9RUJQtNlqgtOJHKscWe6/360a22uV6hlfq7rG3K
lOCh7UvOexfwlt+2XOqhE7qRhLFDOSXmaV9PFVgrB4e8n9hILhnJUEugr2umbV+zzS1rGW5ymX1v
B1IfF2b8NKnoecBjoMQiVUEt80Nj5occ2uk59WLLIgp0MbpqF1QMv2yP1A4jEvamryuHhOcEKBLX
qIfa6/8wDzcPodN2G4zS035iyVbk9U/WZP5hTh3GWkTwVFRB+9TOwPT44EY9You0MyQvLcOlWbOv
HXAvnI2xz2jz+pc2z6AM5ClyiMFwX/vqZwAIElgY+76+nEFwZ413HNa+HkbPZuyFc5yx924NgWvB
YxSO51YyRm+pHMvgIzMimEBlUx1aM9O7tiEoqEx0EHMannmxgC6Vit7EbJ3HsbIITQ9XCKEJmoko
oK3CJLXBCOVuiadxLi6qnFM5lU9R0NeXqiImTHVK3YKAmtPv9YVDeI3Zy6PHQjAHEczWhIR0DMDk
jQpK8WYllTHIupMT2nJHkMOW5We6T3sVHRazRE6hN2FbBzujbNVtCJY3i03ZOpEKHgiFLHd3QIsd
8sRNzUz77xMh3ifWW5svEKUwzLszmEsmRz+Hyba2UtbGtnMY72V7NyEAz24p39La+pUVfcGWo/rT
0bQfSMkAg1J/VXmXXZDYhXHgyT+Tt4667LQ4Siz3XjgRcoOLMHbD5JdtV4+JvM9tGWTDdLWZI2H+
HXhXg6X2T1aVeVsdsX8p66Lbpn1jnDtPUshiLdwu5CVxzpZf7Hlpsoh/jpNFct0eGRaFBqF7otFX
p/9khrGVFCIfwXSaexU85FZvbS3icLeAcdiKZmW7x8D/EC1kPgTSjIWZ5Q+ke/QI+a29Lcbh1FbA
JrXiKKGOfK6Sv1ag6mfT9WbUEKHaV42UB6KxS67nesPMEaYP3UYTYRtJnfXCWkanvJh+9IUS57Sf
n5sKwBWpwpcCZwEktpoN4UI/HHbIsMBL8RxTD4iCYdCcu78TkrR3bt7zKk/esQ6ITfQ9mI75GMEY
DI1fBUZiE09rzMiR68GagKMdfj1Xhz7+kbaHqOiqXcrK8TGayToNkHQxoU13bpvAN2TZkpPakZZk
kE+zVZ8IOykOkrFfPLo/zNkIz60GkWeJSZwC91YzZHEMThzDeE4tD6aEHfEOsDs+yIX6APszwUxK
60OzmMDQWD9p12eh77QNKpKGc98lj/h+U0zen4bZGrM/UoUYXogT+yKSvhv3kinnFzWl+btQ7rOX
mNktm1uifjJxDcZJcn0drT0joRFUGP0PjjNe4C4p6DX9NbBIfMiovi3ToDcFQzDZrOuxPn3rkbNS
MBXywa7KU5sTkJqaqTpV2nt2qkAf7JZDayHe6oFfbZdn6bgp0Hn87inXBhV+JAXh69nk5Aedu/m2
jAxNHeB8k0F1LIfup113+VvDSOjAugyFx+i0t3JQbxRV8wnsKlKCqnivqJHmrHdOY6QIGdP9Pgly
2rQm6ziRJnc7kp8GoQ+DfZvMm6y3sweizNjc6YTesPUwmHc5rcCCC8NK5UML0OCCZC5ehez7Sqfh
c5fV49bQjRnPc/QZIFzbmj6UQ1fjPcC6NWyJMT2Sp+ac9ZwSJk8v1kvGbzlYBAYNkxUrh55mqc1r
RPBJw57wUKbsYogxkXCiRsKsopw02IhWB385r3HyciuSwo9lNJBT1fIp7xqbCU1WJeAE9dHUbvRQ
UEufxgKXud906J3s4paNBdF4aczPQV9uyJe5Dir0NnN2i7AMZhL/hJ1axaFkT8kKSnenpXFplYmf
BQW19UxX7shQaE591U9xiMVrF5L3iB1kZKTpfy/4rDyVFhhQu8tOFQqqx7IxbuWsxtPg590tSlPQ
B01WXCc+l5mjrQeP7LdtqxNACGjhsvyW9eRYdYUnLnlCasI89vZBVQWnVWXK7f3gD0e6ycCAFFX3
tn3i2nETM6Wi2TZPdSofHZuh7+LC2TPkeObFDHgL9RzkTWMem3wgwJApj2qV/5r4LCcyZb/WFTVK
MiE+GnM2Q6OwflWyqZ5E0O3HunV/hAxatliB+JHwd+yrezYbANHxq2969611zP4plP1bRUwhYiBt
b4kqLt69IvuqfX/8qonU8715ZQSih/UMWmGxzJfR8B0Azjq/hrZ7IJex+cFlsEKDSGApqLLsYXAU
0/FhDm5ZjqYkSUm71uNAxFZLHCSr9EQAEhXRS1YuvIlMuvO5dpotBukZyWLp3EgOT+hIe+9xbJZx
mwEiqBnlPbbrDWloBW5ZpZ9cPcE8nkz324JqfJNN7/jkorXHBasxFU/A1vSx083fsiGdNZREkNH0
IyhyZ/00RVZ6UybRallNeBSdL6Ob4Owx59yFmBkY32dya5tVtjfSIdjRWnuntlMCEwDetqWh7ldo
aSVFLTq4GoZCT1NnTwY+3jT/tDzrEXeycYCbQjyiQuTGcf8JU8yjIq/7k6indNcL6NqLnfs4qLLu
6OJ1es3L5W/D+1uEY/XmRoNzbOmjNzmf5cUEVTdpjh8Z5GhWlwn/o8jra6lWYYsbDqxWl+RcgpnO
xCIuGBrzm21dUsVyu+6dEgFJ9NwXaf1I8rd6yEfedTiGoA36BAaObtXd7K44mW396nhr5iPOnFOo
FAVNTx5dQMV1T0bXc/TCsJ/wAvIgXSwCREilySsa4Xd3CqeNmbc5YOCkeLY7PvC1Qzpd4AgmZEzz
rpEk8GW0MejqzC4v7GjpsZrxWEbWHA+yt59rfTcFe7t2KPyL9tPuNpjm1eLM2HVDbe+L9SpiFIxu
/VSgvEPbNLHA8oqlZi449C8pPMTnKHvo/ANmq+J3znhq62uze+rGp7ovikuBuYDGM7e+I0zEwG0p
Qj1YM3zQL47TNWnc8Icj+5rtDxdFi/EP1WHAdilNt8wsh5+VlkgX/cZ9KK3uk47APAPaN4+RcPYm
dvBgmutzj56cV4XDKS/G7GnSzlsdUuu5VsaEZL0JWVCB3BieJdfvJ2wQz5YjNj6MkAdXdqiIpCXO
4wwct2/xG3XetKFlnXjXcpP29NvGMk3HYhgO45hbJ5B18iVBGEfOyD7gXNyWzriAYBzkcfbTiZFM
+TAZ2AKbyEnflWDsmpZdcuFVr3Awtgyg3bz6LBIKEWAd4rmsBlDQbEf/H3tntts4tmXbX7k470yw
3SQv6lygJKqXLPd2+IVwOMLse3Kz+fo7yMhKZyZw6qDeCwgI6sWwKHKvteYc85nZNjK9Ozp7wkyu
eobgLgN+6Njlc9bN1TN0gVruFWxDFzNQn3wGmp+FUXEKtK1b0dHpk43Ku/qOccNU6C7pWQw5rT9u
RihRXtFlN8UkI9ZPlOhFUqoXlV7/Kki6hxaBMn/XPHoJK9o7lYNfrB/hmM4hkFYABpRFqMxkeSmT
tPYyVJnMoVwOwrHl39aZeHcCQZ6ZkA+6ElzrEMFtl+TDzhfglxOfj6nN9M4aHefEnL5gEtzH9ElS
+Kkp4B9pjvKux13S4zt4FTWNzySJ7jTchgxKdLHiN4nLwz/g/tuKRhc/OnwKwt8QVWvfLBexpdk3
ZmCqF2hMXuApzINeU7OqTyJlh9cSIgvamhg3mYXOyeiR93XkuexSRWaXMorRbltW9xSyc9PsTZ4R
U8U72oeUVFNgH8om0FZu75bfR0ZEYwT/P4xBH5SOax11YyJtuRDoOxtG9UZmfJCZkDw1tHBYDVhk
odskz6kEHd6PoyhOSuv/HGgH3Ud+PG3LHKGCu/SrcjSmeRkazG5oX4m6yc7O+GnbyjB4hoGyE6gM
QcGm1u2qdnYdRLHxZE09kZI6MbANqTVPlab+flOUnO+gxY3bOpXdXi2Qhaf5kB3GfsQskAVvY2dE
T2l575Zu8Sx1P7jvjR7NRRzfuX2oXAEf7MrQf6SrA13bcEPkea59l+R++Kwts4huKI/Sz9cuvs/H
MJ3OrWvZtFOS8TEp6LRhMjvVKSIMyhzj1NtYogK3rl4nnxEW5oLyiDdT7uqanoOLmg2wQOcSuE4J
bSHCzmd5+WTVw67Jegd/SZrfWCM+SLK5u9WI1HwjAQtume6iqLSa4kYvsk9aDc6u0lUUDKR0HFiR
85NgsbEaMgb8/qhwmGGlu1Zbco3JG6err1njRbDgX5dFL1nfKdre1cz2KidK3hJe6fPI7KHtnO6e
Dfsc69r1JuQhmy4J+32ODG1Vt4l/RvbdbphqMmD1a3ElAnTnEIwqO/8kAxa8WdN98nXSICSQgR2p
M7Z5lsynYs24pdI1bykrOyw/FqEf1rBphyLZmC+jlSWPhLHUj6zfgpWqpOHOKlkf9Tk1dj+10401
0ChrR/ulM9TuCYktJa6djXeMdrQboo+8LrHjCxYOiwnk+FaLVrssF4rUGPbggaR/wX2MyfZ15cqd
E00nvqv0iFpPu/ctco275K5sfAOs9sAxTaOsEbbxOGkPravoL9pH2nQ3BFwEz6GiB1eIIi+DcEsv
tewCf1vYX7u66a+ZM51xwPruEeRNTIY6fYNtPrJEnTC+MibO1W1T1c1CNCD5e+KsbBBpbBExftuZ
6Xvsor0c4tJ4QScVIrJ7aCUVSSy0YFsYsr6ETX61TalcKRgQAYWSHs8U1yctUI5NyTcPNOVFTFq3
N6UNQtGW36gstAPGMeNEyy7YD4OWbd0Bz0ydTvnGRQdK4yQxxUCpGtobPfArr8A7h9usfg7piq8Z
dr+nxAs8Td2taMOMbHWSYKam+ynL9n4sNccbTPJ2IVUcZWFYwOOCp8Ct1FOXtebKGpXJ4zzh7Hrd
lL8Ml/9LNP13RFNVxQf6r4Gm/5m+f3/P/go0XV7yXzxT8zcwNJh0XRbdugZz84to6vxm2qTX2fCA
cKTTxv4jXdCwIJraM64Jk7oQGE7/IJoa6m+6Dn4QVCO6GAIktP8J0fTvZmaC84SDDx4/J3yf2dH7
V1NrrJW62RjwX9qsdbd4pCAYT+6JopZOKuMDWmr7psLmEhAzv8LwzLxL+sn/0FO9bIYN1NVla9SZ
1vTXzZg0RBByksq+wu62GlPdOSEJ+W436g83b72gimGkNRD7O3xj61ZVYpL6BmP/p6/u9pfd/v/k
XXZbRHnb/PMff2cDzJuxYGNM3XBBtVizBfhPnA8H+UnjSiZoam3SG4eatxk1RT8oPlMT+9D3xSur
hlsRua9AZZRVWLTrUgOfitdM2TVk3930EWHe/2azYCfwwb+29/Djn/8APGLZEGc1hHHIhwwUcX/d
MBQWtJHt2t/bEmdGphL+asbVVStCVIM2piRkrgQ1hiES5gkPpj3CdB5iHQZM1WDDlFIUG0oYsfO7
4CjLwj1rQ4p/z94lg++cG53QNQRUt32hm+fxj4u0RBMXIvXxSrobm7wn5oXz3XDF7U9OPcdnv8pK
CuMa4WSkFJdgVFCFFqSIVY440gsK7iuLXjnClN04Ow5ZECsH5IafLhI9ehCNuq78eNO0zd6u0ouv
MReBDhyuWf63FzVrfsjBXbFEKdf8t/OLGk8PTlEzBR0//KBdG01MnFGLGp/+Q9/uHBvoSTLKU5Ac
NId6UMp1KzJj7hXf2PEPF1CjGffhKU1Sun9wu2FDI9vL9f7RD2RMKF4nNo3LOC5bx3Q/z6lqiq3m
0lm0bNCRDoZbdF+HOiS8QMKyT0aH+bjtFX56cEJtj1yjXSec4is1Oygl+nojdH+28xcykxH66CWz
xEjYbJd5U0CwikAbmswi0R61KEyr1ovQj/azkLRCUZrP0tLBFpvMrT7tfLot0J5WaFDjWYw6yOou
fiDT7zvSOXyGs2g1ntWrhJVek2ZcTSUxCcNshQqscW0ZJSGitTwHtI8aJSSspJsAP5nm1piVsn69
t3McAqBiHzRDiJ2uxQfZheQ/SUQKZTh6VtY/gTqa0F8hxlUGZLkl+lyBTte3bwmuewts5LvlIuRF
0evO0l4c2fiuDPWuRfVro/7VZhkwzoJ4VS/S4FkkrM5y4dz+ppUP0Swidmc5cax+DyTy4sQCjDut
1Fl2TG9KxRLaw35MOKsjTW5mkXI+y5XjWbhsIz/JZilzN4uanVnebM5C5xTFszZLn4dZBB2jhh5Z
ua0h12NMHPvPVOgE5dEaIgJIcWCeibmorbKdBstza0QBWiOztKgR6rOVYMmLKkTZ5SzPdmeddmdY
XihMUgAsLqAyouderqqznvvrImtDCmiy3VbLfYoFLX0WimPQp2ZDO06RZW2ZldHsn++Si8Z8ub1c
tCjQtVmK/vWU5VoyP3l5xdcDy31fN5dr9SyBj5FcLlz+fNHHo6t8CWbJ/HJfN3sBlmvmLK030djr
i+5/CTLtf2nwZ57/8kRtluhTS5EkP1sBloti0fIvV9llsB7wJyUZe5b9L+/7685fl8uzIAw4q2m2
DSw36z/eabk5/W41mD/zT1syzrYEH39CO4fAYoWNN8vTv/4TzuJt+PU5y73jsvHL2wMEY8OWq9Wy
uRxC8nWMe8IU0AOs2P3ZGbBTG4XdUwm0732CulI3+fEEFk2xOqhOKM2drYz928ZX6SKrPm0Iwr6G
GofIIEEIk1XfXaU/xs9CUHhk5CHBYb3DO/1sGt1nSyRmmdKKcy0kvj76hk06dtneYCC9aoxBPSgc
2MkQmePR63rvq8G9id90Y0VhvJJ2fB8bUHSEcfUTFVVp1d7pgYO+N+/eELlhaGQqJ5o53NbFA2wF
pdgRhnwT5iOZAPkbkJPLUDrMWmNAqhy/YfS55c9WgpDLRb3PjaifNR/II60YeaOqPbhoJHeFLG+U
wQ+PSH8OJraLR4RSO19pPtCzbLCY6BsKcVocFhWIHVR3+dQin/QJKS9DE0SEUbp4IbAPqPaoMOgs
A2/219u6dsCfh1OgJ2yFybu6KVLihZOhWdfR6CBXyXQOv0AGLO1nxe/3W9VdRYhrPQJ1s21/JJia
zyISJQVJHnuoqrpN184nLZfWgTAxZDAEdpqu22J+wv+5zdzRXrllNHpJMTzhx+d0hjt5KxUHVWt5
aobQurWnYN/ro+/pJuKBqPtR99lPc5q+S7V+spQ6v1ekjeMAaa+bcKqDmFpe6U8Qexo09lrt4uJk
frLec4EgwgFsURlhO07XVSLfG3DYK7ueq3M7QhEhOI+qtX4KKVOJEj0ODb+w2koQIwYYoSayZSYC
NDMRI7OVOjbJjhTRW0dlyg2HrliVZfgZFfKYVdrJqqsfgCN6GvbOpqyuuFNeIyb/HhATVLNVd8xs
fBV9ZLwImmcy0k9gpdDppNWwVwrlQaN1vJNmhnEC4Xyuie96Vv0UA73pMqqqzTiZeHVdoPhFedIE
/B8HcY5ZTDeTQu9psrC56kq+6gf6n2rsr1yVPUAnqqaxjQNdoP1o6SgmR7QSxV6dVNNjx74KPRy3
FHqJZ4qg3OsgHXQdzbQcNgENP0w0iXJbsJo5yOEnljN6sX4wbVFDbYO2f4sKdfLIZAQrQuBSlH3w
Ez9IS9xFCfxgu7TO+OO8xM6f/DanTV3Uj8K6KSRaMmvjDO195nfxSqn191oyjQ9JykKWzhDfCV+N
CA6vSmlOXgtxSeU1JrOPb6I4GTonKNTKiVs5a6no6Tmqg1t1llBa070UBilt8rX3DWdtO8NwCn1U
wNT2a53cMNjACfr+9TQUuODoOIhguK81sLuignmhTMYntjH2LR1fG+FhuZ25G1mWOydT34YKeEHo
lh9mniCAtMHyZp1DXyPiLJbgYHFRK7sSS2i3y5kGGeV1iBuiOyyUtd3gbrSgQ1x3UGkc6plz69jV
bSO0aDUo5oqF07fB7y9AqZ/rhEOTm7EfKkda4CVH7fF2ttGvgtG58+tmY2mSZqoM2D1Ck8MkMVaO
4t6TVsLRJaRBFQbdZrAtTsI1oZ5Woe9LW77EqiStiKlXbGCXlSE+1KTatjnS9MqgaY5CyA5wDCBh
CZGxMYtHcKqQqJUa3jDJ7lRP9/oU6htHR8kb+OVbSYjPqjO157gFCdCbxqM9nZwI/B3yzouqpo9j
LH46g/o+kuWp+E8K41UAlTf0jFa06B5QH9YrP6Yj7Do/8j57KUrCWNVojwO5K7DxZnboGYGb3hBF
jBQYZkl2k1bC2ET5nAczP7Lc9+thLRWspQQBZ0X5WHGS2adSf12e5ZdZjU6dCSu94OZGYRGzoweV
r1rdIZ7c1xRwLlmOutgdz/pA3yPMRvpS1oZpRrbBklHR1HQziCKCeOMaZmmhE7dnVy6S1srHh5HU
6I3UT3vPIGo8G0Flb2i+39emf8jKxmYQr9uXHiUoFEUNmyWycoxg+lpMnNJ8lVG9pjxGts3/cN4S
U22njcARy1HV5s8nVWi2Bl7oeppz7WYFafSJGyW/4hDmYqiZZ0r53oe1xEnmpnzxhKYnzuBfOns0
LpLvG7fWBdU4/+s2u7il/lOnlYjQZ3hTAFynur+iRPLPcTs4h0wtbpsoErs8Ny+5lXgVQqwbJ0ui
jWqUn4pCB802hiMdoisTVYOTXmsQxDfn5qTp5btK35aXFIdZJqsXOL97q76YvQY5bVDvLHg2B3A0
2bkcGSM7SsNr7WYF4oS+ZoblKkgJVYb+WjB30MaNU0kfg448jDU82CwiqXEQJ3qY7qGtyu4mafr8
BlFQn/sJPo+w2msj3jIiU6FoYvuO++RI0+je7/rxBk2AedTIsiFZ+jMUbCPjW3IU+JiMPQsUOkF2
VnIB3jQvwa2XKue4bzUq8i56S639jfYYEQo1+btUHPJGr9WDTNQ956UR92oOjU/zmaXjNzUtxjfT
hIbFd5UNYFKiuZqiOqFBOOQkU92k8wXd0J+905g4WdjRxfScQrpYWfu4Z0pDy6rdmHYyrlXfb28c
I/ruBgP2Xd9JzugwvCxFC+zr0w8H45zlfhdEIwFFOC4Xcr6mFPaorZerDRYf2AzzvUbQOZykqOiI
kC/nmJ/lWhwKQom+bi93muUS+zM/M1wep5D//fnL43+/szFdLzEmvCBdgZgq5K8t5lz65Vo0hwT9
y5vLU+r5Fcu1r9cuL/u6uVz7eisHhTg2cGSMyzsvb8Dx21Ja5+ArKqlEWMmOy7Wvi395n5Ob3e9Z
v397TsWBH8Q9Cnca5L/SgJf3s/WYqLivt84q0sGWm7/e6+ttImKsfn+mSePel+ahMlYo8uJfz//T
44HZuRrxCGx+4gjyZb/ef3m/ruveamfUNyyVWtBo82cmyFz1zXI1BUtC7vBTOjHMgSJ6DZU8ZeFp
pC/CynZtEWjXXmncVZuMzVqnxDvEAQ1d0DByldswUBlGthuQl7dhHNxFAwq6GowHfxtSIQQz4Nos
sgscxRosUdZsK8dPL07W1FsFwhMDK25KBAuXSAEMpoTWsO3LHhlrYzzHKqr6yaCUho+LTAIdDKAa
0e2jvNYODj7Ps53Wq0mtHzCA96EZ7ztZp+eYbMhzGdbhGnXvttVCPO19QzBjrV5hncEcn6yxPkPa
L1aBinNmdPd2OxXnUR6fKMSnM8D26bxcc2qdRULhcqadH9DmCyRmRzBTMfyG6PengaebzoZg8pZo
aAeR8lUlWzJZ3yI8h5c4glMxjdQETaJW+Fh9z2kJP0ARva4NCDYyRf3bzhcavYsmDqxDXCGxC5Gb
eukNEqiLTqVyDPLKOOnBbcqJjb8Rb0g5z+llKoYzR9PhbAXZY6VbSF/nZ9SB0p8ThWSCkUHIpknp
vis21DHbSekwDNGzrdflZXKclLUbVGYgAR8h2uktgWyrxiUnzwlNXHWqNUsI9341e9gJg1gVLrZn
MUTvfjUU6MyiVwRF0S5wCvWspg6Jj/O15cLoR9ysFjgVPc1n6mi0pfejGHwFckr0wluehdgOKECX
EcPLZO6E21Wc4KbvMTMRiqDZHy7l/Nm2IDzmQbtR5lvdvKdQX9CnNAUanj/uC21aK0OzamR/X+as
euMJnM2yYy3XEMsG29jSMQ1o+sjCsT3DdRL7RQrv9q2xS+L4ZXJNvfSC9ZBY2vlLKi/6kqDGdg+G
m0Ufwxp6tv0mUIvpgOT5WI4FekuV6FbbUmyWWo5/1tVMOS/XUpzFFGARg4msvETZ2W6jZh91loKo
3FJySG7Vy9Tpx1r0E2LCflxZiUzOQk+Ts2G332pj55oQb5Z7A1hAHhMMOjwM0M/2H89cnr5c2M4p
FqRJuNBLupFUPlTormeOnImj+SsKM5Jlnflv2M47/XKhdVGxnjSt5NxaUgha8WkK+98vlCggvni5
/euqopABStWe48CYnpcHuvklRdx1f3ni8tDybsvjy01bBTRoJIb262O+Hvj61OW+r5tuWxme2bHk
/brv60NLo8mOY/dixITYreowSv606WUgKAFM/Hhf2/f1iV+bVy1bnko6Z+BrrPXySM8O55rx7L/n
T/H12X/bvL/dXJ78t81YXrs8D3ntR9pVlzr2sx34QvBMBgYvC/RY0uEu6UPQiTWuMzOL8tuChjPe
KeO1QBN5E9c6pE86PzDqzIjs1dC6uGFCJnwz3fgF02x1+AD/U65xSfNrqK3Oy61UOxaprp9pPt4G
1iT2rOrDsZ2uQfwClhasZ2hs9DoB5zSYG4dYCQ5SVLpm4WAw4tdpBvRjS4jPc20ZvjngbIvUXjlT
g4uxH6ajibFil7Ule7AOvqBzvvn5qF5El76G1DU7uhuUo8aAJ4R8nQMb0eL8YzloubGzVbTbYBqD
y+Tnb5k6Oi8yfC/JMSzr2W9LWkMt671Sy7tccpxtW6LKRoqn9eRg6Ujy5FuocFqe+qk/mxWNpL4z
Pjqz+cCjYx7mTsdGYixetUN805ryW+M7t5mliq1i4rUDQBNrL9Rp1ikd083Ed7TheO5vfDgQK9D7
UBhhVynkiz74lqqvi3jkSJQ5DACGygPYcWLdj5pOlIQnk2VdueZ3a6bHV2p/yPkJ3utFYtFBJ4gA
nguuUhVgaNk316HmrrxAk2fQ79FMvGhYxqA+EJ/dV81bq+J6MkcKi8mEqVC+TrEVPKDn2IEwF1t2
kkvfc/ov8C3LSo8AtQxXRfo3cqShw0/ZPIK0h1ZPCaasulbUd6qL4zDBg9FJJd/7qd+fLBAJPdF6
rWiYcfrHAg7seXDGySsKIoGxhuIefIt94Zx7OZaPrRsdW9qXh0IyDe5yNAI0v2ZxJbAprSzE1ewo
l4oM9ozZTFtyLa17LQ62RMrgHioEIsJeu/gqJvoyMwg1gDiZ+ug8qqj/qefBCH4drTrr7HE/tARX
0jvDzuVOE+A/nYxwH5M7yDLlwIKk2PihskkoiTdqpraomgk7DU2JlWaclLsSkWTn9N1B4KbzENHn
2BhLfV+M8ScRcMlVNQt35bBH0WkzaPJh4huDDrG17LdhCgqoS/vvVH0QxwSuL2xXEIGcQ6KJ9tdY
7n+Hvv9u6OtaDNj+m6FvnbznzXvzlxjL5TX/NfV1f2N6aNo22H73r1Nf1/xNaMKl02valuVYLujk
OU01/Oc/DPEbwQnzhM81DEzE86y4YUwzP2T8ppIbY7nOPCR1HAak/+8/Pob/G/wsfp9rNn+7/ec5
p46d568DRTjG/DMIH9IISJnFi38dKKLgZjaod+bBSh1nbXA28hCancLIek5NOzp0ehQgQzE/aKja
RP0amjhgQf9mD5XKL7WJ9vQwHhyRfWvcNPTEhD6pKCgPNCV4cjUq+AwBOrom5A5GJI6shT0nuEBb
GTaxnhHu5LsYuTv7JRjj2SUcb0Kz8dBnOrhADMSI9nSh4o4HqCZMYoiItra6biSbyDfWZaJ9Z3o4
xw2c1ZxM3ZCJ0Kq1YxKmZqI7EpjPRBrioaF1jRrC07F4X1m+78k88728S8t16TKAigfV2mW6TksB
MZ5Qhbqxx/DWzF39kKocl7K3Q12GT2U5iZNTOaPXVT0/9cm8QYE/3cbQwD2aYQD57kLRt2fFiZlR
2Wjci4Jw+iLFx8awMCrI35qAu0VIwDDTx8PVKq6uBqS2jYnORmurrXWSTUF8+MM66LBoWPZPn0zn
XVUXr6iqQSr0eX7qp9M4TRba2Fxdqyn2qRsNeMWh6I6l69MvrpsLWS4rocfYBeLxuc/0hwxpsJdn
4Ys7VfEGpoe5HTMF0aXR1tup//TT4drW/m0aJ5RSaqLuTMloMMKSt65xqyRdZJ5YCWJmUt0rFAka
lE3JWU0v0d5puE1puLTg69d+gsEjiCDUiWrrW3KLApygeVequ6K3LhaOEwdnXuw6s4Slgg3O6nVI
WRtzwgl2WuJkJFdXwmNIh+/cch9LK7dWFVzBHZoEWn9lvJ/6/I1ElPsCp75NvjbJJrRxMpcFh4LH
rWlp+04uguA5+00PQDnGCcYdEabepOZv2LvcqgyeYDgwTvX0IP+IK2yM4XBPUZY7IwUcmipKhOEt
ZHG6TnFE9BkJ8plKHdoFACFKbd8K5xWyGcLeWiab1tV+KFX0BHiC6cljnTrF0U4z/l+a/T5b90h+
idai49utrOLdlinu5j5BKe5g7YkUxd5ngY68akzotvn+CZVoUvoJWEQBNBrz52qocHiU0c9Jp2sN
qlliODa3vVKuWqCSaVp68QTTJB4VyORZ8C516rfEv1WA3bHOH19jA7pAhmtLb72eTMJV2wT0ZDO5
N5SZUaneN4P1IaPU3CV5sI/z5ge9WmwV6RjyB9XvgKQ8pAiZNs8YzsptzlaTRyIwXkPNHjpxWye4
CWfSD6JixSbFtUrikzR75vRxgTAy/Ehw6q8Ih+X4wSS60o03M4YEJ6G9YT9h0F6CACWiyasx5K0q
Vs99fl+IXu7EJMVOdtFzOAcUCDNeDfygQz19LlXzG6s/yBvtKYhocZdMX9QNkIkL/yek6Rctcu5j
fnGt4+A40m98HEQrgopyQE5zfxsRvIE8dqdDZFMcBbuDfWcqWHcxYDHljveDSQLS0AAunmrMo2r2
oeNrQUCY3VbMHSD/RI8BuYteoPcXeC5QvnI8oFmFz0iTyayz6z+ZTg0rDAPfrA6JJYW3odTx0VHM
t4bc4Buzrg/+t0oMPSY5utAmng+DpeU+GlhtaK316SN/Wenp4J+Ce6cEu57gVXww9aOt2z/SnIVr
FsfmJkKHz3gyWxeBGaLLrZK1q8pD5qfYaOp2g8DuNZkTxDkHsJub1IKFrKGDTfa3Ph/vB8BP84+y
P5B3s4I8a1xiR8n539SNR/oFYpjhEujIzscSoAoVP8KUsGAaNZGZKySrLjDp+EKj4a1noOipVs0c
3P4OO7226h+J1QcEZdKLsEuYkDDrt3XIKp1vbXAnsGMdzgtMqNsR5gMTkAbJsB8re2cWJjSqe4jz
muT0gm5LEkSrGtTRuZ1wKXP0IcSTsVr6owDOvQ5APReBc6vTCAOSqqqem8DgqlIb8jz4bQXZ1qnr
g3u9LZSZFQuO2se5YHmyVC6jyooTu/5MbYrWQamJo52V7YqMyxRpL3sGnY7Mby6hQ1djUrHTOvjG
toNBoGg7kqroIqvQSoJOtBBzfdqHwbatsmfSN1ROZgP9xiaCsNcb2DDIQFSmWMfFzSeEdbrVWVm+
D1qq74e84BSrEgPstvlVYuyIIts50yG4Gaqigg05vFJvqFC+X4lAbdZ0PrA9kLsSMp3COhc6awBQ
YhUlV1KmzBMHAw7K9NeQ/fY7hKYIRwRHPDIb6yHZxZA7Nvi+Wy81rGenCJ4rQQ+hkrUCOiYLPM2a
c6d8fHbMY7HPdjcIJ4xdnyYBRB6m2HqQvKM7eYrBwD9Pzp42q+OhFQ7o+m8kEuGc+m2vY/xhuAPL
VBDKOmL+Mofqmssp3VjuMTCayjPnORXexqAT0RFl+r7OuUjKiCZ2T/9Yc5+lCJ8igKkBbrxIuDvV
BOHllPJcE5fiaV3AN0urHPeqVdO5n61QnFUBD/CpOuKNMCU3pHqmpCoIRnEh6KEXxterAH5JGLH6
+jFPxockB4jeso0KB5JVQv2yjyQLeKWtL4JJW4q39m7MxFtQ+WRaD/1hijT3ZAW9N9C4X9WA5vya
HzLW4p1WduHFj8U5GjOyHyw0SiqCu9yPvD6q3hk2ZLF+yn2b6rI0P12jZM8ft+gAmqewqo8lM2A1
Zfg19C7C3MhVvU4Jr/ok04t2avKAH581GBd/MvZa1ImDw6oJ3HjlRZ3LfNX/6bYvWWwxmrMKJrJ9
ssfetvaHNDto6Fo2ij3eWtduZMdLtOpN4BpZKT0n6J4EO5uDmRfXJRQ+VDpJhxVOZ4frgThxbDG/
1/wQAal2r1Ip0CinmK3xinjTq622b2NhZmeVgrdg9XZKYcxAnzGDk5W4b1pcwcbEUs4vN3mMFTKs
7Pms3SGWPZCxBvZlrrt8E0xz0PiekTWvDJjVXWiWcGCHmGdikZUhCTo/deyCnAwthArNwe/TdzOh
EdyUnElROKkcjzhYNVET720guI7p3hHUif01ZSUYmeML2JjKs5sWZjTiLAZoDcgxdUBSndMLDlr9
ENc4+f1OwxJF4YbOAPGxWw2HqbeiTdyGsDoL/0BubrQupok1k8uxi1UghgXnMBh86wlSck8zmClL
ggVdGXXnspkir7XwqNZhonuonPed67o4RUq50ozwPUUwvsazsE0n54bz0rCxC2P0Alu07JGzgzL3
X4g+FlP3KBF+rf2mVy+pTVka21sogjhUA/3VsisYTYL8Bwcv+LLmSpQImILDnxp6tDf4x0YBmoJf
H+Not88cQRK3TQiI4BQ4It+mI8XKAiEclT3j/NgCWKd2ien55YYExqvbMwA22pFNqtT7KS33rV/f
h5EB42LSnFXcIFjmS6ib9tBpxkvTtSNigLIkFABvqGoIlhI9JmkJE6AngHmfttbOojHs4XHJ1kRq
uNCigvQgTJWK+zVl7bKTcdx6+lDLi40WDcvxd3Ll8dbnwfdo6ja6ZBCqwfTHEUquK/mPzHHJ4cVn
gblPl58aMaCrIG8K8LQclMee3pYJeZplm8lyk6Wmbw7fZNEbN/1nb5TvI5mIVWFcMh0JR0Rg5yrs
jNfKyUEDtaZnxki60oj2OHkcLBGdY1UA2sBHXccYlfvSPuh47CmGOhWSw3RvV7g1sDzA+reLo9UM
j4ksOwAGFSGArZlv6sExqDoqd12rNFuEndxDoCb+TcHrYEtgfS36ErdlCZ7p8Xukqtecxcp8NgwS
28Wu7NqrAbzsOj/YPxwiMyyVtFP6L/xOasaxYBFEKk9F9gNsmLKyZGmvhOOcqFzVx7E/YNomSTyv
t1HRfLBWemOllw8A30iF6TaIfD0rUWfuVwfqZGBGjhl0NpjjYRdFtQZzLVa6qDZSyAIg9crHGrQC
J8HvLRrPwageYq0Tl84vxBoo8sck+mILLwloew41Hd3euoFV2jqKp/lpsTK2SSjtLXPhbD2GIYuv
tL2aZoXgQjoc4mi1JYVyAguuHmpDvwKPt9ZB3L44cw5MIuO3rOlXdqyUF4MByyoD976yLILiGpIk
Yk6Md90YX0CydQf4XuweTv9N7fpobdSw8kvjMzXSB1lxKBXaxQlTSkRXYmgnJwVK7xWQs0rAys70
m3MuSsqY2qBPqYuDZPzgR9DFEhRVTmU8B3aJZrfri51IaRxyDp2owmCKn4R+lQFrCWZFRyMfBF1X
0v5omnqBpXwgvVJblrJ5I03GO/DXyCsEpEWGbK00hEQp3+MewD+9gGAFHQgY+Rx5TbGjbTpSira6
ClQAJ2TotWN4dLDgrZqqgrKH2RdFUcgUiIXYOgkSz2kqTF45KWgAKeM1p9NPx8FU2tjbWAvdHeaw
geAi9xsasBdN9dsH11bu1Ry1BFSL1HQBAwdPds43l0SAqwNK9nykNqnuzZJq3p3kxIHfF15QktCh
lu8aoQBrAXIO9xarrHjK0WF2Jpbo5NG15Rm4eL0vOvP/s3ce23LjWpp+l57zLhD0g56EN8fqyE+4
UlKK3ns+fX1AZGboqqu6Vs1rggWQDAYjSMLs/Zv3RhCT2GqXwxJv7EG8T1N05+e55C9tsYcx46sY
EvA5BYyrwMc1BjrWZllQ34sS55vROR+QCOC2y8+BUwAyT1vGPaZRlrlzYrMktpwm6GNXC3p2Lvbx
YEUyoBFDBywwdgDRZua0HasvfQdmvErwsZPT1ymJq2tFV5CUvn9MY/kG7mcLrrh+D6RqFGiDJK6L
pp94ER15JjhDjHkZ6lO9dgfG0iz9Xkbxp9RvnAeA44+rsfgbxsvZ/AlB5Ws0hBe/F8hWrg1IIHg8
iuAvC0tuQ3Mg6+UuWwMNbpdEHmNIhuM72hIb0MekuRiiou6lzL5O/ZI/yKkjVD+lT56YfgzlTzkF
KAsRyEacYtiG5Hu2zjShR24gru7aJbJB+BesvXco3RmOf5SOG1hUnjuFr6ExbWJvJicsLZw+kMZH
NO4R5bs9qzdjXxh452CY/C5HcEQhUbdFz6rSbwTL02WYTguM6irvHxDYhco7EKPqkCDyfPFeTo13
9q31U+EdKiMLt0VK51KF5mNW9PLUM+NxUzPdjZPBOIoR5Kb166dQzUuQAEb3Pi8fTceAQe8DHW1n
8bEegw/IGrobt//oNv56IB/6faoiNqQ8y3bzMPnMHIauj0kioOoqo8cCAbsR2YQpCYhajHh3RUX6
NscNNNCYsMw2zaM32D8X1mLLY98QGuqRZOFxEvJduSafEdfq3pkxzIq0nP5YnePUpfUZCdrPrjVv
H/ugf0vW+P1q+YBOOzqwBPmffoyqSzdwr29V3U6LH9ngow2T9OkJJ4Z9Tb7mogvT9RG7QflTt0iz
V5fGLEHK2+GLJD69FJ44h0pTT+bgtsNBPI+JAEldDOeuQN0mNAt+wgKdi6eJ6pSjy0/s7RibCT1Z
Npz0YtJvSWnl0Qy2y+3G13hqEN2bfpZWl51j022VPMxL58mPQ4eCZw2H+mSxvDNHhJl7ZecxGS/Y
kg3fJmw2mjwgMt855ZXssgt2Eh3eIp8UyyD0uTLsqYwG2y3SF9+BHp1dA3Amlkr0aKaz558u92bh
s2qW2bN6XYHFIVBjvAkvRgNSTAgseo/GBLyb9eywS7BTFP1AEMhMWNKJE3Sx5V1oVDOTE0ALef8O
kBwaoTXQO8t9tP3ikk35Vzwcniqy27vKENs2i56kd20T+8Nk+dlxTWCZVuCDsAXD9APb4TiQ61aI
r4lJ114M+KCkOUrBiy/f5RCIdr1Xf2F4uJqivzQpZq9FSorBd5yHsC6Z0RkZ+n41zi1e7j9lvfsF
eNTnOijeNXXdEQ0avw9z0KDTjeh/Iba2C88zbVSOcswlDz3dylqj7ePuMh5a8YIMxKO5jGheVh4K
DLxCsjTrTd10uNYI6+Tk5dtq7JmSvY6OkR2rvsfnyhs/FxA0PCvExK4osstENiNPUoCG1qEtMbXz
HJCLfrOGxyjProQTnmxLPiz4ghyc0a4vU2D1m3kgrSi8sb7IfwqrLGtSwxyit2EZgMCGNZdbHwLi
ZZqLEQ0Y43td5NjtrNFzx6MEEIsWPJQPXeF/S0aiJk2Xd7sVsvlGvxxuosSl4R3RySAlmw/uBQqH
dekv5MfrC15ERGXQ/7Xm5rMFSOmCTRw5RuaQcFORe9l1NiwOfeWIsU6IvrH2WxEMIBDCpfbkhXDb
nmL/mEQWRInsK1pCr23KlN93/BqWIkWRRcCV7m2TGyVSN8ZBhfdZFwt6UShvqXYqTzbh9DP62tfe
SoMDVMlWzuwIMoDA4+x6ONa2j1EnUdNJVDCH1Sbit/4n/TJaHhEtSZISscO/zg6A/O+zq++2kCw5
gwcuhmvDl+SIOwLF4Bc73qCcQdT/oNtlHLQHTy7vHGv4FozyOsSET6aOu+ugRRnGDXK/JNgAcq22
Qs+gaYnIuoVOeBRNiNj35ynJ+qNRjVykulLdi+hm1VrrFtIM+BP1q/Wlt1b+uWG0YogZuksgB8CF
o40Cg92fyrDa+x7dL6Z7TBvl8Np3oX2YnRS49FwUERRdRVwwAmAcTRm806L/42Kf4roaj8zB6BOK
IKhPcboSlnLI0hezcbTAx0/bJBVXkYT21WwHVmQzalcIF08XEfXFBk0id1esC/CUGNf6i/4eYJGs
ZXKQaoMJqMEzvO7iGCgCGp08uYbtii3BxaU+qRmG7n8RvuovAWIO/aJvIRh40IHMRhVkLQQReAO3
6aZ+4lDR+7mKuUA6O+Yxk4h/A+HMT7dXRb8vqpDuQodZex5gib66DLWPijHCsdUl4MMbHwQ6Pksp
JgMJXpllh5ZqiizABfkZO6tQLG1Qu6ydP4sI1EeRO09kIIODFhrVhQWCb+/0vPKeh7+hVTc+z7w1
e3g84BtShV1EvJvepl8vScdUncUVYPs8hGCWYsLBwIbYPase/TLqolbPs67FidGe+khp4ZdZTgo+
qS8Rdnm3YlWPxvfBHRhlTQi2lwjDmcvgfhBl2p/1fZA5vh+3O0I0x5fGd/SzWQq6ybdmAi3LUm9F
XLIHhh6l7RHXmw8z8KSdkxTPaCZZj0IVTRIfBkMuh66LPwqMhB5JOv+1z2yNo5O6ABHnynnIQxD3
qyH2fs2CqSAi8eD6RLrQwjzqAyA+dFeJNpXeZ6Ji1Lnhz8lGmd1qjKONZeBRZGi0gVMeMf4EUHCE
JtZu2rosnkbbOo150J06oqFoiFd0UKETP0JQZzU2D8F+AkzxMOOtS/TqjdgCEdyWSZJUFy1acly1
gT4LME2JTw/LUgN25daw12/BMjA8WsND79nXsStP2Vo8DkFO+KI0y8dw+VkNZgzQB7ehDQE3IDZL
dk7a9ORHrjikPavnCV9nOGOdNB/pMuXj2CLDgoQarJksf4izZj0NjQFqYER6jCXWxvONLw3cqW5I
iXJWxdUPSwSsMKdr8KtwwAB0oAPm4ivJcTDBIv88NOu0B4ACDmvyvydt8VJkFVGHbkyPQ8McW6BS
Wa/YEydoTcr6CiuRPxMbnZ1rdoh4NLBytoC70PtGJvp6L7wZPQjLRwuhBBE1eu4h9oNXArcCOPvS
5CgULHi3rj1zEIyJhoShDhDPzlEiwT5iOkyFqNmp0piXqFeJHIn31c9vhecT5AwcJmeD9+e8YEUe
YyuYBFW3qZZIXkzbAvuiao0qdO2+I0Z/6TKHJZI/ZEyhpHGIiG1mf7VT7O7H6bPog20z+dgRXz80
wnAvoy3di8SID2aJqgaeaZwWG9kGw5mQpNrqrfeinSrv9qGyVXA6VAK2aGAxRZu9CzrTAkSNGkmI
k1+iUPiXWUiwPYU4teGyy5kRLh0P59TAvRrb/hvBFZsTmChtTcdgCuNrvfDGBLW1ZyjgvtA9RpZx
EQyc55pedVJYsMKwIcHkEyKIUTZhPwG+J0VTviuYTJrhdLYl/VpvZNXBoRfYWI753YkFr3f3Kenz
P4mubCu3/2xVDa8Xwt9D1b1PMta4mR98mjKcknKr3vA/ngi3Dk+oT/zIa0whZw/NAGuqSb21e9kV
ro5hXqws/2pOj+kyEccgkja6rY8gSP59FnBdUNxEE6v7jjEHciz9PkA3Jg0+2wuB8cSx8e60lw8M
2RKASC+3y0SkqwIbCt9o47spkZOedXaBUUFlH5s4eR+LfN0SzEDzHU3tuSo+5V16CC0ELUtrYJCl
x3NirES7mn9BqXuX6YvfxZcwj1WGLX4/Fl+TYvTp156tBZMzXxTPlTTEri5CuC3qZa/2AjYz/WCN
Yt9MdKhhsrDGKLBA82q9sn7COQ0NaJe3Phwvvsz7qwrLqlk//n9oTtQkv7yT26Qv1mKjBeoxlGI8
942RYTr48jk3kKc10pe5mo+T0qJUjmpB/r4nccqDxRvj4pRavm89xKbDJIu2qKHh0jiR/g9m5Gmi
udlagH9XTjYSXQSYzn/UJ8eurogYwwVBZKazrx6dIgJojlQ+CvXyVGR4/+XvOySbdqMFiZUOkDc4
3LcscLeygR4q0LNqwvBLbxKmTBqFOj7PGIJi1/RHTSbAKxCHLJunvCKbY7wYsr6E5EncIH/Fb6cf
chP1xfLJxV/ETLxzPAc/Rq98grlMSmFM/gC4sVcks9oaGdFeQx9iUNZZ+6AqocAgXGIguGZgLlDE
1XYagCsTM/DHo0nIr0oN5D6B6NsSqzlidK0vHpGaPg4T009L7MlCPBA+t+X8lP805HhKOu6q036f
6/XRL/NdNkXXTkYfW9d8M92H0HN+IFiSFWDMif+9zRPBNRLIKKsF6XUx3HnnuBb0EeVhydtuXnVN
F4Myt1x8+tIiTr/Wq1luFo8pW4YtyQEQwifpoHGdArMk0h/HZNbjDUSBaUPOAbPgaUAqtEtf0d0N
fGZviFG1F4EW9MVtg0lNzmh3eFtiDMCse5J9AK8Pa5eUCOMw2Q1rOHreKcqsLzEi55u8X+gpmatZ
ap1JrIKb2RMtvbSqkPFEWKrGBwJFQ7SUI+9pQBogsWRzGSJUtBCbyUgKlT4BBaaFuvA877Ur1vZQ
94SON4mazC2+VSvPlG/uijRcXrCI8dSKA6TYyQ+95RjXoYITVJvcRqV2o3fOz2lX5BcirjU0DQr4
3czQCjH224JQ87ZQNnIScasU7WxCAsjfNuhKbbySdzgz2/liuIIbT4JOeQsCWlthUxRZgOKIg4Ja
sCbYeM2iJKPrTtBAKAqWPBfx1VLzbRyr3/ySX1IaasjTB7UFCYMYUFmsyAsoFDV4PMbQ1HUVzRPk
2tu9meUI6PrRJzn1/JwiaZktOuoXI2GqZo8kg+wBVIaBR+xwRZ+QmScSUTtDzVDBwjeMGhXrmXu7
NJ2zmKL+GPQT2d7716fqQkjskemmb1HkhiLDlM9tMF1DQRSug9qma7owZPVQ8eozP8J1jamKd5o9
XC/z9Ytlw/gjlf7RGRHeYiwwCcERZMJsmyRdBQ22HIbPooN3Y40qWcj018Uj8EIocLhEnrVulgSF
TkhtjEaqiFZe2AhRyJLY8EUXDuosfmikp17/wm6tyl3OlIdIQCrBSxqEscw0OWCD+yE36Bb3sxIK
hnPZ7upW0E8Po8EDwFybtRfLjcSNcH2lR6XKxrxz+8vUB28agva/YL3/BqyHYDxqGf81WA/19ar9
40f1K1jv9pm/wHqmkP8iJ+wjqWK5piV9sHLTn13/f/+PYYrgX2C+hGeBonSsQPBNf4H1bBNEHvkf
PikCQgcCrZC/wXruvwK8ZZCNAuFnodMf/E/AelzGv2P1hO8RPSfF5/mkqAnU/SaOIoq4FiFC91fU
CwqmSENzmbq8YSb1d+22rZ55IdMFwh5mmaquj/p/9s0hKYN2WYgTqbPcz6ebugBnjLcq6sOHaApe
+myAMt1N+StJlv5QqrUW+sEshLFJgd8dYYKgNyaqj9UFNi3svh3UlmlGiELt00fl6vP3Q3853f2Y
+25dQ2GaYXGYvowoUcAU//trfvvWiagy3f0/u3Xtt2NuV9YZHgG4YE5292NKs/sk0jFAu7A/o3sy
HrsQnEm5MtAgAYJZ7IRvLB2p2qoLz+3+rZ2RVrntAUsFEtKJzvrT+uB8NIuLidMPn74feD/Z/cjb
4eprf/mC/2z3b9uisvIPXeYCeoo2AyPL+X4mXUP05tETDSseFRTC4prpsq7qAjWKCpzm34WcQ3bb
DKO3jaiCuZs1gMiu/7L7Xfztpupmqe8/sJh1R5gDgJqLte62tYmDLeqhA3MUw7z3SJPHKiymH0Jk
kRGZNWsiqepAvU3Xbp/Tj7QkunJAGfpJP6eL3qZ3F6Z5baw4O+oWawlMOhPQ3b98Vlex5XxxB286
6Nb94dfN20nVBUJan03jabJbBo9EurxMqqqLZDJRoc3/KFVvjtaD6thVn56pQps+6qbt+QTXDWzT
EtPqLl6F7/ZJV/ulB5bURGdC/6hb+lg66MiXLlh6DcxXCSuY4ZCcPGR39HYdOdM1kYXg0Vtx1AHB
sCZOcosK3ttWWyGt7pZfdARPF64KQuqaDu0Rgf6rSYDz04pD0/4Wm4xId2Bje7rF1ODx8Ur5STwe
g9Y76YiZjqlFOpT2S9VKXmeHlVu3wEHIqpwZTwyf5IIqOFVfJw6aeTw7xYsbBThkOuJR/xwGXb5C
V31nYEaWF8UEFjBMt6X0ZPFseNHWS1P3lNoLYhD3y/dYvOykMva5x5PuAV+9TYc/dY3p8COLJv+g
o0tE2lUwbSVgsdFB4AIC0mFdulf9L6QDz4Cu6W8TgwHwHz/XVE3aliBhXrKW0QYaAOirCUGKWwA0
SlQs1CFtt6szYKt5Jr2Lj6MBNPja2CxpR/zndl0mxqD8QTyhlUQ/VF+Uvic2IilDSPhQb9I37H6v
wsNaE0VFSpZOPsuLjzXzbqUsSzNX17woIfg2VMlbIZlvhBFiSzx9rAk+BnOD05O9wukjFrqq6Kre
p2s2ZmlI8Ocnzdy8k0CRESb/a6Cve2liA1c1a/jh6xme5rVaGWkYCE5/s2DLNX0zMYG5xfmN0SKU
rMOYOrSpa36HLQWy6w86FWWq4GWGZQd/jJp/6kB/1IL7dJWmjANUUcDRxP+WQtfuTX9l2cTC5Kfe
NAzRF5/A+D6uBh4JHYv1QeAerGh9vIdnY5A7R/CApznzP9U23MX7j/2dATuTqyQNYCAk8s8v1D8b
Kwem1JrAW/cmwtHFwz2Aq3/lPYBbKwYyrHeceVsMY0Cyb4U94rWjfrn+uR4O5/xUXeoNVQOQAAnw
kw7gDorOOsgULPD9edVPR5V1AcEZMFFWpwb82xusXvRgMI5FbJkkj2jpwraLpwZW5UGid8O8miH+
XkSELreew2Jf35XKbyYiSuNLqlZHk1oT2GrY1s1UVCQSdNsxbZDu6wiCXU8Ihn+MgIVf1Dw2zXgA
+gLwebSCXS17vCLVM++iJIHmSFZt02KcsAHBwkZvg6T11avwxZMD3D1duHlGnq8SJuAYGDPW6vSb
Qa3+ZrXC0zXPj3hIy6ydz633Zk4kx73SR8++WbsLPP2ZxwH8FqFwinEGN6eC4pAlTcbvTK1P9AN+
a9tNT4A8iHm9cdFxNaFc335NJdfFuvi8cA1YKTRMVPBeJ4N0ykqH5XtDkD+qCH/0VcKIx9+nH25d
uzd7Fuz7SsAn8kFueMtqXnQRReYnZwQIsaqUiVBdpy68hP70vk03K9QggMSpPfoYvfve1NusNIqP
cnGvumUzQhO5Uae+VfXWX85zq/oEWd2efg/lAEwau+YBCf6/VvQSnPhZdK+VdMfdMGBnbJsgp0cD
/eXKCUj/gJ/fyZrnLFdTSWInTIzMknWhrTbeqno/ncpzWKyo/eQtyjJK3WlSaRk4w1ylruqNuqjV
bl0zmDUzaKjH7f4Z3RxfrcHBb0idRO/SW3UTATrOmYGS3NQYRDA1Ue1EneR+JhjV2NQmTsmyUr14
enel5zO6GuvppfpMqmq6mWkZqXtbH3hv3nYXet6sj9QfyvUbcz+nPv7evO3+7dvS+2fgKVbHfqhv
V6A/98tV3g68ncPDkAr5EF+SoWbQr6DfMUxPpPp0O0QtFFQEuRG9TReD2ntvrj4JGX2wrt0/q5vD
2sSX3Nnohh2hc3KrCsddCaqoUxm2Gm519bb1fp77VzEiim2UKxnXf75Pf+Q/O/iXM953/3aJ+sO/
nF+dVW+bE3oKPzlJ1QXr0I0u7pGc35rWUgRbIi4Oq3yVr1ZZ30Zlr+6FjcHMPnSWH3oTICOG90BN
ze6H/NbUO/7LbVUVZ4B1M4E+CV+EWQIn/O1ct2/5T/cP4Ju3jYsn6+2K//mh+tr1tk53Urp6P0bv
bq2U7uu2Uf3U+zGOCaVkJLhXTxYI7Gar/0Fd6D9vMnpuOYrBxcHI3Le6LkHC5cMIX1RN8opxfIwj
MDudSuk5aq3h6Smfbt+L28a2NBGKahrJwKTmhff9iC9VuKWrU+qT6Lbefduo22LBfNnE427yMXlA
vAVt5kkYLGTb4NLnaJ0Jw+n3TUu0yG/TaG87ZKOxUyPXYFuGA/xEDXuzvU5v5tztvKXpTqMNL2cw
W0F/xbtkq0zloOeSq8qdyzjm96PKT6rKFDBBhwBJR+SsLroWN4Vzq9nJiLg0NJh7nOwWN8Pkst4G
lmzBTUeJ2BpXU9L/F3qKNyes+GPEHglbqvE7UoXe6BqdsR0lYk4gOd5JlbLPBRI22yT2QTn0y3Ec
fOcyq2Kwq/qc4HGnpQBTtWq5yQOCkwYvZx5bUYpLrwr0ttdL18KLjyrnm46ijWoddC/0NpcZAn4e
FoQMv0vgMTSYVnXkeWRHiiE3IK+bTfp5bX0fp3Q1HPtqJNYF2PzxXFWfBF0w91jNsxwVX9R/jK7p
Qu/IawL6vZIL17HOWyHzmDypfwh136jF/1KdptfR3ltVb4Up+LTYYCmWKR4vyK0GTJoTfm/ULqff
DzZVb60/pvfomoOSt8XNgM6JNdY/haLG/9LUO/S2pDERAApmZ1eWDb5iAcoebopSWmAB4dbb7jt0
bVZ/VYCv7Aam+F/3V9fuBRjxv+653qabAD/VekB9RLdvtXV4jVcE77PbakHt1Tv0A6OPUwHz3rXN
w6pGSy2OyNwQbY1/moYeImO92OvU6NuYauC9H4p8lE1UF0ukXw7KreSYJP0+HlmqBtCDutOsLEsR
Z+WPJ3PE5MjEAitzcSxkgRFjQedVJG/q4UEXsCwV580Hmj+jEBuZRIh1MQDUZRJh+7tRDCjCqX6t
0fibex9W4Jy5r2GKQQX3l0sOjH/SOkIqZm6q4t4cNGTl3tY1fYyOsOtmHQK3+N9gbdnj+PjfBGul
6Zjy/xetfUw6oqht8mu09q8P3bnVIoA27UnXceVdTjtw/uV5gQRcrnjTf0dpBWxr03QFz5TSt1Zf
fo/SCmGjn8YBwrcQ6f6fRGmllOK3MG0A3du0iYD4vuVZMLn/nVLdmkgxDk0UX2Q/bH07eq0VyhLB
m+qSK9DPkuWQF3ghdEsXbgz4VIj0JJasPo/mDz2a6cKvlm7d6qoAu4rVwPqUJQVqTvG6IelNNMSv
0GMI4y2eoJgOrijPWsWfbocxIMpEj3SwEHgDNB+Jc0IUIBme4D4azujnzXI3kjxh4t0koHijBhZ1
vClbRJbLADryYhK99Yf1bVzMDGuw9ToMvHYu6nJKowo+LiDjHWa7TQfcmkSKs2sDiLwEoLLnLNu7
k3dp2mD9JOZLyTIJzej8AT70OSzDb13tAuyuwoc1QN40UYYcWQBbpQHgACpvK/2l3PlAKzb6FSTh
qFLS9QgeDLXgPgqsEyqOLXODqUncrVqpSiMBFSCyLZnR/pAHmNCO0Xw0Zfg8R/EfJkY8gE3ScjvX
4k9Lvg/QajukS4kWkbFk+86NMZpyLIN5Kxjfym6ifZ4WJ2ItH2rC79uebCuoIhxwqmtt1TDkovSn
m3rvskbKcw/rDSoYHGDLe8nj6MUH9NCb6bwTLjimrKm2dtMxjg/j0SeQ7q/xc5SD+d4Lr4IjihUN
LBg0pZYpJPHrduTucOVNG++FIAY29D1p8iDrnlsDw+rErFF9zbhib+X/yMLs/aps7xJzGi8J3mJF
9Q72xPpHJw9zM/05B9ALgLSS3EcgYlraHJ1Q4WDTk785E4ty8NbbquzsXdODegsiQtcZRuX71Qt7
NTEKD0XfItNjTBiGG+Q759fFL+NTXmNinHn2ewQSSeL1BiKwPn5HtQH22rt6TWViNWn9Oa7FtBnC
nvU7i0Rw6MYLIM1L4ajcMuaegl/X5vl48trOPQSDpzxlxvQU2l4JAQALZEwEl/NULck+a83XdTU9
APEyfu9DSsQhHEWwBvO+JhdkrUGoPgv0klxw+WdHjF/mwVl2xK59WJEAKkwXEP+yA+aOvRKGvpvI
wDZ5RBGV1WL5I8lfgSAFXIHA0nOyUeEwnA8jWsa7SToX1Jph1Voi2o1zfzZwXlSuq+/waQP1LGG2
9LxnfjvxjzvO8q52QRT79o8cxONX3CC7xrkONlCIxUfVFT0l21yBifjvo7X8YpakM8MkAauYIGDa
Ve9gPySY2XenwCpZBxjDcpZY2EtrgUSQFAcnzqwjSdnAn7h7sYEEgkBBO4gxljEWif3ecB0TDOmS
vH6qsNPGQCjG4qMzjpC0x/Y4rNGLNbsH6bgHVKuxcBxx0UbIhzdcArDpixRZToiqDYQHslANhLGs
3E7KMzEvtiN5oS1S+mesybJHaSbPEpfVvb1NEmvCrO0DLIj16NQtPq3+CUui6M3icMjE6ZMQ/hcP
Glw3Dc3ONLwH1Fle5oIHuSiC8VpL55sIjF2yVrAHO+7xQ1KP6TahTpgLHl2UfEgmIDVDhrEn2hWv
MB12PVkGYK7THkm/HmlWCN6oTueotCCIWjgvmAysz2PXfTZG2BR2Fm46u0KsuGuqcxv6h4pz1E71
rQWrYgo3P6y5j1XHirdp6Q7M5cQfETascB/CIhEbO5xI7fbFT1B4lyGof4TZEj5JYngbpMwlmllM
GVu022EQrPFOgjLchIvtYhGNYQfKPONQNlvbBrPQ1367zb3psTeSk7PC1LNzgBmr+wzivT5Wbl3j
8N19swv0FKog+DNpbFByaXuWJdpViayfMVtCzWheG7wRRH20prZipgRXnq5ttyTuOU4HAz+h5Q/g
e1gE1esJU8DuJIpq3COA9WhFOOyMkcVINCNyP2BNXk79wceCUmId1eXYp7SoOmOQkHoCz8g+Qp5t
iQ6yjpanZpP260dvRsgr7IS591f/x7SMqF0wRJDLeIAR8NIgBH1Kq/xHMybf09JPr+EYYydllOMh
Xj55feZDG/PTnePPVFikwP34o01a3peWYE2HtsqxNgQRHJk5G2AL0ykT089lripQDfbj1AXLIemx
6UyBE4GoMLBXbJszQwtGoG9NVTk/vOmjm+Sfey/L3uBu4KXoMGraE9GrXEx/9gHe5mU6YlkDk80P
QEuVVnDtVolPpwl6v4ULkj3CUbwI3NJmpfCFRfFuCE3M3qNtX+c1NloRMH0TIn1Q8y/14/i9cD5F
RRS9ibg8VV1Hr1I8LagwHwVOrFioio9W9zpYbb53CedtkmCo93O0oLT7zUT53kSjehv5KCHATH3D
RBT/uDimY26yU1/jdeuZzIxnxIMTFh4s2JqvxrKs5Eukuw0A4x3EiKFnHpIait35gxuvn+GTEGlO
oDRNoOV4Pr5WJKGJSfZfkLfwt6sLAaY3sTXq8/TQmdUByC/WT7kLktZcI4jtSA4vCVqM6Ch8tjyZ
Asswfjg+zKXMQb+7TS00mH0Q4w5LedwV8aKcojB5nAJY3hNyiEVvvVREDM5RyW31WO4PpdvtFoz0
iL7KPXaP48Wx13TvjfBFstpxjwWTjRyiL7YkiDYx1j4jYXzxQVhvcqLTFyExNBwsSKxRUD+QzG3A
+XSnpo1wX4aLfPAq8XEQIzLOgiGkKyGbQsmY8VbF2sz6Hi+QFlvnyehqe+PL7FjWZo5AM/05jrBn
bzDeuf74MvEYbZ3uKgiPbu2kM77jaWbZk/E+ECnmVyMKYl2P4/wu71dg30myoLcLG6lb1s9Zzctr
yzE4RRHSdYRKPjPqYBm+tOFu9hnMPAeD4lascC7wMx4sEw8w4UfPFaIH8Jg3odcBdW9nZHYrE7hm
Ph2EUXaH0a3P7dx9DVcYfi0Y1EuLUnrSM88I1/KUGk16dLzo0GCcC4DTxwQ7Kta9U1QuMztg25hX
my+mWJV5Qf5hxgXmsHr43HpShE9g+FbkTnySct6aPWTk3BUCut/Gnw3T+sxVLtsuWOmrTSP62Dnt
sveCI3FB6zgQpXchjm5rT8T7rHDABAVEAxIxkTZDuVDAXd46jNZgPxEbh0XwgCBOsvEz5Al5kQyS
uhkz0klmrxVQWeUzDWoDw6/CPBSrCUkC6SX8qTAxMJ1TB7jtxJLkKcXb+irmMN+hn/ej9fEJJ3e/
I/TgPw7Oe55PlEgngaAHTPcdWqEXbN18QKyDeWbw5snAlaORKD7i9lMyNTtZo4ivgQVgqxhgQ7aG
/BPQWrcvTPer3ePlPaOVMZfZdG6ieRfhQ7ZJJ3s51IBYGXMA2xsRfpMgYtGJxlgZfDDmXXSduRds
DNE9o+3ydZY8K4ndXuGjpLsic76WPjqni9eN73sRi50cGB51s8HWejMCSGOQR5zaCYKXdGByujjO
uefl2A3pABAtr95Ea5eHwkMzdBKq/4Z5tCVHNR49FzKDPVXvGsvZ9DLLD6iZNR+LiKi/i8q00yjV
ertLr0KUj2nPhN1xcMBdml3TvBpiwqir9LDTylaUGFimdG6TXt0SUxDWGEjOtsne4pYXKT03nCj4
Ix6ucU3horOXPFvF+qk27I5B2ICCMSGlsmv8rjr5k5z2not6kpfiXxsOzIYrrFFx5/w2pyvg3hiK
LrIpxS4P5NU2exd57Po5iEfylQGoXjdYttaQH3xiJ49uItdn0hkRDOg9IM0jkBvWH954YM3RfULG
nVl1kV9J8zIpENVbNWMsasZQlvqpvPZm5T5MGaLvXdYebfxHEdTbSF++m+XwBffUs4y9Lwvx263I
Yms7VOhSwH3ephPdKIIVW+RhrMNYI6ljJTFX+tgaa/YkkBHI/bXYOtHKY9Z1+zX6CrZxuYBmTUNW
MCwcPre+nR47ybAqeyRxsk5h4+3X3CyuLV4KG+ZLZ6ufC5VSQ0HGqU/RJe688BhH43cHoNGjycCO
XgES64sdvmFr+wOiQQOFJsF3xniH00j/MXbc4pjEP7C9EIehaeeHdU2hCMmrXC4rWD5iTV8gyI7P
LGXEGuDyTMCmGhXfMwnxXGyhXTfrZ9D1zh8LFNwG4PHPaA+85pF7jlKLgJkWNCtGrB7vdAx1HGdx
echnxA9WlDGnPY+Sc4aECuSyldG5dZNT7Q/RnhvubkTkf5cuwkmTAT47dOkZm7H7ENWoOaDOG5m8
pHGJxZ4Ewx2tiBzFeOJFRrJJSQmeGs+HWWUuR9vv3hkirVTMzf4DQYx9lVb7JDXKHzJVWUuTV7sG
Kg0TDg5awZvMGhica/Y0I2wbRclz20swznCTN6in4pBjGu3Fmscck+3wnBuWgwsGXrbMw8ut5O1G
gqpOAE6b1TEj7y+W7rl2p7cBiIVa7kdHIcaHMJutU1cwrCLj+jxPQB/r4gXwPfExe5SHRKJUVXSK
AF2qiVVXbkO4uA5jMllNktZxt7zi6EiUUeQfC6+1Dy6L+xlOwKF1ln5feuN5hlh+SGxnPg5FNGE5
IT/1eNbu43CasAOW0yYwv3eI8vKeFj9ThPhjJFWQGx+fJYttZpkZGo6p7M5jOL4PECC8thBcdjGO
0HSY3i5iXvCAsRKTseI/2DuP7biVLIv+Sq0aN96CCSCAQU3SGzJpRNFogkXRwHuPr+8dkF5LVava
VI9roBQymQaJhIm495x9iDeyLJ+hZRFcY1b8KB3N2RYQw+1Ufok6NnZsaSlSF0PfTCUVAC8vq+sq
DtfjUD/WMoi2HueB3SgcBEB6j80es0yrY2lQqR4AY9ekk4mtB4KfhvNTDaRiPWtQojTd/BK2uBua
XiIjkMNmBhIWxhpDLKk1eG+oO5dG/9FExtdmDIA8BNDIgrPuAzRtMdLs9W2wIixpk/acTEqvs/ed
mdyTYHQ2xVTthqjJttQgWghE+M4NeD2kDiL5mTr6BAlM66gwqrWWTFz5lAXKzr/C7wLkxdtl1sT0
GE9WOqbfGfm+mqaNh8Bvr4KBfTsvONp04ndXoi4Fude8PeNvZ5J0Sxm8VbLjcCA6a5UHKLPLSn/C
7tOHZcDgfiK7uapvNPchGhJ7G/vEIk1Gd5s7OFgwjJgnzlMYEZb7c4e1allabsoMtEnenVzMvKTC
3IGhizeeFhpIdbmp7Aofi7pZ7nLyNnDaDOk6V27MxZIZpoNQvrnw4jjw8k2BE2aVercK03RcPq1R
q7DclJbqzMv1r5XQW1RsAPgb2MU0IXp1syz9s7v0dBABk4Qt1brpsFRPjXwt9NxAmsGd5eHRBN6S
9PWHXhv5hiEIU2/Vc1/WeFmy+ugmZZi/I7fdyn78VUMToUhCRxBH5mmxxy3bB+8yVhcTqwtCafcE
GqhnLAIf5dSFt20rqM+0kAcnTW8PXZ1vK6VFWAQJy9IiRViWauUPVM9oGQAgwqmBADkDOdeLX5Ca
CbDkJoAZoxPuqnVgytezSpOy1OvGkYiclp9J+J5+wEQJ9olWA4muP2/GlpgFts2fD/ZcUdhLaEww
173VlL3R12XPMJKlxe3467Gc0fohx9GySDNapZdebsi8hTDuRg+jo8ptNJwWs94iP+uVJL/s+kgh
WH4qzH6JmBY1VUWni7j3ACNZ4URHZUb1MPdgklStjUXGJBmjs0OX3lrU6AXyLKdp4ubdj7vAMgzC
Xit4wKqaHytdPD4d2DHOy+I51Y0gV9aaqyU/YMkTWB53CxDx1EF7osZdIIpFm6sRsGpNeKo1geu8
Y39OQMnP2YsRXy96v2S00+awmCfJ5ICtNwy0tYOyPf26SU2CtxJnGnfFmN8tj/P58QlwT4yYT7Uw
UGEtSqsy10OqeAOQy8ko9wF2IstOSiwQIZYB1Y37dbNIDPEtAqlYHry1lGqL3NQWuy9vWKm16KYU
vdNyv9amDi2uBMRYFw/IURmrCmyTGkrXQHKalLAhLPwxqzxHzukGUNPD9tEbSobrXsI53RDf+hGc
VZzAr6X88AZGyQONYh2HRLv2aRG6NfnUmg/VZ1YpR/jCZ5h/Fcxd239xZXEXhGQF6b2962LjS2V5
T1OWD1uflnAUh/sCA1E09WT/GVV7HbZCX2eO8x7DsfNM1HRZ6K3RKj5OdnBlxSLddYzWV144eLts
egcpl+5djuMMf+QqNtNLqgl7h/dcPxCqlWxyJg0IBX0QQe5JM7N4W1jpY+CCABEtVVRYc23nkZWU
Ab8QdfqlKIHpBFn7yZCuO3Y2o1IteYwS6DFOzPkSm1k62RsCMuBlqnI5nQHUM36/83Ai38QFb+tq
LqTyoMAOCVUzq4ZkF9c4bFNMyjpyp7Gz3ltrwM3iMZ9wEOzEpvYidPaLAn0sR1WO82n04VWAUHU8
51VLH5sMm4xdOxomKiZcpluuQDFru2KQx4bYrJMb1wYiwNq5lnl9TOL+0ct7zJjFBGGI6Zngm63S
pupumy5cNxrRzpmyNjJYzgbtqbDyB60r4Au0apaZ40bCZEo+y8qf7XxbvPRe1q4sKXfpKcvrpwgI
1InaPbUNIjGlYbx0FldV6ZhyW+QjDO3hMUYZ+EAlC/woEdyegqykCldN2vwY4Ldt8nhnS65vpK3B
rTJAhNkuw72KAlTrvNKwSb+Thv6SyxEBtQy/t7MkWXvWPDhM/BhaoABsQ/6dDf5kpvHWTeUOl12J
FbnAeW++kzL+JRqgl0OHDwKfREM5bcaOuqdn2PvWowBCWQL60RjtcaIx0seLImhvMJKB1kP5HVYS
GWujs7F7At1w+8HHFsSN10Ed7mGufVgJ1CyLATm9BVVd6+9miBsHw0zWc9Uxs9MxMxlFekWzGZx+
431lhjCuIN8WQ8sYIWq+USv4Noy4gwIbuvtAhZFWCJeSMCpuJxptVDmIcbFcuiFT+LWvc2hRsqZQ
RX113eQqRvu2vp9Nvji0pmuG4C9AQtqdU05QGNFbtE61cUYAmJaVxMBKCC6vrzm02LtscYkn8tQC
234B6J4d8u6+yBzSnq3xES2Y2AV9+80HKLjRbD1lbs9uRlYNlYuYgU+h7cIwf0HyFjEPtzdFEIpd
3IIh75gxNi7JmHkFh4goN5r+qgmV+Q/zxJr6NrhbAyXvysDLzMG1Uq2MVHbExrhTuu4zeSTyo0Qx
mDUrCQXyXtzi0Es3Fr5QVdoKqcVYJ71yX5ewBh8NG9Nz+6Y0gZTZsY9dl1Lf5GjBuYq/TcLVTn5J
xpSBeSeISDUPU+PO8PVnJ06+UdjOV35QYEItj6VrBGfOrVvg53sGcVtYog7hlkztQmCvm5Budce1
dw9LCq6JWT/gAYyYmrwDqYMIFqJ96EdEI3TZN41uOTs31d5skc0r2euf9dCsh3k0HotomHeh6SUb
xkYP4ENCumo9lQI/IYBNAECF/6uvp576M+GknLOoJXsUuldOmBHXpUF3m05l6Hwdkta81Qnn3TYF
e55fVjYyiiYgxMqBXl18zUecgRJqf1JZ2S5wq0Nloz3IE7vH9QCcDCA/MNEg3uakwpEFRY1s4Aze
hf3ObUmYsmxSf7CxxhGTG9Pq+GxKk0wuL2H6iD7RXjt19WjOsX/SrH5XeUFLfTaaH4feLTYtWSns
BPaxNp1LMVmUaM1daSG1SGGsiMh7hOJYr1tXmHsDvyH1kGw/TdF1nwALqxl+irTcynD6HmgNYZX+
SIJk7zww8HzSQ0ujjDXupcf1vwjrbd+2mAWz4DqKALbo3lNH3uLabjFu8pTHECIdhbCTPlhMRkqy
QuUkvwzC2M4TsGMTelNMP4YJn10yVS5ei7R/qugcrIwQFaLsX6NiMJnXGvfNOKtELm2VVT5MmiIY
rpAi3OAE/KAYKKB+LZq9fvGi+NRxmwLr4C8x4C9F3yIIjIP0kbpmvAtnoo6WmwpTPAOgU+ZmIWWx
CRRv5IjLQMIKTrn7DAkE6ZPruhpOaV93ewfv82m58XW0OcvS5Le+vgbQ4+8a38BkTzSVt4pKk9ZK
p/XnyRfB3qUx4RrzsYv0YBtRk6RNJ/wN7c9q5dPyCwjwO0nRjIfUT67B78gj6IybcOQy7sWGi0V3
QA9fkmmQ6DqQfKCvp9ED/EO9yNyk4GLIswWJsSR+OBLBfdwUx+Xxak7NfTbUTOrdu4ryPTkHtCej
5H7wW2enW5l3WmznJKqMLYLO0uyoFGaAqDxaWUep7KUO0dRcVElJzzWVe6jjppz+y48/G112huBL
RYTpVfDDGOXgOK0QM609h94MmIMYyC/DTkfdLEvLDdpzplTLYq4sMMWuD/XknIPWPY8Jeqg0Nj7K
DnHc5HJsp4IB3ARpEwBW8x7oKIpbzUHJBKL6tNxlqleuHI28lmmg/qF+MulHP38t2UOVEXF9VY2y
2rimp63nOga0JuVEwT6C38vkD8wLHyXGnNo5XN6ZzREHw52eRQBMhJMdYt/eZhPDwl83Fik1p8aM
KOUui8tfJsXmNpkvJEmYncM2mGmURJc8LF8SJXua9BHrTxLV11o+yN1vj5HIcN0bc8yByszPmdtg
N5rgU5USdlFMLUv0owE65o8DoaQnzpzWKesDjoRkpSnh3iKaW24MNUWYZ6VHDf1241kZtRkld/wH
WaQdj+YKa3S5aYYmOpu9to8VXiSKa2tlUc87gbgj9iE4wYGjlqewJOZCKGGn609CYUtMBTBBDsW8
SN1IhTcx0T9lalrXRu5HoRAoXNaPuJIihUbJFCQlV7iUQjl9II5Kpi0jZQOl6aBhhyLzp10WyaCh
ACy/5JDLEvnu6cGA2PLDGcx2zQhG1T6FUlUu1tnlBhN19eOupdTklmQftcGH7lBqXRLLb38ISJyu
gibolIfNFM4SOxqyFyjkYg1vgUmDUqFhcWQ+o6A0yw8RKPU+/h5l1avB17i0r5XpZKCJz5C8LEau
qHVunytM4C0tIAqUCoez6L8CXNfpgspZ1F+BAuh0kHQW7VdW+ve+guwsnwMFCn3msFB4GgXk8a3h
rnXRWUsF68mg9uBsbFnZXhxciD6DmsaUCvLTJ8Xzotz8odmMbMatnpzX8QIKUiL1auEhqbsCePXe
gifUKrAQBl/o6QtsaBFxWWouCP5vMeMwA1GAIswa/dqFWUTQ7nfHnO7jOW52ppJuSmWMAFiMbWK5
PwY9Nc86Ylv0RXeWaRUdgbv8EJiOC5lpUeMUav+sG6s+0D3YLKseVs+Tk9bHZU2LlOLw2jLba6nc
Rj32AtooixI4JaOy8nYBH1Lok3UMiXpSB8S0qIWXxeVGV2gm9dm0qn5q9szF3/HrPiGezTqHMqV1
ybcQ6pSj8FPNooQz1d7FHmLg7oNU5Stk1bLH1QKMlaQLsVm+sVhAT8t2iDVAusJwN/EIC1ZtnvAq
V4gsqWBZLdQsKOrWj2NzWUVIKd3KQRG7QQvC2BLylj8VX1NFD2ogm+yJ6LxZ7vlTRIQ74K7FM+8r
mJdQWK9f8uLlUPmlMf4hJFZwsF5hwpY1HyfQYRYMMa+xLyQUoS7h140Xzpg9hesSAqgCkPWQyHqF
JHMUnCwDB0cF/ZkrmLaKnSzdl0l9p6W7tCq/WB0GcQ90taGQZxL2Wc6chkTChkAfuGgw8G4ZQVCM
5MwFDSPd1AqiFimcGj7ibl8ZIccgGteCrWrCXisVhK2AxuaW5jMulxcHSltVgmtjRin2nkK4SVhu
qYK6gZnkcq63JxveWwP3DcwH/Q5bBzQnAL9JVDlTiMagyb4FChvX9SYZn5DkcohyVEr0Va8gcxW0
uW46W5V/XSCfL0x72ERmd4mh00FW52Qrrrshy1eYbd4oxzf3PbXKnqzaegwn0Iv6AfXolRuQgMCo
kJxFrd2AWAQbmjrXlOlv3di3VvLOkD6qSpGQ4eREN2PKyDiCs791J7G1TCbGDFIZqLTDsayLN47I
mRBABmWmAvaZOoxh7PP1mvRIMC8VjZSpsp3VYOXHKa+674V+a4NRegthZNOaUC2egjFqD1QFHO1j
ILQbj8LFNjaS5EjSxqdBGJ5Rhf0dqbfWuik074eqnKJzd4jjmOYbFkl8oHs1TaC0pUBpy2IyBuax
mo7IEFAUTK1xYyjwoacQiGMGDPHfWs//i9YTNSYSyP/JmJ/nH29Ei3Xt72rPHy/7KfaUxh/S9XTD
kablKGs++s2f3nxp/SFBdOm6JV1hSM/xfqk+zT+QYRoWNn9FBrIE6TY/VZ9C/4MMHepHlm1Lw3Q9
419RfS7SUviqU1Dkx/e//dWmMWxZnqmbwjXoxuuLKPTt9T7Kg+ZvfzX+w8ZV5TlEcRxqknxDxhnr
DjWliCRnHpxZzEDa51b7TGrr3tX7eFUWNPfybvTWSYyGgnauQFnXEBTt5k9lIW701n1wezchY7H0
z331OXbpVe9ySpCacyHkDBBrdEzp81OUA+49dWJEtOdxt0coCbZ3n4PqXOcOHON8hoxPhPVkzBcj
1O5KT4s4V0rSxpOviGnpGyJQ0YPhGtcp9e5bfWv7A/RshZuv5LgKDFayzrKrYeCabrzGRs44l1BR
ffzqu/T4zUjcedM9xbiHmmKANsP3wZAZ1s7FsePv3eDdoK68Hmr/amyxWen1JTFAkZUtM+MOk/q6
7OvnOSwfQr+47/3qpUnrPQOlbaO3pM758lFY4W0nk0/SB+jI2eVzWkSfRdBaq7FgM1N/uqM7fUbi
gEON7ZQErHMg62dRbEmf3lmZuff9ZhsTvcuJfasbAlekuPReDDAcRKUBaiWZG50u/btFPk5du8dI
Z7ORnRavLF7CwBpFqedvgzbjXJgmW0yX17S/xpXj8KuK5ECUwYrRdLXWK9Yh7Usil+P0oNOVC+ik
kedB8rruHsXofPNl+8b8im5tP1NNizWurtk5yjNifXyTqf6yp2gNFcj5m+HMsI7rEsQ1ChXOXUen
ciKiCcTdLAFHlYS6qDem5kmko/q1/UZ7FyXBSmyHMrWwuIzuE2IAMKDx6CK9TSlQMzfBjQ03F0kd
wT5JmdtHe0Ap33OiFsgIoma4dLkCRcJSpQdM8keJ/FSfg6+4TpHkys7dwDf6bKwZynWMpikKLpFk
1+HfvnUbiiGyQSFZyKe6dfuzlwZvfgoyv629h1jWOdjV68CisU06OA1aIEJ6HJPlFM87QVILBcDp
VuuNN7N+MwBY35sg/43UC1dBV+obK9xUnoNcxD+JWU92tZSEco+nwVWTgoZ1HWxJaxJcEzLA5WBh
xDqu9bDfzpUh1rP+WVKc2aCbu4OehVRG9x6qMXhitoTWmt8XhG+m23d9VJtr0wjuqjaPdkj8UpIQ
yRaocr5muQtiEa4nvxyPChGmAqBLyOFObt4T8lqvgnscnogRPXkxScVCsJxSJfI+fPwRUXZforcy
8mlPdvgnyGuq6uQfrIIqOaYhRlV0pLSak8/RA7dtmmwVoDZP9nAIoWf7IuFI0J8MhQDw7XHVG8S0
iPpKDOwisodHjpqSd8uRAs5D8GwUjbtpC+bUyMPBxzf1M5M0Y6UdoXjAjEs5xDQOOghi+6rMrnyS
XrAaPUiP5G7UY4fAmE9z8j3BSU5U09qs2NYda0HH5VPUxqYbdmKOHqJ53BmJcQv8r1y7koOm7qmg
hUSpJ0V2rAQDsjDzzyimk20a8nfHjb9bhkQFM3ouym7/Oa/D6dDxE0ohH8za0hDVdyR1oC8o4X0z
EhtJmWAOurXIzSA3kbqDPaRbTzbPMuFzHUkxnXPtnmb4lcvZM3Ek3ZvyNi8VG7FxjV1FBWJVJtl3
jRPZGkkLMeicWHKJ3w8BB91He1sGlc4AxlqVOqD/OjXuGTmmEMyr7pCBtWSmCVx/qNFkeKY6ZruS
CmEkL2PMybKo61ez8D7NMU3WWoP4OqzGjV+hpCHeaV8I7QxUcNwTenabhPOpDi1zy2guWnvhY9Nw
OkoQiUORs66iAfkbOdUNsnul1G7FjsYkFVA9ubbYEKCj3OuA5KiIArKHRlATZP20ZEq6s1jh0C02
epx8WkXmo2rOVUnDvgwav2AvbGYTAQrXPs/pjU/uV72zD4VrAIhDC3ytZzV2WCrktKK7ZuOROMES
fkgAGlsU4/meqo0gorbf9kaub/qEhsggvFt4Ozth3WgZP4Xm51dm6b8lJjpGw6DZVMYgxtMv1sCv
ldjPQ8v0FKHZvCvK2ttXU/m9THS+c2M/9Fx8144FHhLjOfBJBDWWYHdR55KgMe+mOok3gdfeg/RD
4tS9QxX7WjuM2N0WNajlBLcyeV/28tE7tAnIrZgSV+vsB0G8fNZM9BlkcUMo7g5zA6fbXDCjs9CM
LxcsUMRKT8CKwnb1131DypDvWTC+7ei71VOandpXJlSfIUj3eO5e8PBX5GKk73AZwT9bLcIfM9tn
wrS3uAWOaGSZmhInvEpRklWxVwFJpfk02vuKs/3kd0ctiCYgt85lHiS5mmRxx8gudL9HmBv62y5C
QEZDkn6N/qHDLXdnhIFhOt3NVjat5rx6ibpZrtCfsvENElysESmbdDiW576uuTilKBxJcJpzKNQy
zl4JgnmqS/1kUOOMRq6T6OtKXf+wRRivXX/8RlU3WCUiDdZO8CqE6Nd9eWUPL2FbMEGq7WblG5WK
vyHle3A42XiJc/Sg9mDnavOdAXA0QDm9UQVxDYMjOCMDsV7JyWeQ2kPTIx2rXQIA/c6867t6XXXj
uANDNxHzTNAYSHBgdpaersmnqEafWh5Udb/nS6DV45wcElIzCUlg4MWS/K6YAhC7pdZquRxy8CDG
YsSRqtEXxBvKzsa+jzghaoFGm6J9HpM5OY0F4QJkPq9qW9xBQKFfq4d4E7hShta13RLgkcQMGzS7
/EKuNY4N79pC5MzZLdU3YaXnV42S4GpkfTJ0oe5KNQB2Kw6iyzTrz8ue41kFqEbAgK424epEDyNH
TWVBpx7hTA4C2hkVAekNN0PvP0UYUlJhV6vg4kkrYUeimG+Pst2MISB3Ov6bNqZZFurkTBM6tS1Q
69VR/uEORnWKbMJgK91/bTvb3vY9DY7OJwppVVTyMSsYKiUawywnAY8CDhECw8pBb79rDXHPJs8P
Svt6buly/7ipVLx0PfTIgCeazHW9dcaeiq3R0E4kHI8R+EtYOVwloPo2DcBQBscQSGti4ocifUr1
cQNORL3bPcC114Cm4M4tS2IOyTY3TkHDzY/7OhDcTd6jyDfL2T+FRXpDyNlInJT+xVVV4FKVPA0F
JyjkrnVpaESd0f8A9tgK/La07pdW/nIDOr87+bspaCi/iu+LwgKjDeVk4ubWuHCYbEdmeE4y90Y4
5E4uYB/PpbJYx4YDkLw5e2ZNmAsNN8SJB1phZHCJi5GFxl6P6A6GiR9uhKhiYx0nnbfPzHz/o42/
dPQXSNCYpV9tbFO7aunvV1C21iAsNUbe1Gzn1ggoDG2jiojHGHY3R5I/H6OGbNiuTs5hfgGdinjZ
DBAUET58Rf7PFbFSFGNSv2LQ3gRX4KqutMKkixlaDpke1HI8odTfYoRO3a7qPCdB+MMZc/9LM9Og
brz+rSjq/iqUqNDmuzR0LmVlwRdJMQ7zKajGv5WQgE8WrWIiuNNjCkBwi58hXrkNdi/cuZrBLJ/F
RJoMcRzCQdQ9HKpI5DqJkB1GzKLZWGg6yxLRzXYug7MEFnWOUShSVpYvJIGDymRnRRbkPEvdQRtq
GtZpwPdycnQLYcOv+yaz+q2Th++ZQkaigZNIc5dFQfjjJEm2JCtGrrS6NE90uh20SKF3zigoU0Xs
qWaM7rwvMvMKOo52rmOKaIENX1XdM4eI6ZQX0Kcf3b7c9HT3zstNo/784+5QPuLV8HdO0cotExWw
p1k7nElxMLbmgEEXL2J/Bg/J3JCMn02SR8OV44dyZZm2WE11cFki7n8lzy9LvqjlRrQaKkqVRr88
pat87ErzCc+h2C6PwLez0dqSbC9r0le6Rr82LPvaH+IePq52Lke9fklqH2udrTuXQXWmeq/rz0M1
ONeTpl3FM6PwWQxfImw7lzazz/kAgrayhvSMysx40JocQWXhBPvlLoGRFws23VYOjM3KQTcfCAEw
rpqZqvLQpwUNEYTjyIuDTYshCJpoABxbJneJTcOyTsaXrJMgjDoPN1rOAAFkEsNzByRvx9YOpfPw
W33hZw7u77m3xj9YNNVsHXmgC7aPnYUoXaoJ5W+z9dTTzFkUdXdoqe3vTUWIDT+jZAL9n7sPXc2o
xtKZlvTAAWjRu5v/z+dTRtVNxwUqqKv1++3zSZw1J68tu0Mjx6/2XF1qyWCSiSCyy3cG+2YDB7tz
IPsa8/5//mzlPv2HQoVw8LqSO0xIE42Hv/9oBv+aiOa8O6QT80Q1YWw672FM0QsEYlrPQj/oId3j
5VP/DaX8X3zOHnWT336fzWv7+pePpWh2ec0+/vbXDcrXOnpr/1J8/gVAZZd9j15/L4L9eP2fRTB4
kjr1LVe4P2pgv0zPUv5hGFTIpG7RDDXEb4BKy4VCKTyVGG24rpAO7Mo/rc/uH67O3s8fHVuaXLr/
lSKY8lz/3a7l6boNBtOwTWFTpVPf/Pe9ejLyxAinUT9oiAVIr8qCTxvHcBDsdOoIsO9XOi602HU3
vvFhNyFC3C8EoAK5ezcpY+Hg2Ubs/GTnHIbhFhq3Ht201bOBAquNbn/bzP/kFAB1/p+sLScAg7qd
J0wilv9+bQsbBZPrBqztyDg3ZODbZOWtLk2GkeJ5wi7UEOcbYOyw5UHL9HvFuS7ny+T2B2rj301m
/gDUD3OGKnhItiL1ryPAi4PlHCeKQANzmKgIYQ8wRbuR1kdDhlVC1zD0b3ibCiJK4tOOzstb9XaT
k6199RjPSABpi6p4U89hBrVqy3ijPg6k0mHw/LVyAqmPalGDltaVi6hHPaSeot6SVgNDX/xK5bBT
bzXY4G7cbquXb4J3/3OlKkpSap3UCi4rjIG6wBDsyGytnqPENwHzU39wCPLjuYXGTAeDdGSqMvuq
YrkZyDzEwmhmya4JCOV29Rv1nDBztjUTmJCX8meRZ6sA8F2lnhrwGADdqeISRDpbQrmky9ZVz7+6
IzS55pRLNmXmf6Otz5CC94hA71YhLG6NbBleW2FMDSYqE/lmyDwCNCnLxOeubw5CCVC4m0TDXcWz
Gfwma/WxQ6t/mgjSgoQwXXGDWUtgwOEVSc4b8BnLevHhlQGW5udXVZ/HpHwlEYrAwK9yzI/8iUrk
8v94sPXvDTkzZkWYgvoCvI9Qhiwt2qvNo767+vDlcaLNyUrbqWW1CX21zN+aQvU4NnHyoLNqk5U/
Ch3YXB02dJuYwJiBvs8swG8Q1gKuww7LfXEbmw8MXTbElIAEoN1NiikQG3VXPbkxxhUlnsOEDVlH
vVLh0hVxjxIzW3cdPRce92eyBnufsOhvEZ+h3rdJ+l1EoGLC26m3MFn2iLnLaaCptXJMuso/X+qa
xDbHFDsHxtkR5guW1d8q9bY0iPhmvFsiiLGNjPYLEeWEEJKPwhqolw3pzvFeDEvbJo5/6Ktp10Ob
XMV9gf0CsY4DeNohiBG1SltemVgydQp9r3QQ13WX3I+a/+AFDF0B+n9LkN2nBhTpybr1s/RxKB3g
3zb1G9fe060/N5O8rmr00kG3buOEIqN53dFU3+RuZ5BOtUePR/vXdR+S/NlsyIbVIr9iakeFYdKH
t1wEmyzMmQupIDrNCG8pmG/p+bKfdVtraO9ola5Lp9mio2QLWjecxP59Df15KfxfrqEGch0aN/99
A2n/UaDa+7vr5s/X/IkK0f9whU7KstQhc+Dm51z/s3vk2n84Oud/XdIkciRXyP/qHllcMf68UOp/
WLYUOLhsVxq2a/5L10lp/uMgzFNtKt5NdwxBncdR16bfx39mkbt+4aZYe8qPIsY3OCvWa/VJQt9p
1EzAhl7yNcrgcViUMcKQOLOwBxk+G9dTg9YWn/k2cBvKwiM84tSn0AeaOjgMBLWuqdtu/ZprsNF4
6H0H487ttAuaIYofMAvWyIE/60kvNxTOPmbUSbqjeecY08OOUHcVMiguGhDKTSN6ggFHo96NUst3
dVhdUJE22zRDkTfYLSKWBokkHfRLZj4PxH23dhqvG6blK6ewb0uNDIouseONYzXXWja5OyxuEC7b
DI9TzGmaSPEjZhqKwIn5no92wNnI2jSkEOsROMjEvOSF+GbUE/HfBVEt8ezsplh/FWl466c+EYM4
XzMvO07z0HK8kptRFu5N32J+psoLgUw1pgcgQtI29hEz8U0chl96jN2VzzUOSTlT5Mh98zJMlPZI
SnrvZ5u2wT3UVzbgldi+x/HE6pZfu7YfrubkXOTzfBSkHcLgb1YzUir68YJwl4nsei/ohg0s0jvN
mT5EynSK6x3non2S4Y/P5300GrsB+BMFunI4Wl3OBZjAmvQucfDfztWxyowZGIh7qxfzoxt68ckH
g+V0c702Ahz6dYusdtBbPD8p59M6ZLrm4FfOIAxPLboN3KLvWR9d6kT7JIhl02qnQo/3lhnu7dl+
81RKRp4/ofZkf3D2QWe/JTIY1lpb3kx8LS4Mt7Jrn/xMXIEAXoMIC+BomFRKXZI/q5E0xqi7I3sy
3cSZez+04kXriJmrC/RnV2Bv3ksiP5K2Q30ZX03Mtaikuzht8cXSRd1iWLsS2iC2Fb0Af6r32hR9
QGLbuSqVL0ySe9OCodDjFhbRFmNouLKm+VBgx4VJgadsTIPNZJrBmUynreuirCCvtN65uBL6KgjO
Ttp8sX2Da9b0ZtkfU4cNYAx1DxxEtDICFRKMpwksbxvhlm+vcXeXDNo4ZMiHvi7dQnFHfZzEuW3u
Gtuh1lKgGQrjbAdZJrzu9PiIAqL7QrwcDvfqwIkluxsqqliqMBaND2MfpActxm7aaJj3Ats/UlB7
JtCT9sVkmwjGUJ/AFnVjTK4u5k+UPPY6IqbSjpsAaxrVFCugp1tEkbZyQ2zLGvnFK37MilLBvulI
f9I7dt/Jbx4Y3oXHMKymTd4N37hI+0G+TdrKXccVw5fQKa6bRP+Wa4F3xG3yNR4tYxWReVRb8aka
5vkq1qKromDfHWk07o1+fgnR/UPuqq/yFr9y449rR0Oy2ApxUyRuvZbDQCDu2B18P9K2aKUJzZLN
HQ00/WC8a1PpKSKOvTHM0Vl11K9UBuLWmxLnnNOMOLvleOvm8bAjeVDlK1VUhCv/oKHUgCPi7QfD
0DZ6R0/cpJi7Fgkw3Nyw5geK/+xG4Xf65c26HKsv4+QmNw7K01Xopada2uWdNPqKv1nNJo6T89Da
CH8Kv9o58jnRPONiE6ScOiQre5F9VdvBG4ESPQoR83GoI+dQYGQhaRQpdBV0jGsGOuwWaOSN2wzu
LrMq0jILd9X1RHy2aNA3o1m+pJ20d0IT3TktsX3TrZnHNzFn0YNNh2o26hggUp8BFG/1A/3famuj
Jljj77haui/OrPF9gqTFIXjWJE3/MsPM/u5LyqqV4TCq6j381r3k1Sbl/jitD4Mu1gkedE6WzmMr
cFuiwdv1leryEtE0tmF9XwTGMSBEgxkAicTe4KCkdxgVVTnu1DKsbpzaODRB/tUCnbebPLm38Ayc
IU8dRRh94wKagVf27yOmNKYhxzu9ajfhbHmM3UYgGKKRq3mOiPSa8+yxzfNXcG3X8SiGG8PlguJ6
/luGTHur12hZ6eddG+F3LQbmgjivpERW2+iPja9mEz9mNWD3Jo+YNwqa/1g4955ONy/TyxuX3cB0
0PoPtWIj2gayuX7a0NYF4KT8I+bUnd0xwCvkY0jTKr3Ef/6iuaZ5O+HNCydd7Lwexdp/sncm240j
aZZ+ItTBbMCWBOdR1KwNjtwlxwwYZgOevj4qsjsy81RVd+97o5Docg+JBA3/cO936YgLKkP1Hou+
Ohsiehkmwjj8hEhnfDOBTL146RgeCeymdnNmxjENoUpI8W/xiG/ad9vxzYZqeGYodxsqh9S5jh/V
iEMDqwwzeMNr5p3VJvNzpelXry4UemHC4Qk3KjbSn4n7gQTTJYN6i6Vx4obWblluQglmL1nN+WrK
bGOr1WF7cHueETNmATWHjNWHsr3E1c6kgeAkzXwEr9U5T53P3uyTXeHlq97qmndnbNihl9horYnX
r5zGYx+18SUE0WJGRKZ1zoD9CcgN9xr3dRb288TkrhsU+RJJyUDZfxxK3C10Ta/ZnP8erNAnAiDE
z5v525loXHcMUKRB8PcLB1ik+GqrBnuV676RbUxCkkzPo4+GcMQVOQ+b2PIpp20tO0Y4litQOGjQ
qZ614cZYn24j9y9eLIfA8lW68Y262HvcjPOiz85eap9QVfh7jmqTSmQ666XvBb3WaE86b2jMe917
KkRG48wWsqmyLtDvoX2sqCLux44T+LmgU59j8AEZMcS9nNwVGw0/KNwm3vcpDVfW7abUMU+qGVHT
a5uQq2rXzNwDBy1PziRxb+uBbSBCB1lxOzFRzh/U3enuvhcVI/esku+6n/dn8/5h0utPMqrXRrjG
r8O02MxI+eFNKwvJEtNu4qXZMCXXwzZdgpLu1g30I5D3kJZmrLOb3Eg/Mo013+wS9iwZNi+U10MR
Is5oZcH+2qcu7pRw5rTUdR0aVBu/Rs1LH/9puw9GjGx6/XbA4FQ/RcL0b2l38GOrWalGFJuqopAw
YyNaNcheUArn3Va6UXZhc4kbzduVZUQhp4hMCylFdL0990PKxnxSqB2L6mTYhCU1omsOWSU+44hO
mNhvXuMsl2wyH5MmP4SwTBbYzenyCQ9aCV0aK1fm35RD0Fej2g50ctkYefBkzKnBTXM2XxuzHFad
5QAT1bR+3RFQFtgme0Vy1Drp7CQ0bR0r6x+TGYYhtgNWqDe7UMbGLWhF5TBTY+EpvUeYwY5yBgUu
ALd0YlNnmyFb3d6UBNyX7W/0xdHWwhy0NXuHRLtpm4xiUffOeMrHs4eaG/934T3cLxliCJ0HNdzG
WitW9Zw1geZ292XDXK/CcGKnwj7U7hO2KyakmWnIb73lsvugul03UXRC1c8JqsINHWpOVKjQNtM9
zjD2xBqve3klIyXIvPZBF117LcymutzJ1BgYnG0xW0+e1T/ByowWzSTBoWGrQkMr1NbILRYnPhtQ
YrL9lSEai5g8t9u4boUmsncFl4D81UUVKbwuNsox4dscSIkrO85WsjTNi+9+FHEnGPWY+VYUNclR
rXqLKnmcCvPdufvcupGcuXQAt5N1BdIQkhW1iZv00GP6JsrRXqF8FQulE3DiqUtV3BUAk/gYoIIa
siAJeYaGg4J2MAagWE1vLf1yR/7vTsOfWSb+LSuHT7dqdxr07WU/hSdNlt96YW/r+qU2/F8C4K4o
e2z35i4b0RqP1XfcKcTZ7+SMXaZk2gKhD9yXxncgTn1iTmJ73m0UMKvE8U/UphdNZ+keusshhKig
xm0DPyUSGMc6jK0WRURPPJRnMWeYWuLjxw2mgGWNsUAjYavTug1wsRdHtQRYpmbAVKLEjuMHxjwz
fXJuVsvWDcPGL6efiVLujqqVj3yjhrEtXktTPniF+8SdlrlI8j1QeC/yqX0NWzKT+xh6Th8esnrc
mJ0neMaziOmLcZLgyOqX+zeZMnv2GASqCe9BOt5qOzx6hZMEpW08VkZzaDHYM3IBZ5XU3GkhVuWT
+1BN3p4r+0/vgK0g435JNoOUMRHCXbzEuATLKWF2Y6+9Rj52VfQ6Ng8wkzZcsU9ddHVSfa0ZHk5g
LHWW/e3a1xZLIebxhq/brYE+SPnzQfHnzjA1Cxy7LzV6uPv/l4Ya8UR7GgX3eNLvgsp+bCZNYljA
OKDF5spTrlgAjkF7SHiX5oWrYiTpu6z1+xvk5PoFZNgRMmJyEGjiK/buXgzDaZIJkbomUqdqF1mq
W9QQkFhi+PjzSKkxk1NBVNjvCnGl5zkkA/gvgzJXXWm8q7Z9G5v2qNgxGvVn2wzPEEja7CZCwzxL
DemFo35r/rSbvQ9biNcwRnAtiyeGYbcyaz9aW501quukmI9xIze2ireyrX5Zk36FYXJyGwqWHgyg
C2TFFNNjqbwndyqtjRaZbzgZT+5kbVOj32FVZUO56ilxKOhX3p0UM1rTUhpi5ZT5kzPk2/giG26u
cyjXGqiIgIRc7ATljo4sX5JFBselkncpNkIVJ+3WYXPF9XxtQ64UaVIe6gjyOoFuoFX+pdg71JSi
Qj1Op4c5ChwNMQnOSKbZDSQNb0jzWqPhdxGKRBwRfZWdcKytwF8t9Dq6tcXIk9Gpx8KbngCiHEWb
7N2sxwFqrp0ePVHZIceTF72eLo3JSDmvtG3n1edaIIehDbvTxlzNOTIaeB0c9rGuuYhHp+TKwSfU
Ju99pj8gdBJsDwN22mRO2DdX698YKx44hJbD0H7rln2wtfLkI61hb3nmNz3ew0sUni4d1uIkrLM2
eWfHrr8z9dQYxbXWseK1Jolvz53ebhpEP9R3C9vzvlB4BZZlXH03ekYHsEsEpAv8ZxXEpGlgQabq
dVqEPAPcU0mnuTbK20YW7t0y8wCvTO9DnP4cmWVur8kef4etfnO9+BPylxtizHL630C7VrprPRZV
e5jG6pduOetJ63EVtE+euYmz/MKmdK3jSbZb2q2i2Hl28lAxLqZhZFvY/jGc8MHtww8dYIKnPkRX
v0QccHMGSaVznxDsf3Ux1IzZ9J6Hwn7WjfYLssKvqJv2JXzlKiRt0vePKeRWd/x9lyPpKSqR+8US
Oel7lcrPDjbjGNtnqGzsz+M3J3wqWwMBgN5sGmRLZMic4Icf5DBCXBkZds8oQBYTAMbK8pANT3/M
kbcc/oXXUt2dzM69Aq4CKYy3rvOeoVhBXfXPimKilIi+wDNzpi0jOZz7zFrJ/J0Mx0/iJIPQzx77
Kl6lvo6XusKY7pebnrm8ptOjO/0jBwbDcc0INAyO+CvIU1RXN8OWWcSb1qq3egcqk8bCYrRs+uFj
msYIZSF+mxPcLy5tV62c/qqQT5czPyJu3ZSWCAIIx+JWDPUqBvEKq6s9aPaHODNovDAAN+E4IR5z
Euy7U/KS1JKVat6DQ+3jr8aErDbYlyQLbdp2O3By5WAz4MAEcgqZyF3YTLJrTlesnB1cPJYimvoq
8vRFQtjZRKjWF1lKKlQ4Pkx4nhZ1pj013DYXYSFPU3Nnt1hgssTLLLmqJ1lsykRfN1O8qwwXkfOD
TGu27Ba7LVm+txbYvrShaZuvM/N5k9XSOOm3kbz42qrXidu8+qp6qK2mZvBV0pnaeFzyRi7sKWEm
Po7bCBAIofZ0xBwcTCcgOQ0LJUdi3bv2AyTWA+71uTTOZZJfiq7YuZq+MbrxUg7apXAKtAAtfEZa
I9KhnOwZzNhz6crDJIZjb6UB0pIlqcVv/jQ/pYXxaEvlEbBykrOGPzs0mwXK7GRRQM5qK2c1KbTh
90IPoN2mog203W3HYeKmYWC61YZxTsDqwDLFsS66t9jaKNXQg9mE2I/XRpRvMblSSXlIbe64dH86
wuFpzLYNcqzeejPynjLZPrRcI9DoCKsK92ncvCHMfiJIuLE3EWfEoMSJ0eOZaAbe9lX7AlFy1WDt
99zoRAFMpTVmyxb8++A+OA2C3/u/VerTMWZKUU6uQvCjPZhAgET11SClTK2fC1+M0ZbCiVclb1Ax
298YW0nw6P+0JrHMrRVkc7Uy/ek1M8aHgd+u50ZhlIe7FxOoPiQ61G2TCWDXmV+bujwpgg1ynOS9
NVwRR/C8aSw0XJYq5K8thVLH++tV90Af3OHFN7uPos3PXe1syO3A878iR+tmypQgef2O1piaUzl9
5Xb0J4Em0en5ZygMqFaNneHi7G9hRisMshFpTWsieYZ9ZaRWwCoFww1dFLBZKnorvESaeCzH8MEA
kO2lqVhA7ZypsKrHrnkE7eZ0CBRI2eRG2peBqdjbEVqzNZJ1yyR70UZuunCQ5a1LyXiyye/QDqab
c71moJIsa6c/hcaor/wSdwIN+mNqf7TOeKFzpWBCQu2J6SGfd8IvH6s247gagKxBjEEDJzd6FK0c
t7wg4XzvzCpbqG4IJqv4ytppr/rvqC7vB/gLvnQ7sMBicMnmm9HyeW8YzE3rHumaltYH2LLxsvdA
9DV09YGADWq75rm3x4XRsdWr2uFUcS0To0KDnql6KZLB29sOrFnkkiemzlR1kGrH2t0K5JCrqqLG
SqmPLM/7k3clM7DO3MJdHFa9FurHmfPTNaiMHICQLC6JcbR15nZ4NhftjEeypoVfZxLfm++E5qLH
Zs6pNu3oABbQ9TsfrjCh1CwT2kdVmc1q9KJ45eDx6tEsLdo4eqIj+DXHNvvMFpRlPzAyj3LAsk1s
krAeo6AnOx45m/2Uuv4VYaiJ2Na6Aje6tA2+S9/SXmqf5Jg2ip5mTV3tsHwJHQG1qsvwG6heC+Ku
trepzNQmzyvM3qZB3Vyi/r5jJIQfr2C/ectsbF/AT/iBPolXswqtdVKSBcV9C8/jG5mBlD+0egm1
HPrCSFvZ9c3RdLRyMsXu0g8siItmXUQIS5uWfsozS8KTZcPO1UOJXLc8Q8m0ZszenRehFD6U5Rpk
8GA9V/lvlgyfzXi+E5R7Wzw3kuyBMvG2peAlLMKVbmqgYznRpmxjIcU8+kRt8fZjhxP5NOMl8lWG
BvcFZTTuoir9jCVbeCgdOwcFNfWbxGKfG84yLeqdlde4ODR91YXVdEynXvBq9DByWm9kOBh+OCPl
aZTgFdRatvGxoOdUXEpWBlUK8T+O4YEQB+euOBrc4uBU2SPYpe90mLcSGuAaA1XCldpxU3OvcaP+
FJ7H7e61qCo6gIqQMOtZS+2XCtDwMnG0x/Z+JTcNa5GOrED8RjbYPlCyq96D7BDhUa5KHVmwWKOM
hKMwIx0PuT0V4FLoVGN80WPeXNPUelJG9RLDW7avzSwPQpYXWXqrzOCSdQaHhJBwfJ8M72u2N65X
bN08rsEHh3cJ026u8m8En0FOnlRv+DyDTlQhrShf5OjAhHGmXW/aB9nVv7jFnfRxUktDp8O1mxHR
Q9ucSD6lBP9tbHzTvs6e/FWYbdB7GozqgYMJcekmC9sb/TXyuS5/6cV9dCgNIL2xD3fQIliefVhu
xcjJNWuVUCQ429yTqxJQtx5rgFCtRcdLUPAGLnxzp1g62BpEbiWeBnt4D9HMgIEh2Tzb2a6zcyPj
OSSvbmFqxo5bNhCYOjkDw8G1YXZbE/pwOKov2ipWV6RSAugmfnFkVQQUEvocYHEfyu48BqNu3MY0
+dLHAhpC/Ril1i+zmU7AJam1SvVbV84280ZUjDQlQqA/bp/1kbuP3/zWqlcLOPgu5M7bggFY2ryT
GUnDpmVgt+ZqhCPAXJaIJI/uos7SvcNdEe+oe4cd/RIRSLZU3kBSsTDH7z+oM0uuV5dp4WJ21Xcc
Nw/kG+Sjd2OHEqBVBmZ7z9GZm8dI5U9m0V+MMKTyiB+qPj84XSiPqDt2TJgHukSwLMyrS2jdMHo1
F7KdYhXiNjuG019uF26xTu3pkgKRAKj0RyI4XfNUD/lnRH2/tEPnYczGjRrqdaSP/GPGTrnjd+5m
707YvaGBunQaQpW4yB/RrWdu+jWV31HKQKOkbrQ7xunCOYjCOGm+uzItbWFZc0TkeX9uDBJdphn0
SaM+UXFhsZoIoIUXEUhcYkt38B5b+DS2kJ9o9DkZ9Zk6Jueim9X94jxF4zAtiwbhsW6oTSHlt5Y0
+4mdYjObZ3iyD0kn3v3Bfw7dHP8+WtuiQt6ujxQjEFFI0L16GnJyMAEvUc1KMR029XNUqEsqgHX6
Tbx1ZzK6elV9I8bcATG8DuW0QsPBVhYNiuiMO38Er62GPZ1pbxsHP+S4nw8/5Li/v/ybJvf3Y//2
Lf/21/6mzoVJu8kmi9UTBN62cB+TtDLWII6QX9cgAmHpY+e9e3ohc9ismOdbSdDoX4GE5p1f8RNN
+PeH/4vHFMuTHIoPOYEgSHY/IaJAFiAm3KHafyc1/qQz/nxJGki3E/Nzo/dDd/jJabyTp0k2UiIK
nLgwF3oo8ecld3KBdv9xbVUQ//DzqQSYDA3j/ihC70toe2odegmHsl+oYv/zASnK//qsDblYQ3dr
5X630WW9834CsX5+zL8+/YlP/flaEi7LwA4dsGyyJSXcPwcl9sYImeT+2M9nPwmKwkPGzXHJn/x8
aO+f4XEE2JnZUF1tr9KZWfKgRKOkho6NJqlXbNDkvrPvTHSoOuirYFiwTiW06P7Z3x9+Hiu0WsMG
8suTwzXUxq8c3czObaogDr0M8znjOGElv2bWN9g2sokCADQoHC/cbNvMxw4OoOol1zniMJCvPXP8
zjpvpEvlg0ffk7dVfZDGNAW+r62mmWPScsowKFTTLLPMCHf42y5DIsHp2tOWAC8O12k4ExmJgNkR
alny/lGwY42ImyDdMul/zqsOUGE/0ASks1OdRQFTyASysJorP9tELpRUrG+CuGDl2WRujtPZU/MN
zEa2N+2wO8RVtNenmjyBuN4OZZjRWy/SFidqW8v+3Nm1z4nqHtgygBNrAKkRhiWQ/C9Va/C/MXGI
aBkvZlUU6Tpic0lNKrhVeVoLVKkI3KItmHyY+k4b9QdrNNrz4DRAflGNzJW7kyZAYOrwxbMb5vlJ
B3oXlZ11HkzLOk9dxLvfUujr3MtsyT+iyJIVf6U/Fw5Q79I+NUnibriwr0mnPKBvVnjMzJAKyApC
TX0YPmMUcAffrdkVp7Kifp9ZvuBO6wT/TT0VMi2YeFahUAZD3HBS++3nqLAgjVZVXkA7lZcZPy+2
lMXQzIRyMF1MB500FZdXxWlDSlzCb1ZZVpTnWIjirN/x6lKdnDlq8JDlrFQYt5WzodaDgU+N/lyc
cibSJ2ak5ESUNzOqBaOsejq6W6TRfyxGBDMrtoVbQ0QrzTkKmOR1ARQPOBE+LP+sppVgDlCsDMjX
U1xMZ0OxEC796YhSrjyze9LYzlHeGLrACgaPaKPciFelV8DwJWmAZuTjIx3MN+53OqEH8okCZKXf
X0Q2SihNWKgU7OT4LoKE02VWuxb8Hh77649//sQpBES5vuKJOczJtpR3FORYvBJo9NW7M7EZNbVr
Wj3ajWKE1pzRNO5TLXxWCuSf+nRr6xsv89MEGysroNNa9WFUxlPSRbBZbYhkFsYwzZcfwgSbZ8xM
Zev5Ns5DfyhyK7A1/eh0VIqGOx4rFjBbTSzrOt9LKzm2JXVeWq/7OGf0bDUwTyNczfoAWlMMr3Zl
boesa4NcB//W4cH2Y4jYbkidKjT/VkcYf6skxmrloamzDSjC3Ks05T2MCZgNSEnX2mglA6097S32
tYoSrHNexnA8eVP2Pmo2ZSqNJ9aQq1EgnTGafb5ltU1ZonzyGGusCCmpeI4lL4U4daxRB4JKfVxs
TZY8AiEP8p6x1SCArVklKSEMv3+PNUWYKPSPXkoCVgq4gJU1BJpx8O6OuHC2/jj0dmhGbVJYInUL
IcsB+KuY9EXtEro1KNJrOERi6TvJWjMrdYAK40HXGd5617rZ822OuWziJrr2mpkfsf8RUKPCpWmi
Nh6qg5YkigryrBed4iC072zBCrWs9hpKNq9mXLLbzaptQzxGGPJ2yobm5hn2akxvWIaJxn3yO5SL
qSifp6YItMk61rVRrHrHfcDXuZNd+ts2ruMQTwzJ2VlUXvdRovjIKndaT4LWr1ffpaz8XcOG5Kqp
WASyZ6Wmm+aBJAgslXI7R2EWOPR5aEDSyzzrdlCMPA35tFGOedRTKsrW3PUswlRp9IsWtNFY4Ys1
FJY/eE9YHwwuympGmqHf4+jHU4UPiCoODb1OfEuR1SsGFObSKupvEdm/hMB61LOr1MnK2DSp/zi1
idrGDt4xWEbEwEefQ2yYrz3CWMuBhiVEtEt6RQhKpr2S6o5tnD0uChS7qb/y2uCYHvaVjP8YBue+
0EGJNfkVSKgczIHOOEIrpiXGQoT6oqlooLUYjGRDxRDjwbmXkq2lHyaHlZ0pkmrlNr2xbBSTiGRq
P1OvY1IvS64bHNqwXEgX+vJatzwIzLa0fGizI9eqiKqi9TYnQu/cud7S7Za3ppXPKKZ+QZP7Tvsv
y3ac9WBOYeDO0ZZz174WPFkF7iGzNJHr0fGzD1DPnkwm4E2TYHbWdetP3Sn7dc14uXNtwgZ+iNmd
uhixQsDssnysQ3SBWWY5R+cz1qyZbKGemW1/kZHhvIfER9TxfHGTwtyVbuOtUoVhmA39oomJZJ9H
kj78jlkhSuGdYugRTzJio9mDyetCm2Qy6SMDsnt+nlYFxczVRezYQ07rudLMhttvyH6mEdPK19rf
5lBuyGWan7Q53XEixYT/lWen6pINGc2PsUPNTCqmWqLtGZair3EX2tRvefmttGxctCkGHp+TjZGu
e0odJDrkjemefbYjifLNz5mMtY3N7gztlxN7K2E2H/2k+xvynh8Yy/rANw3MwIRkOvEtz8igsNhU
rHw9urGz3jIZ8s6RuOvEO6nv0ljCUJj6gpAKChfPQXtd5VWxbGFSWVb/x63nlwJALf+2u3dc83jn
E77k/SW24cWp4alGe0CidQMCFj9EA3m0T8MrUxZvDY6P6XM3LTlt7M1AbQy20vjVaGpcFDiMaQjd
74oJ8IKidFwps1sr3f/SiWxZDj2xp1mm/w5r4PeWkFu7tD0C5NA4FjnjiZCWOnFrfV2Xu4zfbNnc
GRmTZ4QHLfouW4G8ziPbmcWYeUi4764zxb4pizXvFHu6d5pyLTBGW2BFCO1VVSTZVncElocORqMu
2j4APUn0VKmPezi1ZE3wIooWugIj1zQazkxfIMzfGdo6mJBVXWe/8r7X9nYL6L+1kXJByciJrHDT
JhAdP30GSBjpQVTsx+oV6GZy+OuR+8NkjJZ7ssEsi9+w1Pt71oGfHyBVcqsiH0CtQYS+/vUlmpNN
YxvjdgpHmGX3MLn4XvxNERuLLD78fIYlB6GBQygeFvB9kvtIOH8+nRsGzkUeFZjHjJdyFh2bQ77l
5wMwlmqdlv0bX3VbfYzRaOj5oY2QRsT3zxKP1gWayG5inspbsNzpci4PknjEINEaf1GGM619597h
UsKVKxP22kI47IWFmj8mZOkcWzWS/gaEXynSFS/QUfLbH+CXlIdaC8d17GivPw9lsQeWoiDEoO4c
O9uNbZHsag3TR2v6Wy+CiSbM9vDzYRghRyrp4A72e3y/rRaIxuX0KlMCYbEgL3LGIEGuTEZVeNfK
CbE9rzh6QA0Z1j08LE2JB+zmSB7ygcg8tCU16SYSn3BY/DKihkymLNv2iXfuG8VysYD2i1nWDjKw
+QfkjnrQN0gFClhOgaOjxEsilRysqAL+J9LftK1cD6hIDyPtyfIe8LRMGw/TN7nkzLdZT9mTPDBb
kIdO71F0SCCjllVRSvhZfRikXgdMF3wmj319MNXobaouOnYp1RFhCM2hdFpzabTEzYo+YhHy86BI
y4BLiiF44gOQ1wWhgGXNHWPCLOzZzHZ+/ocJE7fa2RMbUh2G+5MQKRYGfZuc6sjvdw3295+fPWX8
dPj5rEu4t/YpRVQ7NZeSbLEHeBnrzGh+YwOZdz4739xMmk01iF1X6Wqt1+MhtsktqSX1DD7ZS1fw
AyS6ejNZwQe11xxJFPIWsz4QWdAPH7XLBIwAOkApEeXcZLqfPNHreezzE2ttGXjEn6ETigjoWwqP
aZJLVKQRRli8x5HgC/bwSaMna/vBvoUjtd7k14SEuB/W0L6kBUJoYmvWhURyOcAewMzIwBza758f
jf//txT+n+wQlutg4fvv7RDbz/Ez+ZfgVOOvv/IPN4Th2Nj+XGx6FnJQrAf/sEIYrv4fpk3KL8ZU
28FJaPxvK4Rp/ocJdMXEsSBsFhIejK1/WCMM7IXksGJltfT/d5CWYeHs+CcToe17FswlbA6mq+NW
tH9se/9kjdBdIOcUz+ajLlMNk2rebwlmBAVXGqcsoW7LS5gUEm6c0fX2szdjIDT9ZtpnhfQ3MEmB
pbAIzkO4lnZCPoA+27jRdUT9Wa0ddCTTVBxGsxl88B2qoxKWXbcbe9bcZe1Et9HTyqOVtU9IKdZ6
x/bXRnM90Xzv9TAnecEFZeRrTAtMFnm9wUY0HCh7orHdTgQcfXg0N5xAoEBzH3275xGRThCdpGkc
xRZGTbny0b1eCQpHOeRWXVDFKgOj0z/UnKPgiJBQELPKPq1NvRNpEKu5dZ/rkuBAvyW5Tm1tF47x
rHXOIWKLrvpoOxOvtvXvIwG4Leieq4Nhpzm1udMsMYVFGEKIUQvBHC1i+753GcbfLecZMm2b2ln2
zBLHfjNq7q/OmV45vZvzGIkH024kdor7mTpVbJ2y4mGCpozsRDgL9k7kjHeJcxtxKNq16F5bL/zD
RGOAZu0Xa2VBrYcuIiExEHZYGEE2Zuhc/Z7+984AUWmyToE1ItCIToUKh10qGLHnrr2vKvWngjZ5
GXvtTQPCCN56vhWOmrCUtNFjmaDGEqxO49qW0O6BRZt3AnFa6n8QLoyHJNZ/p53vYq7OGVGqlDwg
veu29TxTZYkI9lhcbmQlaopndoT/9J77Lwym7t1D/rfR+udCdskg5s2hY7M2PN5N/+zxKdiw0363
7mNZ09LrYb91rN5ZxVit6UcH/ACGJF8CBgAL/w8K88CRBXvI3GZiHpvtZfCRjGps99FoVJsxG4wH
gUUmaOfBurLrcP3oyagk0uvJi/ZCDg9Jpg+bOU6nVY6qibVvsgGGcs4NQoWlDepY64o9eUXLaKzF
BoEyWbC1SBBZyvlIRLDBu2ylo6onJLTdxIgRVm6O9c/tWG3J7BM8cfvaUnz7s3gZ8t65IV1eDfP4
QRFOFGrLpQobARUVXUxqTLfW9jpM/AiqkbmZCFNQ1ZcWshUqHv/xf37CzbvH+V+fcfvupcdq4WEY
sx373xy90nO9iPalfBQwNOg8OrHv2CDR2VonK8LJGDqYXuLokh9VJhERTdpVyeGj0zUtyBKpgnrC
BCn75rfTl8ww8qHcWkbRHMFsomAzT4mRpOvUQ3uf3z9ENQsAI0IW1crR2KdqhMYdkk7Qp9bVSKtd
H7eo7tSvqLSzfS6H1zbTSKXIk2sdI4vVE2Y6s1e8NPcEKyqbZ/j1xoFnqTxqprXx+kjsc2C8QNnV
1fFC8JfK3LDIR2slDQr6cqQwSWYDWpJ8p/k65rksN0U/U4N4x1bOzLKqBvIbimrQgvI90Vvvvngl
9p6lmT5bX+SZHsfGNLaCw21Csb4pBkKK6jKtXqZoPNqhFTiFLladDRGU2mnRe0qu41SKpZViPLCj
yj9ME8bSESpREleETRSxvU9pAbkPnXP9brqZHD+wOpaQVItFAiZ5qHCfSKAmbeq/ibswak6OBKWF
R2k/F22VPDr2sGNqhL+txUwZwbqJq/jWeRp5lAhIl9qY3i0wkc7+rN9gqWIhRQJ2qbdNkObaeYhb
9vhMbA/SNZ5R6V7YTtaY0TMVTKo2ycRIRnCfXrZNEoBdfiwKrmYEv/Od85bAtZMSWn6e2ec+ovid
xoMWe9xJBt7S8yCnQ02zZUko0FTm8EmjfmdjeQsJ4l0OoG3WtdC8fWmhJ4gMfMGzYzt3Vs1WDv20
n6YI149TbHijfxFMxT4UovWiN9kCMw7/XcZtuy1yZD5Uijn0qhPX1dJjImuaBC4yvQ/iVJf4nsMd
SBxw4ONUrifDWIeYoFjGzxk0qgcrJlE37BOQ/6GzUQnKgn4Cb+/6QqKs5IMo5UKSWb6f+M2YCxPB
A4OQFCOnQz8fTsE8eh+WmaBKAzmzNuQ9dNykcC+LwJ+cdgPRC4sXlJBtqlv+ckijjKwiZ0mgBbF6
sw0deBbcnrKIjDLujqYnr+wOf2NeG7f/8zHA2vtfjgFH1+GiI0tEqGf5lmn61r8evGY0hGHEQvKG
PcZZjDHGYLPERuyL1A8GZ97Nvt08ZLXH2mz0gkb0PlwZSGgi2fFmaVc6iwZU/bMDOou3V1EOLxED
mKXB7X1HnvjXHOnOY1LskT/IvlfH1gkXuVPvPdhNG7gy0Nel7PYa+e8FcYHn2pNv5MplQT2rfvef
7J3XctzIlrWfCB1ImATwX5ZBWbqi5w1CoiQkvLdPPx9K3a0++s+cibmfCAWiWCSLVBFI7Nx7rW8N
aKmRgE6QqtoJkvESAS6dHQF6LbNWIyT+l8txyd2N8XA37RbbNEIFM/8uA7M7qbBzV8oQzC3LoD+R
/SHX6OUnSALnSqFQLGqgvqCVef0xIvNDNzaEaeL6+zpiDd9nukVGIDHfXTGme9rHRz11lgEoaz9W
jIjYTXs60+Dt8GlqxnbiwjqbJQJRQubJzetwShcytXat5mQbmtwE6eAKpWmq2adq0l/6TH30ZfSV
9A1vZ9DPJZgzJKgE/TyZVfQdJyQ3RCAqdNQ+YEmaLpZtrL0ohwtF1n1cxmzPuIBP0jOMVdhj6Y8C
smkYQZLrm2NHcCegC5k3UZexET5F4eISH2MEwmMaswCQDlnzFzWiASVMmdy0o8Q9ULDtJaZhmTMl
3wpHyF01XSLNU77lsNfRTa25GLHendMKgfaSpFdkZ5GzJaxAIEJQo0e7HPZj3/3czHyO/y/8jmrn
Cor9J5FGLiflr2phOWlNKLSO7kpp2JiMnX89aQfa21o418EFnx2akj70ToEsvdPcGs1et4yXss72
mjaPl97+jGdvuiHtSNBQXpvRXH3RA3On5fBINT2lCkYfBfy5MFBZGOM5IyIEa9ZFm5oYm5LUdknt
PpDoOr27OcJDwLvqwiQSp6enRzsLWHNE43uLbBtAK2gqIrfqfgPEYbypCtYy06lnfyaBCV9+5zGS
GwLkLPNXGQ3g44n9hIKFfKkxb/rxIWckch6XNHuZo1DRkB9d7CAl8YNBbitr/cVTAX7HWewHc0YG
aYUSkty25cq5j5mCIldNnZ1jgzuMyK3+z8uF9RsGZHnjrWVvI6QBQZgE7H994/M5aWqhQudyJUiO
sRhBdbN6viHiCe5zNO073VJI1l3cIYQtknJ3KpqoO5c26FDcTPElK4hMsLVttVhYJ3zHmy4pX/RA
t7Hwhdq6tnrvFnMtDm8Yi8AU7VuQ1CA8VHoSVAaHoAhTpmdluzaKxtkXUMY3DADpmkxm8iRQHKSJ
+17nqjjOvVLrHO/XWaLexGrZPLZh0GxmPQ3J1WL8R7vs+J/fI+Et5Jbfzk4LuqYQhgENGLrLv75J
Q1ZHNUQo+0KNyB0zToy7SDw0M0y1WvUEpzTBmzQAK8h+7I56N49sV3AKVb2wULez1Gmene+Shogf
mt8D/lRUMJKAERqzJWnyiSeg1gk6RN58o3t5tzIDGKEQ4eWBHnZ/xKlLtmj8imLd2hfNWWX9Wce0
4TelQg5jMERwQ5xCMvN2XuN8ZVJn71kVZ5ClkItHwulLevOz20Tnvs82ogTtUOuYs0oqxo3hEukp
3Hi6TS0WOZLhdCYvDXIWmm2FV1hHkK/uOdMx6yA86mCVo4B1k9uYOCHijm17n0evvdbV56iz/KlL
1I0DUWPTTcp60gUBjGYyA+1qQDBSSLCQHHFhQI2MSPPBF9YjhBmQoI5ogHTAGo3Q1h4uxBVD+jc5
cFkO7HW245ATdu7ikrYKFHhDJvHE51Kc8AMKwt9CT2p7cuuYgllDtNW8Go9Sm2aAlydstCqC4iLP
yGa6SzTj6GgDvE5tBVmywNcXR7o6M6h668yGZaMZ12aRfDXQun1xEwMfOOnjKGDdfUZNOFCKM9oy
v/Uk/46A5duFh5tntP1ER5/regeyVH7vskCdC53M71K7Swfh3tWVRjcZcO0WU9ecp80tAsdDpaPW
KbDyFQ4p1jipCptWtRE72pJzdNDzOnwxyYqGchdND3hbjvXirIgm/ZXxv3geRg9tHHzifNQmdp0Y
6yYjarY9hkm/1eiFxq5z35bPGWlwd0j5bgujVb5hwwKGodauyR2KjN48NWNOqA9zzwEQzTpJh+8E
lCHagnjmE1Wk0zPLkiesmirS1JlpSuGXDe6Z64f0UHdOFn9CVy0O00gVxyXFttfA7OpCUXYT3nYG
9WeqJWJDhvbRNKfMVxN+CqcNkQeNoX7Dm+uu/vNVzGL2+1XsmRbbUeHa9rVh89uOFNVphr+lR/Eo
KQ5GYoIxFXXOsaGjcstN6TJLln6EWdadk2iPhmK+ZlRNuU2HsdpNQQUENpZUFMuMyrTrkxkD4o2C
ey3LHywjzp8WMaPRzg+6Eat9hO+UZoMynj20GuhfpLlye8yZhVE+tTFoFr3hvn1dZ826BUyUNsNB
BRN/ibAb7twk+Na7/UVPTdCuYe5D0XNv+wRcpSHi2g9ooKy5Z7q4OAEcG707YoW19Q3dmQ5NjSCF
bGiSDbz0YB9AwlwD30afpwVQY4izqTGGnLTZdW+DqkDNmuHNK2WV84PD/M7uzBNYAuYQngdRNw+7
d6ecD7jJ5ycpyKlLQ6LLq9Gw13n50OetTUOmUM/mXFV7UspBEmtj/JQFj9JbvhpA080YuOnBs5qU
pCXmTRCMOa2d8IF0Yf2G3E6wD7p5jgP07MCr6XzY5msjCZxXk5GcJXKQQw9WdhNOerz1OueT1Kn8
Ena6XDcqYgBIci5k+X3umcNJLOUMSOqJzg0a3rIfwSJTMl1a8kCw45o76N140GzuXFHeHcyEDd0o
Zqr5iJCNNO13OcUeCRRZcGtUxZJGLgGT4xTZuapGNNBqyFfGhL7GoL1EPWiKPCj1XT0J1jh4FduO
oqMgieKUG0+6rioEpj16zwB5bFCQsdxJAjBNdJszbi9Ei17oB8hlEfpLWvKqqpiglV2yT5eYI+yl
rypGrFCNusmwHgBmHgqX8ZrHHrYJzpBBpwfeh43dJJ+DnYpHwpWSnV2YxAHRA79DTXElmq7boco+
hXXHHTf4ohXNBKSKKxIAfHrAjglf2wtOgZUlt5EbHcG2pc9obr/SsBE31fJRW3knL5wv6B9MpNoS
33TeAguD9uLL6CVrNOOu0RtoRMp01uiviBxniL0K9MzlT+glF3eBeycF22+g2UE9fJWVKx/iF+SC
S1A3QvZxzxSieIi0bxERQOuWac5JpfTuQwcL2dTb7kbohftszWmGWbmtthqp7jsU0DZiYvmiIZlD
Nc29MglNkFt4MU3F/XdsYAIbC5UgnYxy3Y55fAgJIi7DAl+lnuvHUn/qyT3eFIUZvbt9tq/qG4Y4
BVpyG+hY0X4TZuyepoxJs9MiM5uTyA+FivBkt9HDEKIM03rphzizWF7L6SUJOO0ojpRq57dqRMYF
bSHfZLbAWMUqfmYilTCRfC/J3Vi4T87eiG0irsvi3lnEHlo/pvelVT92cF1BSVbEX9peejN3YCW8
gPZkH43UZBp6/LCLX/MIujI+OrgSrgdsOR90zpZerWxDqLdMOBXprb1zH9slPYf6G30K41aFpbcZ
l5C7HAK3TxKsXPJyGswZwo/C1n0iBNc2Mf95Bw2Z0dm11HMctBpo8H0at/W+mgbcII2dnSTu8k3H
/mnVaVawzzS38QXJkRscSP1FlD48+WKrt4gn01xFM3rM4H60aZxafZ4eCCVtN51lgrRPspo3Cs+v
IxDz5k2ELmeE0tJWwyMI//TGcKdxZ/bTMcvQKl3L5sn+0qZlfWDzjnkCAto0efEu1ybjFtcdeoBd
2cWfKdkwvp66+tmoiDLVenczOAH8n6JZh3IKztpQzbcDOXwrD/grtDuLYlYX7n4W5ruTO3s8Ae+O
mA1obdN48ARFQtLGEiqWM9yKuPqYaRZvdTNb9HrDhRmCx5vm3XOxYF3Xu+E2LREQVLn5I61CtF0Y
D16tKb8jYtNYWWXFmmYlNZN26XveC0ru/A3IywzuxdbJUuiavaR2/3mn/L/J0v8wWYLYuDAd//vJ
0tN3klqa5vv3fyIq//yuv1Bb4g9Qkg6YRIHZ2QaZ9fd8yQOiJWzCWIhvcUyX49/zJVP+IV2hS9cy
dEvoYhlw/YXesghqgWkJMsslrQX45f+KvaUb/AL/3MtYdIdoD3mWzlQMX/YC/PpnX96ZalNbfKYH
hf0eQktdHsVywJFCoJj+0tFXOxamUepMYujjaVWRrpmXoor9+wDKCqlsu2hhr0+OmiLc8O9PXz9x
fS7vMKqS3EJt52DBWUK+rklhyEYQiv0M+bo+dM2a1AhUveS1SPjepFANIjs6i8b5+uh6IKARaXDX
xRNwE/Pumo3GNaihlFzUxUNQePP2+rBawtISK87mtaBBuaKWrn1ii7ujGjRyFyQklRFnmuUmLzY6
71WVMauyIau382kwE/KXgWMjaUx7PMcDwSVGLrYOYiW6zdUqI9trE1HOxghnSCQJv2AxQg8xls+1
gB/dJs6ndmda+ns2SXU7GctMY9TAAc7BXmkWkLLOavyyTO9avb8fFgpBihsWe2DQkTJfbyKknGkX
4gnpQ33bYYfUjTDa21Z9vGoA2tbxvaELNjroh7I2T9TNGChos7A1mm8cumonzewexrSB+9Xaa2uH
o2z2jeE5URjxM/jx3YCUE9e5b2TWqy7Tp2ZAYCoDXEURalKERfSpMyZeDcmLDZCttaWVtu96j24o
ej+eSbCbhfuWzwvvtMZCGmBuQz10nnodWX/monyZCviIDe3DovOgUtQZ/hPSHNp2Fxf6/Kwp+Fnx
e4pJIY9m/AMQehBhMSkze+GTnDxsHI9ICjVXFIWaIEtloO1iP2aOsCCkskl2oztwVhYkK/ggYdRu
UgGXiiEuXmrl3lhNycTQEj802pMb7ozesUrLe7Sv1YORHO0euTHiHShVJFOGDIB9cg/Qkk6k1udC
dLgo5gu76NpXTb6laEZekHqnsMWhPNbYcTpzfDeiEhhiwY1yFG5Fw1F+HZZXIR4nice3PKhgi0R4
RU0X3GRgRL5wKUOXK2h+bFBIbSZjvNfzkrwBGzU/+j8AkMr6DFtJoi5a8E3qcNoEcXnIo9zYTVm9
a7ogXbeGPAor2dVZ6q01fbh4OgrYEVWvP9B45bY/gckx/VG1HhQzmv10FLcunacjBG7frofDLAeK
NDmeI43ufvDgGcnBdnvokICpZG0/GlGPFknDnjoXDzTicTHix9A6/KYsa35ZG9NBmTPqZn0rSOBd
m+SIMJhpLnk9dAwbonUxJjXGI3tDxB4XYrvPJXTXuEvFdiSFNCmRH2ph8lTrZr6NUJjq876yrG9k
uFXrjG3vXhb6WbRUwo3FzHuEfASlovjK2ZGv2C9FwD/ZYRFZpTZ5NWHXJdV32YJxFm9IwyVhuwtP
Vrq7ZhCKDKgL0RYnoZN43U5QuFqcRAxdV65NNzxfIBKGm2xpS+6i2dunZsSeqql3kg6jzwn0UBDQ
Vk7TWzN4CC4t4kqm5Rer8AdjnUW3OauwOWTWUybkR+IALqCKYntG8f0hG/b5uVCEuAa9uzL9JaDa
+d7ZTruXriTNaCGUW4ZVbOqkeQVIlGEMoNMQkrzQzt2CPtBPAWnwWxRM5MDAotH584BS7cGBLM2m
WMe4qTyv2WjGghOqh8XUIb4R+IbF7y0Be7cWpRnvWUB2qcWloRSbC5XfyeWHFGCa5n7Q0PDIFoML
EXgaCvSxtu9pQX1LQbgVNJy6aLwf+6i9nVLo2YRphGSyP9LDDV+YkINImJCk4tM81JxjejdJf04n
nMOGtmTDwLDtYwa4CAFsL/E2Q69/GgkfZXr4ZekcRhZmzAT3LG4pN0th86nLFAbazlCsnD0bv9Jm
gNum27ApORuX+OlrZowlX8xR5zqIICuPIf1FdLbGBtnZ0ifL1hqUfZ8SjijUoTrI1nDpydHDiKoh
OFF79WgV0PuASOoH97s1srz0ckr3cJEZnB+6qU8+UpkfSpxYuVtnb7b1g3CXdi00iu42jWhqRrRw
yh8utuxjEvR7rRbdPhzSpzFjCz9qdb3Lkx6EIOEC9xhl1gDBNgxIg8MsWDeBCFIS7tFYv6Bf7Tdj
IrRVgmViU+QwBDmrex87eFgS3hym08FxLgu0i1Fqt8DE4BnZSLQNVxsO+YSCLhO0DOf461ziyEoY
RZ5AzGTS+Oj76sOsY3NlCSJtqg7who6sceXF+VdCjL+Mk18Sj74GOHCX9XDjTN3DBF41J9O7Yxxd
IOxI0gNykPe60IeDq5i9M3Y6BMAHbNuw1laLvjc1Z+BGUNd3dar2mLl1WJFzdq+VmrvSUe4GOiB6
DODNQU2S+XVbH73x1AguSXOU5DCq+GEa6ao2LzU5ur5GDbJhwkvChYnK2hvxb9j0MBrgMGaMlKCA
YDub6MgUu58iUU9Vxr1oNujWp3rWLNPjaDskP+ywz+GtkGU0YUdbU5cbB5gcVrn3epz3XclCM007
bGGvro6MgFHhBjLxUr/kP3I6jojboYnkCjtqzk0lbKa7iTZJLZvWxx83nXvm25QN1TpCEHQJRbSN
Ncay7LJOrNO3kSxD3zarl9pDlTsxM9ZivycNbKc1+h3hvmrNYHLemgXXRMMWaCctedE0e+/ZFbs1
Bh1L+XIsFkF0mJ1iod86uf3IlfOmu+l0rMpy3NWJOrKn638eEgqJBH0NMp5LyV5aszA/2goNhNUj
z64U8UoxM+KsIjc6mz39WCwHUxkfGbd04GLuzdjlAFoSFvU5SR9UWXLmKe+jVxmiIjT5Y2ibO0SM
I2udVaG2zewnnWQlEODTuw7vf0s00kZzFdrbUs8MkK75l2tISWdRffWJhskDAMhFT2A3M71Zh7FE
wl7a+wrDyewU5Dd734KJ8HdbYGOJPEFjb3BR64z5ftC0r6z52Hi1CuxSb/thRUCY1Cy8FwNo2AQR
+EZ4KZ3wipwma4o5TZHXGNG0i+3mgeTXTZBp6YGEEN3uZ5RErN/xgHyyXtJvjRyTZNXUl6sHbLgm
3GZ9366CyFkaxFTViXmRyLlQTTkE+rCjO+oqCA85P5OGiH7M2mLIICp3zU5ix2eesXHMVGA/pZ7V
8/yJ/bJkIBqRdR2NR8c0+t3IGCuUinnMqGhEEpc+WQZOxqmt1ipOjT3zujWJv+R4k5vrY/u7MOYC
ORE9TopRLjQCvesL5jL8OtJrlxVW4fzP4N+SPIgmhkyaMUiOMTKAfImFzklgXWeaoCb0jJS2efkU
ewl5vhOVtN+N2g1yUvuQdYgbAmBDxVK7hyWTbn3Kkq0gI7yyNdQ+mVQHRL5rIDhQqiqCgtIAUBMY
QHSoEbnSKugQikXM4pVpVEcg6MxWnmNG6H5jkYHKRaKb7gUqC+hHpb+Y6HLhwK96hQhhaNKAiQPC
1ATR2oIW2s7gnfy2lm/0pTHe5og3lWf1+BrCGSqsLreOm31kUd3s5hQTokaOjkMd1WacUmH+UYEm
it3vAzB4Wn8MumKh0cBNj15lPo9huUqq5CmqNGPdl2Z/RPkDIiaWX7xIm5E7IJoj+J2MMLrHm2gA
JFJwOYkwfZm9TvCLW3TdvTfqQFKVjPhc5JJgvUL3U6P/TqtX2xIoDkGDiZGufrQjA7OuMJcOVeka
5iFszeloLZsIq9B8JWl9YbGG3FEQwsbLOOt8AfxyGtkW2iQGw+DQy9JhRJA8aJVd7WwCiRE3VnsN
c/MxSGl9UPTB8s4bEAjepQaEd6SX4xyH8DN1XGhQwZz5RpW/LAIEjNWz8ID2kHirwd/VQkWMU2U3
O5ONG4Fipu+k5TsVBUneGYuNY23aFvtthcmFbJ4ZA/+YP4OJKX0JF6Oc+lMUVY/9oNJd0Tn9SXPH
9TS74jB1AB9S7dhE7Reqh5e0KiIuq+a0zC+8LrZ8GPwIzKejIT0CImnZbDplW0fEHruoSsd9Y5PB
nTvIClCAG0cNaN/BKV4jYDnblLX850VtDdmDURn52hs9XHDLWWjUGheKVSS7MUXRH4T4cJ3+w4kr
TvcyM9cZGup1SEBpOi6gHamBQ/MMdPbZyNXtxjk2LN6ioDUo+CaACLUHUL3Loh07q5soGKLjdJ/Z
KYHgSOHXjhk+FVMo/TZuFTrsWR5asNHaIjwPJBBelDovoWMK8nNmFrwldd6uSL2Zgdkic0mZfcN3
hLrTTTQ3A/bMReO9VBEahFAQEnU9zSfi6hhVNcnWk+9OZHyopCzW/VSeUS6dyLeATVnPpzS0KYRs
cLnljK5onu1jrVNSO/aIomE4V0naH5T1keUMGo0i6zeV+yNbjAvXA31vKrDANh+GjHBhtejXUUz9
eUjL7qUvMCMMi3vh+nwlQfmYqi+310MgHTyNJGifCb67Funb2RQP3Eib4zUgykw6sdXa6otN/iZx
f7gXRm3sOTHBJ2ZAEo8RlBXQ4cpNV4ks9jT01jKzWl+l1bhOtar321esH+JIfpx1jKrM/vkoGeQa
xT6rNfehHIBTU2/DXKcJqSGiNUelbdpwIMSmsrbtULOttKp7D4XdTpeVs58ruXGYnhz75XO/Dtfn
0phmfKhhuvWWL6nIIjzKOL7kRAD7YKDQD0WITzMAEHkwfVo0V4i4JXsqLhJuoIgfb4l3CHdK6tyZ
PQfKdYXvC0gS2LHadbcWefLXRC+wznhMC5xaItK/l/syMN/Ljl5Blrig+9JacTK77gNbMRQ8tlv+
PATLXVIoqt24aufj9QDsaN7nnbExG7nIIwrKWAdYy/WgzQ+VqcnD9bb262lSEkqba2jKbP2oL4e5
K59AKgPPdbtqM0XWl6BJQiChxnCaHU6qeGbxnTlHASJj2p2T4ZTLPiv8LkejU44p9GGZ+l7eHwC/
rQPDI6xthGmdQQG/qr2uh0zTv6J2frRbhxa2J57xuHbcOElZYboyJTHp87UNvsJoy10NEQ35orVr
4nTnaNV8ozjzsGLivDYTYeHgQ1sMmQrXUfg+5heAc3mHaI3qC9Ms0J8vVt+RUp6SrBHMwYPKa+ex
LCkNdKw+CrNPw3DuPvAi1lWVfmtr8KoebJuo7MZ1Zc2gyEaUqzJJCqBnff/UKfNkL3nskH4aAMvY
AWvjY9bhoSVe9543MURp/pUxU7IS/oJl4Msbzag4JTpe1DxM1ng+B0YA+nhAefe97dInpWfe3u70
CXEyoquB7VmgivEygxWcIRcHWSY+MXMcaQq8Mug1L3UqMfLHuUVECA60AQIKmydYc1H1DeXvvIlm
tpZFi/WJxk6PFcU72Iv1uNfbwvfojK8yd/DOUfmVAZN5KglNz6wLO5BFk5QNfh1BAVKsiMU0l4cY
cccmLEW2pFVA+Q+pJyZCZP16cLodu9sN+k9GjEENeTkYg3No4fQcvkyjSj4MkFyt3kp8eeYTEQRf
3Nc0FN4td8VwU7e2eEKoghVv4Y2UORtnDMfnNp0bf0ahsXOmxjurIiGHo2mxLmbmxgszZ9er8Vgi
eNkQ/TrtHOIDVD4fpB0Pu5lyhA2Iq23TJngq5okqVqfAiB0LtVDTTFuzlf1GucNXQmWbOzBEr6pw
rbUSyw1X02mholsnFoib6fUmrFFRHpHRZPsQHwmSN4GgErGrtyz/SS/no1t3rV9o8dP1KWqh6Xhf
pV5HX4vDNHX9MQYnh1VmxkC09Jhg+f/JO9AKsihJc01c+DZQ5ZN1ITgBU2ZpfmyFz8mycteIoQH7
Kf9KZrgyJiajBg8XDj+fMq5N19KQzy0gPExTfXm8HvTlkStR4bVVuo6WO06l7puomA7Xz8NOIYyH
7Vm6yiGdcOccCaiFJTCv5RwUyB6o466HRcMF2p2ugU66IqNSRq5YoJhvLf9fSKB/PoIRnBJSKl6u
O52CbY2zxA+Oo0Bez4kihfgmKlftyihDiyM9COsIywz8yQWZdUhGaKuAvKTdMuXxvgz54zFtk1S5
2L7479EUWQaDE5DjAAOmRDQtEnPBp4rNTL9gZY3yew+C5DRZLsboWND+w6m3GrptWlyY22LaHvoj
r96tYMw8ydkE9eLQPY5QYqD0IQK2LKq7uOJn9ZUlONj3oREG237RjdloI244W8sNHgSWyMLYqC3w
kW3tzurObbe4QfpdgWULwjBJmjTZaR/Bpi6XpQbRnsmgr7eAWCbhJq1Axzqxc0nC+AdNrQSQ4DEh
W7RUeg0bDfrKVPbPCSmb7NlCHJAd6CqbngFzyiWFcyLlaII05wJm8Ov4OY3M70CzcjZHAISGENij
Edx14bhLvIROTwOJvPaWhHT2+Q0pOGPFLdppxmDFXykR5t7TdDBFWtzjUg6QbnZ4RT1hsJa7E/Yy
4mTI46uAYAL7XrUmoYimvbIG95yQA7ZBkvh1mUi2XnrOGEAy0uC/781kQzvHONlWxpjcQdeiR4cn
aFM2zNt1LL00eTf8ZIqbRPLdGE5WxUxc1ySSndPNj6OATELxGm/jiO51gzI+rUyieJKM1qYWi7ti
EpsM7gcau+hs8uZIYbGUS2PwGWdAAvGqG7lYt7X4+4ghXEEtOo/MA9ZmnX1Eg4dCKwuQ6qTpZm5J
pm+000Rq36pqNcTf9eO2Cpi/lOKtb2j7LmVsPnzR2V1DEtKbSzZHbyFV0YUUq4ERDbguq81oOFMO
Rmn4yEYgNm/aieAxVFoEW5YwSgLueNDAEW1kT9IIbxxq4r5p1c24/KGryarOhEOPRQidURqfTgXn
3Glfci+VyNqdZ0Y/L7ZFqKvqLGvntClUW1ohBJAj73XL2yp0wesN1xwHEbOfcw4NJvR9HoibNOZu
lmtJsO50OLvjaxdHzkETEFTd1Bdy8jZQLOg9ErpQ9TY4zG7YJ+YImcxlZNyRwqy0mPQOW16QgHP9
LFn0ejhsZyFvJK24piGBKYVXdsyaYZVnafCQBDcdfFHYCbVg4Oz4esD0eJLI5SetohEw2FvNTkgC
Fy1afkY9mWeS72h+17z2m2moWyNHXhNqBXQC4z1U96oLg8MEQYSuYbjSKQ+wTg80sPDBuraET9QM
Z5GZi3Fy2DoZY2sK6Yo366o4O7pa/WHX1o/xM2dKuErD/EabdPucheo1jz/ZqSqad+gp2oSzG1w0
w3m2bOX9FJkmxk26Vpbmj2jpnhrANJozP1a2jkwXop4VWvmpiz4Kwlr8cSAWfoZGL0iAId3dbxs8
03HCGL5L5bFEqamXBclT0LC4A0PTC3HFbQhli8F3u3YWb2rjrYjjnngu89lqja+RmZfbakBqp+bi
Jc9olYsOxQDwglNNcKQPGY5SmW5iPomnmXZ4PflhwDVXdtZTEHn1HhPWGejXU2IR9AqzO9/InuIn
81xMFRNI+Cj/EuLf70tb0pGq57XJ5GQtqotDY4QcT6zm5uDLHGphxA3LYjwUQWDIFzYIsnddD9pH
ZRmvxeS9o+Uf6bopb9eypDfEuBpB9ANZEMD5AQKZWxLNBnCRmVHO3UhRQcVhA13NzXqufmoPEn6O
DQYqiFqJdugG+sbeFANxNwtknYVdrwbhhStubLhiIu1rAynbDoJNiWvWJ1kZo9wIjsKtrWjlEAJg
a59c7HBWdP6M+ShpKxhsrhcsv3FnZqce99eqip8r9mcrWZfFrtAZVjSheHFSvEfsmSEyl+cwtw8W
Wa008KDKkuZ5Try53SFpoKa5g8iyrdNaouqG6y/rm5ndHW9E8liV5g+jnvdM1vj9neF9cEg4wxwO
h7lKb9RTgvGuG07SzpkAVZK3weMlelVWNyCLVo2WfuhAaIgIa18ZItjryjTukGTj/i+0U2XDurVm
UFomuYVpCmNcqYKow5lYtYxgYmzONpCf0jK0DVd9XSu5bpH0bMecdO6qKvw+9T5B+vHOzKW8Idf6
0C8XVEOPKMBdsIK161RIXzu75BLhPtFIWr0590vkLdjgmpE96NQ17IGw7eCK2gx5AFNUMnMo83WX
Oh90Nz+rIq99eJ6IEAH6ePpTVDiMg4jGNZciMTQ/o6k9JVOhH1hrNvMIzFVnRuQ54db95uxIWsaa
kztouuOlZdTTYx/ildL1u9SIvzBhAynbghWme29vEEo/ksogV7aTXPqJU0wfGdjlXNI4xKecCKUc
nECOc0s245PlFOhZarKgq3HcjIoJpCp1EpfamqtLsag6buHbIEta3EDMjY4hUMHUIS/Wmqgrdcr1
aiQpOxRvVYqHPTXAcFS9uIkYcA5p/sX6jO3UvDXKnvAi+HK1XVgHG43jjNJ2iyRBrlTeFFt7dImv
cZsfrDEQb3Rn8Zn3pzZkujCyZuxET+dVzd3WzbyveCpOzswoOB7gazvuLbNciVCf1mHRW0Xq7mD+
qV2w1Li/Ds5SBsdG/P899+tLtFlgvGA7FiKXaQS0xaQ4QnAKwTYsD6MrdIwuAtatISjJp1lIZtzZ
iqO5sND+8fV1YDD/JnW6vH779Wv+8fDnyy2vSfSQpDjl8hDLS7hmdydmQcDd9Qcuh+v3/vrw5y/x
6+f946WvX/Try3/+vGkoieQQM0t1EGNzW37KsHRzwuXFBztG2XD90UIqQQKC3hEqajxjW4t2gARz
3wrbT5pi075ry2RXFS7iR6rrbRnLTzkl+75/BZfK3dDEZzkp0F0OYKAqf4/nYfpQKcu0cpyzS/bD
nkxgOlbLrsQbPKqh3x/mFcnilcsGp+26j2DpF1I//XmIXYki5PoxqgPCza8PleFVjHmWr2p0Jz4i
Xia0zDoU2en3z19fz8npWP98lXT5adcvuh5Q1//1Sj+fhK2+ItaJypl78K+v+/Vr/XytXx//u6/5
d8/h8gPw1ZDdSQPdbogeG2g1rhxrwge4fKiW87T5+7PXR9fnrp+9fng9XF/g14f/7nv/3UtlXTFQ
t/G3qJfhCIM2+ko06kP+t/QAl4//7ZNmWbPn+PX5YvkmsAR/fdP14+unJaSHsHMPgMdwHHWc0syr
eRgUsOZ/Prx+6nogWIEWmXb49e2//Yjrh+aCvrtKq/5PhfY/qNAIaNTRZP33KrRDmkZ5ETX/FKH9
+U1/idCcPyyPBi2ByJSGvwgHnvjDRqMsedr9LSXZMpZP8bxFg5HfwMKA9ZcCTf7hSZZqvmUhH/CK
/xsFmu2K37xeSEIMx/TwfBFIiR7O+83rFckIa75oFOOp5wYOP+iX/+LqvJZb5dJ1fUVUIYKAU6Jy
sCTL9gll2ZrkJDJXvx/ce1WvWlXd/h00JRiM8IU3dGCn6im2PkblBVEggxexjFBtqrSX4rxQNXP0
StRdJYl+l0P5byJDWhEaVvivRBRlEWrpI+M01h2WSWlteC1MpU4wMJNSMnY3coEM7pSVBmgjxuo7
ui764ieQe+0yVOoOyWUkyVRteuvrCUR1RgoOncQ/qe1IG0AKPSKjBtQKWssvWLCrlK6zK9cpktwf
dAOrdT+ABemk3ZCCgMlfqbfo47sxGhLaTwEKVGkJDl9VKgLs9Ft4SZxkANaBoqjqjorjuz4G01aU
1yhhIRAGsaWRMIRZjsFHv9wILdLIZNivEzRza1QBkWratM5mTqDWpyG7BV0ntCPZqVpph6uDfIKt
4x/KkHTBp9OnjrOQVNTTFYlfdxEZFhNVR0owcih6cglGvlXlaB1GgPhR0NGxcDn8fWmW0lqvqtFJ
xFmCltFIyW7HdlGskszAQ0aIZQcxesHD1gy/wUh4Q9wiPqh8HvIKk6cu+u2fcQfmkHi4TRjgLQH+
aiVyKooB73ZoKfIh/soNwoBLlPH56sc1rt09BTWByjSY7mUxHBU6KxbJIdqwyXB6pR0Siz3OC10B
W6gTcPmJFW+iY2wOsWxsJrv2I4ydJEVzyrK+ZsA5EmHIt0reY1nyomYULpHPlvvC30zGUV/Q5cnl
2yTWrZMVUFIVFZYv7QyycbpUKdCyTI2zewR/Xscm1C4QtBkE7UP0F1tA58pZmM07QjJw7Il91L0l
7DmxffzySQ7dXBYsqcUWKjK0yKHcj+phFLcb2ejxFcQQypZGod4nlNQbGbJmTi7XDJFkam2T7UgT
0v984dbUMUwvXZTukpKKNALidhmUx0DKP32IcMWAUCQFdzDjOn4UhEKrrNKjlU5/jo4KYuy51ELZ
7Bq8KWpRt1WpsWsUy1B6qvaoir1pGM9I4dTAAyH6gPa8Rw8Nd2t5gfaSTH1V6K+VNgYHCCNrIUk4
0+VCfyQ5Hh95vMvKZf02UpKg0ZoFTqTRs5WwpVzEz6Ue7qkDPJQQ6wLfX4DRyrvuiDPxScDdyCzy
Aa61OKtmiqVhtUtUCcXhEPRLY5OjBURGFaP2gRJU1yx+9AzJKQASoFVUfz+TeQXDQBlLaEcc1ACs
TAqI/S346kLBFKf36VOVWVxYUTclztTgvqRAo0nGpbrTF1BEsxSeQaUW7hgg+gogpze6Td9F9CKk
H/WVXEmqBdcQ8Z2bXog4jKV+j9Fh5XH6iRUq+loHpoiA03QvYmQalZxEewTCL/Yx3YrZ36OAUFUk
grkooIkFo6Z5QVZuUHyjcGUj7e36QOWWCqK5MJCO0HVqm9rOrSvoIE6c75ZQc4vLiCarBNtXkksb
WPxDkot3CcFt0BrNSq2QQoO725pLYU4vB5hegfA6yNl5QK+SNIK5reRWnyx7syowegr1xyv81JTl
4D6XmYQtLWa0QgaqdjSVU9PkxxSLCyupq49Rn2In1aFJp1NSuBFKT5ij4c3XoYHphi3sqDycADKm
/6qgv1SksomCr0NVFLgr+bbuD5tIbgcsnl7xupXDRzoomD4pyeOVVuugpHMnNf0/yJ6gFJLiBxw/
HSR04Nh5h03LrokGgwpbBnMla4rwQTG0xMqz+BQUFA/jcKHgEHEh+P+HwiX/ShlVOyJ+NqfidcK5
1gPVf0qNa6gDGwjxhTBgyiHw7tsYiqwq5ttYt4dlWd+itPrKh+gEqgBKFnTuFY1dVCknqDe+3n5R
u4s2ZaxSKZEwOu3oEXZLjaNK8q0IfZVoAPakhNTg825DjmdlCCi2r/I3f4Z9cErDdNhIo3hYNioL
eZC3cabv4cWsEU0GajvKaKXRI9ExCLaAYweeJs4lAV2+S376laaQ2LRg/C1hvZb9+DmWculWnfwR
JACeMcm9D+LiEIat6i0+SrGnFPoKJLtWqLHgpYCbSqSJprqs71ERb/2WWmMfIBiPayQFq3q6wP7/
1+bg6QDeyL5/Vheigta6ALH8XzGFtKl6Q1+hn1kcjTrQ0EqZNgAZNCi+HxLqrrtCCxhiiCqAT1HF
AK14FI2DjvsNWVXUHQXS3q58/U46ddM8jl8o+eM02UCqgxFqdZGO0FO0hx6Gx4GPcQl7y0141Rep
52T14+apwMLTX7GAWDIVMSM4BvRuq1lKLWfnjiMVMJ8wrXq4k7Yk6T4AF0iwQsPfWB9lkqGwMXKR
0b+oVr8VlD1gMSq3SsLaJilqOPYdWLCse1nGRywqYA8rBVVfsOzdWGxGAZEOf6/XvHu9rBK759xo
0mGbG9NtpE5P8DA69bg8Gr3+DSfofSkWjo99mM4JBDAncZDjt5SstyJp/Kx6WbBpMEFZRToEPjZl
KHnxRRiBkkp816KYZ/biVMsr4MCjJn1mflceuDyo1VhiGVAPiDKSHSoxwzpaAP7FPS8x+3a8KSwM
kKcWarcQVmlewQHgLFZad8kjhspEKIMmDihRuiaz9F4rAKyYfU66/Ak0bm1QUcH6YeavLcWP2lcB
ZUXWC/jhTzWc/QqK1URJDoE4oHwRUVRQq2AXNBpA01LblS0S8GgxLcLjOCH52wQi2B+ZrQtsUJtx
lKJRguu3JS9Cp4zQYlVazQqr7IGT5LFR5b34yh9So34F9fvQ+VspWni5Jjkq7iqUJ65+smpC9dbh
9ea0tBtyJCWg2VhMdHdGlE5JttdeOY2x1zdNOhTghpORKm9gCGAQFb9SReu6AjzSLDY6IsQUl+6L
UZcdFKS2YiWAKxWQSYngS0+h14kySkPE6dso1x95+68Ja5xyagnoKhB3M0iLnwEJxORHbifgMTjk
LgLtgxbwvg7U36UmYabka88oPZR9J0Av6wLkpFBATVXjk16gD8qSEaNrT1qnApcUAhwy8xMelbRZ
fe0rysttLoOTJEDYB7TYHbrCusUoFRYc9iNwbKsm9GPCQg19TEbqTsvprL2CB9yq2zIWNrTfUQyu
5E3+q8hY3C2Y1lGduVUYHQc9gkoF5j3QOEhjQJx0J9YFO3ghqKYghG6UfQhlcpqmdpflvoOuT4EX
7QIyu4/szNBPW7VOL1qsIrIUiLdmQR/YyNhahky8tiMuovpynfTxAAXvPsG2mINTf6UPOsm2Jq2G
UFK4ZJVST2N4CwrFrmT0QMdoK1kRmQBMT/Deky5aCNH3yFsuwEkLhud3C6cylJ8BQ+NGkb6MpNnH
Ac4Lof6mLugagLGwfHA5r2BS7VRW1l2Zvsy6gNeVXCjyYhCyVK+LF+q8Pa4ofodIZx0vqCDz+Lvl
i8YYeOaEjU6J8tGFtmsuZc7BrIyBY4ugiHGw9pgy+G/m8yEjUjBohSWlg6oHgPz3raq3dL0H+qDx
/Gc9EKr//5e/n6OqCm29pUDz9+q/L39/wEElRIZ+frf/fvn7y39/1Khv+YsxQo3mfz7574//6+P/
8/P85//zmiSJt7LUIlbQ5g1qJfMHccLS8Pn7ln2f0uXft39fKkyIdbkP5+73Ri3aS6FhrPh3x39f
qKu+Nv/98e87DC7/9+/alxxuKO5QNEf1ttW/s7/P+HsVLP///dL//E7ZiMSppMlUy2pwLpt2/jJl
1GaJGENb9UXqZn+//HvN3xf1RSVwWL6Qol1ei3AKrP/z7//7Y5csAIE2WojB/FxE/O9f8PeiysYI
oYCB47GqZjzSgSgZ1q799zutG0BdpI1sJfjiuvVYnwc5qWZBZ9qyYTZAe/r7thUCaIAZKDCv6sOd
sK+VA6fVpOLTtI3jG9LC8AiBktKzMrGEsobP/ixfCrM7In+NvNKWyAUhyxueZ0ia3qc7ESmaXMUP
rBeHKimR9Ca6LpCcVbKLjq8VuLQNxWoWjxk946NxAIU+3dv9UGrn9Kqf5GEyf2QatYX7GmFamHgW
QrGlD2OXvds+Wb/kKjQJEV3Jvl6NBX4Gy2ttFX33bDyZI8LD9bLFBrA53zY/ObSOEXF3C0HTovtC
1BtMJIxnEOSPeu8XVm2BE7yzlUD2clNEsS2s3t7La7KFKLMI7R6pKRQQsI66wLRqOdL2qac37uKq
KPTUvWEx2Iqz1LtDFlin9KifKGVFlZl4TeuK0LQwJ3NCzB6LtwDAxJtATS3d8VXdoSWCZXe4lqQP
5BQHQF3oYYBj5euCLp5g1k94GdOypQCPBM+wJu9Zbui+AB2nBbLCLpKUlUJdA+Yq2bCPouScCCtZ
QuGEsA4oEKDNyKLn1fFleIvFm/B9qmmQIfayUmtL3qaX7IsNOj0hD7YqrPSSX6pzaAmm6vq0B4BG
rjQT72P6Rmb2bbgfmnEcrQFIlj/iU+lvUjdrbWO5aTAfCkIE2mj9wFK1SDHtMrPjb0SpVogYf0D1
dn5ITIOdsW96e/zIca79Ag63C5B9Pt8HSzpSR9/RXKB5jpirqcg26SHVWusEwuG10u0TjpP82lQA
sXKPsU0z+eT/wufGJqtZKZ/+VV9Dz/aWp2i/XC9/8wf/RbXo+bov1+kjui0qz/+d7YzvSmwzVf0T
yo7mZBJ+MQDgAGrmFf0/f7PIzKX9FE/5PbOWJ07FojcxmXAGsyAZtaMv//PHuOknhO6BryZW5gx4
2ga4odioiEnqiSIS7CxclsBMmB5y2xq8cae44YL51QiWi1CbbH8Vh2Pw9qHiUWZjIrrVFubiiPA5
+nM2dKNZkt8scKGUTF2yFxYgGXPyFm9Qi6Kbv1MPT/ntLerWgvVsSuf1KBvY9XZ8RHaET6eQervG
dqvai+0EzggAqBWdB6g2ny/ZzlhLOQQ7C3wLQDhaR5XwDM75cXSaXXkEszutkhu9aOCw7DjetI0G
RqrYp/aAMIu7LuDgO8HXYrL/57cUNNxgA8YW/PmYv7UFK8CtsBQEFm8Gm2myqxvvi/KHVz0zeude
ZjUrjHDz3h6s8r3ekaFIxrviUWeh1mNNP0y2n328G1zUuF0JP91Du38dmwsYDDMajxAAaD9j+7ga
1iDP3aeyfq3gSWM/BglPc/4zU56J5RlWSo5qaqP9uv9AVVsJln6l5sP5nSMaH3Mp+Cmj1Yfy8V44
+HTLzMFk8mTzcuZhMsu2AvD/zTyY9XO94M8QGZ0EruJsjIXL4FqjxrGB/SBu1B/MEgcrWU9nHHX9
VYsV7nI1VOvoEJ4gkhuaVeyRoP+iSIKQ3T1ywHa4yVfkJJuK6tCGPKc4EzAxcoVXQq7PzpDpTO0B
gidxxP20DsOtOwv4SXZ2+CrKk3Ru/+Wtxai8BBdWJLijEJSpA9IwOuDWi8HuIXobJ+SfLd/uX1/S
L/rs4uKdSJdSFgoZkUd9EjpCubBYyPBAhmmHhIuhfHe/aD/lzb5qXGWwDfNrQtTV0v9F4pE++wNf
1qUFV1E4qJWb3Hx7uENQ0SN+MxP+8/WkmVSiGjM8hhQ3LdZE9iy8l2ARW8mP/kkjecKhDMkpKBo4
dVV7JkvhMSpOsFGZTbfwoz33XqcdGR0oK1ZhAZF7PXQbwydyI8DSsu6mpPHYf4ZmOO7w78IenUdU
W/FHQh9Z9SasU01YAU4BLWow02nHGoG0l7/Jq9prbwubIxXRRgzFka6jXrNALgGjQWhmFlS0whl4
9P0ztgmv5hPjIj84LDkCK2vY4nLJ5tAH6+ILLYRE5UfGoPKCMySs1B0eI5GqaA+lTfmHDdqanz2l
muI720wmBuJAy36xk8RrfLkP3W6lzHMPj3Ghfc+8zp8fe0SIF0tvFC7T69cMdf4OzullYkW9cYni
83Xhhueb3rP1DP46CiFimOtYN/01XMzAng7NCtDI3/+xt5semIlsA8etb4NoR9DgbOqsBxuXOv+c
n4pbccO6M1RWfm8yEqB+Z34wzGSMaH4QdDf156QcVYJdL3a5gmTyDFxYKqcuLHHkSALnHAueVPMY
sicnA9vIvYXeIVic5z00tiPznOPN34CIcmhEoodpxb/6PygV0Pswx5K3LlOoZq1UHgeUy0nKDYLn
PC8eOYQMRmXxkJ7wtGdJUONHyywMKnzqc2lvxpfGcCf1GG3WCgeR6yYwpuoNXzfLyrOzxowtfzKX
GiJSToNdr3+e1tFTRSk3RnSn0A6lRgdXfA9nB495DhySK4n3o7mLNxbqM7SxHQg28rb6wrjBYvNk
z6jgFlrqQ9vCYUS4wQ227TdQlzXL4CP49r+ErbwGKOcKNgUA3epcjthNUZ8qpN8J9U7SN3p6BDpU
QCxfc/42JpvNyR5QzAmt9P3UmLpJgQ5u1MvoDjyc+qYvPIbQGp35IeKVwP3G9nWeppXXUTUyyy2w
LsQI2R1rFxfcZlyn3zkhGnsdBudu7emIEWEifyq3AnshSYOwoFhBODQVX9iXEPDwVcxWY3ZSunSL
zaYtJIgz4au86xBOk90FFNH2oule2V9CSr8RiDRRXMMeF5cx+N8tWsOLN7wVraenLy1htbVFTzWJ
PS8o0Y0v9IWcxjAXLqgd+MLBy2y/XsfQjY1TudIcz3epZtm+25hLi1n+JiODbqKJfB6Ofn8Mqkeq
WdlPJVzh1ljDr0w2id7FXsA+QNyEuQX6FRnc06ItN6D5HOE9nooD3KYf7kr/DuLaHGbG26rRvlPY
XcR7pd3gteZPVygujrimC8txRZlq0C6UOFV/hxiY4iQC0n8/0hWFr2ZpZqSJVWfpS/wL/b0Phe9L
sakkhMwUtp3FKnXzY2xPykp+sLdxnhBIL7RZVsdk+bc8ueyc6zxbl3CluiUcvwOFsTWBKgvvyM4T
mn24aZ8ADW4oIy2scnYMsQlBCajLjs3jDXVJ9a1a7qjH5+oGzFXQOT/TFrFXvGd1MEWJvVA9cKcJ
pWTpJrO0Oa6cJWvMbvKzFBAaY/sKWN9VnspTKFeoBz57T9YJIz7LI+tcu4MPW4sAc9ZUTGb6Ktcz
mVRXzOxtgRDVLDDpUCR+NRtKJcmLCjSscBstexBqyWQVtRuxi7Hie1OwlhccIoh3wOCr9CKoBBVO
nK8lVqs0bAblSEllSrHBcoU3Pz4EmCrtky/tA08T3ESGzmX4ul9hYf9nPNj7Uo4U9BW4Zo8zoSzA
hJvpUSDx2NbxurwQulB+hC9aKbBtGTgAQzxLRJHIMd4hn8Uu63lMTRpPnL1XpV+pwU7ViYiX+3Ej
Ol3rINtcJKdhW6APMD+xBsYYvhLiU1B2ceRkuf0ViZYA7o+wSHJ8DzdKEPuczx8xhNbD6zTeit7p
JVcs3jC5rkDDJjZFFfFWRyuhMVuuAHGpfi0v93J9GYV3f/jUYbMH8+aSxmb21aCHFpv3hgozIXgI
08aS3qbjEJmGqxluCpXhDp8waI8EqNM28wA2peqRQqO2aTkFoKZ6MSbOFvCqefSYSsUtvQjJlabO
ZgSH16/VR81J0J9SF4Nw3ARqkrAWMLq9WHXl6pWdl+FmKFeyf01jN59lFK3cBofHUSezm0nI4kCb
Lx4vAyoaAB2yLfnULo6EM5yPDSZ20IWf0NwGG4mDDprPiPyPVyluApkuLa7hLECFGThgL98SS0dh
aI40aYPOizX2NquHEPNy82STvFZahvWQDXhwaP+RJ/TssxdqIWh6UGqURJMenYw2rkrx28ZyRyy9
NIHH6YzCLq+J5B14gHngHefptzKO0LZzKGYzfMxWf8rwLV7P0jvucrEp490IeZMgjHMEZXCrGM8B
2l3hjnJ0Dpq03yURzZBaRATsLQP+3JKQzKhPsbOIEflfnJ4bmpk3HsD0IBqE5b/cJAnncpWcssQb
4fqG9JJpl2xD9kHlGxG9l+hW4oYjG1hTqTz6L2gHxqOECEwu8+RUQhXtKfkruXCgrYkn/EVofu0U
KGA9QexQAgZ3xiebDSatVIJ72eWYpnUspp4SQTIHM3xTXaRlQ2OFKkV+B7uahb++YBK7W9ls+LOO
hisXzZ6TIiBQbgJqIRxFBEzsdVN6HgS7u3I8cD6ZzZF1o29kWtguZkcm8WtFPdwl7mgu2Yr6lYUC
yiH4Tr6b3Ve5Lsyv8ldeDfefiUzs0xCs5rdU2MHNBUlp9B2xMY17HsJdI6Zhir5TFkBm8kQuu4r2
2RkFW4EaO5VZ0rtv4RIH9nBZMkjfmI4dB/gZP4RdCGhzjGm7a+mWgp0mbKj6+vXo7uyluV2dI+Ye
vDNUNry6IzWim0QXmSiVr/kx2ycbbshsLhjLUjzwXhhZsX1TdX/Egst2Q6aXbPJjXq76t+G3fVmE
NCgcIvKxigDiUYxgVleoY3wNzMrSwaoGy2+THGqYaC/Y7K4MKFUJfkLTRVlHYM7p555Cu+r380Ey
XFhbfBKZu1fd2MaKc+ux4BKurwosnT1rl19YvKzI1KVXTr2APX1gDzIlwqd+BWOfJvh6sUPKkVk2
PjEe/EUjBcV+zYHWlW1geJPIWtU/8bY4s9z5lIyk4YRAVvIL5D57RufsrG0LD28/pOX3f9cTdMf4
B0eqneFy7BV7gvyyXKVHvz3m8eeE6qHkclMBkvdmltl6fCgoIRAWzw3T9iYTUBn3+IOcXHMXqCKu
pCcFJuGROH6GGL7dniWHSIcNMnd19kzKqsOJqdUcyVQXd8JLYJ2fsmgj1Sm7R8ChP5PmvY7UShIA
t+YUuXnliES0DA7kYoTkfygcoRRDLEqxmo5+6pO4hLAAXGC4bLPR1/KzBgZOg4/9DxGDPUGTalyf
KCEEjnQbAAUPFuImRW7rn4W3sHVPK8B20iF25OT4Wh6j7B8Azjsf3qDjyozmOK5mWEiMTBcsncAR
r0iriXP1YFJ3zSnQzPYNmS50Mtf+KzSJZhX5VPgr8XNJ7WN50llfTybQ2ve4B8mqI4stq7UkUKt2
8v3avdDGuaqhJ/yASozhigJcgNbkGqeOJo5i+VReKjvYLXP3Xv2oXr/rr+HWv79uPQcmSWdv9uh+
6GZ4trD0vby0eyHai8L6xjYKsDunTuZCnbI7QggbtkFic9hXwES//X/dpTB2BdNrxkcj63rpwfgv
YZrBILxCu0JupOh2ZffRf3Oe8TFfmQdBoGo+7+W/rKH5Qb2JnE0R/pU1TVUL1YvLFdHlYFefiUba
ryXHdWHhhNdQeIWAWKxAXFBmbIhjqQ7UzxFwqMWaxXd+gpX5lLee8UZsvs0cMkz6onZLDVP6lD5j
SLVUZg7BYezxp3ZHaZvQ0Z12QEUkl2SC4zm/EAtkX9LoXTW6YczUyqICQgGDSg/7NCxV6iBzseMZ
v7zUTe16PyYevxWlrcAcGtbImEz1XpyoNTvxrk7w9VlBbCh91AhOaO2Vd2q+pQYaxhyIQ/V6m73r
wJhfbzz1Pd7xZbtNOm71aLyIBNJHwUFQUYOLA2TkebW2E8cPKnT5ciNqOz931enB/6jIGEBw5v8c
ZH+bQWLpy5uhnYcahybi0GV0Qh9ohYDlNalQUvhNM7sTtnxGS8Xf8//lR2b9D7URAzGnVY2btea8
fJsNbUeOP9dHzGW38l1Qq9iSwila1W+av9VVnhc246b/SZ2OED6n5kHES7ZEwbLcCL61ZqAbwPo3
v6F8bjX35s5/5orbSr1jUJm/wQze+qq1/GyFFYnXgXkPQy7BccYie7t3bD9T6RCGsWscyTRQchD7
zuSo0lEdb+0h3bOj8jGUr8naWMwhuzrhb+S+VphKlHak2kb/zps9SC5x7AXC0x4D8nUKutJWRayE
bNMc7sKBY6iw2VQRpkFVxieIwhYMZXeqNp6EaGViv0DUruYB+eKKZhIGnAYSXTibsLi4chpd1DB0
528HzPZstxdy9fKSkdUs48PwYLS6O7EW21o4b1fhPPvY9IhL/c/2Fv6QuhAXU8tlg4xctqVZsnFL
YrF9pqXtf0bKhRATSeiInlBN//HB7jYgveh1vGYJH2Xb03TaIy4SXyhqsLQORO3pug72I7bj/WrB
KX1fYJz9wJhRgARBacZfuIm3JrVH2AasCNLcdncXe1baGUiFZpjxVaRNiQ56dKx1RzgwyCCiY2qF
igkqt933N8UZN1VlEle7LDL50VzAku0oeFRUawhA9U+i+5S68MKi+k8qREixoGZFjLDkGbzjmQWp
j3MAGIu8WsTHFtSUie7KP4SRiKiSpUXJXdn0PXpg1GAIS0BGQNvoqCo9ezxIyKHkW7CJ1x/ChZoo
W4aHNgklJS6LB4S3X/8MKOf8UzgUq9GjI1FMaAtgYeoxogBTElKkZEOS5H+O/V6+50f00448mX4l
xnefOIv8W6dCk6ApYAviA1mnz+grCaATIzhpZrfhwTuxragk7LBmJ8LUYwp66rokqbXA1uvFTn4o
0lZig/sKL/0hGuYZmLz7MUmC4+/j5KipHm+W1hd2LYmRIbe4yCskI97pJOMigMrme8gk5PVlsCuZ
1I8EP4DLsGUhU6wGCXbQ90xwKk06h09RUlFED2vF3pURYiWwF6w5HQG70TuGbsYGLSVPRLPudc9G
j1YbzVDy1+TKaynsVAQXiSOpLs+dp9GpNJecgZIQaXUFFusUEvFVDv8OWS4C9BW2k2QSPcP08ngr
I1/j1Vqod7oz+jo3PgvhXwM6ZsR5GUDLhlo7Dk+54S6DValgwbaq5W2m3gW2fq5Z8BHA8UbUQF/e
II7z5InmzIMtm9Qa8AsQCWZlTu/X4TkoltgcAb9zRXDpBU4CpsqFwATVJ5liRbHi6rlW3plvZGj+
B+rpPN2KAmk1jw3328g3PpCdjPEo2VKGK3/NXlat2rAUqSbyPSlXcRMH6NxXSA+W0q1orBcs7/C3
HH4Z1LZHqM/jc+Z0xWagcWohzkJVj0ju775Kwh00aBJbkFdc0oJ+PS0w/jwBr5n7OVp34ixkxBkv
RUCD2I1FG403wiDYO6qt6UAaKPaQF5c8RUqUX8xO3nM5nDn3fGFViB/cdUqxsUreKfvzA5dPZb2Z
wxH8c9HkK/bslJx8pNSLkgN3vk1SlGKeJTwz7pVs0E/myJGHyjnPqEpcNAWNBRazcGZs3oUb4Kk3
uBtIuH2AksQbyObquUYeEbsCU8lX2eHOQn1JbVqUXwb+QW78E0K1/+yKlSj8Uyjb7/VghRIg10+d
hFJlqzvzpNWd5eKDucKPlFwldX7v/3wyn2A0ay5BIa0G6YaXLP1xm/SkRB+Hido7XCj3iksTiSzv
OpRrphUfz8GfX0akCDCDkZCTgkADX8/iH3HvENh4jNwOkx51u2DFIuIvvITH0XtDSGt4vm3uVsJN
G9tatLbUeQi4xkhFhs2eSthz6HdZ/COul0kwPySEtVs7B9lmzg+QHBTT27l9I471zoezQv+Os4co
iUKLpaN1t++/+ODuQpdAIGNCD9nidvjfVF94wyVlHvXA46EunJA1K8pFU4+sChWnAGRxZQwk8E0a
KUibCk1g0Qb/xkPkzeaFAY2DxaDabUWz7qpt4Vg1usuDZYHwGbyQx84dcpuKyR11mHycAwnrDKpD
zpSdK2CSc/8AGCjRr93NS9laGKustCbfxbKbqHBxXaZbiidCQjHhwpznw31QzwJQTmfUTnFjpaJd
aCfuZ1aPJB5Em2XHY+C1xjQXUHyAKZSfpXlKzdBXKu6EO8xVYJ23/qm+PHCjjDJXwet4DAuUEDCc
oaSgmS9tH4KYlG/8g1DcoR1Av475waMcOsvPvGrh8Un03EOkSSNsvlnqNAGNbT+vPo20j6visqcd
jQ2WBdS3pt0yyZpT+0aDFI+ZeS3GVnNFD4uqB05kIQTsCJSOR4sNUqbhzsoPkJlzGEsW61gNHSJH
fMXq2BENTEQXlpav3ybDZjsx2nPXfMbAxGp0x9AvVvZA2hAsgTtVS/uGt5/cEel3cU1r3JAdEGMJ
um2qK6p3njGX2flX1p5WX/iR250RXLCYohVxuY85FZJF+Mt2zFvaXPPABlsDiI7kkDyBcEQ44W/4
zcyhggOTjjmpVzdlWP9nhNlLhWYFppLxSXKbXBjr9z539PdhDdaNOxsFh0fCWmR80O9hwaE6wRJ8
nZR3aniMBp4mRbJaSDazEEyBJtmS4DBgeb0KM5dHx0DRtZZDB6xOCuCTgWUH4ueX6syJFOIdXHcM
TBzttQ1jioMIS/k/C7JGQtR0qcn9cn88V6alT98O6U8SoHRrPKqzzz2RODEZIzQGgAvPl8T9z4Ag
DXCRFS4dn2K+GRRzbgo+MlI2r+wGrZuPnydBRynTQtQSUSGq56rvKVQ5ycowOaeL5QyGp70oqZkt
4pKwtS2P3RMzCur9YIHeouUHi9HYhj+gVLO3eb4KFu/c6WuEDeP8i+yBSTbTYaGxk7UV/TUxLGXY
iQNC+sJdBOP5t+x0dNK7eaRlRgDRSg7IM2cmoYVcA4WzYZ2L+TpSvboCUYGRI/ulrdCRMiz1PSR3
YC8H3kWHEfSUjdiTP247+Qykv7pSZwPJYejbhYBOJzY+8VlLfY9lMK8fxUKlTpDsEvjdCZG1osXB
weZRV9X2VZFU2AaNczAsB/+dERWl/ezYRuVegovrFOwhkmnUq6UK/2H10h/zvJbPPEsKrTD9EAmw
qgjFcCqFhGypy8pqUejq5kouO1BOmRQ4V2bM4zaO+mZWapUMdn9S/Oqgge+XbMOwMNjIuhV6LFlj
J7jqgTtTNkxD7qILPBJogUCdBfpyYpKSL9LdKl4b4aHBp0xwA5HF4zSxB5WClQYiU4/XRf8t/IBY
YRtTnpCojNWAkFjh1Iwp4Q0mbK9zWdtgEOeZ1CJkY8n0TwlS9oZg1wzPhPPugc4ePtRduEWbQO0+
uuY6d70oJYROGBEjWOlrw14lUXLCzAdoskxhz1K+KSMYtGm8sloxMXkUTFkQ/5SksCkcD6xAdAuZ
9PyaJZIHNw4jROmY7TTxeh1rGEqQ8yEzhuv6LDz4WQ/XvFUQonRiqeWap8ZJjs69oG+E5A23p2yc
74JXQmCff5wdcNldvTzchoCtNXMwVnMkzboXwH5+zkxqDdyHzcrjnek4cW6nHKdWITEbafqP8wYy
n9mIe0hrdhIAylNk57nLtGnVM8sScLpfv1ds9Agcd6hx0cFxmsipmx8mPD0QXz6zdJuIzc5mQoXx
28ANAXZgVQhY+VT2UvQW+IexLqeOBwYGpt3KKuKZK2F0RUrn+OYIGLuxMTgYGSrTikIOwy3kZ38W
ErHYpNiMWKzlKf1kzrCkuDJ2oqmbHzYvYjKzGbFz8IgC0RPTNQ+NnScDtAJrmoXMTWIX8w0ghA2K
805Q17y89XryZuLlFO0SiwCsWBz/H3vnseQ6dF3RX1FpbKiQw0ATkiAIZjbJDpygOiLnjK/3Qktl
Jdsqzz3p1+F1IAnce+45e6/NMtaGh8pEZ0xtTsomMfdcO3Ptw95Hs4wPeQ4pzrhbxIEz6pkJjmbR
tp+HDLysfFfqY8xBM34AI7+aLTnEKS4y9VlAS6Z9zPXeHEe8gPTLEgKxBn8HAuEIxEbWcfX7M14V
vsmGflqivD+hCWAkQyXGozc+WeTP9EY5rHNenbdvlCe0P1EWJUttlhk00DxlF6UFzWQ254oOk0dF
TkqVIJlrc7AAadcqpF1LZPHQrJCu0AxTVMpm4MmcPxYqMKCLTtMjfjwLbFlO9ZaQcRmVMPmFg94f
JzOJcAoRTAlCgkRDwAJpjJJznAN+Cl29EEKpbH8Rd1YJWFSMEFFlKsQjUX1EDTaKtBmhqQpcU2IZ
u7+4t1DA1BLqFWzmKsbFCIKGDATPJ0ZDlrmTyJJZdiKL+GDROAMCAi+RcJEi1IW1NPGK1L167/U+
WRIkZWCsgJO9bFTF7oJbqZocpGYmjTnTaYxJ+wJg/Q5onO1KYXcOptRpDTuirvGhV7oxoulFD4vE
jg3pOgAoXv9ybX6/3dP1ce3F5un3U1WsQHJTxOvv19I0HjcDnZtstgVl8tCAsNCbbV+GPGVttw9n
22n8X29kf0KI+fvxL+qxlQsTRgI3bvXrFo0DLKO/bxR4BFrOVtKPhD9q4tPf/kOkg5sAtmorWcYQ
aH5TdSNksr99/PteV3P5pVnqjrOfOjQ0VIy/7yZ/cV3DoHKybNr9oouEuBpXgzqAbTMM7hE88AjE
PPWvf605u4GrMsbN/fvu70P4yzfOpnCUnXzlb58sYkJfKs5gTU2vpzJQQv7+5t830fzKxL9/zu+7
v5/UivLFEpkkDgpuJT8l4vwXJ/oLFv1908900X/63N+wo3IbbJRIDx0F0ngKc2KddX6J1KUs7D7i
IBf4AitA+VyJMgRrbL6rhvkGQKF+JXbwEAByR9SsLZ5oW0uM3KmF4t7TmZkQi2nm3N6O6Axkw0+d
iOT4CN4Hfu+EiqDc5p7VEDOsMRiZ0LRFtNAiA0pR0WX+KQMt0SrqxNFvNtIFhJUnhRlRktc4mwx0
/CVgjnhszYUw9ueiYUPuRG3ZZkmBpnnkSJQcK/g7i9EkjbHuTDKTB/Mjra+VRkNQq6SMoBrIDhzX
xRA0l2+WkaPJBYMQmiRqpV9GWTqXQN0dRUX4WvbeohkoT0Y0h45W6fnCwqDFkYD+HGQRJUigv6ts
aXnXPtXoKgu6VmacADRKW1frXBGSH0O4CrbDQMhoanLWsrRuUyc9fahCJSsa41o68Ez747rOmmZV
tRmCPYNcF6niRF5+DS0BtrVPGUQCn+0XDNNxzjOtZxOqKkw4TBWClRRxKhSYykxJUa9LYnaKroMN
0dEftURlXfQoQlKJE0aah8+52Ljo6UOyxxA7cn7ODfIxpQkNEtC10KRBqPexx5iofXSARDm89iqd
12fF4uwAX7NYipZOJTWsuhRH2/DAH9gizexQ/CuLQAley9EDiNgG/tJoc9VJ8uiDJNS1JsXaZlAA
0hcAIkgQYwDT0qzSPeZRE70dEeAamrbIx9LUZoe0lK/yfOrCCuGatBCReuGgNVAeWScAztw1nWA4
YtC/5S1/sSDEiAIFc982g3YU2buMNthmgz9R2CP2LIL4zWioRkXtw4osbe+3bHDQKYNlEfovks7J
EB1z6wryuGuDjthgQLU7S+kwSoDf6QwtB6cyl/dS7pELniUH7GB93nf7uuqUQyYXl4noAjdk0IsF
ZdpJhvZaygpSgk4gmiXMuYFMcEJOIvv+pc9ONQkZL+HcQtRsC9raLh0yNwrzxm0LbRF7Rb7ThOpg
GBrAoLJ56L5G1kBfolXh5l2WgnFppZB9Lxzxs/tmOF9EnHNCo6ObY3xlxdQvph5vW6SqX6VAOeen
8HJ06hEBYvHSDA3EDGmdEV0l7uD9aW6PkjaaxhSlUo95L2rf4lBgCjQ18TqS2H9H9cvwjX7TVxj7
sH0clS6Wt+TgbcmtofofvXdN0bFzxP2BVAzfGW9paaw7VbL2VVHu8dM0O3wru8STfpSxxkBT0Dhj
C2DWgCAJhLemSZEDOUvmdrWbVAIvPD01OubZuq7g9iKOwObnmp2Bik0eOSQVUbKE6FdvcUi1S9HT
vsQ0JyEo1x1PSmbkZ33vq+zR6wmWtlZyJiU5zlc6Tl1LtDWBoCgjGD/MuAhXchjYZoDlrceiUkq1
M1B/qxDWFEA98EJ3oo7VJrPQelRTH+4i9hGr6cIVENkI1iltP0SLyEDguSSrUgMG1VJvaTIEXJns
57To2FgMEnjjNiiXmIZdSRQmyAXZeFGDYBMVGiwDP/1IPPlgZojXm3y4S4QgGi02N71nstbXtA2D
6k2tiYEwG2E3hcg0hNkgWQyTv1bM+j6KyeAqorIveWloOaL+9gML4qbyDQReueC46ukJUBVJ0ngc
mO/2fsRBiDDhk6YqL5Ul1XQ+ptCtQoWaMKcRVY0NZ0JMWHoB3lKousHNJbJ484ApsrDGCKuscgWb
jljq1xH/63b01d4JofoT3JcBI6aQ0ZN834aFcmnL6OZJFjjnoo5dObrrfi4eG68gQHdSdjLzLD0O
5Vszdgx1kGLVFSEKvfEYRusLkFa4gUP1M4L4R6Ie3POVj+XUzc2HEE7d3iryg1eOiRNhOsY9IL4n
s0RC9JhnARTei0VBOLUUPAPi5JzHJGNMpIMkTCybZtevhdgIbCktnrlK4aMLBCunDcfzrqdutrSE
BBCBKSCxHaowU+Y0nYj24jsC3xjVgIyDIE2WU0HZmfdhs0847RL5SfNfZQxkxpK+a73u1kRy7fo4
dBg8zC0SvMMzzfoQxiURtulPTQKIg7Hfw6SOCbTv3RrAna3p8kuTQgkLVG1w+q7Q16nRuaU2stWq
sr7Weo5HRgVBWEyepU5Bo1GPFwHIJWbsbrJTUjGsPM8wPlrNXh4UaluWllbt5HUvyu1eLtJz309v
Q96cKhg9nCsGZTOJ3R6+kO80YdDRg+6vKl3DE5BxnrzcEWSSG9IG9qMBa4lW54jERVBwRsvkWQ9d
wtFCqLaNNkOXdJoKZSMnN+w/p34c9kIXQ4nXLduYiO5UKejLoizZUdHOSxEdlEjIvsgwtxOC5qjf
oayKeJ+52J8yVaJVbphuSIW+SX1kHXrQ7oXRepKwIftZBXdENDME3CsiL2AidvWdTCGWdoGuoqTP
NHvf/Awnqs3cBCxd6vSpKtkHkERLM84MzW16e7TW8cDhUOqQmpDhVgIJpTdnltwzotQ6qpGjMo+6
A67HIc5+MO6T7qJr7wUhaRUEKT/0Mk43PH4dx8s0WeFhDE5wydA2tG+jOiBmHTkNyLtxinZNWQ37
ShhEdMNfvqZTmPtV8xwIT72GHj22amjxUfcVjqp3tZgsEWbaghMwzYPvd59+bXiO4CpasSkLRrdy
M9AGmHK3TCnpYyndQaBUL1pcf0pN5xB50tFKoQkOhfE19BBikP7gEwjCbfwwauhT/tTYmtQxbpY8
tqApPkrDYVTCYN8WjFDNSFn3ksWA0OCQwzG8yTUOvETAg9/LyZoMjDfQqIS7tm9sOE86keML2I+x
WTg996lN9oS2L6xkR2phg9t87jGJ+XWwwtwFsLkbk4EHKWPw1WjQK5bKeLBW8D/rpV2Vey2Up5MB
av0AmIC2PrEPFh0CM+hqWxqKkyI1OkwxRq9ArFdxEOEkjSaPtSn+MHMv2ldeizooih1d12i5DhqE
h14EsAzGXV5xRtJ20kDaC1SZF0WPT1Pb6wcpqQj5K9gnTdSbEYZ0WWbJGUaae2NmnWOdlxJQBKom
WVnAOmDOKfbFSpcudMyaBA572ACDnMTskKl1RAccxFavEzqe+PU26rryuUa2uC6Yr0N3eNL1ivaF
WvCSJRR0nciUvpQyWsOVmmHey69N1HIcBn21wtHlhi2ATNWyznUphps2quc6MaNzZtTdjaNp4dTY
sJED82FqJo2dxNpjtJC7BWq16zEZ07SUHpVantJcsVBATc1yvnn0eLQ5PPLkaro6a3IpSYV0nekE
bKgNUe1lSBkhsDIlbbXqc/ogXqQ+cmpfW0nF77QCVTeIfYokpAp2YbkhMmxuqfosYwoXuMe4Nulb
gje6FPxanuJ3Y5kk+w/IqIlX1qtvCnl3h7Kjs5vL+SYPZxsCgs9M0qTd4E1HUeykjQwcYsN5Wumn
uSpAuh774npQJ+SMCMI4UG+luIovpHhGTtAyXAdLW23y3AjRz4/KXvRih7gRna5ZSPS6Nrh6j/3I
NKA7mdAQtqRrBjPqmJ4UlE1VmhTKE8dUkhHr9+g/m1qH3jQm1T3KpVf/FbBZs4wo6le6McX72qKd
UvYZe54sesfRiGe/AOMTT0vuokhfRFcl6VyYmGFVSpuF6qcTyY8mTnkFFoQKxA8ZYOQU3pRtCIkE
W0dEwWiEW2vKQzon9aPVC3cSiM5Nm6RfT0TyehXKbcuos21FGy3zebCi6Z8ahRe3nlifyThFhkig
UG+KyMhGtBlCJGrrPKtfBSEc2Xo7i5olqtxqRI7OKYKWU4jqv5ma7YT/pW6OApHxB1OMTrLaCzeO
uwp75+dU1eVSrXedHtKxMZk1tsJTnhmul3FQMFqmmqLH9p00TNEz48hhaJXFymcfBzq65hCsoZpm
jB0m9FvNa+cNz7QdNI5PJqucVm9yA+Rj71vF3muVnoEEUaAc7rdGUbG2lDAQmfQLleg5cUlacwJP
1cTS7AjTHH0MqoxTqAjktlYQTvrMDFtK5yxBGSopuE+kPnUNSMVnte/cjvZI53vhIRjBaKtWWR65
PllOwV6tIk1k7TTBX6q68CXjLNiZUvg6hGyrYsDdyNXCDU0Ji31oyNaVRAg2stdaYhkddbilIHxN
/kP1liu9Yjdj9RB7MI0a0Y+BWhS0/qZXWOj3IGJUOHWM5U2r95D/M+r3xnFiQF0+grCUbGWAEkwA
7YIIMTR4JdOPICAQLicadQiVK/jEzhGJ52HuMS3Mj95Hfj0ShEKClU7Ip1IldhVckml8nibYWoNF
A7jN02NW1/cpyMjD8f1ror3UXfc5RBYiWvCBi4I2x4o/t1jI9G7lObhiSHGHoCAhDQe9grntzPgQ
VHtFEh/VBJIhVaydAW2A6Cd4h2nUPdVW2l1isf9WemwkpoYrpAstbVEbcXzVwuRV75+LPNe+JvVK
0MklHarSbbOJMVA0zENnJkG1Rbs1Vg8DG5JNN+qnK61u01jM8uDWdOz0k0WsnBbTWUTRCL/lXZiY
LEh6b3cj3jMBDZ8txS8sWN26JSsUfQfre9GFn2GefBWGX9LVLc8VsXf7DC1lx65qTOaXVYsgNmc0
SNhMz++tSS692Aq2lfIkwa3InVLx0AEAuQzls1R1GyNOOdP0zTpjBV+20kDOua+4sq9Q8AeHKSWf
1+oMRhfFtBmga5CbMGI7aAFHhLqbynPPZTYm9hVNjBEmvFXBpw96EhYCuTjh8WV0UXLvBqX6mlnW
t5IKMLPb+iPTecXl0CuccdJPxLfQkY6MdS1QFRmc7QoTKw0ASG6KrMSij2B8UCGBWPi2eNW5fdRg
VQ8GWo9Yo1VAmMmcE+cthHj0jp1VfIWMKZsm/dG83kchjwe1QsDMSkNq8ruQIieS/Gkkxo45csgw
TlB1pjTVRybhgvLM9ViXuVupOcurylHO64KXtq5fh26aTol2tlKcxnErJA7MjwztIlAlQaBiruml
W/wMIakvTVwF66Cv2/8HvX2T89uM/wb0JpOTBfrsfwa9Hb/7P2ze04LM5uofIkf/+p1/pb0Z4p9g
mJuSrv4D7M2A6KaRKW5psk4XQZqDPrO8aoI//1HV/qSIwK4ti4wQVdUUkkj/CnuDA6dbGuA46HGS
Zsqi8n+Cvf0L6s0w+Em6CVGOQChR/6ewUVLlBr80DdqMfu3EISaKlI4BDtl7uU82XPAT0VXG1pNt
PLftrYFK6t+aZzVnnUAr4HjEFEzQtl+aghOgw/EZ4Og8BMUUIm4IcE8Z/ceL4M71W85pbE+Jk67k
dfYOYl1RbBBTqbcK7sTe7VC7utYKFOrfvSbnPCEwMPtD1qbnPMya+s9/lMQ//uEfA1Xnx2iZPG2a
YvCPzNc/35/CzJ//939AEx0lOaWVKk7GcytJTwHIj9JUzlGvfrZV+yMInGCKOHzTQunpf//lqjU/
g3/5o9yvP/9RU01+u8orBT1ONERN+affTm7IUEa+Mm3Mu9XvxJ/8qTqpwVJ8NOv0JwC3zVjux7iq
Tzmu2h09jfgqrM2DdTWN5XSipa1epOog7Um5eU+Pkxtf4naFVxV02KUFe26Hx/EdyxKaPw2ahzNF
K4K9PvPnYK+cRcyx3xy1dFuwpuf4O+5t/ay+1VSvizGHWLXQDtR9iFMXqPfaR3lP77ieBMVFL5ai
E7Zoc9PNXlJBTSXSgEW9T/f9WvzCTaTgBEOdvcoMhCh4zKtreZRIMdlhltsyHn7kdwre4DO68XDW
w0v2A9uJHIt1iO2LFTEmxe/dZyi3b0+M08119D1u0lW7YqEMSdUoFj/yrpyjQRDBCy4GxPqDLmDL
WHaVftQMR3HQutWDHjHRZNWdhnGiLmQUF+jkb8gbrLtXOwmhdOfJWPoHOn6Vecsv8TdaywGd0CG/
YXt9wk2Pj72/sVrjhuHp8PcY8N/1dR8jZFhoPwwDDIaObidtGXXTxPL9TWfSvuQJwa+1UNAuqAt9
fEV0rCiHiXqE1MxMvKgiKL6Fcake4Jo/8rN3avKjfKW9jNsQkRai0oBexBPW4mO67Y/+lvwW/6zv
4MKMKxp8tbIs3hOgrgs61MElXyk/EdJ0uUVAh9lw0X80Ee70dQAKDBb30nuVaxugWXgDGG/u1HE1
H13xa9qNne0mBwKYzWDPoudPouOb9EWbX8aRML3SvLRW6clbJo/gIB8UEtFcxhcoFCaoZUCF8NE6
xn6QFlnkjDvzhTM3COORTvJ3dUmGxXCUsRCdxDcZx/8Tbu8KA9WsgsjBlWGTvnU8E5zTKYaNPc0Z
eRO9ty5I75P8hHHXvPsf+rGtd42wCF+8u3kBq8ClXSznoHFOiq5+TE+9KzZ2quyNS63aArPlTfYB
uw/d/qbcJK8oo6KFtQnaZXSwztYzLBky441iOdjNEkEMVpzv7qjybO7k6Ea3pTzlrn6qcZJrOH0g
/jEP2Pav8vyiqUgNYJ3hUlwldvOub2hM089grLOc0GsukYlfNAaZi4ACYkk1qfXurARZ6J/Vcpwf
oL7ObMPtogWdezKWpN6JDuMG4B/zFnSAxxSLmxuQP4vOhjWQI+LIJLSzoWW2+qrD3U1G71dyB96y
Ud6IBkscecEQ8swYlxjCYKm50b15jKvNuAnuKkY6Zs3+0j8Zzcpnfn3z3usfYZ7xLuRD17njCyg7
my6DdWlpF6M9dMD8gNYY0GGgXluYJ6W9W5fu0LwF24jhyNv4JL5AtaYuX4hP0qnq/83iDOv0H1dH
WKOskZZBX5Ztbs7V/vu1WU4mU+t1GV0LeaxQuRw5NV5MjKj/+zL8L4vw/Gs0SzaYE9GG0ect4u+3
AFIxWjiQ5UaT+tv8K6xxICFg+J5qPExjysllKtni/6sW+G/2HZkC9F8fnSqLJinjdKlUS2Qb//tf
q8B20gerrjf0EV6YRnvAuucIkwHvbqYrwkOawXKYabziOfItdSWZ75yJMuQdQFYNwprUYrzlHuGk
k8nILknyCYUo57lQEfdxO5wGwIF0uap6LSmjhsYnhGQ/yCYyZQIZpinvF3FZH5uBJSOZErqk6k5U
kuiUTUqJpnxEDhYZ21hfQ/Kun+WiRa1jIHjuRHQ2SZYLNoXuU5OmsHIKNnp/3MicF0cTwIVmtFdf
Qz5nJdmujIpZLGCQQ6L6hWs19X4wZuWMz0bmicWb1eWur50S8nrWifbZ+j2gcBpblQ72fWgXQp6u
87IhgyqWHEWcXIPDzlqPsaqps8RXJze1ryokVkK47HtKbCnrzgCeoBxYLAsCyggiznDWSALJgens
0LBe5AJZHmkjxUqqwp+2ahCC9xXIjVy8xrqnHkg2xPw+6TSAZbmYc8i3sTkCaawuehLGOPVTzh9l
sFA1lEKk8/zIt0DyWFOzANiDjNbGT5p8pfnMSWVhUh21TE2ce9lakJljKJFoHJraOEQqSQqGiNuS
8MMTKe8klgp4E61BPTJTVhPiwbzWSGCCIz4XG612Z6rT0EdnJRc+LZm/LNOmm4YDnr+Xxm76VeWq
t9EQZqAog/HfNYcApTeNSuRfcqg/t8w/mIqxUXhjsEh0ioSupkarmFFPun7VJv8qFsSQxNJRNBG7
jNpZGr7KQXsijERxVH98GfTimUyv9+DUigHqxaF+GoLsGnn+TQ7rr8ikyztxAU9qi1infpnfV3tb
6kM05CFBqRopTf4wYT0WcR94sbrp2BIy3D3apCuQMRAsyilU1wj3VRX5x6DQ7vQ+D4Ig0v+1eKVN
EACEFzgCOcibKkdU1qHeU2IGrlXbP5OVwgEf+gLsHXMtDN8jl7ookORbyF+eMcJszyoWPsTBYuwI
cTsudL+t2Cj0s2jAJ8cgnDTHjleANidVBN3N6SCN6PwIfm37a0Gyd4PEhw4vCq2EJKLAybCGzq+Z
yJB4SL6thLxitUVWhOaW2NVqIvrbLDfqWSczPNUs5q7TMiMIoSDI1WS2RyIqCkzcZpUL33/J+IeY
o4eGydCooBNReGXadxS8T8N16rSVMnR3k5wFSwnwFYlrtQAvGUNbmYgqpUTrOCXjbap0RHC+6oRp
ehoDLQIZ79FaNI1506haZe8JrdlCXjpOyirKmTFpjQrOqNAIXcmk0pX1bNxEKbF5sQchRpOGdpeV
FXAmHzlm7uMUjRHS5logbf16wuTLyofYxqxXZofLZ+w6FEI15knCv7B9oWGVxHA75uHaqAV5+/uG
saO8TcKKmo2RTeCUjXn2Go62mQBLJZLqOSYBRw0RovEOik28NfT3KPYoWn8/FZovWUeCZR7SR//9
jBZY8V/e6+RP7ogIVBeAK8OXxGVaqjj6KgUvXpOwfBIc6W2DVv4ufVlYyzII2XNIsuxCPE1PEH8o
FykBCqBK9SG/WCksns5YUjJ6b/J92uCEK+x6VR2Sw3CQ3hOstbua+b+1ss4THUawAW/jlXufNKFg
OfxUjmTPUtC9cjTfcKBCYRHfBBSop+C93qvr4dCKC++Yf6Q7SnaQn3j6X3mNCEXd1ddgo65CdPgG
6/zJKByoT6z0KdFGKk8UDo1Vr65mntJRPEM/lShPkSFibQNOhG+Khq7hShc0pUThAIV5I3l6NIi/
WfBtAH+MGZSlfcBqwi5ZfofdWzCtECDQ2VFbvrH7KRVbe+73MqHrI6HtS0zkfruMm1VyZIz7nN8o
5P0zNqRnw0HGcArR6CK9xsZGoaH8JI+JGfHS/Jge0bTAtF7bOdnkM52Lsnkl6atm12xgTxXmutvJ
pCT72zmFCg03pleITZXm6ExKY9vHctgjCl0rVFf4TeqdRCIGeiPutmZnYXw/VB3zaxtpPo5UXC2Y
UFD6Fij5AaPaPTHe9Ph4eJfZ34LBsbdDQm2E2cOpA3vJlsSYw2CYg4wL239JGgcPB8Xpke6hgabX
LQCMv8qFoyA66nGzL80YIiTa0oV2krdm6PIG/cQC+RlDOA1lHobfVf/Kcwxlh5BqbLKVsgHIY+p7
tOoyhDL8oR3e+sVserPDS86zRXX5jb9PqXbVBxY3Xp6S1BSsICR6AGkAKRZDPcNVkz3Rrh2sN+HI
EmYdNW2rv2GU7jZcFqng8hQD1kr9q3FUv7qG1c/mSAZPoMK3iz1womY0b8Yxo0EeHc1wp38RtnSZ
nr0T56f6rcJqmj01N9Cu/G4f+Nf0mu0Lt/viTJbVS/VbWYdH/ZC+4zEVMQC89HdsWKjkrCO3DQSM
fGP2SwKF8zvWqSt+bsQv5ht3gPKBHVCOVkgeMR4ht0y5wO8EmoHmOMZ3jVIVbTc5p5Ft4fwGTAWG
CYFpwd+/5e8V2wNMG+5JSiikZAA3xMWtwqKOI3f2emN1Hn2Xh8mP7rozU4oc6IKJ4nLvAxyObRQ7
PIkGB8kjUnttD5jH2HlbRsmtybmGV2rNz8BUyAuUrUQPC/2zPznp3AR0knYnfKiZHT750qadBZYO
QuHyCAAOzh6Ij+EwuN0e72rur7lyCZ8CDeBUuzZeD9tmG0O8XFHZJF8IE6NX0donGFE3nG1JhMoo
tjMXGgSOSE5zi3k4DRXrletqnJaAK7p2SQ9U2MisGe1HZKuEinAyDzbZgAtmFb8mToOt6TAfwLCX
PdOojk+NA3hc6FcxiJsOkwyeYCSqy97kEln6ut3vIeZ02Wo6WFw1HFHpC9jJo2KY3wPfXwaXWcoK
euHWOVR51s1EQfySU+EgGFsqbr2UXqW17Oj3xKGZ8wZBfWL7cJNDuFbuGX0F29jvcsmern1qD4jU
FnCeL5xn3tBhuCES+kPMMoZ0eGWxcH+hfsUzeoRs+tq9qo754DFcOOmaTIS2ndNBLsC4tceEi1XY
zfPVcPKl5VgtRWOdQVc7ek8N7hukvwuOgIzuyCp/qk/CW7nTrgy6mlfzQrP6gVx759FIoUy4eAOu
Yw7bcOuvMDZMh3Ga51pr6wOf2jNbaHPGbyqBXMuxQVefE94AAEUHULvWCUu8Srl1Lz7alXZghVVv
yjG8w6rYqPLWV7bqaBMnJ4+LUdwk8b5o3EI86xf1YFzz57TGdbkIM9AaK7LaIiZ8XxwNmDPvKld6
NUgFPnGkO7LDzCwmdJsf0IAaRC6+PQc4IVNol1j2gAUUoD5dnhf1tdzNIZpENLxKik04WXwyjxqe
ESJlBbBZm0DYDACFYIRjyoYaGF/EYU/OELpcDqkdHYV2nR1oq/SQ8/I9p0rpqy4/qCqscpU3e/US
3AR64VCJzIvsWFeokCVBfToMhyXjcJSHxCCiaXeZOCvtYtjDn6AiIB33iFtfVI94ViXuyh+gJorL
Zee/TJ/p8XeZU21/mz7orpDaJD1SrALiAgrJGUTLNr744VaRPjDeRubF7w/hAzMSPpQJRUawiBpk
MS0V74HFvyWJMt55/a2VuNKFn0VXOjiz8+jM+mMBKIE2Hm+762gHn9IL2dCcCMBHvNGBUF6lEw2Q
TllIp8Sd1uVFgnxEPXfxH+xLLAaK8m4xOjmA/XyC16N9NmtmUumLKDK1Qii/tHgCelAbRx5cgxuP
fViX7OQ+FHffpApH3Y/haIEQmU1FYrV7ix6NsYxPMnXpZXj1vCsCkNkc4ypcsRHqbuLh7KldeA/I
2DCRMskuPoAHPnJvrz4X4VN0Nosd6YXaJnqbC09hHb4PWNlQfyOsw2C0jU4T+hc2ihdpZhg5LXlM
kMCX5UZ0GndGSyHamT2neDXbbxMjXrZg2cSjzay6fTOvImSsawZ2Ck8veMUFUFD5NidsoU2uVtwo
/lG007shLr1zfsHR9VTskajH7yTylj/Kun0U9Dd+xm36LisXyAxwGSCC9QfyaXsuaXym7HnhBY3X
uQODFbpgkuzxgS0MjgeLDvYnfiq9sWO8q65dsWUXUTbms06bMl0QGHH335W1+M0HoJzgQ+EFD2ix
Dph4kDXYCamtN5nu5U57KmiWMDpJLuk3A06zs9NvzVhk8WWydrG0FgBurhVmtggNzp0OZ4JzgvhQ
abck6kc3EfAcYQb0Xyc9XVUxG5RqQ2/KufVCDra9ykrXY+pENZBQApUYMELRNgpkQ5FHW00iGvgw
ckB/RcjoHSrlp64+q2BVnXlMWI+YvOJp+aaGyU4Me8MLPCrUGAlVwtZo7Kqy8T0Ub1FLjbtQvzEU
lOSN49rj0r8DlOA6Dm7dvvsyPvsHkiAsztNH+c2p0cLggRvkp9bXAxtNz5l5Sy9Ze0FZxZ5FNqbk
GNvpMK7SPRpEqkts5ov+GFNmVIWdqQ6x9lK3KnYYiMojSQzAlqS1+gXWDNiiU0FK26mHckPDj+UF
l/sxeUMY6gTwqT7awjZoa95KcL1LgHTsFCfTwXFt7kRn+O6+zSNXpYAx40bc8yH7tG5M8w/A5tUP
yw2fqz3aHfrn5TMKjTH7kabzqJFFjoB4Sa56xiCyWg+fM3GNMQUB95AY4XClDL6HMCUh1vTxuQ4j
xHlZ5XlmUAoBilNsoBnirveZEw6/X5DE5tCljeCI9QgDP2G3beev/r75/X+/7/1+m9EDIMziuGZR
bqWdNYQSvur5f+fGVGy98Zz4zaZPo+DCCHXlawNjTRPwRcA605SQyUwRj7kh83wVCimtMPWlFeRx
anlzaWjRyQ8GbuwUd1laSOGKvLpLaAXkAZr8bRYCT0FNxTXJL9pmMkSiELJSXTVxAZOli1P6RzKL
h042hBxRUQlGs/ZG0a4NEyRJJdKMsjT6nB52d+Lt36RYD2A11v1VSrFxpFmyLmU67KJFwd0w2GJ+
GQ2chKtrXStQlj3zXQ5UNi4BXw2ZXEaCw8uvEtyIllHZfVLRNJe9FFPsEDxD7NZKFTlvZEjr0G8q
+DAeeBQG4JSebIV5mTdPJdWRqQQYz3DlVoPPYY0J8UKs+53asq8X8UQjxex3QZRcBA9/SCdK3iGo
lTddnRAEsD5EbRy42Ugnk0nvU0GellkYO4PNifRLzHloRycQmWVJhUzozCUJvYeqxPW2ARrfEV/y
n+ydx3LkyLZlf+XZneMahEP44E0YkkEtM8kJjGQmIR1waPH1vTzq3VvV1eJZz3tQLDIyBCICcHHO
3msjpWL861Z/Dw5rSuqWROX6skiu2F/f99oGyyZWSuIuFIIlU+xEFhYVCixRMsmXVMGrzsnGTckU
78LkOtbzz6CoiF6Z6DyrPriP8w+URWTsSec3RD22ZWNE+OuS5wc7xj9NASQfRPkmIjYrcTHKzRpp
Ym/Wvt1ZMRHhyYOqKv+nGn52Foyc2e7fqgEhrzNtszx+bvxvx9LthZeUr2NKjuLUFKDzWvmNIuXK
6XCEWFZM5aTiGNQCuBLWF4IpUnzU+oPYNaQFM2jZxk6/0aZQRmI3FKElSacxPcbU8pphfWlCESHL
grHbIKGDfTrRYUjIKjcv5uIvNfRuV8ZopebSv2hXuQtSyKkOTrosd6E3p+7R1pSnM0+SGCSwB1dp
D0Xsalh/TLg0xyq9DZhDR+lRbRzrHySgwLk1j1W5/21Hl4WjGayRqHfU07IQ0tpcRndIZoHVLvZz
byMQmIvjYKzpG4ukWbth1llW+cqonF4M+NNtHX45cfej9iew4GyICXjOEG31L1VjlUw+eFfCSX62
M7kw8acIWBpn43AV1iyY8U4QSIdnUbzJ0vnZDlQcC0EDq8+mTTEt17gt9olmy+CmtFBykj52WUkq
Ffqzy8fUp6lUL+zo8Acdagcyc4q9w23CB6Qsr1Y+sW0KW9bT9luhp898ZqaJqviwSOpBqr9ETnlq
XURzMicPQuQvOMGwonkMKaXNbhlEfL1NM1x/yoPatbg9nuUGRUKVBafRYQIIk+dhJgcyRPfFvjTv
URU7lv2AUHnfdRL1QfYcp/mHL8jRQdkDU6DvL93Sg4rQaeZFF4+oN1K3sBKvuuwaKnoZHUSGyJ23
NPICbeLW9ui3JYO+i2T1kE0tAOrFlMkWAGKdc5E6/aOcuo7zbXpRogfr7AbsZMIFkXZH28JIzqaa
drIdQrtYKMHiGNNO/eDx0XJ2usC1BUtasnzBMBbDj7wuWY+U9GIYw9W1bDBOs0VzAG6FPW5tkcfL
rajAwiTRM6G7KPyxWrqigJZjH5DPAXtB+4HI3lpI3F3cO00f0LJrIBESYlkZgpWXxEKIYn7Ko4aS
Qik/GpOFVacgTQZmpJHvypMeGpO5x0xbNLeaMkPfx7/TAGjoOPzQBPpuuoW42qDMiYpcaKzZYj51
4ynq3Pd0ZiGr+zc7uEocfUtf46hDLENR3/2WM4171QFGa1jgVzf14lGbUcnN5rGOfPJjmydbRrcz
HI5xCui09fAdVdv+0uVJLvYHSn2m02qwkL0R22F1JcWmsHxDDt+RR37R+ulNWeNmoJfAgoctzvL2
QSz0svEbFvYdHoBqpE7qWe51P1AVaS2zV42wZkcVC488e7BRe/qlr45eQ9t3rmE91vIJmbiCMA+L
aij0sevWyz4YTzFOiqu6tcBH2uXjjIN/1DkgPLWyPMF/gGRTXKhqfKgt62OGN7mk3l0yVpDCQTYQ
N8O3MeDJydlKAiqNrHDel2QMb4TPn4FyCTsu7EMasieuEpSfsijDbS3VSz1P3KQpq7XTeFWmyYsd
ztuuHglZ8oHJTkSC4yqh+osssmM0I/YHVmg/erfO6r6W4xIcUPJAESpPvl+tH6ufXSEBsi5z23lQ
kaEC9pjOTMTsEPRPM/kUIBxwwXCeYkxhgHclFi5ApIRMsG+i15oItlWYdw5drPdFA0GKVGWPaLdM
U+jzSgmu2akuPULMxih7snj/rxnF86IufhZhkTITQxxtmcicykN2Kif7UhC3Y0uI+64HYGLMPcap
VmT7VLOxD7uWDWaMIzyzBiTLOfsOEp02dgI/KjbJYMVMxGoehWCeEihXrtymK1xoj74OjjM2wJnL
1jBYPgTZIZuJNI1NrcF+285R1dGlyIkSiizHukiHAid2DflsnVEmA56cUkNBdYkgsPn+g3jFq8a+
zEHEgmPeul9Ery59jSCsjZC2DareN3VYHfLJ/Z4a5HVTCTPzeSRBHhANZtslZ+vQDTedi214QN66
iuq4RP1TpyLqmn17GQ/RsQwzahCt/zApply9Emowy9uCj2iTxcTkBDFieEzgOU0rciCfmqXjiun8
H+4MfNMu1FsR2xh00uXgB3CEM/kjtBMKfeO8972J4CnZqcsxCX4KBGSbDjSG73jGulRBqxThnq97
2teO+7MfUfEFATWByNSsfbd8XC0LxuX61BZ0IBjYfbFzNJexEtMzUlofCp3za1BDeyPy7kAdnwhW
zKb7Me7BYl/WZfhJrpMNQzQAxL585yAFIWCMELD5hGohdsNMfQ1XQ0LJGU5z0C1obbmqw+YrbBpm
toBTIu1igh/mLtgWe0eBQnPRX6OQd15ie0iux4GNgkAdUccDbvs8eypUTt5DROtLRqiCGlrZxYgE
gqTeMpbbmY7GMlHXSPrwxvVYGTCw3YQ2aslBPhCaBxlhIRgsq8a70dtbkUtfPh28w9pW4tSpSZzO
v/3tz7msl8u0ZuPaFJ/YPKKd4zX+aYrSv/443xa1i9xlNsSfPAaBbn40I1cAAxZcT82qLXbcN3uo
vVMXVF9+bXeAnci4Gm2YdXaT9Cc/HanwpQmbUoeNLBFBEF5HxJpZQE2zZOeW6P6Ei6xGvI6FqhxM
EZeU9/OPYdEPlvJI35bgTbt8IRHJ9evw5KYeVgfzo6rQn/Rv0pnDk/XvHxnyArH6zWVuzMil+aGM
N9lvhn4fYiZWU0RVzPOrezue3MM4kD9Vkvl2OHe7/38a7H8nErRReP1FGLD96D/+4w954e2H+v2f
/7j5aBdQ4b/+mgbr/vGgf+kD/X8S5xraQWAL2/YIcP3Hf0y/u/4//2GFkqBYRGNI1+hDomH4t0TQ
k/8MXc9xwsiN8FY64k+JoBf+M4oQDuLECUWI6Oz/SSLomLTXvwrYpI0s0LYjW7KlcwMh/mcRA23O
vFVpsR4ZDCcGTiPBEt0JNTnpMVAxatx2FHxgDzYNddtxngg+KSAhRA1wvCX4JVPodSSBX3ikvfzl
o/zfaCwco6D428GFiPps3+VtRuLv+sW+lGlvYWk4Wt3AdgyEgofSeeP3092CG+tCqPZ1EeFBqPHg
sAO70AFT3P/9IMy38PeDQMHieig1sS247t/UJXTq7bHx0/m4EOp3sMeFeo+ecOBrPpQwftY09FTi
3cZt8JvSaaV3/oj8EdxMYZD2MA6FdAhmgvad9+BMogyQjE2CYG9qTPgzOo7ZSqNy898duP+/HroT
2K6MPBG5nGl/10YOwxJl4wJlFOnkNpYDTZYSqbTnHUsADZt8BjAaqewqTKEeJXbrs1MiRHF9y2ze
ZW+V99M8jcideCNrMTIWgjx1g74E0yCOhV+jL5nQFDr28+ym7SmTCJbH+I0PyaOG0V+FFS/Tp9lD
L0eaOyOIxRmMaGJT+lKDy07RhKOyekSteHTwANJaGdyd7RF9udQ5NZKyWPeRfnSFR7KBcAp4DiA0
0xx/W4j1QrI/RU0ChVRAuixuZvKIY1tNYHTYxjkjnvWIandLxjHFmOpSDPopSax7a6YFuNbcp1RY
GVzI1xiJqMBkLlY63nwZR/Q8S/0eUjnDqQ2BYFSHHIviRb/6BQyO6RTgit16vvkkzb1bVGJBfq8l
jNl+HbJDblFRL3Trw+6Il41DMUGHqGItm5VUF0Q7r/yZVCEYi7SBHBsL9Btu8i2TOr+c1KjYqUKu
dePhPZnEzzpaiT0wJ3jsRpxYWQUqANs320D9PmW0RFVxFQb6q7ShC3g5WODFSpjP/TsevrBW8PF4
uM20DQmFwhlYbQJPM0nnr2KAsJCF1jGWcIJEjQQvp7zfrfq+CVJpdgqoI/LggIYLnjcu5k33juXW
S6M7IZgYG7CI/cTigqTFja+p2RQ9pdlOu7+DEPd+T+EBnhr9m3hCTWDehDXa3xamti7iRbgcksh/
bgRr1SicfnRB/k6S6a2u6GzL4r3FDes1HlIjJZ8Hj+V9k/obHbLzYw9IK9A+nuELS5tcTWMAWj9H
s+jlP2a/eD//i3L4msZpIv5BYPflO5cDAj1gBJuOheiuoCM/pqBc2GUi35o6FHcQJZZcvFoJ/Mcg
LvdjhV1dVDWW2GrTN3x2oeaybtb0OwQwOefli4v8MLD8FIIRe3KiwOmWQPosIgm5CV5F2N+VE2mG
bcjg0WbsoSgC3MaOqTnQq5ucoNn2IoG+XNmXXk7Hb6odhmWNCta8g4RkU4wey5PAALJJ2NUhMKEh
bo/ZfWG+93UU3xMYWtFO114+PU8rq3KLIiXhohxLgea7qw6OZlhqra54pCicxvN2ttLwspqgL8YB
IHkPyULkaUx4hOMSTk7LLr4ZM54BdEW1ZV+7G2pzYowhdKgVonaYKHZPbV1ufZy4+Ug4l2vTCJ/T
8W7NDM1v5v64J5a1Obihj1msiVBYWcvduJavue/4J3fyPl2H/XCzLMU+UfVL29JrNjhSclt3ukS5
nE8IghaAj9qi25+uaEftGvJtTFhJ7XH2ZpJEpSpTL72CKZOVPFAheWmtHot7J/lKI1pY52G8tn0a
q8ot9jYaGfJU62sZRKjHRq5yvmZQI5SNzODXSIwxVuzeJdarsKOvwafbUoroum1GkICw6Hrj4RwQ
oDOyYS2lQ2K+Gz1wftSyfF9WGzdadKi9HImES0fFFDanDPsJfBuUKwElLUc7N7YjPlvFFFGUC7oe
rh0Wj0i4Zi7n/G4MJ6oiPdOvKLi0z9/IQPXmYiIDcJ2t3/6cPrYzl9eCOiYSHPVcAsIlgNrR9A8T
3l0FfqnCY8joxrOnU3FA/rdNK76j2s2/a30+TQPO454PRRPHfhG2ZCe/rFP6Syw0HKbinXU1oVvm
hVil8D7nkz940DI52Yloy167qLmD4gL8xJwmzA0uJIrkkR0fXKuVS2PsqDDKj5wsj7qht2JOkXUy
/C47+SYMckMcNGVzAAGRwyI4zB5TSsC0eqt3WbZUaJ3i27WZgHTH5DHkFBQdt+ASd8o7tuTGbeXv
OqqRgKn4fL1AcbzbopZ3lFbJhHPpmCl7K81cYSnD1XJJpLfpamPg2Zhzn50KA4Eoa94D7zOyZ/6x
H7AXih9kz8/MCvRtzIkZL0zeWVJ8WzHWVCslXMCbC6C53WePLelCuu22GYen81nkSYYVzMkfXgoT
vY1ghTJL2C5fZ2NO8K4wiNRVXYN6AY/Z0BIP6uUiGmi+1C3nNho6Ov1B/e6iLd3MSbFvx+Ct4quT
LoOKMkN03a5bpYh0tZfqVDU+2E/zb5q06yJpvqo0JBMrpwbtZARHTsBcFUMxiaobW/KZWr15orFB
EZC9BuaVFzb2FG/ulFe9a6bVi5FWdw40caTidOErmmW1RjkaS4Zk22c21GbikGOz70uoLUnCvJM3
OQ7bFWAXmu4sz3+JmPuMunnp+GxpASAsokC0a3z+7N3kmi3me5DqbSsKDy5oR1dchtvzjI2xBlSq
TJHQdfvO51ss6yzfoEbci9h/GXn32zFS7+d1gDVz3s820yTfycVKxvauqG6xngyEDFFH9uYfPfwM
cF4eF3xXfBd6eNMivFc+MV00whdKQ7nD6LLmxXc1P7s1Sr+5Ic9o5uRaKCszRl/TRiCQR3Ddy+Cg
khnvh2Ygc1d1WdkLITg5nwGfmWcnH2PWHs9vBD1PQVgp/T5modVmId200Rdix0xSPPvjsuAzzVwX
4VUzwirmw/1jCeJAJRgxY1eScUx3nBZ9ZCLPDZYgv9NefCCiHDs+lzkuv6cRKx/aopkLukjErVcg
cNFgi3C2sJDFfL0ZJYrGIN12HcyoFo3jxRBbO7yc4GgLOpe3S2P9YlNCb6rkUhniHq1M5F6hEeQa
FDPo9pYr0gyrTsoUSxI2ATK1fpcJo13j8UD3NuiIUPHSlfGMz6Ib8EhrFTP4OHG+wdJJRZP1ledz
CPl8SmfTHzWXrAvsKMl9QpQLrmUr4clEuPxKIqT9CAKpZbEV2bAQ8zdAG35LgR4UEfWxWCEsjrFZ
6m4I9UV955Qzmh3rtZ7K7zBiavUl50+dWQTay2/2G3tfSxq0TMFLRamGTJUFpQh16IcuRQrISnk5
rGYdP4uzQflZWyUVrIU3WdUJwlPAfy6jsuWHVFHset8v4gjDjWVRygA6LhmelyK5qwObQoDihKk6
9dUNw6PbgMhrMi5zL+Rzzf0fFsuN0VtvwRB0ZrzNc+cqi2rCoOZhOSCPLQaPmPfxOy65dFZBWdpD
08klWGKc7O96FnoXcZl+R+b11VhIauwXkCKmXRmo+6Et3/O8utfWZ4kQmvhHeVfn53m0vu+T1D6G
OGhEQPLAUEKqrJmHLEKN6HCizahthDODuFoyPLgC9kPicK52HuqgrmaJWNTv59NPjgIkFcYeXKDB
2nyoNdlxUZoqEKeRWc/Vs7o/L4My962cIDacB+PciZ7Pa5DzIJ53TK5Obj/EHkK7oaCVZxdk+SXx
znyVwwAnA/4HigkuEa+KnrXK7ueqe881uxqqI+GM9OTF0zRmV5YZMmF2VjYl+7grvs5r3zCA6RpT
/Ys860qNrMG1aAio0QM6waz8tjXnvVlwl13xJtneXDgjS8jAjk/ZQIy5U7ynMUKWJYD1GwsSjMGQ
ipOztPcUBPf1sDD/Rey087wjeKTAL26WqKsZ/teiOEL1I6pLmdUGDds5dN7ikQG2xWGbdv57oZhI
xRI8lbJ4qHI+6zEr38MOfHyAyRWAh+gQjU7RM3CA59kUgoc+uOoX//08O64WG1c3GG6RI58aluBs
KIBz5D54wvI961jV0Mf+xQJlG5pVfKlQUSS8ZfPeZ4JyZYJGwqwbpBKsPzsuqjr/ZpXINoR5zxfo
YhfeEJY57lPU11Q+WAQ0120X7Gaz+E8y/8OtfqNdZySug6uqdO+Lg7aK3+dzPwymDAhPBrnB3KPM
toK18mYcWMVUQ/ekGjhTlZlfipVFS/bTrBd8IZ/LiE33mLEeBnaBBZvPJprWG/CE84U/j591/140
TJjnr3lF7jbQaJJ5su5pe9wnTnS0RHk9pYw9zVC9ux3H2rr5IfN0eOgyWe9190VqOsHODoN1/m22
SLSszYD2BKmB3oY5j808TMf7aC8clkJrqAp1P07R9eQ8LDbqvihnibS4w2+Wmu8iIOK2o+oJ3+sb
2E2MmBEfcWv2uVPakUuAGIbd0imz5scpLQTYq2ttQ8nUuriyNF+EqKN9E6zW0bKaNy/zX3o7+kil
vA3L+r4MuL5qp0N9EZS/KkAkMAq6Yn9X2AwxzficrabnRof3IC4ts/mzzS4lq106aSilJ+jhPXE8
dM/cEOEiooBAyoI4Cb4OUwNwOrbrtT+j5HeSPzadSCIDhdMRD4pLATt7Lfz4J6yZ68HDQxJZLC3c
IH4JmCDBOVhIRQomyRU9cQ357dAIj9wHEkZ05kBqkTQSY4FS04EYmybeXVXK7xHV/0UxlXTp/MKo
93CWEDzOVTMkULRHO4MUXV0zWV8nESuxbi1xosNbli1qmdiHk5dV1J9rZ/mwW74kc56HBko0Ipqw
Ay3RR/ZPXIz16QzX7EMNlpGSMyDcGmiCXaGUwJVhEmcjlOUyxCFeeHl7mu6rMq2JR1ORAys5uA1M
8vSfPzQLz5NdmSDqyUUTopM62zI0cCOhPUKFPliQKt2LZnzxDNfzfBC0TBLwgeax5xuHGI1GHToZ
OPVWI6jO7hq6Dnt7GcbTyELsFPo0dhMvHLbFugD5GCxUQ+cftuPSjcYO8udNf9wlUhMKc9fkep//
yepSHmi7GTvgmBSQZv7r05zv8ued/3yycVmr02x+nG87/3n+7c/b5PmZ/7zxz/v8H2/727OiVKFS
RaXmv96eOr/J0YdRAhzrX699PrwuBPfe9wVy4n8fWWyXpzRHBuwoq+2uzk9e9FKov34o8lctM7hk
NWkSDtAtyvQWElZbiXzntF61QvZL+ELGKe6uCjoC6K75OwkDrLsRtCOYnScZd+5hIlmx6avhZKfv
Q48kh88SVOqQ4F3sYvC2KZ2CIRR0M4KIoGuO2z+dbzz/aJoy3XpJTjR14lknqmDIs+MCnyLUglNS
5khOzG8Mp+Ep00gz555QBKdDtxKLfb0kLnhY7Z5AVrpolMYHd0HVaGHT2HVt81UwbumYDcdlguqk
mwd2X6EiREA1O6dUKMdsMHexzxu02Yooi85oHFTHGhpFnHorvSj6e5nACYNb+qW0AvlrWKCyeqe2
XWDA5RG42RjKvKvVzg9UsBNww8aarfyl9JGpRwZZ09D4WeLYrEEskjXIuu7TW7+LKaZUFvE5nXvi
WsXWUmQsIJBMUE98zovxQY813bWuurUiuoLws25ju96F2UtiJ6ep7ElviQfSTifU352zEgwXWfvF
wpsZTNdZhxSyDIOvLi7utQe5AbP/AKt8ZUtTUu4skor0hJXtaZzcEVX+4A0JRhBY1VY9HNfBfRpo
Dl9NJX7foTFaQi/67S7iK6pClE+NFVJ3UiA18Jt2Tf/VwAKcx5lcEIS3lq8Pddbf+/lw22mksvCG
rpOUTvkcMPA2/oQjSUSXtAluKoiHY1ezKfUm2qjDr9JZ6ISiy9p5IiZWFkt3k3LIASdEVIbHGqTg
5exP3qZH1NqWXn03qxCQjcMKcEnCo2ozVGnaKY4ql4jKCcrB6l5Q28Hg4bbp46yCgEVLga3Qb9Ft
lHhoEzHgiu0At0/Rk99jD5Fq+emmRq03epo+AfFCEXbCVRJnPyV4Zme13I7KgqOfL7jTG5KxB1QQ
Aoe5HyVvTTNKjMvjlZQ9qSCjt1yOZbvtkFDaVG8hVo/vjmgJsKeKO8knN6MMPbE+dqcRrW0xobX2
ol2vI+MabI64lfC3B2wyddz/4gjYrzixPBSevvJJIazGgN1IhumZkoaBtR6ETQCOhJ6fpMZrgoNa
ZTSyk6x/zqVb3xZrSMzrtoo1K/yi/qAeBwSSgIgRJ9+lbEKkHX0Mclt/sTU8Jtp9F0yNh4KVWNVM
9m6IkfjGcLHGvOWlmmxHORVRakK4EOiG25HaNScQ4vPWJkm0yfauPR79gJTOqRZ7v0PrPvjOe+SX
JJ8kOLFB5lQd+GqnQ6fRe9Nr0Kf3lBFegjg6DB6DRZA293Ugb5QTPscxJZE2wv7mEE1kTcuz1dmf
bFwpqQT51WDVPxxYqABSh3vd0cyW2AJKsF2kksLXr2TzWU750Zkk8YULUm9KqLeoanL0TmhA+hZ5
djJDuvQ+KQ2Bpc9vRse7skqkDll1G9ySJTTs24Q+CdZBJmN9iLr42ipJvQ0w8VSz9dCp4sMZIAR1
HXpeAOBe4NwCRiW0OaBchdQMzxy+p4h1+bFtwh/LHJZ3LjYcU52rgrUjo5aARql2o9nzru5yXVRU
EdQ672KJ7TVfsbqAzbtvPd0em8HbL2763Gt1I3Ngbctgao/SuZvG8WbJp+G0MnDDMAQSj8f0UJeY
fvLoMuqSHT5I92KATrODJkcWgEDowgGkfndAdGJfV2WO035aLvPZQt2sivsJkSZjpzPs6iBtrx68
Ufhov9md5QEBNGl8b/eSYlNSYkhfgldf+C8zTqKY3UvdjTsLHkTvTq/LIu9ZyW3lGEB7932T83NY
s+4jXm98lT83wGwZ6p4zevTjSu2vjn+ENPdQlwJiHKn3Nv4RSOkJy67pJiPkslDPsiAparxlidc8
aQUxg1ZQvBz7rN4rWgV5zB5R0etLMyIj9PiMTBFMVUjfmS0OZkAYR/MD8psvDzdeFteIe+kZDEbG
eVE2wPwapyR0A7pXVB6mhrWKGL7ydKY20QAR6JW8Hhr/U5hahkWFkdI6nRILaeuOLtnt2rk3utbP
feC8V8q9o7dFtkdvYGufkg4hnNBny0ny/fUYWel1X3s7qyOFJ4mZpdV1ryEodW9OXO7m0LrPdHsX
Ce8GptTzYjFswJe8AYcOUvIzdVkGu017rGzndUrch5DYzqTnq/eShbIW8lnhsCyHG3M7k0tQ5FhD
9XAUIxp2PnPVgn5Y3Z9A/O6dMrl2s+nODagf+CGF9rXG7Cr6bVYSGmmX123CWg2y1IQpLcextCJX
Y0FOmUrkRLCV4aPHngth0HBfrogm03mXt+2rRZaFoh5RCfFqvhrzVFk4HRtGNgOXdtubPPopiD5g
x65RSo9vcRR8zU343IGIxTQzz+FLydcxzPpt4Rqa1hUr54sfp59+FxxBvG3j0qfjZdRVZXiZrMFJ
W+pkeEROQUBZIKYbavBE6OAOoQQ+zP2lNQM8HQFZUDotI5KuiAoQc/JBPeVxeVySkj2jnSN2AmoW
o5gsSZNIV/lowc69YFjqD2XZsFW9Av1Glg4f/FIysmUQISL1Ua0EFtb3EUWdsmvxBjbvVk7EqZda
H1CeLvqcypKIcE6uDqgIOvc3nuUf2hsM8teTVTAH5rYmo714nP3lNzWxHyxVto3WX21GRgWnYcV0
taF+cLnUjpHtXM1KHQnGpi7aXa1rE+8Dp0D7W0QPCwWOcPJTdtjwoFuI9VUBS6R0wnuxVEAe2EpS
FFXXcdjkVEf8q4DymiPbk8XFPImrHmnVripvWVcn2yXoVqBj8XszN781IaBBTzJGC8h4C4qrUZZ/
hZQdel3FaFCh/Q8QYPfR/NkVzWfQMetXgpPQLmix+hSV8WM4MyBJ+mnpsk1r4B7d9J2OWh0qYnM7
34VDVWm2UX7yhkSZTxsPd5yyPABavZus0dDAiWezB1TbQ5iSYx80l1aYv3gL+6NGuQc149co0gqQ
yMyWSrUl1nAvvAocKse59UiF+yGwPG+To0b2g5karQspSCzTycmdx4VFkqm8kMYtMOHEbAfTENfl
MB1zy77KZ2QsjH5fjhO/+mBSD70e34bKgxmsSKFo5+G9poGaznyl2X1dr2/2XJEuWDGn6wX460Sa
psWMLcTBqusfo8s5MuXqxyApnBYeLvoqmyB6UG5jcr1xF7go8QTaNE33gw31JKwbPJEIH4gFsF6S
UvCZlM2LNS43QZa+KGyYoRvOSIvb9qKfBuJlMKMEhCEhHkUpBlnZ8C6nOtvRBkGBuo7fUlJXIbdj
wo8V4Y7w5f2kohf8WIFXfIqV9TVrvQC4AuQK9sKFyh4gwh2mWOAz02/jcOeQbBI5nw2aKvPfgi6C
9fpmMC4UUngDf3yy6b5fRHraOz0xOfuMqliDr0H58Ak9rB/4bc3DIuZu97/+LZuxS7C8b0vK6Ajx
B9CEHSeIzUsEPL15tgzVVKMJUUw/2tHa/uuhbqoZjRCLmLtIelezOr9cTaaKeYoBV10Rwy4NEXHy
dKzkzZ8uIiovIx/o3jwvRGRDZz7fOeY1hjQKyV5CwWuOavaq1xXxZFYQLLhtawpz1M5khUaNCUmn
ZKvwu2ehqDW/m3/jPy3bC4ASBw+32Pl2FqlOM+zanIKF/TlBG8Df5qXn/2vau+wqkOMc4NjyOKA5
PN7cRTvh3vxuLkfJ8+eVxIzckTC9hwrpCoLVB4xu9O97+9u8eNUvmHZ4hjybHjSRIR5Rcz2PcPIr
yZ+jkpRwyPiaD1r4F+Ye5vV0qk9o2rbmWP2uKYkMi9+9TB7Ni+uWyHXzBmhce8V8SS95bqqteTpz
XOZlLfN24JSe3zvP0fiHhN2WeXQa2YjUcAgrKibctUWtaD4e8/bMR/ivtyo5KndmNUfdrAEhFRBe
mtFYq3ELMH7vm5yzjds6OmBLqLbmd3Ofmn6/HXzabFtETTWDu3awi8zdM5PwAok05ukKxLSR228c
6lhUKJo03JubYA1v6i46mrtosmnWgR2Kjd/JKb/MU4F7IByAo6HovrTt51SjeOMx5j6yvi3XO3MP
c0xV/Tu9/ddBJdxojiCp/UvzUrzEzTTmjNTrLu+c88uZpwum4cjTeC1hz/nyKNfjlELYHPJdUNXX
qv1p1zSxoqq6n10Ki3A8T71HV68iY7saSE+AsUzL18u+QxbbyLyRrlvOxWoF+pAmtsV0j7HRNPB1
n38z3T5bM6er8pv9mqrnJHflla3s40DH3MVRkQa5zblELdquOBWjtL/JY6IbkCN8a/Kf5plu9lrb
pDjDEwwmH/ZNi9GsyUGoQ1JIIVJJ94HdwqcaZ/J9w/DuLIMQDSfqqG6ZJCmWmaaIaJ5F3c20IcgD
ajsS7jMBZ79aj6mr0ksvqZ7qsXqO1wi1DulDYHInyg3lCbn0g/lPSTiQ2sjEjBSsQzTk5t26H/dO
2NHBYhLZTGn6bccjpqTwy5J9s2n95UcfA1HsfUrUdkble2XF5nvIDbw2fPHW/M2rwmgTYKIo2TBM
KTOEfl/8/qkAF32x+hTZA5dukwf+sxaIXC37EiuIf7mYCavNcXcnDVXKQLP2jBL7+VzuhuPDPYkM
3sKNUeraMv1Kx3RgKNiB5idix82842KRAy9bMNDUWDm9KQovarnvB6yPeVnfJIjZLwLTMrN7FBRd
VXyJNgN9kLB7dCeOv/pdRzXNWq98Qz+xsy2svAHN/cupdY62ooGEVBf+DNDoXv+otFNdTwIfSqwz
EAJivzo0WvoI470Y7CddUtOmmfYe11ib1wanu2lSwOzIjo3HXufcnGTtfKxCagdVSqHbRdeHvhsd
bYyTWMKCzSVFlWVaDl5QV3t3Hq9sXYpLuO9XraQYsUwZwFjTzCQC4Ppcwi8vVc1hnpVXIGmwKugJ
/d+4z2YQbXZMLRsTRLmZHHRvwJyTmEXq+USPQgA6QxXsWkf6OzFjNVbsZJZwzIisM2BkpSHNmr7z
YE55bYXkzUGyxTF2HSy+d7lYfKsDIPKpYN1oRdGx8ombDVkt0Vbx7+zwJGvrdY3nryxanR045P35
pZsZ/UVQWHCt/wd757Ucx5J211dR/Pc1Ud4oJF2gvQHQABr2pgIkgMryNss9vVYWTyhGZxQzL6Cr
OSSHANjdlfmZvdc2C7Hq7ag46NTXDvhP5AyISEarvPuiFVR9pYeOkYcVmZuSgxXFbTJDgm4jUi5i
PheD7r5kow+ZaGBwKjNn2wfULXN8H5bltIsn/qZHCpqjU1GhCLtaSpkxcEYjo+9Gwp2UkmFXOPU1
Lxg1iwF7vTmFR8s2M+JPDkiFCVMk8Ln0MZIGT+7YzNvCEAVRV7+pOMvNlEzmDk3DqSM1KhzNN91g
OSGG7Ewf6KymcU7B2BQXS5S/2XeLG5Q3Abh9XLNhfZGtOBtu8uNnt0FAaVRnjU3cIFNn9SyEKIYR
QIzPaF3kqsIRw/IBB05PE4Ex8hwYByNiTjgK1Fs5zHBXSfr+rFPVQnFRSeUlPw9FHqlW8Yc7WLcG
9b6XIRHpBsojvD0YxvgoMbYRgcCzoLbHtjuw6sKhkGTxUUJaVuuiZWnQZOzlKD8+UgqmFTx+Nkj8
SrfLizM7jzkKQpY9LG54gGVl3nXSegGFc5sUeDhZOaZ9ee6hrHMdbPUE0B5FXboNPTYCJLbcdOU2
DS+jDtih8YmDntHFFRZVmfomA5tosiFes6r8aDMHzgs6IKXy4uqgemRZNncF0yEe4NzlY5b5WCrB
g6v92SLMmXvOYb7pybHQTTArvo2mkD0tPZot8HvEZ3oPpkiqz8XqSCxs74PXSj9MI79YFZ+FIhDv
2gBMo2WpbUpQttlAUJg5bkQnCWsNufC7OZBn/GZ3oz6+iqh9F2oM5PQoeWLhNJgK0MggQrkaMzOi
gn9hM1YjPYlFLKjAWO5GCCuDKP5CIIb9PcHoFTEi0yKXB0GiiXAbolMknGm7zoJzrvnbyjHPdto/
zqy+GR3yAXF7/hGxepNsQNicow0g0bLd+KX1VLVBfWTJto5LOeKJR+lRkv57CFz73iqdj8QF5CPb
X3rCDtmaqQEKHdxwz1sQALEjKMjwCExR91Sdi6MITfLbZE9AQkr9G6VNdNP7Sqel1kyyoXuwpb/1
2EnlLOeaqH1JyZNMHF65xmOn7XU/ReJf/4inhvazqH604QFWf2ETKJ8pXaxa+WVQUmfTOOpK1okb
FPGzIGEKm+9KVD2CmrZBNBIVH2pj56ol+8jyZjNN8Y9aCrp+9dKaw1NKskCn+g1iZpwVg2BICZWL
E755LGBu6Bqus2V3JlGJVKQfNsP8NowcQGXC7rMOBIcwNsd1T2Tbv9cFW4q693+rqg3XcGlMLG4e
C905f/7PuDyTBw0NbAerEA3FJJelKJtf308wNRTO04w4dJ+3jBFtMDfJrCIZedQTyYtUaGzdlTxK
7zj4Ri52pVWqcUPhNS8vuH0yIB+URWFAnIz6lRPiSSrQwPGa1EcRuTtTdC5JDHQ4OsbdTNK/9awj
A7XAq2V9pAHF7crr9u//4c6/ysn//LMtD9MN4Na/4QiRcZU5DrNuT5u2zzg4wJbdBh7iUY2rGV7q
bVr9lNPor03DIRDAN4hAMJTmoiTwx6WTQxVAuVKiv5uUzEegBNiwWSIeyPusW1WAzQE0H5ilOAel
w6u33KIM2FYpgoI+41ozRf7UN2BH+IJIDeIfVTYJ9TlNlRR5JMHqL629EjgA7EbwW08Xqqx3zLzA
pTjhchfMCNJKkvlw5qXiVH3X8XzfQFD7Dy+aFfw/Pi38Q03L9Z2A5e7fXjTf81Ov10gb1aAS3oAX
v87sKD1VEi273LF56kzWYouYcpFHsHU5lDbjOHW10LCcvTJwOYO0577Q7iKYE4s4Zh4oveaZw8Nz
p5I2LjulXcsr5/KhETo8VFe8/1Gz2dZzb7LHnWmRlLghGuL9nDYPXT9yqYpDU24jwVBaPYH//jPj
/etnxnI4NHBh+CgZ/8WCEMk6NYM4ave6TgB0nK21kPADT3BN5FrEfqvHra7E9LoJSagFsrSI9DSL
tzLOlQhcqcnDKbx3qvls1RhkS5z7Lkdd3h/aConlUjCMNTQQlAalulQiO/+YfF4ZOOfXIsv5hgbj
FjQQnD/aKcwHdkTB/Ec65CQCyRxtRVZBjskH4qC88jhGPkqqZEThkY17Ty/2hGUtOiS4yPXRaUks
9mu0hepus4URAOGwD/CM/Rs/6kECZ6yBLMZHMS04LHbUn+kHkM1THE3PKdKE2QM1uNyurKsqCnKc
YkuhbCbBGh03AzD7UKPE+g+wT+y9/3qAeZaJacXSAWW7nv43rLUjNavKpqHZJ2XOCUmxuut8KAWm
jWanGO7c2QXG0nlcpbU8um5trpte/HAnVxJhs9lFz5P68FVKZ1XUBVxmotTxF6+0kr+kxcUraToM
F9hf/TmUWuNgwzRu+zrZaIb5qQ/zlxdHH2jPtkMbX80g+/FTDo5ce2LOwoXamOxQUJWlDZCYtlSA
SPkx55Dqpzrk/XDfa6XjtENmQ1pPdK2Ysk3uac9hJ3B5V3K4DzzAtnN30mpgVWlvrv2mcE5kORA8
htw1JcBy36icVL40rIwRskDf8DsFESSDuY7zmuC2CRPpmGHJo0AgZrcFSiHRzq6rgXFjphOfxqU4
muWH0uB7tcuwkwNPKcMWOZvVoUB3rC914jcZNZIq0twm+8mCaNv5nE3E3vG7Skm1/LmpIjMa7UHv
o58CXIxKkS3M9mspKKO8urgaG8ymkLBt1JOhhFuN51znsDmrvjiq4jcPZmJQhs+clB+qNaWLtsi9
YTYksu5tCJy3UK/WqQNhpOlDrCNBs2MMea5nKq5Ao0aYCQmM5vJdCYOo+Fe2JijTnPTH7seHOs8J
7BLwohM09LFFFT4HX1MRvcCx2C9K1U58lpH8RRgIX0vQQxDN6xVYIpw8H2k3tU2P55Y/YmOHb3BD
6Ka/juvi3LjeNdVQ8CpVl6o48VgTLq56S0TlZz+D7ojxE77Tom+Tqu8oeh46PZf0kU29j9GQ+gwR
PMGoQwnobMHaKcUQT8QQKsg2nwHKmmjv7QrkEXr+GlaIr1phKtlNizBy20rrwQ/Lt1CdQuQ5kE7S
1S9xbb4tD7hoCEByivGBCA4UAOS6se8wLxV5YEcQ9gZ7FSXXhqPmN69+NFwcS+Owoe+BgkwgJT25
rzWUcjnlnxHQFhme/jjW5WMVl5dJ+SY6Vskd7XHQcvkTjQKiwg6vGsPzdWgYq8YCErC03Z3G4KQ3
GAXMlPeGkj+WGn8xGQ8ihh0efTLp17TlYyvEySBzssV1HGWkEFYuCv+ks+JTw4tsQ4FlWlG8DYTN
1D5GtnRgcc1m/FmmJTgX5GkORt9hSONLYg4H8q+HfWliZPa9HO7N3IdbXYfLnsv0sSwgWmd64Ozs
WVwcessDmZYZ8C0AFL4/nIdp/uUACXgCypBaaX/WBF6wGRNL5z37ouY4aohf9TomTjF6T+iq68aD
RVR1gG/jLra3hWhBpZoWTOguAOyGsULKbOd2msP6X+Z41WFsmlZHp2qzuOuUsAeRJmCmlkh3pU7q
sPVM8U3CO7EZHREeUZUdrRRXcKoRYTfH7roZdetm1OZbk6n5TvlYBamyhyXKdw5A7xR2usECc9Gk
sTiK51U+p7vZnnUEXW/VVNdc3nW0HZz2ZzT5XUdjxlCahnVEkmYdPa/9679YGxop7lrN1B9mwzW3
yNdA+lnmWrjW1Q3K+Rh0L2TqusyXkKIQievkVPD8Z8cySHbxrhTpiF6x1k6m15yQPIz7Opy1U+wB
Mm7mn+UXrfqd5b9w1KnIawLrSCsClecTO5VY/u2MeH1v215wCkGk7PzCeo3rID2PEewxayZQzsgd
VlPQgaK2vJX0P/tymO8iz0v2WQI+Ks4kcvOsJv9RU8TGPq5WjBGdk+jNCyI6Z7f8lMtPYXkE4xRW
+1OGaFjCsmgQP8SsVPwJDhVt6KocLHhifr8zIwLE3Sxjv1Nj1Q0T0hRivh1paKdC17t9pfhDBsvD
jaXYrC0KwZOfv9Sks1qmEx1SxYCtVBESGiV6urEdd5jNHuyoAzzk+DvPYKSSUneyaBlfgkTfzjGJ
wKb5ZQ0JYERpNidSu5rTKIzfNeL0bQ6nAee5gln5ebQtXSKRxt44eDbgGJcpIblatgc2g7UhZ/FT
GPkv0FBiTHY6cpYQ0xGoNGJhC2bpyWmYHpxuImSHx0UExgXesQ92akY/qBFnNz4BODagaR5nfgA5
RwWDoRDqQib6XWtk4EenbqfnLl1yrUKsHQ06ngxh6s8sUVbJZFyWgGYE9skhKUO0xzgXmBEaKWAU
7hVMJkdi6nhLzASAkfoaEVLePVGSMGq8jpDWWNzFKMTXpvKo0IzFN2RMborWgETL4Ze2OFFKYlgy
ASO/aSPG6p7YLxausuu469L+J3LR6yBYgy2pSjXlzUBe/ZUJ99nO5+elush7ADDsyXaDyTov6tq3
PkLtSOqzUnJnHz4Mz3Qeu7Wu/AxOyaA9sTumPNBfqN2ycYx3ZOCwoS23Q5P+mqLotMizCzNzVx6F
NOu6hocR09rgkrTpW9vlp1wE02pENIf5ZRRrRI1HQxh3BmFSPKQtme7k5MbtdamTmonrY4jynUiQ
W+Hab1aapDtjTGMw8F7BuHhQ1+eiIcf8gqq/4eznX0FmRPI4h0x/8zb9GJQ0WEd2TpneXOc6/1B6
WKU+dy0U6BibWCUq0kb1EWOCDMsZgDFTc5Kb1tz6lNIuX6kakOaU2bkNmd10mBCtlD1cVa8w0x8T
5oo3xFux7kX6nBIWeKNJCE/qOy8mmTmq9JuPRdvfCzp3DzJxxowgT4edIYfr3MX9oSD4HAKRuG2y
AZhku108W4tAeGywETQ6vWiPzn7j1TjLEFL+WDAGbjDP4Sez6G/rcfZvYjc/Gh3O14S8OJ55U0Uc
3zU6KDNnZldpXuhu8Ya4w9VBuZtn8c9cZzyrrKCkdk1HJg6ui3egmQi6QKHS6fXGnOoLmKV9MbkY
TeD8qQbaU2pj2Xr3qCXuh7y1tn2LiqvzmkO2TNOUHzAgMCNsLnrG/CaPoO108PhkeWyDaj1n1hP5
u6jmlLtGS5jH6HUAU1lStFhnx0Q3Rafftzhf+N94YFY5efDXWIQCaKnTbR0yRYPga4VWykIGS0YU
fvcC7sPyiZiFxSySMvImMas7imiwiMqpNob0J16fvXpBt0vi5g1rGswsXuSpS8nsTgacRPzQ7SGX
yFXskeqpiKiLXAwDFvl9WHTzj1YDUpNpcKb4BpETIujhfLCKEXyR016VacfmfOC0rV9V7bnMD0Kb
SgTsG2yy7Ketm6eU1TUmGWrfnKFNktDWC608x41WrfzBe8wm667WutvYQwUdNiidgaRcdWCUfcX+
1g146QId6HWc3Dmm6yOQZy4pnSspfmIVja8Ea5JQQhAq62DensiJTXQI/B8Nps/Q5r0vhlvo+Qdl
AstL9Q65334flBui5YJzp6yoRJ/xzXWLH81mT7e0iBpfIvBI/eijLy26LfGcM61+1q3wpyLaEt1k
uiux7xCMCJwYC+aFgHPVdxJT7QsP2nNf3mfsWzl9sLqMRMJq0S+j4DVUVSoX9sadvI95qD/25RS8
63n+Y5iYBdRz2xniwfXzfd9V32mYHgw1AMmZ/OLr1Q/p1Hz1TE4t9TOO1L+VJ5N1EswdP2KAcqig
+8jnMgTjUR1yC9J0R5gSjcZ+0Hh0gtB21po2rEVvYW6Utb1zBGpda0x+lomIr1BzWgi4hUHg2mbp
vvy2JiaStIwnP/U/SVi9Ywa1UfWSgBSk92T7obXiFVDWoTL6KBwbh6RMe4Z6p1Q17H/Osog3eiiT
j2BMP/1IfBfCrZlGVzipJZBrLyy2IFQnQSePSJzjsMU3MbENJaYWs9auKiUNjvLctRqSxp4EaWVa
Uf24akmcicaImoxvkgqQaTmkdCINFn99Yn3G6YRhUDk8lv6oEtzakYB7W3Y88n1wXYxTiwPDUB+q
etKeC7hGBXbqZQC3zK1Ndf94LaaUbsB9A1ABXSkwu4HCL1dzZnso0pX1J5uAUE1iXvIRYtCyAFj8
OTo+R6CTjPw9aFZL12GbxK+3WyhCjUtEparse0ODX4imI7iTc7fLS9B5BtoTksQNxFiuzxYnzo7x
JAqulmdpu7wZzimxo4Nhm87Kgte2TVyXfgzhPyZd7a6f3ceuKsIVTEZ2PDDicQ/9ntQpm9KDDl1D
DFuD8Jx+DT8ZsP0Vowx73FYCSaseu97GttZmx7u4OGL1eOImKoINdtoxA4ZukFLKUIRub/kR7IQT
dwjrd1vo+NN5uLXRvm8JMgTqw92b0yzWNq59jwGt3lIcpIO9qeE6GpOBAAPXhZwDMEyVDvVrwkiE
WeO4GEQHOMCOpDUi0eap1or7ZcG5NLlmj2/P8s5SS9mzM31v8vLd6rRtVM537cCDurhuQ499pVMD
Drd+yWC8Blo7rjsbg1o8FjZsqYHKxP0qsUFsu9w7VwUCWtI352016dahhFNXCmYPuonTN9wvmI5J
atOtab9kkQMpf+gxlqiJjxPZeP5avzgzmz56Ad6DkSO0mYafMtXQf3opD12ZrLLsksSohHyqplJZ
DBfP8uI8EXN94ES7Bnb9vqzcpom7zu+m9zkwzok+P/Q5mDGk8AzGglSpFIp1HSTvi+MNpygHuZC/
vHC+HxXNqfSuXT2+QNPZeKl7HcL+timdna/6V8moAtUYni3FdQgjrdzkyuWl1s1ujVmWH37pJzVd
kU41aGaiTBn5xCWCcwjkLffdcvMlVXNpJdtjtplb5UBcnq7UIgW2Jm27MJEupc+EnHBMJvUhkGjo
CE7MVHlXdxzPyyOXq43MstRQiyLZ//Jco2QCrte7bHrJbHr3jg+XlVxiR/8qJM8l0dHb3uXkDHJo
B2py7HtoXXVouMsP5qfRL43UomWF+WclbYAWRhLlKk+UnDXCHZynZdO7vIdILdjVJwydG5YkTUXQ
hMduovWuLJq4WVSNVKo0Vuljl0N/fRhH6KpqGa/p2ndv929dODwwDmPhAP9tLfaxy+NRMcBYPg1a
E5PRoJ6LZYagsWBh5cMXZD65m3TvUdXMiDbT9bK5WBZYnfMZQt1avEQB1mZCFCHczwlQVj+aGCTO
L2LUkDSApC6oh5k98rPaDA0BboG4mpSOImUEVWcQLXSYvn+GmB1VwTJUHedzpD6QFTGTlI1sPi14
CvSgB60pLoGvvL0cvEbG4UsSMRYqDcUDam8KoXFPcj2LDiSfWLmzi6rHLCI9c9A1yi8IG0LNvlSl
ZVB6Lq9yIuzXgbrTHxn4LBYv49mbIf5Hqc5estW4xYDnU+0Qonma7OhH7fpigT5lhv7XJ7vlazlq
qztD+0O+WV9p/H8KDUv0qHlHn3eeIG6Mxbk6xzn1GdvtspakBTUDGlGdLPPmMTIQnLKTUFsX9Gfu
SqfaY4NbEYMZ/9RDR3wQFzFSM3ZePm9L3lywN7+1NLdzHTxjfWBxwSwDRT1Q80y8Lc9QbRjD1hsb
DCteuYlIqfQ7HCaKUaMsce5Y8vH3o8tipPWVAV+5eT3tK2NIgYsp2OEtocxQT6bfZ4rUrc/0wctJ
IVloG9O4SSmUxsRUL8bLsuKYc6AElfs0iWf57UzA70abuyf07vDlfBS01DcBowv4DKyXiuzH8oqP
OB8uMThCV48ASNLcQFQjiHRcLf5Jzae6NStuzrwtzpOCCeReWmyrcWfjByht+gb1YZ1iavtOTadU
2cKOLFbJv9vFVajquVihEKwc+6tyIC6yEceCXwh1jcgJltrIp3BranvLA12HK2hTEEC+ZtLJQ86D
xdrn6Iz2gxmxL9O1adjamJ2Hyt5bUfmzCAaQ2LMzLQj3sEjG+mgaDXA+jVo8SwqUyP3AC7NXLxkn
HfEB01a1M7Hy1tptfhEe1bFafqtTL6nkBrU/CfZ1ZN2AHPxSM8hBUkMuDm7uj5cIlg4kBz7Xfoo1
WMfro8roitGvxCcK7fUwuH68Wv4Joh8ZexeQrEvCix3xtGwwls/m6IfXhWuRYrPmjkT9C/O8hAmQ
VoT5pI75AcKUpTjPVVwyT/ej+XHUWJzVJi/3AgyiDalM/KpRq7mIgfG02LjNaSGIvDDqxylzazpe
mj/J2xJU+GOlc9NrGIn5WCzFCk6oS1H4+GjFj3pF1XcTVkNHphwdrUnEippJ5yQPsT0jpAAmWsEE
mcSYbLuM+XUaU2NdNPmXzOJbVTnNKSUate0WoB2u4oLPDmuVF91gDBPiEc0NCLLm/FpLDLgegw5X
FRKOaRvwO+bTcma0ypdOyhErY/yTN/hYTmRWbxmLb/hxafRYpv+xxVPZjJK8utZnlmtAWGpcWrxy
nKcV1UaKpYJuN8rXinzBmIj1jnI45E33rbPw0MCYrMjhS5r8B+moip72DtIImKfQgdnKcOt0/Rot
GYxR0F6oMfrfLphh9XFfzkTAd3w7mWyXfQjc3L2deayUKMGWMlMXPlJ+57dfYoGQ+TmxhVj5MGiP
7DRXQ625azUDX5AFfuxs6aPuFlSBoUzxYmLKWzqYpXJqyOX5EZaHgYMxLwT53CI9KTqr2sv22IdW
0Xw3Dim0xLhBxec9T3VLKJj/vAwTljmG1k7kV/bm0wLHaLIJtW3aovbED9SnHKN+IOihLe8oMviw
ECCnmcvGNf1o214hQbKHSXFm5b7ErvEz2QCQUg3rae04T4IN+E2hkUrc8RkoCi52PeiNbQlBWGFe
cq+81SS8VtaUn/7wvbjUwzpFXhLwmgOY3vg0qU4VnwVOXd/vuQpmfF3BYNYrJQzo6IgYw1errOeA
L0PGkIJzyAprrusYOn1+FIZcRYJ0CLbvusf0safcHYfqpeNIVpOVvGQeY1T7ms7ICxD9IR7+WRro
bm6fLEu+9MNor4gRW6VpFu8WxlLIukRjaztIaz0OpBUxV71pBxoMzyUutCoPU6ZTArrzje0pqa8a
1KMuewdwDeabI4LtXA+5X+esQ7JleogzNEw6cb2xK4RcQ+ae4lCfkNTZD7lSfGRDf1c35sy+JiaL
EQ1WQ0zdOlfiKciaeuHwVDKc3fRcLdHk2sBmmb7VTEnXehCuF8lF5/p0nk50dilSVnXAeRzO3x6F
LdocXC+FVxQQuqhG9Tl/y2vcGE4DBajx+Hpj4qx5QhF2pe5mEQ8J6K3rKaI9bUMOJTvL3kYH8CY7
rdboP5OuXUkSyQCDflgmC1m4o0wyuMk5JD8W8k7ssgCpHb6oZms/mq1vlgEKb3VNVfK6wFXitL7V
yv5J3Zs1GnQG9/CibRTFSwufsB3yDB7zNsp+l/J1OUKX86xIPqBIgm2o0FLar1kQ78KY+YDbj1Dr
m+bWY/e6pc3/0ISzMfLqQdTfvS8/q5q9up/wnmUmJVuMqm41ehgwrfTc2kqcxEGzoEIoxqsbaH7M
Xz9Ud1dEAUxoIqQQ6liFy5An2tXz2YQbDh6gZV6DfnlrV8EJZPguN9JfC5Qj1zjhcjWaxkNw0yjR
RxT616CjAgstKjCf41xNvzygAIumY5gFSM74DcWhorpDOubvVKx6VvgJdwSCx/sFDLUovQYyHiLu
gUU4oJZ/qYuI1o/SbyRPVEYhuZZ2nX4vYCH4q6yXSmvNDfwqE/s7abNnBTBS16ZeJpg0yubLL9tb
RJRfy7oOtd9uaqvX2acOgrpDFj1TiVgy5VSaob5Dbdmy2RXq4Wu68opF87AsgA2PjR0Dmhs7CC6w
AO9D5H4bTBkctRGa9y58Uu3TOFLelwCZWEkyzOs9RbCiOsyVxE/a+a0LVXQ1F9r3Mhw2XWUnHnvG
U3LFhgQhq8P7brQo4YuG4DqaAxREEToZ9nOYiuS2R/y2Wj6kLEb7ldO7q7w1SrWIf5QC9ax69flw
o+thAZl31Zkx4VlplXAv7Jfab+ndSu0uzsMNuZMkXLmxg2fEw//VIHxEmG0BaEKiG+9GO911iftq
mBzJqE1/CSWpFQaZFK3JipQ6xGr8R5+e9hj31Wtn+PWa9c4qcLs7tGYI4RVKTHVpo0Ii4fcD0B+/
q5lvn2egAzSGn2q8XrbX1kZzvbQ3nSKNLWtUKc0vxyaNWjpfGWEKJ03hJFRno6ajMTdg0cJjsEYP
WyItW8Yfe8o+q6QgNtKQpPfvSQe9FeWMVMCiP7Od+gitk2O08D7VA5HkSNNMfDWqil4EcGlLpeXN
8Xt9nzQ0FLn6hwpVAXTyXtu7TV5swpEEE99oHxZ+VzpzXZM2hm7epwM0Yfexbt24SMPbkmgDtydH
sJgwTi8QyEpi3DTdq5qOz6X3VWjNpyJaqZ6RxccznpZ9ndUXxRQpY+c8M/RgiEzNONpsT4MnsKVv
uAjxYXKSc9xxrlzyWb8u7MNM/fiBdh51Td/UKR7iVtHoIInku9BCptueGGJ+LlMWY+TkEO1MI9o8
l8z5MZ4SWBzF1lq9hNOcVvzI/aOvxDxlGZLo6CGCodWysuIl05et+iKhVI3n8uTOiq6nerBl9sSM
4mhRvWR2/ttS81P1KvvVfJtX/tGrWNfN7u98qLHJINHV859JMY88+8uMxwf19liOm24F602Oe5YB
RGOqd0NjyMTOpiYnWvKe2vUjFj4udNZ46o9NSrQRl8ZNrSor9TIvFbEapy/99ejx0C+0IvX/nqDD
oRanZF46wA68As7j9DSpg0Ld4HiO0g7ynhwTRBLExMkJzDwOXo5CbePk9MN0DR/4kt+dloNXa1wK
bjg1vBKzKrV9Nb6HdXnvjvjVlMpzliium9p/XG6SHpUPuCOdUp79flJRifARfXcBFuZzfrQJhFH/
iF7epoV8V2fNcvc74XxnITzaoBO1p61CsUnkODdmFP+EcDBuHB0weQXbMC6qt658miznuhCkVNHr
WvNHVgQnHHgKP0j2wxxFr92d3or3SrO+qgd7S0CDs24q3lBVVSyXjebjBp2mLZJIP1SlqloomHct
sIQbmyDipBgO2KTukei/tASg3uCuvxbDowBQrywR19o0LRaJCUdX+rHUt1phayvg9HHrPJdNPfyZ
xhkGwwDHwdloRtb/Jxr/4RL/B6KxYfs+gs//E3W8/jvR+FB8xZ/F5z8Djf/6O38BjX37H1AclCqO
uktHEYf86i+gse//Qw90z7Z1w3ecP39UoBgR//O/bOMfnhPwVHl0hbZr+4CGW65C/giisccfIC20
Aj8wHc//r//1P36P/z36Li9/dKvt33793wqZX8CgdC1/O7AVs/ifBa7IFQ2fLxc4FjsY0/ybPkya
WHNnpkyHiRvOlruMq5WNV0wA+qRweoHOXld6d0BC442bjCqNFIjdZOQPNPkmODh7xxSSjYSOcEPr
4KnLIUN/x0e2bT67NteANZm/XGrmtV0YD41r2sceLEXtYR2ExUguuu13p7Jka5/lckSgUUarwRU6
BhlylEr6dXRi7aEb3zpO1rOezrtKWv1pGrhJUfOw46hZYXjA7xlFnMlghhaAqbEnBWSrl4Py1+q3
KDbNtWYy3a/r5BdJH5SjNubRFlVxwSoMu5F81JihN8rn4tFVrMPcwaurdoOW5SOux8gimLJNjvdR
aqPYTmSPRlWTnWoN3LLlE1ESDVwIZBrI3ihvjXbTNOWxSuziixrsPckYD+Y68/q5+ulficneMkXL
TlJpZqkQg7VJ1Rokubeb1IaEPGhmVhGeTHt0MWcYzh5LzCYLBmsTOmSMYZk96P2nkMF3SmFfmx57
03QHhP5ejzJzB+wIrdBQvziY38Ag7WXWidvQGLs7O2GZKXFfxbG4oFDPNmZp/4ps0d0LG14/HUHN
/aA/aU+5MCIwsXaxIhqBYg84iy+MzWQWZFuGo/5Qy5+kuw9MM3odRiyH+YBRFSjbb2l73nFwyQKu
iaIb0Xnc2bnc5bP3OMWVSQKV7d6z5E0TvmFvJGs3zYZNO3vRpc06D+GN9qhRQK/qMv1yazZ5/cza
IHCCepVoQ7SLvfyx7MmEFIaBCytOrJuE/ojdjPWAwLRkSQ6uua+y3yFoURbiFQAWkiAYUZjr1tNa
gMrac1yEm6BorAchSJiQfT5t4ykqTr3LD13UwGNewBW6pLpMj5CnjLVVDu0h9MD6mm51NkZV43H9
aVZNQEXrQIKahtMEpeiuCIwAosUkN53uPg1pWb2iE2UYtfazSK4rirxtqFP39pENa7TLME0IeCAe
2cowSUnOweLbaZChqvIJyDB7tjEaDmbbUiB6LeBYx927wcTGIC3qbYzGzmGCV1iaJKyH8KlEzHeu
8+EN9niVpGMEIYGZc2RCW8Dw50tNJ6dJ27URZMu8rO+Jb0cnUSDHl/DDqGBIyC3TrYPBA5wP/dOg
5+Ic6+0nPKxX2U4Ep1KNeIH8oPa5B2SDaRFgJVTj6lFDwHfO6gdvYOqRJkIqIQfKwF5XuT3faRQv
9OZ1OPfmzrA9C5wmk/1MbNOWYOlgzn9raUp1rE27Ymz2Ju/3xpSCk4Y2ynIah9pjFReIeNKqp8Q0
4NcYCfi0yZ7X7jCVJ0e6FyzmYl9yO9PEde6WeOlBbdvnuntLpvqUSAhPWQuW0Z9/F5lPyrB0b6Ok
CtfFWFXbIeoepCO/Uz0KVpoJmBxxwNpzGIqEnoQogiE5cz37sb5FSn+2uxI2GVZHgt7YrXRnMGF3
kaETZznddbCn1kXqbPV83qdeyFK9nFM86BxAtqOSGfyZ5XFyq1mmWFluJTZZL4+GruPQNUoN4B2y
OzmcDT4dh7EY9wkyULKFXDh5Rf0gMLUxq2V8JoE4Sce6tTOO9lgFRHWJWEMaedQr791RDWKEunPQ
XjNTxluEfK+abZJ4FAuqvGEqViROPWgBiJrOmqK3tIMBN1Ld6F3BGeGWV6EHb2IYnU1h9IgmzN7f
jU39iWr9ro/FgO6zfPGnytu3PdJmkRJCNMTfRlkOD0GAUNSe/Wvea+HWJlHrqaTHjpha76wyuoSz
fBzjHBiqC57IaLrhGHCOG7Ko1+mIS5WlKhEaPxGJU8fSlM9Vl9sPTvztd2O3cxWTY3DqTaKNYBls
+TajcGpn9w0c922pZ4/aqD+iH/myaXhhGOeMtOHOIb5B6YIp8jiN94ZSuhi4LqJqjFamVvUb3x9L
jDW7aNbTbWJa4DvvkDRX99LwngthzLc0ORPCf6HtrPq90O34lBja2SI1ZZuW8+dYJ9VuNsS3NZfj
OfEI6ovcQxYcCg32k+9i5KuYgCaGfPAsaLr1fG+Fyfxoh5yhZhpu5ChNXoUESPOsKvY2Lnfx4Nwn
ASkojjcxNcjID5wbv91ADbYAEK3otJ8i6Cqmpuv3gIpRCzg5OQUSFoEERitYvpwZr36GdpEcScd7
QUc+3AUV0hOokDdONVaP+Yh3IgVHYpMjtXVp8f04cm6bungYTNYreQttRgYsFPHsZJtWr76roNDP
TYqGwYrx+4FS/HQbtzlOBFX7+f/m7Lx2I8eWNf0qg7nnGXoDDOaCTJLpU1LK3xCSSqL3nk8/H9W9
u2rXafQ5M0BBlZ5uMVasiN/IyakOWFkGptz7GlhOOytCEKpBCylfQQE+sMqDIo7vi6KdxaQWHhW9
cXvVekdHG7B3bWo+QJ/KY0UBsRiOs6Dpeylkvo2t5Uc69O/J3Kt+u7YiEBSbDwSlfYJceABX91CY
2nVOrAmOAvhotWeq6BcJxeuuvhdTUhwh1wdItouLsyAQU8QeNnKx3Nd0/NyefliVMxcC7tQ9uUSv
OpTuo4qChTXnw6arpuTUUNpIdEHfTU2OgWgSzfjdt2jfJF2+maQveWoQ9qn0k9GJ27BH/XSmXxUt
HSKDORN0vbUWad6mSjg6RaWTfSmi4SekibSCAUhknXkpkP5wpPm5bVhSrwCmBGnlk9ZGm5z86YAz
xQ3GgwgSInV+7oZs3hmD/BbULaQ2ozdO4SBGtEkEyaeJbSG80f0AfDMdazQvgbxDitU4kuS+rC1o
DtSIJqMv8eQpH3S1fl0xttuUggVNTjo7nQVgo8uucdfgdajemRLQqkrIn6K4Vj1jqFBYziovGgA3
QsUjZleT4MrC8o5dVulISXGmh009ROskR4rVRyjUsidXMfkbRNLmESJVIPhQa4GxdtAqpEpSPbND
czUZMhc5w8WGe/4RjfR5ZTI9OwOryWISH2UjJ8JXxX6sUuzVZyy880V6EfquJYlrCGxpiFhShlTL
LIeOFdM361BXCyTimoQfXAnoqewH8ZJNtZeV2PwyRfQ7TBpWT2+ZSAtEIhTIQcoleTSVWrwk+SkS
rGucdsJOiWky0NtzVfyy6Lsc8sSEFj/HK6VyAPSoRXgkPi4E+kkrSZTK0TMz0xskfHoLIZG9pkwE
z4Tmg/pwveuaWt512DpC0jqnqvgarcqJM1k+BfIRH21Vj+dDEGm1PwniPjWKKxS30psKxElthXrd
3pjRUbRkcIsu4gqUDPLoBygg9BezBkXlPrjH9+g+ZmVsz0MzbLIwRbXAVJsSK/MoooUZwxdZ/2gl
Vjt4vzV/Pv9+kRxb2qXNnTLSwrcb1az2dUow5buJGxocL8xyhVaACr7KHLH5+367iOFvaL14qXso
ucwi9f770d89/bvXpkE2IMfGODav380a9JirXEdpbf29v/vG9+eCWqKmrU89XdleWJl1//q0lq7q
lT+fd+TwGwxIFvuXd355+HMTISUDeHENUvp//ZogAPDF+Eh2RJNk6o/f/e8epRTCSNaqUXe4BXBq
wPfx59b+OILvn6Ldz/BWVvfmv04iRCudfnFqOq2act0B2NXoPqGEsA6FhlKy/f1GuY6A70c0GUGR
BExnP99oGsKNsY6yTMVCXeq6DmDHwpCKrDThMq+im99/gqQ4lCTzMN656Guo++XP92uWAtI2LFIZ
27pk8bs+28p/yWmmGVhFvFA6cnQ5W2iF1JGX5XhGrBc0QjbK6doYxch8yqGf0hT6fvTba6pqbsVk
6P3ZIG85yDQlfNUqMB9HvH3UqhnlQkQovwVHZThZbIe+mB0V4K+ifJXFj3tkVkLAout2fv6Z1y2W
o/Tra6jHeZmxaP63lCXNjWIfLvhNB2N6jE0EL3++PgyT5c2lfARBnKNlWbHiztnm95eQTLmLJFzb
LQg5gCXCGmHR73dWgVJFhrb0vcPVeq5/00r940hmnCkX9cCIPn4Lsq57kMF/9mmGNvtURnn1+5HJ
LfvHU9i6MtDHJN5gc1bvGya7fYNd2v776R+vMe42QW/76e5m9pY9JQf7JkEDJO/2guo94a7rZ5Rs
WzwV3NGji2wbp6dpD1V6N3tUdjeaj1xva2xHBD8072bZP42e37k0rxAbdSuk4ZOjFbjSsguu/pDu
82NmOn5wbVztFlyOd8Tyz+k3wBFm21/27Ua3G/dl3diR4FyX9k3abJ4S0zlOTrp7KozNE9KV+mX+
4IV+wwYp615Bwy7lDymHhnTlxvbz41Nw7WANkejEdBZMZ9nHO7LgW/YN8R427vPbjO2vdlPY9Uba
Lw5IWRu2Ux2BYtpU1hUOCM4WIEuRhOid8TmuT2px4bQsud8uN6X2wemZU9FdFjQ8n+GArdpfF3wH
3SXuEA/Z163bocw9gxWGkYTqiGvNl3q50Y1dECIqvBNlWnnlmW0Hp6wL3YxMfbwZPS6JFLjIViJn
kqVbTFmGL/r91CwoPUuRAxnIHJ/Yj/TYmz67oWJBj887krqezqSwQ2e/IF+0W8Wht2uGLg94aqle
texostMJjWO7y131gsyCOB7AlCBzykUgJdAtOkZ2/wGTRKZmjwSyvpVeB7q8PZHKockQhJsmvY5I
MtaKg1lWnAEeOZP8rxubzujccRXK50X1iB9oFrF1SPE0zeOdjtIXFR1ceC8L89qpxz4l3jEs7LB3
itnF/iUEbYZZpXk1LzVMo0sW3DBjufynPpWu7BPv5Ft0SLAkws0XHGaKJKATPyoXBcS+g6oPnnF3
xUmWnOEU7VEYtPe40oz3rDAp2Y7mu/gh9luUoEbTj97FmwwI9bgZPsHYF6+cnXx+DO6IinhGnLPo
DTN6L7ofNnHqzO/b9l70XErq7bHcxc2pE1wr/6zKjSzsUCW6S53svchPyah7efoIWasJYSrWJ/EO
d8BNvAE+/RV8kCxqXK/FOVenSD505+Ihq47C7kvlxqnHl2E3ZbedvEWwBxdIIgY2WQZOJixBowlH
6g4IvrIhxdGyvfI1fSnsuV0eMVjmptIETzR2qrRsEre/Duf8RxU7zaOU7Ewwq4pTzS7XKXnUq1ur
5fpU91Luh/VtW7zw9Q4HIPQbQKVcWvxqmg1XXWKNnbvT9CqAg50vjEcuWe88LXvxw+fN/playauU
bKEMsHiHyI3XKN3+ZVt8WdkGeFJ7hwFoXlzYdjIzIDfZF5cfz2FuQj5JCVGtTgyuMNqgNrAONK6s
eS1gZz1ycPwkN0TEhTXau252a3Ud0XhizILHwF+WU6EOiI/Y/GgBQW48qIJHMJjlLwEJ+65/YyTD
o5MlDHeOUXhiUGZoltIAVT1e7AFUVMXBbPfZ91kq0n1qPtTVvVV99MoPHCJ9RDXrZlc2O9wWDApb
jcdPxslRaN5xEFH5Ac28Ko2Xy8eB5H7AWraQfGmct1L/pgQ3g0IKuOzy+jada4dYAcpARPABkXK5
OplXGEE1zENkQuwxQ7RufAKcTmVlN7AWjySfn4jKH08FXd3HtnXDhkQM5BCBi2OmbQl0B+YJOBiM
3x20dyV79lIQkcuN9WpeuMKgpjmvg/MWO+als89xdKf58wd3MDYphCduE8ICpOKOqus2ty4gcd6U
WxDeyN46hPL0uORETx5xOQwfnW13jd3E2BeGEtvwAQJ/EFcnFkWIuGNUvy++NJ647MqRZhkrMU8m
G0PYGK966w3hUPkqfDYU6l5XXiOKbx+ih9GR3TZb8McZIpqeetUvxomeDuMk7n1wTgR6Zc8gZE+m
/fwMBfDMOaDuRhXDX9TnXkKrwA0uszdiD3xP5IyPXDhszjlbRv/ALqh8WEOX2O0YvObkzR4i5vMH
0YdQOnGvoetnMi0GW2kv+evMgfQdsp5OtUbN4pFgid3qOlCp8iXAxDgGw0fbRL+Y0PT3jHrhQe38
4kt4LZncBW/Yc7Eo48gX/O7V0M13lkFeiqX364t6FU6fU+CKH5y6fsNeAKzmTuJ2XH8+eaKSQtjV
4t0ScOc7vEuo/t68kvvoK5dHkLRvxiv+Q7bwYNx29vgMzvbVuGX64zoaPicoehs/eOCjINKsswio
E/R4EUdhHmZiF7nQ60yo4ipjS3vECoA82YwNpbipZEbkBS4Zk9lyu3BFGVrsa2HHTn5kYc9wQHOF
y6Fwukgl0916yI748cbIY7rAuMzu9vWR+cu8cJWsW67mwkzceouTHo3bnN9jPvCfjFeWYUcUO+k3
Y+m7ISgovngRTsKDtOci8e8peZycD06Cfp0crgunSTtxxnnI8XNYDH6mUHRFuU+1Q+VGdEBt6Zbp
RUNWrnzMHuUrl7E8Mj0HV+PUuYxohRjlWwkhi3NlnJj9tFvuMswdw03yFhUHmevnyPh2zFu2iOh3
uFl1Ftnp0WLMMFhYk/JNQiV1Vo8o2j6/8GVylJwhbeUHQmW4Q1gsPnLhCT7ZI2FQ2nPn0S85cmTE
ALSNNtrphaNQXjkasA/MoZxZzHbdVvDYlPH60rTIdrsChhVsihmLgBrChd7kuzl0jdsedW9uI64L
hETVi96gzbfMkzuk6TZESQYrPR92wPA5w3mzUW6J/3xrWgepPmFG4AK3hBMIbbl1WYovCHxuq+Cm
/eC2Dgyfq1IsmD85c0ra4LJp64SoJxzETScc+eYMkd68rqNUdTPJlxnoR0X0A5xcMegmWVC98QYB
GdacZHvhnYH7kj8v05X6QUThtX9g3gQZZtavDUJfmjbecApgKt0kMxgVvwcOuBvw8XELGK67tabP
qO9QXkBqEJgqvVUDE/L+JNwZFAO3KMc6mrRHOw6butNArSRqWz7X9J466FhgI6ihsITfdQZkgk0t
OlV70zQwde4r2geZbLqJ5GinN/PKIh3Auk1omNYgJ0u25YwTzNmHm7l+LnIfUaj4deTCi1QDnBDp
9nT1Vwb/2XU70P7H9eRLYN1I0bx4vD5lOZVFj7QJcFEPhPggX2XpqOcXQpRBWWL8mPbSTAVjLQJU
Dh2RF6bTkZ8BYuyoQH0aZrWpdjFYQVaxfNROurWvuIg0RCQ/QCm7OFuTqw7rMDDLU4UlH1t6CFtU
X8xz1HjzfENmLo6+XJ4ihisZMdTxjajgfsRi2yUHWe7Ck1a6Sn6I8k+Ttf4jU6vxkLCiZACHrsJ9
Gm5o/ZDTrAPsuFLcyfU/GLNM5+TZjF3EZK3NeNOoXvsyzA6a+B0+aKKPrFj9PPc7cYd/BcG83yaq
N0ERBwmEPoV57nh6O5lnCV9WcFvWRldc3/cJcl1zJwAz8hhp5TPxihEwiQ7IZXHyetS/SYfwe65O
KnxdF5YYth5EAcLK7ABJlOQdTUFWGGQrkyP+MBHLBN0m3o/DgR1mxcHY8hHBalnvML2Su4GxtpE1
B63B0oAEGP5fv5XOSNCSG2TkKSTCIxOUo5ymeSujmXpsP6b2K8dwUrilu4eK2HLX4fd3L71id+ji
4BogEIrqS3OAemOSGhOQVRTSIMJSZc/E6aamIt0hgWq8W43Egj96qWXdTd7QAsQAMouta5bste4x
9fliyBLVi/O7BZIzRd1d/grUEYMEiGZJ40bI13cOwtjZYUkv8a3gklu6GoMLThrrLwZg14D7jI+I
AgnKqX0BKca4ZiIla+3u9C0tC9i3veBAljiDKvzglisTWCs29iF0l2HxgGTifqTNQCJngUPeUfma
bOuJetNMPT50kMysP7ovpinjYBUuqHXhRDDh4kaq36WnMoH0toUZnp9GrLc2NDvbW4xNFnD0eJLv
6bTQPYk8kQIiqUsuOAsiA4Or6i44zwboETwYyrU6OnoIlduCM2GvhvKjciO+AANlCE3cyrk99D+A
z9o3teBHqpcLlGN/mNFNh3R0/zjS6db2ifCcMmwaZ1JOQn3gFbBhq3+WrZ3nwguUjUrkR/BmAliJ
PHjntOgGu631qetEoZdec6TKT8q9yTt0jxLI4h7kNLW/7aKLJb7RUOdQdGCrxTYke9Y3wF51VE8c
8/4OSwovOn8nJuizszh6xeABOOAd4gz5Z/gw3zDhoYaD9o6KmhyVXRm3knCLI4vMrJsLMZqyx0Qh
DfEFB8cwivR3vbpJDwXToF08Cb2HCERwH2xZdMO+QiUNLo+e7cXEAI2IvHM73Gp3LYVhFRM7P++4
k6DUtPWrQfypXwcYmF3IyinakN4LK3PB0e6CWz23lR8IL+aPwSsSJFRE7Aatxmt4or6r3VmIoFTv
JuZUxa5C4Zdm5FUCHjQg/HCSXoOjddfVklN2ZsqwHLZJMjIrcpnVYQcWRz4GuN5cpz3xh6FgoPdr
c60zZVsbR607NzTamwNuH7F2E8J7zp5RZi+xro+iF4UdoKJrg1LMVWCXOqCDo9Q6zSX7WJRNf1u8
jK+r/my8YQYmSh7QcNvEx3kzB7a1b4/MymiVIp/YvPN/dEGI/6G7oREDNh3jNYrR+nCxhjOwh0Dd
qKMDqSBEPOeUo0zTuTWVNoAHb0QMzIkSwPEjfAMH6EKBIomjHZEn8uc9526sOzt4XbzpqB0jopvb
HUOJSDjgRWaHb6Z/CrfLPQoW4PEtLKhCzgjCSsYGFgXoBej/bmzsEc4mV2a95yzRWyuYNyIFwk21
U53y1fIkj5jJZO7Wj6G5MU/6A0UWFxAfEAugwIx3XCg6xPNB63vY7koU7uijWqgL2hXrq23kIQUw
BRtdQAXnFIOp9FKEJaCrXYTDYc53tDH02/BQ++GD3G/xQUx9xD41CnMXoqn6gnMxvAxb2eapq2yV
TX5noWwbHSPC2QYtc+GgXWAsXGWiAu552+lYQs0O3xQbusKARMEzkq00fzbBS+2LNRUAH8F7FNt9
9djvVubozTU4a5voaFwESgq2cSnd8gBye7rCCBXciCxUPuZfE8u7C+Il033sZp4+OuHyrL+Er/1D
J25wyUg2NeS4LdHnxMVKlqMIHqFz6slmWn2S7jSUgE9zei7lQ2m6TXvlQrdwqx1EjaACYyjp0doa
BRSXQWKQbPnlCdzvGhNLVHb2yhmJFHlnuO1z8kQUFV/okIX+t8fFLoZX3BxKFRwGjndQz16r+F6P
N9zF0l2t3qBDJQEEVXem9EXWZTZbcgSx2SVoupN159jSUQ0V7ReWTkx/ZAgCChrkZiWgj2YCVBg+
r/+XGkBvkqJNcjRdZFRcoIftDlVZnK/kA/oDGXUV9iXcoQHJct5edKdz+uP4bABBIKc1n/Jj7OcY
Svfx7DdPYBTK0FVXESA8cCvhQDOLVRUtHVptCJzqNpDV/laFcn+S0YmgMYPwIvpahYuqftFvEWNu
DH+EuKsmD6SbrNDn51TeLLNLqg9e27pZpFtK/eKuWNfsIEncmI2gyi54VDOE0+y9MQpkmxBn5D5t
mzl5hWyLwIIbnaPt+IPWH6umAloPfRM7fEB1Wb0abveEZyQQCzt+7A0vhHx7Km0svone4UNHa8hW
vOk5/Yqf+ncU9kvK7xvpQ6N6srG2Kbhwywnmndge0/m1/cqqykaoLSGOWyfA3TmiYbfhFzBJYhzo
AjIO5DQ2tMVpQMkt8kn0+bZF5NZ2tqPNBD6I8gEIIDIEojyIjkrYIFJzjVKn9TEI0bbmjiT/utT7
1snvYkZGgl7SW3nbRLjHAsY5gH+iOGSdows0JKhx2RO0kHbEwAL7Ezv4kRSSm+5yE4FNRVMcTmPR
b6Z9/NIjlOqHyrp6iR4HFMrljbY4yZ0AjInls1W/VI+UVD+65JZMS/Bz9abvNqF6tsq9hFoawPmu
XPBe36SYb6DgC198N56lJ/OlF2y/9lneH7kl0Xa4dk/6S0QUpSXulSGYZ+QEpy3Mp7QHvab5QAV6
HPNsVoFf+VkuPzWE/zv1qNxN5BMPSGfKwyl9k1n3YlbCECltyYu5B4PGpUlQ0l5+qt6rdxRjT9q+
YWVPXeMCXAC0gFJfcewA7OoMNk6ZjvKZIAgRk23fWGcFSwQWFNAxTV+7TNVtSH1h3+1F6Ss4du/x
Q/VUuWtWdgnuC2UbdihWQA6wpQm90OCzblGCgW+ClfV4n6FfLT+YUGA+OxuxtWUbHigNGCgouALE
bpsl+npZWDL6w3tnLzayXhBwtxFNt8O07bYTWARoa86wJZKEt6S3J5QAavu+8nDtMZ4Xymg4jWyW
Aj6iO1zvrHP4Sr8qMuirvohXamyP+ErAKCTaPkZPpFAJV5nNYu1WP5g3meWV5AAYbhFnn4yzVm6o
i18UInlqWxQ/7cSDi9X6+Ul7mn4AWC1flbvyIdj1+CY/xfvpnpH4WSc3Q4GxD17r4d64u1cFju2j
duIHyTbOmHEvrSOc0z0KLszIDIXgJtt0y6b2B3irTviaA1m0L2m0RbFLFp+Xg+7oe5KzlS8m33Zj
sE3HXbcyL4RjJ4Q34do8DfOJtf/3wxENFfRuZ3JI0bC8cCxx1O2GlJ4RfR9Y4gYAr4HWx0gH6Ps1
q44PFTgeP11bWNHqnQZEgoKM3FCSTJYRDtVf7+Tro59P1XAA9yDedxjlOd3anfv+/vef74926urU
NqfYZyhTTRz49++nciOhEbKPRRo7nYAkw/cfvEOaP14LqpEUPTK1NwvMkKuzHDb66JeP/vbN769r
Jb2in79WNkHpZWl71TT8sqImcmnUbtHarPfff7AsZhvfDyF3gVH8fog/ViuhzlMUPsyVw8+PD3/t
5s/XrFCo//yJ7xe/P5NnTbxlqsEB/V+b+n7959M/HkV5JDq/vZOqEPzrlqnp5xum0rGR7+flSF4m
VRXSOutv/7L578MGEYr2gDBzW7UhCST3dF5ZgwsyiuLXWsONi9kbKmhFTZ3Dnai3mmZE6DOZoi8r
9SnM6XnFCbWrRbmXUoF8dLzCg9v2Fcu/VFF3wtBpmx74RIN2QtcxteuReQcJ+91Mu1OrwhA1YOEU
4Cg7kTKaYIGrVZ7gb47wWiQkbNAoj1ZBJjTYUwcsL4oPFmLPcWL6Qy7hvVkOqjcMqKg3wArSwLC2
igZMNkqfsKiakI3Rdt3c7MZcvK++sT7pMPGTE36KElGwTK7juBzygPQMtZ1imDeJtIWA7k4quWWd
3iT5cxiSp1DlQBlwo5nWDiUGUsWV+zJmjWc1MeuV+BK1uadKUBsVBUu4N9FESqGvQRcluPTlDRJQ
wpuoL7cFLpVB+D4OCr2ggnUzAceSL0uDKRcYFZMuqQZZpO9ORo+9jr5Q1AmM1wm4qDOZxQ1Qs9Ap
m0pjcQQ6khUA3VdmEc16CUPAepVKQaccB+EUZecxMD7nbpI3uC//AElyEkPjOUyBsMr94k8pfir7
cMw+irHJ7bFYSAKiFvxq/xUV5jtt5OLQi8rgIx0Q+VEcwzyDPQ40UdNYTncyMN2ueDLmhF65tG9W
c8Ra3+U5fZYlOE6xfNc2w808y3Y8NqCjiv2c0hFqCkBZnZd3qdOMOrkY4T5oQDWq8kNvwU2911XU
IkoDNWdt8SXdPITUPDvtldP03gL6k6zsIskJHik6VDJ4BYsUujIeuxVVj5xzpiTSZ5X0722IT+u0
QIYQmeMbQC6csVk3jp0BA1VotAjKAwywTkLzHuisbdUK/hkoQ4aV+gEd0WkCZMa7+TmvGuqgVk81
VcnAGRWfaFjkdtQLh7EtNxOOjdu0NnyYrpKtoS1uqmufmsQySYR5F9XJjxJJI9kQN2E+PlQms+vc
afiqD+20G9LkiFMjoF0NTSwcGu1czKozPL4XJPHgi8imAGeJ9WQuP069VO4Qf4QUtxBSZAmsTIvb
tzEJG7CBL6z16T6hmo1wqxE3CQaK6icjyZWk7hE/sDc8xS4BXWlMS+GgidPDhAHAkEHQ1GuQuwPM
Ykk8zUZ4NaJin0sK7hwW5Q9llO+mxyanoJNZg4ziWutWKK44Yaw+KL2JTYgmv9UfomJ91SmitmnJ
6ZqwKo+M+SBrUuCNNT9uzTOT1xAcOi0ebAH9LDfS9lIknBcR4UVNDc6AX3FH6T6xmZM3AYuHrNIf
QJOjfyiDvp3rEGE/7Q0JeuC8JXk0HbEF/wlXaES6FnP5I5lzdw6UHoPb0nTS5Qz4+YLhE/lHM1ue
GgZfATJ4x7F/1iTCXC1Oey3TdVdS6G7DXDZBoyNalOVfq+1wZ43M4qZ52wQtSQaKM8XwpbbLFbQz
Tojhak4YxOhjlclB19unuGd1kcsj3jsgeulY0+zAByt1q8cMwUG/05ZzJQiPEfcmZ1d7jnWr8iSB
ikwsogw606vU0Ujrk9d5lJ6GCPiX3HShLwqsmFF2h5wwK5SH5lXpatwprX7CCuigxwjgKLN4zqOM
THUMb8rPoal+BN1Kf6cBme9xXBc3tYpYXmSgJyzjVqgbrSsPGbU2TV5TQjouwRzvLRNjpYXupyZQ
9hSIPdsmC6iYTfFNhD2XVrUPNTK7nPPz0sgQ1YLN1Cd0TQXxKTQpeqXWfTDWENIWX6iqm1hVqH0U
TAyNsSDJlMdf6nRFeENFWE2HHFFGN7KKMr2iZ1TkYbEmFoJCMghTR9AGEF06TCY17RxxyD4EmM+A
q7svVae8BUtuF6rpe0rwdjolejebJdkBDZ4O2K3tZ+J3VpcloiZoRBKTZqO7Ii3w1cUymj7dSk8O
Qaur1kgJglkQ2AOGdyaqzghAJm7S1s/pVI1O2xUX5UahEiJUIFjyTy2XZeeHrtIuqKOXrHvXo4Vb
XZRHdIHEwpFQIQWov5fzWyFozuFUt2fQ1SuqlIK6VKJDIgfNNhgzujVd/ihE/bsmKxhvy2ura63V
qc0GkiTmGiXi+vU8PsT6gusovUlgnzIWrIji0fesZgDssitk1V6YDMMXS5U2cCqsvlMWDBCKICbY
3qkqb5SC3hdQXBzdg/FJnKwZ+X4T/ewgdYpJbsFUa08iKjbojxWM2h6NIr1J79Hz+CiHyC3bfm9F
zhRSrK2QJMwywCUGuot2MuvaEQNkb+5YfUZUxNwyR81mCDLU9tRScsbWUZS90B8NZRW9Fmkz4DgA
1gQhMAmP6FNIydHKAX0ayvyBX0mN2DUloxwDLGGgoJ+a57zHgRmBLwy5JvokBSbOZDoShfaquOvb
uvUGVVxsvaUEYMp7MVgIiPE0beIAG5dGSpwYcJjb9tUHLhfbb57U//obKtJHWc0NdpzdH8ykv57+
H9SE+fe/1+/8fHElM/18doo/mrItv7p//JT/WZ7f8s/29w/92y+z9T/3bqVx/dsTt+jibr7tP5v5
7rOFAvMvCtX6yf/um//jv0Upk4nNyj9Ryk5vbfv2EfXtZ9e1vxLL/vzmn8Qy3foP7mQT2SbV0DVd
1v7ilRnKf2hQctHtNxRZlfnE//wf/+KVyf9hmiYiLbqpc3uoCm/9ySuDciYr8MBEXA4w7VJF/f+F
V2b8TipDdFm0DEWTNBWIvPWba4KlzLg/M+OQdo7nUhWZn5gaokrxBBNuRGyCFf/lJP3JbPuVyfZ3
W5RFUQUCrZP6Kr9tMSvUQl0mNB9gD2GBS6eqepB1bIIQmBiDqP8vlP5/V1U3OUA2ZCmiasjACDn9
v9pChJ2A+VaVVlsp89SsxJvFmB+rJX3T6+Xxn4/sbzaF8YSsihobFNnav29qMDIJcv5SbVcBmzRL
v1YbhFhxVwmsf97SutP/RgVkOCmmZpKFMwb+01XrCMptpMGmDoSR1bpJaaCNkHZKJ5AB/7wpiTH/
n7alSxbUawsOoyStR/2Lrwayozn6axyVkjY4vCnio1kT3kydJhToVb0WB1Q7dlLT4Qs516DHjbMS
1u4iF6d/3pXfPRu4lKYuy5bM1ZT+4Fr+uifGkJsCqUuFbRzdvzQ46f3qvjk9SsL8iA/MXasanwFN
qH/e7PcR/n62dUXXUTGTsYrQfjsDgqSViiGVDCEhRa6u28kGfIFyvKu76Q7BUzrq4TEplsfEhNxY
CvFbozbr/MX9ozYIW5n6faKn9/8/uwVjVbEMQ9VZWf37haET1ssZNpXbTm1RGcq0rU71HwbQiK6g
2f1AHqBval5ImJhEVNW6Mrtl0UJ9sR+uJk2/GemFUQ9hzf5FrP2bG/xvLxM8WsIT/FfCy7/v19In
/RyDdt8KPXaz4FUxNuyHzTyjNDCq3BHodhpy9wL8pP4vYov0u6/F9xD5Zdvr+78MVtO01EHos2qL
WMRlFMmue2TX7HDCnKqZHifR4lQk03bU9fc4figaEsB/Pvq/CwL6L3vw21UZ0zwCUMweLBEiFLIx
PepT8gY1Fk13QsI/b0wWpf98tikFmSbjEvqyLBu/Dc4S4quZQy7dlmLlGTXK1ggEjuIqnioi96PW
lN2KDQuih74LNHuOBNBp5ninNcq2syiN9eJ8MPnOnM0HCwCyDRx9P42WV7XiYxXGYPSHcyj2d6rS
35UJffzyaWXqW3HypkuYQrTD9LhknoWlYBX6vZ7nmEbzO+vne50WCPUBeSz9clau8wyQswTA35pH
9LIPtc4ATVM+pGECRQ39XCxNTeYuMVY0RIUGWtDcUNMw3qmqvhtkxDclCCISJfAIPRCuaHH6FpQT
VKQK6/ltbKcbWCyOECr7oJx2pcU+FiKOAmlx0xnTyPIZ5fOc+syqIwV2L9yytvLaZHnsanGrtj/S
HsylIR4g9IC7szz4voBDxsGVreRrVR1ZBVnW8SRbDGG82SnpFreK1n6Yayhez4yYYlsaya1XjfSQ
J/lDMAb0aFa/jij2oWqeAKoE9shxSZO+HafhPut6V9NwKuN8fgePTp8OUdNRp20q+txz/iaxTbXh
BMlEvNGCAT3O850UI+cg9m+jwMGZS4/8N2X0AfZRYDAOxs7qnJJCtZ0bXJZyKtw5L5EeJ4Ctpz/Q
kJFIU0jFwr3W0RMSSpaJeUs9CJFcIzzJiITDJacXn8BUCobqw4rwu504VGEk9GiL+DjEwzmxPiez
wlzIHB+jkXlCXkYaIsTFytrXkXRBVXa0A5U9CczldlIwtmIStszhzsKbMs9RoU8Hvm+1lnubttge
61X4BskIqf6gRln1Rz1MdMOzt3UTxYL4wrgOtLj31u3Fc/3aJjR1hOwNl7KDtp4pkp/zVOlnIxUf
hREAH0pHaYkle5K/DQY0ZWV6rFmFgMG1zTK8VUqWOnMj3SUmSEyxY0yFWoc2Z3+bwna3LaVF4hkf
echYQY7qyHEoxBKCY3RQ9QzwMunFwh45RdR5NaUyp62T1bsSsf25vujh8GnGbE5WuFgNdGC/pq34
mUuudKMZHYtzePncV8fvvTcwe7Anabhb592khvgav8m0h3DvfRuhTo6zerQ6tL0mlCGpyCj08P4v
e+e1HSmSte0rYhYEEBCn6Y28SlJVnbBURnjvufr/Carn657qWT038PcBnUqppEwSIvZ+92uwp+BS
HvXmbJvyjvwD5K1BfkosPpuYPfboEEMmguHVbpIKAm3ZntNkfrHiorlxJl5bj48AB7greI0GTXWo
TajaorQhXtrJ/Xo54j/9kegbd9H+FwgJP9sifPS6QmilLUMEvZQgYfoYJXb9GfdKeWK5hQM+wv1l
n7IM1uI6qP2dQYRPWKLElyp67wbqCKB1bk6VHucZJTU14bpsDXqrj7RB5sQlVIUOeslMbpJufiXT
r9xhiGx+B1oYCNY2F0gvvdc/bfs0+vDKikkbaZXYl0Klq9IXr0nfjdo51XH31cUHe+YeGLhcrBDD
ZINhrUmqhOzZstRICTz5jGpxiLOP6w8ohKU1cEjvDa+YhUCTMHhZk+Sl2zZ/yuKvBOxDu8aw71q/
Nrb+TNB1d1PhAM+MpsFs4rA009VsYmNHUuytSdYbbA+jP47myQW8nhoPSzE7ng5jxrptEGp3cJuJ
QJ++3M2TeMVfnbtLlhW/CDi662ccvrjTfxm9W3AWqg5BOyZOu7KGUh/cLi4S79TgxFTYue2BGfzS
GS/VCkZH48W267PXsYq2ld4mSwg5BibhB2kan7i3CH2C/jkbGKWIrr3FtJnxZsQkBHjxGXMppM1T
pfZZlbxMISQyt3BgmAEQbTLLRN/LfZVFnCsAidfVy329INfiRfbJh94OEFp9EFh0MkxODUtc1xUM
0TvzRx2Yz0kEM8O0HsdAXWdc/vBkK3eBhHzz6yOaOyKwc0DL8LJe/H0+ljtiQ7StkhFzQRVJ8W5Z
6by3MnyD2jk9zDVhjdhtbKJpgDgw9z977IT2yOTIO1LzeSSKwVJ2AesKhCebselBbodFX9i81EDi
R8gQBx+j3k4xaWpq65vs8RQIlhQ2hUrRRHWY5cmEqCZz5Jq3QwOjhxIjvwmqoysMzHLJKYyrhbBn
fCM2yLsu3sjtQxgJK0zQ7QYyYRCIL+WuKqudmBcSryy0w2YLn9HymR4W6hwXBeMFbIbxfI2ABrgJ
G1neokWF7TtQtvvzz9rv7kTPujWzZ+Ka9FOa+D3lNSdpSJmkZoy/gD2rg+3yxwYW8zoBrPBjhDUp
bJX1sysz7qEBlKpwXokMvJ8mLpcub2DdK/GeRpiAk+kDDWtBg9tg4hhlfOyeZ73zD++Eg/tr4Y1E
mIQM+XRN5Ijpu0pcmiSVqN1saH0nfulVpkFzF22Hi33jJhrhYuWdse11LRv0EVSrn5NJaNHob0uy
ozaJUz4VnXwtJm6BKOifl2J8FHotdyVIrAtPtOUWDUf7s1d0jDb0EuT20NwTiOdRhY+uJ/AnrL5X
rfuK4dlP5KM4FPjmizeCcy8FOKK9VOYW9Anbp5FHfCpMM300uLQHzFXyC41mt7OdkMRy/NO6vr8J
feHuurD41Mkq3ntBxxwkIVDSYV+E5iDLkzaN9MDZDUVh0HMvk901uTd9gUEEzJjOH56LGns/geeb
WPzvcz4+Wp4/fksYUUcpLAb8Br+G+970Dm1njJ+S0rkZBrs60XzHu2SMP/vtYF5zlYw3hu9e0zgL
UO4nqOyGY00y721YT+ZOIUnbdiKE1pRF81anrmJKi7URKZ7HwtibsfWqMEmQOFltxZS9xGylhBzj
sYtj9lxDzFNmBktngZpULYztpyI+trlf4uSMdYWMa2hWYt6XqTw3kX1rtuK5GMFAva9rT+5w2ePo
vu96OPctlCTmvIDz9k0BQIhxm3hwp6bYYUpwn0o0cq7hn6qoAoEfCsjg8Fvj2X+14rk8d9h812m3
bMO8fzAtLB1djwG0aMOrk9fX2unrQy/hD8luHvYY45JoXnc/jFHe9QVR0pPoDrEdq+NU5VcXJ3Bu
ivRJoUV081efRJFNpUsGwkepXs3WALBkNhiVcp8HpCRalHmu972b2D7MfrQOpCYgTSnvG9u6Ccif
2cYGukhMVEyfemuYnM+OgRXjHLKSG2FKoYVcalvbHbe+5P6flXMa8hQyVgl1yuYPqtrFrLdydXQ8
W8AgcOMZY59cAlQOCZR41RBmNyuCc7Bv2Zhxjz4gNXd9h155lFCQmsR0T9HUHEZvruGgtZdyDnt2
JPi1czscfdXcY9ma4iYIpll0ELY6SDStNyMGGoYvbcydtizjsMkGBsq2DxnYjwnVEwQ5+ZW587yo
OY3EkmsDx7odq60KCVYeexemaRAQRoJHdRcF805WWGYY8GZIJFR7ywi+Ye/H5cRJ3Tr6r8uuY8hQ
xzD9McdtPHwDhgwHCzy8CxslRkUQaSdbUomm0DkvDeP9EJyA5Uwdg6J4ErUjjgt5q7Ef2qdeEULB
rnDEw3cXTiK6VdDnMcR9yYI6P8xD+y2r8bqYQ5iPuUi/llmn9nb2uZYg1qYYDqnVUhR1cXh04FD4
0MmZn8cHujd5COLhVs7ti/LBibEYqDdRrNN2g2lnCmqDpfdP/qR1cQVlugWsXOgE9UWXlL4lhiM4
8NWlfdj4ynolnQ2Tlpky3aBMdmOb9bvK3vWG+QtdIlUnLFF9UP8keIxtuNcxGHfeBleg8cfAWuqi
IPWWAftW41oaNfu7oM6S0HAGiFEmwWEwlyKFyIayNY3sfVjNvLL2LeuI+QnoZpKhqw4NNtWTkng7
eiTqWhOv1OYDGg3YvRKlhD4ni+1/KovygTXprfTDu7XU7RLaTF9006aNk1fhU7ylYfdkbZpS/Oxm
3jfQ/LuqjrpSJmvqVdv+OAJfVVmYwzE2GbLGxhemOdSgNE0TQbV7vCbg9rsnJXjTaQM9rcEmZSA/
YR9mwT3GNHCQC56qxtLf5XV/EJR2TUGhkeP5Z+FadzJ2tt80N5G/d2hMD7AhYOIjlxoc1IE21QWW
IywbgbEPCDMNPNLfDKvGIJiPEb8SCmWNtfT6LEQ+UUN97L0wUfu2lCbJzY3BSByuksP5HyHC5Dl9
miFVcqn5xFCnJ5uMjuQoCk5umT14A4Mnz33OfXmnQA4rh7SHpNsPfn1XBvoWc5dXl316W8U1Lv5V
S8pt/ezqNmQkE7lCen2CmJHB2myx1Gkx5RgIQfGc/BDW/rQPYixwHRJe6C8R0ehMsxUNDX1aU1uf
WSPl8Kuk6opHchvQz9F8Yas9b6o22KqFDVW3pbJTX0V3Ik+ezxS36PUKDfsWZpdarkmOIKgKIPcR
yLG+7N6XOG3ikDBYdAtkBp6EjcPJCCNZ+jpzQEf4COk9xxn0uoqd2sqHJztX4wZLq1Noj9gT4AvS
UBz3Hieeyp4G7ZDH8YehEEEk/fCU1tQ9eRZCECpvZQnlyG2HK7lRr+tn0GtrUBuhTtTr16DX1aLU
vYXuj81ofnNwQu6ZxaAfiXGLDxQkJhv6yNol21pJ4Bl3pkupJU3A6oX70BoyLi79IgSDc6Vb20Lm
t7qY4jyxPOlmtUqWa+++eIliTF/Ol0KIG1lzT7Tu/Eikxo3nzdcs7e4FMMRsLRdcIPNtWmjeEr9a
4x9uOHwbyxdH4pHQzxnKBnlX2NGDAtLDLe5U9v7XCouLTWVNN9ZCsTt78TscJOJSQkqy4G2F39YX
b+k9p3K4XkUOUJGwSVmx+OhksRtL/qWR5uC8CvmNInlVoXBcWi74NJZ3QQ6WYk0kt1mPkxVLIJjp
ltionoHmvTGgGcnhiLFg9PgyZmg6TFYbb2LqGdsIgnTbhk8aC1rW3lBoUATT6/U+lVX9vKLJdchK
17hfDV8Cngnay9SZr3pfFlp1sBQ/m4F7Wjf1A2ZiSJSYVnilunEgNHeyi7ZdUCJPwp2JEgM6O50w
V7B2ArZjDE+PFhP19a5dNDqGh+WPCs/87XrNwxwngm690Q4+evi+/ZriKQajkZvxrYiHH009POml
RH+q0dKfZOm+T4iJE+s7eUDbsJUohbOCZca4nwkjMFU575aYt60hiKHl7gmn6cn1PqV99L22DksB
qtJIEbKrn4OeJQOrfNbl4HFaps/6bUpDY8osilUn71wfMNMz+Ow1cNm3QhNL9EbyIrg7aglQMTrk
Hk45O9c6G4BEBfmzw3I5CGxs9KzltTYIPKyyp1qVh2Wcdiri9odRR3MfFWfyLlETgO9hWQurqhWX
xAT0GorPs0wWXKbpOzTg44YYdTugGnLkVUetcWbUc7QoEj19aa8H4uQBpzaxdvmuzRjtzhydZCbv
polLsK0ZMDGw2MtxevBkNsN3AOeKPmUuE+tA+O22HrnwwpgGvFN5y2w23likBgitDaQS6HvLojID
Z09BPSCg/UI8bJW/F01/N2QCW5bhSbq6t+aqFBMif0MesaGmW1/hs+TIUD2Fchfcjuhh5pZVXXFy
EsHb5C1OzfgN8HBfN+M+6wO8uiwKv9zKP3eDdbveD+h3+AgbOvuYhooQDogr8oe7dPRCtdYVpN0h
nHah67/ZUpz8buESX28/rGXtYKA31K12gGhhsrOLBcY4lPRs88SQXHBB6/ae/X6oYRTjx4Lsatn3
I20RBuDnZuyfsnE6zhUUJgPwfzNbTsioetpUuqJ2QWHXTivUUFk2sTIUkGK7LkcSoPdHBi6bFSPN
DXbdGNCtcG9Gg/YoiVgNZEj1VhAUO1Qh4FTEB+JmXJL1IlhIQe5yRLx42pxoTw1ceMYSZDA61vja
bxvVYXw1x8+trAmtP482EUpNmhk7iwbZtMvHSFJNFt1gbIL2TiT87prldUheupDAr6Flicnc7EfR
DNbd2nsWiySlDKpE1nKKOi9/abr5Zkxg5M1Bj4Cpy60tA9d3z8qpGO5C27lzpvxjRWkMgzfdZPGu
riS1v+nD9Y0RlUVsbYTZ/NrsKBXTfQ3dLXZpjZUrFKwnylNCzrwIA1ulIbk8cLhoEv+njwHVrsFB
HOYc2nUNiFUVaQGNzblLFbbfGTXyplAP0Oy8g15KZt33VooZEuYhb9hFfvRQRvAQxSQSFIH4vo+k
eshntpBkAVFays/t0t1DsAGGLFOaqMxlQWV7s0OEMTR517VnLqA0YXnGkp9KyujOk9CS4TJqsHrR
0NTKhC3slAC38h6UYcOwOodV0O+aUB3QqCf8CGRAp8/fG6gi/nyIDL+/Xe/l1hD0qNVyv1Zz6xul
9Jp3leuwNtPkgczmEKl45+gWpGMch1DEjyHhF61ffVMMGI9ZfWvN5pfApdyuGAIEIeHMMUFQdgTv
b9CCHH1upEMlOdbnsgiRFnDVT+lTncLCN/yMu7KGolrMX4hOo7jz4rtFPY5eaPEBBN3VxhKJnVcU
l/62ZS9lKYXLExf5JeGtXZzpbPoVTUEz/whsDxu9ojrQnh/dsGdxU3OPL3/+uao7vOQIR8GjQxti
zzpjIy9wy66/V5khD5F7HwzlmVimL0voe1siBbG372D2E7F0LlLPgIKXDDt3zkgZjcXtZA7982zm
L3kKSyyH9A7XxK0MdVjc6alSEXI94LttbGLz1s8V1PjSaF5b0nUm91IGJMiXi00op50l90HpXHOw
h34S/cEc6rsBL86NkQ3VIRWDf5DkZRJLgD6trrP2kFmUDUk/3bdk3d8IQgaigWAJ02cyVwXBAP9+
/NT0NnTHmMAqym3ao3eck51d4ENUw1Iyx2a1rYyvXak0Rhomp6XyiSMz0zes28kB1W6vFvncR8ct
HorRDy0Y7uaTrPsOMvyEXq2V3SXVB3dx0QuTARIKxIvrAZtT79J/IZ3YgtGFbOvXwS29S5fMlP+m
MgA6iM85DHP1mNWZvKwHmfXy4nLnjFg1nduw4tdnxX1G8sB+Hox9ip3PLrJQUDQReLGMWGmsOuxA
CFntAnzrd7LEPbDNsu+taYhLn5tfioqBAokp1j4nJBsGKtzx9RCnwRcF4W4Padi9TD5Evz8P63MJ
aZr7qE6/xWWBwUKJRKQpnEuXj85lffTbl3bU28fQhf5dEtjuOP20hzoHklok5uXPQzXi+mSpKtkP
dQCEU09xiyE1CalBtXeNoT/ZBuksXJ5wEjdw4Xo7vklD+5mIOP8wqv4w2dO0N6P4Zg1IXg+9Tjlu
Wn1fAfjv//xGEvCHshREwzJsnBL0Abhf/HrU64R2+GI86Y0amzQFqu86rh+Ugb66rMynNrXMp5Ik
+ENaAA1GgTxHJJDcpCJ+sWVT47vZNTSOcX4yMjOEAoW2oAuh4pnVsymbG7493UkLrqGd4t2h8NUE
iCzirfRhMfra/9W1DPEYRzj0yoSceVwqi11nue3BoSJg0UEVx/DXh8u7fgnQXj+M/I31q2l0rT0I
v7EbVeEf+56Xg+9i9bRgm/s0O7iEEhIDL1k/59GGdaqXD45xP0HAfCQAC1AMX/Il/uKYZXYf7yZa
Q4lDejSA7i9Oiu9oN4tL2xuIJdeHbhH9sKYQPrTOlS50zPT6aNCfwl+eMyVsr9D5TJonZg5j0EOC
874YptcdJpXWV8KLw2uOzSG+5JdBH9ZH0xA9A5wtm7ZiB/daCKChzD4SBu37lLHhZX1qPZip+uPL
qunwXsmqjCSePDsL5gwCTPLiRgTcWo/pwFUuSk22zJy7+VF1wcC0iYM/z9/ZjvC18ZYAPxbk182z
i9s8jrXzyXfsvdB3safvzm5W5pGgGZwK25DLD8chSJMHEHdiJC2eEXgqcD+Z+2668/oGJZMNHG43
qE1jlppdVOv6tNnPnRUShMwtTqQOvLeugiQdm9bZiR/zOOmxqpY+KmW92mR6oSkDHDdTWNi2g8Xd
NkyDaFfhgLnBFtc6ZpO4i/xkzyhRnILuUGG5hua3vfKzkoJuUEQu86skpmWHJPfv+6SLrmlmLdt4
wVx0WAyTIqL4jn9ef5mPTm/yEhys9Ur9YkJBrjolIQ8h0A+EIkH6A4qYtkUQQ6hfTOeyPloPgdP8
8WXsVuKQK5+dsz/PXkVkWlEPl0g6/JEx+uPR+pwbvow4KZ5BjxX73AQ8jkM4xHdSLWFh+t2e/BRn
01rtV7KLrm7ssUXPwwMc/89ZVENcnJpdVDWY2YTdi0g9PnkkBfOMgoGLGeBhDG+C2L+InoRpXBar
m0q5gHQyPDu0PEWWEERXmd8C3zkm3rVNzFNUTl9VXb0ubveWTlSM1mwTJQeQaVCHXGZBCY/P5Yub
IHvrIXSzkkT3ZgGGQRYuuIfz1RQNOMHQ/qgpypGs43Qeimr/YVeoiyyE8+Pou+doRihvedDIiGXy
8SzflSmxccpDYenm31rpf6Mx2bgWAm63D79NdfA+O2i98RoqQkwNy8VlHjIdQiM66zcAxfVIXeZz
S0yRfVx0dFYyU9z2PnxsmBefOrxLAFm21YDHNgtyk0ysbbXaWraHpRSrXSO/xpn9pVn4Jc1CNPTE
Njf2sG4joEbLzd/CKiyZafifhAq/2V73zcZPqK0f4xTGcBZSwSFcgsieN58J4LtZ7MtS42xjCua9
Mm8O7qKzi+cOUWsZf2YVuk3NqDnrTNjMqyssOfoHUVfkwE79fFowwcobw9nbQ0BWa8wGt5BYwywO
c4nHqXDHPdVsc7NIEHBGUR+JGKZfKI9j9EiRzat+G5FuBLLk0+ChrYCQSEVN8grzukBBmE/KUx40
j5Y5kNRI+7QieokKPzQURI47DZUJwuJjlNCJ4GIMOg3cHV8bZSIXN3VACTBEF9BA2luXRkcY9C1O
UgOQeM0DQVh7W6bvsTKfbYpFsEN6Zj8nJdJDmTCAC5DyQtUIlaAHFsri7F3UvrE5ObW6/DPfxvmb
B78y6Qq0rT9TQdtyfuMXtQu06r4FvrKJ3ChmepXKMiOc8BrcxynhqvwblV5AG5OxneXgExpqUgzU
enTXKkrcfUvVDUARa3EHncF6KkNgRlSymT2eQ0E7S8mjYeH2bkokU2aX5rIP6Le1dGeYP6TNRdAn
1ISmd4pLhBcjaE+ZSOvQ1l+kL94ntDqYfWvoIDssLNeU/Mku740bCY3ln0+KpQld/8GP0ycFDqnl
Oa7mP/7Ge/RCEc4+kMipya3XHjpRk9Ky6pcUT/6t5V2X8RRCiZ4mkjb/+W+L//K3LRNSoONYEKCU
+VsoQusMbg7Un50qPfHOA/ov/pAVvSJ/uDOEi2J7fpKwRebJevU9cVbjeNFdGGPRp0CFM624uaGO
YKTcEZuuzpMD5PPPr1L+jRRGPoDpucr3TWWTLvAbJa5opgKifspl4/Mqo44G0W/bccMyTDNJeBME
FyvdVhKTJjJU3zVlrB7TD03miGM+xbxgOtJjtlHSEcM1eLe1qtHPYH96ZfFOZt57BlTINXFwBEVZ
mERfyzamuEWmQCsfmrpv13BgVzt3NV7qSGmnkKZw5WnQJnwwCMafAjmmGGjkRZphbcGGGy7TNdWv
0rcjsW0HRnFTk91i7H0aZ+SyuTs8zXn0k2D0+y9KZk+6YQPneZfN+JQ1rQ73eRMaZIxlfXYL6tvo
nVj54djY83M2Rb/o6nDN/wzO+Cu92LL/Ro7lZLuWIEDH80z5N8JqNcWlgWApJfY1RftsOtgPMusQ
mm/S6JUMpQuTxrw6g9FgNlTMZNQQdXhnocCTk1myHYAo+15MZZzhRgonXXtlGMdM79zzCJ6z5JlH
vF0IftKo4ckhYOCA5/sN+pL8MJjLR74YA4tbVx5kjfZQg81hBGJhhxF+Gu9ha0CEs8CrCXt61wPF
IgYkS0bW/oYexYSjsrFzqi4BIGon4lR5oG/ADGUD3CbZQvdJ9zBGDKZSa0TwWGafvYWOmJn2ey7Q
RZOrta1mVp4GzR2SO6pC/f0o47DOW3vjZ5aM1QHMwbA6Mh6L7juZUXrKkOeCSoFMJRJ6I7N474UW
ytjm0Y86Rl4mZmnhYG4T29OjkTg8jIX5QqEHXgXi4wDNpaK5MQC54DDwrl3VPa1Ye2WUd46XnqPK
+FkKLp+iCK1dGbhfrIFyLyBYoUtSGiwTXlkb4tzBuHdTYA2F7Sq6pqSuDoxLcI5IqnP1LuxkRtYL
oTTNXJIzqgMTgktYjt+cMWoozpDA9Ld25Z0rTRKQMftEo+TJboyvYc59rl8qSpsy+mmM01OflsP9
LDNy7ZGjx0M/vdqBC1mDGKd07JoLGVMv/7w0WP9lR7FcIUkFkNJVrtYA/JWxGvZwTByjTU+2fst6
N/B4jhpO/TC6a4ETi4wIEIORE2+CUg/v9MCMCBa2Ds1hqLvsf/B3/874VrZik3C5jwSI5O9BMyjq
RlnFVnzK3PBLlScPlM9nDX1nIzYwzXwONOMMYearpl4R1fkemPWb7bv/49z8l8XdVvCtBRIJxITe
79TzPu6HQBZlfOpIDoN5w11FXGTS4ltUwWeGKf69oVUbFve7bJi/hFDOW41vSM0fg0+xbdF373LC
/Mw+/iScCJ0gdew2rqb/wcRVf6PJK0RQxAf5lrJQ1f3Ow6XAdhiDj9FpSpNgR7g79gwYgw4I7PxA
6GE2bf1C9sTe5WO7FuY1EsF48Uyn2Qv+IQD1zZzG476PfZy6FhRtQqNRMd7Tvo3LFTgrTqgtxLyy
V69kPkJ4MMec5rEojU01qPY8ptNLPiflzlxgxYq8CYE4HMwxXfWq6IWE+SSaZyPN8FHSmHhoxOw+
zXISKXEefq/2wwiwlr1Vbpeesrro0UrFJHyUGHrBrHyRuTjIXN1JJO+3alg28czcwrAxH3QqeUka
bhu7Js1ekPFyiJXx1lRtRs77ALiqzM9zBlnXwLIIzHGlihZgar4yPkUMcE32iEhED4NkQV6K4llF
cKNCO593WGSflek+FH344ZZmf5T2KUiy5lS2PoB2OSWHWjYRDho1/mRV9ZTNONfLlNUqRzR8auL4
ZzfG5a/q4/9Lo/5X2pa0BJXv/4kC/pa2dX0v2vf2r5oo69c/+UMTpZx/IS/3PNf0XcdR9Kf/J4oi
7fRfKK+EKaG1W4ztuNH+LYoy/2Xq/zwpWKH4Dq/hD1GULf+liz/L5x5EayUpzP+tDPtDsfBPYVs6
kuU/a1rKNBRDKKwsqUtaKX+r2DDj9bMknOTVCoKznWQmAqXevPG6cbosPsQiM5bHYq6wnOnr4Rr3
WY3L4gSv0HP9CqdwHbu00Ie3MkZirZ9L9c+sjwbA+798WQo4QF3jntZvFsFX9sHqPGprCksbSKyP
bP2o6Xv7jH3Bn0//+b31uWyZ8SD/89td2abHyk6vsEkxJo58QuhifErpT8j5jL8MeWkdMo0e1MZ5
0Z4ZqYkgFZBOV6gRv6vX5u2FGGIsYcqI5bOuTnRuDHcxIiiYZp4saGBjZETXjGzDPTIaHTlaHz1Y
UM4NPHIMahusSnLXvKyHNqBvm/3szcqh/cz2xKjX5HwTmbxbz6MXFAdiZowjaU2Y0Wtbev5eReDC
f3wJ+errgiieEKrp3sugprkRnPds6W9X+MfCwbeCSX1kQZou6yEjdHNT+DllCaYIWcAwDdUTFnna
aX09GIuFZ9360DX76pTxnss8bHcBDHcscv/9MtbXsugXtD5aD7yO7tCa46OqZHmptev7n4f1ua6s
d9OYdaeC6KtTDXfH1YYmCVocWSL59bfSBYp1DJuQMt9HES8Nr72sB5NVFpeH4TR1dJtdXmGA02XG
YQH5WyHAcoLIvJiHWMN9lDo1ON5mhYwQczf4ClVYIi/gOtOCQ4ZDAwHHq72BANBf4tyGB2aXp+k+
NAZ1UTX8S9tKIMf1tgc5JGBTaeEypSam61hqWznBDcWizItTIRcva8z+ViRrtOCkVTBhVenfJKub
vjbYD/RBgK6fTH9gjMVXcVn6B7+PbpMy8xEfa4f99RDE/35Uzu6AzddTsDhv3jxjCcBdRQiej+cT
VgpnRhYZ4LYfBfGpAP44qaTfq4DRYcI8GTpp35IjwnggLR12OJMgayC/Zt8J9aFqPHcJYaGFWRY8
RH/9dJWHSJjXn3Tan1P7BRYLzgX2aUicgLOLm1UfOAc0h+beGpB1tPbMJdpMu9IiDjtJiD+qpTUy
SFgYjhHXgRdJUlGDNOxu+nTI2edeqnWcwXoa3NSqDiZ71m/vvdBjhzDwoiMTYIMJB15snVGzCOjD
+mi9N3WKyB+3Ka6S8A0L99R7VOuDAhk1fjQDgQxGfiPbhWFv52Nr2kJEqSOldm0NGTxA171fmNxu
oSO1TI4h+8o+gsbcV5/oRDEHHoAGvWZ4YfSF6XOvCO0r6mOaxvidTYdJoC5ou9G8jPigkkpybE28
MyjEqstCmAzXLwMq0juZUPgz3lxc5JrEj7TdL3DDDWbcm4Lehv+XRM2uHtzx5Jn5rrHG5uI4gqku
+UybTn9Z5RNxdnlIjwM2u6LBolHZwZjCb+HMBVqCtuyzTsanIfZP6RDLXYv/y8YYWowKsulocf4u
NAD1JbbFH4/W5/zRGgA+k+/r3e/rBIYaEimmwGWY7wdphRvSF+BVIOrlmsA2obaJDDYt/Af9BnO6
Xy+JQIxTPXQMqIGg16c8hemEY1jo3mEM9RNMe30gogkvRwguZKNS0LblyatduBUFH+d6Lfx66NQ4
QfdyOCkrZ0Mg5loViEpTO2CepnAkCcW5F4vANhtbhx1eDETbaog/CYe7iGnlQZj9fEnps2Lbf1BW
JfbrqWSCPcyOuI6x9hEBTJbicckxWGPGzPoSqZ2ZYcO+rr/r+laAkkyOTH6ty75WkqE+Y8dr4uJE
irtxhPX8yFRnM5IgtnGq6jYuscljnOYQg4rTPiUBzOKmTKlQY+IGJq/eQZS7MYQcj2sYjWECoK+P
bAgoW8/oTnmv8BLUJkcW7oGXSLslrV+S8vijNssea9YK6ob+U52OkkFu/XNObWsPIYPxK35jVwh2
PTccU976MiWMDjfrw/VAv8W/0QdPtMk+kCybTVi6Ws+hgMNj6BKOHWyJmi7PoIL5dTGz/DpbfX7t
6ZRIe2bYl3eAqbIAjSxmlpmp7pNzkOONChUSukUQQfszt8yX1MU0WWFDrqKDk+ZPBbVw3dnlvsaQ
A/ca4sKIg8zLrrvYSVuePQ8nF6H3gvW5WVZipzITXuLIOt/63gypyT17hfb8qAdlEZVSR8dAVfdF
NnrnWGa3AyFOp3GclguROYiGIFoMgRPsEvojXMzccO+n1tknkGcJHDLT+alrUonhqjDLrae9npNa
UxUcZFgy5Fs/n7xh3rE+Wg8RhdDR9vCaVtu8W0ZiCvunadYrsXPXxUN46mudhN11cFxUi30Ft8B6
KMDXD3ZVvPbaUSvWZU+mi531QMZfcfFpQoGOcPRYnbp+fUNhlwOinGc/m2m8z71qvBEW8+uIIV8q
BGMQLeIq4dFO3vAuIoBBbeBUZcNbHJbERFO82WODVZiBEtCcTWLBrb0/e8+YR2mPf9uk14ZqzIg1
mMbXzMWnM5B9wlTubU6zdu/2wU1D2BzMA+x1lb6lDdYXIhBPjVu/5YP8lAZwvyKjXUBO5m9uVu1b
nDVHbsbNMse3KDLhfyKm630IypkmoLqxes2t+KYbl/kkbftQzfZHK+RdOS/umQjn/TRgetRZ8QKC
HuIb6wwHe0kCFuj6VQ4YUsfZq9dN+V1OjWfDECliHeSYYLFFmuddm5o3ZlwOjDCir14JvXPBJMqm
ftpjb4EhYoFUDLrwDigMC1S/phG0oUJ4Xbcrp2yHCYTeB96rsg23MGGxpSpFuu3qvUXv24mHOpIv
eTFf+MtelFf3QTwygun07qPYWpaBeBSiSLe+A1uacrXHYXhodx4Bs5vJyT/FQqW7Kh4xR10AbVv2
JH8wP6RDxqDKjO+dacvDgNSuaRKSkhZJVERA9TfJH9bA/+Glf7IsmDddP4RHIgE3HbyCXbJQZKgJ
/lC+xPuy7I7h0HLTWeF1qs4BECrzFwnT2MSKuLU/Q5i0HgfcyraY2vR0q9BlsvA6k/HglhEOQM1Z
zWSKMXFiouN59wITrLMzzpxeFbz7pXtxiHGEnpgguszjbGc/yLxPntIYNoWwyVfrc+9s+zPqPZDC
/UTEnnSxfvx/7J3JcuNIl6Xfpfcow+CAA4vecAAnUbMUUmxgUioCs2Men74+MLIzIvVnZVjte0Pj
JAoEAbj7ved8B5T56OQweJg4+JpNeX9qAaxWFV7Yac7WjUKd1LqESED6JyLDxALjWH42ik00y3gX
R+q1L8ixiBOGPGK0lawRW2N2pIigQ9TX+q9uB3rbo7w82DCGE+d+sPEQi8J9TaccWCqqHhXBLGvO
jtl3azA2gKDHYjh35Bgo7Nx0Jg0kXG7rG7P3iqP4rHlsaf/YhXepE58ipy3WXOmIsaDuubKm6Em4
1pp6qr6fqaiu4ri4bS2q3kUKr0UMvH2kqgwkpkEU1HwdkrJdiM92CZl0TuSTMwflppyTq9bOmJI2
Jd1cGInWYBHlZvZ3UxglGznBta/psIy299GENRdCQeapKGS6I61e32EtczbFsB8D56ZPCo+zmFJa
lgtwZUjtW4mrq+xGuKVeipzNJva+IKkVW+cmCgOIwwVV2pDycf9Q5PaHppW70uCL643ro83Zhl7x
JRzVexjhyJgHlxLOrHmEYEqy/WT0XkhixWXfvRq6yN6N1nnrYb4OLJd91yByxYM/70hyF1uV4ECw
5QZAWDTBFzdooJI3QLxVWTmsmS7RVv2YJL5g2GCJZSPmAfn8n/lXP5/DScRf/szDunzGz5cv9/73
z+VE5nhaGY/wm1o8pz/YjNYy4hpjAKDxB7ZxWerEy83Ph8OF33h57DBn9E1PnutAEXY1M9m73MOo
UB5ClMh16py1nDXD5enLTb686+dbfz53uQe6itnb//jyz49JChQ4l4fTQ9oz7f75Qbpmh4cp0klX
YKt+vvHy8Mc/uNy93PRpsEwX6fSwOv7rCxTMnHdB1h7mBG/hXFZfkmWMi5dpPGbCeJMuLajsstq+
PHm5+fmen88VuBQgCi9/+E/vwWEOikJrXwE0Uf//622f3pteFgyfPv/CsPz5nOoQrUO8XpYW/7hl
eGjideoqfB8/P47s7tZPh+QOdTlxnMUgbxGbD74ymGj3DeWPnzfOMuG6PKwmXGZDABY0vsy1+nIp
o/x8/cfjf35N/PUpl/eniyOoHQvWsmjXmJOzdRjM4l6H1HRZCmcqSYeby91ZSBYVIy6/sSFaz55J
Wbzc+3kTh+avz+kV4YpcTPc/33G5p/BsrR063dj+/vYHl7//p+c4Y4ji+/nxP9+je95dCaDU1xeF
VZSjiItq9Q0dEQFPJaalS13u/5cwf1fCZMpMZfF/LmFeFV3cxG+K5skPXNTh4//+H+PHX/1ZxXTd
/6LUaCJdtf5kO/1VxaTAqQta4a7pGXQjL9SnP6uYlvVfuumaOi0Wx5QeV7S/qpgmH4gOFlk/omsd
suD/soq5sEZ+acwbSyMCeJRhS5tEbvszkCie6qErKAcRTcEEK44ab+fW02M1pz6yZdR0pqNtVZR6
uwk8uD3mg0+wIwl9PUz0ipSu1PQnybTXc9Ir17BJ9q7OY9vZgAPzJyPJNh5Vik0hXPLSsrbZtC2S
6qCkZanG6JAbrPpFy3KiYKVg1q8ZNBJ4A2ZPA0arNl1NWkn9xb1pUEzuJL3iVZMD2iheMieefZXA
91CdgVZU85giMUxrgbyavQE54yzWrAoaFPZoCtyOzqQqPAIK2Igqf6sygTlD1I911cDyD/muhd56
GLuYxgnDZOpH1EuFBcZQWvetlb1+6EKqffQyt5LlQFZqE6IvSQqVwsCT8wF1ObGqm/AHYpxAnF+N
J8Olx1gcS88dbmAQswYudHwFFmvoftgnzvjRuK+RUeNRlaBOReIgXClMi4YKhgw0a856MCw8iLAn
PLw9fm70cq1iwDGhRrh45yCWCxEwJa74ClXY+l2v/D8PEKAppqDcDkRo6Zj/vfmYTG6NjaaklWp5
j3prkO203GQueFrbaUqkWkDpZmCTesdGCXx5NKb+3Jm/nF1/1uB/7dt/4thwrNIIsHRLoB9ypfFZ
yGGiYIK/l1L3XqwHcaleLWMt6PBo3W1o5k+ap77FIvvdHvhU51/+rYRCRtvOtb2l3fn3PTDjAgal
5WSHRiMYpaLywYG98PWipUzYmvVu0gjbTAZqJOVS5NGaQe2CATI45/ehKubnf98PSyPl00nLuONJ
nc4D1w9dX+QNvyCMEt1shlw12eHS3k2UJtYNMisque1uvPizOlRzjsgclK/paVDZ7GtZeowSGv4j
/VyUrN63fkRM7jgz4VcFSeBLp9gJMAZZJiKOIHn4943+rLm47EZbUHIVhNnDyfrcxeYMYN2YsNFe
TeOvmfZt4k4gJjSJTA5cKOqYeGMNqJPQia3xZ5EFFjBTFB6h8bX5UTmT2lleS6iLVpAwglAhrvDj
WttqNKdVQdmNotY6q5L3tqD/n5lNeqRr0WxGbXr3uua6whbja2b8MWqU4QN7iXGJzHvTrUiyyrzH
33zj5cD4+7WVH4l2ryst3ROG+PSNxzTEcQ7r4KDa4YADVKxqerXYjp8idzavLM/dekok2IVFcjTE
rK8xOAd0J+BklPgV/NLCH9n3uS+digVGbftgVmmV4hEzR++xryCmJsF1F6T91im5CHglMfAqC968
0ujQeVTpkdqx7iu7e6uKcd7XGt61gmJuFch1HIqt6IPfnS+f6H380DZiLykFJl9uP7e5MwP/d95Z
yaGtvcfC6wZ2+XxTB9m71gXdrvqusAwjHta2YzM1G8po9bbeyiacfY/o8w0dtbYJwYXCI7z+zU/y
T9vG9iFYQEZBXfhTz66uoGu2tZMcqgmcYSqPc1a8FC5G+KpxHktNWohN7e1lODB73cYaLUC3OTBm
M3AcCOO0djnNO/Nrw0pNzBMwgtC547BsNl1fgZpoWZgh9vtuC90ly+Fx9qajTcSka99WoVHvgZzo
24JawsbN8tsm6cVGA6FVGsAh4iT+GovA+Q0V77OC5PKTSHROwGMdTzqXVuYvF4wU9waS3DI5zA5d
GjtDr9HMJMQ7bbVGon4HnmojVLsbWuvkBTyYJ0DfRhXdJ7nI9yrukt/o3YxP44qAkacLj6kPUxmb
hexy1f1lk2g7UEuPiICNAo9zVZ9vdATMuzonziWT4hCR/bNHQXQyPRc8hqyvYzlASsqN323Jchr+
cppetgQxGIcDqk1hf5aQJHnraNAn4kMbB8SCfjTRSKRrFnaQ14dhbXIdgjocHmczgmOjb4oiAqiX
lzB2B8KwrFY+Za5J+lc3O75t2tvCMX+zjdZnDeOyt2za1p7DyMfVZNmbv+wtCA8NtJaRS0ljX3ut
4dHiSTeCSFANE+RXq9rMoZ6fJEJAgBfvsqfCbw+mfm3HBF954iNNwDa75Qfk9OQBt+0amCcmOje/
NbUsxMFvwln3hNq6c05h19Seuo7002IymzOYE8JiauIhZPnbvf9Zisc3MzzUKYwMEprx5zOyRxUT
V3YbH3RBNbCigoiYHxu3S7Rh24Aot4ACKJNFc2tUTCsWNnFgTfnRbtC0mHI4DsAk0kT7zTljf5pt
LIeFySgLfNWlvY8A/++7vA+dvpgDSbJh4u1kOyWrBtg1Y/30aOvUi0ZWiZA15ns3sIxlB0Yreoym
D9cRz1XOJDRkYJPK3jRjoBHmG2+K0iKf15wMVNfkXypj7eCPudH7fGFiEitJPwqjvObs4yzuHq1R
R9E5J9obqMSDbfXNOpvajzEV5VbMRke+FMk7wgR3bOd3XVVE5JDHqKsL8CCVCaHFw3QBu6D9CPp8
PqUd7DwzNW5Uz++IfKeyy/bNnakl4kNR2bZoo2zv4ZztvBB+Qzonm7ZAzXnptgZsyN2/X47lP1wE
bA7mBUzoMYx/llAwXQ2GWWraXjD9AAQSM3rnEbG+fPGss51bK+/vAs8JEEj1yq8qF6lyjobPMbSF
FWDumhrZpJeOdDdo39oRUrTJ1TdTX5TAndW3AmOH74jwS5B5zZ7z2V2jM7Y3JtPM1eANMdnIeGGD
NPCwepc3ZV+L1zJ4lMGmYeV0VdjAEurZe0nCiLTA2iSeU6H3mIj1Pc6NYNphUpnRJjoe6XJ9GE8D
pZ2yG74PjWw39kCiUsh0buPong4fjNhhzuW3qJluZsRy69plvWARVQnXJNy3KTylWIvadRjU0d6q
2r3hkjRU0h/dDJn31Q7xNKliumGLwdTX+LO1IjmCy6UFgkzh338g49N4yUngUqC1kM3YzFX/Q+MC
ORF5CBLPgxa3HfXG5iYNlL4vR1TIkzHtErulhkOgCegoJjKjenSyFBmpi2/XNlCHSvNMBibU61Q0
iDSbdvubLfw0ybpsIeM48w3T5fbzogC/AgeR1pDyfpE6Dv1DHoThttAZ29Fak2OhaBrHRAIHVEyy
mvlPWBVfwY9ik6cNtyrKcC9mOaF9ZQH2m62jXvBpbHF1EM2Am22k3d5nVffkNnYjxoSjrDbFLo51
Iq664WuWSHIxFnxJOeLK10Q7nVQe421I9vkM4fzHoBdV4ebfN8j6saL/+3DnWuiWFnuCbrFpn2al
GQZ6s6/MYI+TnBgnq0nvgShhPXEPqlfaCy/5bRSrqzCOo11efvMys3yzilcjGfRVYVn1Hx0eKk2L
8v0wL0zD4hvTme4UyEGBG3cyP4qt2yCfx+0QVa5vc1lcZz1nRW/MwDKzZzTRxbGP4Jbg/7mtZcyS
irP6wE95TsbmoyiL5EyBstw37XyLNJLzPOxpX7En/SgEajV7vbVz6vi9TqLoarSJ90qLut96CbNg
m9wuK5G3YJXwQiER3PfERTTC/QNGiUlTXqDJEdbo7SsVnrqMj0q8ovFtAQEq0cN7z5ndQxEx+Oeh
WGj1eXwsk4CclmIed1HffOfnBj2Q9JZvTu6HVZdqm2ErPvaEe7SuTo01mvu9bulrM8eMWeDl2MhI
JI+m+8rOjs6WGu4DXQS+HKJ5g8qe6iALaAY5lwDYsrW3AVaf50BmftcAdfdUvYl3TmhuXLOsTwyo
ELGG+c4iM1VIShL2TJMIL6d9zJbKRTgl8c4osldpaOMJon+EtwdPIMsmYt168ZorYTPXo7TsyU2Z
as55Hl3MXy5Qx4rRd4+dkRGry+hPR0G0IzPIeZnNXUoXso76iQBN8/s0p+Z9lyVvcp4G6kCTtnMb
QbQevraO6tYOfIvYvHARvM4NjWjHxD40QxtcZ0unjZ4birFx4Jd0e+r6SNitIC83NS7tbSm9gQi4
sVoL7F+3pZlXYNPUPjAFUeRGZ+5ak7N6Vh2qNIF8xtICfRMV8jnEDbKZSnXdDCMdLod4rUonsk+3
nVfICkB2Q1UcQZTBWRvcPyJBmw3iXAqIDV2CUeHozpOxfmTZnOOTTiV/ScvIIH7BD6ifryNVtAe8
Cx8DTZpdqDmLkbkEBaqmcNMU5Q3FC9ITG7RqsjlZY5rvPTIMBETOFZMqonIBsPaV0eK7M4xtb0p7
Q97HSXgNZaGhcTZ1I3emqM96kkXnFMrlykxSv3MUWAQQW+vQdlgXI3TZO7G4M62+9aUamad2I53O
oiMZboyXUAtAh2Ne3c7d8i8cSQx3od/plXGKepaNrYnfd5l01yrwE68jdcvIgUrhmsDzgOlMRuah
yMqcQrmxDbWZyluNP8OVnbmtpTXuZIAjkprLl8BQgL8a0hRSHKe3WdYSddswfFnuc9FX8V0Ns2vV
4Y30g0Lvz54xGSjnOSEj88nUwHaaDfoUQc7LymTCtNGiiLY8gAC/cJpdGoTB1YLRdqCK+yQksK4d
H3o1OWfmQGWSB3skzERzj+LG05zwrOd/9DrpgrNAnT+mXniWy0bHjXdjZBIqXgHarZGkKjmskv3U
wkrbR2EF6oSg5XLcVVYUXpvTH05ubKaqMs4pbk4sZwXgBkFzVUtgYOiKtMKyM8JdPPePIod3USTJ
VT9aYktxHs6vHu3bhoxh5ehXvTGeA2fAc4lM5k4bu42xfPECatbO6InDFjjwn92yTbdBMj+lhnnF
/FHbR7mqb1yTjUvDOPgStfOzNgNolJpnnGe36tbRYqwzY3uXD7P1jA8kgtAbEXJjscplNIwjUAKc
Vn7Z2OrKsXBPyjgVX5QZOhvLStRpMuEYFxoBPFUgCLVIndvGm8WOpTv7yaU+YYhmjwWx2RqGOayN
0f2jGAhsVSGJblpCggVFn/s6NLwHRxOUOqbEJPc8+VpmpLgwU2uZSl6DHNoy0WDpX80voubSAwWE
HHeD0kTwLe+pGrBq/DALAi0quCQHQHb9TTzX7MLcu+uhA3D0EYDBMpsVjkIy4o2EQk6i4rTcE9n1
mBOPfaPTvN+ImMiporXKXTqcZXDDT5kdUIi9S28EHI0c6ZB1XId6rbeuKZO8AG9f5XaLIBAe2zlX
2SmLgcJl1Z0dcQ4WtQUOzLNHrvWYluqkaY5wVeDrIWuphzdViGckbuqcIozZ9LWs/FKgIUvJSqUy
fn351LHBr6HHbrBNxwFpGJ4pXxhfxVhzrRps5BQZiWNTDdpE6eV5bsyDhctn04IgRQNFZ9f0jpng
gNZ7WtCuMSi/jE5zktR31QRkw8U7PhuBsUPb8FDnDhTUEKxP7tVIKQz8qHPh3BPyYdxElMNlR/uZ
LkV2HGa0pjCYdHCmhb4PkT4gchy28MeYfjteQPJzdqL9tu5siq4AJjzCjKvpPBT1UyZL5tBW/5J1
b21O8YYVCwgbN70eIxLKkpofOM719ZDbzpoaVO1zvRiIjCWglC72TVHbV8pxiCeK8prp2mDisxZ8
TBoxqjEIVnlhPQD2S4Vx0rxp6+kV6aZasR1U7l4RUKxw2GLnhBfEEXvIIvNl9qRxFUliWtPoiDke
9UnOFBD0TwJbpWhZRnbt3lNIv9xHL2L14E3I8bSGrF04xxtdd2zUmmResgSV275ERWHlXX3SHfK8
8ZfjazINtFyltTcaIH9DisXLm92ndPQ+COVTZ09ECJopcnVJ2YHrCFc4zCfMjk2908Ae6ikU5T6x
HdYx3bpwwvEmE8rbeQha8v570+rEXs7afSbI6IOTqW2nNKo2WUqEq+xT0AwkqebjnKyxfh1EhoND
0sNZ/B+RD/Mdnbc+lAcvqZ/dePg6aF/G3BkJUVscgtMa97T9kC4ND67jBNiROB97zAwxfjyR/FMb
G01JuW8s3gv107gy863rxg9xR5mRU65h0I0RnJBcQ1tnRitV7py0fUM7dBwZieGR3wATJHDS0Sk7
1T7olsqfXOVQhaZB0jjP4TAja2sCcrLn4E5ix01zxHVOq0EKGmllT2Pod215bcmONg1zJ782BAw+
+4Ep9caMnQEOqoacIHfBMs4o/brsnWxY1b2XYS3XPcWYqbFeQ1myZg8y0APpY01pZKVr3Us3CJTt
DANErOJv7ltA+LalENBMUAy1gGmbiTJex6eDMGqXxnO51me0cfWkvNWYdgGe9NjeWyYB5RJgxDhH
q17vN+WXoS8JMqO6sSkzhmYauY/D/GJ2bb5Nwy7eCKuAt5gKC7953m6HigiswRop3yJSEuVzMuBW
sccmABOdELXCdCKAlDKlxZYm+mscWX6VNiCn6maXxPjkqLDi8o2KdWSO6Ivw+s+D9iJa+vxQ61jb
G6x83B0crr3IxoOLYp/owBRGjDJrJH7NU8QCjmmF3PI+ggY17FJR+W441kk6CJImBjkKMNG5V5Ts
EmeXWOhzmwqXUZ14R+U5pxobEFpR5EKjdpOqrTeXEpNxuJIyRwwgK3Z7h+VyzINbIM0rUN7JOmmz
YZPOBjAjKv8rRq8bK9yNQMkmcF0jC6cuklfZUgzySvMt7sqFLE1+b1ogrsv+MNV08sKryVmU+xMu
RkNXzBS69LoN65bhutbXUfCOmPbekflD6dR7py+fWuoNyMIocpBHhvpWXdcpOk6FAN0LufB5lGVW
QcbpMlTJH8jWNvmgqE10T1FbxCtqicbGClKWJppHzDXi2a9Nkau73PX2EZcCEncXv+ZSDdR7oJ11
GT1AUkBwH9iIYSx2r13BF5nm+iuTI4bsHuqkE3lPTqwzdBpq1y0CjWa5gXOFyFEF0xqCGFOV5eHl
hctbLg9/3Fx0I3IJTu8vd4cAjDdpoZf3EZfHOHZ5IwmZ/+89l8dTpYPiZRl3efTjjYhpPd8b9asf
D3/5V8tHD6kbolKPgoDUkyWsdUh2ZZXzU/z9k80WkNP214+dmkWfaqkfW3LZzl+26cc/++VTQg8K
8JxkPhIudPGXzQDXjLk0TMBALNty+fNP2/fLR356z6cd93nX/Pic5WPDTj15DcWoKTyHNst10er5
wW6a/oau8L5PUAcMcnzzsm7PXLVbcLECQEQEoLGW3W7qqezPegF3nSuanzQEYYdGP9xaLhP8JB9e
8ohggjR+61N1zmrKoE1powxq/VpguKvb6HloiU5r087d6i0ZEzFooi1k1S+Q+LyzBKNZ6UNwaFq4
aTiikJ3n8H1UWjZgv/pbUj6QCwdafqiDCClwqa4Keu/AMK4cN89vLdzsMOKIFmYJxgIk2uKUMFaO
qX9vIi+8T/T3ekDAbaZI5VUtkOJ7YvTdw6yYn2vj/IZK5S4do2049GtDR0rpkGdeUe2DnMrVNMnG
cwbK45CR/LaqB/2UgOapp6UPgQsDCMVVG0WrMs70fdHPcl1NGUspt8XBJ+tdJJzHgGPlrE/kHNoJ
EWaij3audtuZXQUbWEHA77PVUBJA4ZG6bGvafbitWbGtw0IE60qTkm4XO60JNLqb3cRMNbvN9IeY
UvemnuUfbg9MtLW8tdWgs3WGg8Ohs5LmR8acDcQDo1E0+Cj4qm2CiYiWW3tGOGERUaPFu1F1NV73
mHlPD0c/167zsfJuNPdQ5cOZusabbiyZotCVUyIjc2zdwMqx88j2KbEC9yrCDx7X7D3Lm15Lw7u1
6Sbt6gQPb0uGeT8ABGequPgfElSpbXpXWkGxkqEnkShOtyLjgirQnUZmgY28vh6UnR1UMNDHsr6Y
PYpmp2ciUsm0YGsppyMav6pZUd+4kJ7D6lrqQXwlJgvgK0c9BGmXGOZcwAdqyH2fJ3Tp0juYXEB9
bLHBmrzFp9TMp7U7a/F+zovF60EnZwHQpNm0Mqg9YBZxd6omMNchknbx8FgRnczJUxupEOXmHWMg
7hsSBnQNd9AyX3Q0B/LZZCD9Nom7s+cwBtoQf4DYVH6uWx/BlEQ74ieMPapI9zoiOdHo2WJ0JvPG
lDFYjK685as153xRNdNXvtYSnYKG/NZkCFw0UgdXZtwZ4EXsbg8lHgP7VpVL6qaGGtOqqgOxeSfl
cWC5VZg8yPFD6I1+4I/gtY55CiKj2E6F87XvqwHT3HsyP9TznO2r2aWAbzXnyV2XfVxv57BlODXn
N1swk1TxcJOp4DENxQddJEEiJIGU0yG1tWMQtWxkngX7XrrwLQXKLzBhNHQDG8rH7JGfnhYvY6c4
9K3YXRJAAqpG1Y2VmN1SOVrRaU6vAqPYRjUdAd2WDMQoRQHz1idTFMY2md9dndIZGe9WjoihNlPl
65n8YjbElYwZhSTadI9Nk94t7YGpG0ZGbSf2rbh5JDX5yrbfdSsKqJpqt/WMriXKIRVIS5XEHuCl
BZbVbuOwv6kBgK4zMwe9opfGvqrsrwrsi++KMFwZNiQDGaMZMYe821pl+2Kk0amVxrjrrPmD6CXy
QqYHsxx20CoCKHHj6Bz7zmsQvRrfOQAHjEEZc4hEPBty8APm+YD1BCgVoAWkv5odGNhpHwAbhS1G
vQZIprIo8LNMjoBNwhtVZkYwyztzjLEN41ORiePsZNo6bj1AXaxfQrO+9xQaSS4Y6PpRt6fxs6cD
czGxLDV6ABU0Mc5IdXf9bB6hB1NFFf3BnuJHDXT7mp5iuJFVoNHPEfmu/rAxbjuFyyTUptCiErOA
1WDJbZf3jwllC6uCoaq5d26rc6AFguzSWWzj+4bwFD+rQJWRnHmXkyg82aa+pVlApMBHa1nmtmnb
qzysvniE9qySEDVAN+SP5awHu4QE6402UAP3gtbB1wc2UWqZL4uZ+Qw4slpQTDDarQOGBslXU9yi
WAvPmn5NkPhzWRL0bFnDW4BsAp8PWuypw3vtzuFzkopvJvRSv1lKT/OMuVsxpWgyU95bbeRLctbH
odralbSuGs6AqNbem4TrwyBftFqxYKnN4ty3+Ats+1kaYLCqr5OuV+RhBz0Xv+kABONWBxy3I5jw
OC/0JqbhFfEx9M6ioO52mnKfo3CMT5WevzpM9KpWN32zgz7QBJTLhtF5hKGzNwLLWTWcoekMjclB
FF7EhVhHZMWtsRySbk/klw6O0cnajAV98BYJJL0ETfT7LivOcWd/7Sjg+l6LAWKSO4qiLz0xqieM
L9+ckfd2pGPMBYvEOPDWTZlUzL+pC7sxR2bk2eCiTXASCPLK/eKRVwtPCaa1P3SN8nt5bINKYa4B
BM80v3JLynlxCrg0AAEEM5W4mKq9B4SgGF2zx6bzNUcD/MHVk6VqTHhAXx+yxDROdbQs8Rq4vG3R
PsJ2n1dulwI1Lu0eTlKv72LBjJ+h6qg3pEkn8cR6EAP8KlGAPoia3RPy9D2Q8wGhitwxFeGyPNDZ
njHMrMJWdGudauJqqVANIsh9r2DghI99GhNSxsIelkYPqCJfceFc+IsblS756Wn8FFDIXEN7JCAm
Hm9NMT3i76cobMWDX+hU87h8D4TaaxWxAjK0jloTEfE+Fvva8dqtnQt7leKw65eTFBNFtuU/TkGS
7+i3xtTboE+54T5Nopwdm6h1Z2jMaSYz3upGaG9zmwoIxYp6IWgo2nRXVfgN9wvu41q628QkgoOa
0H3SLdA/g2ABOT4Ay1Yf1MWzKsLZZBh4FmnQfgnT8EsnWuKFkobJkVGdtJE2usIqMtvMgepsZwfe
fJNhOa4w6J44iT7sInTpi0D0m7Bj4Q80r7Uhj7ZBiBR57M2X0Ih9F6ZOLvasdijUNeXXvAHNaBYk
ZHt2cl1J0jGw7mHv8ga/kbo6ENLlu8m+LfvkuGHh5mzcXJcnz0zOU5R7+0mf7sdgh3pO2zZ1vXOS
umc5EzFIfDVjcFIkY5QTu8fogLBrtIRar9/UVldixxDPlTfcT0XzXEW0szHvfOnK0fS1+aYTAcYo
sz3rEVMS8lfOSPhOkLRvtaZmDwxyNbTRjcPpv6bhfp3YS+qPXQUbd6l3Ns2XoINqVkxyI/BWrbmS
kNXMeoxjxBjXLVHZdoNoTRqqP0ICLMb2kT4BwAzNgwAhkvvZuG3rfJFsoniqWi9ciWkBxbI5XSn3
s1ZfoQ8U237smXJ58zIVr64DvYzO2GLvO6On9llQj6TzbkBvbL2HC4dULVg+SrcUpQkXCbfJAk38
8WTX016vEQeZsqCxlIEvyzWtZIgtrafQpEfVhZq2apoE1vwAEKWdC7XpRIFmncCKZO9EclssxujL
jQyxhImIqdPiDL7cOAFQnkhamL8XZKBcbhpk4yABrX2jNLUquu4FpR94WyXN44AtF9sc7u12aOLT
4DzhcqRPoGXzK+pcnKCd3BuL47McaxRoVnEVYKOEcsWNpnt/3mO4wnhFQWh9eS5FHjdWyTFdrO9t
hFs8Xu4F7UAT1RjCdlcY9kE0U3UMKUsdh8s3/PnY6nK5mUKc2GEure4EuI34hbK1qPygpsesUxzV
ReVuDWQd4FcKvwCVCraUhKakDA6X/wnDvuG1v/59TPWtyQNvn+TOcKRkTQSBRySg383aA3TU4di8
0mjGBbq8fnnTiE1tO5oayoIFpg2ohIAq5BtAiJW9dkrWH6EEE5ottnhXRYpRkWpE3U/AbCIbzFKs
1qrCeaQWZBKJE9iOFNMKjgC8y/pykzZ5dpyv3eVL5QLyyGrGVB6XQXzwcAbtKAftf7y4rN/5IWkU
ju+za5X0wGxcjRg8AQa2Od+EZvfduKw/LzcJQwUoFLy45mJJnmJcEXmSbFD7XicOQUFt2SYbZnHG
Csd4fRyXm1RbjC20y9t9ncybC7k1nphtD5prvqZgrQ4ksezRcttHmYZvBBhoW0tx/LZtTrpL2h4v
N9SzNwbMvH03YDKessClooHv9PLi5V62PKzdkk5KS0I2MACqLdrEIL7U1mQ/PjcZ9jjUzKGxVHDM
CLNa91Q41kQprX1ljHvlCviHGlYIoBDR9BnIBXy2HIkST7b+PST3HE/gcJe5pzTQn0Um6GYGPVVe
/XlmXbtCsnprjtYXwzSe7R6HJwTStZc79ySt+NM8EsJudgfmxN+KkHnz19DuXirCBFH18dHYRm+k
NtyhwHxuwNAg13kaHWYgmELx4fK/jardaNU7kWxviC/vxpocLq8kJwDN0iF31QlKDtekgZK5aeL+
tVoE7EzNZhpatPpypoxclYpjIaerNJpZ1C1P/bxpqEfRdOiigyJW5fI8qMZqpyWs2ZfXPr01zpaD
7/KRl5f1rpXbeiTS5a/P/fFnpHcyei5PXh7Pje36eiXORZrTFVK52oMJg6Ct9O+VPZxFhtql8uIX
Is5iqGDTOi8njSQ8Dj6Ze+2xr/WNq53yJHBPNRbgrZPp5zHIoaHa6k5r3JugdlaILMxVU2FpH0J+
kHzAytcH98JaOmG25ocpBhaLuHLb4iX4POaqJ/qJuXgpHzjlDP171xftTTmuYzUOhK3VZ4OLx5Uj
j2LAJumm0Wby+uTeyouEGT2TG1WkyREUATjJfLy2I06reqndhRl8BdL63itknrsCyWdl5nsKCeZe
K6pHlv3yv9k7r93GmXVNXxEB5nDKoCxZtuV4QrQTc868+nnIXmv7x5q9ZzDnA3QLpCxREsmq+sIb
iOmqraapTHetuJHBKOPXkc+e3kmPUlyNO7ULCLp91mKTGGNiud4q+kWprd0YVs11nNNt1YjtIfTl
fa2FhgtVr97G5rgLSVkIFUFch4DMt1QiyfVb6ccwRsaoOrlNQicpVuJXGE2UaNTZM1jzp+FFlMz+
YCwulFHabpCf+WxS82zozX1bpVe9Db6Q0RaPYii4QXAqWcqfhkTeikmj7dHUcFCvdoep2baaiQ29
FT5ltSnTG6ZRJ2XTF6pIz5WsBJtqaQQ0hXFhdDxFVgjeAKlXO8N502zDj7gZXpnt+YnFXlVkcokw
vKkWbgzaYjMi0B0bZydLGGctQnF9UQ30XOZuC+TrW/gizxqQ+NBvkh4MHiBUw4U7cYNxggq3OiFX
16ZoMgXGT1kM/raZz37eAFurlQN9zMxCL7Op/Y2WzI8qyUqmydCusxdFVz8NdOEYuvQ+6KtN3oKF
bunGjniNOQoWz2CpysjpaCIhEVZuEdG7UuolyiU5V0JvEORd13SnfJyLjSYg4i2oCBGK0RVS1buh
hNch6K8ISKFsTEI5qIgd+H5QAxqrKF0nriaIngA7bOazE/04lfrdrNC8SkCSyPC+KSCNt0CiCZzX
4ZeAYDHVBeGYVw3ApO48ZuObmhCuhspwTQrjvtapVbTagzj0L2Hav+ZheDYQgY+p2WtxaaE0m72j
OIjFXF/aisCwUIfiVOT5H64+vGU1uNfT8JNYa3aQkt5jjXJioseOTv/C6efU6cP3KKnfHS15Jmhc
SQC0NRp+I1F3xWWkdqS2WYR95JORTR9ZY/6UAM1LgARWXYuMTumqNF9gYD56SX+Xb22HchmIYgza
q+JzEtGxHsPv0cQsyvC1wQnG+II+11syL6UAmZ5F0z9PloxwYoTlF3LHDNGWCgXyMQDc37gvIy8W
kf4h4L5MgfjcmnroxuCEqcOLm2o5DniRmqAeEvc0JkfFrB9xONzSVcVD0BQyR/Mb0Qars8AADWI9
EXnHHBOUGr5AKs8nxVBo0vPFk0YsXVHFDK9qy20+57T6q2PYtW9tKua0/l8iE8vbjmUVLw+KfT2m
kvWIb19d2i1mNuGoVFv0GSmDVtQowJBL+WC5gzReFATKkFjiknXJtkfNXB9pbJBc34VopI/TXbnQ
htTqqabIq2O52U7UroxlzpK1xg78cC+GqJPRk6K0pn4OIjAcvC/cyZRCVw46Yl+xu5lN/DCgEVpR
eR1L2icdKhO5QOkXJg+zFTdgLBHA8sN2Qo3USdQvOOF9PDT3nSL88S3zgTM8EYmwtvfXKWDqyUpP
mHS3C9Hh7dq7LvEPRYAfm0zla5BROhqeKTAphvgD+DnvLDoERvJQFNNj384v5YB4gSWlhz7KTnVK
A0Tg8vQa+EeJApYUfQIMSVLlHqt4hMVb6wM2QbMIKYZOOGCxHIkgarTeKfOo2eLcBsq1AUryJwBL
Z1u9/z5ja+Ih3JGljMpQuGr+KjkEoIZ+Zad8UJo4zhoUJdUvP9t2fFGp6+CEpZNlfJcdMLRa9+ld
GdpWaJvnMNKf6FpQROuoIEfp8I0CE2umZN6LmLd11ZuPs61DlnURM+EcS/Onif4C7jSeSacQQJzn
I6hC0JA/CxiXYJRSfi40857Yj4Wnrja9iVNhQ2EfU2DSU7V5pZmEMHlsljuoCtC8+h5cmywSPYzT
Xpb7Lx+PItA887XWRSTTw0x0gc1QLM9/RMqiLK79fVD7DErQBGh1YM0R3ubmU4igHXVJzd3StkcJ
BQ+bzj31o+wxqyWIYxWgtiJMO6gMhMBZ/2cKjOgcWfVLgJiwrTeidRdQTbXpJX9INAV2sJ8iD3+e
bB8yl6D5bHoAEzJXgOnmzgLnM/Yx0cBII93NsnIqZuqsIoaBbh+KF2uB0YulfwhM7WKOuvpYTY9K
n4DUK4BXSKDxNL+N6VPoHr8S3M9SXuoM/dMnqDlWM6r5cNEFDy/q7dwF1U4hEUMOAuvLVEEjwy+B
rxcIZ6IkIEq0n5sf1E53qQXsKUoy5ldZLl0DLKM910Cr8i5rD1Frqhv0GipHk6ybb6blI5qilFBU
XA0JNzEL6DoK0G0SHXNtuq/o550stTVOWFTKG7glIUAxrThJmVW6gSSfLTn9CFD2P/nwKPYjPbHB
MqpTtzyYRYR0g8TlhbunH+SFd4Jzz7EYKZGL5ZwfI4UEMUmWyhJoyQOC5lD96+k2pZm0o352p8eg
59YHs5sJZjPs6jRrm2jGdIgaBUwQZf1AH3Bv71hEJfxZgCM01MdYSi7rgzSB3BMskObqfDVp3OOj
OiysRECfttRaJz/1wYro4yItlIW7HtSvXGEUOrIY4l7Z1SjsjJMzdo34SKzaPxr7MhTnR1NDyScV
Nfmod4WMkxTdrx7lmVsrjdkGVgRRYhzLWzPmlgtaTcBA+ynoCuO67ugBfk3S0sNHJMfuVW1QGQZA
ClQZRHfSNPMlnEPWVRwTt6WIE5PVcnrwb1FPYZ9/NypGn4pc6yfcjp9CqY52Oh06xL6bGc82wD+G
r1wsYwQ21+HTpyfQIlIqwY5qDKo3D3K7lWXSPYzAdHvoUUmYLIHmetZytJ7G8FzQ5Z9Eai6tdRnN
7aCUiADI4mKivptY1O+SuJJctZcKYHioo+uDzjG3fhRJJ6R9wPnJCWBGWSi5yCO+BGpHyhDO+3nq
xJ3fK3vBgmIUEk6ksRQfu7FnwdJ3sVU9YAUVUgiUNuHCs4RERxNjFs5jrXWuGRK76x3IO+Axrcsw
w+qs9XfCGM/cpNUEYNRrK1amqOHNihhssDfJt6VOIR6jHjRkGyyohh70BeABSJTqwY8AVDYKvmEz
ziupei16DI4p/BFBCQ3spWdTJPdYCb3dYqopBhjCzGR+g9LBz2MB9VQ8E3CYmvbQD87BWBnnMB7T
7dzWd+WsooCc5ZvRqN+SXviy1EEFS4prVrDAWwo0bJuMEwFeh9TVT45pDvmYIDCzzZEZZu4+cGK8
zH3+iBdMQs8TYyx0Zkx3MWJRCpbNHFJLhOywVgeRZ2Z4lKW9+pP4CCe1VPOAOOEiEfvH5f+8GF7H
xuAg0l+9hIDEaGuG9ZAekWS9lVM03ZkDRsQ987+Csjz6FaifFg9FI9ijhHnBqCQgvNBvYnENqXni
JIlsCRNlocouAChHmHJsg9pOdXsz+EjjBkCtMlEamIr5HEefaa5Ze5J9Cqh60zBJITqk5sAwIx9K
saBr5ySvyIhxLN0EFkWwOjlQeG3AasUI3C8WhJov0iPTX2DJxNc2GF4rn/Aj7LpdHpCwzUN8suIG
gbJMRZymWyjTFqZuhEy61Ba7IFECopk23CkjmXWcoTTTZcFGrgb/oOgpo1JM2wdFknex+oUjTkgM
DuJ6pLV69OPw2mm9sPfpSbd4OTlAE+AphRJmDyOWRObiPZr2mZdRI1zucdHDKwJ7mMWqZGpx2MtZ
MKbR3IddWe9xXNnHmkqzp5/vUym9hlWm73KrCYg5ED3KtRI30dHA4Uh8EsfyjSEk7kP8/2xzrq29
sWiwFVTyZLl4lulCYdHefuRxjN6eFj2AKl7YJuNpitWz3kUmWTDxRZMPz0jS27M+gDqh5zHqFGf1
oORYbY89Nx2SeX6v+hpx3VI7NSL0AbUko5I7xjddZB8qZXzg/oqo5ZVX9PgdBL4g/xiYV5m5uu9m
oDTBfV72Kvxx7Wgioa4BWqYrob2kICLQazdhmPQQunP1Q5olYZMnJjV0OhJeNJYuVgofKzV+PWMZ
nmheEt2FEJP8Blro/FRqO1GkaleaxrHh1Lp5XTRuoRIiphIWNQmRFQhz2J+RQT+8pkhh4rrSWNp9
301ETAuFYiX7iUOrHXVucMfXxkXrR5t3Goj+S6k+rK+q2xqEpgWnFZkCwN6oVW76sAEBFVYWFx2Z
Ea0FiCCbW2PQrS00DKKC2LxIyuKCWal2pebxGRsFu6vQiysTU3IswHHn1WhOYzYL22qzUjPFQEC4
L7uR69Mzm8MdvZdjIiUEm7BpiuQjHAJxJ+kUg5tZ8hIt+sgR71w8ScO/XHsJ2fZhoIGbZ0CYfEYA
OlrknXObb0OP2QHF9UVKAAI4JE1geoKKHXj6ruCq5ITARjF+XxRIaXCaOeS5wHhLKcY5ZJi3WOWQ
qVL2TlD5+1ThjIOLQtYvkdAXs26dDmY2Sm9qNfLR2KQvNZOdWvZX5AwbpFN4e+jT/fZrpL8sv7PX
VxooJP2dUhOtypxA9d/i3r8FLWZyIT0k4Gtku4vR52AJP0rfo6lW5ajEznRoEgjUNdQQcFbODMRI
qOQv5tOFwpZcpZJanDxgTCGZfEZSxW4YAoUY8PqK4v4UaQrWeMxHiVhfipCIWiyh6crM8yH9Y+CM
jAW8PAeViyRrDxU3ycS3MhvhNqZwyst4ems7cjG9pOsjRFxstRS9cIoJjARQZk3jLmeGZmRsc91p
SYxC5IwgPChwbg3AhUqGaWonhR/rejJXxj4N8v0UX3tZ+wxLUocS/1tnLd+hI0NCGH6MxJJj3r+G
M9dOKgQBpmYOHRoQSsTlwzvwTpWUfKuXY3aMrVhC83naNF07brKQJNeUCefxSxCe9LAdD4Ok7ipR
vMyN3pxrTMrOBT33jJ7p3khyTOKIgfV0qK6pwqQZTepbFwzqtSeMFEe5hvCXeoIi99ekXTo8s0uv
DfvUYYx3eae/ITyVHtcHvLneQ8xfUEMrNS8topMQdCJighPwaokk5JjPxks4oKoHbEQ+T6MY7fwZ
Jjjz6APN9n47y+IDgtz6hrlEOyqdfwSMQjw0Nm5Jir+rzOrdSiUZj23pPuy4RdtJ8AadRXK5qcRF
0SHs1FfBoJkYt8v5o7x20CaYaYumqUoRlF95Gq09zR4LHUay2bE1bABO4r41d0aVWluK/LoNFoHG
XSW66SDW+ymB8bTCbqWuVxwJeSqh4+oRGPQ29tfesGRqci0HXkMDpi1o/TEQg30hRq9xDxI0MWAz
ED/ea0l5McYAStns1rB7GvT8FgoQ99IgXAoiGSAOBE2pnjyqrZYDw/mGYYfVJsJkrIYjfC+wQ3y3
cnKwwfaqQX9uSxPfu4xwKQDdkzfVc01k7FRjo5DILQ95XiCuoFh22bAc+6mgMdg/5nzJRjuD3D+K
7tqK0W/Ql6B3T3Bb2Zivkdyi9ZYZdP2prPWekd1lIpIlgz9VOxGVCCJF8CIIzm/pAhPvWczGXdO/
SAKEa7SOiX8t6t+khzgvOG2KsKnUgbbtWVTX86Trr8IANk2V4MzLMIbWL1zOI3bfRFviEDzNBIIu
oStrPRooEjrxEU30TcgtADBF+p6mcHQZk65QqLCxOsAS5uATtI4UMmHVUVFgrEaiBj0xj6kZMGHJ
ElNNAtynbbFco9bTAxKlZ2rsEQXFm7IMD7URfizk/7ZJP7KcuwkgLWBvSXDlaaGdm/1jILXPE7cV
HCWUVP51C4o1Te8YzjcOOjfJ7RNmrGRifsQSNK8uiMCxPpr7SApfYdE3LiaC9GOnnLCEFxWtsZ2w
TYSvVVsOtbVvEQI71TI8cGqmfP+C3i5zsj6cKV0jHIocjBOB/NQCQCbgAxp7KXs7JlQXKXsgj78I
AQRBQwIwt8xXPbZrgCLA7DOTNxMJX8LL1ZqQD4IIpUo5/rCa6byW1KGRIKZIFg9MoqAEF0+uoOon
Y6lTMrXPaP8vKhdJdi2N7hwxyeD5+NFKHWbwPr+mxEFjzlV6/TPeSU3oapTPceXgOv6dE7vhIEjJ
sLGG+AMFzNCpFMgyKRKucq8c0xgAhTZYTjoy2s0JI209vFR0oRAb7qaXvg8r2CJFgGojRuwZnENx
wOq9ULrviILOrkJw8GoW4vc4PgZWIb9TqADxnM/zKVL1eIcDG4Z4kNVdgQJVIYrpAeuJfaTJ3VkZ
+33Wk/xZkiqfe2KcLJ3BWReTv7X0xZ7PRyElB74Jtp/buUTywK6MdHHYwwqgbir6u/mHhuHNoU8Z
j8sdUkvdZ2tNT+h2ntEUuAwFciB+jXsWpHc8FNU9tW+SnE6irUedGQ8W5L7FikmKKFFcZoIRE1Tb
Z1JRUkFhSDHi1MB8n9G+NVJ4zrqavCzzIeME1IHh4YL2ERr+rUiq+3xWX9sp/EpTfRcOObNarHU2
VQ0H0EzPJTUeK8JrZaBCqERLZT8l3FWXQVSNfFBTUNibtYUKieBlUOLcB+LHTkrCDni3iF5OFN9E
ZmQrrSM3NXbrgu2T24ryEdIcZpgB8owxDY8uPvZHuTY/StHcJ6oFO1Deh1IEPastPzEC5Z7l5hI7
7Taa9MnVzIHPnFvZZKPuZ+sTIOA5Z/E1e25tlUYKi1/8oUOmtoPZ2i1jV44xFs34OqNg3saW6a4W
UanE0u+CfxNT1RJOjIq/USvYymZx55cMBhET1Lqh1K0F6qUAh2ev37zuYWnH+nSH6dZj16sC7Xjo
b0QR5Wxd5IUbPM0sBIoBfbO1mORCuFajcakSbv9ViGodLkFs2RAkzgLYaWqLXN8AEkLXxbGjlUxL
PuB4CBvP+vI042G0+1pxIZYwO8CvddGIrQrJcqZJvQgVkqezauDfGoj+T6TO+XZ5XpyAWhG64rXV
AxUCMlT72CsRUO7N6awudovrZy2vbZjgkEeyi6BEM2dJd0pDlB1ZYSR10RlG1FKlZ9EJc3zvTQVN
S5lySC7QLdGZbMuOm8KE05TqNRcvYw3rsvRDxrKjTkzoY4tOVhzlu9SgougHC8AOeVlyp3hC4vqo
mehThUtunwnzOSm0T60kU/Ez1md8k20jxMg2FTCnJvJ57i0f/2ySO+5+O8U02VmpuYvfFDfQUikc
c89PArtqSMWzlBDBMC3XQPyI5g6EDGFQHisZez7gbTqreL2UK0IAbqQCy7LJzVHASZ+3UDQEb65g
nyWwNvLqveDKeXFiPTUQa6RIuI8aBJSizKJrqnakjChv+WgcbqUq4oc2zaM6dM/tkmWltXFse2WC
QcEybYq0y8PhGsPtdtM5+hhkBn2t6tvOmsnYEsLaChYHBKR6FwDxB2M5AymZLUrGy/3417++6FW+
7c86d8Olo9AggWAfi13f5hNxI5dsVJRHsyrjizGp32n2gYzZ+EobVJyMEyw6gPgpmF6YzHsliaZD
JdU4Hfqq5WpGXDrAGpK7mNqDk2L46nG1kS7COimQCvORdo6TD6HscogNRGHgQbDvJEYQpompN1jj
U9JNoWvVCSCcqaHFL7aRQ/FwcIH0eOIg+WdhZsaSjelmKmCiGPywNXpaK5U17/qmuUp8x2NsAGSb
0KFVo6Ha1NNdQ8VrBrdkxv6zlUv1voSWAw5Hx4sZ1uBcoqeBZoQURQlUU6vetErHGhsQAEFuKBwz
zBHdrdorskeQWhA5fpAUkDcF0zdEmh5Qn9zF54YMHiOrzM0FMb+OZIsPMwDODjzJX0mf/69O+H9R
J1RQZUML4X9WJ3xq/4T/FCb81xv+JUwoiRYeKhgVmqKOHhL6K/8lTChJKBOixGJp4H2RLFARhfi3
vQrGKxK9ZhOxCh01IfUf9irG6ryiiNhlaoYpydr/i72KrJn/IZ2A4Ao+eKKC1hs6G5auLMIP/5C8
IZiIwmJiykXrg1p/EvzbOOUfm7rRASlZvVL+bhoaLir/eIGabnEiNrrN0NCFdApjvkYhAsoN/L9t
bnQOGCHruS+0YdNR6g4mpH1z8M2hQQ+h7sxTXQvDQfVV0xOk+WcshOiaQ9ghP5qgy4xJvClqAUqj
Cu9LHwPDUWoZWQwjINgcOjAd8VsozK+hFBvQsQfw7Cok02QYt3LWVSywluqgHdZs00pfoOWY3jfQ
QGe4DvwSM7NyfNiXTYGJY35cN1WMvfujOReD22MoTk2tpOW7/mk1R/l7Kv5xmPVP/zhLfy1UlqOi
ULdlKpa2XRz2oodVL3q8SaX3r+um3w3pBm2W26p8uj61PqxapOJi3vDfPaeuaK71L+mKhFo3kZSm
O7a+c91f3/67uz73+zH5+sZ1/3/b/D9/+nqg3+MiHKztp6ge98DW+MFmVB7WrX7ZXbd+/9AkmLf8
7q5b8H6od6+bv2/5Pcz6lnUXSE4Isxfbm//uxQiszDjXLR/6jyP+fXZ9uxYYfM66iW9KP1eQVpcv
+x/f6ffz1mP9x0etu8gnkCnIag+65N+/pxxVzv66H/qmDEgVC9JyFQvO/0oGL3izQY25O3/19Wkc
IydR4wu2/PXvC1e5/d+X/D3Gqrf/90X/pcu/7v7jz0mzmgUtCv5/N/+K9C+v/z3cevT/+c/rC//x
LYPWp9xrRSj5WRge2/HClSNl/Nchq5WKRskXUQlqHCyzCzUN18t/vWh9+bqLxkR8GB7Wt65P/B4J
OzjetO6ny+HXrd935iun7vc9ptDpdpdR6ahD4Q5H4upAyZXImsL1vze7RSk6WySP17+PObQS1HtQ
qxFowWsSqACScdUl6OrdRL3PNE3bS3nWHHyzawBNNicD7/qN0QrTbo5GhyYiMb25uOL83ZQWJxCN
s0nZcnHS+bu5Phu2xlFFzmi77q0P6xvX1/3u/uOQ65Prn9cX/r5vfQ7VRcLrOA83VTAD9sQw6qOf
qtCd/fo4d4VyICsgutTArqBx/Y40HzPb8qA0i4xzsU7t+vKElEEYKgpImyuQc1i8y1XDp/5PDJdM
mKqr1Q1JpsmVodfTCVyUzHVtsZCa9uHiDmQuv3vd+n1Yn0P+Hv9nom9cpjkfc63QlsmqmIkdlpQa
VynrhERuV1fKNgiH8eAHPKTwIjbRLN2ibAQvagaNeEAE5Gbp2n0T+fgY1cAf24jCOREWXN9lN6ux
aWz5Feji054fk/kQy0Ob2ch70QzpY9AGi8h5KeP/ZCBKuA2wKGqjathL3TNCX38Us5M2mKFXxwid
7aPVYEJhQT1wYUH5m1GaH/3UpL5K+7CiR36ADt8ctMUIat1qzFrdGTCDlGWONql1e5oOp43SbcGA
BknclCYco3Xz90lEsO8U9Gg2v+BT0K9wuZcB9ftQT4K0QZPgAk3uX9TLJISFDCljbxnpRM9dF8WD
ENxVYitQo9NLVygX0PCUNcBEA7qzsAzoTnRX2eoRv1gumrJ61ywPvzfZ+hyCLGQyvZqSFItHART1
1lxGAa4X/ObagtH1u79uVXKHadFkYVtuKqkrAEI9JKWxXGEF09Q8h/YVrfuhyZ/w/eaqDCTpuWq0
KkRBmIU4HuGoTO9PAqUKFe7vZluhi9OQbM8UcAYM2YOaNC0okSkNAgYgnMxDUkjm34eqW8weqgMp
m3mgYWIeGmVW3cjMYV+scN9xVrC1CDaI+YWjh4U6/EnAG320k6b7BnX/RwywlXDfPI7vZrgFVYbC
A2Dk+TndCT9FCJQbMWNHpO3eOckXVcfkGvXbMnjtMo7l1uJu6l69T6W8VDAymp0c0lgh+5Ydz+gj
T8aiBBLXZOxyE+L2JRCvEng29QsCTJ8th45reIkOPaN0dNvnIXTRPRDDP5lyohiZpwc0gzpzly44
JTe2cBN+Dad9Nn/LsoeDN74nB5gdCOT30DVomJjAEpwerumgPunqTtVQtzj2wYvxrZf7SXvSLA+3
nprafEy9/TlUtlV68mFwoHMwHdXklIdnJCpKcWfWLukyfHMqqPNsz13rlsqWciWsTHpm9Bz4WtGZ
hmRn7cF70yUQfsZywUbl9oCNwuhKs8cR/fIuzLBPhh7mCN1pMh/ydDt0LyhB0JS+lu2XDnn7YB4N
+PwlNZMtJmox9cOFq0/nUXNQS4L52OLFlTyQBmFl5IuXoD/o5g5qnW/ulD8DnPi82ILjLxOYlKes
2ffIK4qXEK4QyTrnV7lFyvPi4QMOazsBoLW2YmG3P4u3+2v9bAqHUdwpP3AnJeK1O+m8NFfSna95
eugBHytI9WcHx9XjaHnDXRC50hNEVWi4XoD7rb8hmU7a/aTvR2Vbor1N+aT+bjH0SY9BcaZVjZ9r
gYHPfDJlWI0H0LYz/c5mRk3gvqCdoqMNvgXdURvXpDvG0aHHLchU7DFFDiD5KYJntTmT1s9HukCc
7xjlh2Ab89vgF/0A10SFiDlM4DYdwwN06kChzeuoNDDKo/bDmFW1r3D2KEpXCF21B+mnqO/zZA8w
ThGXE8Z5Eqia4WvF3SkbNDYQAfGyDEtRB+4oB2vfC5gGAIfHTZFvphYmEYJgDr3GqPMo2w0qKN6j
iK7e6Iqn8kETgCrcLLD7NOVCt9ln7c7HH7yBIndMZ2+oCR1OSG1RAnZLnX6dDYIB/qQ3vo9P4FLi
nWR5qXbfynvgaHbfnzRUGuLNCEEQSA4Y1XTXtfthPuIcI33H7yh86/1oD80WCMkgPwzZydA34k0W
XFV4Qz4mMu6iV+rYCnpGsF7wgMIb681SDg1DIdhm0nVpgInRw7y00aFkM2prhHOQZglCV1I3Kh3b
iToj3aajjKokQuaYuyQHtqXJmRSngyEpnOL6o8228FHRXbh15l2b0ljZUaSAJKN/LTi+J7N1NE/B
zBUMmg1tCsUYH2aF75U0VN9oNVPXiCfav5sSBlbtFK8C8AYmThCquitWLkdphC2VBSt1OecXbmbj
bF2UY7bNd0WDnO6GdRyNFRtbLApv1EHAIvJNIgEwh9fDkcbIBcXdY/eqKa9VtzNSr911D/IXws9w
2/lqBvqIIF9S81IvUj+232zN7CTDJ0Ya0gmeypcGgjSFVOuYHsXO80WUBB5z3wELja4aVJZTP5x0
SjEfXXSZLQqKe+FPyuWqoOWCcW6iC90qLGoA20VP+Ut2rg7hnXoTvHZ+CKPNbNhy9a4od6HvdkAe
6QRpdMLBAFZbJT1LIz7XeJYcA6B+5dNUwO7zDOFopfeUfsAlZfeL8Ji6E/AQgRyR7tqr9QIkxvos
no1jqu6AoHv1I/iWUt0H9yh5qnASvPHFgj8/bUXaionXm3bGWEb661VUINcAbABWb+0awAOI80SO
FUJ+hFBhV4y+UyncNMHp5ps6H6bpfiApbf5Y4qlFipmiGdaOGhcZTQpsoTZB7eACphaPty68TfMB
MWO7BXwSH7rUM3A57R6D+GeY3nqIAuSTdhS+ZA0SRu1ZDu76cHREdsQNtW4x3abmA9j/tNolIPrH
Xc/Mgr6e6EbVn6E8ScIRQ1LOUMJSaNoVepgIwJo2tvMNFVGqxmxDdfky//At78LXSD1y9ORIQhPC
h8SuXbfDm+5U2wGYji3J7tx6ORrDHQKUWzyWaP1h+PQhGXaxDett0rk3vNJ0B2ieI9jxxnAY6p/I
OJcv8P/0a+JRPwOwupk3sYtU1lWvPeXd3yFdggWc4XGnGR5isOJXyXTwHNwQNRIf6VDEHt9cgndp
hy/jAh/fWYB7n9Sr+VXuUJQ4f9cvnWBD42ltYCu1D6vIEbhj2RE8waE19YB6uePvaOPbkY2nph1u
tIdP+5uO22ez0d09xFP5qlzynXydmBQIAJ4gMjBi8pf4RaTHn9n1i/bQw9o3bHSkRqzKbjpW2aUX
ppSzKYhumn6vt26yVQrXv/pIHclPKSTEeNs24KkdDcqeQU/RoSJJCIWzWL8Bzb/HBB2cINX/4h1k
3l2EuAIk8G3QPJAuYcnu4+pTbyYvOoB9cqCMyRqV2k2fX+aDgv2k5H5gHefMu1j2OnkjvezVzh3e
4Vkop8kLdoiiNhfhU3ymR4hUS/MHoU4vOxT32i67F5+CQ3KmfgxbC/qJH1+A6hVPBbQLO9tG9+Yb
ikz8TXrJEq8qnPnD4Ft7iJPGOaCefeGQaYUmYZvDc1Bf3eieGj3tQKDZ2gtmktxnPCE+STcYGf2j
/NxcEJvY9FftBKGIvv4R8WeXm31D/R2CIR72J4jOl/5a7/3tO2DG+TSfqgvMzMoJdoDITlbonRne
aNwlNINOwPxAScKJ6+3NIpozLYbWXmGjg3yZT9omfGv3Go4Xf+AOH/zDe/NnPGWX0aUda26JPk7y
IT+BV5s3NJkcoGYedhs2qBA7PvsOaHw3d4tzurE2sgMwbK8jTHBLLuVNeI0eRrf7E9+gFdwMG/bP
8+ChMWyXqNbY7VvwQnFZc62bgo+AwRTg8ojxBsX7DavGCzMZtw5nWF20u5lluWMh2zCHD9f5oT6Z
IEb3yUXYaa5x0m4AcF3fybfWNXeijQHfyxYQej7rtTO/dY7sjDbce5D6jhbY+hv231SaWVzeMn7V
NtgSlOzBy9rNc3xrT8NPcjG3/an6kxL1UPl6FX9es0v0gOzTT/iWf2U7kTOx8IuO2rHDd8pBI4L5
87E757Kz6d7Fp+heL4CIcuEbBlVk38TvHBd0oBvO9ESTeLRv1kf33spc2eRY3Wc784/6VL9NFyZC
Jkj1T/0WfwLivsR03x+TY3KUn3Snv1b36lPiiQ4ndSufeXRmV+ADPsrEYfbZNE7uUivUTsZOd4pD
+LrcdDuEuXAjRB5yQbfa1bvK5pk+C0+OdnYv7fI7lsRD9c29irdebu/nY7xpnuZjwBzTvgCJLs6s
Tsn3et+3L/FdCJWO1YVR5CLryfVCzLm1W6RRMbcv6C/bfg5Hzsb2fHbbF/7GYIrQxJSOJjkKp0a1
eRs1fx1oLmvGx/wRPwq+A4Hbh5HebyTRVqetJkLcZJgIH+KZeVl3tM24X2Btl/yqH4LduB+5INNl
/KrfKjJQW0Fays5vAyH5Z6DbgDGehbt5I22CXcGKBC6nqW3xeVBek624D/bRHrsztIKqzezBBz8r
Z+SXPOMh+8YUSmvc0PpCD60K7ExmyRyvyYtp0MvahPfTg7g17uZTN90n5/pISKGNCWNFfCscjOx3
/vU7uh841SMMJlua3YFQ+RDfRffzy7hOgOss4RPdshCpdvNUfAMmZVIRbe2DTj3/kPiAGByxDH4M
Z52J4Lnd5+64x8jhf7F3Js1tK+uW/S81xw10iWZQE4IEO1ESZcmyNUFIloy+S/T49bUA3Xfl8nu3
XlTUtOLEYVA0CYIkkMj8vr3Xdl7bu/rkvhGySPNseCAtznnlnvwZ/RA3/Z01Lns939AGbx6wlHbS
43dHV/2sPsm7tPLSeZ9fl/nBi/ZWv7CLYE5jDNgf/XQzP3NB7N9mfkY0NcUyGDOwMUUYLnRettMO
OLrcELG4e+sPzPDwcD0Yt84WRxxjBaTqnbxjLOUy+TLnl2HaN0/ZHUNedjdc+F7TAyiFnXLuIHbc
6Sd0dBumQJ72oh6xRFk37s45cuKbFQ9WO/L+DiPDjbV379S9else4LiLx/BZ+oDiqFfh6uTkDQ9v
0bbaif0YcU0br9YNuhcueMkd+z0u6ZCEE3vIsTb5M3378M1+n3+2gyfetZ/izuHaDX/htniuztax
PUcYxR7ohg0wNJIdlzT9nukgdRgO2qfxYDA8yyMUu61y1r45e+QO+5kt7++drXhgTjF8OMunD0/9
udyTpPOBrRutxQGwr6cdEj/5Fl/TqzgX/vDgS93TnumRcraip9Of0Jo1V87Z4Du1RX5A88OIcQfv
1O/T6/QKxOARD/1te1MwCtq/3Lvo0f6mQUbx5mNwsvZA+a/qDq3Vzzew+g8j/XwCTg/Lf9YIHmhD
zKf1XX/N7kmjSMC6gZehMw4X4YeaHYx4kzKF8oDv/XCiC1ca9XsT3BC0yLz4ZJ3SXbx3Ke8eWS9c
E1+7ZZrJUas/oRXOfMbpcjjiTTuBFV5IJL7u7Gb7Q53QvizJjBO/4txu7cf2kQDo8GRxHEnO2PLB
fWYn3sI9E/wk6f0VlJX2TKwsfdF+AbHdrGU3ZSlErhGC683nY02wMRwdgdZSf1qt0Os9bSlRrfc+
q1FEHPqgxK6sQqg6mUt5eL1ZK1Fff673wmlwkDIa5icQbd0f5OmnLsKWMdjat3SYx2MUYpEK4CAi
51w8bjYQUOaCfXxulJd+UU7MvU9LZVf3egwqoQwxgfMdkfJHSsVBg5uErja806nJ72UWsgBebli6
WKpiHcOagCe5lPLWe01jyMNMEru+RL83EKOY+Syh8BSAEJasd9NWjbkKDAyXGfm9RWQBJUIAnThP
oSMR/oQGFZKieChnMms2wGva05zQT8JtcC9NaoOxRcUBInd3GrF+nqJIWzR96ZvWWlRfoBsmETPq
agxpUI3jMimH8ZNmF2yKTIOWPaaqRUdAxW/nAeYAxRdU8R4z5K1uGAy4uBqo0R7kIlOEZ5PvjNDA
C1k+j71tex0RoB6RBnwqe2mPrHe70aKkEcPPzdeS7lrjXeu66z17bdYNdX2G0J4DD6T8vd6sjnbk
tP/8c32sUjqSw6PQD4sJvFcHtvXU1mQw9svN+ud6o1YUrnpCBFgoUAddbyoFvetuvWsFwbWFsOOv
ddnPWu0ahK3XMca4IbKUA+HNqGlR68GspDI8/eueWNIp18fWm7/+XJ+3vixVKkCV5Nm+wOqn0N18
pGrzocI4obfKAICPi3on15lWK89aq+snV95msDoYkylSnqYls7rWwCkn5XybB8ehCzH0dwYjEXBO
KkYcPWNDNuJ6L3XcM/S1lLja8R5mCkCnoKbKmNed3Z81o7vrsML5vWLVZJZU9ammqk6N1PoOQr+D
Srb8tf6DqzoI9hZAwx8Prq/7/Hu9i6bALezqbMzUXAUDvi4pIkNWpH7cCBHRG1vvrw+vNwW9ylO2
3Hz9+fWvwD6puPbZfn3a1+OfWzE6iXL+65+sobg6nd36CAxgx6uxBvBPFTjW6IJCip7ICaeyGYym
xdfLORiUHNtYefUdMak/y0xg+nZxmPzr39Z7YcWznBmMy2Z9gYFbSN2t/7Te1LrCj2Y2eB/KqgcO
tmx1fRHV63b2tLWNuGxztDOe+bmpr0c//15fsL503SjQ/4Vy8a89+WMn1ge/Xv71ms/Nf73954ZH
ESKJlD3e1+UU/N+3ONhSeoOkpv21ma/n/b1nf/z913Y+/+XrrWuRkkTtJnSel+9t3eTn3fWFf3y6
z7vrK4Ov7/iPd/pj058f0O1YZ1oZVduvff6338n6znYT/8eP98c7f33Ovz7Mutn/tAdfbzG/zK35
RJvuZ7M0NRD75Ce01P+8+euxv/5cn/fXY/QAqGv9tRltbVp9PX299/WcdRNlvcTvfj3n65//q8f+
fpt1E39t9vM5wGQeWvptfrd8PmftxYbJVEIuwLay9DW75Xq7/utff9prh5Pxufh8orN2Udenf95d
n19SayJ2q9v/V5tYn7HefG3m812+9ubfvu6vHfu3m1mf9/VO6/a+HhuXLtgqqPn/2qP/RntEYJNJ
QtW/1x5dXuPi40/x0T9f8U/xkWX9wzUsYVqGLizHEO6X+MjW/qGS40LKhY2+iYwSFEb/IT6y/2EK
h2uU7aoks+oqiqGm7Nrof/4Pk8BU8tOFSiaiqy7C+P8b8dGa+PVnRAp8HXIm2RDBVOicrL+in1o7
UZV2VFgTTBtKImjStY2O2aXb6L+0k3zpHpVjuJ3pnxxBG//xRd1/vsufIZfaX+GOhJCRGCuEo5GK
RC6s9tebl4VgCFAR8RnjSJHfm9tzNtzC2MRTSrAIgRiO9QEb9P/xbZecrj/kVoC8RC9j3lb+6Fgf
5nedsicU0aMRFTRnQeRS/t+85d+5a39/0L8EXsRayMDpeUeAUN18pRwbN7sQhGe8bZPv/+ePB0zl
P72doxE8CThIV21gYH8n3TaZUsFMq1dVaHCKaFyQGLXwvpCDF06NBD+NdkaJ0Nlyw3Y74Rq5uDl1
8cimAAr+ANguUJhECRyfI5eW0gQVYqgraosyF1vNMSDFN2pHO0B9Duxe25TwrH163qyWzHfExJuR
H35jDHaBMXPB+xp5u08p02MLIz8uGe4CZq6olCHxWBrC9rlJtiDAi621Arl7FD14HdtSPZql/sD0
1IQuzMJ7nFjOz0vLyMpvA9hfTIPktjDlc+qyYlXi8clwKlaPk/2NC27w7dLFOkaJKj4Mw6zuAlsl
Yhbfm4aF72DJ12YaOfIMtKM0JMtiehIqQbRFhzAjEwtLyPYw8l3sofR0IU5F1B0Hvf1llKi5g5ki
VmF8iJwSVkVfRAdNM1XbpmkuihieJ32wPbvlm50TkAQNrqpUg+kx4Pq1mjH0ZjCFmUUvpqlwdxgj
7lvqIk43PI0Nytmqki9qWPPDgNAsYsWfJgX/XmlTwyfCZmuUhzr9BZjjw1B43WDwS+hg2C2dTekh
dRXHyeloz9dSK/fVkE072Q3Bjq/toNTTj0I5WfCRiHadwWBU2JcoaxWxNhI7HO9Ms3yxsbQmMRSC
bvpIZ7qAlrEV1MdRmT1NQxx5GcCZvmAln9rzB/ENT2H1jnrntWvqDIbHouxOGmpdijelSb6zh+ol
oJig0AfUC9AEhtU/iSr/UIdyF7d0w5bt5Mb4pE7ibirvrRpVf9qYFCpnD4Eb5juU16A8HtCWVYS0
kPJQKDylLHem3tzMMbU+WNHDtlMqyiOLyT8zsJflDd+aQ1rFYAF81vmMx9GhnpWX5odCeNQewqVn
5irdIYUgJhasdhL/bhZtet7Qc4uU9iY1NIjVxtzCB5U/8D6OVP+bd7dkXaFE9rjr0vSUpzxbmY0P
NYvhxYYcc/psea6FNUsryZN22JHaJOltLhBqqj3EPTXRLxmQY9hkqRfV7LPdFFdXkw/EnSGs1rSb
MnGpzStY7QwVKVGmREfoLTvggfQna46fOm2HTUTxo8QFtcbJRmlNU2LiBXTn1h/adRh06uCV/K57
tkUQYssYH/BlDIT7VjiWefd2q0XDBZ3/lQyTz8O30KnVBqBvtMTqIbRl13BKEuwE9ARa03lIIfID
1uXTBYoGVnGm6G8IalC2lR6X42acisc0H24nXdDzQBql1VbokXiyK0toIabtEq2CimXT68hlRvqv
BLl+ZAqJGlOkHvoOxiV9ZVu3k2OnYuevDGvXp/IeahbpPV1zcar2SSkkORYdX9965KlpumXcLRZ3
M6YeTsMsrlmOJ8EulkG4E8sZVwKV9Ow9Birf7eHRwlyGzG3qyaGn+dDpFRkGACiJU+LsTEOxIUDz
I9fab/qQ3Ka65oFm5MxZbgzguV7TMcabUvquNTz1Nt9xI+SLvcRs2G4HDpw+eeJORHSH1IgVkDT9
96CX9IUECMmctE3ctaPpMX7SagD2HHT5cTmcnBKF3KQzmIVtDNgzfsqM77LWTV91kPqI3LqKEvK6
xQkZpeAxygnTH1yjQOUUx2lFghRD/jocgTKZmoVwC8ayE5Tiu4x4jjzgQ7k17nzeJAnNj7ZhoGIR
Sm6Nw+A/DoTZBg8OxrsNK3JinvQPmQFPNlyXOpD1EBlwGNixduTBwi2vsRlfJbKnThZPip5KHx8q
6NKY5uFyUMytL+zy2dWHp7qfnqS76DyCO+gAZE/EdMfDZHxa/PmQW751M1VawY9YDNB4S/YTUB9j
jMxfZCye6mLXh5VN89ogpA3zlOBoZCzDZm9cBzO7amp+zd36tzvb6AT0Tagv57HJLzqPfF2Nkvpm
T0tbhaPgiTrH6wvM0FTyUzA3l07lq0CDB0MXG3nE1woez/ZGhTGIDEC+1gj9A3E4m3BYmi1cfzw5
jReZKVw1XWhaWD8/YDUwdibxY9beEahVz1gDU3j6jJ+Ky0cLnaSh6jodG1diwZ+eJuLp2UlsS2BS
NznIcUR18/oBNQV6YN1Fp/WAF1X7sqxvChevqDvvCL3FZKVxHY1Lsbeb9idX5NDL9Wgnk6X3EkzB
Tm3yq42QhUv7S2SEP2RKckZsm/Do5/SGaPdNZ5OC5MaY2cYIWYNu7DqZvc2aVXnJMqrBYyg3g5bC
VZFzTaBzS6bNEO+CBb4zDOnVGZCmlRU6uLYKAJjZzTWZClSULjlbjrT2WoSosSo4hSI5edqQX2XB
SaGPw71ZRkR3NZe6EMpmEdVly5UvarMLPIirqSCfEmX0jWv0mZ8w2CY91cmUFqYzPFVEjfim0Ok/
JmUB9sn93YbFnoqQvoW+U221Av25w0cgARACqYAFNWNxUzhjkeVhL7fa6cm1Iy8ho2LHKKvsqypH
qxNHpJ3Bgp6asxweZ+hIqp3etToQ7Myq560zOj8kJRzGDtfYRLBTa7vfEWYPpJKsYa8N0Smogk1x
UX1vxLyrcvMebIzGBXC8Sfm/bNH6T0F7qPRef0Zrs3VEvs96pjVB0p2HpEWTRAVS1IIec67fzIqF
oqhbFM0x+VCD+GnZHMp1OfBWo/4yaLBCS3DEUdXgCJ47RGo1cZYh5W85XqHOEPHQgXwMWkQFGNAp
NDbEIGUFPnGDDxUVDl9nZuWEp6WP/UyXTIdqCu6CrOsy7bgiz1wroHJuog5xxxQRWVObBNGUOaqp
OTQXqisJQEN7TOrC8FwwFsAFrp0VvJlTRphaq7worc5cR5n4Nqb+ENteibsNZz+lbwa+B6V3jtLF
L5zoeNihTEEAG32bADiOtbDa5hICrdrNzkEx5Q01bCSeVnFu5vR7qDD4oAWE/Dkni9pjFD3COlcj
906rtiC4AJvZhsq0LABVrOVkQmOuP/TO8Gu2K6TQlISdHq1LLxxvavtHp+1MvIQLk7AvOYhUZ8P/
lK25pktzwBTWvDPaDWcUUDehgYilHQErO0P3mGhdiR03eCWfYtx87kRcE3UyiYM53ekK7fMxfoG4
FC+RF2RxGBnl/ChiblASJGEQXUT1OfQTRX1WwgB5SlvRD0I0N1cwvV1KxfhXow3UHmqCLEI3aWQ+
Tkb8YER2vrXbPqSMbxaLVBxGvhsUW61k+gMuUO7H0bk1MTEWMdY8rr0JmtFjTJEdd/eRrKO3wDGJ
2FNyfU8SoDaP773NSRVEWnWJCb1nAGZS0AYtVEVA2xGS0UOrl0gNKcIrdfOr4dTEofYOaQuYfx/9
MuHz44okmDShewBRb966zHi3ydQGO2ggqRjfZ7VHBlRkiJqjknF7pvOzDLm14sZM8Nj59YhioIht
J+Z8CS4xVuStO/qBLYE/LxLg6UYbaNzoXYEx19RJU8Zut6wkEJtohEomIekQoxLcZ+I9zPixG6tM
dkBTL2AZsx1K7dhrADWPpYh3kxPUOyOO39K2z3ZjHrMCSYCeuWS+uQL1NYtbZjZOGtB+bklbry3p
22HDlV5r8BLrtOYNBd2lnu4yVl/oxmpylwbxmuf9lsnWkeSB/j6PJ4YBQQ8iDPYBl3A/WRzUxtD+
HiUX4mFM31gVwcXTMQRWtclcOCdzy0CqUVUhV3TYkxzG9MSNqlgy6P1C1b8LTM5eq8GeWBPgtfKW
mDzFMyK8qfHqyo7Sh0ql57vYhIn3ifauVncbCZiMYnRN/kbCeIRqwI1SRsW8T7alMG7MGEhJgee5
no9AA3KvW7zHo2neWqV471iweitBAWbHQhjhom/a73mo/y7MmZQvwdSWSNR4U+v8rpaJMpRWyxHM
FZoCFfMrNsvnzOof7Ar/rFbaCwYxOtJK4ijQg/Yqo2nbY2naRXaCqb37LeQY7ETVsLCdkidDzSIf
R/1wZI56i1WAjGILKJ9jlL6m9/W5YWoBqUdR65bFZprsmFNaoNdQcydNx2KDjmRkdXBT1dS3prjZ
h3bgG3JE9tM4P9pUE1tpKt8QXT/oVW+xmsgRQxgzwC3UzwBzmDXDFgBVxSR2qpp9kBzcXsQXQwTf
gguMJJRQJLxCSgH9Cgs8SUzPVJFfBbDpsS6SOFWiLoVrXBz5682eW6SQiuUPLrydEMLrFv4Io02/
N8xnMFot/Ev3m2VM7ZGZFRCC0QoAKS0hz67NED6IGybC+b4fOa/dwb0bZpiTMSWDqBvQRzaywMHt
OH6r6o+gVgh8Gd9MiTXBhrPRZeFtAp39WOAKDTJrIEh3fHOEcBkUOc80AEK7IShYu1OK3fLtcri3
w470SGtrm6GLWylnRWdKGq7WyCquaW9Gwkt3ZiKHgwVSf85R/K08BVabHJ4uBOIRvdVgC2XfD8uR
lpnAm4W6N2iH8d7+ELFilBoitIHRErMn0LxYMU7wxo6zwlw/qp3J56eKynBLBQJRuAof2yYMrKHe
UKQ7pS8ZaxIUmoU6H1wnPZdDdWkzQh1c+sY6vAM7JvcsMmcC9CK/Ar29tQrjZ6FVqLp7/Pz4m20l
ekEcl8a/pDqfTGY1m0rUr6VJAHMzauCtzFOtEvhJ3tzsjETloQYIUkRfMwqYaSLpju/QlSSPRIk6
Mf5z/FIvPFhN8VOdELSXWBGmsrqWsfJaQR/HDsXiK1drLiemV/QIOCymOcAg3IeWQN/tnVZa0E6k
fFeHlPwkMts2ekEElx2jOyG4jCjc0cWb8kCngi5FW0begh5KjBA9SWEO3mSiUuZtvhUmlcN0CSAJ
EGWipbHgZtwEqI5loYLC/K6MdrGfLRH5gZbf6g4lsBhcIratbJcXsUDi7JUdiAiz6j7ypnro8+ib
XQTfV2KClSGJxGiA4yBjUEVHiidT2eaRKaEvlM9kB+tb8kZLP3DQ91O0rAeQBzAdPDzlSLPJYM5C
9oBv92aUBjYW82JYSBOkSr59Uml+lxnj0TTZmwwJuynMG3cGAIWJ+6IEVFISfjZmtcZ9BWDeB/S2
mPXRGU6KuTdZoWztNPfzrH5SMa94IzLNYCHSgTo2t2GV31sN/mqNatJuqljeteTJbTsm9mQvgZEJ
KiB9dX/fGqOkOrSwBlTru8UkidBIxcslOhnb7Czgr+oRXC84kcMEsYfU3u63FVn1NsGKAtujqBBm
6E3IHGnBZpA5DEMsS/YsjtCh1lpwyiA6bQA9ZnlaHKyytD2qz08V2cD+sr6DvCR3U/2sU8GAAQah
tGB4IxJyT3AtUp+FdVdXt53N6RhNWXSTJUx/JlM5lar+kA3ND7toifqZgBT3+XSb2tJlQCFtyoit
/WSnsx9BRu00rfCGppm2E+qe1ZOfFibhilGKoX3sL2M7AriOI2Q5lAQPU76ELWvleFAM6QGTIzoj
q4znLrFvOgCfPqEHxd6EW3guU1r5CewNQ62UYy+SB9IG8mOpi6tR47xAV5sGy1CfkpeuBqUPOrDh
nEO+CfhCg3JC5dcIw9yrFSCwhgpRaJqNt6iRj0NT3ek2tGtj4a240wTOc5C+btsmp7N7gXkkjxhI
j72u32V1Kc4jmTNmWA/7Koelk5PEJfuIghPYXRCzn9dqq3Mzb2CZlkSsmlyXC7Zo0GlOge1STlOj
7TDXz+Wc7/OOmFkHShgRVSzhtYXxolsOMzk7uHfRsuZDY3grdKfSM2C0VDIJs7obh+E5oNOOaEWF
Rz7hRFhYUqVtyGM9rONi8tQvO+9qAPCshqqrLMM9xPnW63XUXNKk1FqLZxLljZ1OIJa0JHp55WeW
cpw16YibIOWqkOFmGZYvUBfyqMHvZkLp+BU6uzCdcPe5sYsJGYdNz9irRYEgSsf97ogGoRrhuF4B
/XInnNTPMbuQEXTKJnm2RH6NFKqGjcsVcxhLZixoAai08c2gVbJgdnDUbLQphYKwMIxMVCoouid/
6rtmay5x7G1nxHvVdMAE5jXEAY6cTAHjMDW/rMCkXCf076BbL3FW7JowRjkuQ5ZGPy2JWD7csuIe
96OUxzInl6cdKD4C4uZc0bLfK20jjZLOF4JpOZmVoOY0jnkO7vFMxfdddDVFwYw9k+jiM0O56xPp
W+N4UxTaAizT03uzUt4KgApham91tXp1JQDlATHKgUuRdgpxUfzWZ+gWdsYAHEK7Q9QbuXuRhDka
cJoKNqho0nszGEcXTRJLs/Cb+CjunmrvlWhgRPksINxZE17tpu/FyPg+uXWyL56Ied+Blwq8Xqhy
U9voh1eIS0r8wQjEwDMWCFJj5zfCjSjPCY4/R7FgqC+8Dr1QHle6U2wMApNBFO3mAJuGLeFXS4tK
kIttSa3DgSotILwFD6O2zmPjTHBiyQdP9fTXMIxEs09YA6bXuXGTPVWUi6WASY0AmCxX0ZgIFPwL
SGkxcG/yTrjgIJYi4ExtvBzqu0EH0cBiryWFpHwaWpOYVEk7gJSwZ1hSy9xat3ypWXcYZF+CFmmf
W3p5nz8q7yKAjTljDoLcY3tTJK71FPttZcBxUkxf9JFfV9WxM+vXGn+1TBFT1yzJGxG8WUHsB6D+
mFz5rkkOmgspx4416BeW82yMKPNw0fQ2Stqi1W7IT0f62mB35Hwf+BROKV9TqUdUBBlOqY3iQdqV
sn93dUrKsZbdWinRqGnIxD1ppl35MFo3hjXBCdNHPBkiZ4poc81rQcdXVnMTVoghcFQ+KpXKCE+S
ar8sMiJF26oiuobA0oUsNSoDpKeqqfEcQAwz6/rV0SeaNp1yZYb6WmHpJfzqOQmdG/oE10ZjsBuU
UxXj+Zp1+TqmU+UNVXmwsClj4ytfKQw+x6PxOCvm45CSntcOF4We4yY1XFA7FXpOjvhXiO3fTKX4
aUoeSBWJ37NTt5PAfKEQ/WYp1UNWEYTccLFMZxxLE/Qc6lg/VkRQFbs3OccC7Kbyl6FABGsl45lc
iCzT91zTXsiF5msxddw2XO9W3I5dMpJ3OfmdNRgYYtI+WTAyZg2c2V7G+koFZbw36wR8VD7k6P+j
y0KQ0VjWEvA2bnPIUZ4wH0rLdL+hUIMjzyIQ1JdXBDVk6sZJ97Jizi1os1iJRB3d6qRKHCdOSc8N
gn6vqjg8BgffSgWg80pQ/MG2xxc9gVYUG3cN9aVdYjpEalroet0EK5AAjpZTa9KtS9pAUJ0a+3kW
1g/V6uOtnjN1iqJy2JHmGi30lxVW2Ses3NWwY9KJ9GllxEQLRmdd5GUhVQQTCVGrJn6kxG8yncbb
RjDsx8R6bPIwYR8gcs1TjcbOtisiMMtvWm84MOmo6E1w7mEMTdVRR23lW0HrXod8r+YfQ+++FQ5Z
SLCKkcjVP8ee0aLF49M7j4oceb8EJ1fm4twQIe4nJkYzlWmsvUQl0E1MJmrKy8K2NQ4ikJiEOK0y
Q8Nwkl+drF2CpRkgxwgx08KLdDumJbZmP/Za+CDrjgJqj2Vzqk7rhKUG3oPbqc/OQrk2RYI0trbv
x6Qob8DiVFcLj52hfs8HIqgaqVonMcbPSVeH0CeyhnQ4w1dKNTqX9Oo2qrSeRD2YBxjBlAXivQys
4JxDNzNpMdV1pR9knj7AhKlvLXRnJQi7/dyEyd7UMGnAME5L4zGaxvdGQVutUPQ/M9mTZwFuWhlz
F3YMLZiA1Xw3zlxNmpKLbsgPoQe4AZbvzLEXz2MvH6V4ypU4PELCwWjxXJPKBNj2OEtsEwSNUA9h
nrpeC0OFDST6AwoArgajdRsKLtnEo90aCgVgaHWYKMSlNhxQ5ILgHaWyH1f0mhyR0wtw93HQ0Bsd
aSOq/HjrQI9iAT3wgNZQQNWqo/htPXRJmWOJr2ZI5NN6mYFGlP0G5XemwQY2DfdGzZ17FdTmNk/7
W3KTgU7jabVhTG2sqn9ZCFhOr1JQWGBbrFd+G5LfHVSXjDXqynX1uwvxxgZsluhWkpSr0tgGE0jB
5WjoM/fRXfaxXKZbdYrM36F0AVhl9hm0vDopy21ZlIh2JwqhIJisinYvwo3DGGMWXelTEeh8gKaz
30EL9WJYMic9cV/dgTYpuKNdlTnTIUmZASR2Hm1UrVsGoqTYBib1jqwPrp35zaCwSJjJTIEu20H7
AmOFao7iP0s11dm5M1fluelofRP+5vMNJf0wnTSEoduimPGe2JyDRj4zP2EnddYbOtnWh1YpNu7C
O2LthdtPVXbOqP6ONaK43Mi1T7190lrrfSbJFtZAqOJAAike2e14u97rml7D0qtrNPTR+7sB0TKd
A/AxYyoQq1wi2rAfDqZB4MHA7NirAHttlal6ggyfHrX0YI9XHfbLJmlzsQmjptoU41SeJofROkQw
Hgdn+pXZSevxRSYRZQpwudodGHMQl0MfetQatlESsurh+niQyngvyK2gYJHHd62afWQmV5nRkqTH
M320Aj37USfGXqouzkLzZ5lG43UWE0vJ+D5acDThnLwXqk2bVMeV4WjG1uyCFwDNeBTZfa/KX6Yh
7ChlZ8wa7UsBp2Hu3I1itcmtu7B867mHNxvXz0UaUI1iMUVOYIyxGojNj4k955zskrOQrO2q0N1C
2Ufg7xBFIqgs6LUBxKxGS2yX1q+BBrzQM87ZCs+JIM6iGJLsp13W98NyQYMAZ1RS5YKX4NYykn5H
Gwx/RTz97lo08S3wc3QR9z3riI2ISfYqsPVFyjti5YvSFto2M/Du6RFQstylrxGHuFDtMHgOSZB/
wfJlGy340PmxrKFVjnbz4dKX3yoYJ03qvVUL/40GPTjMpGeCTGt1ayYxvDNbEIynzyc1LWd2iuV+
Qelci+ubqohoIuV9c6yr9DavamJG9bpjQtJgsaaBpQX9K5GbxeOIe4KpJelAsnkqpqo8DjF0OGas
CzaceEzcp9vYgCjR1JDhqv7WTqcFrRhO2HIpDjnu2N+YlRkR6ElKrRk86SzPIEiLDYHhj5opgy0X
Podp4GQeA/4vZXFLd/wUWCpeLJtY9rBwLoQztOcq116zFh7bmGXafuBo3GYcvD7Et3lX2r3c5wrN
T7NIb4x0+q3TENl2JGefdGpLezMtfhQRzU5XHykO0eX3o9HvAwuLce0em7AM9pZomR3p+n5MFA6+
eW7oE5UZHdue9q4CrGIYYmyV4aKd0CDj2RRKp2L4VqlTubUEl1AmNuDc6PU59lw/2OYu6mrYbqV7
P+gUOq0ZF2LhAARR8GO2SX+XmoMG8yR3PCquu4I890PMeiisSbrSMpuklVBj2eFGzWm9KbmKw5oo
Ih28Jorxf97VVQ4wjSwBlfqwafl10dx+vpT+If+0Prdu5Wz8WLcQq49JoOOqmJeVBYrK1sSiKPkd
qcez2SRvY99Igic1hD80F5fHInbkXTYYeLCL0NizsgEN0OsuCpTZvbqcAZ5RaRPe3Mo9aK6fKkVI
xm1455Kb+vpgzaUE1+8Gt5PNwVLob0Vrf6TXKVS0Y9xmuV9NwV3VDOc0cud7PkN8Uitg0omA4hd3
G3CjmHP0qiJEINxNoR5fSbOrd1kXYXDtPoRgHMtRrCNsS+nv837fNC7oM8hG/F5Gmrk3MJ+PhWhL
P6mqn2kETaDUh59Jrnn5GPQXlXSB/eCQd5qy0GJeY1xCaeKGB261NwCUj9XQ+fT1CzCdcXrO83Hv
xnwjOVFPGz0X/aUGJIOiZTxUJWs9nSlTnhR+7BpnGQcpM2tsNXkpAWaUT6OOMGOBvszovhibR37B
vHtuS2zFafVtShXatHqLXZfc9MEa0Jw08kxNilTQGSRvm/XipOjQxSItNY8Guj9PqOOywioZEGAm
2OVvSotM0kX27JaEbsS2P4ig4uc9kSBKpbTelAQ2qPlyppvI81xjjB+IrbntB9veRFQOd1rYuCe6
+Mdapbs8ENINX5OlzxBukxzOf4i0yrGIYI2gMG6GeHB82zaa225mBoXa/NZQdaxLsyuXMpq7b2ir
UX0Q3RMqnYSF9+RHsV4dKQBCg1fdw5B5LStSshGnj4lI3mcEFRu45ac+Csdj0aD9iCO6zXUBcXsS
1PKKHpa85eqdnxYc7Ki1NvBw6nPX4I8eqzTcEZmjbzqF8z+tqvc5Mmy/ipyHCqzLNlmcDPVEazpZ
ZEh9JJKzOQpCZ6R1mnQrJ35i+K0ng9eR2sMaj2iiufydGOK7GKZfXVQjK4rNG2GLM723LYUhipEk
Zy2VpWdkeYTLd8UjB7G4NSeMda3MiHKIZvObde8ocXftYgwvekjBUtWSLclyxbYpAwsv42AfC+zB
ip2T90x3i6RCQ3Cq9PaFIPthL+yMohkL8oNsc+dM9gE55o3innrino41ifCnQfAxOPzzYwim7lyq
ZcMaxNVvrC6Y92OqG5ckqBw/NXpxWwZ02JPo0tRmAOwABYvUE/Xe1oJiV9RGcZjp9qBwgdvZklrx
oFGH/F+Uncdy29y6bd/l9FGFHLokSIJRpEgqdVCKyDnj6e+AbuP8plVWncZ2adu/TRBYWOH75hzT
1iStvacCi/tZ0IR7BVQt1ovJjZX051qltV4KdXApVAFDflmIl8YqBpDwRnJFskPOqpGxAfZ1mpw0
yrEecqBSecPmeuqWDx3HGPD2UflAjBcjXAvyB48Y0nkvNulDXdBEyns9fpBMECBJR19YxCEyp3wZ
PlTTPyoPpf/wTaGXpMh7cAf6SzWb1GufIiKIQ8u8MjFRkK9y44q8KpvD2y+PBEUsCLmQqXAjjzJL
FInf/zf0R/mgEd+w6IOnJtb1Wd7RW3ctgdZiAXsvBHYV6FV3cD21PdR10BFpnwOc8eljTr9fF129
yC1sPXJsaPtKqrcQwR2p0c2HOjKvNZAPJuw3klkDu4mm9gKo5EVies/hWAPw9kvax15l2HqvAiRK
Q2AhHYntVYPj1cTQRrpRJtlo3d7pVw7LoCwBHrS6ipOc3mgpSsNeZl9CYSSCQlEnr8IAJUWUsmOo
hwQV5YeuU7JVXETGceSKhVDfpV64seBM3Sca0zEd4ITaq8V81qboorh+NwJ1CofIZSGiI6jmKCVU
8i4mkSMme7+kAC4sysDX0QUY7V5T4a8ApDU3iHbA3JbNfe2F27rMxlVRgYQQtOhI4J3TlF246SfN
lzsyybct/eRewRyYmd28HjduYeiAXwN2dmynWATql1TM8OWH5HAkQ/lhuhO2BIT+NGt7cU6ETdKU
dpMSA5WXGr3R6VxLl2ROSrTG5M4kkrbVrihZGnS/oOunr0YPIRZCMBA6skyVx1dAwgbAGohMYMMe
t4DzDJOENk3X9yGbTQ5NxCApQ7OV1I5YF0rAd0YW7uh8bQkxBkjhmtkSkBWw8rjsHYafxoXdCW1f
IGKFtd4GFM8NAmDSgQxZlVzCuRb7mtPoOmf6PrWBuUoLCKycHEIai2p4rQB+Hb2hJ+KMohjT9riC
6D5sKOzJXvAwju1471FGgOSNtiVVRHdf+Z0/V8iTaCzR2iCJI4xSUen9QweC8D+PmoIc3J6aAF9y
JLW0Ho/GKMlU6vamKEWHytSXQ9eouzho2ecZhrlRWz2YNQFgolgcYLMK07lMvqMriFBVUR6FMP8c
4vLqI2RmZMH3zmmW95qkTGDYBCgwJuuKWQu7JbzLPqNW25ThTnQrigLhQPC91d0htOgNpmNL1JMN
a7+7GHQ/ncN3fsx6+iODaMG5bWCkkM7cbWEyKivZuCMAPLMrn4ZNk8vJRgAdyazf7HrkZUCS2w6/
dFbs2JkdvNHFJ8p4o7UezRXRzy4c6yTURvq27K1+U/cqBJayhSChNgvasbA60URsNEMoF92AEi/z
ngXRQvZOyXg1NMVx6BOWhhJgCmvokyxzDPIVcyr+OKVRHiyZpASsW+EyLcx45cLZXlgu4qpa9zaN
mbB45uWpUjgBt2wIgG521FBTX7HHvqcX64o7djYDg7HdGTjPuj4uSRXV774PjtzJWZnowsovRgek
GIEEGgqCVluhSdVPgo5TuGi0eNHwfZaxbOw1AzlunLb6IhI5RxeijDJc8A5jIue7auR4ISgD8Ti6
SlnHtagSIsabdwm68TYMHxTPjTfRSMa3KOtbS6+JrtFqRw3Do5YNVEliDw5FoTZrsgY4C9VeLMFz
aqTt2NIfJL+VQuj0e9+/tNNP7mghS9PKgWJ1Uml2ohOKWOqV42kQ1pCxmSCKynCpukWyVvpB3AbT
H3z/JKe0+VNryjfva2K89yb84FNbrzR5PpLExjjdBJAXaF6f2qcOufvFs4s1MKpj+mS+tO8WhJeZ
6pNzsBQo/C7YVqkPHBfUU8FAUBfdCear+wp4ou5OVbGy0BIKs6msQk6puvStmfTsYehchY7o4CJc
6O/8xl121vmryOglzhvZLHmQYUwfxmcjnIhjiOy0Y2rNSsrXV2MHsmcviEvBeSgx+EGhZ4N/l4Rz
60KLUHwz1vIhVObKOXrTjaWa2SMG0RVQqshOPyBoUGgr9kYO2MbWT0Cv8IwXb22+Z0KYYopYR2hl
plupWgzxTJHtBso+1PY9yugE/z14AEgqgFdzTgzxMiR5bYUURr4v3jLicJwk3pvGRRDe+eqI85bK
NarnSHuoMXUfxRphSU0r8pV85/6gItMq53hEV0V0Sc7sulVyUoAPIVdk7jjhIWnW6UP4ILwgJaCU
hO1hka0abaE8qG+xvJXFGdi50f+s98rV2oQMVQd2nGo4Hs3EWbslvDJZxqA1X9rXpJ0pJ982j3y5
Ya6+96vuMe83ZK5cmgfIIMocqe1eIJ0FmMmZVQ0J0YoTp7RALtIeVGOWE/mJCmOWXsXMRk0iXEKC
tOCBtYu2tt36MN5VnU1e1QRpoeFDuXIWa2QlzolNPXcO9pcMqhdT2ILu1pbIRp4NhIFd8iDdaZe0
m6v6qZGdGIXvXt3g8W2xSNOHOIsn4yIDjmTgCGuRcV3YT80Gb8BIbTicC7tka+4pHHOQvITruJ9G
gMeJY3C8Rxp27TL9LPfFs3ACColCf5WsocdtrwgnF/4+4cs8kjuNoIZq8nvFlve1tKn9HaSPnnI/
LBUy76O7kjXuBTvEIxNwoqyzfCEFq05docSoWVQP1tpHfF3NjfWQzERlHV5Ncd5wku03BkVmXlW7
uRTL9MA5HC3BgK944z/Ek656QntVtFjA4u3kWbjxzv0V8tZBWwVr41qmRy1Y6x4QeftROslHd83e
NCKcdiJ/RJ/lNpkzDVYUS6itLj1wWihBn0mPeiq3LorNx2apQioAlJOiY5vVju8vUZP4h/413pR7
45ivXsE6VDvYcgtUuYVN3sJj9IIh5Gyc0LhkT+osoxbtwdxbBt7CN+f1V/hFehbiCdAniBAPonIE
Eral6NO9MJUpb/T5JkE9CvAV1e8YWd5B4cag1HRg5bxpEQCH7ApSY2uRmnapt2aH3MGR3qoXccqY
BPMh7Iu12MxRgVrzfm4+FWvzLJFW967PMrsEpJecJ0cPUlxodU50jjtHuFArCmseKeUg8ULI1Hv1
FL7CNCkWxko7jcasfMyJoT5zThy/CHqtgfrsxLNysk5+uKYM5q5HCsgH7hCH9XAD97B6E1S7XrHd
SBe0ifSNv8nu9Kduaby4u3LrwUPLv6qlD2DlDcTd0EA33Rp0T/jHZ7k6ayB9ZA59um1j3McnIjoD
PN6z+ErdHuLXPLojn15j04TTxiHpATEy0rruyxP3xFuBHFWRuX+g4xwGDDCHDmkNGRjMQBc8CwVr
DYOGnNyBZCWkebbG3jOZucqaOz/LH/xXAbiYOK/eObH2i3qYTaGPDgc/f1E50tFHfbwKI1vfNrug
5GEzmEBfTUvTpH2YmXf5iZALE8IUS1awFboVCdIIoJHX6Qu4tlewAeowF8t7BJH9eBTOMn3H+/CK
nlugFDyLkxXwemkP8JbmnEPPtJ4z6757B3Ofg1qz8W/vhHN/tHbjnUATlR3D3tp52t79hDUT7gSC
SGf4MJQLKyKZOemTdjGOxrN3Zkl4NtbKh7CrHN6/kEM9BQPQOCReOeVDuUEMFKAUnYt31gIzw9x/
1r+8LTJxj+brTH6WKPR3MzoS5LhOlDvLmwUrGrnWpoLX18wRAIuKbQFNOZeJXX6J3kLYhC8ij/Re
Wkt3BSimXfJIxiFVO1gCpOUALgwgI87J5Oq4nLuYqWxwnYL5UOxW6roqbG+dDMvwy6ofhHEG1KRj
yVT3Pdcy2UZsT7N5s1TUtXbznKwrkGNg/8oZuDxxLexpwaKyHmwFsQwNEGc8+ekKkGi68Oy6m/sL
A2n2SRlm8rJ+sPaSuMq3mCA1Y1as+h2kF14T6U54iha1w9ZdPgaf3j7MbPNDBCfGnHocpBnahcY2
khU6YTZB6nvq1Ft6nKBsguIKsGvo5nI677fIfAFfHdJn64k9urQrhBmUCdqAwit1fuS47od2AO0n
HyMVTtqIngUQCbwofs8XYesxLdjCST977UnvN+M2tqtVNfcwAK2KvQcoJ32UL8MTzEvzjdKPD86T
hChYr8/+Qz4sqndeORhW9VZ5E+65u0tp4/o2N8zo7rgRYzEPCEK6RL5jWaewA0ixlmmj1ZQ1eUq8
0zPlUQw2urno11q0g0/nSOBmFtVT7cBXskxIqDP9w4WA3tuEk4pbV7SNfftVEwBK7UumFrRKHyoE
g/P2KjzDX8EF13EYuzOJh6XftEiHexJz0y0UOc7+s2LnO+qbap0aAntRtgB2XFbv7loR5lYACCaE
KtWBiALShX+xJk8MzxY3b4tBcVjIAe1np7vTmp3ur3BjEPr9lTG2ye3TZgbQ/Zl2aljuhfPAfiOY
aw/lqUMm/5aiuVwA8OqPwtJDUoOy1kCZDB1wwYtJuOjKdGBoluMdI6w6JjngatsX5zSskD8027i2
TaxI6Ua+5783hFmK26BdDPd9C2F1OWkrI0i1M/pIur9U0qWpbTizB/qJnUKYQY3dAxeqzAsHSaHZ
s2HLP8v72iLB13HZhr6EyVo6MUEhf5KDK0XB9L66C+5SPJWbrlh45+YxKlakwvLG0K6ZebaxNtm4
5O+gUHwW/QftrlfwqSw5FaMM0B0vI4hmQ3GO7RwqpODgvZov8p5JIv4MT+2LQe3OaWECZrti7W+a
bf2s3ufxaqAjjKb0rGT+rME2pcz90fETEEiF4VgvwDfha7bJNlMA/92lho0F0Ccc6c4bz9lH/jJF
aeHeRPNgsjX/9LQFdo/0C29Xon7iLRue8C5iwwKvikoO4eAk+CacfGncleQ5bSiTXtJV0GyrM91O
91GAQbcfv7Kdfs6eQhMGk3nx2H5t0gc8qHOlnvd48/a5Zuc8LKwj8JF4WXlKDLZTIc1LFCjz+Mo+
rk5fPX+WURrd99T1HrlOzKGYB1i+NhG6bqCe93Tc3PxRa0/CMTnjlOmJdeU149SBVPQNsef4ycJW
YIzYemwlZqa7FR/RrZwrTh0bQQGZPnMP5gTR5fa141w7aXt09OHDsHTZo74x8AUSojbsWzH82BTM
05egsMvPZkcaO68MyxOqOgT5D9BnhQ3MRse3kxPB8aWtLaGULIkT25u7HC+YyS54buz9O3YO3gvv
TLxtYXRjgVFXcEDzsz5u8nA5+W0jFOyLkuRorDGMNm2jHQxwe8DYBuoUKpG+SPmXhBHR8czPtH+9
F4kJix1VaGMsSbcRMKsHV7LH7ONZeMn7FzE7tbFdPFF19shSXbKDCghlmCGkZnvWl5deLVbmfQO9
EQLZqSbTkL0P5L0PHgarasQ2ngPNmkC6fXLpr2Ywa18swy43hBNSZf8YtJl2wdBCd1JS7fFY0vJb
Fo+iw2N0710kRUCnqq3Pxk9eUgg2Zce/8oJmKMeXxFmevBUiW5P5cxPDlcpeW9iJ2/jiHXKOUBZ7
pQbBzieFgHv1jf4MB1E2rOYCm4y1Q7FM+ihi8Q3xGfdctnQUX4jKu1DMmFhXs4AzwjNeH5KI2YuL
28zm4Qrb+IXaHQeF+LNytwhIpi77xftgNk6EDYqq+mA+Yth9C79KJ6Slt84X6vsEwrIllzMfe+RZ
trfu8TJS18t33SYBaGlXC/8jCelhcR5y6hkqmadyEy5YoxgvzROlAtbr5onSR13MS4wttmx7d+q9
8JwsxXdxWBKlSiy5cIyYDxF+csvrV8gu6nv5xarVFTaEGFLXurXf2sTDv7vb6tErtyFi3rW8E2xj
k2Bz823ANY25FpfFs6UzE/GGcrO/kNAL2sza4AMx0ErYbr/UVtapPNVXxJyPJvlE+B8RfvKuoghd
DjufFPdF+MXsJ8W2TnjY20CBz5t9tqCYWBXUBfpsVvn6sTn5yi7+0J4YnffBq7tKHMu1+8C2tsZB
wl/4QW8B0YU1PvgUMBcGsEBm4xdhB2geo/zCIofJZvbXt7ROIDgyrPpqEa6rjY8F/iidp8lmEolx
hoOzdcynQ6xJh2FFPc87wFZ8eiok2vI2ZR+atnjOWRiLF/B1UCCX6oGBw0PyT/LW/8T+at6D4Am+
wkv7ziIgnKVl+pxehmSVsU6c3FW/Ns7MUbwUxgddNwCcw4aYMuMZQjMBV+OZf6x/rj27IZkomlG8
HUCGrtkRuwDP5hzX0d6GnypHDHZGKsrJmb/HXiXeM8vDtMRusQ/xwFyyQ/aKHN3aTfVNga7Pwr33
zj7v08x9jD8Zw+0TW+hhgx5TPAV3TEcyUw6WMyiO8+qxetSeq0emR/9e3GIkOBbL7pGzq7pPd9LS
2K4jgHDGU8nbViAozZZMnkyW2jN762v70jl0Yx7zKwI1wR7QkW5attLL4YkDO1m71S5HJ1nY1VKk
5Uez78HaMJreylMB1A7EKaIwKMEX82not5bdHtz3rn8Mq6WQAHBcZSpnyxmqfsc4RJT+eW1w+HCI
Aw8rgUucXqCe9MBt/uUuNdkZ1WXCDqBZioXjrfgPs5W2HQ75HbMgmkNrM3Cx5aq81zb9ijsg7pRF
RUPwisfYn4FRpyTRa3iB1gELJc2tw7R9xkv4lrIt8xf9QvwozFVULZjAHwUm8km4MMsdY5+/Vk/Y
KWQOntJJuAba3NPqllepUVcGIujOit2NQGtm8/0TsdgQjKPcAtQKkNkoeaUR72NoevFIG87oa3Yj
hYZACrZ4ZX0x2gbfvx8hwkqiumCoWNG2klpzEZas43ieXGJyMUwpY/wkxAqg8Frje+uVIG9ELeVH
zyQTXKV2VoS4SwL2XqiUUYh2zTESw2IVp1yPn7dYnQdeBiICpE2I7Gbe0NnA4z0qyOCqnSr1bJd6
eObfv/RmuW/UXF9Fuh+DfUtpUapsKOMSMpj1aX1mldXuLKGBpo2ciyIs+oRFkgucVL5/0cdrbAje
iuYCRUwExvmiLgO2D775iMiydPycjTm6RyyIFJ5VvKcoOSjRDuOHqIUXITp6VCy63DMRDZBk0ZeH
TpU/5Aj+chpymNPNk8v33QSkR6Jlauys4MzlCpy/LdzdhTd8Krm7d2tXZgvrNZjHnkJdrnhVRPzH
PIhGlR30yslM6EaWx/5kVE1Evi2AU8gpnIByGPOPg4p6dfo5MHvyUYPqQwhh2cb5ueyr+1oYI+ZI
dZ718Wun55RQh8chF5RVrYoOlfWlNECwHzwnF+SDwsHTat37VFLPhsvhyJC1GRBETiyl4sixe3Jp
7iy62nzIm1Fbwktns9SP126U73gcbGAy1aVOlH+YAqBFo21sEubfTVkTNpbr4+jzHVcpd1XaV+sG
lxXzTByvS4Otq9E7nTj4h1LAdIIZY1i5RbNqRS+YT4GEMDOMvRlb8CFTNplWSzGQZELaQKO6siz5
faBoTDaC4RIKATXfk1z8o49jo32pXakgEuGti5p4qcVsFxqx2WBgP4SFz2lYMuf/87+In5/INSCA
8j+wOSbiJUPTLRV3Jh96A3TR+1hOW8EsnU6FD5FZYApa1gvZDdZVUs+SpFiVarjJAf+BqBiu//74
v/ku06dbkiKaOh0i9YabY/RaX2uZUTokoH/Bg7PFyqN0EFLFECaBklvqVLtEvNL//lzpJqhMNfna
kqwYlqnR3FLl6cL+Q84RKwKl5V4q6bQk7qzEKVbqq8DojoOOF34UUdMn5R4bHnhY9Jy0kznZZspa
tbrNL5cyfcfbJyDJxhTnZllc0c0TkCJNHJCHlo4rgkUICwEshPDpZyaqyDuf1FH6kxMQhuHb0z1r
r5pbjHOLnXDrDb8MB1Li/roWmew/RTFVTbZur0ULXEkWsoBeObHkTA8s8BNWIB7yVx8vmiuY6i9P
QvlpAMpYPAwsJqKu6jdPIqJjN+a5AAU2pdxndMnVUDR0kuy0mhGq93T7Dal+yXMXYEy6mmIBip6t
PXIAXCbxRomB6SoU0USstLNIZq+vavwlN1piu8VxVZLDgQYkH1Cm1gmPN29ogReQIzgQIQ5bBGZ9
+vdD/emZgtw0sMiaE/XqZlwPnpqzKnmVYyYshDp4mJledL+8PN+D9HbkKDLvjibC3zIM+c9B3ON0
HmpLLp221C6waU5tYmw7g+J3zRuTU4I1IDGOeQuOweKHzlz3obbH/wEYuItPus+Iiqv82O0Iy9vx
7Fe5qX5a9cQsyV/iotyPAwCNXC9WYuUexcYn2yMpl/++WfJf9CxeRkXWNVm0TImAwmmI/OdltDS1
lzwZAis0ERSZRgatgHjVhlbLkPBMxzJIHILK1z20J3EqK5tLqH8PnkSetB9BGNH7T8+SP82oJKwU
5oLiQSsYO+/oJmb5yzvy49yhqDTuWLwMWf/+8/9crlJZemYEXC4ja95IUG0wXM3HCTslJe01oqU+
efpfem0bKtQuPQRw1GTIuhDr367lp7dHYeIWVRT1CENvhoCHsEQSzKF0Io3uiVFEgz3RRgafmlAh
FytP432qCRPRPdoYnZ98/PvZ/fj6KpYmqyKcN52BePPs8Jv8/zHYIyiyS0mmyNwGiESHqwlveCYr
EOCnNw9f1oRhnh5OK59Dk7rShJPpsclhY+8/3QmIMiL2n9eh9FkbEQVXbw/mFXZPzCnbqrH3D5fW
d9/gRGyxUVIwDdvNRFmqJwzVv7+Y9POdNXWD1VhWzb/mJTSoDCCxdKpsqzWU2HUFVyCqtWUPaqYO
0RKPkrWOKZyHkF/+/ek/rYuMsIl4RpSmfJujqfau2qgJa8IwcXoEShPdSDe17cKV5BnXUEspkHT1
L9/5p1lLFSEmqfB9INnd4OSivknbIe4gIfc8SwQ3L7qZvfz7m/32GTerHdHtMj5RBiwiv/2olyvV
TH6ZfH8ck7wMkjIFodLkvh2TVgirRa55KQoyzzpaAAOziNUzwLQsPfXfmCA1WGhFs8cvc8LURDMe
/XAc72KX+Lay3bci/lBTluxuiOlSGVQM/MF/CXJvWU95yK3CSCaR/gqHhMroBIzyjPs8cN8m4Jjp
otL4942Tplf5z9leEUUiV4kGFi0k+zdriqrljSIAC3I8xOmzmmV8psbJQkYENQ8TXjOjiq+4u2k5
gLvxhIKuSc7WN7dS+9+XYv10JaRIs1nVZMm4nXQK3RDNIVcKp0i/BI9muy9TvzZqiT7ucOrL2t0q
ACt8Zfvvz/17d4Jq0kRYZ+gmcdzfd+g/E6/lSfVYRmTQjKNPYhjvZMXNngP7xY/GpFu6v+2HphF/
c8/5fqZmYJzXFPV2d2zBqx2HwcQdpkIXD1Fms5V9ysvw4d/f7MfPUWVR4gEzm0/pvf9dAXXOcIpV
GhnRd8DUXHkldJgZCveXvab597ZXkYz/fM7NZktQYt1FOJI5IClqwVJtNN+c8kn66pEFSJlKX/E+
DkhaIRideTt/VsO1UYQXvj61hrZpl4I1aa6UZKGgx5IUX1yG7IRmo59wxelg8meQDzoUbIUK4Kbx
qBmpVo/9PhfTFfxQ0uk1EUUvdJ/GMhFVuN7ZI+ddll2O+aGy1orKW0J3zxI/2XUqHTqpNQh/8FQE
8Fm98LPxHZ+5sO44UOKZ7JBH0svPm/fWFJEXRD4RJ0WKa6ePXjvD5nhKq23KYbdi81kyUEqAfcwx
N3W1na2RIUkXfIwb0/Ofu0QXEa5C19F69eTl/pcIE8+OXDrYJPJSwxwlY1lq2pO4lEOCiYu+WLlU
WDOLBnhLCDNRG4gHzN5/CMbx4gV3/x4p0g8LExtKQ2MyILZZ0W53S3E8CgrHtMwJE4AAst+d2zg9
KZ18NkviT2oKlOIQnbDzPFpJeKwsXwXS1GH132WBthlS9Yx5/UmTyG7w8+soxC+SrsSs1DUJh7G8
Ggefwk6h24HoPZStnvJwSSrElLjqXfGjhAWuG9EJWxtdKtV/ACJM0QwgqGK9xV131mrrMNbNWSaV
vmrdpRqmNEQS61AW/kLFRlir/IUwDuZK39h+h5czPCWyusNLcpLr9oxlzis/wiElZ1D6GDxp5QrG
AR5MNCOp+bVJpVXe03oMuO0uGWcqVGlKTQtS7BFX4FmYT9cpq11kV0Zz9nXp4/vvtfquyqoT6lu7
aiFUyMj56tja9IrraLQFm1J8rUIiRnrmNEl9UmRA8IQGxEG6H3356GnqnRfBhvDLqzBme9wuMHd8
/+p30XPp5+OunkIBXE+4r9NqrzbGh6XpVPPN8jHDjniMWgvvFtnqJKzecwZlTLkYrn4ZIT8sFDLx
0xLFJw1VpnEzmbgJ1FK5HFBHgyHLvHLY1JBL57pFHTIptWWQWB8BAnYkGSVyFpHHHlU9TVBX6Zxf
rmVazm8mUEU2VHATFiwP6/aIQpWlbbs8yRxwIMjTN5EgBJNRLVmY6OUaXWo3CO/JcMy7196o36VM
PFclyhrfN9VF1uZ0E03BW3d1/8siJv196lA4oYm6LksmVMzbub30COP1Gz11PCwD1LtyE6ksjRfE
5d7W7ctnNxmhExpy7FQGnC1f6NZNI7q/LGoTHPn2FsG3ZT0jgI3/3Z4VCYAwO3dowMuaV4gAyQr/
XyIQfgYIA1PHrA/7YZvGiBOVbF1ONI168pyrrYWsOA5xNOrvWrKNsRNQlu+P8P7GfeYSSdZiLJHV
aE5S+yJ0y9oedeGotDHfJahliHOwtdSMUFTCj7FsxP/3w4nC+UgByaBR25Dlm31YFdV5HOGpgtDa
HGrZovVevsKgmrVxeSm69BI3A9IfIhNB1Lz+e+T9vYNWp9VUMkBCG5am3ewzozbH3SSF2FFM2k34
lex+GC5U60jhKHadnNyPAuKhf3/oD2OKXTu4a8NgY6SI+s03zqssa7y2iZ0sQvKJljAnoG/UG6Af
4Z3mopNO8cj1r0lonFBRf/z747+3gH++baqo8LVlSZV0XbvdmHlBnKdqXMTOqNUqvcWW0aHLSO/E
OaXVuzDWCS+Er6e5U0CJANqiozpRtOqsF83HslGICuSPzSC6Gyq8/HlvUjHJXofhXmn2YPw2YYZF
3yh/e1p/TxNcOIcONu2axuVPU9p/dnaFRt1abxIuHNO9r+AGHs2PEBM+CMpfTgc/DQyFop/ObWIn
pN18lI9U2DVrK3KiCK6BgcPDM1aJ1uwNdN5YxjhR1tbjvx/M3xtmvh7EdAXI+TTZ3G671BywJinm
KIH45638NRukC0gGW8yl6/ctj9xkocrGL+Px722lKnIkV8Rps84H37wEWkURo3aNyBGaZjPEZEqp
0V2gi7t/fz3pp3uqiZS7FBOyoHxbxmXb1QcB/7bjpdpJbznDZ7xoFNxYKrPnQlB2kSovQ1FbmrAF
1IpZtlRwWjXDOkAUCKRKgwM3Go+C+9vI+mG7xD2QRPbvpizqnAj/HFq9IPdpGGL7LfEBjYF/VrSe
OcDd1UG9bdpnyQ0R+YQwoqTfhpo2rbS37+M09RkakDBWmpvPZgGpLShHkWNpwCVUjH5UQGAtiEbG
vE6gUw3TbYZBE1wDJJJU8VilTVTFiUcsKfboriWPEfjg/ht4a0oYAU1eakXCe9wnEcQaVgIvmPHa
UzCT5NLGGYcoJCfc1a3S+1jFRN5PBJlv6FidqxjocZPgE4snR9vlm2UgENypdcCLvv9zgHgW7CSg
T5jIKbWCg+u6l7rSNmULkmHMxMkUT3a0SX4v7GOQHMEbdT2Ubz1wP5LaHUBc1lyWilcAz8t8Ogb8
MuCml/SvG2taU2lGMi31dsCNIQxXX2WiGzrhxQ3Ry/kkKg+EuKNGKwCiuFqzyVJIJJimPnDnLJS8
Ov77In58uYgcoH1hyfD/byaSRC3YPHhZ7ODpRFLF1xYj6WIa9S+Hth/qjYxgS+fcy6SuU+v7cwTj
dlPSvEhjp1NoOqFNNBuQHczTVdFu2EJdYB6gB+fZ1Ip28ht5V7rtrjPH3y7k753KVKGXaBMR+UVp
W/3zQsZQxEYMmtWRKrgXDb/YfbmqvNcoGQj6RbVVVfFbWWiHyQifmG//9xvOXVBZ0FVTFG8rcrwG
ehv5zGZD5H5M97tEX5aU7i+Ttfz3IZkiGDMjfQbK9/LtW9tXUSqNGTOGHtFisOD8z+I8Rp1lnKJB
gvLAnBUqtRO0ujXrakY55HmScoelXEIRjzA8cHJwRost79S+C1TrMYGZI7uEDfTIAysJgdPv0/BP
sw0xFConfOuHsoyplyYIvzZC2dlshK7eCHn+yq2cp7K8G8RfZ/0f75OswLoDe2H+1bmJuUmGTvXL
Gfo7QWpAIkf5a0PZFCSkibImDt6a+E0F/NIJ4Ko6dqSkWwUpAph/DwxjegNupwMeFE1eVVIIJ7lZ
56xGBvDkFZGDyRiXDqB/E/ADBMoCamWA9guTVFZXR5/dBFuCk2VWK9F8Nkz1kqCtyT57D+tKkLRO
xXYpZIEENe0T5cAvrSWhbO+1vWa5+6GWL2ZPMSNnMIhK/qrW0YOl1Ockz16tnmxyQPWzCuWkWj6X
prYoPAF1LfslStWUIK3LKBX3CrSm3CLyUNY/g4xmu28myiKT9R0e4/tWAQGTG+XWbxTwFiRc54nt
GgbAU/0xDTjmMuxFFKe9CNZS3vkMh1mkBbB2Xr5/NvSEHGnucl5QUfGzt1D8bVVVf3z2BhVW5j+8
fbdb+9KtppJCwspWlJsU2JIZtZuOJqc9vRBl16EP8gdHk5qSA8ybzp0OLekSlulr6JXvjV+tR1G9
CAG7zLpjwi7K4gyL4ziqZce21JpHpf8evkkWyJHGR5SgD0ccXk4GiyyaOFNGrKOMFvSPlsFl5lo1
bxV0j9NcrBj8kQgBH7xUjlunxUmQeSQp0c8yhF+WgZ82GJKocozE4G1Nx7g/Z8XYaPowACDiCLU0
k/r03uvdjRguJK+4ZuXwKuZoddz4ZGXDL2cc+YclSGIynDbNNGuV2/2+LPFWq9i3ndGVPsC1PQH7
fzAkf1FY6TnMXxpJIZxy+NQnY5mGcMd/EjNjl7nKq9nW57QAqGfmdP3y/0faeS3JrWRZ9lfa7juq
oQEf6+qH0CK1Jl9gSTIT2h3CIb9+Flg10/fmTSPHbMyqooopIjICgOP4OXuvvXSq9u2IgMKO5I5+
D5Yqoe+Tpjj++lr9bHWlp2X51PvUY3/bdvfQVscmVuowZCjaiNqrO/o75XDf5PI4V/nJHIKdk+DQ
QqU5Sf44dCSrwezuC406IkiwziTXRTB/z0b3pQzNHzMsOEIYrXJ6zVvzN3uqTw+vZTGWZBbDnu7j
3dc1RJY2YasO2Omuan8gSLV9inV1Ns30NqbYksW4nbJ4P4Xeb3OFPimsee2l82xbnmCt/uu5xZI3
6NatObcIT1nbnM3W6F5w1ew9tfGM7B5n/SmZCTEvzB/0qXcQ2/ZyiK48u7vHmr/KdYiMGfi0Y8rL
Xx/Jzza7/HFsZxxqMHZuH1bdMmpcgPMcyVmrF3Bju2n2XjKP5TJOCPP1vQtT0luKPe/Kj8XJHeOn
3/wFn+yrODKmcEKfDVb4sQysAjfVpaS7VE/9/XJ8Bl8c4haIuX5xRX9vmvmTKv2LMQ+vUvxk6DxU
5rxk7fxDB/GtId0XCWTfcHHNBtZvrs5PbseWg6pGOC73pL9N53v4lnKmD40SumNfrd48r34oWk6g
NK5vw07+bhj82cniELNle5aNuuXjQsSZESm7neWB7sCuiVHDwzNZQV7dVH5ynyUTXxx/czkvx/jD
nZd5vek5DhNo1xbLCvWnjXs1D2NjRjSvcCw/z+gYR7zhgb6Mlfxd4zv47Gj/+bU+nG/CyPLMdZdG
mYCP1aaE5WYWpC52OFb6Wo8KAFuIrNF19olJGHulAkw44Tkkr5PTcYNl/WEh+pZusIuZ5zXVdDSV
+wyovmSSTzoJuKVi3ldWl4LhMY+tUT1giU1A6DuaZi0UiXNwrrrm4Sf5GIlmyfgRNl/15krrMDnU
hV4PdiWbj21iHWsZbKXqr6f0R2wHW9FKlHTBKcSDTcvFHklcVtPerMW5avorUQJ9MaZ9M7dXxlA/
5AB8OgOrKQbQor8s++nodLjU6u49y/RD3/JXxvJqlBBMymi+9womJbYg0khh0l6nAQibYpxX1TdC
anO2Z8oVMF8i84Uomy956x8akGXG5ExrQNpi3PQmITkORJpdjR/tJ+FS8FZ2LipJ3HjuyUcTFGRx
vStHlNJm+VohzaKz2JKDpc9zPJGULiX3Eb8myUdxBoIX2LvObANFitMTVzBOUEYt+yweEG7qATYd
oKhhygiI6PK7rqRIdIQLGKQwC55ioe4jS4SV4F0lY5DsIQshGaeDvSKE4SWq0VlnwtlLYoFCo7oF
o4dHh7N+DuUtqPONU1GPBeZ4bCW3Qg9qXI5fuCc7SORvAntQkLYPYRSevbB561N1Gzfy1mg1WooI
zZOLpV19b0Pr2S7wLcpcPWXjEZbhKvDB3TI4eA6AI0UVJm8gxSI5JB7PlUeXJqFWHeAAJ/F22jgu
p8To17diCs6hP2Ei5Y9c1gEg6Xv0rXsnh3sYJRdD2r2oIB43spv2v14uP71+rCCwWBwcZCsfNqyk
pdZ68lmQ7DbaND4rcjLcTBWJF6iE3MnfdrM48xZ/sw5+VqTQ/2D3ipgCrdKHl/WSCYZKPOEiY/xj
mWSB5yX9fPmblejT25FHhcmEk5Yz4Ju/LkUu4iDg9UIehkkcuqHDEwUJvsStSzdFIadbVWlyKxr7
MiUWp7Z+Xyl8tuJzUw18PmO6sB83jqIq67IaPCYKeDiKGsVph/59MPwLvnyFUIBNX7iK4vmOxX+b
pCheQSJemA2A5JDmY0cgj9bNTW4TqRX656i0mWB5wJIjgmgGyJmr0pJcgm10iAv5Q8X6rkviE1zx
s5h6YAqkTfVeg0NB0s2PCQqJMRCXQ7eZlP/gdGDgcpbLblpmhIWxthtopcm0OJ3M6dWR80HOBO4k
wdoSwVWZmAj5f9htjjCnx4BPrtcqcNK7urptQoWG3cU0YOr5dTmaCjIY/q8x34SZ/8RWKi99oA0T
+KzstoG3BLmXSuRrZAwIF5aJXcK64cDR21hxSqOmzy5DilSyCjJwCnSh2jLQGzvrY7oMYBwtEMJF
lO6J/CCFAIG6Lqo3jFSASU3Y3GMPlh9hxBC7RBpo96Eah3o3ofkPKh2DdxA4tC04FMweg94/tSYm
yqKJV92Ix7bPnua8gr5RLiJxPJ9pxAssWMFfX4Of3S99hy26QO/Gqbpco3+6X6Zm65Uy7yX0Q2ZM
9mPpF+dpMPe5RVzN/9dLfdyi9RW8YQXy8ZAEkBQlfGFJjx1M4nrQxm/e1qdVss++Cl0KcjS2c399
X2ZtV6p2G95XfmgT0vRiuU0Irl3q9syavlgx8WI42cEN/+Ztflb10KWhJUWpxT7sQ4nsN8gKZMHy
MjL2hYBellhetL4KEnG2Ko4v//71B/v5K3p08pdg0791G4BTo26BY3hosgYDWPMAVebViqZnVTRv
mnsIVKftr1/y59Lxsc5a9LH0OlErBx/FP3NbQfUnQeGQjUWydgk57NE4YrYUBI2azWrW/n0Lm4ks
uKG4D8OHOofi2EzUCM2wjPoUHnN9a3CjajG74jMtNRVpOu/FhLTBMxTUCZJHgtI754jeaHRFmOLm
o18F/npu5n0cVXodhFxvA640sgbobZ97OLobrpVzmsKXYnjbrq3ovikwxmmYcKVwDqq0H0dR30hD
TquITiyC5k2iE2jCwsg3NvkJ9GYHXMeL+7xugSYhACQkTK3Zfco1HP8vWQh1wgOO9+tP9dOzlnPW
YRTEaBoN6l/P2mGMyEpLRHkY6uqtmJ4EtJE8mo/g665sd6u7TYbfcf5dI/OzEwgeEI1MGrru33YG
bW9MSWX75QFC9Vs2c/jE3L5OhX4tFw3G2FS3cH8efv1mP7v7M3lC8W4uDz+r6z+tPKZocgTJkA9z
biEKXM1aoNNabv2N8k5ZaF0Xqn5Y6pNfv+5nK96fXvfj/jmb3aJXnllibB73YcE5loXt1WBbz43q
r379WuKTDjUpxD4iMbalrAofWuV6CAn0IJTp4Mjsbhz7YZMiW4/pxtpNoYlxqd49wtyYPs37yUzw
socwM+gbWhzoKGqDldcenPhHoaAf+f54ncXOLazKsYwAnDoFIj/D+hH7eLFaF1he5H3J0EhubRtZ
3kjsXgtjMMkA53jzo+5Amsz5PWsj7F7IU7tEHqlpsUXjNmlxa5Pc9vzTXOKHmUnsE7Y7cZUr3Ei1
wX7DAn+9YudFw1hR6xvygZiNFksIfefI2se9R8adbknTIxgSKdVWesOXfnYHQuDY9lja2yP3uor8
GJLzAPySTBNuwRrGRL6ObRjCuTPeukVyWurmunGeQyriseXcIFJhGyfjsxvPxGDph0x1V8Q9VNsg
N85j7m0H8LOpkbwbczNtvUSfyJjVV16TkBaF+ZWE3t/cYj67aMQSQM3ggav1o6izKKoW3WVFX71i
d6Wc5x4chTbdZ6/yzgx8nzURZb9Z6e3PTl6BJgM3RMCo+OP5xP4yJreQBcIvgisb4D2y28jeWO26
hoSbLulQ1jKCa1Nx8KOMSMMyuhrTLDvEWXnfdIw1K5uxb0lqh529y6h6QW9PuFU/L2iJ/AyLF15C
B1AdbNa26LEAWx40iF9fF584BVw8Fug8bJYbepUfrovYmAo0lQXMo6jcoZ/C4W7S8R4b68oteVfk
b1WrFFOfMcFfz42EsD0hEGZPig55jBHREHrfd6zCWt6Tqod+C6vTntQCnLjw24n0KJ56Zxf5DvD4
CuKlNgigKMwlGtok9zXtk8Ov39TfE79BPyIasJZiKqT9s5wxf1rRhD+Fpbad4jDa2bamqQ5KLXzQ
yu/XjT3uLBFVG1WCDi9t6yGBr8AeXmLvjckG0TLfpznbAKiVYRL+Zh36TIiBaJvR0VIlBH9rzMaj
N1dRz2JbhclFlxavRlHfJgpjtOdiRNZknDRwvFtvfAD+eJ2M+tJj9LXqI3aeug2ehl2ZyDedc6Cg
1CNzK98m0gqCgafoZHgmtAa1j2u8/+YzNT9ZQdFGIBVA4MZg5+NU08yi2KdtVKLPbghSyvH7dRPL
RmSeSH5GI8KnO84qPQ7JSQygB1SWz5fChN0wJD/MqbavGaAx3S4gBjnRks/Z1ajerOk1nrlcpuIb
+ZByO0h9DR0V7gnJiqKixyF9rhYv7Y1NBleV3E4utgnquBemdyxWACqlCg5FLlzSdiV7qdA5KZuE
HCehL7xMvuCmJCcAakD6ChoUfb9wTaM3fIp3z23tJGgNhbE16wrlqeHchV76LJEhrZzOtVZDRa0U
GuFFLr4HA0uwn3U/Ys/cRB7VjOwPCNk2tf8VYulbHMWnMYb9FGfeJnbU7XI/6YNHYjC/LkWhLpzn
tmkerK77YTPrY27+3Ke2xfSfJ3ZM/ZBQ8w9DfxSVZkCenKHW95s4Hd4vI9O5EtwNYjfL93QLsaQ3
NZEpIrglDpntI0RAltge5lelD3OxcEcn86tU0/ffnAufnQoI0hwT0Qqb2o9TtYlhQtFqpzyMmSrA
Qjor8L53ZdyOe/ZzfD6puO1dgxDPZf3CZ5OX1m+UJZ8ULRgEQ3Tm3nJH/9jgJe66rsulQBOKwzcU
1ZMfgBjuRc1ng5z0IKZ6O+MjXaWwln93FX+y+tMqYaZDG5cK8WP3XTJj74YylYe8I0SyktnBVTDM
AkD3G6fGXqUwI12E3r3HNbArowR4aHuIKkXuc6LDvS2zq6ir7aMzLRGAvQBCSC6X6R37bowuoWVu
CEx6SEOCQ6kt9lQ11IRN86+72H9+H/9X/KZu/rVNaP/7v/j3d1URvBon+sM///tBlfznv5bf+b8/
89ff+O9LkttUq971L39q/6auXsu39uMP/eWZefV//3WbV/36l39sJbqa6bZ7a6a7t7Yr9M+/gvex
/OT/6zf/4+3nszxM1ds//3j9wSGARozt+bv+49/fOv745x+Mwpdq8z///Ar//vbyFv75x5mn6b7n
0ye/9Pba6n/+YYTWPwT6DpvZC/7UZf42vP3rG+If9JqW/S7TT/Zki6pTqkYn//zDEf8gCkJY6LOR
wNt0tP74j1Z1P7/l/8MVocAvtQj0TAtV4v/54/5yGP/nsP6H7MoblUrd8sTL9uQvm0IMA0uty+RP
+PT8P9zVHZ+VL5xZi1DxZQx84RTVlbXpfLTxarFsi5j+5QwKK2DQXUFtoy2aHMzxNjWKU0ZBfmRA
0xM0nUU7M4hA4wg1bkcN6ZpBF8JqpwR/VpUmXYMQp112nxua2m8si43p603xMzOZUOUjKvy3xt6l
Vje//umQ/Ptd//ld4nj6+/vkk/J+ajJsl73ahxv92HqTlwMkPkbNbK2Vp3cj+QWHqEa0H7GxOXEr
gJYkaLsJw2xOscXXYkUETUBt0xN4epCW+SQj5zR7ZrWHflsCu8nScwZRJfEjsDBOd+qE9ejrgC1s
p+6lYX5zE+KMfz4UbOkpsUdo5AJBO40MMrOPqQFkMeBuomUmt6Xfl2AO53w4G4U6TrPRHdK5rLdT
MDYrM7IHEhPymL/dfc3pS2/IrIF0ZzYPoZFYJ395ENqoT3QntSnN088HWtHmaWJPQNjj7f98WQTc
BeaSLgtxC5uWFIWDsyQf/HxA3ctuxhLw5TowAz8f+rSrT04U3SK+tnaRp1M2NH6Z7RgGfwFRF9hv
vSKWd3JjgqgarU9Uvi/KZB+QJbY+JR2fGZHc0Sb2TfMEmwD4nS+uUpUj6B07gE9OVy9gh2L+brnl
tNXqtshHNGpDEqI5L+58gkVOlSqjk+s7ZPDmcEfl8s9Zm+JPDz+/ZsDGaN0pOFSlTPap096My0+1
nH5tPHQHeyS4KiuAQaiCINMc3vU2sPjhlQIScITKzEBHEEm58OJ//r9pnq1T+5wbdb/TVjeSS0+y
byxJtMBSVMUzmpVpSPpTRC/11HI5oFuhqximqQ+Ze2bPhbTBzjtAnXXMJ2I5LSHJFog8vjSbNumJ
cXchuEORbdFX258PlW9yx49Veu4NLz13qh2xZHXgDfjSz4c4HvlmORs74Tm3s5kYQPq6zjj9fKjC
d0uRoltIRj+x+7XKi57N3IXvcVLVJrmN2Ey8E+YD0JUDJeRiGCQGAv6Y6LZ9DYNfNRfcx9XaT+2v
of/F7Np8OyZgeSaja0+GyduoUgvvh2M8KbIiQXv72RGt4KpEVK4QFxI2NWfI/87DNMtTHBCQrfrQ
wn4tnoSflbtIZuapJYdGl7N/bDOdnOUU+ztHpA9xBmK08AraczddaaWnJs0vi64EtifiTTLW4YG5
IhjLPD4EGVlpBghwoHqCl059mHj5qKe9ofHmmQaGW6OGWNpMxLRGXzu3s3ZzFAK48XrGZbFqTk7D
NTSaMfvnGk6dGtXS9gIKJQr4pIaP4lk98/vBkcNln2YfkmnjdeM2qYvxoCdvrxPPPWUk6WzKnhh5
c0FJ2/UOP6u7w8q0jvz2DDEdy1Kln5pUv/pzYZzG7kCmoXWMQljSXdCfO9JS9kmKrgWvOglJm6p3
qx0hI481AQ2bqgLi32qX2WTgbtwSDWY8iJVfVF+cIXF2dilPQe0RqxsnZOgajqKjH+N9Q/xpY+Ff
3p98kmxqdmNezMc+/q4mPzjVy0Mh7lg4pmPORoTIuCXTb1kouWHWB7fst1Ht1cCPy1sMMsGSAIxJ
y+1iokwfmqKtkTB5kGUUhLI8hFWLSddbewTi7ByUcEbrgMzBoncUMf7H0TmNuTz7On8XcQ5fXZ66
PDK2ud2/ZcrcLSG8u9DOLlprILK4EC/IlNYSbcHOjIsnRw2YsIZqNU8RAFK2U6uJPE2i6yEk2pn/
ym4JUFnl9KekNux1VucPZKSvwtp5lDapjQSl7XVXX6llNliG0dsU3LuxJByPxbeKNz9P86mQ+Hia
dk/YJKB009/WBdaeWJAi1shg2JBnzSnc+C+GPy/Byv02C1zN+dCh7WuLaNMR5A0aEuyf3+7i1n6K
UqgFrBN3gfPUWnCE+4I0RqGWuLK5uOtz6Ak28QizPS38mnLLuDTZapvsdMOUtFW6Q5bkJgY4OCpz
3XlX1iIcw2e1yUC5bybgaxycwcu9Q1rBfOi8blsYjr+WAkZZM9mHGjbO0e04vaRzV4wuY0PfvETT
9gXUSJb1uzat3nxYJW5Ibh5pZf6mGWsyMqV36WNan8quXre6I8EuRK1Y8RvQvKFKOUZCIjjYvyif
Z+ZETUSx226R41a7cCQlI8pxl5uT+MbmYJcaeXQ7xw2qq9iMNsLrlwgXMm7zY23nAkVdsfXmSJ3y
ZNFD0I4D1DfoihAqgkFW7NSvi4hoI0WAkW0lkKgFlDiq5lWTUr4kffMtaBKNrR+0pTEa1bY0siWP
igFrbviHDCxi4gzTNjSZZcmksw4qmi/HZtGR1TnYOChLDmJOOs0j+wXBejRDGadZDxmhSteFwEVI
cOGOPTt/xmQ8Bin20lka8ClJDitE5l/RyT7RyluHRrEx/O9RFPO/FcnorQ3E1efnLc3mPujJ4Qvq
akuIgQQ0DqU2EKxbQUhGai2/pNDno+Fu5GJe+QoNdRJGN4Nv1/d+VVy6QbfFh0yeTkgKY+MYu2Up
2zlaXY+0jB9lx8vlz74gizD3h36Vsp3f9k1zM5Nxs1E5ciDI7jKPL3GMb4bAgtQ0drek9hV7o6sU
mvevnvaeUpK8uaHktDxTTkvLzY2NSYz6uhLzHtcYAgvyi5Tm8Fdp5pBR73ck7FAUmjSG6qnNL2p2
Tc+FuvaSu0jr4XqIwy9k8OCum8tui5YsVwNtmOClYJu7diVw+K513L09hTOjhOAlQ66wjboBjmDp
M5trC/umTCClquglScsQYdqAUSgjHqR334uAyoSc8os8xHQqqMioaX6ONpN1YXnTpg2kf8wqBKft
u5Fr99wtfSod7XXoWce4c7ZSwpSbU1e9qtZpEO/2y84xEweSI2g+5BHEhIJsDaIZGceSGdPEsb4I
RM0t5MG1S/uAVffCGuvL0OaDSbOaRO72GA7WwYLNv27NePg6Ae8dwukpVOUxHLtljmAwb0dwkXnz
pmeicg4qiH6i+NGGwN6Q7Ly4HmGGFTJi31VEc1sQCY1Wbuc0VKcwd6atCBL/FSwZru5gjg/KdmFb
tu2qyesR0OIESyzKyesB19GBtSs9Hoh5KC/Jx6k1moKm/IaKC1IltXvW/uCg3xN8dZt7jFZFUd64
AHaLopS7luyTdS/cco05pf1Z58XZgfgpHFRolphYfyNPAdZFnuyl5+xq0Gd+7N4GoJVmGViHUprW
Os+hueCEvY4jeVgid9nykl0VAVNb0vdw4Mq3kdl8Hfu38xj65FLYxGwOl6HP2FppEH46ETs76r6O
BZnYSf6CEX9lBNmrr1tQt65z7A2NZ7+Um9zHURKX7Y2l6NPbAxTdIuyYTVdmh3f0KLuoZuZhpxQO
CUOuomPw1KhnPf2YJMDGWPpXmOabfS9RlhKe+Gjb49M4Bi+yiu6VXdgroftv2jeCXTCXzUGMT5WE
yj664cGZon2aGGuZdcma4LF10Bx1xxVMXG21sq1y47SMmJ28nlcDjk1woVbK5aR33kTjcrBIWx9J
DOqrGOFA4u9kWMhdTvsrrsW2i0BdeV57hlz2VNfVVeC44CTBXZkWEWAEWF24kkS+Udrw3d15nYjw
TXWvQ2s/cr/ZO6IkUsfr3iu7P9YzwqA5HchQn4lKpuZ8D7pi2MWlPDsDdDjDF5dCxWcjvyX1cbhr
KceU0/jQn+c7y07vsgZckm/GmhHD91l+qToNNj2iDOptn/OQoGGvukvgjRuF+VhGuQn2RB5N8tM4
GtlzbUKQ89FI+XE4H+Uiip6iZpVoqDKdiVCohq+WxBxbaz5z369uo/zK8o51nGcXfuV8G6z8DieP
uS8Lh52cl15GUzjtvNy/sbU7IDOvWYdrx2ZJkSdzHuCgxGBvJNQAX5BTEUC6p2097usKnXXuQWyM
LFLKAsZCOkmPdg49gfArax2F4Oax20FzjklaoulEmgiB4qNJIRmH2WPNnNPxhuHYWDcDvE+kxuaj
h7Np78rgSsDNYoH3zkZlQ7/s11G87Kq8hW0PfjPy02QftMTFxGy5R2feODRYt1XSvgQqviZn1I5U
tKohcG2bhDc9lu6OsPdso825wMouvrpOZV+2y4RysFelEvOmKK7lWD/hHwKf7Bnjuok9VnJaA9wx
3zpIoo7INxVJSPuOrBFZwWxgqA7aXxh3SWQSW0ju7N4QTbmbA8ZdTeM+5PXykbIW+piJ2qiaQGno
TSAB1+c5oGxD+tfKcJDhFdTEXdtckfrRrMeOWZ+d2q+x7MetY9nXhPFRtuXWuTa8x8J3LkmS/R7F
w22QVcHaJ5x+64LM3ub598wKvE2fel88FxaymZQ5hRXxSdaoTpJ6F/176iF17BiJx9im6sokk9X1
FXRDzOhLBhGL4xxTOcYWqq9UXxXSoRQk7dcY37sp/TKkcKhj23oiYYmpdnvqkuF7hajkaEwHRJ3p
XhAbBjI9Xm91lqpzNCxFiUWAeT4U37s2uRCl+K4woBPb5JOSqYjS6EhPJ/hAGHXLxySukRSfgy47
Wup9IIGXhAhqDhyQNLSOTqypuEsgKEzMv2PKHLYw7G4MtNN0ALyt1QIqTzyn3lmzv/fH2VuFrO9T
RyJvFc2MMTuEM00ERCHN0qNjI0VLzH5BgVowARnSr8OcEj4oa5iJXp4SEJfvtU4Y5Yww+HzRkH0S
P0onhbUu1Balz10lqzfH795s9iJuSd6AuXOD6Ws/tgsJN+CiH74WXXifNowrlnihDC0jUT600ZWI
1ob/FZ38yhwcbmFjwFQzMph5zYfWZeNQBBJnRH3PE1M2ZSxgBA6/mO2wGGXF2hoBjpshRZ4mJHOn
9eiflf6SFoM8lvESLmqQAOgDNHFZq8yYyLgAiSXhVhRFMeFr/rjOaOTDhIUHkczc/cEhE3+ZrFVN
/obL6k64LnfZRStpIEJcm1TYnkD5A6Is26iRIcA8Vw8mTIKdX9pbmrTeGgMCNWA0Xy3/LY8FGfDI
hpBFJbIi0RDeJw3sTT+S0T5V1arzk/UEuzQxkxdlFNxfDXUuwjpES7pYicpVOypcVCOXA2UBNoaC
0NSqJNaoWj7IvLKfw4ueSfbGDHwiFZBBeHYE4DRnWOK1I0uAA7ND2F/dGd5LhKgLemTFQMaseQrx
XiT5fZWS9la8GfQCkFBmq8yxiS11vRsPpMWSHheufG+GV1CaQADap0wFdKCjR4aw03YU4YOkiFw7
TVSR6hHdGjU3sjHK18BS9JLrc714dCMjNdfznSBZvcvAr08EszBSgfq70CFk3gI5NOTMZAaTij6Y
dq+Y3gwjN8fv4DujjQLSR8hTTVx4TqbrzH0iHsfxEPl8btFgcrEpoNdtFK2HyZ3ou9XsyNF2rcba
93Zz56QAJhwIvl4S76NWbCuHtCDhV99wpDNbTdK7aLkiccNDgq2yMywLZz9FCe0TmxtS9lTF7lPR
W/kemcpFNRjfhwH6bqS/psm8SavgwLTlsoH0mU+XrCF9Z9x7qNJXZlo+TPF1RcLYWJL1G/WCHxsO
dhddNSNhEqDcozx0vmKmdPodXs3hndIiMeo7LyN7MPTGeQ3Lz1lH8OzqPIR3ajjsQ87NQGquwwdI
lf84WvJExPRC2m7oyHBdZT7HDoF3sdEsonPESpeyEyC4jPg5rMWbIXqnruqvpJjuah3FTM0iiIYC
4rPRnLqmPbRCXdgu1Xyh+vEgrPnRqcd7QpKvdeiam8RPoHwTR6OAGw2Td+cV9ZObuLcAmx2ve0Ls
d92aPno/CJjUFMFYnN0gv9cOV0tP1Z+U9l3ZwE0J1FaWxEdEcXAWI7vWGYhfxo2hiL5E7G6MLqVV
NTIAM9Zpot8sYs82gylZactjp7qDMPS1uVxrjnqrG/mskPOtZ1CRXq+/z4o4ogyU1Jpd+Y3u2mrb
C/3QSPsxsu4NH0QwI5v3Vk8w55mtp0bnrjl7GJ6V5C/Hzfg9nyHUzqSi90SCWKR2jgaZF0FL9q9d
Ot8o2BBDwLHt2vil9tMjkirUnWMHGrxPb9qOoFr/3e7zq0Dl9Mqs+JWMtJuIHWeqqmtfuu+GUd6r
5T0bg370VUZ4FQt5iGzbQqu7ajlS62DxsNqFOtUkv9oCm0cy7HpX/7Dc8VjwKV5V5uUYk5rmZNUx
p0xdyyaMdo0UgIhNGHTsg3dFlQ67saFxRn+fHUgxYmCbZubdU0oLkQDv00QlWQ8gAKwlTwAIL6Yq
4xgb4j5lr+DUJndpgociaz4QzwbQfLbYdIDX9supO6ITIBShrQAd5+Z1LJGbBsg8I+KWPI3ZLEyn
9YijAmIbmu885iolT3LRwba7Yra+MMGE54xJbp9X8oTQJTmkYGI2o9meI38mpcbngObz8L3UPqF3
Xb4NFe7WiqA1luOQkJI0o3o12dOBsa2f8p1VpURQacveman7FHpUNEZPOudYFQQAkHDoGIQKVqOx
nTiNVmlPrLvFVmIX9kgeUpTqYs6f24xwR6O9qwnT2/hlUtyP5omFCFd1C8t/6T4daqW+Kl0+Ckb3
O1SzP0BjUk3cFn5yaVW4yCfZpEjb+vEiTJofOonF2k1dC+z1iB3OyYmvpMin1ppfx1KgI88Kl+Bf
ToQ6nG7K2Z3P5GxujNLOLqsqJ/cjLjFucw9hBS11eJ0kOVsMRk0rbPjBXlV+ui2ceFhHszUdgJmW
o75KZ00vzWIk3gUgzMiqMAf3EhldBWn83UkIfxBauutiolGpKS153w5NWwSoXTVm1NO0m8Xs2utB
PdhmF22QcIHfNdJqVfbZzWSIiB3I+DAkAQ0HK/WYE81buFL9ljUuXNWS36uGYRPLSKL67KsNEajj
pmRSKuwyOac4A5IMqKyW05kqmeVrggTdBs23tBx/II1Xp0B6p6AqbgrJqLmf+2pXRaa3D3x/2EZZ
8K3x6m0bhNGTDJ2rIO6+jfR+zhja4Av68J3HwSBeHT1wZJPuPEWoXcKmzS5raiTfHlkFVfua5VO0
6jGPIl0EztGG5Vs2EQMH7Umt7JAdAWmFEMyr4rY1LPfShxlKYGu+yzOr2PNWDnosqruh4eIefQeY
QT1cmUbyFEkjPYXV+Kqzur5oJHztED/9ZnHIbwIdrRzDxL05TMdpXJqVbrc2LWSrdrs1ITqBh6aK
czK4jYhNr9M6kMRVZ4KrFvhwFyAtZyoOZcvu1uQ9TneTIkARvE9mVt1tKs2t2dhHbhP1xjOPiXQ9
Ikrem9gYLjh4P4Y6I1BLzQwzBAE7lnERmH16DsIX9FfRHvkG5Hmjni+71nscbEddiwo4gb1x2Tjv
RLk3TcYJZZyDJVSMmkIy1E9j33CFXpPep0/Rv5Cs/gWt2RaAD0EQrVn/QB5xF0/ZXTUll3omAIm7
Rw5NOjdGb18PHNGAPajQo9776VutS/e2srtHtsvRKQrfe3CwxZi5JEyQF1GxpR/BBp9io1PbKS3n
lTF3d66Kb2gdDXuWQmStOrwHbwz/fA4fIiGTNUISEuqG9H+zd167rQNZun4iNshivlXOkmXv5BvC
O5EsZhZZDE8/H919gJ4BDhpzPzfC9k6WJbG41h//pBmOBHakTThxix9wdgxpAuDFJWmF6qPM7GC/
sIVU+YzuNjXD76lHD2KHbiUaa7XKiZbt7Sn+HkdsHGbmkK86lZAsCVUEriDvLE2/1bAEO4Ks4zk7
dzEg6lz7P3BlPpVEjRISCmrnS79w79pESq56JFqAEf6EtKx5kbY5sAPhPrJ8fRCBMx31cPE7cMzc
pcKmDgZnlUTq5GfkoraCZC28n1R74Lt14wBTrKIBp6KELvcjsl6KmVgaenQ7So7afECDOXNNNjf3
ZDjoE2SEVQacMVrhdL3U1wxa4qkQ9Yc+ELi3bJMJPThzTBYSiXkkrSfqj2PwPBNZE0ZM8Y9nOtcW
H+VGB/OvQqE57oPkYEfVuQypyRhsdCIR+ErhYdPOXM5ERR9O7z2oFK4gl5x5IyzpQeRZxpJ9hDmB
6LCAJp24In6unVaFGf2NKqug6KihO9aZwOuyWzQXv1iukr1MYwpgwo+xxomMJF0AJS4i3pQUu/ZP
Pmi5MdI0YwELO65Bx6fT9tEWNqKMpnwikKWKa7K5PCkpD8L+PUaKp9VkonELvjWF/qioDb1ksN0b
WmFdPk2InHi1dNG08B414E6HlAls6Z6xNm8bFe2DxDM3dkepnd1Nx3qRYmu0I7x54xuF9Vky39LC
yXfQb/3Jcom+5lYisrLZ+eEk1ra5lNkU0NK2Ivp/jEkNmSmvzOvqtTdS8s2HQ+hQYQKwmG90zSFQ
AM/IfsHtZ1p7cpU4uyyCrvfGMtv8qICqvyWaFDhD9dvWJEcq7Yv4Vpj1cO46MgFbQsCxynOnp3on
yqpLYZFQMqeVOiZNY21EOjyHLPaO2VuXZ/OWbHL0AnZxjviQ7DozwXtjGeJlkiGhHOGXLHcUoV+t
2DRmYmI5q/ZCmDA3ZvqLsWHedEFKmZFvv2RNhLALuHmVWkwgtaZqQvrFMzMGhnuXQtFh7ltoffKL
2ir7HeO7W5cdeWt55/O6+PHDz/JhG2i0Nbl0WUxf5sLx7nNai3U5+0+XFg/UOJQXsBByaPdrjWTy
hAH3VzkwqI/jUncmRPwt6+5t/zdiNn+ZRRnelDFvS5sMpNmsVlNGvUIvKIlEluWPr7aemgMJ+S7+
E1vde9P6WUxTvk0z4656TYWt7Ilv5/as846yipp0iYYqW2dovrbevLZigveG0rqXebZvhX/JSaVP
+/BPlhBhmB0Lk6updhob+TyVE5VziAdmwN6ih3ASdL1y0jL8Ewm4t4hCSZws3HSVJI2RUtUzhbW7
/puc67/0DTMid9RFtPYPCkHL3zYtsm6ByK+tKPClvWKw+z1Nt+S+E6qb1G1+ngtrUxtjsptdn6WI
DiY90Hk/BgEXQLQqUNCsjdnEk1AFINIpUcfD8Kwijp9ujDAAj2o9KXQS1Mb/9CeZrTttiU0t5yt1
78DwmPF26aQvrhcnOzkWl77PsKWxOEBvjO1mol4nr3t9trJ53/d0dfXj97ZUCv+mUa47I92OXmJe
sqLCk1ks+QnkcG1qvPHngZQ3VlKfd2oy3oGMndNQzC/eQFSyHuafTBsGrQEfee/JdTcsrFDpnWIz
pRQ0JzZMjM4+cyQ3v8kqqFZjvvEQ6ZuqTbf1IP2bB1weTWSQS23n9zGafTCGbt84W5F5B7i1X7Lt
aGVBM0c5mgEkxvphRbhHw0CcfOUcBwcmmG+vdnWZP1M1P0jx0HfSZSnN83k7ZTP/hK68+m4u/8w4
U9nxuJnRXJTwUzDgqCcuqIuJw6x2Xf+nVIgA+iCjfraKb67Tc+8jg5qV0drKzN6ZQEVX7horuLbu
7nktb5/FJZ011zble1IZ5ylifgAJ3FUh+uohkiVyITXsbd4E6UFH9QHWHdJYgGqXI8VOIVeuYRG/
I8u7W5HHqUQL+SIv+Whlrz7y0XTML58PhiELiuMjNgtNFWfNZ4FmX3quLQUrmeUbUvbh0FPZn9qK
ZT4tRApzFFTn2Y/W1IfrnV9772nlw90ms/0IzYZTE14R1QBMhGrMcze63+OuxJZJn49M4nvpyuJb
kfNed5DvJSEuq7hz0ZEsTKcFXyUQjlLaerKnewtFeAoDBq6JQF1OZvqXAU3Kc0/xOcEdWOkmf6vq
0NiA1BV9eDIUoBfex33jevZ60FW3TvGyoj7xiaPIRjx9ZAyPNBS71XhHil1RlGLs5tAetg1jIEPc
n7Gc4S3BMYe+p5gshD3w6pgKEs+ttrU147KdGFBaECLHGs7oUnDvlMU+FlreYiN4ZmYBaj1rgzE5
BLjrHMAvj3iIGifELl2YQ3wEqs6mbe8JGi+j5vb5YPpym1JFpl07PTq1g+DYTkxCNjlmweSolwpl
+y1hovImTeFgBIrTJPaiRI5uvansx5gvSSTjQI0YkKutsfeUi5Y58Ofj7NrhxS5YBcqyfcSacs3R
OxHoEX8fOxgQOj2CshQ7Cz3BFM/nTuZf48Z1LyJJ4z1MO+lOZv4RuE6zLfIa02QQT5toCsVGDPIb
olRUxZm5bbS4jCMHU1U3R+OrdNBu1AaF8+DOwyFV3NyFHXGRzTrZ59YI81ZHj3hk8o4HmrGsUM9P
O++CtTXbl7jP/FeaxH8FKJiF87W2GWtrgzqrmnRUwuousguIX+L9sbNwn3pFcXJS/xGzI7QioL7a
Lpq10eTGwR3rv3aW/vYbM9g1pkcsoN86WzedFsekwyUwV/V+5tNUCfdnXoQIbQoJion8zDT8i2qR
ohBTdwwy70eZpqBLXXjtiznGW3ewZInyHTn+vs+/NBbF9Yi/hMSU4sZ3mBA2ujI4svtzl+Hgh4bd
tnNcrrmRABZW067yxbhWhTzUgjddsS2scg2hlrb8k57eGDGSjT3Hjx6CDPhuUsZeNcgDS1rmuIvd
2gGJetKrczyLHSrYCDspNcttAoZSd63DULfJ7YBUY6Lcd6IfeaY0sIhiOkIDQlYzHhgwu7u2esZp
NO9C0uQOZtlbG2Mqf3jUBlpQQ6bOLlXuwteUoBvg6qE8unZZvBe5YNsGAwq76cnKHx07CRtjhQgc
sGus66htn35gsiupI2gLjlM58JoJ9zRUIVA8dAQ7cs98a073OclD/OcvlSrZlMbklCDn25OBBMI9
KKS9dHlZHnq/YFzNxHWtc2lS7pR3P7wsMA4myRxRnxr3xiWgPXI5d+cC2MwMvG1FLcSb9qigCOr5
xRlVurXtCBVmpY0VZhFGNyzYRZ9GdCGXx7GW6T7tnN8heeloAsqDHiryPZz2hFiNzqzS+pqRcblj
gZ9O4fLw+SvH7Ml8JaUWlaOp1QqbGwXHo9pk6OhPnw+fagykCfTz5eYICZ2gMWptSam2QKV0YuOA
8EkrBtaEfQp1WNk1+Ro0Gl6IP/r8888HNTZEohvBF546lK/kHT2FYwn0aRG4tHz1+VsxcHSjw+Eg
F2lb6iAcyv1q5+QzJBVnBkB81u2YOrczxXQcylRHLw9oChGASHT46WCz8U29PoFw9/98+Jp3/NDB
oj4rDfnmt323k5rOv8/fIhNx+KeT5v+01P9BS00VQYg8/v+vpUY9zmn8Uf67lvpf/+j/aanFP7CT
4CXAwLVkMdpIpv+lpg7NfxC5ZlH0QR4yYbEekul/qamd4B+ky7CPefAOhGguLqB/qakd6x9eiE8J
XwAWIDwr7v9GTW0t3+Tf5dSCHBuU/piYUcE5DgwKf/5vfqJmNEY+48o6g36+dm1TXbmXuqfKpmpn
QOjEnfBk9tRh+3lnEteVzve2mZJzOFu3z696qwpORR6+THnr4AIuvoNHDefPr9wxt1aGlRQAlvEv
pzD/IN94qQyD2OsSgeRssb1lZZSeBNdAPyXFOc48l4y/iprtAgPC5BbWwW7K5omx8QfJut7Z9/RT
tSq+49Wxv0Rypj0KKPVEXOGISLS481o/VGeMT5qo0p3nRRWspMnR3fZFxI12PLiJUHcGPu8WwamL
OH6x3F7jvGEHTF0F4oJ+F8lFcyiWIcJOtLmZoCRem2xBPKNAbNOxdI5dEkUgBTYwiAlZ5kfeQ0fC
eC2k+2G7ynwZtdOeU9fgSTe/vCoeXv3CGfazzFnQgduqRkzvsWkiV+zZ0H2SVOAfacN2xHjuBL7x
PFceSUsmAeHoveImCC9BD7IK2VUcI23MB94+JKikPt+CiWZ6K1rKgiyZXAIHRZrjrtuSFdzqDI1Y
cMR4E5d/SPTzL/2gwtdgRsEgRLXXGlWUyqR5r0Tk4b9JinWqMxpGU6UvHlZrz0yivXAKua49ixbY
Kl9nAOEXBrxDpdLgMigKWhMb6tDVwa7ir98kZWlG3D5S8ZdBj20tlI5LXqet1vx0RzOIvYc387Yk
bvwSDGZ2LXz9nBEHPrmT7CdPdCytiAVI8QerHlz3JcytvXalvCad8Z5PM9a7LmzOKCJY+5uvMR7v
s6W5iycmKGWDQIk4E0yvSBPPY0aXtxh9cdRBTFERRZ6BFJSkTqb1UJRlMMXKgJ5pBMFgkL1V/8fm
K/t/XnAO1xndP6SCwI9imPvvF1yg+iFH0t+eB883tjqqvE1BcqXd4eMng+eqKBziDp++AqVbxzJV
P5xI0vjjyIGE+CL6DyZ7Yf1PvycYGqnR5CdSCRZ4ISfBf39GBqK4GjgxPodxMhzzDH286zL05fXw
7LPCOTKDwN42SMSC3nsvLNMgZsY9t5rO+NBeYt4bD07PQsNXBI8mx0qbFlH8PjhItkt2ZacYfvi8
bytly/gt/FUTDbshZGw6615ioXepinKszNtTvhVtpWKP67Sx1h3/oqqSq5d7m6YKp13X8w9jr8Y2
FoakbAk1HO2a6cjxoVA6t5/vrNpX3WNCnCb/2GjN2lPfLVQS50Tb6dZcxkFJJtTNMY+dHRU/DT27
G5Ow/T1uhGvrzPIt7pcg6wTJGtFJZI3rDnkGkzr+FpZ3K6Z02iRhvKbZuK+T7koC66tg0R7CeHoG
rb11W/NrJqRzYYs6ecJwHnMb7ZPISsBEhmAXhnrTyVq8mUQVZsgD5GgeLbRHYHjykGAkXsXwJFQ6
jkcL+xwz0N8islmwZf/Faj0u7nTx49oGNFeY3KYS8qf3IQPiGMmQBIOyix9FgdQiHUoXhUnYbbrC
+iAEUq2qEmVF1vfffG/BGTpafSRdsHUR5keDpJGVv4SHEFcAK6Pm7TQXZwdR1DpAaX5oMwR0JYJN
Ns8jT6k6wAq1WzQXWyZNSrmbYbyQ9S+2kU+ZXY1a8SB9C02Y/u2HQ4V+sCLNPWEwt2LgggLgd5n3
E1dWZ4LyDoGvaPfNAuoK3OxoscGu+64lt5Jid1Qi1EjGnrd3kp722m421q6RDfRg8J/K5RppXeMw
mxBbinAKvaxvepK7Ds8e7R9TCF3ihAXaMxEBzyCfCetw2xHetILpdc5int4W2Sk796uD+mkrnVRf
leXd8rkhArgfrVvupEvN89KwHZgHZnCqaEInRbrUpntLfNXN5MIxaWttThHaOTqovLaTwEZhd05M
81AF7IZu5L8knqSvbWB5BAOnrj4KA6Rk6b21QoMgli8gfg7CCxCRwI4+aIVL9zEJTG1tJXtrSLGy
R69Gb0TrHFbqiqmUzSrMnm65TtiAN2VYhftwhIoq7dZa932g97Qz0/is3lRnjc8A5Ms3uAMQCTFd
p1huS2csj4aDPGOs3Vd7tJz73O/Yw+2jssUvoxE1Tlh+ziyN3kjwgxQnH8uwywU4S7eNrKoLLdY1
i6almvFBuDIwWFbeatkaQIxmuI3K9CtmWHsNdsvlkBD3I+U0bv0EfaWaNEbxFmi9s8JtQoocuFJa
7jFFg/ZhyugCKu5Ik0kQZXEojK37GiPEOTSGMlAjvTCTqC3GJ2cDZAFWRPTNliDDL7Gefjp13x4c
O37ggILJbkwWDRx7Y0p8V+Pk76HhaD5rnDzN3L4nJhkHOkF877rtV12GX1TvGmjC5mI/luSYD8vr
ULXu2ZTGuMkqckryWezd6M3vv7chkdWu9ehMg/5qa/RXcR93q9EmFzr0ui1louQ1memlSsAbktxw
90Pt/KpTqBj7V0GPKDNDsembYee41t8hLfgsqgghDD2dKvW24XIxllH0SDx6pRam3dZDuu+Jofk8
4+oMuVDrMGSA0lwAQ7rz1KWHfKRnt7Dc5uQM7TuxEPJgFGsSbdN9a3bvtFbg0QporJ4h5UH3xD6b
oF3oqLOPcrlyhTOdJuHNCw4YI1Ypd27xdCPbR8pIlMQ8urduKGkeXK7IAoEcDVLVzffbU60YqFoI
z4NuCVZg/X/RbbREc7eXeoJ+I6kLsAMvNiqV7k8hiMwo+n5n+Wj4IlHfotYKgL3i8BEAw63reFAr
hwIfSIb+MvWbhucGoFbYJw/PMtgqOXaRnT1JRD07NSKAPGaErdLk2IX1hEKMlJzG0GLN2PwGB04Z
eI3qPJ/9S1NtmiYVG18alIPHyHSjCRJOzRiwhsRI6EWXxyKYTbLDBnc39f7fYeD6I/d83jhBatKD
av/xOI0P2QguQkMujX2Y9XY0vs0bphLq5yMXe0YM12r38W+S78oXxCy4zqvqhxnRP9raPTh71p1L
DpNbi6r+nPYzXiEUjBe2h2MOtXpENLeyVBeS6d8tThs0++UtM2F/FHYnu8hPKMyh2xzYpo48w51n
Y82f+wlLH8tl/8kfxOGVyAIGstxTF/ThwwQTz83oXias/okSwWYyGy6THqBkJjRrXRZTta2s+jaY
CcrwAOMh4tmPvgPaaTouQt0tdRuxM52pmrx4nGmoDwaKonnF1qaehp2KOgUZl3CDcBYxkO3zsxlc
jBBsLtxVm1Ns0+BCjkbKruTwQkunv/n8agBDXzt+ne651dAXzi32NRfJwZ1n+r9dne7JR1rpIqb0
sY2yjak5yy2SIGUvopeYcnUTmXAQRN+KurfXk26KXUe2MP7WYTVLEW5nN/jA55hvifuBMZpYS7Si
Lr2MnS9T+15HYbetlgM2XY7aPpb11oM6xdav0qPVT9/tYk4uIogopa+tHdJkwT1dZRuv6bnFtzSp
Jcmz64I/BEZU50wY1pvSFoZMpqackZa5pf1tScLvA9+61bb1xtORhzJLSW42u4f23KONtwRRngce
SvCuqi36XJ2OTICRivWhUSjvl7c9HUR6m4fxazbgeuEoMtNhGxdueOtoXsVCcXfs7G9q2jhKkmlv
8ll18Gi+jEly0wpWYpytXzGpXW4WkNqXiK3BRcZFuOGJEgS7vLiTlDuUjsaTW5fjTdatbM2HybF7
cGZFONmIsakF/ji6YfEDIrM9L5HOM96YZ01KD+VRmAaqxZqToyZM3XB8pibSAEtyWNg5ySuIfdDX
xO0OA4X9RfliGxKbnIZV9yhGDOQac/4uqZry/PnQl+ZvlMP8dSNhAaP65px0G/j74iz70OXu7wvI
Qn3sO3hMgyBRzmF+ksOIcnBP351ed4DQl38ukG3qz8+SjLbUFYvD1DnW+FxXzTz3m5RpcGOWkVpN
7SJUT4rxkMyUnctAxNAG3T1vk3JXDx0K4pqcCIHkhL57jyiDIv8TRV6IfEcP/NVMIxJPnGPqkyg+
ig7gva9/fH4qkTdPD70wsaaLNqGpH0kTF2s1uvVOuOPPhA1pLTsK2asWX+YAJAh5NqEh8TEYsd0h
6UJ1wnRdYzOrrLUuPeeDZ8bT62qEK8z02KizYi81FOyYT3Bf9nDyl6O/I9eVirCaYmKRHUlY81hD
a4yMQ8R9y67OVYmY20dbvQcLXT7pMyK24icGPEWN8wpVDidYcEQK1WztjNFcae9pG6ncBkZ+Ror1
a+yFeUJo8sdJq5+suM55VI1PJAd7gw4oNa9JcxtbmW+GbPB2YWJn78MskfSgVotpD+Mmx6XM73uE
S07Vxot6a1XaKJkatyfZBxmZ1tZF9+KnRc0WeulwbU9CbPt6hm8pB0idNLRJx8SSpxMHXttktnKD
JN1USHBWlUan3SRUhzs+GrsBUYii6+vivgecbDeYzKcNEEFhNeH5URmjXA+OOdz3V7dKcVCWS2ZZ
69v3cXz/jAB7qTovOOBHw3w0CsTzjBqFcbAM/JEQb80ubRk/uFfYp18+lolbruMEooiaspKGMlug
t01NhuvIi39Qt92+Zp14pSkJvrDJLzF+zwu18d6WBR/eQOJyjiW8qR9La68c5y/vSnqCl7U2xZI1
EbdHZ7aGXdVTJIfRpjq6SfHSIxeN0spbC5ixtfSWqyCEvnUsDoCwaH5GmbIvLmTqCuUEdKWcbt1B
l4j68gFtR4Xm42C2hrpYrrhWfZSR/ud/UO3sv7iRKPb9jDioEK55NZm5d7hMc0xaD+TQxC2pNtm6
DZe3XaTOV6bc15wkWV+0x7HsbswAGWEUA9y5uk808+0SN5sewOjoR6jeQieH7KqUFgacmv0/v7pF
W58HF0cAarSz2zjulTZqAkeWaa4UkY9KK76iPjR3rsfmYLSABx2z+7Yw7XTvTyq8mJmxHkgPIwWE
hzndtkvHTJRY5raVYt72KIUCvzKpd2aplWL4nQmupEHzLQSzFQpF4zlQZ3ceWqWXUI/qmmKqY74I
c2YFwBuKEdcsFNYRjkCf24pGgyjIKs4pDy0Z4evnz181OG0inean0Om8TV3VBrn6VXNhQgsOtmXd
09SUT/BJ+Mm+YEPjIFjHEtue4Pc2/th/2JHMHlwr2WM0k3Zj9yyP5Dft/FjU9yYbokskUBqutDUy
i5KSdGbUz84lBc349QD5LXOOTm1uhetBdAoLUyB/zZ50MC6VxRMAFLpmwi0uOiOmupCKx4KquRIp
LD6apT2OKwtX/cbpJdySyxqhffxdTiuMtyGj0C+u+iW3KCLzqznSUVDgx6qibVOn0x2BT7uNichc
67kpzhnYQ2yP2dOocE7kdkYPatguVg/rHCSiuCNzDl+N0b5p0n/h8rx4n/Yxhu0R7R2+YiT2OAPf
OKXny1TFv+liTP1Xs/H914SGB0Z57HbJ5EIc+J3YcxuXRNRk61TY+mxWOZtKy9k44d5zreYdExic
kutqMDNd7Q1Y3UcfRK+ajX1HFQces6Q31tNYGccsC46fP7S0oV8pr4bIEVc7aK3r52elsyxCDIuX
gVn4Udf5vPoEIWvhZecZKGPjROJ35GnSD60gP6BfvUOfTmY5PNi+CBfM1MlaOKIUox7zsi8RCyBb
LZR5TZovs9/OlxY04Noa3pMCpWHdYK1HSmzurCZ0Ls2160juS6oLLK9Yk9zYAe5BeOu2kPuW0Wvj
Eol4rtwIXVB47DG0XrVtrkAJs4sv5IivOovwyIz1Jg46OKqYH8lCGrAKK94pFai3koHi0I6UHqh2
vnk+0YhJHg3XYu4jrAxNejPUrNb4Woarbcp6Y6oAnnAeCgdhq1rPOnrCJQWULznwRxzo3G3NcZ/M
1p+yCOuzGihWTlLWJOTvxh5d/KaUIVVyY0fIBXqy1YCs5vz54FSi28/D8Opq4Z/1YNqMlCM5DMsA
EqAqx/5bbJQarZNtdXzz2TrCZsZrVZq0N3sV54UAiZHWBrvSH0ppn6PfnIfSQP6eVh+oZvBZgY1D
W/bhLuyCfo3bXQF6rBxtB0fDBfsxJeXWqEHR/Ntuc4jkjTAD9TXMmy8tAmnkMOGXsrgKL9FIkCSi
JmzmV9dIdybRSwduGQL5ESdok6ngMXfU5006eOl9vFOhP2eXEJ09gVM2aXj1vU3c6jw26rtdW1zf
4XD1Uj9HrR87R9eZT45bvUU4kz4XyUqRaACs/p3E/XmtFMutQTJ94HRQrRk/vppAUiuv+kDg8adK
gnYXqm8GAd2z5/lH28bJFpsk1gaMOwXB3bCV3ryfKwMSP++Tw1yd0hh/A28yIdmjPtZEN1wqQ790
ZZJe3bjEM4vlIPfDD3dZ8QpUPssoPZba5TUuYBTktvUi6Ml6PpVn5Q5gCpJd3WkEeBNCLLeIvTUr
L2AeVM2OgwbdNsf4ilE6PjupCwXoYvxmjxN0eeVsgLmx7ZmUv0gCSaTloQSrbPMNZTTln3WpQGgq
qPnl/Wd0g7Y35nDtOfU3NDLlHhctq1Cu5c7yWuZm++tUMIRNRX7ToKCX0A/Y7mNxmXPohWlKHewt
yr5OZbCzerRPRliSyYBra91mLpiJpeqL4ZjrjHvlPZm2QybgJD0wGybB8aFKLnSjrfdRix6u8Ka/
g/Caq+JkUj31CRZI517HBrkU5uCeCgzc9FPLA1gSfcYDB2Hbw9mXCBn7lhZompcCMALtrXUEUFmn
9ps3sM6MFFtsKHMkBxe17joOBKrKZM+aQN9hW4DUZbI9pBNPjgST3gwJHCFDY2fFoJhMOukJTYoZ
Hwdtfw8yc761jvcsi4xqbjpZ3cR1eWtDwiEN0L0ODe7BUdHvTOoN+zD3LBOP6kh/8Dp0G+xgJTDX
CrDdWGfS577rAS8FIMN//dJqLkYeG6895A4W9vCfYAp+2e/QHs96ROM7a5rjinleSexgCEpKeSq+
egloeMyrtLJbRiucd7/tNj1Nk9C73ma7wDrvn1xEvBtaZg8hbS8LCmoekjjCAVHh9m7CBKl9wPif
Ovt8pDrJ94BtPAd8B/y93xZNojZ9TVQ8rrJsUPZJVZw7g/DLF024c1y7JyYvhxxOqbemLvDOLFCQ
tBwC5hoKAqoP5PjDe9i5bxUnx1xCRMnoaqNieTHneNMHFN/izA1ZM636RyBQ1PphOWzL3Eo3yDQZ
psRbV1P0Hjtdeh57sjGiYfZOfE6/0/NrpKCgn8g9ATHcB5rmZnfpU3ks2uFMtFPHmhtWSPWSNAq/
6jC4tThO+E9IgdTtYCyJMMRtLqtpj7UDlIVpK5CY+8TSxD7Af8XxN5niHvdNPN2BM4J4k4G5opgM
IZZjR6cQYUTA8QXGRdFDieFxZRO5zhpDTIZn98mrmhzaEejZ2bp0yJ395cFN/WuOk3f/ObQkYnzx
KyRJ4VJ/KvjodFYwk34TdcUutpTkeQfNWdbpdsEEqhUsb3Z0+RIbWnGhKry4lJ7x1atoXcBVEK8t
3Gi3qgl3fcJR3XXWS4ZlHKXX38Do7EPp63c7bgPQDIftqfHn7dCJCbkqTiFg0kc0OCXBInVzUYKu
2qmOSSD03k0jbvZVRbaB14zRIuX+xv3/J/6+8DXj5IIvafyNw0R5yGZHrUFt8jdvRorTSb2e0UwA
H4ViX8ObrmqKZphetP0NIdyvbEk6ZyqyTkIS8eS0xbgfM1IQ0DOsaF0LVtR4Ke7jFCw5LWkLciR2
bTaLUyOC4ogMsQEp6uF/IyjWrK7cL4xAB+1jSxq0jrYzeZhX2bfgMyIll2mw11Rgz28qYOiXIbRB
iNJ7QFz96GTx3tYYqQJTvDXOb0XNKxklvvmYZXMJhzTfNSItdllFLowzgILZM+4it4x2dlsDdliD
fbZE9cUM+DiHlCtywkUB5rr5e94gQbLd7/SWedxShxq6lvIJa8CfVUwMKKEu9gVk4MlUNYbKkj4z
c+Nhg3vOsLSXOXQescdLnaMd+TY0SLLJ2No2oG6XQI87k6MU57x4xhLsJivrZDsP3Fh4i4x9Wqfq
oUldAT64cHVYV4kraxNFXUY+LlMtmQc9AUiCCPEkICYj9NahNmkEJ4kGceg0YepMvhvdFO99jZTd
yvNsXSvbOOncbwHjOCVx61d7r0yD3Rg1NS71PDiHOGY3n3/KPRNeFFG3dMqLZ1QkfkA+ruuZfcLp
VwMG1HtfsKTJvkLQNz2iPtF4pBJx1bgSpTcND67DdM+lvoYWwxQSuP2XKPlojAkZkhU5pAABmrAT
tRiCwvrquPQrhCGzfF8m5M1HSn5zq99Y3SVcG6XmMnIINUib5Bz3ScO9vxjPSwxSRTnjC+sbICwU
IGG7/dbDKXQtvW6XD0TOEvdgcDX6ZMiMbXGZJiuDspk4uGbUQ23TqjtFXfbFtP4KMkM+ae1MMuGH
GbLQLm1fg+Gb6YmH16dQmxwjmykNfiFTBv1OsXslLf1mdFeEZ8CchzHNv4e+7J6xvQXADzeo8jDO
z4j00Fz/HTmoNm1jf5TCfPNiD8uKibh3MzrkMU24otdTPMXIgu27o0hkzVGcpTK+S7d/dUgokCwf
W93jdERfD95k/I5i5WwSA0MzSKLcoKraVYa6duy2vJYKX9LBNEk8GhWXT2JaWA2slJeNdM6KCFJE
xGrvD3Sd6Bc/kx0SAMkz0cVvy7RiuAekWLg2rJmkkjJAmPtflJ3nbtzI1rWviECRxfi3c1KrFSzb
+kPYY5s5FUORvPr3Yc8HfHPkgzEODAiyPKNOZFXtvdd6ViHeO3A2a4bvPrI69L5FMjA+MKDnljXU
VQqSJK/fjTqxuGU4upCwnNYO5CbdXERB9kccg1G4fxdFxiVrdXDs3LHHBZBjI0Pf8QVSyicd0SVw
ZMhIrIkjRvt8uX93/2LM4IgGyziUpGVdoxKv0djFPxqkUviw8ya+1qGGgzxAYrr/rF9+hj6t23c2
+wTTVoxOxEli0fFqsZKcwK73L8KS0a5Hj/P3z8J5Ii0IdMLKs8f0KgAbXDn6z8coKm4QbNLr///5
/TtTVIi0Bmx9vofnzqCd0td+esJWcIF+SIVWNT/ZyFliG29azpDovY0SWtswCohPvocXl4hkSUN4
04Q4Y6s+E6cgsN+taYkNNbNmLQSUTyMjLJYMho01N2prBhx+RTLNW8Mn1UFYoX7JaE1ehqTemCJ4
dl001ZOdpAeLFSHEir2jF38jqDOGUaA5OOfXpKRDJkP3XVN5oRJPPkH6/lXq5A3m1oHKH+U3rckm
mCieG1o53ST3ChIS5BD7bCI/28BoX/lVd/KqgvG0/lGiUHSHbybDvz5SJiz5vWWqdZp7n6HSMFaL
W4KX3AtJsNaW2o5Tm0sqXlxGzy1z1MzxeiBETbqe6ZytTKo4D3d55aLTMAIcMA7m9Ux8K0cAcPF7
b373mBdRSdmnSo+43xvB1GaIMDen2VVapb+2BxdRZY/W2UpJZA0A7q7GJfwX6bGtTEFT+uts5mRe
EZc0mwWSCt/Dxpgz4q3V1ZmHHWVrT0qOEvTW7LBgHB0YxzCsl6QQOtGx0z+FtMTJpsUaGuf91TiM
+Rh/lk7toVvhfJByaERsTx8PcpsX8wvRMHwtMTWLqWxZdhtoBNCGCFlc+e1ifMuXqrA9ZMCq4QJ+
B9ynV6kjq80wl93GCN116m15Hs5Gmtm48qbbGHwHMYNlCnIhB2mA5mRTmGsdZLRtANNgesVVn2+s
vqX0XV6Fkj9mHX7inAdbbMCPCGYwmZMfowmFbbkvyGJZpwmQGLuGdYA9FL5gBsbN189Ij2FAhU/M
jsli6ywc4NnY7FwVnjGxcxdEFGe2P62R30zbpnFefcZEgdfR4olRIqLk/xlkP7LeY2raRktDD00p
veNk41TuoQButZFhuXdrMDsTcS9b0Xcn/usXPUA2M/rmbKUwsdoFsaRz+yWGrgHEsRVbwF20QDHL
j476jClpPzoaRp/R/HQ8ceDYvrMyOIS6y46s8DTj451VlnwCJSjmYm6eLeUQ6zQT0BwySJKG9xQA
RAF84tX0fzvSWaJ6S535wxwlOmC6j3ZYbmQZd1vhQElrkp+ebfJBAjJgWOnvPGg/RK5Emy4UHZuk
2ltOiRWG0tUdXab0hb/rMvHOUPIr72tSP8pxoV24XFSEdnGc7xjQ97h2x2WPqWij1C1C9AgDWYWp
H7e9k0HHgT1pZfiSuvZAzVkyZXMYwmD2oXKxAHjpQ2VURElN6a1FTc/+55jrusEKTweNDceqNHr1
Vr1AcvVXLWLx1O62JEExNyQRuWz7ajOD0ClytkMdKQb0brqqR7aKyGsuEW7QbTNjG7NoNgETLxrX
3KCp2ybIm7apX69NYDqVn9pkEufzGmfB1ksY60y9YbMQlszKSvpbRDZdGYeWlLBzs9JuDdEhEN/x
V2GFwmOhMgXDJcR1ZNQ/prSS66KmaT+790yvT1VgHfKCXopaQHQM3F966IArtSsq+68iIliddESU
Td8yVrSV52BZjBHU5ADvdjoU781Ey4cOxqoZ5VuvyfDzXove7HYzQdKWPx48r3uoCka1oUsjzp4K
AH6YvpfzJtjJ7kg278qaOcQLX2f7oX5XSF7Wuot93p72ZdKLn6ZESVkVQGkTPlRXuDu7zY4Udp/T
NPtuxrrC2vkLkwC4q0THe8DQr9N4bmT41WIl2nSMo6DP2c+Cdn3s01y2fSrfJPtSzWRLRbX1V11F
bz13XRpgxUqzkYN6Nb8XQfHTG1p4QVBcBv8Y1epr4eIQmiW5a/T6KiVpncYWzQgIJH3RObvBGG5m
W8SU8WHyIPgsijAFeWszN6/T6kK/9AfqgPeoGvTR7RZ7avAzdNhwm9zYaeWLP4QRfOTdWz5GNMkf
iGmEChJL8J/itKYqpJ/mdQhdMdskk/+5dkEhoBklSgnX2d6ScUlbAuspvKttBkWTOeEDYL9+04Ps
3NoZZoWcO2wfcTr6h9j3v1B6zQ/ZV/cnt0C6LcDxlkcA8X8+OTucYy9mlnBKW18e1dL+coOk23kx
dIwUj3ibBw9QdpOlo5WvBz/2dmBEC5fBrGFyLtMziUstBPGuR4lqTc9/eIIfaOb3J0hCsEvfymIp
FB+kfbij3b4NIuCzlHmguxWniTKGs5UYe7zHAXFUmqTgkImjWKDqubuWWJ//wBT/TWPMZ+gJYfI5
mhK+/ofP0LR7iGpID0+oaRhSzNm6SlxSCpz3yuXQmS8fZh0jJqny/A/yxuVX/4MWzRvgC2KayUqA
WYVY+oPasokCDxOfcE/wXcxry7gwTRKf4PcgX98x8pGL4b31qj+ltVvLZ//hkU3o2dAsAuECzPjA
qTb9Kq3KvHAYQSXNI7KvU6fxXYeteeiiZD/hxVBmO76Ws/+r8gDZ+vZtup/2it6nY5j8KkbokBP+
HLz0o2QG35OAoIYHx6m+FS6HeLQOf5KnSujeH5+2BDrte5a0uWQ+ylOngpYP2Sf2SfaK/ooxn/TS
pqkYOmwyaQ83SaYV0owDAj17BuQYWnN+QYBLlmQzTDtUiam2qkuUMXM3ug7RdTsdMks91V3dnXsB
IlKh3/OksWdujIh8/lFov9/rNmXgwGhiVSC4uGDLQStHDBOt6BT1RGrtGU0/cPA2/7eMoOUScQBt
o9XzPIsh44cPqirtRvBOu6eevvGq5QZeCYmLeei/tJKTYKJoAJte+llBQtj9+w26XH4fLhLH9Uwi
111mn0iC+fd/qO9z+Nio31v3ZMJmLeex3SHS7HFKhRtvaZv++6P9vlxhUScj1XEgZbJsfXg0t5NW
g1rSPSWW8RN00ic03gS7093PzOLXWIc///3xrGV5+fjy8AgRU4K0GMvCh7c2a4qGzkflnLIw9LaJ
AakrVHuztQFW90uzYxkRJBVt/8h4rmuS1ELMauuw8mkCLuPRRnk2xLD6+S4aLeogXZeSqkrDOALH
s8tYsOYuch6jFuS3QSf3D6/g9wUUoyHLF2+YDQfi49JVJkM46dy1ceMYHoHatO/TVt3M3o9OoxeM
B0z7XySDMDB71RlBVb8KipEe2yJH1D4Kkbrct1ij4LSR0DhX7gORnW9WUkevc/kJYs78vwVeLpdz
QKqXafK2s99/fM8DSydirh3rRKuBBj/Wb2Y7AGhRAB5NKAL4WzE60AqPCvGH1Cvzv6x5XMmkZtCA
9uzf0ig9mrc8NsRYsguLdVPOIPR8lDuDys4mhsFVqIbpwewgg9hpx6xr0dSqUYwrNH5/igI0l6vr
w9WHQcb2yep1CF6+Jwn84+YaRFLKmAyBU+42rFeLemheND83rr94P9efqMq54TgfGp5R/eHO9n6/
tQNcOiQ32R4Dm9+XFWZdvihjcaqF+EpPsEY5Iqcvjr8vZP6MJVhepYPXuwiXEY5IMWrmEUOSGJZc
Yh3C3DC/K9M7zH3lPA4SqmO0xpJWbxTExHXkQi1OGFw+jrZ5m0G17evQhuxM6Hk2NMPJcXBXW4PY
d2TpwHhcMnHR1F6jJNpK+iwrDCPODoIDu9/kQkOo8mCT2sUzwIZDT5T6maHEsjTA66xx9AXuwa5R
zZoT3E03tpB+tRzTA2Wyl5nleyqiZ8gLLYxaBoXaJKwTYBoXyiYh2PUSpZa71wv7LaqNiymH6X3U
8mCkqJKMAtCjwcGNQ+2lxZ7OXIzgIrulokrhY65sf/AvpZe/dFF26wkZpjorzT8sjv9lwwb6SMlK
9IlFAXFfzP5xuZQJ1eNkhM4p0rZ/njNnj9Lgexq3Prl+4uxHyDCyaSHNmhQyrdOtCEB4JdPEOYpZ
MVymBRs16IphXe8x4dEnQMvIsKRWRwx9nyA3GiscCtYfnrjz+/EqEB6rLMfjwJekGP3nJhLlAFxD
zoCnu0zUQWMyG9OvPoqc70Wh3n1jOuW54z0AtQ6xPuXMpMv+1gWQOqkezFckNGBvGeShfLiERKXS
fZaoB9W4Ztgpj1lU0VdM3yKmVduBKd/eDmEMdTWzhpaxlhl8kalGXm8ahX2WOZN8os+jkznWt/vJ
qqPuvxQ3HFMsjPDQtrmV0ENmtny2C/k0GsxCcvUXrtXqvBnzhEkhS+ahoYOnwCTsjHdf1phSigRM
1TItmzndS97hxyKE1qVwgx2qDp2XY+mv/74BmL/bdYjiIe3EZ0HlJv4YNyKaFrQ0OK5T7h8Cmj3X
1uuaLXK2BTqbQ1PrCnywi2o0q+zqlDeeuR5jRBFZUEd7lf1hdTd/21JdYk+4bbAQsbbZH59Pk7QM
LtUExD1y9BFASuZDgxwroa5gMZH9P2UdAa5eje5xFPUunlGqlx6DtySuWmK5zHjzh7fot1WfpwQf
TwqXvD1OUh92eX8mzSiieXjCui6RmbqQMEIGhswbstikPWMhr/NcMT3Q75+OLpmEhRissyTT+G+n
6l//DP35Z26K+dt5f3kuaI1NQf4YG/byXP9xExe4c+o2FNPJiYCBcUYoYXw1+4QxIIQBPjQoJ0hf
mXtuOhc6vNfz3AxdP0YZfNupKW7M9UP+n97eNFS7FJNJep7H+f0Pb9rvu5PLgWIpSjA3USB8LM1y
GSejW3v6ZCjQd3gnBbRPcUEdG1CnZf6BBizZoGj+H8MwOBjBvqm4tYOkiC9G8ixnTCjacz7FkVJH
RdIJPA+/uOSTfohhxer+uW7GAnu4de2Crn5hhSjOTCwxHGliOnqW4Spr681kZ2qxH38Ny+6nmJF/
VsCAdvAAC3RWdRls4hJBuJPaNBcXYXXcEKc3+A7KQrfdS5T6dus5R6eRwDamwtt2FhjYGrPQ2Ylp
baNM29m97+37Fj7eYHrlgWaBRB7kBru5KqHnpjMO9AEddzLrE73REHmj4ZPd7pRnIMEA9ZYvdTd1
u2Gq7P29AKkY6KF+ld1lxi2JOwQi7zwhQRi2Re9Zn+CmgknMok+FVX9deEDHKMm3ht2ZRxycv5RA
DzLI2V/Te3mIYoeEyL4PHu+LaErT8Cz84WVq+q+imvFGGFuN0uoCOOy5tTqMOOCAC8+OHqL6MwP/
FM9BEJxcNR3ulXQSql9jiYI9DTCj1+wEkHgi82rmCXtcEYKGdcY/nDl+v/gdk0ofv3HggML7WOwm
JQ4Z1FztKcnglmVqfT9D15CB8ADvjIYBgp7+97vfMbntbc9mSOHJj+fNLhJWN4yxgtiOl92obGJO
huCcGmV+xJWebGZfgt8leWdRZRWYef7WKzi96/8hOM36UODYHNM931qy23zTEb/dUyXWD7MBWspo
2nhtPL+8cBOxBTs0bJH97rFv2Ec3Dh8M4iM2i19j9rgSncoL3tLM2MVKMyqDx54k5XcOIjSOLZBj
CB1Ho+DsFDDKn2Pw1zYMQJTZ67lSULjbbTWO1p9Wev9je8nmtRBA50pei0XilrPsTf9YzOycSaWN
aPsUj02yuQcmzYUjTkWb0te+//0eoHT/LlsyfeopOWovnE9phxN6df/WB7FcACQvcvCqBoD3bD7d
v0BpRKy5JMHkytncf0QkMs1DWherqOnmk0W6a9N03UEihGMI0shNlmGgeOyno2pmhimpK0+JkxoF
0CQiUf7ftwJlihHReMY5Lk9p7JOW6ra/imCCglABP3Datl+rog2ddTGSXiHDAdlSLkmCc7JDatTM
tVM7POXItUO/Ps3F6MPJXL6dMAst+Un3wKT7d0GbUFASHsVX3MkcVqV4Kp0Os4xKX7oQqkcOru5A
LUpspksUgy+Q2YzxSwMyAl4RNqOyeS0IK3EacogYWc17L/4UFxHsxQY7G7ME9OKGC8FVxWT7oP7/
236FXhDLXQTpasQP1E+MZercbm5G8s3syOmChnKdbUIbOpWMO4lNawXTKjrAiM/XI1oSi+HGc2oO
5isBHpsWLcsW3DCjApIk1+Zkq3OAJ2ifs0qTW+L7F6+QcKCdcFfb5u5+PJt0fbPTKF/VUebvcruL
Dx1GsfuzZAb+UDJ7P/aJStYCvuQL8ZrJJsi4GihflhQF0pTc3OguZO30lxTxE8VFjeTegquvOnpN
XTncwrAhSjcSwT5CO6zsIHzB878meo1XZDSSfamtjU28pFUwgn4gLBVWcopgtspQYLnadY93uw7b
lgF5htGVoQbEFF2JvX3CLo9b68A1GK3GMka8Ko1yHxMKvSJ5ESSwE1W7tv0L7+yhk9p81XYmV1kT
GXhAaclPlQOapjQXtZNzcTKUZxE+in2HyHWPc2uJDF7YU03L7DF0XxGMWdsUdc2+gjRfZbAawbEZ
zH+iN3pEj1itaEOZ9sHPY/NoFZDHKPbRqM/WtgvVaUr0mtEHvDrzS1k4b3ZZfPFbolHiPsZXiiv+
aPVqZwyec5CRiZUvquBSYfGvY1x9arA+I5zl7Fzm9lYrOyE/fqt50LRX442nuYJkYhz/7lCKDNmh
r54rct00RrLnuzF1WmS5YxO8Wui7GMLQvXU4+l3KsX+szLlfwwYpt75GXjXkyWeUsM1+8LmM7u7i
EIXtzR6YMBmJS0Zi/E1Es7sPWhCfOkbfN4kcdlwaV9haKddxGXC9ztbTjDLmVaMRX2XJEjy6/DVv
+geMPCarrXDRjdBd8HqNqCWW4y1RnPrlAOerSPz0AKbqEjhGeZADvuc0x7w4Yvjb2sSD48IOJTAi
ycPP6mUCerURjtimRobZC37UKmXnBe/OyLM62pNbv0BmiNa1anqGJ3a+ljMT1jJf9EdYbzfA7nKB
5RQBQX6wowo0rY6WrXeKENsKJJAqvtAsiY92yirUCm6IUvbGTsms3XTAEDYDA6wHlzgb7Xucn7TP
hu8xoSabE4UezoKz3k/ZzzpDKoq2r76IJFmUKRhOcoSVl6B8olLpLrR68y0NyGDdeKnc+ZUN0NKo
oqM/tJwy3ah55Vy7rvzSfuLEhGUlaB9IcjSvgTRSPBHPGHfgfameNaYldWwzdAENFXvUZ15/fHJL
a50If7ylTjnBoGGkW2K5GrTX7Bw79m9G1JqPNTdTQzkLrTNLTwk++KWBq09DY1xSHz9xxJCsF1+q
eqQnV+rXzCKrWWOm33R19IiA2H8hqYCNgQlrK/0TvNLqRCXZRBa2TcS89r7DZDGEA0KoWzCa7Stt
eUKvmolkvhiI0ZhH52Ik3i/xsJZ033IIwvukIM8gqjMywpElnavKf27F6PCWfov76BjgkzllASK4
CfH7LmGsDc7ejFaOGopPRfapb+V6xG11TlCTHwZgPUwZ07PhsMWpwAnxgNToGj2bYyV4sfHZIJSw
NtB/mFXwWHXCAyEt1D7M0idgUcSA1dz4VV3aG0PgSetRmB8TQl6O0VR8YstnoUKjyrstaPQFbY8h
CX3bmjNxgAVpBDzNMHgf9e5qjCp9n6amNSoi22/PNR7cZNUHe6OpuZuFQ/at/AVbcjPJmHmsxZQm
dBYAK6qpMmLejXC2Ok/EU1QNwNHSfg+byVpBQ7B2xPxwbs6zR1T3fAxpLTYtpAcmwBrnlwEqFKMA
brH5ykiSRpuYg42Jm3gXY1ve4oop9uHc4JUgPuGsxIPVk8VL2bKELAXuo1YSJz+yVrRJlgSvKqv9
2IGk9iz/goCu31ZOBb8wLQTUMt76LgeuRdTIkQgHPOfLr2YonKzNhdaCdMfn5hhfNKvQltAoFLmV
Iiw+Ssm56kfEEzeb9NGXhqUS/Gd5m6eq3Ouh0+tZuRhOBiISgNn76yYUJAeMTbp1PAcv5dQulpHk
0iUaVd48pt9E8OZmVzvpva8uvI3WaXL8WhUo+VEPL6jU1nftb5UljFli51vhuagK0zw+gl/fNqFh
PxSlPW3VoG6UlD+spDn4QzAfTbGxOUpRGI0/kHPgPizaJ88jTElUpnOwe++aZ9HVosf9aLXT18mu
w00e5RerFcHBUkSLzhKpbYQ9EdaYNqF86m2fzO6hxTxBmJZI6MVRdcR2snYn2gxdO8RUze6xyGCR
Vo39ch/L9J2Ed2goshrT8l0C1cb96V66sjnbi9h6jCQwGwhiqa2OVtYzTg4jjNZDZyPM0+NB8ihm
UeuzW1b7JIrNizO4Z0BbP5ouDa4kXG0kDZ59N6tbM0owdFE4reFG96fEJFlhJvIQTjL6MiTFNrnU
TJ6BvAgVbDPejgRIA60gCAIQkCuSmB4c7BPmZPqXhoAdf5bORoX6291ZToYu+XYFVN+5JWYL3L8T
QJAJum59H4Z0Nejgfsg2TUNa3Ii0dTsm9IiqhfvHPB9Nq9DHLK3jjV+YTzXdkbT/Szi7BjGCrcLg
SGBAAzwYyrgjMNzbJdZ7t8b6rhcLIw5RfMJKMqiLiY0COl138oaitdxMqaoRAfThiSIPnTzW6LXZ
+OoSYs/ck0b2LQmlfHDmdjEqpUdL5F/CUdvg/fwl5wvzgofXJxFld1ae+xKQMgNf0ziFBdk/bkUF
mtX6pZStOPd2tGGISh7qZJc0i9uDie3X4mj+TG/vtZgscc5n9Co6zI55kgOuw7a6nTwZX5GTLMmD
Ldo+/JBm32E80UOyAMXMLaaM/ERbsKBgdm4uGF2WcUWObiUeZzZjibz1KP2YBaTLyBVxgkdaJ26C
gDJhIojAkrFf0w7vdP/qJ/fpDjiJMm+83c+hiKZ3eSDjC+d9yTKOpNtoOrU1uPM3BHII1IWw8VXP
xTmT/Wh3/RGRB4lP0h+ejEAfxRiJh643WpTwDpQhx832Zew9psJWe4MUCDiPCO9gFiBUaZPvHim3
x1H3OFaD4lmZGRtaYbyIyIb0LUnq8ewU8YmjMYMT1xuMTf1czoASTGPB948RsdU81jhknwfZvjTF
+OaaOnymW4Qeqs6sxwGTNe0hADNT2iLmy8iqbjOqFrxNWPMGEkdbMT9aMJlXqtDG+wQNFSdST2jW
rzAmYxNt1TfqYbLQrO5CFCNJjiS01F1mHlVWcr6xuTbyxVSFA6ytcR4NbqsvEn/owW3879ABLJxj
56ZjSjaDqT9lFTF7thNIjBvQnf4WAbfACRCPMk7FXLRymwkoZZF+ahzCXIK6fEKNXR2TGHpfF/dP
JAd73zQ3WDBjC+rzlnxTxJHPNfEDitXkmBBUBeu2TzGoh8ueQYbtWMSn1P7iNgbnwbJFkly3BC93
S9ZsWzfJMS6mW9TM8O3sOfzixqhtRpeIlnSAf2lzz6WtvHozu7JC+j0lsXULpf0YOMQ+mVrmlwkv
dZDkwasv8Tgi73voG/tc60k9OW3dPg0DikgSYuz1Uj/cr1uNJnytFQyXtkf523tyfB61Mq9pL4M3
dp9g60zo4TH67KYaIMGAPnajvF5tAgiks0GdR4X9BnzVPhuFwGAprHLPJ/N5VKXDjI7VNkzFug5Q
h5aqiJ4WpEytEMdP2WgDaJLjS9EBLdDZcHBBtXNWcP2X3P8azg4AFDN40eBX/uaKcFurdTsnbOvL
uKC3sD1xtWFeJPxPihJwS2vX5FoTTUrjDM1VOYJB7tgnlQ2iZhhGcADDtuo5D+SNBHABi3of5Bq6
QV7ZF7aaCT6EhQCpLn/Rygi2TFWsdauWzCprnI7CxBURjmTYpYj0HmQlwZjr7FwwbDp2XnchZLg5
jQxZfEfd+HWIf1OyPKeMLIUuQKoxis7Yq2nq9lUoXkpmAOeJhvS9vTW38V/lwAw3wPm6KvowvWCx
XuCg7isj+FddTldl4OqyOcFNZZvieHQwiraxOlQKr6e5J0OtXXcLy6hNnTd4r/OqafMWJjfGIaz6
7WPdDO2+jAJ8VqZ/ZiEZ9vir/Z1F82uT9O03q+slSLJhZpqAcmc1RMsaVpJwKZAvRw6VgTsJkKrW
lWHZ+DV3sKBMRBnnLkdbsnJDjbw9AjiOHaO96q7LTmYXnoour85+k32PusbY59GIo8NmClZJ5mF3
RFKHfnaLbCtedRlheLSgrjBxdqXTqieZcpAMU/V9ioOJoza6LD8ZVm1Y4P20mLu4wII3AFK68xB1
8lQkDg2zyulPHIeTi1Ocyb+KHsaGlBRMAOSEMipBAg7mxGXISqYhQBhUVIQUoOxxR33sPeUeknC8
RgguD6Nl/fLU5DwUwiekAF9Ea+NJaaZUH2JkmRthyHcbxfHWpaKgaIKTOfD+HTz1pn2WBkuyrfda
P99BUJyNBDc+sS2Q2e6YCaTm5jWcktXQxOrBcPrXBtUiUauKGFjfJVasSYhnjsz8gRZyqKvxop3x
5FNDnGoQYD3KOkKY4Iz1tavOXmo9mtpvn6nPuTwXg2yRXAe/OPlZYD/iyz1XfT4iurUjCLRURGlA
mkIUiU3nIaucjJgYiqbu4X43j2bdT5/7HZryVS0i9dguIGdca94wt1evd87REPPJg4cgKLx614r/
8G49dPRckklbPmZYhTYm0Y6AmmhHZ3731vTydcCGjM1oAnZC9noaggmDQbRm5f9eGDEetNxqHjSP
eSRa7c2ognfOKqvG9vM9tlqOuTQ19iRgYaDJiepoi9W9ylTl9HejNK9deSRicteajF5nh71LLF3L
YCDrxYo58Pb5Syh/msC4sIc3E8cq5yCaijyt8BsUxe/RiGfG9jQsZSvHH2lS9o+W9LfYLM1N2HbR
DmfbIcIdk82yJV8RdkwcxA84B3/YPQc5j8bAyjUbhzhwHEEIpnGrWa+ZpCVmmr37Y1675bsxy+ih
ikuqHd98DXIyayL3qxxIxrWS/KiEl5/TpniOFIWXLW24L+H4RAKCgQLLyLZd5vprwnv9Y9JZ57aP
pm2rpfNtIG5la0zO0c1K+UgteuGSr9x2PKIHsDZGgsf4foKrWF3NhOlFguqYlxQgaAPC6A0lmpIu
2s/C+xWb9KNwZWL07pEF6Il7tUWxGnvUr5Vm2Qla+aXlWl/F0dQd5TyMOKuMchuIacsykeySTp+J
Xl/MH831bxDkIiAD/jRu0lBIDA50JUbSjTaeQ+c9JNR4GHp0xmWFnSWjWVmkL4G72CtbhIOoffd+
Y0NCzjkXSiPsODmHLoaZ9AHXGIF94VyC3sEiNM/jT88FzjeLNKAjOMaLV3BZ0NsfgHMVEWL8Vu7c
78YeLg+On4DIi16fXG3p9Sjhgt/xXVAFYCeNyPYjq6tP2qJZexdNMijOTi7Ny1XmAHRxonFve4ou
LGWdX9bt3tYcu4OccootyB3Q85YYy1fdkG2tqCpPQ5d96zs3eeAo36yUC+Pc59x0jKvuSXeBPMrW
Y0uZxL1pSidv+ZlQ08UszGgjnXLYRXr4qm3V7XRHCFyWufQ+PU9tA19T6I2LRaXTCG3iVpALw47f
d5AkqmrYKaqtRuIL45rEhgrUbswL/cVtrWNi43r2xBUTrXDG+liOjMwmgENAV4hu6sYbEk+PvA0m
pUJtx56k75BFtvcJPp+FeJoJcbxqBSCkVwaOba25dyhE/aXYybvwu9JQE3zVczU3QDZ8h/QCEej0
ZIP+Ws++u8+XYaLAm0cZpZHTV82e+Yk81tiDVjPEjEM4Y6wyw+adf8P8YpGLnCTmpdXN1dKjS0oj
BnB66bfgVD2uIba4dItqulM4XY5pJtpNa9b+xnLblzq32udcpfaxsDtaiUZxU1dXO/aTk0UX5Vd/
CZ+Q2XqwGyLwEGGP7BI7Or7mK/zs/lgy9ahUdcsdWG46wc0XsiFgMD8iaZ6ekxy8BclHi34jeUif
QeQ7Z7cnMZfl4+a5E7gA3URrK2WJnuPJvXASHaZHesgbqWB4pNBOn9CsMqRrQGk7rm65G7PpUeJy
wzhMojg+SPlk+Cy2ttX6hxDIzLrucTRSKzuMIpYrt4EKg9WXgAuKWvROZcQgvLXXFVsuPmwdb4vR
8naZ2bOvGRbt6iBxv+rphx/jzjLqkBLTGvOrUMU3wnLee4emyZS/toVlfbKGGbcp+kewHvXZcoYf
1PzxBtNUwcxijh/ZrTa2a5WXFlDJTuLaBu+PXxwZ5bNynO3MwvlSsRhNsX9yODTt4tH+XjdT8obe
4ItvkgbsBeqnQ78zyj75BDuRAyHiB5sF2URTdrF6xgc+7ZaDU84/dVLFWBtyJlekQ7+F4VcqoteC
jtFzFWVyk8TZIzm8gklGMu3mOMZgSubngQP9RZe00400nF5ULbh9usnB492AFg+1A/KOnlTsRu0T
Hq83iyPQg6wvhpWIvVkCxj0Ru0AWdtO8ZU7fbggYb776ixUh1PX42DSVeNJm+QU/XX2bqvZX2UMj
A1Wf7zNteJ/nyVoIdbNxrSa8H5me7Z1F6XVo+yDlAGW012i89VCQqr1H8Lz0UkTBtNjWEEhYq9wF
VOB0TXZRqKdPYTIveZYWvOzQxc+DTPaIkpNGV5CLVWyVLzodP4cV0SwxCN1LSHaAXFojsPwHTtsU
c0Wlpis6uulqsZRtjHGkq9tPn7I+sm/DxC9e2Ty1ptGcdnOw/mPfDC8xls2DOwhujuWvUx32LyI4
2m4uHvMq3ldeZX6KyFTyLFF8VUxX9jmYCijvZvfJa4ojB//N4OJ2X5EnFqL6EhBqQEUa38x6+qqB
nrzFATZwcqu3Q7Fx8i67FDMysqBwjl4HfYoq3ne7cxX3wId5bBwg2WoZSaf4HcDX9e52/8yfnz9v
w2pY/R97Z9LbOrJl67/yUHMmyGA/eBNJVGtZkvvjCWH7nGRPRrAnf319dGa9zLzAq4uaFy6u4CaP
LUtkxI691/oW/nf+x34doLXcwa062ffi6j3lr85PusFCrpphNSy5BpBcGBttWiqIZJMQ47axA59V
GDrAtAdvXN8N3iUZHtGxE8id1htUsztrEwT3wf2Pe5xlqw8CBdbhagzGQGztozok1+Tav5Cx9TvY
G6pe6QAWpJ2zxiPKp+mDaoPOZvQRZMXW+xwZV+31Q36arsNVPDU/akTr+EzwRLmwnwiIBVW5wQlG
CHY37Ojl415FCYKDRL+Pp4KkCWDzcSe3DUA03FIMKjvpyT0gxH4Xpp2FFb/216k5aQSYl/fY7iqS
e+MfQ1WM3KhOwNza/CTDHclKRoMUs667j8rqLs/64aOSwAC6UavOE5K7azfoL6QKbJuhz1/5IEWZ
VEXUmEn+Sid5bddIEAgbV3jLLevV7B06ZinlZlqeTAwfJU/i8bUOHEIZN9P22g4bHJnHawa4Kny8
ujd8lUoOzsZuJnX8flCWVEcF7vOPT904pY8ocf2kIq2PLtS2Y6ia+vj96fdHWcOl0RVLgnstiZ8z
7rT4rqBzu1VirI6+dAhgXD76l09rpiP72SZIZOHZVwVR61REikeDedl2zL2H7+/MoWOTS1zTITZI
nw5T885lQLj9/mZY9eVR9VF1XJ7BMAjtb18nTZwmHB6ccjCK4/dDlIYFNzcPf33t+yOwNsuyz56d
41o2lt/ZlOzX4UyY6Pr7qdsJAfMWM10SkyU2nE4ewyaqdlOb181Jl6LbVeDdZtv+86c3TVL+8Xv+
5WupAuBk1OQ5Myd9nksVb2tXYGRq4oSUKVAxq1ZT5ZGTDzGl2DrzMp136BgJ4BYixiHEoFrk+t8f
vr8WueR2FPQateVV/35gHkvvNPEzHkdnBHejIZEwdVb93k6gbJGjc8yWXzQw3v9DO/i/ZP9/Q/Y3
HbFo7f//ZP/XX037f16Yf8F+/fg73v/Pf/kn3t91f3OFbS6wfvwrCI3RXv6J9/fEbyg2OC5bPgUA
/wHf+i+8v/7bovzSXQ+Cv+lh0Pl/eH/T/W1R0+g4G1CjLgEA/xO8vyAK8Z8iaGT3+As8y2b8gDbI
/PZX/U1DEk3WwMUZxYdBo573RPWrWHyVqMQvNBrq08BoNCBWjRNp131wuCsOE/btweju++0UW85h
6JB/lQsmC/cM8cgkYVnM8JuBAZrjfiQpcpBRL4PKIfaKZfdbFRDu8jSeyAULz4lzktPMbEs/ChOv
cx352roTdRbAFHkdPjDPyGDu4Fd0854+xQDxQe4HFIJr0s7UVked3LfmZlbqUHsjg19LKzb9pLUr
UQ4fbhQXd5Y3bAHTwd8IR5on+Xw3oD2fXQLBolhdCuqOlUGQWo7dkThREE/COHB+iHekdWIqMdTG
QqwUGOKxi4tkY2Zdv9WtHlaIOV9Hp9ICcI1WQPcbnm4LTcuY6O9gafGD0Vy4fYQc7BDOqFUVaXqQ
J0AzpRgfs872tnbCxB9m/1SqZC26j3oiCcZK2umS+kx6cuES25VijhyHwJnkuR7GjtwpV4P2kbnI
apHoRAuaIFKq531KtkPSpds4hgfCwQ2N5zQ+mb33UABbbohkP4w2CBphN2fPKFbGvpACyQM5inqs
PRlA76e2AWYz3Gysyj0wRfybK6Rrq7JG2JS8ztRqCWQOpWunQfoXp5rPfec/6678ANxGmO3UrTKz
xsyKOoa8ycPyXTOP0OjE4EXL5n0gWn1NMQ72gGiflW5Y92AXhpXukIoraaOZ42ggaC85h8fGPmud
4xCRFziZ/ZHcwyW+rT+jX38jgC+7o3rkUDMaRNCSAY77e5lOagzVKgkiM7MMmJWz3OBDAaphOO0u
tRramnSJi0bQLuUCX7V2QSCNcu1Tl+TqjQTqmqisloMlF1wEasLDxgHpGheSKNbVJKJdXkTIDcav
toiedFHIrWHV3WaIsjM6IIRGuvkgDXHHQOAmcsbIGWAVNbxbUe4GJJ+9KRnXl5qCdETYuNdMWm4Y
oVc4Qb2gK+om0BofxqPBkFjL4ruG9IciT+ItJMldpkOgikp1bOh4r4BN7kyqGepuB9OnqQ27LgoR
OnavtHSKQxRWKUiqesNKwG3GeErXXHSHNfS+Wrv1gmhmV9WXGGxa2CwenH7YVPDEVqSWBcDHvcBI
YtACYKSm2Qd9SsNHSfe+tQp1dpN+C853eI6fLIEZp37wCqHtKgZoxJLPP9O2KDmEiZ84Te7DcNr6
JQ0Qw2pgO+ZoIN1ectaea4K8vDZ+G+xrmAM/9cdEw+femGhq3H3cr7lt3lJqQpto925AuOKSgYY8
7t6tU2CYtL/q6bU0xl8Typpd3Nv3yhkPnYHV2zUURz6PM0+GHogmwZVwuHyDeaLEd4l6jXP5Jh0Y
PuY+Q60wutVtvPV1YDr9JRQo22sfE7ad37tlhdk+I9FMSIpj14JlRUQA1ufKhCtg02qNE32vNx/w
Emww5x8MSgi4hUUyRfqHDlAliKI5XmMx2LohuYJ9zFJGPN1eW/godlR/gToFiVtYIKDq+aAQ6d6R
0zlhPAsf0PSEaM/yo8ofC1o4dADKj6mLrQ2IzujYAEFZ1VX8S5KJCG6IpNwBqE9uuhczCns698OL
SwzXMeZ46IBedUYaVQM9tQxyaY9Il4hRcqD6uVh7/uKbjioZ5DGJe4Ns7wqPw2r6e6I5L/nM3KGY
SA5AUPUL/slqKGibTQ6jH83Wn+BnN8HQfEWJOeBlqbB1oraBkFeBzqGx6LufaHLJJpy8eOObLFit
uTYXOownWZmIidmNFWkDwHSjm7PDAlSfWw2TtUzwGMR1gjKBuAenrZtVry1YYbRDmYsoOjNPo6Rl
G/vJmhn5cyF1otNjAsMYKExznhyBzHNozoHvaTQJIkMDaGLo21igSTTd7qyK6Fnpe7Byl6EfdqOU
HqzpMtr07JIhToRb4XP0tCTNXlkMx8aGUWbYAW5g8up9RgpiDOhTLaKrEWtPRmKfYzDRnspH6sZF
TgHkZs78dySrgMR+9/P2LV3kV26ubs0kyXXYjzPHZ7AJl1y/t3LHYYVjeWllt4ktFGx1ixCKXlS+
ol+9Mx1ZrENfxYg9kBrZoX4FihzAiuDaSV7YCxguZHq2czVkxn1sHvqabW0o1BUxk3etDGtdoG5E
yVu+jcKKTyjMFHtkAgC5XAwYLWBHR56bfWk62gX2HZmsTg8JpWOH7PWTpZOX3mjmkeCu7Kp1Og/5
UBy01NnT597bkCqMtnucXfVsW/5TFnKhRNlrXEGSHwHuYPcvcIWo7UAv/lAtkE+F06SItHkzmP4B
gSbtlubAugoSUEPHPKuLN8T9LfMYA8IwUW59z9xOrKqZIaTn8t/VwPSm3r/NpjbdQlq6RwtaT0cz
fZWMyttyq73LeqBHyJGvibj+fdXDEeDCpOYgIg+66XqezCOURBQbYBCK6mIP9qaqMrnpSnhtCOYx
rMlfOA45NI3VL84Yzpohq7coaWj4WPUW95BBYpJ3bLKJJmgT/yhG86kmj3LbW9ZDRAGS5Clp4z6H
+zicaDVU3lov9EM4tYTdIbY32Y6SWiOhk3ARNoX+7PZviUhoCo7eplDTyikicvUKIo5qL4gTEb3D
JW22aNKzvc7QhZclfmaUCNy6EO9xyFBy9tng07XvN+OrU2co/1XxZGTuq00WED94TSjhoId7k0yJ
QLWl2Dt+220JPMZTYxj9dkw+bG0e3mo9+qpig6AHL9vhvTg5ioZd4/GKMTcix1v4z33ZbdzEc+5w
I4mtj7Jl40CZJAxVvBQ5dZfj5B9pq6NJaYuVqyK8iQqwsKb1D8XUvqAcnxG3xNGmanHAzuowRX57
F40kHM1u/0zaDH1S2hzrZtCyc5Wa/BR3ludqtGD9rTwhP/VQ4axbrFYutMMRVO5xpo1fJPEN0qZ9
yqT9IfsEtE493xJtQY1HayA6bxMdlrWn3unNPMFMsjbmku5kRaJahVA69pPLQAQfPWEN8y1P0ATQ
JrVvoWf8TpAAPGhgEJQP3qGmfFrXg5seJKrO3EtHRsiv2XKh1iLdurzPB6qV/M4zUEKXrHXJENbb
oiGvom0wZ3iRTUxKhptaTYu/CXtCSIbgTMYpKpHVOORyN6CdzcSnpo20s4QcGO7qn00k3i1RkWuv
JWhY8+RkFL61KRb2nnYpdZZoKNeSWUr5ECpmYi4tapspf4o6rIrhWmdFQO+ekjIH31v6HrqtmUQ9
dNZP7kAvprFuyPXERieQeFK6Scddf6jGvrwnrgjYCyW677GPDfjJbLEs7int5Xk5NXQPtj5gjqrq
m2vad17RniGogZrpkQTlGk7rIVRwT7WmYZedTRTpvbZnReqCuZlhV1jqlZKX2q4hWtjsIZgzj7h2
5YTQ3dDQdlbxQVqmesqg6q8wrXRnI+8ZsJqax93N6+26DP/4N5E/Mtbou+fRNXrKcsJFE28MtzNm
rlOv0VKxTOTFoxkRrzwOmzAV3THXfmeNWQh8XfFu9wdXGQi8u5daJ6E6dSlSLXHfRwR3W/zNq4HG
7MrA+0eiCUMX5EQ0pwlD91hXXYaseEJmb9tMHuIuzc0uDI5Qa8pOvSMKtFelKbv9HAJZMbUoBn+m
LHCbwwtTT+wv5XlyU9qmLcONUKZfvUc1Cvnj0sT9r85EDJlawPxUYV91DhvAuVlRknQzFhEErNAx
DtD/rzrXXxVazQFP3Wez8Is9rtGMG2AT5+Izzu+0wuZXEbtASKF6nezpl1AZOe66XCpWLB2juGvO
FlqqUpXn0kCxUDWgy+y0xtSqeStXjz+jrKNZm6r3oqkPnjOx713rNKFxIj84Rd2cfnoZtHqrayVR
6AKEq4JGNrS7CFAnRDf/oegjYlXQEQPlQbZokceegzV8cKT/YI/Rh+dFvMJ1UNs101a92tTRR6h1
B9ypaxudfMTxxrWGs8hwIIUGKpO+Ola5d9TJI8BQha6/d3aoZEkAdvZOGH/6xvM4zwEhEFscjz8k
XDFMqc9IF8mSRTJEXsjkf1F9/nB71hAL9Zkmfwjj7C/yEgelMluLp+ecDdAwtix/bnidI3EqY/mS
aH2waE+xy14tP+pXbe4+2Om8yWOMufriEojTjNzHFNQU582oPy4/Ks2Lm7RgLuO5MAoykAvg6Suh
jRebQCg51Nd0Fm9lXe3TgdCzvj0SSbBvtDCAQX/SGYwwE4lXxijUinVh5NXkciTccozErdKNF5N5
KPN+4OuZ/Zn1G4JIzrMG0yVR2RP++HMq68vkalcR5kHj/OgkjViS0iMvXLt01CX5rrOUyd1bjTUZ
7Zv+FAM/7VJWZeMQVhAt59S6jLX1rir5pDfiTD/xvmNyqGkUhW4Qjdm77dvUe8r+hD97R/1L3EI8
0le2uq9ROVsSBHZZGK+lQXTg4nBrKASccYWGlIusvHeZmRWoUJAV3fKQ0RXpaWtduFfbczam7J+S
RKxRGRbfb01Jrw3L3RZ0rE+UBrCflSbUY8owZWMASXIx+a+EN6ylVhzHShyZVu5jk1AOm/H63A3r
lLV9YEdaXnNt8J5Ate8AuT6F8twP8sMF9VfiEgl7UpQrlCeMKq6dGF6iXqLd6gM/TLETQ+Oz7GfK
ihe6FzllFKdnLQ6vGTz8KMU8ZfWW/YhAK65PpQYiYmzJkeiKDFqdlhxMtEwVHZezlun6XWI3O0xr
zaHtWTQIWcLKxDmqKojP4G3KkZFGvQ/SEThQaoEnRIC3Y+/vjshFz0mkX5h+LmNb+g6NLM7OoD0m
ldhCoKr3WmhdyxYYFydACSeM/A9od6cSk/ecuay7fhHUwPAqhycQTv3a5B6aRze/NMp99Yu+31ec
IqC+ozDrmpZLwmeurc33eYpCRAv3eBM5vurxR01Zt2AIwxxXEpLkO0gQOzpXlHGReW/Habclidw7
g15calXBYT4+UzsiDDQ/NUCBNWVcOrBbOC3kCK6e+2mC0DByRFvhM97PsvqUCWykwpL9mgYfibEF
+FG/ucoIgF6rVa+Ok55GV3qrsNE/ES5MT3pyUV6IKQXEMMQ9+8mKvDNb37U3U7R3ursjdP2J0fil
M4cX0dCCYd7ETF9iZU7EhUBz9kUITQwfFD782ELEDSS6wvJcwCirdbUmiy1aDWV2RtLv3SdYSLJQ
xNCnF3VsEh+1LN8yuJbrSg20m7jubKPpdrEU72ZVUUTLL6tvYa2jsk3JDz6YuhukwtTB6lUfVchw
dYDrRNJR5osKAGLSPpVJdgj9NEBH1J5yOp4bW4+P0bzTB1TpCQmzK7cBHexkEcnG8lQaob8DC865
3Rh+Evcr17m7OMHmet9Ilg3iVb2gyFAzDr0RjK5ggsqRoxofU3QIlFsAJ8v23fCYyrYUNkMO4g0j
yME2ZIVDoT1NMQ022EhvkeWsFEOz9QCDpfQbhkC1Sa5APdxXCehLzaY5mRApxYni96LnBu0YtiEh
7d8cOuwIOx5zJuDrqK6J+KxIy2p8TiVD7pKoXM/OVkjt1uWCKCFkZuhkOPgVtrvDXprthQg53SGq
YU91cdIJGgJ9wymB4sxH1IgPt80PmW3vJzK+CbkBtY4P1rJCgu4a2huFMfUPY/ezModxA+MOoQmj
HtMzz6qzPIL/9GHjW9gIF2afLMY74MveKpdIz9L66o7VzqAVuxrGfgyUxixbfdnQdriD05/z6Ljr
jAMdhnrjyw3tX4VrlFtCJhFLE/B26qX+WPvNXtcks+ouurZ6dDMT7T4Eq7AKfbdYW5OixBskteDY
rQ2ou6sM9wZWtq+kQU/ipf1dUkXn2Qi3oHyWW9TExeTCb6xkpcFx0Q6leEKlEsy9yw/Om/U45fe5
TvuyTNtbXplPnVbRHCAlsdSEiXUWIFLvmpzGFqWGrp1Dk8pEw9yhOwopHHWbbmY7u+j1tburw/al
aqKF3ewEYGBwKWbEHAlyRMuCzmgZiSMD/hh9xk8UnM9kinLUJfBkXdj9vKOhug/7Yh+6nDsIvIQG
h4LzGDEZk6RhUJBhAytdit8RRUfcw5gTBxXe5Wj621p9kXiBC4JLeTky3fxl8OwuD1EjBWiY3N46
RnM1x9bYJ9A5YHhSW1SOexwQ+PzxUR3Vyyy+XNYNTWNSRw894ayzsT16n98PRZzD2LaEcxQT8k24
LXyn9ZGXCZNbvWHNRL+ddFuThtUhheaDbNe4pyEDYk4VzVGWegyeXRdQfZZZ2PKAJiEG1rCM4Ca0
C8j0IwhHdGE4bBCkbk3JtKOdrI4kxO+B5k47syzlEXUBD8tHQ0tR400HdGgs90586KpbYSiSe5qs
PoWDz1Hk+7fHhk/Im7UYVCo/39CTx166/N7vJ/P9ES3xirf9H1+jCt2MqRT7xuZN7AtVAQEEgDTU
eLNFTN+HNrQ4lo748yEGlISc3nk1l3njuIzz4oJ00PX3h66XYEJUy2jPW+aIScv+Uwr7TuFhoyi1
7FNfJemSZCaPbYLWNZZAP42ks9YG3Nzj90PHXRMMQl8Ip39+CdbOkSpX7pToaKn99Q05EfL516fp
VBibqWVp/+sbQ8UAA6s8sjXJ8hbVzY6jZHX868GvTSyc358nCe6TWlRYx7kLvMZvMR522o4YvGPZ
RAR5RmQmeoV6RChRnKuIepggYM6FNLAVWboFyPmDZ8Ec0vs5MDrcEnqPb7Ru63XeFd4mJsLJWMIi
u2a98K9WqQ8cT0JP2LET3IqSjX+YOv2BpFooldRIQI84eIpZsJ8OyZ2bRuQ1gOVfOyJDVtg7v2ah
tXtZ9gfOBPZdR1Rl3XroPulKaeOjiBTUB6pbupBMuy2UwNyGG0OjqzglxTPy+mFnTfixuChPqWV+
JYKNZbTpQGCoeDLCXN5pMqNB78YIBcVxAkfCJhCROCoGGLNhdyXllDnvHAcGQsCtLMvt7CnImaOZ
7ltaQ2vpglOHr8EIv6vWEAcEbRh9XBe42Up9Qmgb9j+UVjzrY4M/lH4QU9puKJAQGsQI2dI95GHH
cYlwHhZJk3nQTks7HiqKOBF9cvbNr1IziJ0Oc5+hDWJwa9jUpfypRHVBpBBZAnMrRxVz2gGdvzm4
RzOj7VdZbf4qNOex5lCdK3nK8yk/mBPhhppF8gnSUHQOz1D7kUrZqwJFnWNB1KUmswGVjk/N5B7T
7KkXJf0Wc7iEnfXg1/Iw+PCNk2kjVfVCM57zfjmNHCXL58lixZ0rRL5d/45Y8rr8WumRp9gWSD4d
nGRxkv4sKwS9dPAZxE1v2IABcpIcoenFo225rxYmQb49YELR38DvTvSg6p+4xt5a/kI7pTGCHmll
dqL5EU/0sCvxWLd3VUd6KY1Kd2VNzevy160t2g3nDJ7xzp/bD7ePrr5GcV7ZPMuYZYh6ou3v08jj
5GatCt1+kiH1z8ztkcu83IVSf8YlsevFzCkx6X42Q0t5xTmXDjh7pThI3dJOTftEEk0Y2HrRsp55
BzJlcPCg+IsZ1DiqqFdDUvwiPgb1pupJUUWmkqCYRTjCbmlDmiC+GQ/J9CSF/+VE9nxqJD0oojkQ
K05Ne9EmYoT8QVH3tTan+7im47BDNYVnUCOA2kRpuVdx4lxLupiVDSVMZ5aRVyVc2houVjnzJ2BY
3C4vHYMi80MB1+1N7f0etGm8ESFDCDTLb5pDblvrPBpdumNKaZ0FI7i0bzVcnfS8Q4OGb6jO3yrM
5f2oq6Tc1nHtg0ZpzgY4zR5/CmslITiV+QMvHuLekL9Z1f0q76evrEb/r+WEp9XRrh1ylHhh/eRY
GQ0E4O6FYV6iUsrtMKh6S78GcGtq3xk06/YOAVjHvE0/yS1hFtLcEhAAbkYjdCaJYyqqnr6gRhyU
DxE5YxCh8y5uTCRJZIi/z9Lj7fHx+Vk+7H31EHbmz6HoyRgj1YWCusREQ8QjqvvV8i2Ch9Qqy5qf
Ajd05VkvTsJNGiY9t2P1UrvGxZ9I+7CzfghqC/G+euGQRQAcs/t1RDw01uA6Pfgh4T1gUVYIZJ6Y
qFtcpDR//cHl5Ib9zHWJr0uzFIxxT+mcJBv1Q8dmsgHlxa6a8JZ49YnA8VcMZngPi5zkHxDt82vT
q4OwhktrRAiIcYmCArfWWdId8BcZ+96Jn9IYHrHn1EuZyvDO0yxiHQn/bTUM4QkmlCrjtEWMw9SQ
V5wI9F9AiVT/psVQnEOPzfyUudiwa+ddUYIhhiQ4hKSzUHoPync+PZfJDZcNHudfoppvUl1dUQWT
RRtwXGzeyzdSIPOMWMO35YKvERB2iQ82JTqY1uI2QI4Vd9Yty9yNNqUfTR/tfYfMwaydSQ+kF0cC
xnUK6cRQLIiNPY3PMbKpNXyNhyLL72T/qUWg7r0eUaqtHyYFJdipI3NloaYObS8wYUPMdofEVnpk
97n+JjS1feZMqFeTG/i5q5m3txKdbVmCEc3Ny/fvReaDmC4jGdhpc/Q61QP64GolUCUYcDpW1mK/
Txw3xPwHuJ/R9baz8mc3JtGkyCNg2eX0S/NxtXgkl4z0VABL02SzhQrS7gGFernqdZdkt7o8E674
4BjZxpyGeldYHz593JVj21+SdWtArNXU6jlV6a6p45Ndavem3x+TmFVx9K8e3SSzpVEUtTErmGV+
NPl01Cb3vfW83738U69QWTE7eyIWLWjSlHBJQv6yiql7re9ZXLHR1XRYR30/k+JLG5fDokfKtdcS
Ydf80Er1kUbFA2KKC+5nMD7WvG/RcG/6AloxNchdrEdH3beewKi8yorXrOAPoLY8JBPscJ/nMkWo
GSY67xIphWQMs8IsxfQsC5i+HlOkcowDP3QS4oMul89pPx775EG32y89osYRAPCHZpdzn7DR7vK2
v+hsBkbMyAYKlKxoE4MpIFNeGrACDabtyKpX6cRMTEL7hCRIi7kSZy9JCDGz3tSsL9MrzOEhQTuo
Ezp3yjklMkvR7bVL4kXa9a9NhkYQvNjFjGu5atPkNrTlT8+jg5RZ3ZuXq6Bpm081We+FKl/KfDF3
J8/K6X9YLkkofTneqDXKLedHlw2A3MZ8yEjUMbc+0wlsgwwayvrT5v0MvRHBFwP9EbKOlxvZ3pse
o1Rrb2mlk0a5EbrCOAUY5ZKHRr5mpyk3nNtQUXMrVah1ESiuZIfjCBg/V4JdK+aU8o2G/gZhks7A
q2UuaWQfrUIRQLQxivXG3DqtOusF82KLFwY5QRoz4WV+K6IfjeZs9UmdypbKx/LYKZGQnOi8Xm1N
B3AdH9LR+hj6DBv09ORNxgdNM/imQ0+sFJoGsyi/lvs7rCK1blryS8ZCrguMauvRcp4s3T30MS7a
xGEKN5jTne0yafNqRLiOIMo9yjtYGa0N9TzjACq0r0rxU2ztpWTV1Bvkxk5B3WLX1ivSgL1VAn/Q
HWM6xLSMv8t9t/2J5dFftZFGIgb2UbbmS9mHFCqKJXNGd5e1X5rFs2iAJDY14noNi71fcPmUAWRE
oipr20fWYRwy/t1eOyojec7A3m2jKrM5WF31jAjFjkmJic+nmmcmMhUD0ip88hPnTY+ZC0TheJ6y
8KXV+5PTeFlgqOZEKgoZqqX8NamSJUPMt0X65yYZVIYig5PrL30MRiEtIaCumaJqcj/MBrly5uIy
G0GREIOCz2jclwWeXCb8a6MiJyamDbJiejDsKs1+VXMyHPAC0aUzmE+6yasS86WjiNyFntBXvshu
lEBoFCb3DeHNvp6RtVJugeHVybCrTGbc3RQYOsB7kgommqt9RywWLOT3kXYFyC/WFd5ca1tq8YNS
kQrAg4arId06VXSp4uZNQJoMBthbGw1hUuOTCeq50c4A4M+r3x39qG2PTG/WLhNXhkEn2XCqqBr7
3gh7d2d64zOXQs1mchX2MByQ/dw0N30edFhryHcAWpZsZCokCWYcSLwwiReiWAMbQFQfnf7oUKId
Cif6Pk2Tc6twrwBpyyjyXA3BFNDV7ZCWai+jwzwPySriQAiliPH8wLjUaK2BPoFz9SeEIZWdnHP6
VjtmzvquN7IHW5qfQHPSO90++Nk90A9564z5NMYRngxijXRgjVFbUNmwYRVpj4cVY+zBkguNTCcI
W6Zopejmya6gjozhFfrjc0tbaBDlAwimO9ULByxH/dI2VYG75c2XX07rNhutIalLF8lDkZArbNKm
q5lZTkRoP4TZzaui00xPxNVoiwFYWIwVhNzN2u/1PDNSSoDsyXn015XoD7bd/S58cP15OO2sVH+2
tHeU2b90AD5DKZAalyhnzD65m41oxlsNJV7TzSBB/wy8+cWyuaxLXzLBQE+AIbvw8nKrObGz7WS0
H5r2vjfGhXkgaA627Zag0ySgH+2tRAalfzZ11sSp3MQmewjvGrUNBjJ0uDRF4/WUh3Cy/J0zWt6+
Kt2dh816puHeYJLeem3/WQrGMoUMH4n2eDPE+EI74rkrBRuc8hfnt3M/lh296OmnUdORzTtKmpqp
TZQ70NTJbWOZOMxS73aZ1xEnMkT2hj2UyzRvrqkDACrGXLpxs37blvZB+fTqIy/9mHNObaQXDvhg
jLB7x/S2LduaubwMFQXVcGYgfp5GJge6ipwbs1nXLH85JRakLGTq0XUkPqBqDqIZY/jsXrzEQ3M2
98Z6YsveQ8y5EIFOoUWrE8ttDGugxyZEloLxOUxEXmQYZgpS4tn7oh3WAeK/AYMLir0sL8ig0mIs
vgVQlzimOutvfikee/dnkxYbaKDxmmr9U7bdm5PiBqqLc26jI275/4xkaeW7eb4Lw/nO1DuOuaLB
eCysI+PufZY4QQvMoolwUXHq0+j7geBKz/UYOFXxnCQd4AITdohVmxtfn0dwOuuwK39XZVYFfhfh
EE6cT2sasXMVqRP0ifEQW3qLJb9kaZ6ct+7TIwVunymmSbQYO9fQVzZmuDFtOXKV0ClDjrTZ8OzZ
6hwLJyEsEFbWXE4bWz0nYaN2fjE/OkLD2s/9S8GXp0ErpLUhIJqEGRKzAlQyO9G2TNbKvWECCmG+
9ThHoeBmvdg1nXUjTD4cTySHXvSXRrOZzo8dhJaxAEidjNMGHsLOL3v3QbOntePod6lmDkFMewU5
ZQkjq+7WyWghV8z3DHPCoJqGfm9reyH77pZFPDOR9ij0ema4kQxMffz5rT7+X6H2vxNqQ8eEyf3f
CLU/0NyTsVaV/1Bp//HP/lRpG4bzG9qiBQLt+SbwG0TSf6q00eD95sLhFJ4hQOH/l0Db/03XheWh
nBYOBP+FlN6g/Yn/739Y9m+2ZRsmUmrhWnBYjf+JQPtbfv0XoxryPIRq41s4DuFdQHX9J+KP7ouC
d9EB09BRCZd1NsEeRXXARIAUzYJ+gGmvYcHSRYHPs3OG6lTqOsetxTHBkEVt/drfp3mnn7U8+/1v
r+T1j6fxd5qq+Cf89vvZ+b7hk92Ahp0X6F9oqpE9Wrkbt9bNoSkE2QG2I2lmq9bT7EOSG7fKCh9s
gwSisko7IGxkXLiOYey7CAOeW3hJkEV00MMZL61np3dgY/yVjpCG9gn03i5MtgV9+mp2GBNW4ee/
efr/5GH++fRNXWdEtkDJ/5WHWUdtNuC7sm6zzwy/puKBgYRMLnMZMIKR+E/OznPHbWXbuk9UAHP4
q5xDB7ftP0Q7MRRzLPLp76B8cHtv7/udDXwwILS6pbZaIour1ppzTGMV6pF/47LNoO4L4s321uro
Dxw3OjGVi09GiAqzxcPvEg7rzQ5lr9VffUQdcSE8cvWwscdGVe8ZBz0ZrsF1NNQXRZBhwS0BsGQi
vf/L3zS/5X8/YFwD0iYpMB55KPqff5NhxmHuJ6l550BHi9XAZetrl6j5Idx3FLhU+Lp9wr8EHVB6
s2eyEgfU6eNJWcGwjb3q1VPsD9yMDc0MDKEVy3apw6cprSdnbhAiu1goart/Yek/4gX+8dI5dyzO
KM4q84+jKS/zoAtL37jjUF1qjkieRn2LPhHNRhajIAj76JiTabOIR4ncPFVfMba2KPttxJe7JCbj
taiZ2KhwgqXYFVRZEhg0+kAU23F8FIlxFj2K7dGF/WLUeXT1BNpi9G3HyMKoiVZuJP9D+oegQE/F
scFmxIpo5nkGTUa9Ues2M8DFkSKI7TCK0MUTUAAeuNi5JhfyQlumFvhGdDnRHecoSW4tU3gBC6Ya
8Z1GROA9bmSycnsn29JEgHMpNWoIACl2jG1Np7eKXIRpHiTFr/4ceeYN8Vsviu6cCCudN0Nq22iM
w7xEJ2hPY+f8+ArAyA1hmlxrpmieTGOe21YBnfzZPW7AM6EoHBxJ7ieq/lpJHfQOJDnYRdVeNRqz
1TlFyVE+YjiK+zxEgaI86x7p5Q5tfL37/zhUHSjytoMvRTOtP7nQg2d2yo2MuzC6U+/CDUi9GsRa
g7EXze/ec43LYDL/xIv+ShvbxAMIdqYICzZ0RqCf6RttO8wiOtq5U9rpdwJUQkmau4nymt4/2Tp2
7r/9y8v+e2zAvGq4huOzMJNXwSv38e38lbrqCM1NlF3rd1ALSxw/0VMonavpShwVJPduqtxg4xQQ
ZeaB98Coi05VyOfGfycvyThCefz14GMMnmXu5x2cwMu7NklDgDIGp/+/v9w/MhceLxf/0Yx913yW
hT/X6N6HtMKOSL9ngVeh9mqW3ii/AkE7RV3RQYvJiWzNvQNgQfqyuTzpYfIaA6/Y//cXYv6dTP6f
FzKT6D2NV/OPdJFgdFsuTXxKXd4/V1K3TvVbGiXOqYhNdgWi+5T1XyTjpud4kufQYPfSDoZxfbyV
tM03MUkbkMRQXk5jtwwh8cw9eyZuEN51exUnggC9WTqCT75Xmbs34v6JRkZxyavxMAS6vwkDHfKG
i05ciJyWWpJ+TmQk/oUybvwfh4hpahYlhe7a5j9WMsOC4lFpgXZvVPzd6gYgkB5DVyQJ7ipN7Kex
kb+cwrsLAZ6uDFT6FU4u7XYcRkZsTpuS8Ivt6LGTi2ZRRAsOHQWM2k4+2SYgaMPFf/9snH9eyPF/
EQzy+OfaxvzZ/cUFBkCMzEqzN+51Q0aVQbgncnsdIWH3vRxbti02s6AK6wk1urTprIHByGZ0QANI
upP2TY8mmhWF+m4jGjjpEWFctld8tTS9R6rDh4KYQe4jI7kOc5uc/o3JBPLNaUNvp0VmDbUqor3M
/7DriLQmlgNZKvLYDeOuCo6Gm506UnhPCAtNDAlH11BPOGC8Uyt7f+0lREwK5WYLdnAEJvWXymPf
K3rvmqippT1q3JiM2r8Yxi3zuNTvonMPQAzCQ5Hoz7ofmq+ZopukG4WFcbYglS1T58AhPzeLgI/O
f5RRk8r53993a14r/rjk4fN2eRugFvosKH9/3xNoeZ03+vrd98lrXrpT/0TKaHGcXFBqjnDgUPo9
IxDqC0JsJ3ZcCLkeVMJesEPONCvYdI11mDwdWp24dB2MF9tSZOVqIcGxyAdCrxiPZfja9c0yIH1r
U1ZduSKIhrTAltowH63nkD7ypk+SqxQ0lT0P4lhuHCeGcmevKLH+jbj9DWltpkGyFyzS577CH+W3
1iaLunyDcoqhfOKW68yWPvGBiGj++zulU2z/450yLQsWPi1E6x8hAgLURe8Eln5XZf5mVYx1cWV/
likHYlPp1spzBCK6oWacHGfZ0R6Z8XWo9aSlyiNi/2ZhluM5N93xXwDnzp9VpKPZrGlsHDQ43B5R
Dn//DDOm7YnGXI/dP8bdZJDANwAVYTt7DWChnWpXnIiwoNlQxvVKd+ZRZDXne86YlsfhW5qgweyx
ZhZoCPNce3jh467XTmPgnydjFtAETrq10CBtrFbGG9lMctV2EQ5xc/cgsw3mG4gP1sRhgiBTOtZO
uu07XvWBUJ8FoNd4m6U2KGMLE6RCHz5WEx20Cp2X1WjwtueDnzSrpdaXpCgSHkvoW7doYz/a6C7T
zdySNiNOv9yYmYZIyUavMLMRpHxP5NidADeVKUsztUdBrW58kpmuEwMAJqcvy2wW+zMi9S3GZyG0
XLuwprWJZmhFImL6b+uvb/0988Ty4BdqnFAmq5oB9t37Y0GDxeLTmx/Du5BDcckE6a2WSF3k9JFL
BOjJtqsfgK+I4ptGb88Y4OCT2/nSTqLeDzbw7QhzkqrlxR47hnyGO00rnPWUjbq2xxJIZ2WY4wZo
3oDsc74R0M7eJiHOfGS+dSmIce5aKZFQf2npzT/JgL5f72jnrrglvrxqvcDTmbbaNkrq73HnbDNa
rwoojB09DTQFYcaJg4R5SucAh2JOYGAPItzjlF6YRdyd85E/qbfQmBcJVhUfqhVXnOTYJQli5/TJ
jVNmixFVUu/4O8cLl2h68PdHNKAcbEhbrWaAnykL+FvuosGj5Xz6/ZXR3en7HtxAmeswDoKTHpNE
KxUM2WpYZ5huEZ3XyBiZx5ZhRy/Hxt9bekrfhdJ48gmTvY9MTrtT7pDE1VbJmz649S4xioOq/WI9
ycBa1JhqllkKEjMiJZhglPgaRp4/I2r7rZs07pZfS4BKk4BanuPlONAZ4dp01LSCbhFEdf1SpZ/H
Wtf3hG83y6nRwrWjEAkROX7ymRut8VAi5MtJuh6Y23glrsOkSy6jx5hSBb6zNlX2nSnTuMvriL/T
ti7K6k7C5tWQW0p28dVEA7TUZEOqkDkQs+fiRAC5V6wV7GDUYz8TY0iP2gAlvk+1reMFalXT3HQm
0d2tgaOHjzfdlpn7Qyc2E2jrKM4TeB8sWugVet+89W3ytTGn99wjfDEhtAwTBe1p9kr73nNusEk/
18yIb3ExbKwC/3Gtc0Agzd2g2St2eD7TjV00PywQw3sFQhHPkae94NjaF/Anj3xs8ZKA6AOFsb4z
bVjKaUO+rFDMnstZXiBTFCWjcys5VXaq9NtzicCqCGh7RSev6H4i+/DoJTTJOdVHUG+O2dCda5qZ
59Zc0toH6tUh39e97GgwfKOdgZ0aogZQdSQpUzNkZ2ia5y52oZFbngI56XSrkvyEPufPcma7swcK
bZFBD9nEcZTTkS/wVw4ZiosRNG0fsAsLp72r6fIypL/IIJY3lbr+Tteqi89rDii5CijDZxJKwlVn
W86KNiKz3YoKnAW59lbCdI6tw8ARJSD9T1njeQWIerVwM9KpNnhbIy09QjAN1/i5Sqx2uG89TX3C
v8OBoRE2WyJ6f4OkGgE82pWz/gqfCna7tmWyPY3DLdnbOUEDccub1CQo9bqMmUMGaBOtehxeEJQd
WtJLTlnkvHeBjGEUT7u4Vc4VR0q1TWf5QmALmy70VC4d18SXVfvfEXku0978yixebHuiX4aVmiUg
Lkf+Gjj+dDCnkLU2an+ik1IXf75xS+aimJeLDXs79xhEAVG0Kv1BlGOI9WBo98IIbgXdalFN1kuR
N+e6DkJ8+aaOHa3ud3pUf8oqaTw7GBQiwu4vQH9ceg+L3qRXLThsv4Fh/DEGwt0WUwYBpPUZ65b6
gmIMo6teq2NJFE3JXkhOEaJLSweeM7m3Ry2DgP3aIFO/kIh8CaMg2oVlFmxBxyJWSU3qux53CwuB
s44anBmILZDxBu6NcIKvldOSqkRYgyUtqNhOgw5m+mxHI9HNaAMWeldBBO7d4mWwriWYGJYvnTgf
MBwd3NzGsPHbRE2wofu/Mp0sW7aOw9N6VWM5Fj+jVjf3XR3c0E1DgvM761XXjVcRTVBsvABKJWwT
VDhhUYP9/98v2b1zf6sMJk7sZitm32go2RaVv+8ajSoe+9zq4JHSxqo8bSw/Lg927k3aeppZLL/v
z6QPMiC95R8klkiJs+E2gMkFb2tX2fVfbmr/oMUlQKDc4vhQrLJr0kR+BBoSTMukLkLn0K6k7Y5k
cnDjhtN4CEp3QQoe2iM9Xj5AMtHQ91vDyPZJKEYQB/37729H8SlC2bdFYtMdsMl3h8wMiOWOM6Sl
lp2s0llumqH1dNnS72CuE18+iq45PG4iHUUkI6bm0KbRdycb6o2ToiQI/GZcG4U2boY8fQ2t8LV2
unrrEQWw8POMKPYZNYPwjQtQFMEJg/x3dHNOlqnutVmI8GxELNSZkZFNPxzyTtn7vgGQEtuoKR83
f9ydmA+uJgG5EIZhsh6sUi36Jv9kiCGnOAiKw+MGwVL5+6vH3XoU1q5HpuEnCETFfMO1uDw87j6+
CgcT9dHjfqKKTa2LZmm6+bVW+vMMpNxDRWAKjCB+y5xnXBnQMGqyltHIAGxFV/iiW/RB+xCWVi/H
mxbDUxIeeGiYmWtX/6mVzhnSMRN5zXbY0zJSkh66srYCoGThm1kxj9fWLfr/Vco8i6SH4gI7t23r
eBMC61kLI30f/GbLYJSRt4VHBni2swqGcuM6qMOjkgFWZI+MagrIaSkuEzRrvFH0Kw5Drf3Cc/3O
oHkVC5fTM2KHK9G51wkKqjbcqUZaqxA5FQwiomKxvRKkE+1RXJJYjpZnh209F7AqPFyh7QTXEoEv
ENqiBzGbPvbq6A5S8ezYANjhatHODEt7leluv0RSe6Q1tMtn8A0IPziZ8cjkX843XL7IX0FD+/hW
MpN4Ho97fPX43sdjfz/3//njj99gRzQH2x5e6Z//Z9awpC4+/puy0sjhIqP7L79bPh5jVD1Qz9w9
wKjkKR+/HF5msQ6i6meNYHxaP35QsDxNS9m3fCI4Jn7/L4+ffDzv8VIed2WIQloCCtHDUazsOgGE
lCu4+5whhYdGchRskLyi/ZEkwVYokJjUafjp/GC2bMApPzxuJsOARZxoJmKBlgV/1DcG5DyCzb1q
qYhFxNkk2V7arnbUHEJ+pd+z47BwbixL4zu4KejQWmQfcixaBznYCeQH24f13UbPg+dxJj9+/Ljp
2AcdgOBIpC+ltfRzEwrj4ydcBW3SgxLAesgnHo97fOtx87iL89DaidluP/+Sx/ft1PvPV2Wq0TUA
gbn6eAKVPLICdsuYu0dvZwekZXgC5y/KNNB7XDwDgeUM2LZYehlujuRzOATPdobkjPZTcQhwnEzL
x5d5JhpoT6UXs6zNP3vcDI6GKjzBEXwoSoqwrjLRpj2gV/ONP7OuPu5GM8rKxQgv0WHy48cNPJa/
PubxvcfzHo/+uPv4SoVNuvYbj9Vn0ECmdw8GlTGfEtIyiYKnZn8J2yHeGMwAKIAIIjh83OSV4/z1
m+OslP/48R93Hz9oZ9n8x0NCqIVQaP/31/5fT6Ec6PFPyIrsG3odvx+dPfT4jydOJjlHi49nNrFs
tzaXHMz0rPJGsAseiv3Hgz8e9vGfilnF/3H3/3rcYxr28dy//OGPn/zxlMGvxHoyCWYvbzXt0xZ0
+vwnqo788nL5+D2Qlpv2WZvfMWwfWUakEu9MKfs820GRRetDss/jM/v4RB93/daYFQAIi3nrH18/
vv3x0MdXj483Bn4x0WSZn9D3uhiXOFCmrZnEu14zqPsx75dwzUHTsBHv5mWuHgd7Wj+OADUZSfNZ
zeuh/1h8HBz6SJQGNj6M+e08z/ayoXjKDfWfm7rxED5+3A/sUCxFE9n41h2kDZPNDoOD6/FLo/mK
ahvo8mBRHPFOIbTHpIsfbVg+3tXH51JT+G6Mqngp2dXtg5lqZswf8NS+ptgYHm/gH2//43t/+YjK
x2H6+13/+BJvG4dN3HVfvS787gpI17YdE4JSTOBEO7SqfuXmd+JXjypA/ZUidwAULcllKdlxad7G
E+THxgn2eicIOtKLmGFacpCk8HTRumzbZtv7QA8LSknU4VN9ZgRxVpVRvdk34QTmycvvgW6He+mP
+1ALXWQsIc69SP82kWGNY157sUlX2BstHlaNqK7MuhMKYexotHwDE9zY4wVRYbq2WIK55jElaiDY
F0blnOMueplqgmbc1HpJBpSiM+2/YLGCh5JguR36aC0AYCxV7H+t6hy0fze4iPDMYK+N4pjO/PDG
0b76kedseiNB4enpX2C7TusRKVRnECZchG15JWV5Q+rCgDIsULD22NALa3yPJ4UVi2iBR7a2BlJi
xYTJoDbwHWz9kh2+dA2iFwu193X1fZrR/kNGEGUQNuFNw23lrprcqu9JOH6yncLdo3n5kQdAKDWo
nnBqB/wcmv9UkWHz5DZTtS375LUHR7tmOIz7gwAuFLSFt06ywX43ehpmpj6F2yaM9wMnwxU0jbmM
o7TfVHFx9hPtzR7Rauh5AFydnO0Vb/uF2EPkGXX+XeRafu5LzCsgz3b0QW8sSCShYPecgzIuSeL0
+9QhDMTXspeuR3NsW9Y3ZYzaJ6SIGgybYyFcd+MLPOSeMW47B8JLO8HDDrxwDZ2WS2FS+YfGpGfA
5/F9cs1L74OViFEb5aRqYTVKfoEWZcqsZc5Sa3Is6BXWnkPGHOiUdV7+yZPsxcwX1dTeexrG5KEZ
nbFDBUg0LyYVPGgn6bAoYOlEOdegEbUbHSWt7p+qwoMgIIhPEsG0ror+2o9dtXN1NT7F8N/tjjhT
1+7uRqtooZgjM8rMk0ecbg2HWsJGjwud8Fxi6QLkdQlDTLA3+pJY4K69t10iV11veae0L7EouzqB
LvG+Qjq86UZ6iJoNXbgOJKSMfrSPisgL4A0SKoSS/imNSBvXsqgnveGbEIj7Rc84AVUbUtWp9YlQ
qbCiOqhtbgg8J8MTLBflxaeJvQ4Kr/mB7TUm8kX/xPyGCpYd+kbXhzVnd3FRFQfWOABKyer8qNfu
c1QCv8neJ0bOn1r/m1GOT2OcB3c9tr6alaVuIenMh2Icz4zwsovt4vukVun3daHgXBXNp1rV9jNM
gzOZYcmp0dT3vKZHFQLdhXuQDStMHePBx1g1MVx/8bBCDFqCXjcjviFvik+D6ZV79qd7RBFYvU11
evCCIWbtS+Ymc7TLsdcnf20YCa+ON3hRB5bYpeP0mpRp/SIB2AeGukkTTEHY3L0MeVLhHERsp7SK
mYrqqUuJRBxbAudtW8eWtmVoAzunR3kYCUJjvcgptkXK/KDKx/CIgnWZ25BuDIqCWrbgrJCeHNvJ
f1M9HAyrmdDSGt20Iq1dA8xHmpgZWOaRwosAtMxIdnqFq7XEQKHncLqz5PNI5tu824erUrefRTG4
MBPS4Czc/OfY5p+j0t3wEBRrRsDRrXXlsVIdzA89ejZqg34Cd1fBVJpMW0TLLP6bn076JS+9SxfJ
Zg9X4IvGrvjSlmCnRpBZJXR5yJdTdmLs+t3QihdfNS9tOHqbsHR3+GbOSVZ+LgRYa7tWWy1g1uqr
LxrhKisidMd14tcBPDuT1vdPLdkPGBTf9c9GkE9nEYk1wbml2+kv8fg1dk1zX/TWV2DpDsSC/qm1
k19kpJGhlDI3sQu6uVmEfn6oX4CKEmnnjvU+G5+8GEtUrxwMJE4+PQ89HUYz5wMwScclyWmROol4
1Q1t57onI02Mlwisk2IccLJxEi6YPLjLTCB9Hz0gS2Oo7Yuo3vT2+DZZVbMmray92H2erIuCNBPf
fdZgo5/CvKXRHym0dL23FQE7wFEgzk3oR4H8wkQTD6dcS8XZ7lZW25XPRuPR0jLLa4SjDeme3sEV
/lbM6SrI4+8wCZ4p5VD1Mz1Q6TB+NhuJ5yw9NWYSPfuhE231KAE+29QlMsIhegVo199d0FswOpD/
TE53xzKEca/+JnCoYDkjbAefhWLtkjnb6MHAQKNGUrzCgR4Qctux5ZqGXRi/9jzo44Sod910B+Xd
HR7fCcywhhWY/5SJTyKO1YETK5ytpvIT1EuxmxpqKANL/Iow0fRcFsk2Lvl/wDmW5zBRCITtgfMC
VAKtYZm8jq2zqEMcD6OXJVdsgeiTiRddDX7NjcqvKrPTQx2nNVpPc9k4xrFruDDgh2tWZTv+cOz2
MoJGWoRj/A5v192H+bxszzy/MYeAUlNUUnrV/gY4Aq37EdFD1+4eBHYXNuHB1Ap7r7CCkUqLLVLD
lvaMYHfhWdavfOyGT6WdHKRGtoJFHPtTk4ZAQOIQpkMy3SJfvpvRWJybPtdg25j4qFFVMwR0KmuT
zJZmxi5s5S13W41AP5SF47OlK2o4+75whldaKxy+guiZGgF5YYYWPGlnrpWGd5rzGuhOtvBeNfhn
K/ERD6GC9pVUl3q4h+UX/stpP/AubEZ9+hw5tbUYNXwsUvQYMkdzXAYWLdOAd2YJ4fe1LSSBC8KG
GFEH0CylfANmGTDRM8hQHwxknEC5V6bGbLcMIsIRGmIuqFQ/W9hz+sGigqXF6gdVu5qFz9QD6kXa
uYG4zJI4z0KIInQ/E4cXgXDTXcZeusOa4G1pC9NcwW2sOe8M7/SL5naknG3NLBu+mHmjrx07/BnW
TOYK5kx3pQRlZRudXP+mQmjNRp4+I86vVn3s9aD1Wf4pYTgqxumqT2Zy8NkrD+i5r5Nuw5cP0S6z
a6aDPMUv5IWdwxAYV2WP0xbux9ILrJ2Z+D/iSqVbred0bREQrRO3uQhJqJ4azXXS4KrUrF9UdenO
NwZ3ldtollVX/mSY82R3hvbDBO8Ex9Ahowh2qhzdFexX416m7ms0ZdN7FBK2Qqo2WGyQabD+4Keh
g68XpVGJre/qeHnswUf7i/nZ1D5pVf7NLUsyNJsB+rI+LUZrgpCOz/A0hZF/Kp3sqjsudT3qkXWc
dgSWSnYaNbX0ia1450v3Lpq58grSXRd0MFp07z6Rg7Br53aJNpFOb4B12KS4TDeDgoQdWh1tYWxW
UTYggEhw3wDNdr74YfrVi7JsYadOdRr0HoW1Co9ai68BsbC2a3HBLofQvHl55t3sfNji66dtM8RH
RoI7Wtn0VazpS+VnBGexGDSMY1Y6pCgQikiQ0bYR5NaZTwmamWVqg6KsBDGOhSPTPcMqnq0Y2KUU
+1FqqqUGnhFRAv1iS2mL5LV0YcO3GiaK1tUQIvnerVT+eJCG9kVlKSw9nQuKy1A1V/2JUqHlFZTm
rnTVD4LYrmrcAPVmrQYKdKykf0MFejV0mi16le8l2FqgqSQZAaC4kR70pSSZMe5KzNnYKBdiwsKW
MH3bNgMvh7IqQRPR9vtIz54SvFl730Mgr4T3i4LHJG2rgSXoW0Sl6cPe4dp2Rf+0r6uBqqL3kMV7
6t1pGMBYAieUrUkSzJqDUgFlE6z9TVxXci1bl+6SaXPSW+2yTZ0LLk1CqOH1lKP7M2+Cd6v4EqN8
fnISUPid+aVAWnp1/fIt96V+aA0rw9HXjNSbQ8AUEFyG0LtjIVHVRzFSvyjXYc1U7IC5sCC37LML
WqxDNP/OzG7xT8Hc8/WXPi13hKRkTNom79BGNqMvzXuSrL/pCBUyLfC5JyPaOcSF2VaDjr7VLZCr
qG1/0Rt/iqKcN6tw+fiaZOGUIKmIZv9SDMGZ8qg5wFTe1jjc8U2jNiCQt5cnN8y+VNag37AolQu9
qsoViSPTVfFJLEqzDtbeHCoHXQbQv0nmcHsbW6/bSzs4FNazU6XWWW9be6lCvTgbUX9PEygbBUEp
ZGqNyxLV1CbVYVX6egQg34u2D3lmGAOxtESUblhfl/RLGoYcNpYoRWxWEfXlqp6LcSnU5VtvMr/p
EhB5LpfRLMKqCGj6MozNd90j2pIB9an3hp3mNdO+c4oC01ExMgKeAI5HpELPxzgy2ZUMM4zj8fAL
GeI20iueC2MXBQlJlMpgXB0rakrNOlZd+rMKcX4iwyErl9ExObSghIMMK8Ai/BR54sSUpiDb4aso
EWqSAhXfEEQnsIy53j9uJGLXc5WNb4N0ux2VHwGFmb3LvIr9WR6BJ0lQIqUeaHRrzHZsb14aD5O6
/NzUFlJJnxzYwCmDjYVuZD0M7EF+B3sa2BSHAGxVUH36T2sgJTgJWsmx4JtKnngclGvkppNd+qec
/QgJzEZGRnTV7qTv/WDiv2Mx6I5VI++VlPoxxE+yCZLxOJouH7hmizPhcdMyqAxnpSvxZA3YSHG1
70gs+maoPF0lIo92Q1ToC/ZEx9S2PzPg8/aejHwEudqPYioHtEG5ADmNF6frwJxx3uzKvgBF04g5
yqoLVhpGMCOxurWZkxHXEGi0s2pCuK2BCJTUz6o9LWCwJS13SWO30BHA3BYuuA9C74p1kxf9MmHw
sWVHjJ+Jk2tJ2yY95oWWrMdsujlpBnOaPnJXM7shMbpY6LDO1ugTUF+t4e7tGESYb3bxA3fm2h1x
OLXsxvbU4W8cM82xMZ9auhrYg/2LIHiBZVLLNl1EUu6In6dtI2fJYYp1J7QIovHFkf4C2IskP6dY
LPMwM3eOFiSs0V60mUqfEiHosqVB5/VgJKIjkayhnkfWtQkhv6waK36D4y/Pdp0HsHVbjPOGigHa
uv42Aha2RIc5bIVLnVmi+j3yy0YLfpg7VuMO3BtqtxrYKiCKYZm2pCjFfXBWZXgzwv4axYH/SbU6
EuVc049cd9tFUnq4sdktaggDD7mlU5KmVrbzEQquTTdFJ0cqLlPf6pKlc8KPNJOlGMtsLcwZBQnG
U7TGkzUmP4uBGWvY5Apvp92d/Ez6O5tB2TJv9V8C/s3ZbTLY6MSXDcPQrJw4PkwcpWCdvG6XO4zP
5TzcjoJUv4hsJ5sCEBwjL4SQWgaRUlOHwvWHG6kTB4f+jIiG69A4r2Upzo5JlJXl6u2q88GFKH08
t4lvAX8Iu7MbpldR1drSmTckYWUnl2zq3qYu2ri9NH4MvYtFHg5uYHXG68CS6MONfOnrlsEvCKCq
MaqvfkYik5V+Nww/ZD9uPFe2iHcyQEVh+ORCZWaX3TuHigQkzAb2D8Yaf2qozEufZkV+Q35JCFPN
2ZACvqIYw3rZOsnapfewRK2TrNBSzluGoYtrRp4NdtzB7c+GwvwKj3rtBk6wq8vAopfF4HyogWO0
2shufS5KEl1PDmHJHoHxJZP2knjTCPHlFCN2LM3hxbQxuQaM+RkYBMZaJXgxiAIMZu8RsegrCwv+
Nun0jgkGFoamtWLmd9q7TwVlg6s6OxIzr5TiQFJz8qSbDEPAe1rwgR+WBLiF01ID/cv5GuarPgy/
WRAKGDM+hSwXl0jkv8h7XdomW3IPyBMMIPBqY4/gssEjufSmlGxFtnpL5ihiQ9D7IUzIz3PzITl5
IySKCDB/MQYLJ9Knrde8Ajkmmpes+z0jeBM10+QuWhC4BxLJddralnuQ7UiZJjuypYtYZ+BkbTij
Cc6DvWDNgOJAXI1cMbqC9xcmWnfUJFm9Eeqm9Ba2CgrnvMyS62YtIbKVpG5UzzJ1PUTgZ5MR/g6d
N5yA3Nr87q9pzVPiU1HXpT9ex4ntQi3SZDPlwdtY1iXwCQ+8KjisqzncuBrFJ9G4nx8tmNQdrKUd
GRDkv5hFqjPDRRBULFtOt8lSDBF74mxD2W1F/TOubdIr4wGAXd//sDPn6KfBgMFeQ6mfkoHkKvvZ
bnKxrAob2UQFe8Ep/HvvY0+WQIR34IMBE8nyF3/23azi1wzw1KqhZQrmrmYnWdoURz1dlGGWcESB
9rXV8dl6odSQ3QLlz0zFsRPlDqGx2iEerY2aaihUiLhXzpRPQPaCame4Be0/l8raNMv0ydDTVw9z
va9Cax+GsSKijwLE0Qgr1PzC2hSZfVGN25G0sMyBSRfBeLBL82eHxIJgNXul9KTFMIh6AjMqh5vv
QC7MhAL1yBUuplJZTTGI0qrT5RKvDgVGj8axKe1zRCTiMZHBdci1jecW9vtQno0pAseX0UfKEtwn
wCt/SIERO9Oww7c15F6yWgJq7uLnQwwfKO9bXjrN24JeFQQJ2wu2sBS4vHHCX50Bw5/xais1wFgt
IMvaVNOm1e96/RsFV3xtJ5j8Zq3Ss+kVt96JaTZCftgkBfJUydm8pNu8zIauPgNhPtmhnj/RtzWI
A3TcFdXUa5vAeWHcjHogJlcTwdEXqyzrYxXikehcK17XaUCMTpO267FqUDx4MGKNmsiowFmOWoYm
KSmOQd9pTLZ9Zvsz5XFkJIFUF30I0X7LpHLsFaribtdo+gl3qQXVTO5nP7A1Po9pVO7tqA43tJVs
HBq0HhMCcxeEnhtS0aUXo9xYLbkBbIZPiSM+9QHzFw/N5zGU5bWJZ/GiLzBKMz0lFic8DP5T6Sbu
8XGTCsAmUZM9pW5goty0fkbsUREOo55bDAKKfHKhSi5OZLOqNxm76E6jda5H2Bty6b+Ulv8MNXg4
hgTQ4/eez2pJM06ltLhk1F5RwjVXo/S2fqARPolo0KPtKjDZuH76q/J7be2WExeypjybINGPDFna
PeB/CpIiag82mn9dilOVdukrZGZ5r78ZmDzzuJCvXJ31Uz5i662rrUVS27OGsn5m5zGy0a3x7Ov1
UpA1uFVN6iHiqKfto7eg1yQSVGIHdDjeTjEKw4j5h+bV8U77oSIRHSsC1bfSFM85MJ6j0f0Pe+e1
3DjSbeknQgeQMJmYmJgLeiPKS6XSDUJSVcF7j6efL1n9T5uIEyfm/ly0miyKkkgCidx7r/UtFz6X
5V/mPD3CtpVI7pv6hAHuPa57nMB5wxmlYBGPii5vDORhZFMrnWI64HGghxUJe51CAaRhEx/mJCfp
IrKCAwoR5EJzTm8pV2o9eEVBQkXnbYygfjJbe9qPVrTrIls+FnLe29Di7FJZt3mRvneLVtAMVftY
aGbeSKZjQq12rgg1OCYFjUIrLrtzbUT7chLmXVSUr7wFJEEvbMFn27oHkhTvCyaUa8Tt+a5WCZyr
QsKxZke8R6PbnBQdlmgqkex54mbOjE9jhHsLhGjZSQzSuyp+7cJ8OkTBOK+6Avg72oxLUMBUCbOh
u8lUWAHD7vPbJv30yUWPlcg/ElbTlY18BeBbeKnSbtwWAtw/UYGsRl5cbtwJE4cxWvabO9AcTrtv
aZkFp6w1nm0yVG7bkHVLOlawrxuL8AZ/eWhgSt8H06+Cofx2iKguaPnM914UJHeTJklAsW/Mqj2V
WMaQ5pnIaOJlQCNbdJe+qEh6dqkfBODYcXDJvMjci+enX3lYZ0fYI8Ydw35y2Bl90K5rbqdxpcxg
tdAMeuKa44MZyOUZCljQwswzcGkeBv+Rvnf6ZBi/srkr98wMQRDqUmes0puJzgh4wgwlThhztCVx
dOOl9l3ilOWdb8n8Nmtfft8RA8cFkuy1ESPY85xCng0bwSooLWcbOwQPc9kpn2MxcpBY4XBjd263
GnpQTEDx5OFquBAjOyjRUlEyKir3hJcwmvIUxAFGViI0yptxTr71I5080zLvSwZWbUQ0XDbpMPrK
auhEicO1UuQloPpNjINsOz7fhPVeuR0CW0/uRbzAdzDxPEcxzbspme7dkIozDB6ayJru+AvYoYNX
yEaRbdOgnLZofvfEblDT4iTcoA6VF2+pPxYACjvwisTChZa3c5r0e6jXEymDYl13xkPYDgn69Hk6
oGM0iJGU8oBtfEtR/ZAV9nhhbmDs65EknVqPHauWy/7oo9lzKpAcesdasC1GEkNuds/FgWaXWhn4
L1ZFl7ItbaEgg0cZJ67DtdWiyZLFNgla0hRIUmgrZHMDUe1rXhOaxG7Yq56GXDhZr0NJWVaPXzQw
08PszBHpxTlUq6oBYBYj57dFZ4Ngts6VuSR31MmYwGXsrlXkMosoKpBaOci8pnOtZxr68J8zeqwH
V47zM7jw5CFkyQrJS4AwND+Nrct3mLFCV2ZB8NXbs9jaBou4obmA0SghPnAuyR8Imh5dDhaa2YrE
MzhNdNLJJXcE9hrSQljBqp+enTpApuRwW4zVmkbcJjVi793Goyg9SIq93bEw9eps6cUTMGd/MPnc
jJrUkmr22PwBOgLY3RxEKenf5UTUU6OkksiQCWPQCgW1f8MQ6wQzJrkf6GesyYJCJNEl3alCbsFM
07utVBdvFgouEhzFtwAMSeh1r3xYL/GoRuYVEAZdu0dd4E3UnSZY3MgRL4NdfjqiHqGK7kUO4C9z
KYCqwGf/4eWPiw6xmJp94fbwt6UBlCh+ysVYbI3e6+6XMj86GlPqRtn6OplLM071ilzpQ2fNfHoi
DrngCOtWOMlZzs+9gwB9LjOfBTKb4aBMCLS88burbF6kH2xEaR8MKqWbzPk0kOPuSXfdMJSouWz2
csMEM4R5QS5hV5qsHBYEmTzqtirCPVJYHWPiehm3cUOenQJri3LBCTftDJikyGnBduO5h1R2/xwi
Vjq7sCvy5JWtU71BzAyNKm3Mbe+RlBXYjEoMsqFFkb8glZ7OPoG+55lJ0dS6NtzCtL40CFb2vlo+
pR0WZ1PY+fl6qyQ08jym1mtYN9UusMvlFDp8ud6aFhtnqDHTS8paGCQ0tiFv7TsXp0pjBeBIBbIx
FYcop/vyccQ+xCSZj7kYImSJiQ+BDQTlxkwX63kGfLquIf4T/KWc1VRE06VhfH+1lxWMV5+W5Ash
1l3tBN73lnol8q3v1ST7RzuLq7MkRHbVwaatPEOe7VSbCmKagS2ZVGLoxgc7eUeW6D4B1IIgSXRR
bPbmOj+XVdtvrFLAD+9+lXH+FrHz3zN+oKuLep2L8kIs7JCfGJmx/8rjUxxOb46Zs8xFatr4yqaI
zBMSznjdUzjTnh7j+rI4BCGglEZdPpKFVStV7VU0PEd+IohWZKWkDfXR84ckaPVWqCl+WZ1bQ23k
NG5MT+tVuvPgOK+5NT0izyOjLCm/knjJ91ZgbGbhWid3cS9OoMpN2+He9Z1+k8QzhaEazg3jorMf
5DdVD6R8rLDxOiW7brvrsWv45YmZ8UuI7/3ENsnbdEy56Z5ydejksvotkW0EVM/Z3pEcXp8KQ1WM
A7NOs0FbmOShu0XfTTZBTvckHm0DlknELLl67jNVb0PFKlGYAcZzplPrpJihmPSwl9qJhnnjW7QV
R9DTQ5OCiM17YhvT0n2IYw8gsO8ekwsayODFbmuG8az2a99DkRLLjN5oMX8gDa8PpnsKDcO70Mpi
2y+MbdwC9VWZ/Ake9gA6dNrnTF7glxIU45FWCvu8ACfnch2YywPCqvEwIkEoIhrP9XCwR9M8GPkn
RpdyD/71LqIhu8JZAh+/9batN+7TPpFf46Etm+24jP1jKZo7FY3NpnGNbDP29D8BS3gATAcbgKpv
sdMW1l09dJfEwbacl285LbUVdiLJ+gI0UFSS8NSAKk8imph9SEwHP+vwvXhyArrvTyj68uwC2+Zr
SohkSIP0aM/ypbYYkdQSftbkJLjFSXnYdpVLQ5VxJTtpsfGUb10oUB6awIK56zbfQ9u8FWWb33eu
2NnxGF5aZd0TG7XQqCVPl4VwPkUhhnqzMJmHMX+i/tOax/HWcKRJakn7ePUTdI71jMCzPHYd+yLH
SZ6SphwOS+G9do7MKK3ljEvF+OGOXCnyKK3JE/F97DYjNj2mTmsvs+ybous+wqbuzvEwawGp+9v4
/D9ElP+GiAL9wcaC+F8TUWhKln9nofz5hD9ZKMr8w2UYCN7ElK7luzZ0lT9ZKMr5Q1kSJYgPJ0WY
AE7+AqJYf/jSFR7ECenxPxeD8Z9AFFv9gRHPJGNSh3pdWSn/539/Tf8r/Fn+iRhp/3X/78gR559O
Zc4ggCNKuK60bJAs+EH/6bYMRiMcosJ1jwXpbVI5812A6mM1uC39xtD9tHFeJepTDdYjax08Bh24
MbTqrfZVwRkKNLgjdXLbOMOxZvklkyLV4WPLDujqPUECJLaNEzMZcoMOhQLc6bOTtPC3VszCKBZy
sV4CRO82RPCQjc1xSW7LDprhrGHgrvk9Tc1oKwulVu1zUe4R8pDIbQmYBa04WS1Eor99en++RX9/
S/5FYbm+JYKQS5d3RdgeZeg/3xK/V5zlo+8cF3r5hxAHOdWYcZtVkLtLw9h7haDv2dI95cINyj86
iCV9Nyx6EUkFpn3mlXYVIuzeZ41MQjb2Js3KBLMj86edGgwSP3zvbUbi8N9AASw+vn8Ye10CSG1X
WY7neqZUHrLkf/71AcE7ldfH9ZG067e8Dkhwt/OHfPLMVU7KxX5erLti/FbEjHBn7cCsZT0enUZ9
oyIZ95Ymg06AvtbjmJEcTVOXbtEB8yVOQGB6CVQ9ofF6ef2JEVUiddIRA3gvypCOZOtmZzvDf5gj
M7cEiU9WjXiFZiBOZlj7ASU10sBtVU7neQi/OWK5pKMzrIgceRND+CKrjiz52DoilcKu4R0tDQ70
1D0NWpf+WN/vyO59gU9xBQ0O4pgbgU9hvBBrhVfJqdBasNKncbRGw/3JzLIm/GL4mgvsPOAMcw02
BIajNOiw1chDS8MPPSCI6DTWWkesyGw/hiBKySXISWjxvlEE8X0aplhSC9MoqjRkcYC22GnsYqQB
jBEkRilAMpqDn9PjjXJkbeYN83D6GdHAhgSW4wzTsdBwx0ZjHjt+iKHBj3HvPDiQIOkPQcGGDUli
dbbGXPiRzs/ICRzCkZwPFR0hU0QQhrt7emoExFUOTh2wtGnenmny7sIs+b4sHiEnGUzCBq9k61Dk
xHl7qZ3F3oEGYMy/iL0sio8lndXac3NzvQDU7YfmjQsbn6VGY9Y9kMyafASYlpsOpmru695jR4fF
TbxsHWfKvkOuAExRoGWzbsK5hsxlPEHOSA9ZI7Z+ogCzWQKs8XTKZfep5wputDAQIIoextSH4eUw
0hAkbTBuwg4HkBsqotVnctnz4aWhFl1nMEMr2KENDFEJS5Rx3Bvzc9pRUEbbJH4QEdhRC/4oujuT
93H45kEmXZhROwE9FY0sJeuETVRPjG5wrjTUdDKdNwnldIJ2WmvsaQn/NNYg1FQjUSt6gBTsOccP
uNRSg1NrCKomJNWFEi+FDzMPZH+I7gbM3b4ziA2aSD9Jmy8pHjR4tvfzlxaE+jY0pw+DGEOyfumv
Jtul4WPRaNcSxuuEQ2vS0FcF/TXSGFgj6o+uBsNijQOF4nxTqXzO0vjkGMtNUkXmNpoA0UVJCD/d
od2Uz3dDXD4mXvtRCoDf2bAnDHV3TQIrov69UwdkN/w6iZOpUIfWsgiS9QNrZZKsJf2AhdV7XjT+
VmafLTRcsCLvDXTcAkouUvVqLTQ4l7n9uoWkGw/uW8LnaSXRXRrE5xQdNRvmlwkCbw2JFzjNV6DR
vIXzAV2+wdUIOhB2r0qqC9D7cm3q+AfDfcycZkvWaQIiwmejFRBKsRAZn4fWz0LDgZXGBA8IkvAS
7zwNEE5+o4SBCguNF2YyABQa4HALeRjA5o5Kg5+hocSDxiJXcIpLzSuGW8xPfpiluo+n9CGBa+zD
N67gHANGYleq0ceSfCuiArcltuM5Tm0KDvCkdimOLQD6pAFCmgWfws1v2OM++TOKBw/ScqWRy0vg
QiqHwvz792J/oYAtd8zYDuGSfGSQm/X5PWuUc8Op1OTxMciCrZ0QKDo37NXC70PNnHIZpp9E4GpC
J7HHBj2NzroPoGvoBxJfvqVk+MAT+hRd8Bh62aYFTbwC20egkHpXk00y1Jk9rWx9xnv18LYcZzpJ
q9ryCUcItGJ12sbkbEZ139KgRkloVt6+FIHGz4PBjiOA2L1HmNIIIjuBTiwES2bUMW9p4Whb8LRx
PB4Zl36z3a2TNGRCSTKB4G+HfnNOY/cNB2KyUovDeOWDpiHA7pikopiMrYLEsKIP11ESqQ0uQ0rM
ngq17+Rz2wyEoSDEGOcF3aivPHpgUoE1AFRV2a90PA4ZqTfbqRDjznYA/FbNaxBN954caKsX8tWC
Q57AI6dtBp4SQrmNjbHUyHLtZ2ygWKwGjTPXD81+/Ujz/QYCPtdAwOc5BHQxMYnUSPQENjpjEhyP
DorqSYPTGZIRw7OQNrQMvyb6YwxEKFHzTya+Jh78hFxLz7vxR/xLjIuaXWkD8Bezexd2jsesPycu
qn+e6GeuQnNmfeHaM1u85tT6gshFPxcKPI5ZEtxs93s6tfaGBs9HZQTfmqhnitdTA9olaJDQ3NsO
UsXAvOQyhreNU2w1YKBcgwRd+f7sXCqcpOOsnhJCdJGev+W6JUe6V7R5T6r4A+UBHQ3X/qDQYr4L
E8YQ6AedqV9XcVds00ZCKSPqbKFOrGkl3S+KF2jaUHP9ioxBoCVR3DX3DpkCkamTJeOAdm5ld3eR
wM+tcGZfPHjK564Nfyw452vib8HG4xDXBzyJg81aWnRYkf2bLtklsDZ+xmbF2N8itAYzIt7YZB9a
PmS+mo+ns9H7uGiR4/BmCI5yImCgyeW9iRZj5TvjjyW2u1WNg0DM4iVq2oKJBqwHi6FBL+Xz6HEF
JclAkGiAhsuJqpOngw4CEg8U61ZAAgKBsMsevpW67FywnGPA+F1RW5ZlTnSCuBk75ylDhyO7tPuu
37ouQPqjP48RhUlY9z8Wg5M4j8y3UdJa00ENhL9+C638KZfI7vrOQkVivclG4AglLqRzsh9DwcC0
YrfdxS5QeL9mRmrcjyREODoqYoETNJId4V1DJDQtriZXgjH2ZrSzW6rqIxlmj4YY78iKo92QPrP9
PBn99BxA+MJugdw2WPyjRduWZ9Fvd1+ur47L49oh7SLXsRf619rIbETqPzHG+NkmE8f8JF8rGT8M
vEKPsKQxdWiC3XpzfWf4DX84QRs0+cBR+0wgVbybfD+774fPZchBm6fEdGAZ9U1iO7wKNYjbjscu
n+URW769Hsb8wdZxHyz11iy2YKdeIIB8X2qJEnkkrNdwprVN6M9KuHNJjibjM6y2hMJpP25sJAfD
Y+fjN+UOPEuzU0SuOVXenUv0F5kUAjcD9gPoYciIhX2yANhuG/IB3H6oblIne7Y65jOJoILB3fel
dBDKmGve8TIy1spfBBoVYheJTYmA9sG1grtIokrf9Z1O/iUEAsFhXGCST/Y9qtUb8syO7Ev6g1/4
P+MQjVqxENmidHhLOhLjMgsCXVAqj4haCHnJSXuZ5t58RLfIhTCMH2odCZNew2F0TMygA2Mq2utZ
e8ScCG1BpwwE8GEriC2bSVh4Ekmyz7PRPNYSrZPjItrV4TQFKTWejquRef0URZKO8pKRZRhFZ6wN
BiwQTg+jzgeWNK+ELBFlhy4WgGyRqeQboNLsnkZM84P+Yiqc9H/dvd6yZu/c6D7l9cERMAwDFeBn
1wd/P8G+J257Ymdk/v1HXB/DBDEgbTHu6x6fN8hAf0O+Kdd2ex+Fi3cEKGVhmvidF1Qi6BHhzF6Z
A+b6Reg/6PqDrnerCSBVwrzjmkM0Xd2Z15upGVBfkFsSKvV90vZCZJQBbg1EkBJt1rES1jFvoP7a
Utb7eCqco0S8uaKAA2bVFU+SGMweSv6z41a8LbgSrz/meuv6K0JLYfu4/mOmPYPKIWAJlES9Co20
zg+z18bkP9Lin+rxJm5DiO5y3JKIjT44sQpSM03zHAD4JdNFLbhxdMVku9XeJgVXxc5y5pCJ7hrD
iu4mFVmMraVkHWiLbVbV1jq02uQ2CsJsO42igSBDzIYMsEZMXBSmAO2TDMOMiQJiInYw7OayeiBM
e3Y3DpKmjWU47gPOw/gkcpwcocMgYsafD1HUglqNjCwvQayUAfRTeroFgR0oTsG8bb2hfGc/Uh4d
Mq5u8EO9dmgc2CUW2zoTSFfJsjc7e7k3cjYPCrxqhCx7Z5ALTKgav78lTfSGeeF3+gtfS7Okxzxn
l9o2wak3dlmbVcSFIrx0jMp5jFAP+XOPO8td4huvZX0oKi4VXc4YGFdl9r5wQVKJraPcBpQGep0F
NUZsUNg8EP7enAUupq01Nk+OJaYL6DQCFvK53dHKtWB+z2vk9eGdhQWQdAr3SI0Pkm0IkocOuRUa
uh5Ypyw+Gc2imvERmnIBa428YNDATiypw/YFlwKoLMNndykNFopoyN6kDB/KwMbCkybTroyH8Hlc
il92zfo94sWwpgaHPdLJE5OI7/Rgpz36ueXCIaLwxXUFxXgYHkBJsMeU6jzq1vywqn0XpmdHShMl
9xtdGMo9LemBrHKf4t+gxxp+umWn0x+czww2JKmGQ7qdvBazSBcnt8jh41vYy84qCKdm0xOFNi/1
/Gx46DbSYmC1zMSjC/n6OTTa4mgMyPlK6LhU9d79NDcotVKCzFZDwo61SJS4qfSXwXTusc4Oa2YL
6dZdOvESS++eNOX8EPfTpZ2N6t73AyQeIJ6V3bXncBpfMpnBh8DjvYAygfcKhPyxsZgDxRmR54xp
I0qTxxnXxwpFh3UaK+ct9tDXoBYZMJ7Y6hhNIdoLxgXbwueqatZvAbsRpF4mcEg38Y/ZUG6dHN9T
VbvAunIUPl42rfGi3ocjuVRG2yN7p298yFoB4PPZamk8LI538coovBMgQuCgkwswDeEpdgi9ivLg
Rzek1aOGtjOcl3u4MukKhwJvmLV8H2CDIvkBEmCWgJVSrZEqzy5HbtMy7TPtF/iApyhy7aMcUSvJ
qPgWLPDyJSAHK2ja81hRgppwiirJATFo4h8DgHNIV0aueIcnxAPBeOtO9EuUNz3EM2xG/Fot1JHU
PYDVZyvkwnroWpA/Ai/WOcCfNihCPRoYTmFPDE3WQQie1Pcgt18Hn50MQql9pe1KDUduVIdkyYfl
ZukX+2ghyKuGSJuDFjZHDkIeVFXvAMiGxzoMtwaqvQat1kMyV7eBnaNgLuBNlFm+jrT5rTAIvpp5
dXaeoKh4XUwAFX6SF/s4yQjnE7ReOjnRUFhBbe3Ozpj25xVhSs2DG+f3MVsai/xF1Mje3KIL6Znm
RVMBd9aY79hPJzvkFeoYGPsl7f07E0061+rM2IZyviUFW5waJKQcNgJFcOd7t67HxMtpinlvmsHJ
6b3ihaykt26wzEvzTSdhPpNhtknpctwHyIXFxIYxN91HM7RbdlWZA1LM2tZMqVLJ7rxrmGv03phu
chtRwwQdYdNO6keY5zOAkL4+w5DZSHchCBO/IL3SXRUqWmue8zL7eXcYXNLNGRcBl0v8Q2Uy1mm6
4qZJXxqREFQfhFtIBMFJu1y66pyXVX1asvbMTMJ8oGdJjh0H56qa4abgsfH9k9Rfrrfi+AamRnUy
atyEDGO5OTU3lMABV8fIOIVDchhn4hsTv5q3SI+wrzSTzrUxcCeS6ErbxqiMUxbVvwjHnbetaYhT
Qr+YMbLfb2MCanNAQaV9+n0zJpKFjkKdnRBNq2I0gztBNMRmUXPH/oNzre9wD2jgkuNTwHc5gZOZ
C0cnItw6klghqTC0dYR/un6ZW3TCPa2OtCtHlLexWE6DFMOfN9MS/K85pGszd83TrL9cbwl3gs7F
FPPP+92cxRszyVCgayO+A+ELByS3Cupwdvg6MxBzHxHEbNeuD/RxqNblhJeg0RsXZKgVOmnPh6GG
6ur6b8F16/LXwx7X/m3Ypu8s8ySzQNL723OvP+D65a8n/OuuyeSI+NgmQR8QUoP+9ZSacdYmLIDg
/+vJRIrylOs3/r5pVbRs3ShEiKH/4r898td9DBWAYNo6I3VAb77+9TP/dddXsBumkACU6wNRHZAk
ICZNkvrPL/jXM64P/Ovf/rqLo/qOQbMJRpvjkYUQCaozZdiUIbiuDY9xHGpr8K764dpRvO2jz4tM
UKOFzNM8yM4UdXyRGr5C8xQMw/W+0v84tSQII4Uut7BiKN4AUw0bCGRcRWfcgIV69nAvkWPDEcB5
9eXT8tm65VyaaPGt8sRYgwdCfIqroAFApET25AM6yYOp3huE2sznDAsi2AOffEAdBJo45vtULMdm
GH+QlzmiQl17YXDpRXUqckn45BBwgZxdMD9Sa4s4puKMfbo7vDiMx1dNWj0Rs/YLLPOd79ab0Ma5
ZIUfHpHC8LRgKSbeL/TB7RDfY/Y1EQegrau8+EjZ/TbEVb5iVEDCsv3ptUhPafgQitwYHz2R494i
IRgu1cGop680z1EgVNO0iYwekjwj51XTzRe7NH4FHhtg33pCK/WSpONzVM/Vthfq/jpBKIKYDm82
ftmjuwlLKiNPVN8a56ea6OS6ariDtXuAPjKYdIDMZkw2ETQ12KrryJ7OMkrPuRHuwV68a0kATS8G
4qTsWOos3SRggxjx28ZNx/4v6Zni9iUQt7B4MlL0FBppjG8trVHwuc6dcPtXbPeg5B8c8uYQrT9C
8UtxYzj7LjZ+tNBQN34b34l6elLW8pKWw3SwHKbt8IJuuqY9VEZzyti7pcyGT1UX4G7z58cqRJo3
BL9wfbItqtOYiTsFMri+VQtouA7tbBN7HfvOzHZWMiDHzVmi1WhRDfjZy2SrcIX9a6fODZutNaB4
f+PTh/A19VWyJmG5YfsfGvVjV7/M6Tz+EpSmDNJSZb/Pxrirp+Bo9cFt7Y4Hf/DJSUEu2dl6e35r
quTZsRCByNJ/ktMmmS+16+BpGC61cg8eYZR+9z6MrUN70/hCH3STDoQbEGT6WiWvlUi+ASdtaML2
9l5VyRmuWL4Fb07ESRQ/KuKYMY9WnyWk0pWPVHVgIQGbgvNz7m2AU6hwsY4g8xlFjU038HW4dmLo
kde6rxhC5DaoN6dypwPyuhWYfIuBNhv5UBcySO80NOFHY4wTHPKhXLcHO3OgqRoFI4cUN92S8AZW
Iy5vf6YWpFJHWumv50ffILSrWtQP2Wd3jsQpR/xcijco52AMHkQTkCxYpOGaluIzNrN5K93gJS7l
vjDbV4qyI7WEt8oHPjsHZTdJqe59jKV+U5FFx5m+nMso+1mCiI3SJ0RKv9Ro1tuhBE2WZjFxnqmm
rIl3vCMe5Ndps6RVQk4yPVmRFetFerBOTGfaSPr34luZNTQlc0kjKIuZSIBsXJlTDXF7KtNDiuUd
hx8qBNjt1VKfR8n75ofp24xjpJ/iNY2iarXwFlSFgci8eCdxNt1heiLhxsspWtAmWLf6PxxTMVBK
zpYZBEDacX3FEvzMAc9K40UcWo0OQe2hS5S07OqMLgNZRyQ9Ftigm4lEPtOO1jGi1hKgIy2GchOP
FQjbBQ1bI8LbnFEBVzMp2SGERI7reKhiAypFbLOQK3c2FjSKv7e0e85tmeIuUjbRcRO27zJtSXxu
x22j0jft/NvaOQptu6mfgkwWa0wsdzB5aTcZb/kkGVCNnFdgG/GdvYvSD/h7eSOtZGD+5ea3VCtM
tYInBGfvret/NfRD+DSsd7UPm0knSePgXKafHXPIJk0fY+hgciQmM/DCFz2QZtoFdbWLuj0u4H0z
1vHW08HIMp2H9ViraR0EbOmtFBiOBM+wnsfkaCs8fEh/wRl1+uV3Mt4oYrDqxnbp5Ml9VpNqRK5F
BxjE4xfi/gbBet8B6tgOXv1FglWLqnUOt7V5bBmkNVnOISgcZn7Or0FRDdfu2SXYftIN+06fkUV/
LDIwv6LX0IkAM69vfIkouUmz8qvR/XQBeJrpR1OeLwrZvIs+EMOkEe+ld/Ax3RwDMX/VnEENbWfD
QmwZ07rp5vg78l9UaDjLiSdFl3M7Wox3UYCvUg46k9ap6f1KaRnsqorRAR0ZfKnFIXKX4kDl1Kxz
ihnyplWJ3SbKkdbTg131sfs9Buu+SdIvO0Oz6mYLHUE4QWsYxg9Lo75S1tDKcF8kdr984WwQlrgz
csLXe8v56FrQ2pzfzbpr+ZuykjfdsHGK4ulI0rxfewXxEwrZIGc77z7ypDVbhKS+fhTOM4O1ah34
DXakGo86Tq1ml/vGo+K0JAWrszCQDBz2gU/6POGdHbAQ42eT1Rl9AyY7vWtMXETRWuVT/Zpmdxmm
KegL+JwxYOAXEZe+10lvRL6l/S1A03pbEQVHtufF19lwjk6Jq4lPYEkIf4c+/I8q579T5YCYQZfx
X6tyLnFR/MST+fEPac7vZ/1HmuP/odUSzCQddDYe0RL/T5rjyz8E7HbTUx4UIsirf5Pm+H/YaG9c
oOnC9oUrEVj8J6vI/sMhJMYl+8gk1oKf/P+TVcSv+aeUg3wJCPZCKok7zzKF9S8Suo3qLe8cqtrC
NNCTM56RQ2OfS4CYOMla1QVnr+rsn/jjloSWsGQoz6Srj+RznYg8/IXoZ3R/ADwtjRfUnrV6HSsm
6b/C2cnKD1hKg/FjSBT7FWLomtNiLy2x5hULgpZZehZiAJThyaasvKx9aqi+BPOatn2FAkwfKWmr
qD9M2gBLd6axyp2vKCK/3KiHw8FoFHs0JmTWckPZFdhFI5K7oTSYGDnko0U3TFxriAFFHDOQVtFc
3YU9ipW9B3hQ7CHUB5zPiQip0WANvptKGQYzfeBCLJUQsJAyuvRq4V05MRgNo7N+CsBI9MhbA6Hj
RL1Dz6ietFYD42S79uK+9RAa9+lAs6NwxISAuSPGvOW3JbPZHqMQ1DDqlcyNrQ8ZNWl4BMbPimq2
GRy6eqSxdhwhKDT7IHIwH0OvTuyFa0WJn6Zb27OmykN6TnHajL1Nc8TPoksXDjkTSIxCojmYgDby
fb5EE9EqrucH34scT+3ODMAWIKGxc3s9x9Z88gmDTDbISVwuZ56c/ft+ieT4Yo94tZ/4Rr/64UVT
9BL6Y/ZFZBzw7zbFOs0Ms6niXec6XHNm1+7eueT3jJxpMt7mfkehIwL7ubBcLvH0qbgCJXKJ8a+Y
JWDccRIQDwF0FF7GNRscdImm3CqLdN3WgXzpZRWMu2IAnfXg94IAychIsN2hUzatU8OAm1ZAb6cp
HZ5WYJ4GRuVV9ws66Xirk0x116GtvM1sC2aMQZuU8y5CO9miVTEwovgZVoJfqPVprhhwNbkATV3q
AwovfUY0kqzpkDo+BuZ1zkOctbAzPEYtOMwW1LU4aVA39X4LNWkgVkztEzWCpK2yzHDZrrR5eBuy
Rgtm3G0udkjwiIqvqgGWrMN+eD+m7ljjkG7D8GJMIZOwwjV8cZhRvalTwIpiO+s+9PolxeBX8amM
qz5tRxKT+2kryFje0qyNgTOHxlvl5PPTANzm0WpaemMBPgVYruM91gPEYbXeznWue2dVoLx4nVn8
I3NE+gxIYtwTKBntXTHGn/UAwmIyhHvOTVUdytYJtj499b2oJgBvBm/zoujnc6kumm2EvfvsNFZ9
iUPcektR2HcGE+yND6X8OcMSsB9jReqIrOXNFJkpHjMwRSTEe6egdvJj44YjGIUw2GCimLEdWgnR
CLY4mmhYX825vu49Yve2XeyfTj7OH32boV81BucBUlvwMA6LAHNqFQ9VMcCRF2Bm0EG1Omyz/xxg
Lxx7M7afotRkQJL2MrqobOIbs9rbt9NoveVFGx/sOkmPaC2mVQa3amf7cXlIVUKqU66K4ACnJz0w
j5y3jeGFN+z6Y7WqSyt5zFgh75olKd4LZL1IcPzw3vMaue+bBN2Li1iYzF8oFTNk6rYR7cHpq4Kc
L1YXxHHNxeZQ3A+ASXfOkrr3gxMYHyKe0UX1ZcWuqerukd/2u/9L3Zn1tq21WfqvNOq6eUByc3MA
uvpCEqnZdmzHTnxDOBPnmdwcfn0/VE5Vck5XfV8XUDcNBIJkDWZoag/vu9az2lLDjkNYwT1iv/wI
joMMyNgmOEQm1oMuezooMraKu8zVCO1MU/1HoaflU4v8+86go4P6zGB22gzUI4/AwrRXvV66a68c
2n3jPNtqo8dZ/RCL3PngKULQ5hkWH+YCZy0KKL9Qa5JoZVp4GxV1ZaErSpQpX/PB6KfHxW6GAMCi
sSU+YNZZ69XzIcTly4JkpEtQuMJ3O2QE9GsEpTY65lu4l+XXwTBTrhDE+60+xE+qau27dpLdXdXE
AOT4+xzAyckjyM7pSCGTOI0MW3QdC3FqEmM6ZLh8d25Br4WwsJzZipwEt48G3usB2gml87UdLc0H
mZhcdJHOAZV5cMwm9dyRus1OJNgcyGJq79y2N3fjXMcf8ZbN1xjUIIw3PQ2aZZr2faqlvlcVguJx
0WO15TtmW4hzcr5K+yG2nGtezO6L2w3pnqQDee7jqbkSF4I3flmzDArIhpwDPLmCTuKemIuK5rWe
oOk0bMqhC5I2ooD3c9t4m8pc6kAv0jVC0IoDDfvrkaxgoi/tsL9zZvZJEjbKKc7YecS5HAPioR1/
ihxBoVAZh8WGejDgNQvAWphbJgR3P/GNDqxowZVX1xVUJz279nNrfsujsaXYQ65I7chVx1UV+M9i
toNZau20gjq/647TUcsScPvLkAIcFg2GqIG/+DxDqtFGeSgLrLtCCAPoPvWyYki9V8cp7I9g/Flu
h86wY8J09iNxd0HR9xbcQmKH+HoziPbYLPKe2QJZ/Bw0yE5/xJYenY1EzwJt0dpH153pw8jB8FMq
DTtDGVSsikXssgVxaDHbbLMLLz0NBOruUjWMKDDzGtdQoe4MRo79EqaZnzs26bW0VvYpEE+fGhOR
jOjwAqmhettUIpkOSSQwnZRRelIdCQi1Rw2XTuWwixN69RMOjx3+Gi4HJI20YfJxOUcV2zomXN1v
HMShBY1LXxo2VBaAJb69GNiyUI6hiEtxYht8MwqrnIO0aDt22R7XcNK2QZ+mJbuNEd4ULvx9jHaZ
CYSISDrmKyiaWPSpZhs3FkSG5BPS2yxdoIGMsk/9VOnMoa2eXxJ6mI+aRoFEFmydFgIdj2y/ejbo
eEXJsgm3Ucsw0wkPi6DXSV96IcKt0h5oZ9iIVa05Q/DX1iSN6cral9XE9jifBlQWWlPHH/CLAUnE
hR1uQrdrX+uhWgIxLvWdlacjRXPLMp1dGo2jGXRZ1wHgSKze2OkJceJBbNiUjSZjGpeLy0nCw98s
ds+eFEluwPqy7XdWW49XJvWccBoi5glMtuYc8UvDvjRILc9ozE2JglNSgGmjQZv1y4C6/Eu0KCS/
5c/MoP/uXdD+e3X3Xnzv/tf6wV+rem6TKO7/918fop7/8/fu3vv3vzzwy57UjA/D93Z+/N4NOW/9
KbxfX/n/+uT/+H77lH+6v5H6P9nfsCLkX10nf93h3N73bzsc9w9DtwxEwXBFbMezEYv/aT7wjD9s
i9WfYbLr+DOGVcg/sLIidLAln+KZHrmt/+Y60P8wHEBlnmdCNrPJVfivbG1M6rV/3dtYnqRrvB6Z
LYRn6fJvIvvESRqZ1V229mOTgzf2b4Nl37Hfga9T4hfArLDzNLXsiylz+ZaVx2ias63sY/3QmnQx
rZpFuTM/ZK3oz5633Hsh8Sy2Vr/n1NIQRQzfpwJCZRUt9HRgShMAOf5QlVleOjYazNcVhW5SIroS
/C/ImDma97PTDn6sqTuRftKhcmSEPu5Ytro76Hr5fowtmkLiR2vmSzDJiL5kkZ/lwxDNqxCneysa
3GHT0DjBnA70t0ZCs75GMYW03gVKBZ5sC0+Ufn1EBS5cyMTUw+VA+XE/DTVLMP2mD060A/Bkj+qG
oiKKqCZIoTJ5WpjfZZrMHpiBh621KID8U8J6L9fnEwWKr1preCcLsRyhBCI5MOV8jkWa3AE8j++c
kG1UbzChOZDGLiz3Kb8phSsgwbJZCIAMSDJNv001ze+8WhBmjcwYKeKwaxOHg2u62Jcipio3rKz9
vL9Ssr/OHklBMlPXmUH8UGX1vggTFFjx8uTaDtF0cOaeXP3LpKojThP1HXIKtb/w82ittkEPdodG
Fvh+Jhx114zIRZMlGKvO2SSTS1/ONl9KOr0705ifjZoGrdeR/xojm27QwWyrUEHUlersAq17AOUG
oUbEGDWmrDoiZdjKRctRZrGVbflgsSaUJlUL0rGiOsur5z6+k9XinafksQjzM8xAEihqnMw6H5hS
gYPqRVloJDMEUxnqZVFr3mFu4dJ4Zrt3Bf9JzD2nmwfVcaMoGPvkq4plyhqDGz0mr/B2Q7Jy9tvD
27O3192e/Y8e3p4IyZjfT9K63B5ppC5jYmCmQNAzgOX66++4fV59e+Z2dyksLyBL/fH25tvN7TCs
1O0rFJ6vjeiK06+juL3i9pnIokmA6xtWLOv/4D89vNt7b89amTB8VyfV8PaOX0/cHkZphEbkdve3
4/v5Sm15kQS5obDJ5s1vL/zt7u2Ft1+zdCwbQkn30aRjF7uVfrndUEHtcffCLcOxol9GUCsbSxXe
Ts0ZLAxPsnuIpucSvm0GYe7XjTZbAOfMnJ9psNdo5rc7dLQwBkZciCLc45D5fHv57aeDi3ifCNvF
V6A85di9MqtX9P7NqN2JtOkOs7rEGjuvqVrdtVxKhl5ol7AftcvtnogL9h0UIteOaX/OnQmwyEir
EOAHCSP6hsR31Ank2bOAurDlFBdtvfFkYl7o7ESsj3dMUK8gawR2Y54ye9M+OJ26hA5GYroDnGoK
MIGqR+sSRbZ1ud2jYBtuupnOiaKVw94+1LiwFjOVEG4B3oU65/DXz5wY+tmgt6dpfcXchl9b8Oe7
PBOHZBztc12U9jkeSb0jorIKrPW8LxPOa1bNbnuJ8cdDSwzTlhJ0J5Gz5q5+ub3qdoMt0vj5kFp6
itgk+2TagmCllCQVmjiAQ9c0Bw/vzgKqznQ9eSZg6NzNeoMTkmRsIxJBaJVfsxALA1vFIoAbVqOM
zvBw92AFm7EIuobKwVwVpo9TeaRpU00XB0/oZUaJvqft+1wgr71U682UgnyE1uD5cn2F2T6wjxXn
gpH+NMr4Ln7A1byamXtKVmrlyibVMZ5J9UrXGwWf8NRhRNAnafi50HYuSNBNiabQVwnLUTvJqqso
32xcoheW+sCFMfF2sg1GUgUvGozXi07f6dKl0FKWOjzFCz+6/XwZo2ZD1hetnPVl6Xrl3+59aSyi
yNyKytZx1AC5sednnIKNj8R9HMjTqs370gLEXfcrJN1tAyNR8VapNr+EHkeCriA9KNZssqeL0oI5
K6zLPC3GcS7GgwVUBf6ilwm/RBEEzDaS+1rIl9uF1QptCuyY3lXrhjlGo6q4Lp2iN2rNLXsFHlpI
vgMwcIQX6nNxxeha7WhuoUBtKcqtrfkkjT7kUfHQsuzyK8eFI51Rls8ieBcCaN4RH0i3nTRK/Wht
jXu6MPsKWvJrQijjQUApoatlHH5GNciUeLJboMItWoHNVXmaw5SI93ZUhG6SKtL0AoFHuoYujB09
/9u9nz/89fj2xlSnBfjzlX97+e2hyZ8n8MSAooXf4phwO2u819vbk7/e8NtH/7xL/NLHLjTjoPp1
JLffd/v1C2KafNPelKt2ssaP/vtB/Pb6FqTu1oyIoIx0o1+xKVRxbzfA0f+8d3uYmSk0mr/+7PbE
oKx4b1lxzv7T1EijaUPdBgvo3Ilh9Rnnk1+FKV84+wtV1i80xJudjvUP+cAqZ1FX4hHJvVJJvk9J
CbOITeO8HnNkEL5ExbBlIWiCKLD2lmkoYgMxw9TAaAk+qLYaAng8lEkddKAfjkVtvFLJOdrUS5KO
fMjFcDdmbNDDcupH6D6HuJwfe2OccNso/s9afK/VvjGQi5RJgTquwt0k0ABpkT0CBy6MreVWiLEM
TCXEdV5kEiLrQ3nh4LYwDLhv3cgizW2OuUaN2YJA3PV8fGVLuo1N7cvI/DSWaYUzK3WCwvGLttCv
jgkPt+m7ZwNXAdC0WA0TQV9gbe2KUuRoNRMVDfcurdoAU9K4jQvtrajRWtMM87bR5MK9y+CYSWNV
Wi+0DUkzI5CXqZaBcKPrNtvJiqjfVD9qoAc3peq8Y8Xt1lvLtLIKj1kfr0sUCqohNPw4IYPQTPDw
mg07aBGlJkYzcYxx/FNs1yeSSjoN2xk2fJeWLNrRqdmBH37NDVZgYS7hywnng8bfoU269BBi3dkU
WYSpRiKhIJydkzDm77Xqjtks90OEJSoT33AtxEGhP9mgapAO11D8BSWVovsEXD/cETGL9g+UQ4Zl
/RTmsCvrNkMtoWneGlbwXJsOhfolrQMay29sD6NzrLddMHJ5shazH7BnFQC02rfyhSagvYPytR+1
qlvRZ586O6STPTlfRkdvfXOqdxkegX1tU8Xx6GW4YznuzBHCZjRhutFJ2nS7+o2yUbzzro47PtSU
sn2cKfkRFwJ95uygqDZvSZW2ENa9Lkv4PSZbw6mQzEL52urJYB+9RRw4Y+LaltG00QG5qPwK6uqe
fFd9N44emwZKmWu0+iaXBM9VevsRySQwQdga1Q+HwiwM1QH8fMzLy3e6j8kOM9sB8Q+SoAIYEEHe
FJbjK0z5PeVNZjf67jCiiLlJ1E6J1jsLQg8s014weJFhuMzzB1IkN22cEa0yci0Bf6V+YFQb2XOB
urWOhlw9FcPJUTRcPCa4bbXQ4ZQhmBU8FIzJ3kcPCZDfWJPcEmy1gXqS7xMkebiO1zQKOLAxHINd
yaADtna6ZCNdefRv+xg7TQrFAmf2R6NxXjCH8ZVCQKNaXRyG0TxAQ0pODmwPWTrXaMYq4Omn1gTr
XBnVvTNzjFIdupIAQdzvRCFH6XAYxHhAQjwIAtT0HDOq0A8Kf+6LJ/uPtkjeJxs115RnMGFszAP5
cNfgj4LxxrBC0BkrEDeOdradQ/qYJQh4zfuIveoFrxh2iDoHigtveQ/Z0045t0sJy9gcMQIBoyda
pQroAVjw+O5tA2R8E8cuwBOEKSgwtpOlKjZHKV/L6FM45Dpq7unTSLfEd8f+Diuaexmm+rPbl/dS
d0mPQ2S7M8bePCCb194n9MxBiT4gXFJzV2AOxhiC/Ek2ReIXHoC9NNbJxM1eJMF2vhlXydasyVc3
Pc7PMM/+LFJwnjkRdDpMeGzQq/A57K7rEoeyIfbePN+XTt5jhevsU4LNkkwdKjr6vJDXSHAqQe8h
wz6048DoKw37RvQY2p57roaVmkQ2XKzZwNVmqe/gEaDyjtwHYmw25QQ3e3p3o7LEEe1CUmUMocyb
sJDC0mmQ4QwaloTcsPWOrv7DDB3Ih07R7mYEXBsra/i/D+m9oTBvYtFroEruyy6nuu3U5U7jr5HK
kQ57Un+L5CXtv7gQJzcW8Va7Mpne2LHSCVIGmoiFscqN4f2ytAsPUGwTOGFIX1Khrq2TQvEF762R
F7G7QV6NAXWqRzZN7y06bjYI1YvzuVRIUBKSqTfFOuJ1Co5936SfjLLtfTDrJ5f10xI1Getvi6wg
MCEM7IglAdf4snVpbWrWt2g4uUsYPpH8ixXwobDL8BzOkbuZIxjzlDA2Zp8MB0GQ6xjbJ0Yq3MDe
Z0E2RpvHbNM1683U2vQ0w7Ud9JihufnclkxKVt//qBMS/QpONHY9ZeJSZDsam+MV6J5iyEmeW6dn
Z1EUD0KBi0/04mtoMAN6Qt8YbUkuA+KVw1iqbeW6GGDkh8jTjiITOyuno4mteVd5BmFGc4s9CUzw
xgBvyVVwEW5xDyDrkernNdIfo3G46sQiN8RwxyjX2v5cEgdd6RaQsfxllPwZbCRF3kQBPY9e5KIA
39k421X5WLPzbGSYsNoE1FUj2YsyN4AOa21HJwSNXNpvVoGWsFLeIQXxsPHir2ZaVbvBGntoesk5
dBqytTsv2aEXazLCUwb7oesw8Wp4OtrUhTSFvzJ4IF2d5kZjP5Wu/iEr+fppcTzibei+5WV0wLCJ
NnCSX22Kw4+W9t0t1GHoIu9xamSyWdgN2ZPci8Y41FKhVWJh4c4Poxmx8i+i93Lg8sLmo/D9RSyR
l20F0s2sidHB5rGZzbbYLXXyfWyszzasACREDONpTVwkLXs0S0R9VdS18sjkj6g5B8+Fdc/EWCJO
ZditZfXeA57ZVjAd8KnHn51EvosyCTFAU9gyRfkMwgkN1ce6WL7FSw063poHXLzup8WujUMVa4fQ
XO6rir9rDH6P7B+M8nJ66yG60kSbCW3tKSNMjwnhGEZUfiVXBbfQ3m2Iua+1w6yXb32jZTvZI8/E
mnxK0vZOuWly7GK17IoMlyQO+QWJZAsIMqveSmo0pZ49zmP5pkliYZO+xpc245ZfY9kxs3ykhQcq
YV1ymZmLIKBlgjZSdqf5uvddpNcAenBRrUd7y3CJ0ZJXWl10+RsNnYHE6mXbTUB8UeBlIeMH+iOv
Ivm37ZZXGIX1RtlsgSa9gzJde/czLn6YhOKsHMwY9PjAeCOMalpvwckBQQLPEW3n6R7tpRR9G0wF
3tCxzyychbRziyJ+HQZMdVZrPZWD/jLHLWpJZJN9OlyNvBLnSJyk0MfjW5YtGBNtaM5Ja0nWoGdz
GsvzhPmKoIfmk+cwqRbS+a711fcITTo6NNPb1HFCIx2XuB8XJkTg8K7C2nqPer3eamje7Mpi9xm7
ydFyj1btugc3Aq4VuumyYcHbX0gG6xZ9lySpscvdakEtYN0RWIq7u3HJYqgX+0x74ONB6NVbbfvR
kgtAdelDYkWGrxceun5sTCVomn1FqWNTDEinmCdD1tchkFwruh8FHR3cFF3R2k/Y2n+YCHw3UxJJ
BraZqLgyUaS46t2FdV2VGV9iFk0D7Hcf74oM0sZBJcumNNgk1rRch0hsGr79OGk66g781+cUbOfg
vGYhyo7MRKU9LB3raXExEEcXriRgamnXRKgxObqGuOpa9LGsGtj1i4vwFrXFzrGLz5qcn3pFA9me
oKki8vtMMdw+2sTL97Qpza8DlRkouAtyaWG+jHNzbjGn7YxW4DsnUQEtEZS/kll3OHvpwKSoReg4
6jvVKeiZWsvCWlaWL+rmYtIwGVLCi6MFH+Nk45Gu1hixLOU6bB6UGT/qnkUKUGoyXU39M4pJ2yjV
iW7vAFlh8QuTHlRhElHteINO5wyDCxkKnBNM05RKX7uw8w2U6fwp2OFAdb5zYPsRGpXe2wXKFMwf
2yySD4idzrLor0bM4bCounKeVk3yvQndL0Ck/Dojw9hNYMpqb3zMauulEQMrXiKmEdZlj7kxIJqp
Z+nnvpEQHRG/5fTttxDD1C5LG8J04UbkYj9P42OShi6i6fiqu41zpvVo7zboHdJT5+7nzAzIJC6P
g7Oa9g32MXYrj42h0rthKOFzwhhZR4u6ntnNiVAcOqr8cTAq85MH2nCLIiH2a2HeYe2ZNirOBEvp
yPU9zfx2w9OxCSKzh+J/3bJKJrSMLNJjO/FxcLDPtC/dQxHWOPek96KoXb/acY/ZhSzPLaLCktL6
N5E/DU02U5KP3H3vIg4168SfW8f1CyYH7JTfi3oYL0000HodaK3W0053Cum7tcvmq80TH6E3rsip
LALUs4epYFK08R5TTaSE1R9c6uQ+ux57m7EmtgpLbhrb6/1hqg433KnN0AGvIduq2FwRp/eRY12z
FFMQVzLt9Wl8NlP10LqkVoczvJHc057hIUOo12mSk+ZVIYfxyCOzpv44pmRm4kdwQQCD0EAukBom
dGSbNOqOQKe5aw120CZYEosSaeQuDhk1y9Hqox+QWHJwyyBZ2gR5cznQ00WgTpqcR4LL0iJDYgxW
zIW0VzMy0fBAUJDpn9MOGlOH+w7tlImMU7VHeg20KVbQSORoYtMPAYDvZ8MWJVN4/zg5CR4mNa5o
dZtanIFWi2NVDhEpXcj0PjgnNXSkRiczi+ASCTieUt0Q9cExS9y1nkTOnZByMo81U2CdNkid4OB5
6E4GZssmz3XM5fK7o5vJuR6jzwlUd2RETHZWit5IvvV5xfiRE8mehbjnHed9juqcgCyo66MzHoYW
WAj15jUs3SLADl6qRQIEZ4ytDYpvVKAHssie27DUgG9Da6t73QwkQz9ins9RNLFUKd2XCG4o55hs
QtPTmq0Y2DzrJSKroW72URdDxFqOrN9oHum0iZfmTVCyNjpiEptmg3Ktui6JNvMn+pTNMbvZVvvS
UqQw9ElcOqNpcJoDmY0Cl/SPRy2XJJzG8tSXU00ZcA4pQ1jfvSV6IVcXJno8ZbSTMImZYnyH21gE
sZ6+LM1dlPbRtYV1/IATBdwNa3O/bF9K8jSZTyjkOFoe9FYDIUFn/pjANGdF6u6aheASLP3PAhOB
P/UsSwFBvHaCGvCCAHvJlm9sBRdpYqehaVTP+QfAPajqjJR5/kGMLKF7nRrEBG128OwPVpP+gHl0
rwr1jDPA8UGnVlujr5cd30qCwiPli/cunIq91tiAORAE7BZht1ANkuecndkR8NrjgNWvdCZiP8xr
S84FsJOyZiXPXjV5oWhUBDQnX6iKklVq9Y/9+iWlHrmb2S+ScGSdRpgT6PA3GViDdr3U4DYYI6re
SoRekMBlTQcN4Vxsoc1CsY6gbdNrEPs86Da+R0t1rztjMKbWC65U1PiyY1cWLz+QtGNd1lBZNK6+
bb6GkdqLeHxyFVKyaPoml2EiUEM7tS4e1gnNTFkR0xALj/pV6P0oBqCGeFjfFpEbB6ZN6PE5kdp0
We65LHoIGthkyXevwT9F8bZbZ0d31hAkeR7Oky95F11at37GjUp2atgRV14blKKzD7puPY+gLiBe
dQU1e+e1MTOakEgiNqCLHR0LXLJ8MazK8KemPcdAKFmxsVWMWosABx1jumWnlzkeNiRlstMZq3vI
S9h5Qs/Z5mMUUz3OP7WIp/24NsSWybYD1kHVlhoLcQCl5x2KodZxaIYnPJtH0TosrbHXRtY3RDrP
bT7c52jh4HFN7wC1MQPMsDIBSzhp38E/dnYaac4wKJ9U9yWFUH5uhHgDYOXXE71XgzxYkt47fGPT
N9aY6ZNj022UgzovLi5d1VIFrD025Uj1cZ1lUrJpSxDURFTBNn1O9hpd0e8LXBPHtuSdSUiUaLqO
ykv5YHo0nmNLm3dxO3JojNi1q1y4Q5VxkCn//VwX37IIQY7R5t/6jBZ43BA540ibJuMQ0rhieUmY
q0a6sIZJLWdA24Fjpi5JcAWZQUWAtvCq23N7RAhCC3V097Ub7fkC4YsYhxOqmOSoxWXgJkDTMatw
aTQzcXxdiPjTyIO5dY990qQnS6U7onTpQQFh38cgYjd4h+VGlUZysbRrB1eB5XVxb6XdZS4pHhJ+
Xe0dSscnFMRcjuK1ghgEnEfSf0CrlbB8lTnt8UEjkkIbHzQcAAe+MVQN+gzJaMqcObY4ZMce/1qh
BU1qgFUVXr+vDO+hz/XPtgSaZ8RVoFTlgR4m39ibAWGs26PUnSCiEqFgQIzSy3d2VtdFP5qL5t6P
jQdUow4pC2pveOPbq6JSsCd9UIAT6a6aDeVtIuvJn6WtgirW8Y6Ud6r8lsw1hNTxiFCRADEBREEN
JtOJ9TWxB6hb1ZPIIbPMJICgjPLrMOr9WsP/opXAVBo5l1uNKoOGtUAc0ECxD0XYxCKw2FEEom6u
P7hUS/el5gHZkYS1erm4Jpb97DjtXrr9sG/nHICDWnBRJrl+GGJqAxOBCJQ71UAmpqiND6U7n2WK
2AZmrzom+XQ13QYSLRDKHYnNxBvWVKMVS3RieURSflgy853eFBz9IxK1CYkdAG0jS6hCj1jgE/1L
G3vRI2PzDycGDUblNPbTFAdazkbJb41jgrT8ISmqSwXPLeuj8gLH6dSFWnE0FpD9plAPdP6J6UkR
TwMEZ9UQ2hRycgrVqsn4LpbeVZ/UKzby3l8g6Gw6vEe+whxEJT1+YSUidiYXtamveKo8OS4dJdVZ
ewudLgg7S31yZnuv6Wp8SDor31o2asNZx2qCWAwzSEvSYOXGywmgJWUEFQ17ZvFVPjW9O1wJNCQO
vR4rro8OvYOVRzgVL1KMa65k9XFYc737Fd8xrIgPWYw0Hn89vt1r16d//ez2FjfSMGzd3nN7fLv3
t9ckdLG3i8SpdnuiRBiMr21BZae55tNvH/Pzt/6HH+nm2Lj1uTN3P190+z3MhjShf/3yn+8EHQgK
e0xZpY3sKUNyEjLQP9u/Hd/Pz4HkddE93Qt++9i2Hc7smZL93z/59vjnC2//k86V7/EYKv/20TGl
J07FeiJ/vnE9kbfX3U7c7WdxUZIEVYK0vj38dUZ1aeD9F8Y5abWPoZIUGzxqlcSJv5EUrO1i3SaW
HR3k1RgUXMhcY+eimDEn6Iooaph0TYOoEcWmmDXzhztb2PrOnUzvmBLJYesWYBPidVixDR9xpm1S
1KSWEX1lyw+fukqBmrPA96HDMcxjKyaMkyCKfqOFQ7qbZhTKpEt89Mh+ngV6Fom+WCFiLnUEJghO
5ZCtzh9aJjMwGJJhy40bXYxyPqsm/bq2MCB0rWuF+lqL5T3r4JINjbyMprX30JJsWGI4MtBK7U4U
E+P9QmakQKGHu7dPcS94m7EIH3TBgJo6KASETLjqIWO7C04qvrDl4t3bEUNkqQaC0+W5IUu0beLC
TwS+yMTeD/TiNyVmhInghq1tI6GuC/M89sWXpeX0VrS4BCamiLBXKobdx740cYVmtGscLtqNyKcj
E9uBnLE9hTQDrOb8LqjlzaP2CZ2OtgXSfUGagykKWZJy9XwrExgSCOP9OBaB7ObPyHLYOfQBusQI
gVcaWDiz/WRsaZlb9UuR29+qUUw71czfRqcg0h44Ex8IhC2NmAONoS98RQ5qZD5XOctbwhopAiog
KNXroFMFnXDe2saqDSbYmVRnvGk4H0oD/qrb0kAH/F2jO3L3cA/4vOwchqQutWB6tpaAujn0jKaK
6A1Sagzj2I9YURdt+NSMJhZbK3seidzUbGyeNHs+L7kJfKNwaEe1X+ZdNORfZiY1X0PiEfQlmurE
Hi9Oa+4SSz41lDibiUQa06Erj/rzjmHM9/Cs0qPRNHTL2NztxjvpS/ihJmGXHtlSwZe3X0ZyeiZ3
DTrW8ibo54BnaTN5UL+8oSKwx3vBPXKSWf9eTMnDMtO1tOKBjGdCKKSRg3jpiVq/aZ7sGojJb+6q
/4iauwr2qnyOqvL47V//haqCtE0pBARhwVIJXR/Pf31/ZNnd/eu/GP8zDhGAJgPFKeL9xKZQ4HGc
jM5CYuQPuY66I7HCZ1k3woeXY9KficPAJfN1Xwwk+WjQWVpzTw/FwFcRDWej0LwP1gSFJCaXPuNC
qJzuiaEg+icHfnNR/f3AbZ3LQbhS2NT9/3rgoAnJw6VGe6QRnB0BDSDXoJy3mRw6Z0PaUxpMseMm
eXwv0zg5zQKf8D8+eTek8N+OgfqHLYxVCumyyvvrMSQNPtsphguJWGO+r3PzmIHYBIKljC2JYdqh
ykeXDIwnV2tYMgz6yb5f4rL+/I+PQ/zNcbb+EZGKWh7mOh1pr/03eHBGdDs5IU50HOoQR47bWseh
pz2vMwiOXfpJLdEafG4/G27UXN0MiT8JsCRmWMc67LSr8vrmwoJ+A31lvEYIZpiviEyLjXj0rYhh
GkWocQ2dCACNPLn9iH5b68ged+iHtxo96TIPKx8A8LvtKnWYCPTLvMq53G7w7TqXPl8+/eP/tvl/
X7urxc4yHMdwdddx1ud/u3YHvXfjXsXR0TaIvRq7uvJTjzxzI3KCWprkYC7tRTUje0u1HKRZH4up
pL+fLyzbpwtRI+pQ6KN1MGShjqFFppIixndDEp7a50tsHgZzfBrCSgS3I//vFj5fk69t1VU/+r9K
nW/y5V866P+P5NG4FCyu3f/c/vn8fXrvfhdG//mOP4XRnviDfqvr6raBi5MRiw/7UxhNFMUftgDj
xBfARDpn8h34N320jb/TtiCb6LTNdWyh/66PNuUfrsD2BUGCC2h1jv5X9NHY8MDC/z6cGuiyLfRs
jmlxQMIyV8z3b5ekzmwAE7bSj/TR1cHu1FOjOsQDq6MRmi/ZSqRlmGH9WFBbovQ3syQHg71IX828
BAj4RYQLQVm05KXbPgpZvOM+ozKpO4caO0Csq2fGAXQFHuUn6T6NLAXbSu4gZku6POzdy8X6mGnY
LDPd7Fgrt+/rpksDTNjMzW5KTHri5GAkBjxg9LiMGYfWzQNn6F6XMpPsYctLVrtwFBr5AZ3pnWwn
4DnEEePNg0PAWPaQD2Tkld2C3ScL5NSTFtZHuwjYdKt9TT1AtnZmOpuR4J+CLYzprP4K1nHQYEkc
dBCrxMzKiUHMY0a+sjG8FDp9OwNLu/DKvQa4qVtXkqNjbcYhjTdLMwIIY2231yEK1kMRuGH31oCk
GFoLkwId7smMj7bD+diK0VGQI0+VAjyU5A0pJ6PGAZhkzkBCNa/gnPSzkxKQsz6ypsa83u4ZrS2O
ua5fXccy7paZ81xWibevsog8IdPqLqx4p3OnCUyQyOwAP3nafSkrWKRiiR4qcsPLCgMGAe+p3xJs
vwMBoz9Ei1x8lynz58OhCpsHGjWZnniBMOfYT/CcPTuKYmzFBn3DeBRfVRW+RlQoYfdGdTBEdGgc
zQ3vbzctNaH72qyelPhCB8g5ENPSm0RL2stdAdHlXBbmnpI+P9NbJGEhf+UU/Ka1FQWV9SXr2JZK
Uu1BaRrxmQR6ajBc3mx2Mvcylo7D0lcC85jq8/9h7LyaW4W2LvuLqNpkeBUSSpYs5/BCOZIzbMKv
74FO9z23Tn1d3S8uJSPZgh3WmnNMU442kNyyWWcch0KejC5jY8fneMiwCBF3Qmm2771GaOOWVfrF
tcQS6jn1D+0UR9spRIPd22gUi8Y07lRxlu4+MtTmCYM0P8R7qIOBuN7RkFQaQykvNksqdUisJ5k7
xJUo8auAM3fEI0fuuMWkNleC5qQwLQzN+iuNkekx0DuyAEv5mQw5O4PZMO6kFaiHsi7GDSmTYIF7
0RNJ3NKwD5UfKpCcwCO9IVZ47E6cciNEWBzcojcfkbSeXSvpzpYYFsOY9gAHePp26nwfDoTKLOwB
akRWRCI2l3jmbpsULh1IA+s+GtLkXQ1UBZhM6TxMCfnzobAjvx0s1rOFnPcZNdsdIM/obg5o7Mep
Y747c7ivZBp8SjKMA2W8BfwwPEHKZsKKRsVHlNq+pqwsMzqPtyYRc0jJ6GeOiknhZBrCZ1onhl/l
9Lec0Q2f81Rnt26Gwr8+6w5EfPdG6iWG7cAt6acXu1VfplQpL62hg8Wljrh3AhPtHl357xwKehXc
pzPiltGpj1ku3XM7AvwJVbRD2Rg7N5GqIdvAg/AYYXQyE946a1UFZ/IsH/GotwdLak/4U05GlYUf
uRLXWIuM+VKqAj9gGgF/yUlhdrjYaHPq9mF0aFhkmTs+lLBlHgqNedh0MyZ4sr+T5XH6WvOmA5e3
ub7Cbht318gW8iqGC2nn0x0w5PHONLrhhEv98Pchvst0G4r4CPdZEMVTVJg29XxL9RD7xHJ3moDB
sf/mU8HqQ3iKXFtNbwPgJ3cUd9MnAsVWVjq848ufTwNJuI/sCs9x0dJlXe6N4YDJM4IZkXJNjNPo
PDICwR7KsQ0DKRcvuQjXTmOaj7Ti+ktDk8sEM4pfM7unUpPddWWxLahEUS2hnbdwzk702bOTkiIA
0fuEBbiGoKwaddoU2iNJKMOhpNjjl3ZgPlSG1aymLKh/yM3u60SyBLLJwlEoQ89ZWpwK5Ka3fH9A
+qSMtjYE/R0QnecQue+DUqj5sWe6XOMHgXeMkWlXWfptKGT8DQHo1smE8jX6PU3ZzA6nF8UoTMj5
rBavd9eljIx109favmkN+zXjrMoiNX0BweAe7RmhHFht53WgP+MJTq9VPEC6sQG3v/YbpvzmVcwD
8oq4JqSg6n6lwvVEpMotEEr5bCk68d+xitFZBqbvuiTTG6ES3OGJLxdpPE489ksoM2vj0kxt4UnB
JVxjvqQ/kbND7JtgZ0GSfrZLvhQSDmIsJMU5oGx8O8xwMjFThjDyCFyzzYyWaja9anBIoKiHRKaJ
sr9z6OTGhoge6gFKkhlY1Y6Q++wG6+5NWpOfYqR4TUCa9i+NqfhJXBYHS+ljBGwNi1EY6vsKv8yT
hoINHzp/0fVZyhCEGbEiyOd9GAooyZbdzBfT6u/UcO6Pfx5b7hYyAYiWi+egmrsTuZTd6XprKPg8
cFmjTTem8jhC1jteb5HmFnrpXFFqifAk4mMCO1YwPKHZtHBJ4v2INa0C9gKXKycj/QK1fWen7a8q
hLp15dJpNoggR13FNGhlh7gIrmzYbDXzT+D8cXY63W+PEx8LUv3Glm3Yp3G4izLR73NQTDRAmdgH
sLBaYwc3VYD7oOiSM/CjtLnk4CXuFEZZuigprFzrR51ZENGHLKkV49xItbY+guskNC8WD9h6Ek9N
Aiy5emCRgNNAzkyrva7Xb6FLQlgowTfKdNiZQ/PJIDwDiFbcWxAaLegq/DN2mpykMX4YiIJxkJPe
aDI/9Cnqymp6iGXW+Br0CfLCOt6WvoJNp+mg21823dCZ9peL/gc0BmnQzXinmsCW2qb+pShBF7MR
APvAtrWdelE66ue6Jr/1cdpnDSk9gKSAPCjsWEsjqXdOYhPObLSvs4t7JOmJgBO0TOmc1f4QV3Ty
IzAhbvUFjJDcg6B4VjpzXnHVuCblxSmkYRW7z3qtfbH9PnW2OCsiGL3eeHOqaDuozl1fIiBOsuHH
xq8Pgxj8DmL3p7Bvn1NUI+hxrW3dp7Q/px8KwhY2aMD03fiCEfRLlgAG6UIeWWrYVF6BRYl1NzaL
uvgOmx6CCV8MQm7wdL2XrgIG+buPLU7mrvfcpmq3Ia0RTzTqttMMf6IN55kEe4KJDr+0Ja0PyOMd
WaJdnX2hUXolBQtVnNwWU9Oz5stvAjU71ANgvNlUX8pOPJAveV/2rutjizBs8TtAfB2m54AcSij6
NP9NxFMLEbO7DWZ6cZO95mzazKz/ZnnBGOg5DTomLVLupa58pEN7J0JgTpAvEsXaTTawAkbilaON
j46GRrtUKJOnfVmsop5gDouuFhLiVGb3hU2Xn1A6qJhqtPiI1lz9hN451heU7QjiIJdkk+xrzWwp
DQpvpCK4os55g/5toTY/lTY6Lpe5Hu5mVd+StAwlP2pvWD+lW0Y1qvvUU9TxrBWDu84MEu4b5J0B
BEJXBLR+XPsW599KB+tbUKU9ajW3lmV3LBhg8vDV7AN0G658s/P6WEIIKDpRbYGtPKJEr9YdfD/+
jfou1+aboSIUnlT25eD40FXT9gp3uqgTbC49SQsskaQGVHw9TdQ/TGkO1wJLJzq9BsYoHb2gwXw1
0mrtHStaz6F4FiUxy4RKQNfS401tEnZT405vkbd24O09NyZixdVGFnLyuc31t3Y5jqqab2GT4WgI
BrLuU4rA0U9tcI3oSv0lK7rubU/AifVk5+677aififPNDHAJmoaPWsXINZB+tM6vk0+fBm0DrcOV
Ioq88aK4v6Qtpnzcf4japw+pO8+TavxIa/iZ4vrGqH7a1sDoWOY3gAb3ZstXbmbRV2TGdx00GXpt
1QcW8PLGjtAzWFMFaoYMk7h6B5LlAjd0tg7kvDKKTiyYX9VBvoS9ed9a1tmp3LtMmy4laL7VlI9v
wulPZd0ejFo5sjTCA9BE35GKA2k5AXODMJCsbH3ZJ8SOVBahOdaxn6cN6i1LEdBxs3XptBcSiLko
m4KTZDaxVOjcW7p4anJJKuPdFPElZP61yEKBEDTTo2v7m7A1drXUo01LZVokIGjyi5RBte1pZ80h
Be8mz29hpjBkYSNvUqiyPdLseojWlfNupDS263n+6R0Ea01aH1vrrIAHjpIg8Fg0OCuSjdKdPsS3
baZ1W0uVFxjCK5h679DT96ViU00GOwD2rvWLMT71NQixrlPVrRVjqDBqAcDF3LRKieDe6veGPar0
ERXzzH4f8kJF+GBfQmOw2B+rZFGzrx6jk4EOfqIndrGb4BHv6C9OJH3VS50k1gz3meF8hffJg9Pr
DxDw4se01F+CgKk9bCsagsFwkCYSC1ZZ7R4dGu4+tx93s1bcGnX3ouIpvhka6usBPgk/JeOkWZNk
Ee1cZTi1dSLQczzGSJZWmlkZ6wy8pdfLW3Z+xjqcGE1COU7r2o0P5OS6vmo5NCNlYsKbdiLGbus5
6mJwB05xC84u8aXbt6hX7GPKt3ZU+EsB3+0nHUZLJbJb4HTaujZppA5OuwtF7lsJHj7VaNx1Jci2
cRj6PSxf7xY9tz37RDLWowD2jJNjX0gR2ZTglXN28UUrvtWuAXOfKQ7eAnSdlY52Q8vhpahd/YqI
0O8ah07s2D2A/5SrObA+NB1GZlgy9r2bioYNg/LbrkNZwWBHam+tw7slRfyO6E+fba3j1Y1zbyFz
QxajPwvNYrpsKMsrgMHDzrltzeIOIDGRMpk4tb0iNwWqtaOrHAemV8JKSPttoPsV1aRgySJmQKIr
btz4FfF85jfmcBoK8RtN+tIciItdleYhfhqDjXXo+u3CAW4soLdJho+KseT/3L8+qLvWS6rN9ub6
+EC608Fqibr993XXpxMRH9iN1dvrryJy4A+lGPHPIa9PioAVoTHic10OeX1oqOV6rEkdhQOElfOa
QGtP7YrAdIblYdvq5n5oynMyUUgqhh9aFPiHJ/FKweOEmFcR7UpTun3ZdrdG1yDaxwsZg4lEBvZq
xvIT1PuPnUw/td7QvprQc7j6Xh+GnzmFBkRo1SOT2JE8dmRhmFVy1gqmZojVbGg/0+Sxp4zWTaWe
yok+tfye52u+MbOANNWbGh6UAdXNK3tdeHbnollxKpWRs+sO6fLj6uO93pqzgAiwobY9rccY2g/i
j8n3+oqo63JMfuZTnYL3klr8kUeZdRBdhrfHqNmu2gssA9uR1rmrhLwQTJWhWKtQuA4ALEama6dv
D9f7FXv8Q9XviLy9K01VbPFlorZqy4Hg7ohxIYoOKdbljW6yOpu1/CUD/UqbRS8O9aySPhwl7zPl
5ZXUwaEJSY/z+kP7zy2L+h9LqZCLeMzToyO1dI+kDfNE8pDlGDlb/azY5rdmUYMTD50WPiOhObbo
CrpYPblm8xW1wZMNGoXCs6mN59xaD2l+M+hioylgrdV+K5P5pKtDubIM7SZU6o0B70dDaQqyfRtT
d0f6n9G6w6uA4RYtNR82KHEWLkwAshNSz47vZKXLw9RvOsvedK7yXqtkWAx2cY5H97uanH0MrHVZ
Ipgmy9kGPYub3fWqebSLBi/FHS3WU1XUZyUOfRcJuyqQaATDemm8pHENbxkccx+9q7M46TWGxnYO
JTW6gGpKA9XHQEFRuPU6ui9SLdjp/XB2R2BiCnBQYApzaxylDwMLgL9S3RgigR7R5DRaVeZ9jby6
5BbPEkz1BF0jpoqtZEO9UmIAsVgCo1VRZ49lT+GyBEK/eEqyRxoibAy14EUFBoVAmf3FeHA1YLPN
4IuMWDsH1RJEKXw0VXbRwIIKrMGGXv2m1eQR5nNwJgcue9cf6KBhwyrY/JCZca4WmMTIqgVTFZnS
tLpIragIKcg3o4PDvetv6jx4gr1HsrOR3iKdLj1Q0JNRONvGeJtwmShZhJiyjQ5lcunNqGAZRDc4
MiOTdaN6mPtumxcwS9MWvHqZvwRoLkaVbOgsjqiwRvFjZWz73IalRmOOIlXFqY/fomoeZpb7K8ft
8AYhT128vE+RyeBtSOKxlPotouzgzJuAHdMKTM6XUdoHeOlE9MXJV1LmzprCLZXJaTHgnYw0ex8h
xxygDVi4x5qNMVS7zooiL6+MYFUG0fcEWf4cG6wedXBvKdNY5rgvSYrxLOj7xyRe5LD9TI1oeEUh
go47+xms9kU1pm2Szl+dC5mpV/ChmxoEKy0Y9vn8gHwAkoggtp1uIsJu5cmxU5fWaHmIph6GZ28e
0TpkWXwP6eo2BJRddBOpR5WyV7tXw2h3SvfS2/FBB0U99PUeG9r9EnvsCVuFkYrSNKvxsDjS/AXv
fIJmsSnr5LaEP8oK/ZQFLeo4fdKpoZzbTP7Uc/wWJhddrV+y0oBWV+VkDRaW7g8WI5ppdr4cohtA
X+FbX5VfqpXu9Va5GY3+NgifHS5EXbIKcXSAQk5wp7ojkdYsRSy1fahb8WJAnTDH4iHUCB3IBubo
9Ijx02sb+yFPGlSk5UdaY0USMXKfEr3Pqkv7t8hw0eXNxmeQWGR6ORMqFbN8jKL0IZ8rMOQSVFb9
WyFgFUF3lwnGHFu9oX9PSFbxOcfjZ8CgoKr57xKX3PXVYbLt9wkNRz+77DGbdWsUpUf2J/0xFQnb
oDKspABm0Rprb40xJjtiJh9JUn4g+cAIjA1X11MphjtgRu+YZmKvjXGFDz2CQ5uqmTOOO3d66vOO
7MupPGDa42Spit9O6bZC6xEzBTqJCfFHj2fccGeoCDAz1KnwS9LIp4WRnqCjY+rzqbbdZSrSKfNL
YwqrAsiyqfamq+ee1Zs1FedyHgivCu8SOd9bBEjFM5XinrIHcHaiHi5GiZg5jsH1dvkBOiP2J+MU
I8Zcxbr9UCdW4jXTHs3RmoqvQ3VafSP36D6KiMtyYm1jszYUoTavhhrhhU3wo0dkH/9tslw8bWIF
neFqZsGDu+9u+Rf3efXoZm7lWYwIqUW8Txd9KezL1lNVsszhT4jeklmlptwW625S8cAk7pM2qqfB
4k5BflQzN4ye+WzuzSy/OJBLiH46GSTxrkxTeSWs9U2PYULGibt25vS5CcmIGp6GArudlce31wup
yzj1q18WH2SZ2CXK4GyddII9mnOpLbwZw+RSbVcIh7eFyv6jUVaTGF9siz9KC1izK1hmqEgxTabk
zJPlSGn0hvYYx0INo3PGMKPXmN2DBomi+AxwO6opfphB/cxsDES9W19CteO6R20ylRVXpcY/sEmo
YC/b7XKCogc54MaqUFirqUvOY7WXJHh52Gjwzo+CHEqDslHKHxhi6IALmHuWbTXrgNC02nofTRis
tvoUgCwkwOyXNe5znz0gGi39eMKrQYzdmnMLJLgOJYG2E/NK7CjI/6KQdeR0CBqDQSFNf83BgkFA
Tz8dp/uw4v2zXvZ+1cNeGDTtM3cAh7fDIUHRfjL7/mkgoyZvRX2ea5ekrjbGoSiOcIjmVWax0QYA
il1nMim5si5tKT4JZxVJlaYb2I24Lv0o02gdgk2jQqe+zepHPiTPEy0YbN4BdYZlhKzbN2WUHxYh
rninIyDYUr1xMtahGRS/FadKsxpLE72T6NZjwNwqx4K6u0ZM3TwvkWEt0kVbBdln+FaP46wxESbL
DCwcJe2QShsq2wrx0DaOwoutRBbu8G4pveIBwtHuD5lNyHAcPTW9PjJiNX7TuS+zmLb60H31JPiC
R58nrrnw1s7cu5ZMJKPTH7p6fKl09yxDehl4xF6p2JoCx+MYlcUuVyhRWlHMPMuEFsfTZxxNu3jG
zMk273e2ZoikyGAT+nzeNKKM72wmAlB4G+rr7j6IPynb21xCM8X0zit07a1dqilMG98jxl4jt/ni
ohRbX+XJULXvV1bbST/SyufI6DdlxweQET4d2VBVnklJUfMyvFFMZw2YUq7UculuSvAKda5va0Oa
fqe6XyxvnsKZXS5USMRFJC052fQ7Rt0XKk6/iwkaFC4RDIFqsYEMfEFI5Fnt+mfVZf/Ut7djvuHr
Pdoh9aSpHG4BCevrXtIIbomUzMiTseeUYhQpKNveONtWPR6l0KjShqV6E+WIxBJSiZ9FRepTPYTu
hg4bXpP2w5it2gslbvJAnkBs4mwhg28xElJeI8UISs7aHNin04M6OHA7FvCoSKuTHTLmuSUbtDSa
9rZbfRga7STkF10+UsSSP1jVt/RVXhDBaKtBzZ/GgRTYuAZUjxjbN8nNLlIx4xufzlPZ/hRKjXau
1X2DOr9aPasdfWmLxCmKfvFndRzbXB4cjCsKMUHmYphK0bFOzk/fOtT/6euBcV8pyjIC5AYt6GHD
R8v9vM4hlkjyH9MCEEIV4hnS3Bdr5D/ehBL350QQZ7dxVeRrnQ7Pio79pm3tOza0j1EwfOBttCHD
Oxu9cLptJ/Q3YiunbdCRgyrH5h2UJd3JGHlNNBopLAtk8JN6a9IoNANRQTdi5NOV9KSA85VjhCeP
czKlm7LRAqZ0luzVrrURq1b4Qeio4saaW9boRH+iwWp9y/oeDMEOxsYB3OuY7IRqrRMLsaRsk++a
lpkH4eLRztg2a1QCvIa8k5VFEZB31ugIrMnOiteQV95N4iBA2bMwFgE0TBvQutrMz6GCJjvvNeEN
zhADSHSmdS/GL2xfqCNz7eL00RKRfAjpvKwpjPHoeN+Z/byxI2QGUXmULtEbjUtGqOXgQVXxiOeE
XFUaSCJK7vfE/eDJUOdwXdVFt9EcK18PsVhEBSwmzZfA1hGL4WsPYqqEjuqsMdu8lQiD3f4ZRivY
VQyNO+DU6lFvtmph176hoe5uHm0IFERqgVDL5+zM8ODHtPWtc5BxJdN50neJjeweVbHwA13qfj8y
yVRWMzH/qD8xmz8vwuMQuSbY55Ihe6VAhQOSMd1EQzvs8mzOFj8EsbZMcUnR7FlLg8il2ZMM0UnR
6Tag4t7HqUuPDoZACJJjNzssQyD4ebY2I1dvg63SI4pNyNsoWpYIRjP6juwJyyCJ1UssNuRzq7yW
jX2I6yD1KwBRYBlFWI1kLlNQ0RsHR/mUaAeZSYgD6cxYVLpgebrpU0M8cSJLYk33LFuLnEgdQkmI
hzrBehtp0nJhhGJTlkl6A6riIegHFh646CjPUrUzTGdFq3YXA+jF1kt1oenv2cf6vRDuRk3o1Er8
8AdZlCRrHlqtuJgFjQU8rCCAnOwevbb7EnQHajhlZSrfVOdQiVvbTGoeibHYg932NtAcCRZAxlve
7yOSFaOmRPhr57Tjjar0dVl8LmSPsoW/CSibMVbRu81ERcQIk7OJ4Yop9L6yrb20C9weHSaQ0ShL
ABasNwOAsR6/RbHN/kL/U+zQ7S7ok8TBeUnse0mSF2HJNB2o8Az0I0Nb/SzwmRz7SrmtU5wwtv3k
TIKee5Clt9g+TAAPFX/SLizDaM+25KgYZIXNIeUQpBH7lKxFJEczpJf8MvXzjW7DMKW5sxJde8mb
lFaHjqNDsyWzQx3jSehCmkvsmHDE4KuKHnSn0L06LPptFlfizglCWomK/lS75b2MMBX0wHoZxfSn
mDiK2SDC1KDpuJcqkNnGHTYzNX9ftDngr2K+ZAoMZ7LaOO9OeqqcERWg/BibszZL6hLs4RDvxPUB
rt5HHSVPzisF/WOmPA8GNp2S7d4QmhY+N6Ye8aMPknC6NntOlzggakF0HPoPwebLqlAIIW+4w99R
rdyUb3LWR1auTm5tDEuhPagPL1JzaL8Vuo9Cs0bcMu9IlLuTU6jhZSduBGEoqJfScnwIRufINSRi
RVZ7WhGd8iazz0pqH8PERASlp5TW+jd4rbhBKgcTZx5QqMD/F5F5Z7ET6chzsDQv1XoYEJ1TeEYT
beh8GOcMTfWA97N1gKzlueblNJfxKVnYgDqNSjbT7VHSpPOqVn5apaGsTAMZsS5fGdsJqC/Ub7V1
4DjZ+EJzXWAudbHmbp1ArtE+7wgibtnzsv5NewnQA4JIzTK2j9lSUZSv9UJb07Ms1uzpXM9NYX9D
EuhWZk9ZXVL4BiPP/BwE0xkNs82cnR9h0Uo/7aF/IzXZGTbcfzWhzJX+GiUxghXfiCOXdN46PvRI
YpgHyB40Pqd4IG9KOWhqsiHjhVfF8qkrk4fEoGwJC/AQzMMTditPk937FH90ZldtMnQom0gApbDs
wicXEazLJDjV5bB8Tcl9p+eIfdH/qCoZemQsFXxrbPfzhxTXKnk3UbaVJalUXZl+axFdHjT/j0Ew
7pBNvPW03/GMMBC5dfsxJ9GOlbSwZ3uXhZJ+d1n+0qh6JlSWoZz3p2pLpmX/jP+MtEkn8ANgb7S0
c+EVZY77N/uwoM8zcmpHVxPfgVWwomXtz/rWeUSWHEnd8stkuExTfXbdDrNnHO0Q1izw6qLyhlJr
tw6B46k6pGw+WQETEFDf9bVxjG3T3eRd6te2EhwyVXvoup2kq0KjUODejYIXGlONT7GC72bxMJda
go23IkOFydOgouHFY/5uOTa652VacqKRcd89JMzjXp/BystluwGNvwJDNKwry0rIFWp/aMWV7D4Q
XoXkbUnqdMXkZodQ1Q8QZ/xyoNlFRdPwLMkJx6EZGZLW2DZHeFdUOgz3QYFXjfii/UbaxSYq65bA
oKnbTroO6LMlyNokP5hgdry4KsmNyncTjsYB0ey+AZR579w4j+oYFccW6slQJhb1zvDB0n+sLGkv
ZTLfhT2gCWJcyK0YzyO+237ZcbVpg94O5+pkzZAh6lMw5/IEtqbZOnoFS8EJBb5pwlDrtnwxHSFe
rda8b3TzszTTV2hfwdYgw8FnVJP2vUmBdau7KQBzCSmQrT/dsKIzTxaRn6vUcDzKTM1a2ABEQtPZ
j9ULkUPjHrt4eRBm/Vm2sj7k1UIv6C9dpXcMDCwxy8VaXDVKs2lgWoShuY06JJJTW4WbujZWyPPP
eLTTvSqn6Va1Ezg8XXMI4gav4SxuKRxQzU7mLbilpGYwFhGmks5QW/YlA4ggKvTEA4BOCweiLflx
U+KyJ0KOFhtRUVhU3K1iBTDm6S+thaZs+noc1hRHgIQGZ0UJmbN0TgMHnz3w+AeV6Nl7Aj9ImG2M
7RiqD0se424URcjSNDiUpgV4Jy8Oksb+QXXck2KTgCVG9UmlQmgacvbTQCjkAg3qQdOdj6Si7DiR
0uQDp6B5CBgJWhm7lm7eqEYPEC6vFkM81WxXxM/q3EbrwOk+WmK9thEjTWEp+RqSOvxJMpdSfWw9
HApo1lKC3c3CbffoQARDyXuGpMLLYSP69N4br4ppA3EL9kIsLi152ey6VW/usw9p1uot7qDNkH8G
wkyfYfbcxZn+aWbWpqtyhWIs2CJSudPa9ftouM84FVDUds1aue5+lXVgW99d070ode9uYqvwAzsi
taPUzC2GvLWomm+wcixMXRu3SFfdgnJippRYJytwoDXCeYLuVlERvQwJRKVUR9qXu8F2XHac3zEg
qLMRx29VybwMX+cIvbDA1Jgeck7qHcEzB4Eyaa/XrK2HksTRZmPrLJ+mcH6HEeRj+fOwnqQbUdLF
iLtX8kTijUsifUvYGcx4uiaskH+Gpsq2uIwiz+26dgl9qHmcBXI/TOkGHwgBnuFmHvoW0W3LyNXw
YbUCOF0cN3z+hDaEfawYbOySVAFZixfB6n5tSwm7ounIh6FMbJRxte5x/+ex2/ldS74aTH99bUb9
tLIZnGSSElFqFhh32+ipAIDiaaWBdhbHoNeANvZFxMiHlqTehPr00XT5b5eOFUIp+1I2wthaUB38
jL6Dh3DlGdMi8+VcPGNSBSGl9/M6s8szaHVqvBogO6caHoVEpF+DhF9PGfnEyBBaM/VoUe2xOY78
oUZ0JEUk5yonD/x6i3oKYs3/92Mau3cgYf954bQc4e9hKpZCnlVHXXEEZVN71xdeX1PV1kJuW35x
QaBM3t93DNKKp6734yniqesv/NfNv8f/8wwm8lZz9v/XT/HnQ/55R+a7dt789yOhEcC5r42eOIYG
MPX1MNd3//NBru+mERmU7/6+cQXiKN9dX1qn1tz8+f/9Ofj10b9Hud4S9thwPXCS7l35HlpGf3Dy
ttwX+ajtO5WQMNWJSZRfbgVoH/7c+vuYM88Ebf69nyCyoqr2n1deb4XLSP33sTYAaxYkxu76+J8j
XJ/988t/3+vv7/1zGFNZZD0qjCTVoo6+we6tsm4Ib/9+kFpT6EBcj/VfN/FeNIKkUj7P9eAFXEBf
G82n9OojlamYfKcXt1yFxeH6I1lsktHy45/H/t693io6+8ZOC9f/5/Hr718fux7k712o4B17n6Kj
3MKb/X3i75v9fez6koxCFhX45dX/HOv62D+Hud7F5VOvVLI5PSog27/H+/PnXu9fD1X0VTJ7/xzm
z4v+p8NefyeFNOK2fbW1Sqs7tAXLMtVQJLsv7l6jXSGH9f+V9Hq9C/AARsU/Tw/CT2bAYu5ScRHN
//6l64GuP/55TJRyoWpBbPr7Dv/Tu/7/PqaSREED/D+fFn1hfSBl6/rw9SBGNdADvN78e9D/ev6f
v+d699+nFTevdlPSb/7Hf8Hfw/79HP/jYa4v/Oc118eiJQgXyONPD+0JYjCZEpFKC21VDB2tDzXX
m+4SdgMEwutwOujPitlmwXyKtOrpOhqUlPAOEfy2vaGndsQMTvUh32gp8d4oX6VvEU/IJAbmUVXB
neExo/vbHCdkSEdzuUW1rjHYYlvVhuRSE2ZzddYgoZAalj+CSxY7F4dhOsrHuidp3SIddmUXoC/G
FvVfb4U+TqzbVi1PxNqgLOtZM7f5dJkq+W0EMJUi9AR60rH3oA9LDbBe5LoTCE1iVgsNuEmuim+8
wo9q5aZ+VCOKyMcScRE0s0kN4g2gqtkP01NONM6qiQWkg7mKbixUUCeYKF5U6i1dkPycq2gBaGKb
a9cqEARcmWsNEVlph+Wz7vegGfECD7O4MxxL2+FKBP3JdnW0X1iasLXpUhUJOwsdDQ+tH3fLSowe
uMzZ6vM/XQNrpmKT3ELctTx6PsomUMg3XeoxmFoQ+s9PupHti6o6odKtPPz0b/VQH8pyynwWUPGG
fAF4kf0NoW6UPYn/BAEPfQ+UE0iPG6oS7DESyoCKKNt1mKgrodMFCDpjCYPlf2d2+i5wouiRXARv
rjRQB/h91xUb89aZbok1+G1t/jGOdN/oqdMele5NOKVYajOOQyDDQa0qqC2quNGkiBA9Jexbmuil
lr9JwAJSCFYE42w6W7g9tlJ1u06j/Q0sF5+pxX/aoJxetYOxYW38zFpy9NtalFCu2m87vuQhTXt0
gQu8g1LyVldAomtKiKplUFiZZ9B0gvS9lW4E7g9hU6VQIADH2kCDU4etAbLSQaOx0Qz+cOAGE5lU
d2PsNjun5UOPM5pPQHvKQRR80ZWvR7aLsRVnpBM6grYB11KnsbOPlN8uyOHtjaflDNISqzuRnfBD
C5tlckt7oDbeAcoAg9P6r5oopSUc2faQAYJdm5DKRZFdeYYgCSjAXUObYlg3eEOMljTaDPmWbqQK
uTGYsa0ORAUFWXo4WvcSxFgu4aKu0KxBKswBITi8F+5jTCodDvF+lNOh6U10dIqfQ/O9m9RuNdfO
Z5WBlglF+DFJxe8cjMuDyrpM1U/UE/4Xe+fRHDmSJtG/sjZ3tEEE1JrNJbVOanWBJRW0CCAgf/0+
1IxZz2Eve98LrYtdLJKZQCDic/fn0TEqiHL50Tc86Qx/YMRce5jefEn1lENGUvtxfYLRZmzFe8vQ
abZI9PtJBR7ledkqiLqnEeBfpPun1mP3XWpMXtOupu8h/Uql0W4m2q5XDB4rAAovtAQXjFXzgJRU
0a5EVzAL0crTxC297BX9U7FhXMOB6USO+trqN1sKtj2jC7egfmxS+YyZPlsCQVg7fvVu0HOKhpYv
PUttMtW9lJCelqJJmIwHes6QhkzuZAxUIVM2hn0KuSNxo50tNJ19svHggPoB2yIFsTXap2Cb5lJf
FUl1sDwjXOtGuzMsDJcgr19Dv7uB1K5RjctvANqTmfbY1KIvShTQ7s1nT0bPHemDI5RYY9MffWOj
O51/U8Pc3AvIZMSMB2daLZzA/C0y/NS685709gVf5muX+Sdh8tdyoz8D/ctp76UKrcPSoqrmFOAP
YTQ1btMoont8KqLd+OmA6Ayyp7RoP4y2QBdS451ItFXfkhl0mCQSkmDtFghhsiswSbUMWOt+FXJN
LOuyxR2X3DpeJNKvGGGIWeyrgQgWMS25VJwRI509O2BcSIdHq9rUuR3c40ZR6z7wE6qG3GdnyFeg
x1gINCYOWfbWE6tfGX42O+MZR0Aleq1ssEG2GulZIv8fpv20cmqdgQw11Dou+3WjZS9OYt53wzyc
fu0cVF8Zp0QpMUTE5neppd95bH41ki5ZBq7LVgc83Lo5iZmW7VpOj3RsYKTxMlStaAzfDFwKQ46v
sx/LRz2RFwluieaAU9Uy6GwYWEGabpaRufEbone6Muv1oNHwPOnVFd1qEZeOWFluyLk1HPak3iPe
kSJ1qg1+kZkA4FDJbuxrVHW3cQkPZeUlTxlsWe5eSufWxNW6HMRd5GX5SujZLjJcOGiBUisK9/B/
eP1BoayHTiFWkqcu2GT6m0XfpStHQ7vB3DfibyiGFZSlL08i8AXdsLViC2Wgx6PkOlD96idhTFtX
5WJbCnNrT/05jYrnYtA3wsgwokfYQ0aZvcc2l5lWvvl6SRfXMgRITsD/AQ/wU25nL+OkspWom6eo
nr7KwXk1S3w1jIZzwJ1OOJwnb+XCjVgaDVZW0uhnUGRLr2xQUktEGUeAGg9wqMCu6GOaFGKcau+o
9h9+mD05VXsaQKAleo/BNdsBhXlPB64J+E8bs2VvYNHCQZdWNpJz02uGWrQg3MUaHR019ycgXjvb
cerGfZih9cW9g8W+HGGn2x+jGj7CBk3QzbCEUli4UDGKb55+9W78bMnhvZPTT4JI24XWdurifSvy
J/RVFDm9fKhIlbaxhjqeGnywokcxYUgpp7hbpwZNZTmBV+GHt8aDeNgSy2G6uS68HOuHcn8aqJAr
xRN20SosDAW8QJ603Euip+tUL2hXJyOkinvw7JySMEasCUVtQdzs3/OGjjKJrFkOyPSE1MIl9SZQ
gmOezZp5lFnLeTnA0C5cczf7qGUVFAvy90dlf+mQx1O9f2v5ofZ69RpXqQQ7k734tXZk5XuM50b1
tqUy0gkvBjV3pW1uVdIT1AfCumsYIYOLsucqe5IhRK4WPTLhRzQiDLZudYm92b2gmrVOpQBdbae0
LB+z1sLNYBaEVOYSeS/4ybLhUKa9DSuzfsUVcjJ9ddd62dJt+/tKhR92jpmg9RlD0Wf27tLKiz+k
hHk0MdSyBLPhiWsj/dOqyDBG1uClSjWsPYvKDOKFAk7NHhxKUOYXsgG4bQgDkZnhdmlfHcVYjqqS
YdGE5TVLGJCQ8uHVFPg5rTx8ok3up5qDK7nKaCzy2+eYQfyujlBVMPS4pBbIGOA7L8LuiHUrWuBh
/CAGQ+dTC4QzlxuqWs5W7Z9VCblEAnfVspjMF9K6peErIEKdp7hTvZB2IWuyGfJbvMguL6PrkiDI
cVmtWtP1Fw0ZduYsKKv5I35quCspZiY81Au7qeMH1a1V4KgnHnDsJO/9b3gg7ckY1bJRpU2Xk3rS
xMhpzm8/8PwuxlGbAXftR934m7DzUDViGmB9LHMZQ5oaVSQrSzANusbNwyZM4gmUIfIZWh+G1Dzd
5VPn7b0pe3XZ1Fc8wduuwgfO3njsuT1LMKPJDBYrt13YX0FxcbnI+IH2HnfVUO6BjyFFJpSnMAaV
38SMxw3k8tSi+dG7YDj5NAZcKVPdsPUmJETj5wa5F5asPDpsFkOGbJ0fXtiCLJLaPptx+sJe+wX+
RrW0QwN/tDl8MZVCbPG64eL5PGqccZV67S0EAZa4zr0WJozHHYl1G8R1BbKvZnZrdzlqk5OlCzDh
7tLJxCYJ498OiKA62qUxl4UPIF+G/tku+7VhQs4cc41nq8s52GnviKEi9mrpncVsHM31k5FYsUVm
u0o5oWJOUbfFl2s16NuGVzzjIPrkpCyXdiqxvRoo/jTJnDVg6uYtLtN94KAOxpE6VuKSV7pY+tFc
BZizEZ1s6oia1KPON1kmk32uW/8p19ofpB0q2U7xABWnGlcjSWlo7NVadeFd0gGWp8H8fQBB3hbT
w2QxnOmqDylmzL6PaYwmkudKYBkdquDZ6zHQSmi2JQw74MYJAXAPLwdViAHmFOSVadc5tPoW9i1p
qbft+nEpQsfcCGt8MnXCSwl3YMQrnIo4nC1nPzaGklVGjwpnxMhwcIIMH9NwQPd5zlzu0jzv5To3
eJ1ELy7hQAcZUeb5kASKZ2zOTWq/ajAGBDEy7Krdm9kcNWPj6AMygK09ilJsOsFxjEUK7KPukQMd
X7w5u0sZZJWmLGyadbSi5r2LrE/Tod41MLtHnQ7MUcGbH0Owj3HNjpD26YRI1+iv2ZjQ+RgBNmOP
r2IsfWVq/VrIFQtnaH8Qtf+sm4tYwhMZTf0+xl1PN7W7Sn20e83nKnFt82Z73k+MvkRUsNxbJnjR
0fRRHowHaftYpwwfU7FFdC4t7fkL1nFsK4qXxW7wUoRxc1wamCJdo/PYByTV0vCx8GDueEsMua8D
ddQwKMoS01+TVc9JVpxhax26Wq6mkv1zr3w0eMOUCyebI3/JakFDyYVRwFslvkcsSXDGkxWCFTmx
pr13i/7dbfqvOFc7GiiWjml84O+0V5VFT2Yx0e48wH0miosgwMVTiccude9bxNDFmOTnjsSShka5
KBP/PbHxn+B/egrUQyt0hFCO7vRIehlSX0A9aXHObHESBspnCkjOmcDL17p7pfLt2AGWoAJUvwOa
/Wx22rPuw1cMo/GBhFs3t4Tcz32AHe0Re45ab57/4DFrx2SSu4sCHXmpVMIGmw2m45JLSsxyNfb2
AdvYoqvbrXIj/EOknrNnSQL0oCfBjmtyWVN3ux4Sg5NYh+GNvEGx1kxIlN6hCQldGg05vzCewF6R
PS3cdS/1Ny3LDl7dQjwa5q66YFN2GaEX6bZYqtRXJMFA2tae/QWZcDYY4MFsdpWcvvqrnu7ZSdug
inCedLGPQ6Zz+DbOmv2+Ru7DfyukhQfPS75HN3qLVLQeRwLJWtday8Q3MV2Nr6WIs3VgbjMwJIui
g9vXkGpxEqQ90b6ldIxBFufkHyS8a8DM8cJQSOHVtNL47o6/lszmKyd9Hgae3jTSeJuKotNlR/Gx
T8nKAhGgwCTkg2z+riD+LNKouqgw2lipHRN6HY5Van4CgtgFES3KNkNwhiFfcT8+p7jYNloJp1Ry
x4N7djkb+txKfd9c6GX1qYobx5jGm0ZJlK8QKbQMwqUM1iLrqkVCyG6VBcxC4vi7DLKT7uJp4ggG
XZviuMUUN7toKNXCY5+9qEvzu6cvlzeWEs1ii/Htw8XN4k7ACUc/36dW9V2iAW3cMvtOMqK+fddv
pBldJuhoM7+cXvRZv9enKyjFnXs38DTlVryQVL7FZrAx7e4XJMuFxsCO6sTmbLj1Ou/cF98YjmOt
4eSQnOJLq752tcBXhvrnol6lvrnV5lF4VI2nzNYpooiLdhNjYHQQmxdV1b9wj+IGMSpMLr1w1nU4
bvk64GItDS1ApIxMfyaDqq1i1L8XYeId6WVwr6Jvf3iVnvWKf+bJpRx4QTUvNLtKLhuQaAtMHTiS
8FICg7bY8HJv4tmFxyRrZ2O9645J/sN6GfJW4wWtH0pePIaCFh1C4LSVsN46uB9G2MNkw6vFO+OH
JyIET+Hk7IzZ9yboEGIrvGAH4HBl8XaYeM5ka+XM4Ug9duadH4X31Q8LbxBi5pMWVeXdfSY4qTm1
iW+nhx4s9LeobkzKFsqLnfVPAz6FzRjFd4nbnSwfHxlNwzTfhnQ56PLUE/MeRuvRuGGlvrkklxud
CzO1X9zIeTQpCSGff47oBUgVEZRsPNCgi2hFdNobdo2lv7XK/tTcGbMHgp5Q1YY0LsOYhOc/7UzW
Qje7vWwvqXTODQuAL+J8WSvjPZgPr54WnqYar4ZRnlKT8h6ta74qOcxegZeslXgZIuxaPUAdXaeC
Ig+4WtjFtEXp7yadNJWNglwG6rMQ3X0VtbQcJTZnmvbRzcQRk0WzRKRgT4XV3kOx5AfTtBVM9h82
AAaiDFRDkZRfUR7tEjs91GSL9dT+hvbFnKquK7pAjHAzxFtzrC6pA+W7ltm+6gbyJHq1lqV9S42G
5h6UWBoJ10lK/jZRFqj/4r6O7TU/wrGNri40hGbqT4UG/SZ1sG7E4C966yFQNNgEwe9UaE/mnFkj
sfOkpR8dHgcbeLcW6nD9ehNvZ16tLGV8ua3am378CBEn3JdF+q2C+cWOso/R6F7TgqhKYZE0bkp+
57i/jGl/LpP4kQjFjS3ETZ9tzm7Zbexq/GgrSlo9yNNLjXrBZTSVYjmZLvZmKF1MKoftwJK5skZG
s3psHnCtM02IPnwiQbOmespB2+KCfsi9HrK+rr1PYX/SofZFfnE2WcKBomxVWWIx6E1cNQq+YfwW
Z7VY/kq7+rKt7DOoQNS2Znmfa9QYgpMn20I6JiD84cjjVPTrgNirw0QvS43qaGX5I2bIRUHnjlng
fhkpPGEQH7xSJ89Qr4X8MvXuMZ4ExU8VZnqtDLeOLPol2NFpoCrXjdPNFLrHrASYK+QH1vFrlwfe
OuY65Q55Je0Ay7Zd+UUJYg6WsFknS7dvw7VLFYaVTBctKA5FRimvtOF1t5B+eORpaxtiusndhYuy
29kdDvPZTz14ROzmX6qyaFNxGd6AaeJUzo6Oq7g4W9kLBJlVlJV3daTeIljvABqrzTRKegjZHm1C
hwuFWf6FuN+Wifhb4KoLk9tr0AQ6pwSzZ3Uy1nZSHTORP6rIfM8HR3DQi9jW9tXW86d1JBQPxiJ+
xL3Ac1hnKMPwuNpxGntUY/5WqeSL0+9T7ym1d8mDWMUUrCAIvNnVCYDbO9uDdh9FbFEC4m4UcQqQ
uMTvMdunoJjMXa0JxnrJaLFlkOEpH7VT6VbahbPm65Az251ad1NXcbHCaQHcW2HEIVDDZFxk6a6o
z0WpIRDwD8Cw0r449y7GtnsSMdUKw6RdKk7l+zBPGWJ64aGLew6NWr2xxkajiBzTPV0N27HJjQMk
e4PUoQxRIlwOal6kb/PA2I6jL/e25mHHH31vSQIsf9BG+uTp9W22f/74r88F+S7hvkS+WblZnOIF
rkyeVYrKFjcvtxndn2ExvHkiPiP8tBsqMkfCnuO+dPOUxIH74TBHNghQL1yr1Xb8PpvJYKPaUm1f
50a+5GjzMmV1s+3Yodc9z7CuZgAZq8dqKG+tAgEVOzx9Jq3fC6Pzt27w67ojsJcMaUgyN54aORfj
4SJoyKZo7Ui3lcXW3umNH9LA3DTssPMg+LQSyg4YEXkrqErCJyIf6ViwaodlyZMHkiPz8FzDtOnt
3MD9inyT8ItYJCOLcNAGe2uKT7pgYqV889VPLy1WBDLCZzl/u3hWYCyHYuE++uh978UTEDG8grLM
CZv6mJwm3XnIq2uVgGHAWfNYhCTcCTLt60ow0nSvZBgXtet914NNXVEIycvO7pNZOvC1nLHhUB+F
HvakICzuCL8Y162uDm2H71GGEkD5iGUNoxu3tbUvOgj/us3pDX4KPnFJ8SAOugDkols1XFmWuzBH
gncgpK510r0NecN2aEiINVr5bx9PzVmlahsy3tZtTspWCOeSixJ9wCIbGOlv8eie/fAXFxSFxvWc
ReDAWcVewfKYPOb9S2ARS+k8zmhRiD22JPo9qBKXcIkzw084O7vY8mDIbJNYN15hOhK/UEDqUkYs
0KDsrREDDWf64nTiwhn7ydHz1yb3srVWEzDoDBAUIRzd3DO38WyFS3Bk8iaGHNr1nWByyJAKnyZj
T4K/NNebvMdmpcnDpDmXwU7TLc4gvso8WmhhG91zbhOBxLxnVBl0iCsdpTjLZma8KeCypWZBWCoy
b5k6MGWDqXui6oeNqiVJFkP6WVgMrOzqm16Uu9ov+l1GNS1eJjIjptirXLVYdxCmmonhk+umt5Yh
H0+bUiNsysQsK6N9mHTzBtp8tx3yr0wrwy1/u77TczxLvYm9bZaegg/JhIXgksbeVZ0IDhAaJFAZ
ZtD02IzcB2BegMwx7Gx1zd92l06bETRg9Nd+Ydfs+ZE9nK739q1k4hdPbY9exgXjW2EKg6NeYZ4D
flen7b3MEYEau+Gt6csjc/lzaMNVgNt+GjLsyD1jTfZS1T7piNBwmtpGcmagt7F+VsjuJEpZxFzT
JWMTn2mevfqVsLZCb+WmG+di7oSARko7sgkmfQp5ONCy1xx75u2pR6QhSYcXpyAHqqtnVDPe/2IC
NsdElhru5JCVjNU5t+YEX51jbc2Aeqte9rKIT8pFP5U1Q/vKGrRjzVUMAwxYIDU/Sw4Qbz749cKe
95+lso9Tt7dTVtIsLl8KZ7IoFympPRPleBDNrAnVurZojZzclpvW7Gsze1G2jNUoTfWWWi/MI3pj
rrjROGY5NghjYmOuUQRLj6pmE0qETUnPUnCLNhWVnU5wpaGeAfTILWxllM4JISxcdPJEvvZVOby2
gaEcKHspHhpu+1U+vNQOv7G0+ZZUMTCJCR2WNSQZKKmvVFsbWMHzk8dQ8hiW9zojFK4ohG7elXWU
UmdngURYB3xvoxo3lmQJNeZdlovWs3Y8nOD0RuwEB/eFruVUDbai2CIWW5FdbHxsmBEFc00rb7pD
TUZuBusuGV/BMZyqzu2gJiRU7xC+BLWDRDQBEAAyzV/SfkWu8QrY4WdlOe3K9doDLSUTg0Pf9GsA
FozNneqbFkheojG56+akrhd4L1nUeTtySt06lFW1UHhQ6TaVu7Y41gVXsk1hBoM8xvdFdRajYrkZ
CnPvmiQ72VbYXHOiMr6H0L7p5m83TN9tIe/9KlnbtrybGkc/NDHB8iagAQXmElKHQ6D7KYAstRoq
lsyMHY+j9d2lR2N2yE8lUbduIu3dr4WHVYGSF9Y7LAVCc9f0jn9FqUDTQfZa4oxlrzGxFxnZsXKu
3ZpU4y1z+v9WPLZhkgfjwSGKs4g5+oiiZTMblsOG3vltVsWPSsv0Te3dmUJjY6iPL90AoKrRmQoP
9bPqUEQcmvCo/qUTuacqyhmyiZ8+PEeNes8cJDLrF878ncdpn0MwT8WuG16FyXGgJa+2oPuKPfuu
Lu3oGpakEkpaeSR7lb7Bz1t278Aj8HQH57SdW9Tbb0pyW3YbjOC7UHtSDAVKM/MXoVk4DD+s5y7g
eJhkwLnxgtw0ju515I6Qw2Kxz5PkXhMVEBobuo07VeWClkEmnB1nPqhxDP+r4ke3+k/V6exYHCo/
WXu2aUEjaZl9kiinidQmXKJ5nIxNt37gN0q4qsgV1ZWdbSOKXKhpW6W0WOc6bKE6sO5k4yeHEl/y
0pLwkcgCjpV/5DoqloYkaxOpvr9URLNEjZFlAJ0VtbdxLK88YWnEKKwFoZIYJmqBD6SilLxsTiTL
mPr7SXWnT9V30uAFUVHyaOr0s0WS0WtU2hD6JIMTAnTtFV53nGtfzNr7D40CHJFgY9cEHWLIbNNQ
fLkufFBXcDSqm4uckzmJoU/bEKrdNZ4/2EzfYGG7hz+fIqfy1dlMHqqU3iet8Z4AFwy7HIM4xQwU
JxNp3HgaGHin7sZVJVmHg8p4Sto44TrQX5sq6leGaboUbu08h8yYmPzXMI6AytTMtMuGxpM64CCT
9xN7oUUNgnkvh+apc6tpaxJAWtMafhlSestZ5EhY15nccvOQIvaIKCmP7K+BEscWjjXWwWXPyQvq
u1U37aWrvIes4AUtJvKqlVFflE9hYhqDpOTrMcBrCnlD9sm1DkaG/IwZSRR+9q0Bk9RFlk9a48Vy
JC3bzUcli2AbDQSsS9BltXudC4tXRNixE+OcDypt0yGxGpnWrCBo/ySEtgKnIxpeHtK6pQojl8DD
AjqewnPocFbhWIYPtoIXq9ECXBr4of2qYpMz/LDkAmNzvTvDqu9lmzKGcSBxjOifgudSmClOAmQz
g+4uCUiNx7bVrUDDhxstA/8mDe/XtTuyh+plUDjNRM12w6VNxG2I4lvW9C0ohq4t6KzJr+twgU55
9iUHSBq6q9j7abj+izE89lb1XKeYKRQXl9k8DWlz9GscPuQ01/jMn40UroFLb4noaPpyLQO0nG9S
3Wi6JzOs6N+jf6UL6THG8nOokuHZmIjwhRXVvFnJC+CKb7gB25amWZIi2WagY3DVJ9kThAh0U5ck
PzZyPHjjtbNQD2wRvEd3OFBYVSgloJOC3kytq8+Ax7Ittoz92AXXqkEgdplFpAYFA8z0KAYbx9e8
sH/qaTgL8AbsUldREB0JJFOg4DgahqBmkwpyWjSGD5xXCG8mEZHutCGw2Vk7aau9ATGpzYdHbZyM
c4sXyKxsHgPxDi6Fzebd+jFTC5wxrAitnPvKppSHAa+bKZe5xPRUe9FRoaUxc7uZ9Kye8H+y2nvj
RlMz/x2Osi8irpb4PgNNvgxZ68t62whj78wtnSmA5HVm0FXhzGW+A3ElU/sJ7faWivRTQVTm6je3
veR9EXG/JAeVbpypAVfLEDJJ8rWm0V7WWuT5zBIkiCDFxoQBxdbmZe7wLGN8YoU9JCp55v1/cD9r
8pKrkHkBY1qG/o2vkzvkWGWHP0MzPDSm+1Nl6tUbm0dUCCikCeh8zVXozqTLZMBxQBizewcdVSNz
7QjwRnrke4s2nyRHfh3VmTamYyWNTyPowSwV+MRmNatQIcaXzAMWVlR7+s+OXX0YrXHrcgcVuPdy
Fm7qEt+sNv6tTZLYsKyHbQmouQ9Iz9c/hdu8+lXINLoor5Ky1IAnJ2s6zUr+LhfdeQAoQXa2RzxZ
UyqApU4X1SZkoyorN1vbc8yFxefbNX8QNL11NPnnAUvaqjDEV5aH94SFowMMocNgT38C5ecKQBgb
9/zkAApMC6r5FJ3Ga2xzNrsLiI2FszX6ITw1qpKbsJEP5MDWul1y+6fiUHMoDZXUCMqDHsh9qVjh
CZIlPxHENUILam8VGr83OEXKaTb4vek0Tp1wrY09EYjIPzLZWA4N1XWeHdOc5RZPUVXfWa21gia/
5MeIVz052pXHtHxZM/NzAOYuJHL5kgo8Y+la6Slx5H0I63ZhDhWK1YCIMeQJw6psK5UGoKSiCkI3
oDZ3G1IT4NVSNmVVsyvpaiO7Eq7iuTxWDcWatpxzDL96GUSyWOuVOoResg9CHaM6jiMDAOMafs1r
zGExG8i7dA1bABXCgWPTDwDiO0TQkwlgBT/UqKcazZuj5FXoapf72bhWBvvdTJEOYV8916mVsLb7
OxVan5WgLpVVc4h7Fzns18fjUAobYmXn/7ijujH8EtJ7QUHZDkWIVpIeaQuDqco2YgjNq5sM16jH
Ut23uD2MfRVSHG0wHnBy547al9nKw3a0kvoBrgxos9p8bQZ4N7QYLmz6OmzV0SJXOJdish4DK3kQ
rCkbjxqhtJ62fmUcAp7kwkuWbYlARpcjnUhMI4nAJUQkTDlYK2yU/MkLZ9I/vpgGnrGu8n1MydPY
GRtXKXYlDBv9gla7SstOYqi/g6T7Thu0CmpbDfmQybblphmJwpRv+O6/48H+abtyHUA6t3Ta7nVt
QC8bARlKTu1O9MlIFsGeABnDM+1qldNTZLsviTvsdNPaE8qUK02Zp7jXZrwsHp2WB6LdkLU9/eKl
XlN8wgOjqZd0W21syRNW7z+xrN9l6aewZsBBumeoe08kzOT9K18n+nFr0AdEnYxnv6xxI/nvUUvq
HKXzpIFJWGC0azHODic79x7JWjHgzr1nve5O1B5c/6D8/7/14Gmsfv75jxu+s2IVN6qOv9R/dhiY
Bs0Cf16qr+G/w59ydVO3//opVKzGyy3nK88E2G7F7X/5mn/3Hhi6+ItrwHEFJxDT0oX7d++B4fyl
24bh6pbwDdPQ+U7/7j0Q/l86QW0ddJ5n28LxqERoOONG//yHEH9ZjrBpLDaxdzuOMP4vvQemZfAD
/GfvgW47dDIwNrMsm+oF+hT4/19/18hUU8lULBijqzM29wz5UVNSAB6FnIZFrun7qYAZl2TWMW+9
ZJ118YfXeOB0B4flLeVYKKNjq8P3BhZAsKj49WiZzCplv5ueehDVPNLuuB1GdtEbg1ESoLli10r3
pbEZxvf21Y+4eNPy4OlP6ag+J9L7JfYNunAj4MG19R6lw1dhFltH5OqK1qXfz03CBZPDFOT9IgOy
BcpmQuMSw7pDCFv08JKt9A66Jd74/NXCY7Mtf8O+XPdUYkPgJ0DMgXsT1XQYSNh0y5B8H3B4ZqnR
7HGLw7dsziDH7vg9CKyEvHooZoITBTq/LqiZG/0RTO1tmPT0PlcMgXxEpmaqkxNjmKMGTHvXTgH3
czsSju+xhMV+/C1b71h0LMy+jbe142TQ6Fvdo+Rl8H0KjlrYbw29tFk5bE20LEnW76ADlAQWiwee
pOrK9vjNxewqItoMMNfZzF6mdViBAGv7dG3SecdkfLyLsk1Bq+RVEr03SX8zSwkpkrSInMZxAVxG
v1Mdsler4akm2Q6rrnpsuAbW2uzUNkX2ZtRUQUszuxkt4xALhgwl4YwUo4pDQ+B5KHHNu58Af+SJ
U67p6T6YftmfKhkB9BTrxECHZkADr8dB0g95BTLa7mFuuh9G1j04kP7xYM8hYRGOs2Ued/00RcsS
2zqg0voYe9lvkmoa40qPMvBxHylf7MaOf4MmvBe3Qkhn+uWzNJu3sLSHnUVX7sDoYJ/holzpVOLt
MojNvLHDRbPmWfbUr4aYU7BV6DbgUg84jpsjiOvnfPI/jTBpt07qfhQT2dcywjrcjTi19AtlesmS
3eAtVyJhycd3ADr2Io0av2c1ORvKYS3TOWiANxZ+jYXeg1QGF+nX16NqH+Xtmx5nIKAGSdsAkg5j
qRglEYEQK+qREVRTfqXwtA9JYQJkgqSzFZY9nnTdpZstMu9pXAetUXfFQxS9BJGfHUEIGUsV2z0/
TwStATmgbaBqMetKhviBoKfu0KcpxZcttwV4gpVeU0SBbzCcdwsk6CP6ioEArWwOCIsUu0EEnHM/
euUrI3weo3TDMSlGPPALigWFe8vr4FuxgC31ydAgbEHw4HDZjGjJYqT9txjwPhf820lP3z2P23nX
waXeMSfoGqPgdIf/wGAn3XHW22EKgpSDfR9FvyY3DcD9DR7qgDhkTXc1YMahJZRUk/Zci9xb1zEw
soDzwHoq8naFD5B3DdLp4IZbXWJSo4bmI47VqsQhPHoW8xyOYvAcecXJftJbd0zZFCni04bHe6vc
boMCuqS+dT/MYlO4IzmEAKCX5jGN+1uGe6psWnLxHOrxOdLR6ugg1dsYDYaIa79PzOit8qOLXnrs
ETwyo13JJRenlY64y37TK6aVXzJFy+C/UwkabnRRDNvKxyQCJXnjazDhyuwNKwRXWDFAJGqDKxJY
REV7WzfjHnKulYEnMfRObRhT3Tw0pTSLboik1yK37KvmzrV2AXE00Jb3SUtHw3McwwkwIKckSi2H
2fofYkDtmxJXe+xtTc66ivrTHZisZU/PttbuWzurr1FipgflYIgs2g7kQRGPHVrK1NeHuLTrQ+ZH
zaEHtrH1Q/3496f+/A0cgropD//6mn/9v/kL/+PPZsT0G8IE16indQfcZGBc5v8yeusO5eDbSoNt
ElnG1sz06sB5k6I126sOf/7450NaO/naDsWv6qaeAYbbDGhy/tXApw1dj7NPM9jcC14fXpup2Tsm
c7Uu6P2ljMRpYqFeOZFrIqS62iVif68jppIIZ3rFqKygKgtGy+LPf/750FQ1mVZeBpolyaD++UA8
G+7cHGX9+3OGGoxVEfVUxA6Te2/wGO3dsMFLyEqYTPWDFZeHKg+6TWhOT6WHwTUtvQs1M7sIfW03
cirXNcs4/PlQ2aF5wLaxB4nnbIvaSA/SPnJdpYfIdu6cMHwlzXLfDKjBoYEVsgzPnvL8veXqAMrq
KoQRnJqcDOZ3zjYkdK/wEf2fHsU/n2vk/G7WY7/v1XNO2cCBNnA25uMuzOOdY5KrHAbvprDEqOR/
2DuP7biVLIv+Sq+a4y14M6hJZiI9KZISKVITLFGU4L3H1/eOyFcvWWxVdde8J1hAegMTce85+xgE
iYzWL0LLLF9x7WSXONTLlqA8ThTcjmmo4+R3bvGBEW5uKEW511k/OvoPjzSXvTOXtJjDZQOBAbmE
5tFMEQtPUZtjn7d8YLmqdZwem7Ds/NqYnb1CIb3uCP1woHj6cFYpRZklZ9zwryjQTpgpjTRNj+Y9
6emfTTUfjjnASfqltDcBXQSYhMLUHg4cnN9UTS23eWcfYtSUVHE16nmAb/KxJWbBxJQ0BKnmX/YA
Q6Wr3pkD6KXM/TNfU76dXHy4TQ97JKAjkdQ0uHIMreIXQSE+YcoCCSx/pSaGJZXH9U/521wXizOw
f4vf690iAdjsWOrDYOKmlIsFxeVmjhtanAtCSCZtIRUNyk6VOdpTtcuh62JJLfm3GVPJhRGgEXE0
/blIJ0TT7A6LwuEbwkxlaqL/0meddi+of5Xq3uiC3XiNsMQokzBH12L3nsQu78ZBfrxu5ikatr28
Z5LuY3lXLn3XRHdjWHTmFFOzfIS8j7791hxaasjtDLr8rxceiiHf2DrCWvlYQxx+cu3yMpe3EJ/g
+lKXt5Hbfd4LVSz76V8PkWvyZS6Pu77V9THytjJAyT8rSC/yxPn24c5/uSnv+PCal4/67mNdbpC/
2buv8W5Vvkrg0lIqpimdzlmjlO9+LHn3u4f/9pv8/v7fPvR3H9rJTQLD3X5rZgzMa6ONThOVsFM5
a1O4rckPCaBV7uUdwaxVRAeLx+QhXRg0AKzKbSt/5CDhkI+sz05LWGa4TBDoMld48n672gKfWSt1
oq8LLUDB66HqNy6OYuE6VvSMVrN8qiO25UKLimHfBNpm0gat2VeZ222qdgKKUJ+KUXwJc0HF1OrQ
e7mM+giRvRohLihRTurHmZJAtjK5EG3CuPrk5DUOWXZo6ZXFVYsZW2xOscqee92WNypiz5drH56C
/wTOTMewqMSaJRcNQSuXNT1Npo2ZMA6Qplz5ImUOFm0tV4cAnuFavn0ub5Wr724dXeO5sBiQ2O1c
H2csF75b1i+2JvWJSCz6RMkOaMWRuieup/jUVx/jIfpOxhDzIHF4yYVkDSQMhrFGw7LT5+y1mPWj
l9DDUZfplJoVQi6v30fijKFNOvpzD1RY1QFxCymL8NsY3VtOdeMgX5CJaX556QAaEzKMgx2Pb8vo
3dXIm1byewSp/RnTS7ot5AlB3nYhFWiqc+B518+niysmTeoSCdU/fsUqxw5KZxqod+7mFkBQalfU
70suFt7zoKnEhSwenlL5EFP8wQ0B99WkgXRrsnYB2cA5kEpOTRK5A0bLeEBhD7BFm4B42+scWel+
EjwAva8LPPMa+TiZo2sks8OMAPBx2xipsZWvLz9XYMfTodM/LVhvGb0Z95cHikfL/1NuFn3/IzGA
FE4lqoUZfJtAtvEuvbhCDWJNkfZ/uZ0uohen4XYtU9AZ8EdVX8ttUC9WV4w3veqY+6zP6qMrxj5j
3NdH9oVfWDyI5BX/r/wnWvnSf23KO2LX+JkNQFtmer408rCn1qjHErwEwNaxI20AQvoVP5n8Z+Ru
TVAUbi6mF0FpXnZZeZ9cSBDGdVN+18sOLYZAv9uUD77+MNfnfniprhgmxh438pCT+5r8MHIzLzPG
YNdtuXa5cYlTZNIiP0O+eaj09l7FtiMfIt+WuSZHslyd5KF2WZXHt/w0jPz+cQCm8o2uHznEVLEG
/niGU/PFFNd9hJsMJ5QA5bA8TCiboLOBQvWtbIpq50VDui/bKBKyWx5+WQ3EgUJqtNUzpsDtUR7l
nirXrovrbfOSk7Kj6X6lAcn965wkv5NcdKj/ZpRrnI4Ahf/jt7l8+mqZyMulkI9VemC9LWfUCpOH
/KXOQIHY5qsrP4jZHIG8qQf5Y3vikJNr19/+eptTgtiE96ggkOAsIO+Q737dvD5Xrl3/xusd19f7
8Ny4eOzpqXIO46eRJ07ANE2xl9vyyOMXT7uT3L58eJKwKKQo5A/I15L/6XXf8pbvwDFxzcsfXlcF
XFasRn3PUEbuKb9flS9xOVVN5dzu3QoooBi8JWIhzyVyU67J266b8jZbjIL/o8fJB4/Bj1FrioN8
f/n5BrmDylV5Y+CK3fiyM8tbPb0A5Hl9wrtHydWP2+9e9fJa//qp7+5XtCZed/YXkgES5Gn8hvIy
ItfkK/7ututD5L26HAXK1etC/h/XTbkmn/cvX7XCfo8CTHwGuZAP/PBWv7vtw6t+eKdQnPAn1W/6
CBO7HNpTSTCwme7ksX5dLNDQlvUorifXG+Xa9TaEUhzicrvuDFYvj5SnW/ni14e+u0euBqagERs6
p2RxXKPkpcx/PVDebV9W5XH17la5LR///vD0nPUUQ59KF42SHoPj+ofa+raumnfZgpTBDrutVVTe
rqspvnnjYwr0ca22Pd4FYt5X3lQ599SF0ZUuff1IpPzBJAiGoFd7finMYg9kXHnUtcC7G3TsiXow
fE4TmLllM3mIc9PoQCrRpNrWQzEBFdYMMJ4lDigCVinGO2GXHHIzPy9OTLmROsk6mtsQpn9e74RI
VaPLSTNYnOM+fuHL6WQpMG2KSdWST2TKjPxo8vIqL6zXhXe92r675MrV3z38w23y0i1vu7zD7553
eYcx9c52u1MhGufikigXrjx2r9tEcDDCpHROWUxeN8X2KHbsy42/vf/D020LD75jO9VK6cRJTT49
d50i+SQfOaQ1duypvpd3zPIQ/P1qjApQ6A9+aHFj42mKsd9iGM1GNJRKjNwXWu4Ppzj3SsUfXT6N
ZI/u4+I5zbFhxm2zp2DnHEeVNjbzqOPgduZTW8V3WmOfyTCFizl8j13CCFzF8PU2t16s3noIJvVH
pQcWSgrV8WOG/nuCLyDwLah5iaMZV0uxEDqLpXFD0mu7qdue5h2p5ps8gT0KA2DadUp/ar7ZYWRt
9ZCRYa24QIrbuzBTw30wdqmPTATIw4JTf4wIl0LVsPcCBNialZ40rrNAq/gmtr6Qx+JYG4jKT3bf
v4SEta7pbOoby9A3E3U2qnwDVTAK4avaFRX4YCamyhGCa4xYVArmW4LMqVLYuLIKNS+32KMIM6Bo
MVesWT2ypnBEYdSKxEugWX6BQUvRvE+mYiKxRB1jV8ovYk5mP1f02K8iPnlmPWU2rmqHwlxdlc4d
PIPv0TyEuKQMHAlIgAkZ7mlOu3SjXYi/68zmVx3I6dBfDa/obhFqL2uvVrdWgqatCWw/y4u32a1Q
puPZKqNp2jJJBieRFnd1qXqfmPf9cLwIiErpINHG27Ho1K+1MTMPGDoqSBnUeYtqW+OKaRc72epB
gXPKzfAUKZnPtI3KOe67mrivPfaLI/Rge5tPakMaCjJglSaCB0xhq1X09PHYFYOr7FJ6zjl5VzhP
qHgqhfEZM457smYoBUCFNg1GVG8JjI3jgEM3Xe9zMnWkG6ltfJ9Y/TMpi7s0n5QvpQcmizS/L0oJ
WY8IenPFCSo59VpwUyxNQRQzNE2MkmvcSuqJTOPFLwbNAtJn4l2ov0NXLJEzwWmpJtMFjJm3Z0dr
RwBHxUvvYoWDQKHDtFnRkqBQrjmP+ax9Z/bJrBIXD8jQYQ+mP+DrgkYICspMvYJSUwNSO6Il9czy
OGQKLlxj3BpOleLNHVao6TjrUW9Cl7BGvUNNNivOTR/ugHj0h25EsQWjUKWVDJb8xZzCaZtSYK37
Zp9/Mjs63hhOCabRmpfFaN9yz0JNqdlfTHTHS1u8OZUWvc6G+ppUxJQ0Q5ocib7GnlVqG3Y57bab
qZXTb1mbDcyTJSadPNPOqEc4/aIDKcfwPDVFux8trislHTacNIgx+p8hpqO7dEzfXGJH45YcnaQp
ac519i34oLVuj58JPXpdQC/dcKZIqSAgg+YyBDsCyr5ecfpv6vo5SyzTB+fjrJUG3XmbHCyR2ZX2
0Xe41PCKjYzhZ5YglTOfyy0y1BaJePvNHmklJPNzOIKoXGjC26P+DdWiR8BwTP12QHD6MFc/itqK
7hMVvHxVFRNqE5TrFnKrwWiaM5E6QNDt8UUnH2PbUyOeY7zR2CB/aEFkbwcFM4htZZQSDfiQeP/W
hup8mUMTTWVLZEYZTBnYB9DSLWcMHWJEk6A1HUQvMavQvFWV95ZTasuncVcF83ImR+jeqdMT5Vih
Uz+kpNGkWvbVi7kaIvTHg7ualUb57Ia8B+7yUheuWcvagfS6110kp018y+XPtojNQ553CPkf/bn+
XKqN/iPEQz+UX8ciCjYmrhRiHoJ1m/FDKlp2GpMBjxlvhx7sCavkV2/MlS38LR9OEX9K0d/lVn4a
J06khoLV26zwrrkYe5BEcNT2JgYFx7GeBqtUj3XwdSFQ3coc38jbJ5Pxzkr3HHSQi35yGyWlCBLc
6zC7yiYgArmHjzku1anJRJFcVfgRSu3G7eO92VTTrTkpwSY2EZLFM9elPKwXHNbNfGY8s6rJ4TFL
0yb4MEKnGK+XoHJ3gwG9NdYgPJlLceiaBhff2BeH2mRGaOvEQSgaR3lYaiQw6PO46/hT53ocCd/t
UAfRZN5WNG1ir2r2MeEhK6zz1FfigSOwH+lnU9gFNp9wdnEIT6ons9u43gu5GlCzG1pBsJl+KWH3
I1wGaIXG/TCCkDHKIeeA0rckDWB7g1tUWFF4Yyz6o6UiqynmND31inEExFkTXXibwZnPqii7GRUM
SjgIkco7FFQsLDFTYu6I2dhRKAC1luO0JyeB9IemPcGssFY99f6vnB9PtpeH6xB1PiRic9UbnKx0
DaGSQfIq1eVNR6TvTuUX26SGl8BCiL4lGhl1LsATWFZITBoyd6nl3+B/u1uERbvh9NYH9isz5h1m
oBy86Q1NcR24BKgB2no0QoPwRrf1ak1iyC3s2hj+/UKS6KDRrbKneyu2yDoCLrvGrrM3isI7gRyj
FzxxOJ5U5THT+HVDyvQrL7DJuo+/qu3o+hnCJLr6CsDZ7ZQwsI7Dfg89YFBtcj+U+5rQnqNu2fc4
THc05lKMMLghArhf+nz2Rg7x2oUWMIvuzdR/o7vNARrwQiVC+X2QaQC6tEfQdt09UTfojEp950bj
oc/4hQpOLo03JScNt+FKAXlVncep9R7COBwPWPrLOIf2aYsA6ImYpBxoW+CN+4R0g5SOcgbKPQmt
u9mOB07jRrrhCnXUSUBcjxnj8QFHW6GTzVd1+YSUVOPUt8Sfex1AyJzbjKZrhR4muDPy6tvQ1xWb
QVpdPwbanQOmOh3RVDnfDG9JiXAdKG3ptW9Ey+SrNhpNK7IselEJ3vCYJNJ6AvIOVfBkDQRFVOnJ
VJ7nMXV2xBVw1GcKAqW4fVlGsM+NsXyZZuUubmt+hgKLHDsJSPRM2RU6pr3RtV5mlBpTXp1GJdP8
jMCKlTHl2T4exie3jfaaU9SHLoH0ZJM5xUXuEDg1Alc36g8e5gLLCxkwx5GzmpQ7vOsrQPucJ8ON
gbf6ITG2VIazSDGxq6i3cL2n2wD3sZfSfNIThvvN/J1KW0CWYfRWFct5MhxQw6g9ZyPWthEWuVDk
Vg6flhyNsvEZlQRgqthSNlPHBTWzm1WICHxTV8uRqxKdYPLCMj1GGJa3zwPqi01oVS+uNRy8HsGm
2pJy4UW/8jl9QWkCvYa6xLkpugd9NrxtZA3Wfgrd1yhPv1jQrAgdSNAMO263bbOJYZJmfY6crznz
H9rRbrlpssr2tSo+59aNo3xzwqjGZMXcYVZOyoiRdxS9qlmxt23JuCXsGIpxNsWOGz3EQ3tyiNQ6
OAH2T/SJxPpwUq71OiO3A3tENuI4AYBAxpRuGMlhHPsnyHq/mtoGmp/bxtob8AJG8w0ScWQ2NV4l
t5t32GPGaEG+kPaCnHLn6Xa9nm2uxa7eEKjQE6ye4EAPJ/ugt551ZnLBnCEHIx0cJ/6qfebC+1Ce
i1FnoF565UknvaXI3QNXQ/NzzNnBcYWE+DGHR2VTpsLbdpdOqrfN8vHH0pu/giLAtY8EiEzpZJ2b
N11GkPZSDWAQBm9bJ+XG7sGjlBZOyDEIbtV20GHaHBzRKwSz5y9xP+6KpIY3HiGgDWOisXJDnIE4
+RnteNdPAE4YBzGqAvfQYuzjh2S/J54hV1KCa6Z+IEFc3U9Jbt7j00D0QiM02nukFxBvfdtCe7nt
CuIXpqhRPmWhhuW02NpRhbddWLZctbhN4wl8pJiajEQRzO43ogxoEBqwjSrbrdn73ccI6TOxbYcp
qB4SwKmlZu7MAXsceUwVxdg22WT2eM6KxQ9pSxIloz/NNUpcXFybykqYLDiwyCrLyNdZnuyYNjzX
JcZ3aDLwCHGnKymaT5JiBLqq3ntFs5sA7kGVIOhhHo/60j+OiBaOBZmGKrptErCjtVvk3wvSAwDA
kKrhIUD1QDNgzLKGE3V4ezWEByK0sJDp3XLrYZdGFvzDcq3xuSRFsBaMp9bI3uJEsTdBjyOd4e5+
Mti/MvO2SS39KWucry3KHhqkmt+FZNMvpC5EBc4YpWtJexRRV0Ed7rUieao6HMetwAvmWQ64B7FT
EiuPRTLH21ZFlF3Oua+6VNEJWftqR03tq1O2jVz+S9tK2HMEOhNRpR9MfbS1GQ80pJZtXIRppAgd
ZzLAB8W4HY0R6JeBDLSaIT4WWAYUiPWjnmm70IE7aS/Jqs+Qyzd2L+SeDHT0aYIlYqng1ZoEn2J4
r3O92SrOSB8m45KbovnClatS3kSsAn5z0cNtSToGl7MuWE11i5mgHRhyRE7qj1RD8Vcnx2ac92Na
dRz6YJLmjuJz5sILg3gaw0T4CueQywut/BJV2tpqGvJ4kLAtA/poF2Hs3ogtddXQFpsakl7spB02
cCVB5eXNpy7ZYGJi8sGZLEvbo+XM1jbKs4BpIkmzzTKScBNhArRNZsmD2+7ymLNmns/7uU3uc5vY
ucibDhzUpZ+QAwSSwPlUBHmwdSfUx7aN06JqhnvScDk3IN6KHJPOSYM6TfUs3DFLxwHHHrglj6lA
/oP0PvKMCAJ09qQmBqd5LlpjZCs7D0TDqnWj4NiUD9PYPrnxQ2R2T0lXFlA+03KdutuhSOwD/0YT
tja41LUCfHztkJFF0AOZKHZfc0A7xsooQXO6kfcUYZDw6Xvfa3po71CUEcIiYKpakm76Bp+ktkCy
1Agn3CQBgxmt0bGphuAXo19EK4DiAkS0q+L0Jyy7V/r3O/ERD4ndf7OocpGtlD0200g1bO72VhdC
0U3ylRugIx57iOvkgjveOQb7ZYGoS2vMkb8g3aTHQMA3uEQ86ExBVkaYVIRl43gJyAW1Fv7Syhq2
zCvwcLbRbV+St2NNpKlRGEaD1/RcBvrHRe+fcy3Ub0t+PTTqza2KRZCOQAnM1CpaP+0zrIaN8TkB
SrYCJhJuNGwvuTJ/6uEVbVvNIK22xpVbGHA0HUIjTq7Wrf5fWywVwv+btpjMrH+rLb79+dp8b9N/
FhdfnvSnuNiz/jA00zQt00ObiE6Y1xt/tt3f/6ZI3bHlWLbhuJpjoOy9iosNxMWG7qo2SdjofY13
4mL1PxETk4HEG/6TmNg1LSTNpuE5qsFxb34QE2cgCIB2RcMZc3w3zbClAmgLotQZiFKnXLsu/vPb
Qtn5klXVf/8yHL3KtsQQ2AC6NPJkK9+rlL1o+czBJC10wCw5VzmUruw+yDBeZ95C4KQ+7mq3wd43
Nl+i8al0S/1QAPvwSagR2gDthTrdgdcCfGRlmAmK5mt+NAl5SKoa1sv3HkUtMTJUGGJy3ex+2KnR
RNoStu3Rq74ELmrBHmNXk5NLQHJU15PK29b9nVW5BngkLEJjg1MsKIabLBmeqAYcsqyxbzwh9OnA
9xyr0TnoRqNsowDQWUUKntYEykqd8eOF+ZPj2d9H8D2UKyewJ7SUq9l2jpZKXkKqKy+5zQA67zzt
AJkb+oXxhgGaSTMXPN6HWaOebpmIF0SZlTeeQn02LU3hfHJQp5WI17p4AS6MigMPMUxIrbU2RBAm
br9OUs6hXVU86Um4b22rP5jK8As+tLkJx+JzqiYDQEuvByNFIRARKJF7VCugk2BQSXzHPRK2pG9K
Y4TGUUBS1fYQEuG5IdUdi1vE0x7dickv4inD/fwWRKO3HVxc56bgEEHhOzuW++SF5DaVDLJwT34p
SOXrQk8F26x2N3OsksFXZmBQ6mjXd9slB//SGN7XIdE+LzY+MNOsdq2T3y+V+4JEmuwRhU5+EcIm
bPqB9khDtRqQ0GFKlRs3EQEi9NhhH/0Y4nr2x4n9gILEN+YpIjAFO3pmP6kjlC2UdzYMPIy4PXDJ
VUTGdEIaoeJQsim0W9DqoAYmBjfmkq/SihRXTExpEoqJMmot7/tga3z5Cuqt6M5gfg42mvqjHIZi
k1jfFSdqt1Coq01sexC80/rsDoJeywG50tIG6FSW8u+Ra13lHsnQbgKuSYM0GdvmJwyy9jG3+pMj
vEJ5Zxz6GP0tDANiYW38+nBW9r2OXasfIHJVmXKwc8NnjuibdZ2s9cV6mIBJr0KSzfUMKgbqZQ6B
CShNLcNd4WfPICfx+AR4AW0orCrm2pzITeEa3Wt20q/5qNFGq51XjP2vUd1vSrNGu2k6DyKBWlVF
C9w69AWzJ9uaq6MCwIvZ8Ap0pQWFQkz7rUM7L2+UuQLf6O7NARKBwqxhSjP3XmMyq4fZtxROtqpN
r0s2vERT3ewtQTWsuuK7W81o1DoTmLLx6FaU1fuR/0rRa8tPAPp5r5NWkbDk2St3Nj3+NGIDh+LG
q8dp3/WwtcAX4g401V3BsP7UBfEvO80fOD36ixcmu7IPSxhF3lqxobeNEWSt0Td744teVF+atAj2
uAEZ0yB/uSwcvIS5+RX3WM+wV79LGvs+7RSPgUkErBIKK4YGVz3a+i4JlPjOSYfdaHr03Wz1tGAr
WDeheZxKjgmMXOmmKVA+F/1NYqRfuhzNCkeXqSxbTgCGpT0oJWJ/nN+5rpknyBuAWb5aC92PpWuX
VVKD3Z3b7JSh7N/Ex5ChxtYiSgqe6zifkdeDezXeiJI3b4ycxKmY0ZiugxKozXXYTXd1FlIwCVuH
bDdg0E76OCsgB0KnMjbYC25Cx311anU8N8yo3TTZqwHYuMR2H0rsANsw0ylA1A5EJKATlvFJjSd3
RaeBGVLqzr5iBRxiTOruKUUUn4LaWpOeSwpxsbb15MX00IZWzJZCIPQMhSnmY0xcR4RDrHKCy1pX
jPWWn1Vu7W1GhbsW5yAAbpNAbBJy+5tm9plZGpsKiOemmolBiXLrzmTGpVG/jhsN8+fI9BEuZn5r
wITV7H5do0Rf0yewGFkrr70JGwgtg441tY2xsMTxRh/6eFO53l0RgEZRQqAbS7PqhAbfMZlQKrPt
U0Rc1kPvAKiDObtE3cagGLuek4CoAZAuMEbA1hELlCZveo7Gw8JIuegR1W2AVX2p/KzH4ZkTErcm
YFR77VxG4AIJquVicG5o5ZA/wEk3MrN7T806PyzPXjJTrBh/xTqCviJvfoIlh2weQE7Xu19zMPfH
No2+JF1b7amhbEotXLaIx3/RppnWiusiEnPgn1oVejbNT0lc5LIX9xsQL+zlKLEoH7q/li5n8oYy
eEyZW7Yds/3cwoMEHEgDe8aJy/oEV9C+NeiYEhoclTe0R17HSX9oyP6kCwI2apiL8xBsO0bGK0/P
SKY1tWORGsOuK6DfJPF8xwD8kWRbNC2Jx7FD2dFaUPjPpAJggIG0PQY3HaBSmhkcyAgTU2vyYRk7
5ND99OKiZahOtjBaMQwQ5slLOZYLd3rpRuoGQWN8D8ALm8RjgxTsfyHxhwNkxmdSIhZ05/H9nD9B
7yIDN7tzTNLGHTASfjrbv6xscraugZR30Ae4/EznOst54CVxA6Sc9EY1uYvVgr1TD8/pWCvnoY9O
auXRu8nhIJrpBFdD3/FgZnt1PZ+wYI0VowwY35uBEK11nnkizCGgm9kDiY9L4PuzR1SEpv2sB8/3
TGq4o1095zVuzCEpfnnwiRCm1buOIR3idyafXhfuh7adN20+jCd6JWu1oWdvNkPD6KJxKVNRXW7p
L7g10ySbExtq8lMclsoW7gIZLSK/I/LWRjrcMY7EzTtFMQQIDF8Gp2O/jcc9XIPvQUdQNoByZzsY
48/wqGils28L2MjlorzoSUIEW+v0J8YKNgZpk7SShqDDSjMwQRA0us7S+lVjpnRo3I7MRzs9K2p+
Klv30ywsyIuBcagPVd+xFQ1Lu+ltTDiEcwhclVrmbu6IFm35syhy0zFyTfLfZsqpmYFhgN8Pzq9b
/+x7ThiGUTL9J4hww7lsXtEWjG5rCxbiUGPFQQ2fADTNy5suIp2SPNxVb+MwVjEqrQYjx4KL13iK
e85Fe3WM3wr+yXrBZ27O+QhKKO5p4XgQGycoDaNDw4JAbuq6is5hpOg0fmCSjaCM1lXoYJxNMZ7x
vh5MiTVdy3qrqtRW2rHINhRSqJxN6j0BzhW6wKjbNrbW7IYkeihwOZxB5wrDCwMG0+5v2AcYg2SH
GqObX1OhX1XF8Oa06duSqK9t43wOIrpfFVZb2nX9tzpaXII0XevYJBCfZ67vEGDmRzqXyd4mkOoG
VsgX4NjVpqThvKZgYQWkwiAbwcFESKzAUQ0Zi2aOMM/ro2/H5akw+h96F2IXBFCae4bsmn/Jc7e6
t4gxCawDeH1ya4mC2oaee1OXMXl/GhfyJayGjeFSJlmMsD+3zrS1E6BRdes0G/xZygli/TqihvmJ
4LRxZzlkO85jBENyYUwfLsrwRcFGB13rFsMN5SjDLPcq0XqrguuaGhD1HsGO74Iuvk1KmhfYcSF9
KREoASUf1mqlcfCW8Fyo08I5tCPhw6/gyKJMPquAgLaoNn6S5VifWmGykGuwET8ZlqoddGVi2OiM
xgocOYKPyDJoZY1flTlXduR0n010FbeRw4FtxR3RRHN/GLls4q3Jih2kTAWNe3JLOKBxICScYbvj
YdsW5Ti9jFToj8HNrPXTJhkqCAhWskrMOdhzoTg3rdOdsmCO922w3M/JEOynNHBWo+ocJ6czVhij
F+TCzgMU2IK2EMaxIKnVp9w17hIachPgcz/Vw4iSvePPwNuGWTWI752Smzpwb3JOJD1gzrZc1LuJ
GrShzdG5N+wXLG1wfMgK2qdT+aVuF/eUV/Vny6s2i1o4ez1/aFV3uVvUJfbrBcI7FcvA9zw8c7Fu
24gNAmc7ugtYbVv5rOaQ3ANmFtuC9FIcRNrXTvcHRm6Q3vPxdtQBIxTjOQxoLC8ug9OyqBkniMUy
Rn8uPtzmptmPOGTEQUl7OFbuwGURGwWlGqVJx6O8Va2cDR23cS/6zmSCBuNRzYoUv9pf2/TxYvxJ
Yv6gY14a8hk2bhH+SlRaMetF6VtoaizKPJyzlTHop7A2vsed0ZP9beLOUuoWF42Xi1UVQ81lu6uh
qxvLRT4OxqxG/i5Uz3TiNrCCpJb4z0UMsEcZ6Kz1JrzXEydya28lJPROQGlIphcuFmLscICJ1SEP
BY6p/SqVsFLedl2MQicnN2eF9pxpkboKPZIqHQECUiUpX0MuVE7sTECc3fWmyxs0pEBpQ0SnRiim
5asFolO8kqvXGyG90hhX591VDc1YC1WvFPs1XrgcQu38Tkb8TjUrZWW1qNDPkfJJSkyZeFBi7drJ
hkiqbNMW74HXBzk/F0wtMhE1BET4bZjxq8w36hCEA9InPBRCRBgJL5NcKOJXskkXsCLdTxdGjAHd
jVRP+JfEXyXXptxYND8GPs9VG7gr2nbDI6NPrlWqRSPZnJznnjO4bwgXHGDF6lhW1Pj2M0ngYeCp
e64L+BgQDx6BlPEHy229gb/H+IQ+q2Ksp7Bsjp2weck1s0n7veXgmxSWsFYs5FrWdKbf6dPLIB4a
qJuuy6NjrBl/7nxyLXaF05NEgHmt4Sige89XDhnraIDjWeVPEjtiRQMddoYfi2/ciV2t96yp2hPT
vosSeKQANeqjXFgD0d4VrKrj2AaIycJiJ29aFqckUx6GZFo8oldK2fGFN8oVOltNrMnNAoO5Pxn9
G/G0HYzr7v5/yC8veksh354j3LapJxyyQjIPQ4OTpFTPy225kJvAeWDsNBAgz7BZKPKLiZi69Gcm
cQQbCyk0wS4ArYIc8ZGNd7UR30B+Ifldpoe+FFY9I8n5T4qI7hmB4hXmOBYJ6q2d3dtHIgjao6M4
oH1jL2sQWCScSvQHyxw1grHmtDsmZdcxD2CRcqBskCCA1RZSf7ngmP5zbbY7vst1W96tyhvpco2+
NzNH/ut5tpqqKJ/EdtfrefP84dWW1sgPrfpzAhEq0ubZ7y6rZu0hayMc4nJjIsLp8ibmPH995IAD
CD8gC7kmnz1MXIep3swIE9gldNLzKstGhCe2ACGwE4k1z2ie675zfLnVpJTafDUk3xW5CIB7BdwM
aRY6FXwOIvkYS6x92LS1Ygc3yRFWNnz615c3jBYWklmll99W/qyey88vf2q5GMWPft388BCUhNZ+
KDijSzMqZSZ2w1ILVF8JG4LKKXgyzTbzT2XEyXNCK0P9LMRxQWunPDpSfS9X61m/Aa1kb73prpxp
MLtShn+1nF68h5RxSQmohaG1vFfkv9mLP+3dqjSeug0z6TgadtgnOUlyCWdZeoW5T4lLoM5fHw17
cP1KUb9y6fvTSys/vtyMxSPkmlxEVY0IoEe0Kc5Hikj9HDhlsQ//tR2MM9lPvbK7fB3x9eRawflz
gsi/p0zcbHRL7S/fXd5ptYCQKmpQNFFmZniAZCNxfuEAihqylVidFAN6HC3zdSZOvqSvcQyINbk5
hQ0z0Bz3+LHLvkdkoB2uxkiDqz7nJmGUHDXlFjTbx51Q7JN22NdHuU9a1N+22mjevdu/5Sr4D3uV
jjYAJrHnE3WQ7jJNO717nNyz1U671SzF2L7b+eVjru9Rawibixy8mbwNfALHUzExgo1RZV0+oHxK
awugwiRkvS55gSK9F+ndNegzEtfBD5sy0RPzsLP+/47M/6Ujw2Ba1/8d7eXpZ5MDfHlPe/nzOX82
ZBztD9MxKPsZqqbbnmVofzVkHOMPSD6O6kBsYWJn2bzTP2gv1h+qxs00T2ibkFFzhb3ofyBS1Tzu
sVyNDo/zn/Rn7H9uzuieZWme5/ABTcMxTfVDc8bVBsplpWvtQ9v74fY0FuN7shXx4DOcvHT1Lhic
uzKbw7L4L1IR7sq46Nq//80QL3a5+fD2979ZJGUyC+Jbea7h0WlSaTK9x8oE/VDrRhkG+xnP+lZ3
BSBvQBKrkf7GcH3dqG9tqx56ppTqfOMV7nOt/Dd757FlqZJt2S+ihqGhe7Tw41p3GB6R4QhDKwO+
/k3wd9MjI29ljupXh3EkR6DM9l5rruGYZpzr4j57h+hBfYTElVoRr0iq4Aa5aLixJOgnL4+foJU/
oiaz6TKbZ8TSzPmNStG1JR7EIoJnGNDNJTZVl9A7qAZanIbDcNtr9e1ve8Df/FD3D37O8kPpvnkC
fKrusnn/9YdGKGPI4/D8A2rQw9BCVTQTj/5xbDfUINeILOdpmfETLMFnGpuHcgYNx6im2wDgZ1y2
uxAIeCSyz9kOAXRGYb+npOjU9lbmBoUuJ662BucNo2hobmdgnLuoOBl7zuvW0fDMY+/A15lCy6BK
ZV7cUNI0KuH4mFu9K0zctLjdfTd5psLfndKJNDsCxzO1JkeFjkhK2mdNRpO2TCAtvnbbQx1VrkCK
J5Gf4dV4HSuYu1FYHSJPfwLkIGjXM0GGMX1ICEVFnmuiG3LjTz0ZD3mpbnuHDRChdNlQgx6nX1Va
3UpEko40iPqS8UPZgZdVQw9/D13VaMm3opqjqAhoZASK6sfBE/xfttW80/25U7oW28kGzM0R+sdO
KRilmVk7+Qco5B5S1uCR+ve73xarnrA9kgEJj6+xcK5DbLubHnWFLEhanBz70GguGaxduyeQ7xBK
06NqHYlD7TrbQCELMGJ1KiPYrHblvQ4NSTEGiM6VwIOZRElG3lW4hyA4rOq0hcc73ukvvSAizyDO
yk78BiYKfE88mgydC/b7ill7rZS/nSz/B42U4WTWqKSj/Moi5wB/BgIKj3IRU7BzZpTPiBdus4Id
zx0YB479VawTp2rnt0EzEjl/Knp1HA1nY+jpNR2CG4CRV2i50aWdTEGNDhsxaSMoNWlLxZ8WYBz6
cv6d0BEDYv1m4yfJje9jPbHSx6GRn14tT2yo+1lr/l9OHn93SHmu4+ueh3kYT9K/HlKNZXbd6Cr/
EJsl2arzVMsL7XGnw1BqjYfWkq//ecf4E4K1HMRQYUzOWyiUCHD710+0e72BjconmgP8Rce5nTwi
ROi8w0jNuxeiBK5NDQN17JHUM7IHxyTSrd3CIEE5hy8fh5+NDjd5rma8/efv9nf7rI8ijr2FWpdv
ct34/URq6CRyZ1pKyI1x5TeA7tyIr8aVDAY2AgBq+k5P7FP2X7bB33ysJejkoy9GPWBaf2wDH6mL
lyrNOxAs+TnY3qMoOR94RfJJnzrYhoMkmcN7/M+/VRfzav84Qm1QaFwm58vUv12jklA3fMWBe2Bw
hR47vAkVZcVIpVdBCZ4FHwNFjB75nEU2nfso6fgiawVfUbjiU9f9M2h0SNdcljjssouTFOcq4SQT
CElKD6tJdX8/+qBYEI4xNxCE/papI5HYZbd0YoA1jfFLXmt3ueWcKBVx/nXR2Umn2FZ87jYdImeV
Wg6tfgWTSNw6ZqE2rtNQ3EszdK1cAELzDDvIWRXv4ch41c1DYhjoMK5dYkKqgoxyx6t/tjjtSqnQ
xqkbn5YBVdABxVXlvrcozqXNN0ObK2k24BsKyAOEjWh9Dp191gND0gVse3ScJCzKtFuRdeag7xvn
E086TFdWyMVAWEQ2j2w2+rWa44WreHDstZmOj2ZfPHX6/FourSufLGa35ZpTab1AIOw/WgCsEDLz
59qV+eqM6MGZ+a3t0SXpuaryjeHvhBfJQ838FsilWA3W7J+nxftf9ggDoN0fu4QnYOexIxouihnf
ns8WvwHqAiNIu2iqh0Po01RV5i7J+xvSJKe9FsDL7/07TxD/GOnlxTQDMida9wIRSKP+HR7HgZJ+
D7YOXQVhFDUKBnHQPeTOSCW7XUZkTclYBeo+CUBdhl9cdGTrGfpTl8DVMjKJr2rXcULftF2CN96a
zWAV+lfN/hm7pDCONOTIAkELD2kIbSKaNgxlUBPcdWNOKGsLEriibPxsaa27RgwQyvZ/FOJYR+oe
VBp5Sr2OG6tp94a06gsw9X/giSbOLxgfSfwjdM+ztwW7U0O6Vjk9mCKixZffexXsIFTeBKoV0l7R
S3z1u1TBhnJ3pHWShQwvctuSJGxTNFlPHUOsUM+O7UR/stNB7eYkW0W99gKUGoFgNO69zHyCvfsW
FB3qyMZ+qceGCX4aPyQJqTkVgV9OoNFzdq+8VJZrp9Guq4kE9SxAuN66d3xug7bZP8DBIYzBG1dV
pB7MhEozKeeeyOKNIxUN1KTboFvCT8ZfZT23KgWrXvX3uHQ+CQMBaEsuDb0IsjRK0OCOy/cOkugu
YmC9dm06847UdxIs+DqdDN4bjeshgLzuTgNdBWeD/Y94FM3m3yN3YUtE21GDv12W8jigUV/bvBdz
0vjB0MxbzfgwesDpPDrVd5YebMYAlcqkR97Go1KFbay/afA2YqxHvC2TelMlZnEcMMuxN7BLAKCI
2P3nPPbEZAhoEvMu8cOiMDfA59viWM4XZzNG/5ci1qaTFIFlzl5HG90khe9n1LwPiV2d44SQBycy
1pUcAUbFCEa76pBWJgG15U65Np4wdgZgZRvh0qZPbNr5qO6RhjB68opubYz+nR9ij8i0/gGsLiwP
HbE1h+uq1827SLkaHA9skI0xkXx2ciSrmbVkOJOsZ7uyrx1RyW2jRxqnIXNPrROH5YCwnEK+gZSJ
VDob+X4RPwEUOid636CmESb8svJpMIgvm/wUku1QmKus0/cummdak1xLI5k5aySNw46oFC2UhHPR
m1qpMYrW/eTeFHF5niLzBroftQrtIyuGOwataM2lu4pNg9HTkOENDvq33sjvqQDxI2shznY9nBpX
HI2eEarNaKWwy2yXd9qDGXBmJt3pxrfC/EC2KQS2+C7xco4nT903RPStkWthPdUMYsLwLjo6R3Wr
J4dRxqATVgNofhpLw1yyD0YDWUdykUnCKTrbV1Xxhv2nwVZgEMKEcH9VBFAbh9T88NtTEHX/qDjb
HGvFcewPzb6xg+u0qh6QXxzvdsqPLuVI1oyn5Rcx1PSl0Cm40bPM+l+VS+O7FwGFkfK6Gc54Pd/a
qnv0G+MdPLKk8UIZKV7FfpHQPnZBwtb0oyZXvaTYPro2YNDd7m1ZXcPgIQMld2tEElhVEOCsYIg8
1WlPazr1P6QHcItMmAf0b+hMAIU4ZkY8JqKiXcqpPtc846at02kz9lS0QxkA7Bz0vWZYcofCfIMv
9KrPg0cQMWs1FBO4fVwJpZG+wZtmu1vPpVDZFaVCIC8ONRGGti++wdVES8BnlhpIULdoIOXo1Z0V
Omj3mB0QpnfQhpbc3REZuDkHxSImigx0d6nVsn6hID81NPrN/r6KsNpYHMxlQSelstonQu/vtLa8
kSZS59zrN4nq/FXreVtydMncm9wnl/nNEYqgBT0w5hw5NeUqw7qBkLc7em2UbnXfylc+3tsgfqyb
2bczctKMzLs8FPRmwo5G2r4FEbrXo+TRrTiTos05SZ8aUlwGLWgXHzCzFNu2h3NouxYyws40GUrS
B1fqqfQJ7WuMDvfm1FGKh0k2269GbR8PbCvpjz+0+J2jvNkGiUpwzfjPXePfQUFiEubLJ8B0e2vQ
2fxChKs7UWfhEUThXlYxhrwI6Qb1vHpd9t1OZOJK4GRfM44kFKGj7z6ZgAutN8/CikkEkldw3Yx7
LEJOTuUr/IkLuk/Dn5kFnSuroEQxmnpqyww4RFqS0GfjHwiaF6H5P4MZGFeS+TUG2rN08JC4erFh
rt9X22KQh05Yr2RPPaL6wt2UejcAlOmauunB7/2NVEwjZUqnwP1MEoPUPa/mi/aYGH266C5pQLgZ
rwszeg3C18Y4p8AsYdXS5E9Mf6+XAxrvyDgs71VkVcLd7nbN5G/HgQQZ02dooHR7lo6tyWxAGR6q
lwi36KrW4F72CUnyNWrxQ91NTxpuM5CV0SH303Qz8Pys2htb+YkVD+lSKknMGPWXYiK3tBIo1SuL
UrVFr4RzHLUIgSvD885D7X8O84dNXsGhFqbPUQlJtCpD8tzDp8hgumYm9FLUW6sVgMHdV8QG9qtW
3xHYdE/zDTiC2+JY0yZ/jaCLcWudZW+y0PY611w1Jsmeyu6wtUuw+Jqv/4qSGaY3fuDAvVVKS0h8
J6VFK4fX1g2vWiT0PbBeP9fAMdja0zjqUC/JuSS+jUhFBjxb3ZqAzBJ9s+lc61aWxNTnR2vuKWnM
XBtrFzg2zNoZIccEsP5aIEtHLlBkJDA49h3D1WlXmCYpVHLM1t2kUdcBm05SI8Fo/NzuNMxN1eXW
9yKcCxRZImGUdj1+GzeYwArgMyYQar+0v74aYRXj73YqrsdBTqeoaqdTQlF47aeTPv+X3QxvdPcd
sVeVHR4wjJ9DLwMUnLbXS5tKVvlz7WXxLq/prMQBMBxDUTCO3KhayUTfo3+9lLa4iNzc4GPC8tQa
FyCf7KHZE7s4l11LEjs828m7kNGI3bdACDK5EUZ7njziAxocL0Tn/erq+FZNKJu45vyy9fTiRndl
zNxjGsPbIBguDJMGvDjRrSqap7yRD/QkgS0Xv2o1nGMD/bJnfHid826dvHn62aMC6bLil5GGt0ZL
Q9JQGdMf10eFS5KwJy9953Bd756GjtT0ujv31TxMsXAxiIlLH8UwYipRV3gw2EbJybTlU6Y4s7eI
ld6Z940IhbvxpEwCZXtUlQRz6+hBbZvD1YCS2pN7dyoBxc9V6aVt5hgoLe2ueF5Ya1/8Hja0bOxz
mHGIanFBvtXoBadlkasUyEAsrxl301Cbu4ZTx2kMuuR+aaXVQqJ8jTO0yFVdPCay/dm0jFWWrbvc
WvaVeLL1DdZGxtlIOyIoj39x3JZbHjJEyjyAQiPERk3tPzqokzZ2Nv0wikzHQA6lpBZvYUL1R/X5
c+AF+3wuaAAw+UTt8MiE6WCl5FWS6HWF/OTJN7t4Pzo+31fYh3jg6gb0AWltBzlzpL5DGg8T174l
4tyH6p4xiANP35KwwmTdMlt6prm9tQ3SR4BuLjXMNvFIlIc7GhKL5RU6E7bY3k1198qsjeGR0ATJ
yxcnIB6OJ0zOm1vlMD0J+HvqNvnsLQpyc5I3JhDQ+DU/oDW0lQ0ODQAf+kGLIebJZXpZYxVbDeNo
bCvnU86X9bn0t0wSA0TKpUNUkIX4CQsfjN15yj0h2FjpMT7frG+PpYHvapg/Lg7MJ10ft74Xs39Q
wlvKXAR8PtKveoe8zbhWZuSJpcnPJpCf1jBt3TY9OgO/L6mvI0FvWoU45QygKdu4FfeJ4VFjIxkO
vdON1vfFyi+4ujoRyGCS0MS2I2WzJA6kHBAYov9d960+bXTHj8BH3gYtkE41MoRL4vLDa4MHWriH
ZLTcNSi3g5t2H5kzJtSXjWNKifzKiK+gq3mbDEp37+XGOnLI/3app7YfTcEMat5jiIh3NtVcx3Qm
Y5tFu34GudZtVqJqgu9XjzFNTc+mjEA5Gr0gfOlcpMcBfgEWvHnHKiKfnzXctS5hBA4VgVyN51IP
Ga/3FCqwZb0EXrknmoaJqCiedRRQcD1B6SVSnWvLCEhn56qtamtbmAyaqLnnm6yGXis1vpSjtbdD
fywaQBcc3MvmiTjTxFHcrp0geW/ZENt+QpIvuJQlVAaVXdwkPqIlGsGQowN1P1nD7NgvOTykCSfb
I9SMwklcMZr2fO9em7NEB5+qRMu/4iZUMQhfeYu7+E7DqvS118khIihe9ESyMDpRg4B8IT6nifFD
1H8VQmTNzoMQi6w0Ko70H2AcB95jmqACTObnmLVV7FBHz4ZKyEchtWNKPVdi3My+q2viRkpqQ36A
jk6IX7EmrnPrIepJeBsjf7f8pTES5S3K4rlQSStjTguJyeRhbYX8YGyLIW3qoys3m+u42gRquxHo
3ft2CzvmIRsGdFxU53sYl7QbLSJaRGpsCHDFipfpl7QkRpRiwwq4C17TuUE7tGzXpbidU4yjsq3w
e6OLlFR4NCfDDkJGEN6/jPGCAsI4UBguSuQrepvS7BwlZaMMUXurqlMxJu+hRRVGR+CpU5SoEwyB
mXUfeIRNUb7nchy550rp0ZYElHqd9N7Oz+Jm01h5C+fmIQJKvI8CRPVz8gHTr7wrUNYlhdylipnC
hG9Pj8djrdmvIa0HZgWgYPPg1Ibyhwplf5QdEpzUmz4z8dTOO7AdUVjTfPkeq2Bc1Rh0J1QDe0nd
TK/FnSrdfWZSnRMJZaXJBpTNrLKZdzzqF/Y6l+elJ5NqySflFTaz8h7j1LhOJ/sOfZCxZQDVpFm7
dUu86FoHPnbexyaLkHnyzkisqUYO3drYkml41zQWM4FCfoqJM21XX0xOlSsRA+4JRptqmG6cDeg9
Gwr2AriKYRDbPvQwhERDXU0rj6MkBFJEbDq/aH6S/XuZq7iBvGqr8T7qwxeRcVAPDjneqV9ilm7m
Ohqj4LD3jpB2os3I8cwvbH5V9LQhhkRnm4wQZiWmfkgsCqR+og4a55R1FE069QdabVnYo2v0y2Cr
4nvpDB81+jIusZsAsj0TfqwLpAgKKoYr4TJKHJjmNKjx9kar3YRE9RTxsagONXxt8ooIalL7sCwL
3N3+S2y1dzATDgUVKR3zDSQcwpFcph17HQjAiotzmzEYC7EIKeet1lMaHen45EzuQc/cj97TftZt
Ea9rXbNIPZx2lXl0dIaFcRJTikJ2WDO/KY3kpUwjCZ5jeCdeVKPDL4+9mV7JTGdek+vE08zxz73T
zPnrOB+Nx6rO194UX4sqvca0f0fEC2TyLL6a/ASrI+IXvxbhuSqcH3qXvrYhk0Wk/lu/xyGSpOyP
LlCVQEyg0mL7VQ+mcKea6lrzrWpPyTY5Z1PibzTwW1aL9J4dtTgPI8MUp72LLeqZOGYPcJ/GrWGb
vyCTVN5aBBVqL3Rmq4BMl9OyCEWFq/f7fo2vKK3Ak2tN4Z1rUP97Uwvv0fhPJz1Lx7WLwW7dD9p4
boCNcC6pNibnJaT4QpyKyBwRlBNpiTWe+35EHqSJ20MSS0p10cyvAhqykyLSVe/craBYsIpiI9zm
SpA4iJt5nFngrZQoobhi6qeFCL7cWhZS4oOPuXZv0xao67IIujRijkscUhtJ8+ux5Ykpiq+o+Q/b
MKFOiM9sl4TmQ9iZpEpuwkpVGUeeLAzcTn13yAP6k5RMmRo3c4SpZyNM5YOAAaWrIE8E/rS/Fsgy
45VpdcMWnWt+1mBMLoXg/x9B899soiZdqd9q5v8WQXP9q//4x7+aRL/e8lcCjW79H2GSQOPolms5
wqdB/ZdJdO6s/SVCMHCFeqbj09Si4I5r9J8qBBN9grAdHqUJZXi27vy/qBD0WbXwLxV98mZcGuUG
zSykEoTXzUKF3yr6UWsNfV6X5iWCfZX0NLrRsycUM4oe41iXruF74inMOOFGeCmnZN3KyL6qZ/TQ
ZNRPAbsY1A8gWI7GeL016q1FNUgjZYQwV/g7NeWswqipLunDhx71mCRVs+3IxWAOPa0mAQ611ybY
unq+Kwb3qc4CRrIJMlVfn1umBcHI3qmWYXPpKTkZhU1Rsy5HGm1xgn1+OjVmRKkgaR/MbqjwKVmP
HmVCfBpBu+N6GK6F6tHhG/1RtJoAdWMXOzTWzXMb1o/YvZ/rVBQvpg8FLB+ufS9ogIzApjZ7NVC4
5oLvWdUNAQXBarSBWtghaDYc7aTUE3RLiJd+DgzrlAo0GpqXUWohZtI3Om+uE3KqSNI7zYLlI7N6
kxvipZvdqfp09u30UARh+VYUDV6S8TKVUbRRfaWDfVInL6KOGeOg3w7MFaV6swOazOwSDaINxVxk
0u/9kLn58g4gkuSYOMzUDEQZGwRuPqEK4BncBndrOzASqJOe7pu8tae4hAaSNVsu5Srec+7EY1BZ
/NnlZ9fpGPsFmewtBbgwzndAloOdb/3DYby/bkhTTSPTOQNZDK6h5Tg60W6NfaNgHGxzeWNVUKsg
CTAc99Wn26i3wc6qA0wiznSxi7FEbcA6uRsMI2ifk5RObp42xykgjktSjbJxDazdmVJjF2DdlGEB
qejwj4qW1L4WrBuxOq3HpbqDsBG74YwSEEyoJ4z7vabflrWSF3Osk61X+xeHUGr0FNLcpqEPk68/
BbdhosWXVPbgP/hviikh1DXYlCmXzKnISsZlPceBNxKSA+Cl3LhGmt6WlTgHgNqu3AfPkOEhbAqy
R7pPu+6DS6UXP3IU9/tmjl8CiUNjEnIRkZrihWxn0hU9ZfH3BOdJ+MWxVNhFNYoVfd+b12ZD0T4L
a0LeMGxNynyRpbeLQwiPNZICtIur1PXNc4KEdZ0HFtMsC+KmFTMFdpjj+AyFrv1WlJsgE4jtqG1H
jZHR9xr6S81WhFbt77mUwRTS5LBxQGocAMAdHUXHI2jI2uVbE4hKTy9Uqb0FbSjhUOQvRZw0V14B
2KExH8006t6qLn9Iw/xJCK3fFH1qH/x4aDagy4dehWeGKwznohq1fxx461FXE2UIIuMgtGgfmhlf
9FlElAq/AazMOcQL+oOuaUdpmeK6nkkxwaThvIqzF2O26GTMQzclxe+V6yb2Pg0i85r60VVkGdlh
Pl3lWFfha4VYQ95Ij7i0wut+VdBIr1wRXFHr63e42lBQQI87Iz5idGhExUZobXGJNYgkILbfDLsM
EPLHzOUHyKd2A9Ev8PBUOKNDOUYb0hsqCM3BcePgGJdWegGfp5hS9t46rCF52K3Wb+2mAZnSFzAf
aBptgjp3kTrBokKDpu8J9ws2SabCtRsEzy2pRY+UjtbQFZ01Kk1rTUPGOxUCHWfYTLf8znY0+ScM
jJFMk8EnJdlVhKHwa5EmySW3g2PjEq+as8k1h9mhrtr2xjeHX0hT7QcZxtZM6iSPauzPTIDRyrbl
qRLO+6iVYBbD7My5n6qtFRA+S+jhRs+zBk03C3NedNGcBPJ9f7mVI2Bl1OFhg/h6foRszv/F/eX5
77tfr1wedGufNS1P/XZzeWrAJLlrBv12WcXykuXxP9bYoa88mXD1vQ/DQwzb6TOCfloI/LMu9uum
VnAzmu8vt5YXLYvv99DJR0C7PO0hM0DN9c/Vfb/n+7Hl3csTtFYshEfkL41UMKb18uDffwNt+V7L
C74+blnLbze/3rZ8ytdNAHBnDndU+f/88r+t+vuLLU9/PbM8+Nv9P37n8vRQB8V6cOt6/b3e79c1
df8w2iHske//cXnb1w/8/unfb1lu/fny5cHfft3//Zt9vfO31S9/AQZk2mLf37DEdrmxmxRTPfPP
iR4523pZWE7VoPGet/JvX2J5anlwuUUbhXKeXVOEHN5CEGtfb/h61cB0VTJnxlJPcI1s84kPCewL
ZQZ9XYShBZAGix+wlbsMk+OJkG5o0+UcZEBUKbvL8uj3Uy1C6D29+NMfjy937fnNyxq+n/1aSxPW
rOu3NeIeXyXlLLyuMJ8RP5DMOvy4h3++Wm5qFdkTX/fHmKlGlMfe5rcH82AuFhQvXy9ZnljeF0Sj
vhuEuglk7HMe0Bz8EZlPLkc+Tpz6IyQ31OUriRodlT6a7PlWPQuuzc6k/EU+/cbITlD2r2M/INtp
Pt6XQ7RcTgWlcW20hsEGKs61P3G5kmwzxsD50Wso9jb9L7f5xZncWuX5+J5q5Ry14GLkmObFOAvu
l4WDF/9v736/bnkbW4Pc7B6Shut2h2Eoz0PTuEeLKT88iR955Ne7um4QxPj0sCn1qrcgcx4KPKyw
GHCPlrPF57s+vtytBqRMoFsPQClNhjikpmAMEb7mnFBsoqUYUCMyY1doEFg088IrJOWBLIMFbM0Q
1rHreTFTXTHfWu6WiDz2vVcctcGJzssC/q5PXgFX86LX4QByBc7PEEGLWU/rfRHQF3cVfOGVoQL3
sHCvh7nEvyy6WPssdVtty6Ikq8MPzHjvDM4tCt34PAK1XI+kbeAE8TZOGmiHFCGiZsPjtCzfhZ2h
2VBjHXKb+onBZmvOIgpDN0+u26BRDTVi3lUC1n82MyU1wlcBGX/l9NUbwTOXmhEJlzM2VTLcAwsm
BxBQprE1JUG2TkXeMqCo4Ijm1SaUmpQQzJewC1xLlYyNPYZ+swNoIfcvtxRB7DWe3a/QExRkyDdI
hdrmzFtOWdgZXLG0/73lOzgAmBNAyjP7r23Anl21qFwqzNTkq9G/4f9354VqPf1YpfeLUUnMfh/4
YbiXgtQ8iKpR++9EAenaeEMWw9w4u+bSKWdowDBvaakYM5PeZtqdHbBW0QyJzXD9zbRfiPfLIhzn
nCYzs66VlhOCCy6If37ev+0RvxZawRErPQ2QJWjiewdcbv3x2Nh26SaivL7y5rOh71JVpevXMAqc
nYd4tYz5J/1230GPSH87ismIm08ufwQhLH6+5Sf7pUpW2aSCL1Pf8vOWHS5bUlAWL+Gyo3nBXN4U
x29g/3Lre7H8Ca3E9aw88/W758P8cTZmzcz4JYZigeITHQc7pG2qzdKVWnah5db3YvkPlrtcTRiu
JtbBnp0uix0vrDjrL4vvu2Mq3lQYpjirxW0bK3tCEcOZ6+umiZWZfoJtURPEbLK48ZJlr54Xf9zF
Zr3LzDCAw08rdXHifS/Guce63A0NaIHsFidPmbRxpDJ+tWIE8WoGuBHnRRQ15XYI2F7wQYODZeX7
sAE/EEtru5jalv/v2yf5R2pMm+anxqj1mRjh7DtCRcG6shtNCABG/OZnDGsGDBoSmRMFZHIVIrNB
SYkCfe4MWxzSdqED9hUUOPOGSeAK9li6MaAic2ShzzFI/0qAfPfCuCFw24J34TqneLQMWqG42JFT
p2e64VdhnDwq1ZJo2pQIMGqLKutsdOukFxI6Op/QPYO0l5mb/3UUaGJDU5tG5kT4IVFg4bkj960O
RwCvc0cQhobcEf/0uMBUvrb0bOn73hlcrHon6yEf8nxdA4LcDPPcyEo/Bh0FvY+C6+zOC43JoFa1
cr0Yz9rlquar+JSWwIF8HytT5R1iQZco6p670td2YZ1S8k9pFlR9VFNg0+0r/FbDfopUcm6tvNu7
TXlXSeir1uRqHOcprTugepux6jokptDqMCpibXILqO+TIXEL0Dcom6OZkDTX5XBk4NrwMy1OcRbw
XRTg8309QEjug7nZ+JhiZ9Nqv7Z0r1r7HsNmMY+1h/mq6hqQQ9NOezbxR+ZGf02vod+6jX/rJURK
enX9qJy9ybR3/bV2q+DhVAbeZvkcsAPmuhJXiA43oVtXq2wAONISi+U4xSZrkKXU89W9UcQ4RvoM
gWj1q5Iq6QRZgseWZ6ckAkrdtI9Rx7lmmsKnIEiDXdKGxbmxfkyWNp6MJtTPyAiAUmJJhEp7iqse
e2gD/TNDvN+l1MuFnIDbzX8AlskGGIZxBYX0pqYusBUT6BTtM2pYaVT1r3oTjltPtdsgVMau9+jn
D6SGkRDGQT8vck2j2okX0mo4Fr2ahmgjHvCHx4f6N3fm4tNcfIOBr7cndAygCPsb1xsoX0dRt845
oYDmS2FoLS/g6IX5/eH2dbdrE9A5KL2QUMYon4NGff22qOxdCBHKW1XOfNKdF32G9bWnyLJJO04z
4/RSjPVzqLUTk23kD5OLEsh15DOIa6yaMsix08XjJWlzb2OWcEBbrg7Lv5ONc/qUhcRgNWmFT/wh
nDYmm/8eXrE8uIRTaM14JhU62i8vNuaDa7n1vVhe5nwHXyz3lxXIOAfAipFuefFvr1tuCsORWwKv
P7/euzyWJeoY50Kuc/unFCQVFGlabVTR4gQaae40dvKQZ3K6+JMu78c6mA6Juk9qstBMA/QyUBJK
aNq4MwMaeaEYVvbo/whV9jyVtMCnVJGYPPTOqpx6jV2uArPtlC9hl+8zTyd9MiUNNqIVRVa7ARS0
hwhcD2dszPXPYICEpEr/vVgyz0ZqSkFfuWur6RSgEGqSmpDDSfWTdg+A56dO+JhnWu+N6QEFDlVw
40ZhfQl0Tac5Fo8fbk03BLDqk0Ht60CJiYjc3u7fpXZenldmCgmDLIYT1ILgodK7J2eYhg8rasgG
zgL3Gj96c503SMnmkssHVKn73AjIvUwx1pTAsdD+KghZ85N0s/Shkx+NL9E3Tw6i09DNn+poul7W
yr/Grh7b1sWPgQPZ1IURG/Nxrae9RQksVlXWxsm24BxnIy07BCPTbSEkInN/eqt0UDZ5bneHqvGn
Z1VGx+VHjK2CAN3E5lXZVPots58ZKjefaRzY282I4i0QdXDnTrF+7pD1Ul3j207UFCbfka+ZVk97
d2h1fDhd9EqgHRBTvlU3RgP5OY5xVi6IL1uCV/r6d0JUYnEbm7d9OOpXuYmLbFnlSLZaP9iwdHOQ
K8VYYNAHL/uWwWdZ3hkV5J23jWmeGtuVD1Df3pfHRRpDJQqD4cYYM/MyOa3CqM930KPi2ktF9URl
sDg2Q03MheaEH7b62sBWxe4U141z7JXoHmM53S8rVCU4o972ECeNpXONvQc17PyrbS9/MgQ8twpu
2bbpOnnS7QSk7PykaM5+ZKj3CWrzThpmcDCEa0P9TK+WtU6Rq6+XXQxye3Cz7HbLG61K/KQabdxb
YozPkQdMZ/n6uc7w0nCLZ7wtaz0TcBGq0joCqPPvkpACqz+a+c+8s05ERBovgzcRJmuAqQqTergL
Bw3azPwKQA9H29GSVzJkkp011tWp5IR012g2ahSRFT/jwdoHEMlfuzj3t5GJkjWaq6N64Rx8kx1t
WQ+os92AO+2N0ZaxpVHlnXQiXG7H1qO0Oa/HjgHPKq1/SwEEoJMjsmAw8+i2rsNZk8ErwqzYEGsX
vDW+W25lmakzEwP9hjIxUcjzt60JyAZB3c5WDTZ3YHCh97LqRoBf+lqHA101a23vHWuGvxlKPbnK
C+rQ6dwQXz6lA9zbox398Brb3CRoU6+AfItrew6cWT5l4BzgJ95HWnjDJsfkfNU4UXntNtCQl1X4
/cGBlny1vECUHZLato4vbev6Fy4RwdergNuWyej+QOAFg99xm4v02oldUE8o4Tfpz/R/v1ABzHiw
lHkxLVVcUj5rI2ul/6Cu+fV9KuGtO02LrgOtDq4Iy+7QuFjpj0w7L99Hn0pznWN/vy77Wlx1AWk8
wUTCem+9LC8ghWfExFlZ160+lldWk+GQCP+HvfNabhzbtuyv9A+gGmbDRXTcBxrQyptU6gWRSgPv
seG+vgegrKJKt073Oe/3hUEQIESRMHuvNeeYrXpdSH4eognWlO7rHwzJKUX2iHugm5fc26YGEUTe
3U+OQk6tZlU/GniOqSXFt8rIlHWKEOi64vg85XzGbQfj+Vlpg/v3vbnhQ+kU5rOvpMqWblZysulV
X3MwwbULHf+bw4+1bIroF/GDjKp7sxDdvsBSuTcw1t0XFg2NZZO8GNY5xdlvwkZXWyZVfa1roj+h
VMf63pXVFxXT4rIpZ8+jhNn4TGkFeiKnxLGanPCmL1zByCdv3gwa7GL+jw0mtSurtZQ7DZnVnsGT
spssI36wA0rSGBzqH8R9QkDulNdYEfkm2KSg/eH3DOLUBkg5o4zTCw3m9fL1WLpD2EEdPYumrTyS
X7SjTlf2ZmgUFY9hOY+MvixbTtIn76HTtLsBEcy+R66K6Lg+DbKSD70N0WzZbAzSbSHc8VWJS2I4
4Uhfgd0Iz4MkkED6dvgyyeRq+V/c0n1RUSs/2aHSeVPugKFQVfVGIz+e9j8HnNZdLV9QxUwOqdlU
33VESBxgEYy7NgnMh6jDvbdsggPSc2hXvfrAUDcOPq8rW1eKsy+0fGtGTfuiZdpp2ZRK3bcozLlP
ZkBZkaxlOw0I0sHKXefOoom/CktDfJdZDaKgVr4m0vAxCRfNGb5ceG3GSbRhENm+Zc7dKDPz+6Ck
3BRdW7kxMlWHRSmgTBed/AJh+2rZFyKjX0ocxI/0Fwi5GOSwlxO3bjtALM+nNgF7ugSG+tqLi3Zo
O1kh1ocpD26yBuHu+z7mD7UsysBVrh2VgwlAQLdd3ja/f9nMCP6nN/7z3zHs64Y2Ozn/93/9n3df
+j/0xvv/dfxZNz/Hj57932/707Nv/OEytrRpfONRdg2bbvvv/rht/mGavO5g1aVExIo/m+XaH8bc
xHZ0E5OCjVHx0ix3/nDZGw1zWE1CU//DZrlus6u/OSJxKnPfdoAAOKwkNeDvzXId5UxGOEW9bwam
R+GoXMHghJbuMseK61kiT8MFVbjRbmEAPiq15W+UKCOXPms3MvGrx8Bt72VQqZu4jZNz3pC6E9Gy
IfOB2K5hLpbGaRHTDIHEtuiMs8E/wXO/rovB9DBvG0fftA6a2iSHyrXKnfES91l9wo2Khg0uFA+Q
K7W2yzyaptnG0FFZupExPlTffC1+q50ivmsEZlnRkA5PDejMBPKZ2EC4+opLqHzDyLppkFmlsQLS
uFcE6u3y1snb9hp87aNTTldgUppdPQTNAf4nPj312TV1ZUu2bbQOh/EXF8VNB1i2gk6joxDlBiSY
EmMqoSnf7IIhu+EU9B9lLr7j4XmtDLfYFarT3Vbw3gE3F4cWnyCagdXETO6Ibh4PvY6u/AosBHoC
I76KawUZs0poiAOxDA9MkXljEShEweSP8aTZXiWSbGsaGA1FNW1gvWa7OuifRlln+7zfoQ/Nd3rP
nkv87UxakeeNEUPtgiAlmJ8vQYnZahYq1hQiEaQ/FlXMjawnJCQEkFRV5KOFFF7L2sskytaKBL11
WUztdpYrmxrqUKWvmGri4Is1TMJKjbifYjyXP5eX+RI3dSfwuQZ5t6nwEpG5x5yZzAU5xvu2Fzyp
ZtVZi7COYLd1EfeYNIbMs0t2nvrJKZ3xbC6TJMMgv7ot7hFz8b1lxAfT22nJP2BamakjNE3e0Vu2
Qj6AAis3xujoxryWoZvetGZz27bjXtX5OtDEUbQfyA3qRIDW4llVBn6U8DASELxZ4IqDK/aTnJ7z
kOaESfYM5DCa56NdP7TgQfvIv9Imm+zBpD33vVYw9tT7zWhiVjI0Eq2RYh71BNYoONfd2PH1dtmT
bg/3bl3j5x1LxGvJcXTcudKptVv0Dny1HHSgr84UzqItg+xkqpgz4qcPp2d94FCrRbrjGB48PdX9
tb9S28k5tksDdKoOBma5eHCdXUAOrwfsc8xnB7NN0I8+i6ZtWa+t3lBuxih5yaebQjj2CSYh9pQW
pZw5DTSG4e0N9FkTF0lm1Ucc813/ZlkvJda7B6l8MbUJNFQnpqOQdMgrAhPITXHOuL5S8GPhi2xi
5Wj0E02nMbAOwsAxlukFLC69eK7sxKMVBvIs6vP9QGza2qpy81BoNdKwqj07vlqu1dZBghnX5Hgh
6q21bmdl7V1RS32HQxfniMClbANXuErTBPKDpW4Y+ZTwUDG+4QPRoiTZFX5h7Fxm2X3JwQMzuiOH
TNG1CR9xeZ6hW2EXOuvUGEhgwyy2baVFIx5b/pRuLEd/1VoUwLDJmUalD2M/BVjKsJEGt6AQ5bp0
8uYBGc7KHmvginaXbn05Fp7DT7oh2vSnVTBfxADBwWKyWav3ppcolrvz7ZJ0qP4xDWZpyMCY1U/D
Zu2SzdAMDc5Grct3kL3uIDCSGjtX3LosfYsIeFtnY/yjCJKYJL/qMSHfceWbSHoRGaGJr5E38yvI
jQ0MmDLCoHjIKFGMyL34FThF5Pk9v7PjTvuRkd1k19RRgYGdR2aedJrCxHPs7iFNtQDoaDltu1oY
G2YJz4pF1YqsQ1Q6+Rajz89ETZ7AaDsbTekOBlpm8Bt0LXPinarip1Pk+9KngqmrjJzD6E0ZMuzD
Ybpvk1LHMEassl4kb3WjAKZGXNlFBgZThdH77MQ3S06gWk9uipZASBH6nKcDw1hTOh4IvRNRLtnW
mjciAQmzZJ7vMR4QwlWl7i7BpIHhEssoEaLbeD9XiF91A98uai+olmMlAAtmjw6JNV5vwO82OBTy
Yqscch/LXTUrsKnlyKtEc1FioO7CNhJvRFH62ABs/AdRD2G9aKg/R8HPWAFSLueLavQjCLuroKyQ
Litqt6G1um0ckJS5ko2bfp4KNExG245kxSSg0CMU1FV5EVwnqsFMgrw9z4qcX5GNO9Qq9G435dbX
plQJcMQ+S2ARwtLB8FUY19XOEMib6owcUPKStLMfgceXRpd6md5WtzpGgSaHcR7U5V1ii/LG7pTo
nKdkzDWZoa50itfuZN8xEO8OPSvPTlAdM61O7hDUwL/mrqIUSrUTgeLfde147RpxdTLtKPFo4f1g
WnkMFB2YZxvifJL6r0mPzbOf8U/kOvYwPaqaq6rJMdskXJpaTs9cx95o0lraVo48NcXwVQ3c0Usm
cz4M9hnDYpLn8IB3OVGV831LOjTu4+ZajEMLtpntxgqxh31kNsl5X1jXoSVjkO9oYP3wjbs9hoh5
d0PWPQz1N+YyGTRdfKZOhzliwmrsSbp70DSie3dqk2Mgr+QY1DuGZvzDUfjUVHXoZWDKmd0y8VhO
xkkiMC5JzMRaux3IMt2YTrAtEzHtRUfnMR6mNVaTryT3uTsrda9tfxhJO3nWIbmse1eFQw+WYU4r
htGmAnuMktUUDdcSuzMYev+7A56CiD6HJLve8fFsNLQ0SMB1+T7xyMbq3uii+1ah3WnIB3uwd8JK
9TWqf1q6rvlt0h3aGFpHFuYcseD0zElIncL6neNUTLpuxkgz7cZftnUa7Rc3ZoGh5jqWo+KRLXSd
xRpJO2jgo7YFopPVXw2j5cDgapv45RmD2eiJpSI9am+YVr8wq9PPxCwvtzIjzFtmigOOGQZIZo8t
e+BubsMj2tiqvkMm4x81vOSrvkVZPbqQxyIq8/HXJlLhj8aD5pFL8eiKZlZsh5iVR/4xvtx1MgcP
TIUybtJSfCmVLl71Cq2GCKH/YXBu6qmFY6CZgDX1oxqG64aLHGMTus5cGAgN0uU2LQ+avrGwFW7C
UZ2JzNE6tgIbLKpVnEGd84PKWQqJcAwHgdsfuCnWK+K7qOQ3qCLTaXTvR6f97kziwSr97pbamFc3
sXOf5Q9FixXb0qPmlGhRf6L+uHKleS64N2fcG+/zySAIKGldpPSpsSMMm5grF7eEHd2WopKwHCeu
qARSi7rE+uP3jzWuG5Cexo/Yz6eHpDiPA50AOcCnC7rH5aEv4yfqIvF1bzfdoyBMgYypoNv7QZVu
LVWfgAn76q7Ez7GOqMlgsp3A2ZT4lBVu9IUg9sIyNa6BEV9ElZOYV7bmaixUbtqm/zj7p69B4qpe
0JHYEJqD/agGOumhAl+Og98KgWprHwzKWCDMp6/WYLpbLR8Vqoe9ds9YeeVmmfmomqP56CeYt3Ot
uXt/CZMzB7man8YRrjQi3cck4ORoqoLyCZPxTdNX+g6o6wiOVOqeDNvhSVM4fbWUWE+TAGPG4eK7
OdJwQkKJJQvjall9b0oXztGg51e5ijc+KK3o2s30Y22u4s6ezklzjKY+4XRN8G+psLMCsj+7ao5T
PjiE3CGkweB3rpzQudc0fMXC6p7SNLVXhVHT+S5RmujibrSTG1v2/lqZlGPZkxyXE/K+b1B6rae+
fTSQYrpV0zxbQ4QlLJnLCd22l77LgJ+wPz+PntNghFWgk4IJdz7cc4uD6EAULh4+7UuPq1eEPYYD
tMVwW4oXi7LSVjG4lYSdvm/1XT3BgKRHsIpltSvcU473ZOCuddDc/AnmwYBhJuArCPemtHaZxTek
MVzY57Uur5lwYCuHSqLZ3PSwPmwkNzu45nCQnW4bl9L2wsiZ26j0gKEuP2ZDnqJ6JHVgaotqZ2aB
V0fueKQG9ZZyodhkotVWmdFgYrDESXLe0AfCw5JP8DXWiiCRuILBP05T/BLJmAFiIYf5wlptg0hV
VgMUxHGQLU3fEbvM0P2IXxsqMHeMRWzCr4FAJvXZNB4t0yWQ0IZK1c4jlE4pz7VuP+aZW91UE1DX
0CQhy2q3YiKGxRokFvn+rUlK447LDcYKIucSvYc84LQY7rWgPjObGmDpMe7RjX2n6O06A8zt2smv
LATSjLKl2lpV8qDG+k43Rxiac5ari0mVWvFP0+LcUJlNZs0A+Lwq947ieErW3w2Rmu0HnVMX+3mE
Q2MlXgIaHUYQNbtublm2TX3QgnEiqkFtNmYeP5ih9oIiQt1kSWJtO5D+hoOU1u8CgqVRW/pd+kBB
6Uw19dWxIMEjUH2AiIDad2x/BNx3yQ9y1i3duzVk3henYoKalFawnYZyXDUhLJ2os19Hyq2bbtAJ
fe6CaWuKgAIkxVny9aButIm1jixmEWrqqGedgQT/XQDKX4/lOZq6TdAr9qFxvDQIjHvaQfNtUIdl
7jCWBTRWBiQnN1O3q3CMrKoUlWv4w7Yx3bYpYd+pow/72KJcSvepwVfJrdtPQHVkLbW4NVALZjsh
01vcxtt+KaFL/ykJHHvdJfVhmEwoHUnvnuoBM7akkaJzk3jsJmfnI/3dOK6t7X3iY2mblSc3KM/Y
iluKqPAHdHSvUahfQzez9zBzbkh/Vg5N0175eMHB/I32RgiyCVrXzm76ybqpSFfiQCm+MTz4ntg6
6i7mDy4YVgAUpKSXJ9VuHoGM9GuGcESuUdKcRWItSX3kANNPfjZzE4I6JxcJfFwuIj3kjp9l3OZq
oFpxpW3jBHohljGdLPqGPiRyip2W0Im0NPB3sT2zhnT9qpkisPn1m2XL9iRCeWVUzhFMKcMG3Qqv
c11iRxRZdXAjrg+S2vFB9hDXKS0RokEzee1UCiRrRnlJS0W1uiKfnGzKgHjTKNSufMUm/VyzDiSZ
O8QEEdOCmJZzVLpPGHqAxGL+zePyDdlwghaa40TnjEUYzCgMKYWOfxb5bOaqj2b13amxS/iTzPdZ
VW2syYRXXvLhVLjERWORBIDozGIiIybwf8GkftVzzT0OLrIvszd0Lwm5lQeSUaPwBbAr0dwGutTW
hD5+JV+TqCkc33VReFaw0Z37UTbWXkCr2aa1A6sqHGAxQaMhA8igcdK0q1Ywzp6C+jh0W4qzIyCr
E2Jnf80oTFOx0AThiuBM4lzIdYCTZ6eNu5vcEJ9UnOP1aLSrpEq1u2vaEjsmrs/cuX51JLMgf3Dv
KgMwbAyKNm44uf1AUqLqqVMNDkSYwjW2bZ+BwVfFQ4b2A0cXQ/JJDcE/DV/SUFV3sh12mkYFrUap
B4/up9BzhBpW9Ars/pQrubtjOPKtowK9Ng1u7Hdx4b+a8MIQ16HVM1ImE2bjcNWYxHdaRSsZy3pr
WGWzVsM3QeEbPfCgbKTCEM0phnRrNJE3tQwNmfptAb9nXidvwHY/kM58stIh3mtLwAFdARy35i2I
F872RATrsIL02DCXkQwNUIck/tFMMJEW9utkq/XX5CYXhAv5RQ340ZrTr5TvYUtZqgleYXoG0NNY
wFe60foy2LrGdGujOd90AFimjtmrpVtMDoJ48pwKk3RMOWtbj+42H0xB/in/gYZXZmPQ/OoHRdkG
afyG2MWdoxLgXhTxKbda5AaA1ef6GmW00n8cTYIqRhT4yywuriQqU+Pa52a2mwJCj8x2kwq+52Uq
4TQQ6FJGjCHN1ppOJZmG7rYPhmM43fWk0qKSlgp552Sok9uUNfQggpj4H0YTUAZaGv7zuL+MJ46i
ygdwUZmkDXP6VowK5xqaOsHVyijVZHZe7gmMjFYBt36Srnq6O5nVHYiHeotnXlrbq0cRMkfO9QK6
U3aw0wcFhgfpFcUaAaC7zquUWpi+CeZS5djV4XoAC72fUIe6yNhAn3ToV9JK2weiehwdG/1SnN36
Iy2bNERrVTRznlfp36RMnK66YkTb5Qffe1rgR79JH4Qc0xNpKHctQbESRA/BDYHENUXaDlWSaZUP
FF1QAo335C19kaRpUVofr9OmPDVkJ50KiwS6sah6T2qS+MlyjjTC7y3K4SEizqPnGGlicOjBSACa
o5mn/3H3/ZsdjBno+P/uYFz9HKLvxacOxvy2Px1+6pzoKCyTeDnVsoSKn+5Ph5/q/qGahi1cvHvC
Jvbirx6GYc9vUoXNu+y5uQABsilkGwLzpb2hu5rlGJrLVFATzn9i+HPcz6mQrksnBK4mFGMNKrL4
1MKogDROfZDH54YbXQBCrlgZxBjsknQ4x87s64BbTnQCbBiGhi71tlm7oCiZjxe2qbZVaH4XWYio
hxlcP6O+4Pa8PxgiGo6+7ogtBZ3XTENgaZToEd28aijjzk9zhwSj7fJUEr36vn5ZTLjzEo7s+qsF
T17M+uzSqG6rTPZePAsElwetaVDULU9JUMoPUfZjwbW7s/ppebD/erYsSgSdUPKBii2pk5OJUHEJ
nSzoMjGrmXVW7STIVc3scdMu2saFpLIA+f9aXFa4Wr8O/XEitQNxXzA/GLO07fJgSuBTUpinZE6d
GGYh8fIQzYs9CDxviprz8hJJdsN6DLhwVh3jK6i3czKBteiTu6K4T7WmBqBg5DNkE63v+1Nb6v0h
Ge7NsqbwbjQYAipB3MHysCzGUYx/GX04KCXZnzDwtaupsTuK70o8IKgoNimQBwiX/pzi/aPNxltF
Gj1jjzxfNW5GKpK8qWM18Mam2znEO6xsBf9yLaN2lw7dox/GAI/qmd2YPcqQS1MZ1te9lpi70Sbp
uYyDWyDrVVufpjxBuTk/k1lQ7OiHf2Omu7UNJYKoKzrPwDO9Is4xw8k8gWSGG5ZiCF2yRZffJraq
p3RqK3+6oj72vPx+9LYjBELUW9pbUfQWo+M5caGXFMfw7gusgtZP0oibrYVj8sjxDFhvfka4we9n
l9fA2oLWvCwv21wWL+9bXlOR2kM5JRarHmVJMuCfO/z/7Obz6mW3gR6a/OTzJ3tfn5xIgqs/fFZz
+XCfPsOy+J+/VjP1Xyc52NPLDrJa/f2FfHqtS2OYnqZL1pH36U+9fwWfvqZPi0NOo0qVFFGXN4e9
Vu5qWmbpfLpE8/m1PICS+v0sWRj7l+VlNQg9gj6X9yxr3je6vBOc5A7wQ7gOGTSs/mm3n167/Ply
0Vt+Wr0sXra5fJq8JUJU0YcWvhGffVnxT9td9qcwG/DqhETpv/7Zy1svr13+t8trSQMIiDkWR/ic
O0CD+6lA8+h9MEc1RQ2AZ7ZEfXBHfXi6WKqUMbiJpaZ5ujU7plQt0NaWEgTvrrXL3hbX1GVx2e27
k2tZ88FkBYhT7Gc27buP6h+Mdss7PtjAlg/yvoflPcvy5d2fXiuyQT8ktTojNACSlf6r2Pazxrad
1bZ0Ygb1fTlKkdVhmWXVh6eL1SpN58vo51Wl3DPY2i1mhcieLxbj3DeKoly869kXLX693BI+bBQs
m/5Lnb60hOaNiUmZGNMU+CIsAbP1YHlotIgrtKagKcYffbe8tmy3PDObOc3lsry8+bJ42Q3W3d97
DZE5rNycNLMlA+tTGpZZuGSgO1O+/rCiJQk4SigQS40oFa7QHx/+6bU2QXFcB++ZPO9Oo/kWuPhD
FiNMsvhDljWBNuxL0Wm7oU1o08IGlTRsHVqTeXT9eeP39y2vKsthTWfWi3X47XHG+GF5kB0C6awM
AKCH9t8SsfT5ojjf65YV7/FZZfFFrSEtLey75UG3VRymOeSqrekGL8P8VRkNfZ+yMRQiasAQobCI
VkKjzGRj9aGqzeWvX1JK/npYXgsL803NB22LInsiXW1m380PtOy1XU7UcDPHTS2ZVMuzuPVJOymw
Ps9Ze/38oA3tuCQLESdAcpjf6bUXiOkeO6ZYjXGBvG4+YJbfd/GmpACf4DjNL8rl2DHngO30NBHQ
yvsNnMtJDknWJwqbiuP8FS2ZTj6cRGRbNsZpVRCR5Yrj8iw069/PRksWJMwXzL4yHH/rxTyjTwIf
AyPA4gjtFC9RWFCeECoo+7Fq9jqmbnMQU/+weKIIT6RlittubZo1OWZuHQeI4yhJYBVpt4OCMovC
iwsaSTIhRVC4HhwbViLmSibTJDrPdjGxjN4W48fF7vH+4rJ8CdnNJ5dxHtBSfW0UA6WbZfmyfnn2
/uLFQkKVyvJ0vb163+Xs/d64fkzGgWI8OFqfeQPafExYNpeTJbJqeaBduPbL3gC8s7e0wDwstqrl
4R9dVsubLtuAlMAj8Wnzyza1RUdVn1SfyhcehuVhkrPreHnKUYbv7GJH/Lx+tAKIW8ifN5+2WTb8
N15bNnn/K8tb/Kj/EbhBTZDjnx9neXb5V7sBCwRRlxQJ5i9q+bYu/+6nxeUfTZSdOd218w3p8qDN
purLIq2G4ujP9wyt9T2jHiwO2Nm7XSx3s8uGy7Nh8Vdf3nNZ/b7bKDXy/acXgSOyu09/dtnmX75m
MYYHwm54FtnqVLUYry8PgEHY1eeny3I+W4L/ccvGnC2E/3r9h51+3vTD8vvTD3960AfOOkVa77v+
b+uXTQmTQeauEaz+Tx/8w6v//JcuHzoZtUf6j7H34RMsTy+bfNjFsubz8vLih7e/r//wGYx0Jxrm
XSRj6R8e0r8WMzQxolLG/bLF5fXLG2yh+ttySpHt/rkPX7T6UTfTzFgvT5c1MnW09z9RjLM/Bl4k
Q9Xj8rD4rehckgEYz8mNy9PlxWV12pbMhi9bLs/CNNQ2Y5rj1L6stsgXVtfL+g+702dPl96XEJaX
p8v697+0LMf19DiVbuphJiCz7/L25dmHfV4+0rL3ZTU/972i5fBtskFBiKI/L+fK5YxYFqE3a/n+
/bywurhUAUFwAi5bqRnRaX7EKGRJquu7mulwuIyA+nmSfHlA+RfC3JTq2h4qwa3IxVW1mKyWB6XD
50BQCvTWbEpMdb08dX/W0oyoU89+23Q+ZyCnMRuex2yXxWzw4vhoOg4isDlVs3HCV8Y+VBBGA2kM
MqFRih90UBGUzM27ItiY2gNOgvpYyO7FDlfZKWpwt7eaeA1H4W6XuXXCbmj4uXgNtzgiceP9/QF7
DNbzqA63yDcwVso8PqkS/UJCbtDC6SJJojxYrb1Oqhjhgyp3vbCeUv4XQJOnBuchoEys3tjgiV3Y
OoSKT4qJxii5ucxdl1LEMovNBrzalUW13O077X8kx/+W5NgwjTnh6V8X7J6BI0V59Dcg1+83/Sk4
Nv/Q52KdpZtiLrtpVPJ+l+sc4w/LhgCOId6cc2gManK/JceG+wflM5odqmpYFoBEimx/luusP9gb
tjGbTCVdn4t8fyqifwdYNZ+WPyZ3QeH6b9kv/H0DWbOFGNpUqRz+XXLsdFZBMnOg7dupuiOmh2Tv
JI+39tlsI8iyQQyrHPWnXdEJn+wT/qdkHpNbmUlVI5vNyOMMYe610WBcc110wUbTB4jZ85ivIGF6
3yX61uWufsxK5alB6Dd2ytOkSZg9WF5dcMWpkQ5rqSIxsYhC14Z7O5pbTg62/ObB0p8mp+lWTZ7R
C8LgQujr1g6vk184EL6U/vCCoE/1DJcC/hgMrz2oq+fabLRV3Z+mCK+frZevSDbeSNxGYhVCRiit
+0hHPNo0iNUsA5PVAU0xsekkFPle0OSch7bdjXvbYRKX6PYcVlqsA53+k59bN/Bi9WNTCGPvEK6a
mD49JxEO9PeFc5iEsFaAfEJa/9OIB2fakL7xy85oxGS8uapdTCnU+jajrL7FQ8rQPonva/U5dX+g
Wn80ou4qjtynQTNQqVAVeA9E5Oe7j/yOUf5sLaeUxT+DOEmJUS6bAxcipjbbQkKpJ9nWWSNaZXis
4loH74hjX1F9sRlwLQsbLFadi5dYQfs3EavewsZao+xje+By25rD/glYyEtBsoBIEYnYzS9osOW5
jCwEq/zbGTEKRx11BjqW6FaXTb02/bw4dYwjVkDYAi93gz3+u+gmU9sfZd/JXTjE0yaMfPd5FKP2
DLnhUI7aRq/gOIK1Rv+Ezg8Ja5BtRGJpeye+M2j10sjsPeQg4qbD9HmAj9KsjZpWVuLeEtzdwaTG
7znRbNuU+RPtSGJ8A4xekIT5KCI4ddGg0650yVMbwDXUg8L7uhTFxkaEI83VQHuVCDxW/pzjnDX6
s4l5lRFbhVZlqN3DYO2xQxcIpFVCX2ZEeZz+NHv3sQ+1XR8UPyZHeQvJqvV6nfhV1R9RMKJ9TBn/
NiUq4DlXw8nP9Zy/q2t54UWhc3TA3kcTE+iMf4vqbHJfkIzjJQEWVSXL+o2BbUvtBckjY3hKapC5
XZ0CkLGyh3KKG6/QxrdhIDE9nqevruzOgdUlO3s+1ZhZ9bi745Z25J8F5DobJKgpINNk0hL1iQkO
DiRS0G6et7fzg5DKDOaAuTUXuYf0a1S7X4Wanf3aVFati9K7/Z44KJzbhBFKnbcbqqRkXuOsw5ZA
zizjo19LZmfa8ENEDfk6BTRwERY/Ujv7UmcqCPCUXnYFda6a48cL6A+9j+FUIZx1ecDwdaBcRTj7
PCVv5onoAieglZb5xcZWCDaKQ4XAEmD4e5dhhjF/MUpWXcVZ/ZRg8cSlCKwDcxdKeQva58KupEJM
rABz2yIKmlOhNne1tJLdFFvXjkU+Ky2066pCJWAhIVbK+NausL43JuJg2upcC+Gx9CRAHXUBz7RN
p0OLkbQN1PbADPgmjN1qXWIvQVIzEIxAn3mb9vUWlW2xtyWWf6sRFZJ3SrpAfA2v7tSbCkAwpQ1K
Z8RK798/Z4STKgh7D9AXKBUV1Z5RdDu/YiAW9uE3J2zIOmAjRM/Y6bNk3PfMMKcfYNQhL8wPPlgX
p79PcH6QdERai9bSmCSAmLTV6zKw+Wotom0Afh0QeiDFt8e9Nh8olaKBzSVGbiVleXT7OtihhqU+
n3/rMyPz5KjdBn0Ec5dLwbrGCzcSc+SVBb2NRuo428n0MDWuNIrNr1RFiX0kHLpY63o83qeOc7bk
FAJlV6ZdeygCq74VpBpin8og9tvTSYu3Fgev5wy1fZzK4LEOh3yXYi2Eqt3bXBEQWvejRkNCAAvH
Pa+byQ997IOtZQU5quOxOLVNGqGMV71wTA7LjWioxRUpJeVmDMh9H4bkgVa5v/Ob5I7Uv/p6AAdz
X7vuLtDq+nmsC65bVfN1WQrCJvZsI5o2Rvulz3XtStcacQ32uF5XqRKgQUg0NMhUPnPIAveJb4Wb
wFWVjZ5o4qxV4Du68JjVRX2XOOdeYMjosHJ+oyJyHdbJnEKCIpgvG51Z5Rok0GGfkGN7GtVyOOdI
VAYdpYgMI8PLJygQ+CdK5C0Ggk/Lh7yxEn1crUFSUFrRy50Td2KVJC1H3eAHm1wovaemir9vDCJ5
psKyjxz4jec2KtaPqQhuA3QJ/mSeYDSm3liXJHwP8raeJodLfhVx2MGII3cnvSqG4K30YwcXNLEY
ieYcTBRCR32GGFkQZ2vS2HZ23Rc4X5Mv9M3VswmZwlOs3DgXLUFL8M6TDVmA0QZ9s9iCfSCdJ2ib
rd7Ez9aYkoNkNMOmN336KcTzbLIwdY5uFX6xSJw6B1JpQeb7LQ7f3sKk5+jHtmhR9ZCV8EBUkfDT
5oa4zZsQCctB2qq1S1pC4xK4zGufwtcxS3/kBneR1uU3rRLn1EdCHjRo9lGvqfueERnXCVmQ7aCZ
+1SBTa/lQXqlsq/NsoKvMJ/Z1bsJzwcmguQW+OFtPMnuITdyC2FNcC8VHzM6SVPXlpvnV2XNEjqf
+1SqGAFU9xHZ1kFRjGefouhrY+q4LLukvKpx73Rx8tAZQIdt0R2dYZIbbWBO5NhR+60ed6naK6gf
mgzlSOrvYuEgpsxSSUZD5XtqDWoEkTuBQqU13PdGc7Bt5TbGv3ongOggJqzqU3NyjSBeS8J7yN4w
Glzx/KqTrBnGaRhKnfaxcGSG/I2EDmdMvynSvQe8nd0kVr2WZled0YKN57w8M7vETWP68Lns4cpu
O2sT1q7wikDcTIA4vCi5kYMRHBzRBRTq2GiyGJeVfv9VTk5wq7VoUPTK3Zqtg+yKQ5Zm5AM/EQkr
1pnRaXuvjOXkWZryAhs+2yCwzJ6yQJB9GpMvH9dnv0/I4wbTcFLrBxLkFHo2mC3E7GUeM7BheiMe
TBU9JjkTyk2ojuGVYnFpdV7HPAhuGUSomIZ8nKB0WEl8GgmvpmRTKrZ8wkIFShsh71FrIvkkncTk
mtnrZAhV09w9RfFdVE+Z9jJJrd4HPT8PRdgMTOWVVqAgV5yRn0O3xbBJjdjaxyZS4CjSzi1K9F2r
FvqXSN85hrSYU1Ji1+zBPJdtdFJcnZuvbLNzHE9Xft4hdm0QxnWhSyjClHDfJ1h+ZShhiWUF0gI5
NubeH9yzOqhiY5it8QTBxl+TtTduQwAF9f8l7EyWG1eybPsvNS6YoXM4MKgJCbCnKKoLhSYwKRr0
jaMHvv4tKN8gK9MsaxJ2u4hLEQ734+fsvTaXkVuSIuPxmloc0qjqNq2FCGhEYkRUQuHep6G5eel8
HxaveVlicwqIKsWPIfH/x7u00fIzznQ6OHUqX3HofLD1MX5Putdk6nZWBAW7gMTxSBVWIHmEn1rE
SX6RqviVrn1pS6uJYUt78Z5BZI0+zIyQv5gSMZhbPcZwZHe+wQl5m3vryZs9EbDhQ7qs2jWDKHZ2
giTdPXVzs9daSbwQcbinaBLEbdhdcyBrIfOXzDK3Jjf3Z8D7nZ+VbXifqu5H18ZYfCNZv+rmxAcb
7Pi3GDBJDrX72iBa3RTZFtNY81qmRrMlHYBdXS31zzaF/VYaWnQmJNPclhKNTzhUX7JohlM0W8PG
qUq8F616xT3h1kb8lY7NTYDiRwaIkrsikDWc69w3kr7FWeHg58tr8jg6Ljqp07/FRaYfQ+bxvhB1
hfkMKDi7HdtUYwLKaJdr0v/Bek8naJQUTyBqrC6jIB4cVgffK6YM4ruQtR3D5gfm5YZkyIirHD6x
3aA51lEUs33QOtK20thZQXqZHxVlzgVPuu9xERKuTJ7PPGPot9zmkiHU36Reke8zqaaHyks/+VNC
zPoIhaWsxOfgRebNioc2SLwx2nPvC5ZwMt477oZqiZ6iKcK0N2AQqnA08kPo7dEw+N7TyA7qTs6P
eVmilC5hogLSK3y9tkghQxGyx1b1d7Kq+DnLJhuszUhQJ3HJhUVxqIeWb/P6H5fFurpG3O0KZbOM
mV8tOAMfhzy897HADtNrf8vaSo+OdoTYyti/R7pWZBhsu2rZsdAIveg0c1tEo31w5xrbVKtd4Vhd
Uo7Pls3+JlPks6kLnaSsWPkEsiqfJDk8BI6GWZR+TBZzMyLPEbFUe+SQIDuJWcgRP9FXDEN516aO
3EBTJyIkauUeYWOy1UCzXqfcuSd99zJ6ZExQ/rrBNNQet+DoUivQeiAPK/7khVeCOIAW+8wJ0dpf
Ecp+r4id8skrS29sN9QbtdE+NelUk4sRD1ssiXgBPKQZXZhCg7IkkOGowBlFhcHMPHqYCrd/CH/S
ghg3mdc2zC9hfrUTgGQi0qxjN8t70mod8EN0f9GQkA3t1NqWQNb8YubXRZBYx8lk4jao4mMYy/fZ
AhXUyPy1DPWbhviiLGKIsgtwm0Jle3tJkezy1NI65WcTE3zfsVSByJhCywarfqmqsxaB0tZGjvyx
yC7eYsfnPlv4kkNJflzW3zXJwkwNaPWQQqy6+7P0tjoPZsanL53PJsIYgfJD+bLs9JOGVnIzuiOi
/CHd0jpDZ9I6/T2b6p9GbM7bvE4iqj6EIUa1ujvTaAwGku8OBUzfNEutwxwC+kAPPh2EDmlGzcUj
yAMXNGJl7hBWdad6cX91s1edBU3GbV+acJzXjDaVjRcZjjeCOoJRLiQ15mmPpC970YonuODxs+NG
yZU4sUddi5ZTPdB0bSpSz0kHIu1Hs68YqS4ElyKiteWlih3vFguUgmuqV6FoNne2fdbkbx0PzBlo
NBEQqeJZMuPTq+exb61ThnkMfHgU9E4eHUkXTo4uVllTmdG5jRhoYTsKX2y0urH0qmBa6o+uaFlB
xmPZyJjwRQSUGTQKBNtYtye+p6Z8MCs93VrYu3aeyBrfXU9cGRo4JKdiOnSzjsI86rFQAjVdUY8H
hEj71nZacnckAXUNkfSlbZ6Hyu3OKfZDo8J4W7ktw4F5CKJOQ0aSe62vo3AMTF0kQUm+yK6DLN1K
j+64SD84qknpwfJycvrR1+OoP8atDfi7QNJPOzWKAa4xnl7dQWUBXQ3II01WjcT4ispF5flu8iwC
Glr5rZh8c5qcsibnfTL5vnccAZv6a8Qac0fvXmyXYfgN8volrnp7n2biYI1KBHNi/1G690fkk7kv
jOKXcBDIx0u3Y8zhXFGGlxvloH1S2LzfLCg7hue9ml75iejZPSwefpfJqAFm9LRUHHXtSsx/2AtL
In4QRw1tX3/GRvvMN/Fut8V4rJIzpWB8L5dDhQl7bSXk73H3oMxy/hFGizjyzlkg5ewCDah79Kpo
PmoyvQxD/4aeHNCe7XEcxNVN8IqfNW2En9WA5lhITLxXiNlazzxGou1+8Qsyrow+dS2f4xRlej7s
tDGm/pWok8WAO6MxIdBQLt2SBEC1PczJLqLt5GjtPrP5RueRtmHoND8dSbJYjHAZEBBJnzJdnkot
eSbJCudJA9+/f5/bFIAlooaxMWqff5YGNNrarVbWO5x7xBCNuygT9Ae7mt2tS3AMZZA9zQHLCM0V
EOXLiu6H9sVjKlbnCP5d41MtRRU84gD/MUBH3eAb4CjsScvpF51klHF+6EfXfmTrF485mt+NQYqG
7/T1nYQA9+zokrBVzaUiIwhKNXXy04xX662TfxD7FdgSlAAEmvhaeFZCpY6BoJ0I0V1UjJOioRMD
Z6S9GTr9F5cfC3Z++JvpIPk5jUP8eDPTSdWK9Dik3b10F+ux1bDcK1dDu27R9oBo3h+WlB/aIQbJ
J3Kqpawx4kPDklNVs9EBdY9W/aeIuPUbkfING3C4osH6aEdwz8e86Tj98SfqXiKuHmkvgZwJIunI
nMsXssRUdM1LaIUzBzoQamiA0AIcs6gezAxwECEG55RJSmv1xQtcFN5/J9n1vf2cjIR5qY7026QP
Bk8AMlhCvzhNGd+/ip+G9ZfYKT+U7Iq7IPto4dbnRCsJHyiuO3icja1xgw8u+xPMfLKsFclDEckz
wxxdzTWZeAaITuSDvmkrAAYktGPV84ptg2pgW2mssKrG6TyMW+GpH0ZvPyiSEafE/Giift+EAv5F
U96aEYp/vbBjeZ0f54P1yrc8NLRJ4J7VP6fQPmQTve4iuS+cg9Q5YMpK17qKBVGHlX3he+HsfG2E
91i78QspYtZm5fyhdXDavzZGAcbpMal7OHJyKh5speZtIhgoM8W+H/szbetmA/9jwvLW+bzHr9E4
X8tcvcY5OIQq0V7L/FtJjk7bzOpps8Qxr1z/05otgGbiKhOKJmzQCT0AR+wGDzvrlBY/CC8EzINw
RdAb0ag3xEhs7Txc+hK7roGVncDU5aeZPMYxlUKdv7MmP6A34AIrrWhXO+3PLraTvWmEbwgbfmVT
Zu8zTT/Xcz8eOOO3IweASVyc1mYU2eaM9CA1nsRM45QexcZxphFOpKRjxNdqx7RXwOoYCpPhaMkz
zbe3CMMISveypkNgg7wszL0912uAQfpqEwVGFAKSfDFxyay0xbf5InG5T0EPF3Rb0bOsGh6fXqY/
e/qDm8x2QkpMCy8uP2xXLH9zzb1k0YILkXPSwIOL9cgNUI/yYGyEWrLNGzy56qt3py+p1bSNaR9k
NVvtPOvQCTRS18mnMiIHMBf+AkU3uZnUHycJIbC1OMWmjOeUP/SpK4MIlBM1A2yik/TUwUCca9oF
hIAlu/QRTiUxl2s0mnysMro0q6c/GLrx4I7ESi1V+xFm7l0aGeZ77Ak7A2vdzDjEkNnBhjw1DlmA
lJheGW0jLyWvBwJzU9e/IgBlzpIku0YN5dWQZ29cvvS8gJQYdSS2p/1ZjMlXZI/tMXMJlCusx1Sf
jaOh8KaoBEt9zx7lSuvi8K9g4ER+GAP3zOr2T6jEeFsaGL4G1gPTHt6pVCCHyPIqErkfw/FNUnOT
HRTFNLyp7CpU3oemnsRmrHv1kRHfhMoLl2Y303JQGnIsuDfE95Ii0gk63rPHG8CDG3yzbvCTVeZG
pLbajJFrbXXbfIjQ+V1K5h0aCSquMk4YMSSBTR+6RdJpoYFwMgnRBeXg52t3QeDyJQM18XUkx2xU
UwjFqik3sySkSgz9a+xNWOXr9tGTDHYT4HmdpbmIz0BAVAOVWd6xEBhvqBdBSTsZGidHyW224vfY
Q0WGZEuCNGbebl/aEMPapfmZOjX31mmAPku+rg+eFLdiCLyjoOW1oWrsD8iPbay43dVF0+6VNYHd
hNP0j9oCocKE4LLHhRLBHSW8UXku9pFYHduYiyfROQ9lPYMO7JgMmBBFuHv6ZWvfnREnVFW84F3h
tu2h8o5yRObx6GqBqdFhV5X2aFUPRsvGaxL02PfVbRnzp0XvakB6WbZNH4oGx6kwLduPHTc+t2l8
ixTMkHZYPkJT/+rNemTlc0niHvPFdoOyptoT7zqiDAetaeSgb68kCK+H+jBDFhEVMPaxDvJWRYEK
rWYHTxvEFusvhbdxISyxPJbUB27fejubUN455PG1ETnJCx44sny3Xdmw3MsBeUz4F67C3zmz7bvQ
Ged46XTPiISg48ahsHatbAf1oUzYA/SFlHTRaC9SfUxkm27FEr3HAjQQASWTmu7G7KqgNc1Pp4nE
uUi0xzJrj91UpSTrGJ1vl6s/V1kPnll/sSIKg4lLWNfg0cD0uLqRXUuPioLBEsm8S/cKNoORY790
FwuH+9h5YMlcbUvHdPFRELylXvfkkHKG34+hHEyDDZMgKnQn/yzzLEZPrr/NlUMLYFGG3yczUNpm
di6y7nyc3aAQdAP3f9VhJ6/aQ5OYZ0tP95x1AFU078urivE91z+qmOhui37AYVbEIKtZMw7LMsRs
TW14UMfeGbnmEAKWyR+WKl4kPecg9NrpxwhJYyJsOAmT/VKYH2MVkm25xK/GoEjWNLTs0EjZ7hJS
yj6Mxg2cqShusogOjCU3PAjXnxuCk5P3gbLymnopXHh6sIuTg5unaRbSRlgK/QhIEfcx5tcitEgv
sZgSrpwFoEVPGnsk90PjJQ1DzqO6PEWhc5pjZTDTJSa9xv6sbP5PdT87pIFWf0ph97vK+T3WRI4W
NVm3VbY62CZKf1XcesU3BhDQikzmd3AMCmZJh74yyV2Z+q0+LETzhbXG9KZ/6kz9Y+bD4YQAFgwc
8HfhxM1Jg2h0R54B4Y59S01qZzckDQqnX4chY/OQQ6Jx57Mem/19NitaVQSUpPx3q9Wc0evBLt0j
LfXFd0ZzHzF7I/+0mI+irXd1OhQnY+x/IHJ0N7b5Rn7BTIKSxD1bvZpd/+ykMkjq9hBlziEqxuIY
DXr2WIP0fEwpC0ns9Z4jHMpn16YvFzvDg2BbrSxHuzH7cuprgdLsMnQcsrpMjhD96JKZXKXRI5Tv
eBg3tcHmnbXu41SoR0ptSLuxdXS1yHjQgMvsk5qzqkjeMmGZl4KuSSNC/ZF3mAJYcW5x0Gxbu6a6
QOBjOdN6oZ/JyGw6tvOiBw1Or1zUD245YuDl1s3BOtfT0cnVfbCg/E62eu9/JYU+HMrF+RCeSPaE
685bvYf2Ywq+t0RHizDVAemwYJhoQ7oVLQqDwBziZbMRrYCaPW4/C3CbIkU3JGbz3hjJLi1JBEcY
xJSiwGGi8XjagxN6L5k99VePEUPR9PpuDEP6Djl66kwzgt7iTEi9+NRKxv6pgnfBeETF9muEk49D
jT0jIyMJLmelzxfUONpGpcSNUsn5DCHzfWew1cVivXR4WXOddwXb+r3r1r09iZe9Pqnr4mFtNWaT
3YkpAOMDangWZtx9pdCSfRmvGWVwhGAcZ8BP2vFh9L6GmoyudJlfnIqFElkjNE0ulXZm/slnyths
YTwZa86bSP/2qfWHJPFLLR07mHJA1G5Ugp2saeq5ScMlNp0ASxnyLiN5hA8Jpp8Orafe6K9hVbK6
N1kbw2kS4pZwK2XWUlg3gFaBNYa/M2mS/I2T+qhWl/I0Zp99kVWBEsAa2EfbMXx1F/dpCht8vZFu
Xmp3OprOaHMzJpHTaKpfC/bkrbUQfTCQTIeTstsjjuVpUO623hoP3E+fg4HrZqiJV5efk4Rv1uaf
njEfJld5mzFeiB2r9MmHV6m2fbJgIeoNa2tZifArLX0YChRluN+ZNtxcHYAO12snDB9FbKo9Vt3D
0IfQZIh4DSMCh1m/RJTM3SO5nUyuhDtTVNfb3stMxmHj0Vish3mu5F6S/aRlP1TN4SzdGnSL9bBk
UxL0S+Wj+WDmYt3p/b4bChCK5HIJXtSdEg1Tv8P/VTzC1Yzfp6UB7zxAUu7yhkE1t3qMUBBICjHt
uqR+wMr/W6uI7NXn8Tc/kADa1mv7uHmq9PLJu0NMH18ZeO2I8quvTiceBCNErAIDEBMutJivnrJC
ujQ7K3zbC/FUqaLpk6k9y+fqqObGtFb5YRc/GUl0xZFOtpM11VtLSFTwKGGKlORaPBHHPlkji92A
Oce4T3oe0EJNwqTV23cDDey4ZD4fYzytwgXKhaSRkZMKOpNAP4+Ts0kLdtcqbwMAsG5AD2iTSvJb
O9WQmDouFN2mug1V/M7IzwmS5IPwEg2Zjbzlobgrw7xouvXUq4wi086vRAEyDjPpBWH5evGmX0UB
ARjEN7oMrCNGzg3Q0YfOJ4+w9GuD963kONLmbd9Z9Tu+WHFetU3UrqT/9O04BNUQknwxN7ueFbFv
dL33LRK+/FiOuA9cOO4OeSM+8IQBXTwRpmRw7WiaQH5wYAEQf/Peut21Iun8jJ/wNEVgPPLOgSpP
OqzBtcueJiQoeXXGSdbu+qQZN4ZhP/SFx9yA+RPcJa/axmX70cdcnmKv2DQ5w5XQOU7kp/nZzMni
9pyak7fR6/Jz/bfJOF3tRt6U5p25eAW09jaR8ZbyyR2ya2uHjsTo7GwbcU483qeufcMAGiyx9lJ1
w3jJa/NFPxDby0neXA2LUUWbeeWxJ4sG9/yTlxTTSwh814iz1Ef8lO6Uincwv4hxiyrlY6WgPzAA
8tE6Q/PLlA8o5/q69AwC1hLYlN+zvMTnaj7fBidmKBZ9Ki7XW2sG6uQkft4Ld9dN4KIMiqTIs/XA
BsW7MXQn3+etaLZGlnpBbSNparOo2cxAV3lsuh0QLQhpqifLDJzXVY40RUNisH3TfBbIPtCicqxV
YXkNoaYzLzKNY0LZVRjuBvfptoTWvhmz6qZLsNgT13uyTpeLGU7njGeyFe64cyM62FY5fo4zY2dh
04xpXeC0a9wOvW8/s9yA4Mt6Z2sKJwFi2BaUgU9biRQH6SfeUgfRzzCbfvRhngVWamvURBjineZE
2p3DKXeOSvcaz97E7SoO9+tbu7Xl6veY9DJI0/DWlQICOI9BJCu4nkvDrGhmN2JXDYD4Zn1wjk2Q
ZU3/4BiXuNGLIwwM0iwyDBchfIHMxiVp6tGtT+nsumH+x54XcN369DsmsnngqmalA1yDiDuyVQ/9
3dEONSIpKBVzGKRGfkgZwgwQALfYHreJzEPSyK0xkA7EeZA7TCblk26LfULF5cc9IM2hqgdfd41k
u4iOcAQzOZphQvHtYoNtbiUJSNQk6tm01tZNXB6srjv3lrtvAQ4FwwQKnfuH7VdlTqxCxSeDIJyd
aO89p2Gr9o567Zdy9vVZbjh5Uxq97VVv51eYXa+pSbtwTrs9ggJ/kDSN8mFWm1Z+epUZH4avbnbe
Z6YPm8RGvjMmxlNepA55QvRFvMT5it3c8JNEVUFfqb+IiSZtHd6WE0A+QckOkR8xYvHaThyy6RVL
kHINZnVRqx96bznmiROUjJeptMpFfGbpNAfkjJFKxMQrgKZk0/4qr0UZc73kfcL1Wb5nWb2ty/R3
iTy6GSN5tuDolR5F4MRx1dIHDbgTHyvKxbdZXdtmHj5g7YwonXRklkdqMQBn2UCOmKiuSs8uNj15
OszPpVfdrd5sLyYOhLDhB7CjKoMTY3H59Cb4aFK6hwp2JGhNyEfWXFef8E/VpiKEW7B7HbXE2/fW
39RN7bP+i9SXyNd7TRxFjXDTKcw1lwD2YZmi5cpW+hX+oEsM2GkxjL/JFAKNTfoXQw9pHzjyvbf7
fVI4xqOh9QTzCfSaQ0Rj2GIszGiP7BdGcnv6600wjSAWp0G868mwY/ih6xFX7hgErD2KnwXMr1tu
3ifvIelK8wfnBD936kybBOwjqAmiFTzXhFqHmioj3yCwMXPm+rzPYG9s64xerNH23JY8NjJ0Z8sm
T623bvgIGRkSp9nke6hId1ZRsSe0A7pjeMm1huJUrs1aBk1t/Qj62iEOtBs2ivvdJmuSH2AmDa0r
XhtgtB194l05hruSYyaIGedtI/hIyZxeeQTqGWXU4wwDYuvlMdVp/jQ77nVQ5c9Oujk2eaxZAoRi
l00lGCRKYtNhHDWjiO1qeBMEF/hhjeCKZIjMlw38hpzp9AxhSz8J/BFsDOQMzIt2H6aMErL2GHaD
7poqaycAb29tJ0+2EHxYr3ab70vyw1jeU9CGxFygCcsVUx5KIUAaOKWXArmmDq+fN0+xsHX2vVkc
ZlksxyIOKVZNQXO5Z08dEBxugah/DRz4p8V1Eet7CUwU2ruQVX4A1crobYc31Cjg6fR4PtA1aCHo
QsMoD98JUxnpJsrxMPSV6dGo0L543Q3GZ+hbS9lvZiUYrYXFDuXVVxEPak9Egtw0xcC+zNdtNbSb
TC7qBKZoLRgkJ0ZAnMoHjwLKXYAGZ+ip/NmtabDEvIIkHV0B7BwBjQg/Ghx2AqFdW1X8CdN02HGT
nvSfpGcwnVsmtLRPAgDluZFNd9Ry49BUA/V9scDlAdScWPmCNsu1DznCmDWRIh0qv8LoB2xq2Q5O
Kh5i+F7oPcOFI5ULXIksj2W3ySeWZdHlASMgbmMdlcvC3Gye0qe6XDO62vDVbD+NNZTpWw+c5+Dc
IABIv4Wp5sc2xcpci3BTS4V2YtX8lUlyTOy8D/TU+LPMRRZE1ipVXr2AM30qNTvjUYNEdyya+AF9
2xoOZRJn2ejNS+6Z+Q53hUkaAOvle6A2ICCMpjA76WrysyEkLRflyo7wlvgoVqCnDT4AZRSUIEVz
borf7ORZgnZjIh8+WdgRd98Sz1JBhA5bIuTdNVmOUJXtt9iSk+BmL0jIPDc7OZY57Ol3TyfesCut
Z5orXf3yjXQY5s4gLalFPjHeJGGl+zCkAb5pV2hLI2ba6GF0/P44oSPpSfK3fpY+jw35QsxwSDKV
c7f5h/p7WeXrydA90exWO+07MdNs6o0OBs0fhmXE5UhPDzHCEma+Jvp7H9bzXlAEzCnKDuXCg/HW
V7PgqTpzDGjX8GiJr1ljEc7Rnaupm40gYAdQ+RdBB4dx5OVwNAGuOU46CmhoGJ73e2gHtZsHJOOG
cxjJND5ObbpdMhZiWxRPPecwbs1VVEqYLjACWX5WemEGoRtj/h9sz1/cIQ2icP65KjEY08iXRe9d
VIeoObdGE9l7KapDHxcFiVPah0EHgvFKid8uFP4IczXgtb2iQ08Zi5ofuCJ14uvWX9RYHRPFgDgG
8WxH1DCeuRgwEjIKLwEs03wiC8oNiAJjJEZg3vcvKotPvHCkYrn5fBqz5B326nNi6A9Ol53Hmb52
D94nTUD9CXLJJJqTiH8UIHi8NW78ushPiGwDqg4kw7ln7y2RgvmxxTEzzL+RNngcsyBhoX0YWztP
ecyuCzO2VnZALktBmZlRSIZZFyAfrDa2QLbdGeObZRrWXrHJeXIojyl991NI8tUJE4dvlthNoagY
W3pSq5Y2np2v3DRXCSMZwTHsHY5/Z9qaXf3JFfeHOxkAOAqgYYaBKVjv51OVM+V3q9TeqU49IZ0e
8bhKmNQI6bmRFGO3L6I1ALukqznD+aHzrJA78fZpXG2eMXW/LWA8t2OlvTvtBOorCdEb55/fymHI
zvo/tM6AtGEfpd6diwPF0/wpstUc0C1wme3+pnledFr0XdlHD6i1S0SZndqm1MLEHCcI88ppy6DZ
JkYMNxbPDdnpThe8CT1HNOMtw9c8Wpk1Zt1dY+XP328VEWQQwM2Y5GU9Jj0tfLRWVsj3svxWPX//
sjQVk/3wBrWL6692lwqfCR1xHbeIKnamO7/lhjfsKDp+jBJHE0cPqBARhycNyIkR9voePKtxWhMw
GNhc2LYRJq+ftqlQr6h1peihnp7tOYp9PaU3Pjl4cyGZ/owN4k81FfFHCCwv9Zq2KlHun8ZQ3cTC
dUVV4XtpadfQSZODxZ7kDMVTjj9hZ0QLmJk81vj5hugPOeOcc9iUNzMCZ1SjULscmmqpqR06ta7u
1D59Y1pArWFUjbF+mTOXfYfhD0gQGmYkAarFRnlpFUf4Zj6NOSCoYb8QuAke+B8YmKafftMg59xf
YYcOB/r3CxhZbAmaOTLJ1GhWJ6TKRsO6yZnEFxl9YGmbvM0eekP0W0BpCMOS6GkgH27rDYTUmWon
EftsvLrldbMrtFcy4476T3ao/+83+md/0Wpv+pdAA0uASjUsunIGvpfVffTr8ykpo/Z//sv478gb
ey7mU4NCPf2zCJuAagEcoXQYJs2xsIGCsn7Jm7JPCE/AiEqmZrPz6dHG2//nz8Jv+rcPY1uGK0zb
klxFTLF+2H/6MDk5JY7Q2+qg68inpbCbXT4XSI4y/WrW6pkbiR+HzQIgT9W0guKGgYdV+q3hLuiW
q+itqp4zXq0LFObysiqhaTU/1XGWPTh0yvDt+6k9x3SfpjAYY7f0pRlrN5tyMpUZbXHYy6cuJ6sB
Y0FLGIpERNkx6TSSrtl2bjqf3JLCacwKOPR29tR1hNN7y0MdhslfJvdf+qC7B8OsY3S5SI04ciB4
lcxjdRLxtp3W26+z2GEJAGabJfpdqxN293EQx5wc4r2oVqqpoP6JcJ++RHbjbsYUBq2daz8rNLyW
OlZrF2VU2oM5MSws4ilB/KQnPxZgnL6TlwHSERwqcXRMHXc49nZ3DPXauRGs+W42Y3GJAAaeE4uL
zRyWT8TkuCfaENgKmsF4KF3Wed3AvDfF1AaDtZ6Yi2vd9HW+WE7hxUu16I0mSh4xM+fWbe1csUJ2
JV2YlqkEkltrn+chgrYqdY+6IJuBNentTbbSgMZPt0f8YOwqTX/PxVI8acJ9Io5ruVY0o/2uts1A
JfXwyL7U7pFnrb3o5ovwvOg8ofbFI1ECfzZz7ULn8DdHhXHKZj5mltJEHI3CPduhtU/kOF1kySZI
oNR0RSmobQtb3MiKrb4mgl037p1TovxEaJCA2I0PTC3Fp4fo0XfN+i0Jp+yiMaVE1Waz7sOMyPmF
g57WYlWY5oup4XPKl/QntpODrHPAbDZ5CxPo/x9kKzdb8B9/rdo093rBYsKPMqOfzpo3T3YfRm6s
SARaYSOJWlfbaYqjHRaPsOP0a+oMI82O9S9JidSvltnlO7cGzxC6KlesF7nQEWTar089hrxImpP/
/Tu/fw/AJzpGcxn/4z+EGy99Z5jnQ4gFGJBmk53srqbEx8u2WRpzJQxDIIqQ0R1j4U1PpKXB3TWQ
uU0tLR/3zU7RD5QMomNXAleK5IJmNn8mp01dK490AT1Ldd5Keqkgd3HiOOCieCfL53Y8ox0qHvVC
RofasUBfuiDlvXGNmUI8FnfO0TFUszO15o/SYpOTveUEqOhi4PYqgZY29hP1JqpqiHtqZc/0RNWT
ymTvoirEDsUXe+vGlS45Zu5VhxlEJW5LzIvj8oT+vNoUrpceQ5uIQPDCr8xsza1BduotE39VNIyv
LkoaYXRR0GZ06VBminOS6rs8xPiSuTB7nRyFr3RSeoEEfrlR1Rxcc7Av0CufWy2qr9PgMMc0pl1S
W+Ouqxtsi/1CK69qIK1KNrLQJhVb0MjR0FRgJVqCcHI2jDrIqi+th9TRxxORWEGeVf0ZuPx3j6nj
jliQlVjF9rabxvEs8a77DKebHYLRZC+d5YsWbwPvKs33+lwdXECMvohoy/znzdkgyudfDgopHNsG
3yKAg0oodP9rb84awwydVq8OKAqIUcNPCHIkPelmkV7ECMo4SrM/DesYx0yOZMBNKvTvE2mnQk8u
5qDdDMVFqSwxkTBr+Us38f/4iObqhK3yOarK4+//+S8BVo+P6Dk2Ll7btcx/PcvcxqHJhwbqMBmp
FbRRY2xHlwEeWi/zrOeAX/qiSP+EbOXkwqhtl5tUp4BNHod09A39npe03mPah1soud1+aCZ5dRCr
JZUrtuiSDBrdzKvoGdabloKeVmdl/h+noPEvfL4VDqgTMeE5rq17ULCBBP7zIVhrSOn1eaqQjZXq
akfiEQPexuHygfNdlNe2ONWwjSP2QHpYap9Mpc1EE0Eeu8+Ivr1+tZsk8b3pk3ESqrlKaeh1Czxh
/3lJ2Na/fd8uMg/d9Uwi171/+76xIWphFTYo4VN40aaKMBsSxnAw3dEvI1jQQzv+mqLmrjq3ee+c
X1CDuot02mbflRg73LA4O+BDfBLStH1VeD9KJc8AaqaLi4g7aDKOetEojwLbJO44LLiwlLU4DTYe
MsEAdFMX0vp/7J1Zcttatm27cjuAfNioEXHjfbCuKUqUZPkHIdsy6nqjbP0bgE+mj533nZMNuD8I
kqIoCgR3sdacY27briIcO023GnuKV8/qP9rxqgxOfysKHw10Yuz80LVwyyL1VyXlndhGGEFlP6Sa
BEKWTt58av7Pj2Srhx8X3Q8f99e8GCrcfvK3u//3jrgjT/97+p1/PWd2fv+8dw6/VsBNvsu/fNb2
I7+8px/170/65ZX563+8uyl365c765l9eWs+quHxo24S+U//+fTM//SH//UfGfI1lpHiT1fR/5gB
9kac1G/8zOmX/mnIF/9wTKE5tmMImy/BnxPA3H9QrjZUy3BZq6pY9v9lyDfMf6gT1JKmtS10rBks
Hf8w5BvqPwzXZSoT+HF/RIr98wT88kH6H/kf939ZMPPOfhlkHNPSDRupkglty7Gs3/CZAqVkS30z
3w+qn1xbNZGPHjvUiGZJ16TjahTeCAnEWDa+9x2hMWTZKdj2Tyftf3oXvw9107twXLSotsO5EM5v
o3FbqwrRRwKpTuKWGwpITy3cxrEdxAWREzFYaXWuMLCgSKaMLcD+mvI7pfOA9jdaMGo31d+MBtrv
EwRvCYCpBmPLNiaMwW8nplJ0zS4cNduzniATI1Ek5WccfbhGv6UyUh8olu3KvJYEVflfDNPOMalZ
NJEdDdmN8kg/0V4Tn91QLKAgFlPuX9g4YJbYCMylTdbIFhzolEzCRO0Az1zlNl2crt51qCFxS/fP
f3OSp5H2z/MJ/5EJxgFDJBfUNKf8OhKXisp2vq6yveqO6lG3oYE5QV6tMTcSc+CyW/QqNPNxr5H/
jQwzJb8GIHMui5PTZ/cwt7VrpjmvKLXc9d+8t9+3StN740LXDYsuqWNP1/ufZwlZy6jqHDvdE178
6EHA7HQ12YO9HLa+6mLYdOEdD3r5ZroNeAJTI+u8K/eEj/ZL3cOvkSpXX4UT/Tfv698uTEvwJeRd
GZar8kH9NntFBIUVGolpO4N4OpnZSJBRDZgU1VG0ZCdpSraVWF9GFg9bze9eCkIlaSGVSA3NUZzT
NvibC9OcPqZfPkbbVHXyqEzmVDJXfgdoDLVQRwKC250eiW4DU005stpeq5qjIDUJq6fEO1OP9m9l
l0T3TFjrwSTObzTQTrMlou3nFf2FXpGNCFFpVi0TygGh7z7LR/WVNtDCJgP6PLIXWCQOeTZmbNwt
AqROVguMujE2mYho3/bXyDHNfT+Fs7CVZgmNX5xZCrWpN3zJmwxpgOL2mzrPSXC120VV1Ggm87eA
XeaC4CtqG5Fgl0IETFcpmzxndq8yvJ+gMaJSW6tk/ax6m66ePafaNOTb0JkICWsGBNFlHQhYYnD+
+hOnnPpv3xPbFILH+d6rrqpN+Yt/vhZJlWBrmMpmp3UUQSc1uu57xzJzXTDYerWPSnaOcUm2X+/1
F5Yr43GMs+whCjLAszjxLanEq9m657bVR0WVl7RjTtDQfOsCZKeTa/YYe6N3DDz7a0GVmjbm4HJ+
NVJbACkQale8YdNdBgE8EGweNelmmn1AGPsQO9rdHbACBLWtXpSKw3wrdn0frmTz0LpWudQpFq5r
RQTX+ZAE7gW4PxzKXHgYc8g9rbNHPsbmksi+x51mintrZMMt8K492pYH9lxiS9i9uI91gw61CrBo
FqhlByK+uHhGVL+UW7ET0M6JtoU6Nc6R7xA0QwUxmBa5dBb3Bqrks8RudtbML0OjsThipXzWIN9v
xrFJ9vCjV6rVRBu+3OFS1eC3BENtnNCbrqJTLHKJmJp3L8uEDOepZqn5/i2NXgcFewJTWw3jaRxQ
ek+bfTyvyoAB2lYfHLNUVuwliCzTMvfUBWVFzA3W8UTtbTxFhdgzsZMowhIYTCArMIEHHuEFPOOG
xN9IjsNBCYz+VCfYBtJG35G/9p617TNbV+cwf0ZWQpAzhguEVFAFN7quvpmBKw5E8iSLvsMRiK0P
04ZyAa+Ig0VJ7BOz6t4t7fAGi/OISJNdqIjDm6e04U1FD7agqHjRK/BQilKKJ8rhpG97ziQaMjZC
w6tnAnu9lE42XMiypPlPWtaiSYaTZkdYMnyjvLlWGO3JryFdoJCfQ+lnp7rHqzK4Tb1s2PO6sdkf
BhuZrD4wy1MCSddOa2j8kSQ6kQADT3tQ9Z3XBZd4tL0NiCywtLlgmHX6R+y82YHI7fDa44La4P8n
4g6fOYW2Ktm3AVj/PAvVB88qWJRG4b4cmve+KoeHhiSfh1amL24c01yS+m4UvU5ceKlcw44g9ume
bqh3kk84ySJ3rwNYeMIM3IMJAaPxXfs6H0y/CveuQ09wvju6mfPjB7HJ/4HexFnPjwVR2NmMUP2W
VMIRiTwvoLsq20onM9ZuGjro5tR2iebNv1XTIUmnCA1UlYv57lAymFZ6MIlfLAI3eYahZsilO3GA
cEA33HWCrYYb7inOUOT5MUwxBhjlcT6okXkIkmG8qNMzAkdtdomD3EIvznatWw/zQYJIOYCp+Trf
SytnvPDvEbMtGJvrFlNWGCRP86EncdwZ7WwzMGgvauIjPEo6KHdtaayrhHDWsaec6CYdApIeRoFP
Q4UJdjwpaF2jRndfRKjacFfq7kmHKCkoNNLes3eBCZajMbEO5VbdkI9YoMB3a+XS1HFDyV7LJ6V5
8eaQeBcihw3j8Bm1/RFNJeqmxHwRJu4FJ09t3HCUTZrSsFel1n9N8sZ9oPSX2NpnJ9Xbh3ZhEJ74
0lgEmljN1g6CamfR88syv93RViPhlE4o5tnkSPwTzUkUOUptTDWQZG8mJrrqTpr0MsxTUxGxFNpV
NVm/BF33sVsODjV/t+wgF6QxyoBuMpyQtrJXi/C7xtCGU64zGLkIgkgoPa4qzSGWfjtiuF0GVGDh
y3i3IEk/S0yTG4PBd5fStciqxrkghw5Witehn2/TLXBwY6kM2nMkLZKj6aE9WEFG7FB393rFIjfC
dVBH0EwgTSZbJYkb0CnD9xSEzY+zmRCEssc4sBAo4/eEzHXIQl9BVckHVVoojKn0zuPTmDj6HSs2
htJPjqoUN2aqS6qP3ZEoSTz8Tv9kI2LdIhwFVWpux4RHWboDWEJod+i6/rNRU/IzwvrSaB1pth2D
hOU4K2KTyOIqOmxh0bgLHAdbiU7/nhd4Q6L0ZPm+cQr9Gi9zpudbzO0Lte/cNb4u5VDSiwLtvnQD
kR75/B6wmHaEjdsPdoHyOUaAsS6HWFk6gb0zE4xjinCQOtIayjz6g4bjWSw09GEzpk656kMoCEpA
Y6JSxBdVySrWq826wGS5nFkYUatHPEsGp14XRxk4HbbzNVKo8SKa9pjlkfI6knjppsaK5tCwo+cS
73REjuMUL8iGLIEuloVIqILD2A0brASvYU77DgfHXdXjpR+r5lPsg/ZoyOzhclRe/MbH39fnW7BH
NuR5f3xwyltlRoKMjNDf2EVf8Oe1kURLcsSidjxClIn3wYCavMe4cFVTxzq4VIXDCF+wF0C9L1Pz
UDjkjBeESNI3z91TMK0DUmXTS7M6WL5hHsa6pS5KwEH+VXVypAtdEe30pjiXiZZfsIEGnd6SqqF/
YlFDQ9KsPsLJnF+qGPAV6V5Fo9sHcxirdWal5hSYgjjd1vtHyxjFMaPjhZoIhQqNHHur0h14qKbw
lDazjHcM+cVbaAcvbdyZB72mjNcZBVmD2H6oD+r6no5yRWfsUFkVIJgaDzN8gHivltalbEGWhLQp
aqKclZqI4th6EFGKo8Nd0Y/NCXxGoY9Wg6haCBgUtrxqP795BV3TrWjcc+4XCo1+dK4mQXVL2YTq
2U1hKPmp2ATuvW3LimGgDfe67Jn9HSPYmcQMlgFZ1jKuF5P2ZlAqSVMEG0cNWOPYB6jHXfKTNpg+
lmXT6jtXL69J1Va7vt7UtYISoy3aXdt/VGaWn7ucCtDoVd/xXWP58ZnAI7NYpmO5F1GpINqjgJrk
un5gUqNfwYe3dCF3TIqrEqeKjTyiZihsvP5Vawud3i3/QjyBRfARKHst4mqaXkN6AKOzTKCRivB6
UtBeuGOks7/1JfnAtOO62Fyj9mTugb6z6RLrBB17TaaKckpamZBtbBJxV9OX6Ohu4csMI+sjgSv/
EEjUtba91yTAnCoiFNUYaJQUGAyIfYvoL1jqAnEIWy0ysbE3w7Z2kDRW5bHraH0E+r1qyPBGEQnX
K3/1xg53dOjeNerXgMW8VUMnYoJ16wvGjWrjWBjsmkH9Xpk+EtbBBjlHOFJTD/p72yqIYwSaWhRL
6FBxUS4iKr/HJOTvJCZfXdnETE0yuli1zdpUT6OdElB/ne82TdufmFk4xa1zpJilXFoz7p8oiO5j
xV23ZWednSzojoiU2kUyWN6ZZapGfyxOP4nAe1C6qP3Q7XpP7eHs4CNbaoYbLyuAeUeNnDcCyBs0
K61GnxAA0/RI2HXW0aEoB2pCj8GthUXFFcdPivm3muJYta6xMFII/kkWdqeq8YtVo6KyA6rUHS17
AAcDtm9tVBp3Fe+bS99n03XwBEMz/YyQRzm2fuif5lvzwSa1GHcDbmDTz5VqUaqGcnSjdFFSsacD
zW/UYXzoS6lssdZ8t6UWrlp1uChmpMM3s7CgT4cs4dMr29Ij6Moe0ThgJSLqPVqZap5cnTF8UwkD
3yjqRbCluxnlA7QI60ExmX1yr3hUE83clVRwFko7FI/zY83kmvSrFg1loSsspbE10DBBNA4cx5Gy
fJjveULDTIcoBCItP/R3ZkYmJpdxtiqtNFxbDj1ILhn9FluafhsQzS3jpCKBaRyAT1Ft2Zc60WY9
HYmL2skT4VPlExiMJdMGbk/HP+RDme4Mg7eDrbw8OW78LLzOPgnpQAHqiHdTaaapfiAeZSxUvMEI
NWreoCcncFCnsgMDWUBpqltoWJTVzsnWWmHjO/Jz+nJ+tsQxQkKZQuEf0wDSJRrj3Zjj1Jrv2wWB
rjbSoxWmkUXEBgkFuOMstTQZljVFtAONBtRHTgXDiVCkIui7Q8vCjhzSkX4lhzyBf/Sn+8EwBHzf
8J7QumTkxY70EYp6WMMqJEwqIGTPvCVF0x5svkRH1uXtYpz0xilMD34jOtqBX237urxo3uhvtND8
pKh0lhNbzVCydfs+s6I16b7JuvHTk9Ykn6rc+kISCq6bpNqpLiqXNA1PLZIhPlj/pnbRxR3DCzjH
pSW1Oys89OYNAcW81UEYvHYKm6nTsToyCzhmpyyiof9cJugACBJ8JQdtIUZVX0ZReLcytl6VvtdZ
o7UeWgYgKYi8UvcreV3v9mhDhWqfiaRvaGC8paqFsCnD5OXfg8LD+SCjfEvoNTtAByBQVw9L/Cu7
yJA3FievwTTDJFgICOmuVQ31eLnTRLT3k71WBQ+g570tsJKFquGXgbeVAnzLM8YK/6QYw76za4Id
24Naq+9588g631t75QD5sWdVIypb7COiUJcmnI7WMOJtQvD2jiYgiicRHkOVjqmKe8OgxbuxzPi9
j3GNqLbzquWW3GP+7T1W6I6fWHtKbUR3JSssOdnBnobL+ZBiSqoCayci9wOhVE1Vtt6SN7cXjkS1
bpg3K0SeL6sYJaUowNoUDnYMjEatky5iXVFWRaThz1IeFR15c16COiGm4QtKGBbxU3kndZYAyZDp
u8rasxxoI3WPPmPAnW9WGMrzEOESUye8IrZDWBS/e5zqovMyyI7M24pgIYC3+T1+06MifShUGlF+
2aebqYKcFaP8xsBxZQQiVIdcqCuOL3ORdXa509P8e2ci8/YiE65J75ovPu4WtyQdPpQuFVBLMGrR
KlTdQH+23OITiT3JISzYAhvIL5eB20UnrayPNayIG1YhVl9Z9TnM8uKVj+SsJN5LVbbhIqzKd6uR
ET3actzWHZI3C2YPzloU6+hJHtm0x0fDFv3CweG+Hmw9uCiJu5KhVl0k/vJNLZWXluEnC9m1R8OE
YymYvhyvqFaIuKqlV3nBTqI13Y4qUdMXgIX5traL4haGVAxJbU2b2FoYMHrZlFvathUgv3IvPbX4
ItgsPatCqicVogKiDgneMis5idofcUNFhYLHTKoSjS8J3q4pP2cUjnA11odc64MN4x7jl6ledayC
DwEF6kyxHhz4DsagvhfIBJajbxvHKHHBkKugEVhLbePWuamjdR49LUTyK8wteCOBeN0lvL6j/Z/c
O4rKOyWMWmQZiJbyMnyyDSSIo+ec+NSIsjSpJwGYs9dOTEk5wtaBEtc6GjHf/r3dw3IRrS1X87xB
hvizO5j6noXCKY993Ps17z4xoptjYebCg7ShRfViuyQ4Zb4GPAJqLYXqKl+OqLtWootvGKUZt3p6
zYKOmihG0jW7BCew5y1JtXWwYk4On/oSK2mxDCJ+Hg+saUMVBuOYlLuuLjU8BKRGUZvoUDmTfT52
QI16/SCanHkztfONZ4/PwLuLw1S6HpfzzR8pKLUHgE4Wn50GmG6v3vPM3Shxh9Kvq+GzF2miHYKC
PWVhG0iZvzhj8oWEOwddqkcubKuZILim+5nWLvoAjeUcWVBMIWHVdPiZZWCIKVPg//tjVNh/fnZn
u/UGSu2To2VbgZu6bK03Oy7RZBmJZq0txdikQwYkuUyJp56eQGXqMJLHwGwyQHqkwS8DCKjzoY0G
AmG+BezBwdX1LNZOXtKE+0RJWXpdm4JuTRO2t4zI8NiN+H9SPUH3mL4Pae8vFB2g14zuHbVrnboN
O03FWdtxhfPZgjgKLmx89Er8lISRoHjr/Ju9JVcpfQrt9rlSHbqhU26ZOgHce9+FqFFpx0GAxtwW
bmc/NRVtFbd1XlXSlO8u2eH30Sb7zEeN36Irzq0YhKozXIIhLFfmJMeO8wI9JvzWsk0OnhqACpKE
t3Z1QyVjyPaj4RENMspUI1FZSQ+05gFW+cYTqIGsKOKDm+OVizubIRs7AnmWtOS1iCilYvik4cq+
YBdEMeRaSLwBx4Yjs3FVY/uBhraCP0RZN6Gy0qCVuJpRfXYQhxxLmNcuV/IKbbvLs8hm1ftALFU4
lc4Yf7LStDoiumS4DGskYvTLTnGSXXTk6S+Fi3XIZo2wT6Tf3lzFHaf2g/zax4hmsJi1ozSegBDk
W74CGWCNIHvJM8hqWaS8o2ssloYjWhhdQXJhimajRHh1wWL83S+o8TThMrd74631gxv5V/YHGcmr
Ft2BxhiDa05vT5lP+7pShx3WaUTxmY7RWCIgtFUK6URJPro9DZ22ocjLhtpe5STe7mERwPdJjXGH
kGXcjhlDx0B6BXMLfE48oPi4umiL0HtLiQOaPmoLDHGNdQEbkFAPzNGFWo1ysivFXw21a6zY7H/X
iXthQ4kSp9QjqD/ZNRatuFNsIzQHx0GSusMR5h0NJXhvlfSa9XTPLmnHNam0L5LGMNCVUdlVRkOq
9JDdA/YIy6hhF4y3mjR5p823OHlIsh0iMsVz5db75yEy7XNUIRBTFesrdDb815+zXspLA8ug7xUU
b6p2LHTQfrYrjH0X9cqmKlr73FXp2cFHfBKJm9Ae7I90J/M9Y+a5FVFz01LrPYbIERhJusqp+MLW
qJWlFjBJiR6KhNU8NjWTce2rDuGz4zfsA+2OCF2chhRXCS/D6mupNHCraoIq+sHC7sP6rDv4xyKI
6pYyYt+KiShvGoSrgWSJjlH7MpelXJDStI2sR6G+l7pBvjcwsm0rnU9WEWNcLAL9kITYPocCn6Sm
cY31mCDAoryEQAIQonZPfFrDFIvOHgjL0IbcYmNhO0NH6najbWNfHZG8BjeGCBwokYvknOpwnfP8
QK9eEbIly5Y2UjmozbFN5Ikyp3nqxZvdpNfMrKtbMJkzkHrKs4LKKDWY0qqu7rfm8Da43cXNXMxj
aLBNTu9hCLNPyeig57KsY6TBZM6G7tUnmvahKb2THZCvrHdWjCaNlk08WFeAegpQHWsBMry+jpS2
fZuOjdE1pOnmZXCUYfM4WjGVdPNbqffrzNSiVecrLLaRaa5rPZt26ijtS4gxsk3XDYyarWWZPsZm
+VXt4G5j8w5XdYteBjNcJcNtmvfNOShbDb4ZlTRlPHelY271odJXyEoB/0yVA5T50B4lckXXJ0UY
b+K+jSd2iEPw6xBzOgzDuISpY79Vz+DCU9OT10FrSQ5p4ye/18JLNBTaMZZiZZV4IsnowFYVFDnx
0EvhsoF0CQfYKUYI5JiNZ0BBr2uQRo81239KxcUroz2rcDXajHqUfZbjfgjDQ0OI5sVS6DWzSIIx
p1aw+kI4A8Qsy/4hqBkO9UoqJzCfvKjmP3QgvhjnUQQaeMkawoY3gk3I2qcrsbRGzh8LW+sYQIs9
Nrn7jEO1hE5YeVgLMv3ZNrD7oeLfCDwlyGsbdDHIybRj70UfrZ5YmyKJlEPWPJJN23xqB/VTIydV
dkaQfCD4iI3EENsCu9Leb4IBqzx5m6h4biKy9G0OA3tyObUXq6cHjFbNi6RxGv3C3ruo5Q0RBSez
ntApmeauk8LT0eTXPhehEt8cXmIVAtgFfB95W5VszdFftr29C9n/H2sZIKpzB+uYs2b0JIWjuMWu
zg63PJuEdhwQem4zMxfnMLBe1NRodoxVL7QqFIrneVlv+mlpISoavppTU1/SuPo0p0jRuHUG7M8u
XDM74C1t/JjCiSe2cw6YMcWCFUbcbo1wOAmWGyd9OoQaIzI8q6PXsSIsVKcEsjO5fyyazUUo7h16
xa0XKeFKKY9UUtOjr2diWXfK98QrcUBiU7nrhtNelTjems6bag7mvVYqC9IrFa8ufgvVVp7tBHyo
2Xg7LNAqW0QgkpyRkTpdeJdYigClj/TzHBmT8ZKmxxRbxTHwE/i9GEqWpSgz1LQIurO0PyvAa5eB
aszeyaZfaX74YUVlsgHSaRwsNXH2rnwBz07nQEQEWdlxnRKRkI+UWzVuVpNvIsSltfYoWaADZsDg
DfYHbIhJunBrnCKtT9HPjkjn1GBI7jGALKqu9Kpd0dQY3VuzX+RoKdCiMr+Mmjdhs2XRXQLTEZso
oRHfZvJZ08Nuh1EvQiCb0WKaNXuovEaU7OSx2deqrOorVrb6Og87Cd9gdCjxzu6vNC1Zq5fSyS72
1KY2elGfzf6q+WZAmgEjPPnlCf0zEV+D6ZYdKh/x5P7MZIe3B8ep0Nx2Beafx/AtW/h7sTImW4dl
7LGyepNIojjZB1HKTiEI6LLa7EBd/RmwFtOkoaprbBcRM7dvnTtJcDgQ+nNMgoRLfAaEqDjYl2rS
7hj3ADoQC0wxNq23ST6+B7bus0NOXewD4TmTlfrmYa9bBZ2VrdVRPDQ1G39MQ1giOJFgqMpsa1S4
8Qo1+dwJGIBx5x6LzITCTsjEi0uyLOv9g63q/r2SgoJdPxx9E9s05jtgPrrzdQiMCts+pky0ubBV
7eqth/c1WhL8JUvSiyh872z0uCxKs10bFFAOLUs9YefiS9yVxN2mdA9YhGYO1T+y4Sp6mxqVnW2r
g6MH4u7eI6LE3QASPmvXU59QT2hT7SBEVV5LNUemO5mnteK9b9UP02++mnmW7+DjDHfYF0dKC3dk
t+GukxSX5uthvjIQvW8NlhzrQib5SktTb49kne+5H3LF1zEySUKbHMoZ2zozqlvGznQIULKqOkya
klIZfajPbSDxYDFvLGjGVyc/Enca4CpOY/o5LXu3DZUttn20O/H61Dg4UmNf5lQqon6MF22V9y+Z
a34oNSyLKElUgtIkiSkNq1ZMO+N2HoT1nK5S6LCmM3v5tUOWck6rWgX0V+arIaOzWWFb2cLrMs9j
bb8EeS7vmeoa50DXXuLyZtH/f7JAqN1xZlChzkKxJe8AmQCK4YPRFYRQId74I/hKR9Z0mH8yB0rN
dwlPQmYVhiSamIAVJaiVvU42DZ7cKZFwPsACfhVVnKx6JBizU65B+J4s1EQtDj9uxrS19+DyKDbn
h/kADDo/uNO2a76lztF3OJ08SHk9+RIO0c6Ijt2Ycgkq+8WP21kIp8+vdMgaGia+Obt5TlKaD/C0
CKuyyqOQpbqHd/gtlihGQbDwAt0U7iSnwKf5lohzizHceo3sKZ6tnTKZf9zsp5tzMnNpMxoFNQJR
+soFWHeCG8bpMN/9eTDtIFxjj6NEMoU/zy8wv+CPl/rXY1D2V5iV8l3KBowE2zjx1mbfvcxPi+fH
5heI1Zy3NL+F314wxuS6JhLoZXZu5VbHB6FEQXn4cX/ybOLjGKk1V2hnWh1sAMb15Wy0pHdHsMmU
t/jzrhcoLFQnie6vj8+n/7fHft79+fs6bZ548fOVQREgxXeyhqU9H2Dw81Oc7ytKwSdBvMiBi1+l
cRkSRWmQRwm7FReANFMEGW68RdbsUjp8mp+gGF9gwhT73u4L8PdTxMn8uvaIx56iJX/Hy9s/Yr7n
WyJwaoyy8uv85Pmh+TBHgs+3atepSaXO9z9fbn78x2vmPYU/o0A/N8f4UMEj2GwKRplvzYf5BwBB
sGvFjbEMiyeX5udeFgEV3Bbjs6vwtUpKst5YFy00X08wgHJhBfPl9vNjTeJNO32p5m9SP0UdzYd2
umVYQ0yXJAzWAG76Q1lk/UGjPE9Rj7s/D/NjaTCyM1SomscS9DV+pXw9/yOzR/iHUdiu/LUfVz1y
ESd7dqMWqRN6gcSkgYzOpVpMuqagX+hxtQEbDVkxpNznqsPaSe0tsnQUW85dcRpImJ61jdKsZ4q2
NmlZfktD+GNZ9qjHlGC7fg3GgdVp4MO+8AWyg2HLAk07OiZbfJI3lgM7vAWtw+ck1K6pBstLG+Jv
jst+h0b4swW2R09h2JUN32kly1+dQd+3QPSI6wj8Ld75s8Hlho0coZ5foj4y+xetNK9Si/wTTIJN
ME7F5tA7ebEVHGze4KJb2EP9hVocvXIaowsEYHHh8cnwgmgyFnUth7X0qP5D4aW6KdfEBqeIWmJr
71n62TMMKAvNuZ96ww2GmtqKAJG4mBZrb0m1Drs8PdJmWJl182ok1QMVs23jPQvVF6tgcL4W5qu0
yPPIpUtabPyV0XpFE5D/xw+3keKg1yqHr+NI995I+bhpzDqDO/FBzWets98VdavWcCp7W351JH0W
gIwEQAn6BcSiQG0e6OAEGpsFpnEc44vAbEB/NHDOFY90aGpAZ98LP5dhiV+sSQSeqX4PyOMW0blp
YZ1NwKXQoZ/oDyzlMwPaVgEUwV3piQFMl9srWjLapqOAakiln/QoI1s3wmraxHlKEmshdM5czU7s
4GntntBr+BT1EGyKIKF/7oq33NrCcgkWesoSv6i8DYjqWygvGabKdQ7L33CbAnifk64knFf2tElN
1inLLxqBFs1BXWw9xDaLviwbOlZUJTUtPLuV/jRIzYVajBkabcQjJaoz/3u9KIYQRTFJHhsbyklf
uWIRmSMeaCt74dv5HZKgHKmTRjUNbhb4eyD8JrQfbeeNBj0MIOljG5ZrqwGwyBDPV1YT1YprO1qx
PsxX1OUX/caTxeuA+5CadPglLDBsoYleoZD01qNpY7JPxeNgm988wERmdwBjgaNJco4bSOprT0sH
miipt616Y2cg8lqqKHc2qlLGGwl+5FmDskJcrTKsWSVr2yzI1FVV5rCXMeZCbpXGvce5RbRwdhzd
ADVAmpr3MRP1ja76Zpy2DfNDfgw5uOnEI1FjCrOQ6a7rEsgsoYrnFIzh3o4gskcG5YLR12yo0r19
V5qgpIPu4YKqQgSdpnfvURfvXTaJi7zM+ILqIYRwVMrIfQyiFvgP4M1lN8PKxqcgKMDARiAFBo8V
j8pl46LxQ9eCXkmnjUZlom7vfT+AAiuiZyaK9j4fZH/o+1p9ivJT6PFKUal/K3GwssfyujtOKqr9
cLiUaPxIQlxrGpTdhxBM6AIHsF54GmNV4u5se5y+Jkr46Af2ITBAl9OYdVqzPZajSY9ANljH7Edd
6vZjD5JuSMb2QW20pzKrvgZqSpaKhJfXD3p2tQxZsVEX3d4Rsc6oUSG2yUW/EmlVrFO3wrNd6xeA
1Ns2z+QR4fc76514E1FGpO6HQzPJDFDz0UsKWp/VP6lTHmQaT+vuCD3kQmtBxgnHZekEdnfE+EeE
g3E24feeMw25Yo+uYWMpABa7JjLxlYIryeEq40wRJ0MYt7KFwadYfr+mXFUvcuVVx5R21qVz6tFd
wZssw1WKW3SFUwJudygntXoarNGHfwyJ9oSyIniSlOcDDyYK2KNhrN0n0jwYV+LXVAzdyXOH4hwp
4nFW3ZQVVckwVw/+WO1aiz//18piMTkGfhFuO6iubN3EzSEsVfvdajG2WuSGtl5MKUbxDo9ssZYp
jj80g88OosWnPoW8VY3DxpzEHb0F++Wv34L2b24P/G4MqKowBcmLqv6bnN31AtlECPp3qYLcyWu0
qw1YawVeHYpV5LwlGutzBAHFhgCs4GK4eOO0lKgzLFrLutRTlHF+cJzEpmor0mvr+HdJc3nPdlW9
TCrQuRr1N+96Elz/duIcW1VxT6DDN1C9/yrIxs1AiE3ec+Jcaa0TEzqx33oXoY/I3vPE2JrgsVZ9
K/Yt4AvSBdP4bST92oi/hN1w8mrDfe/XhXCCL5amvuQUcyj+mB8IVEyD8YslMNWYh3piPqVhOP6I
M/3FPPVnj83k4/m39+9quAgcvKOqOQvO/+QDhzCPZ0ZYOUNdxtLdgB0aypp/AphBjKB6jyojm1BO
7WZM7E+tFTI8GGeMm3Kda0CY0PafOueLSfDQbrScT4DS0mMZFW988x7I4Ci2fZF3EBQCcysj42LI
pPlfC9h/aAGzxF9bwKjCBv+1fK/y5P9RdiZLlipZlv0iUmgUUKYXbm/ttdZtgnjznL5HQeHra2Eh
kRklkoOqQbi8iHD35801UD1n77Wy+uf/XQT7/qH/LoK5OFZtj6ap5/qMSrcqyb/NrOK/AH14TEuQ
RAgp/tPM6v0XsmDWiy4tSpsfxo/6t5nV+S++Kw9Rm+OraTGB//8xszqWvXVs/vPLjIWD7TgBpVMa
p6bjb/3I//iYgmPoqr4c8lNmbjx33b65kjOgmU/7urXVc+746XOS05yuLNq5I+dCp4WUWCuwuEW1
qovLtpWSs3drDeRajNLqQ7Ya9d28MG+YV+E+TTGJh3Z6gpnB8q/OX4g0kQvOqPEP2wzZ6e8DC/lD
ZkKEVnQp62AmvgJY9lqsoFmSHAT7mEET7QI4wovLqtBHGFYkFJYXK3ZukgbAYbQt++o2GZzCaYTH
1XFosdOOCaZmX9gsg/49BgbdWAupI6isqwDZeFqpZG5r+fnT7PuIXKf+kUliFR1R47bnbZhXXvMB
PhKgaeoT0Cu5MleJetNI7eGh8jZR4zq+DZVUMLwZP7eyRTtgWukb47cIkROB5JU5r24elvV5iVMB
2a/7GfhBHeXMR61Ol4cqc+Vd7q3psVcG4TDEL6P1AGr0IyA1BAIvjZBLTHcB0QFZLNch5rjCH9Y7
XVC4q8Q+82B9Rdvp7A136iPPE//AjtwwKuIMQ5wV6Nr5NNL0vOumqGZ5AxJ3huwzBXvffpl9m/ew
qA61aQ0HQwwENpu7fFDBu3nNn83ArZ8ShQZ3ruZDpcuJ8XhO6LpXzSk4FnMCKGgmBhNAJ9Q8lZ+E
nm7f/YxK5XrnVWV6DPgtIMQ1JIHRtuj2IySwkBFgRfobwd7gM7dRos/fYyLaxBdp1sg+3Qn0oadW
/OHrqKOmW4mTv3jsE4IY/FjjvA7A1fq9j+oTaeWjtCs79N245Zg3cWh0bX1s4V8cXP5yDmOQssFb
pgPNr/5c6s5A11PwOq5A+Bk5p/OxIPNitG56tRhnN4P5qzXYcC5J5zybxoV3kHP+Lpe4KuCWz08K
UCrjQIX27eLY7Pwkd5WIk6VxwCsSHEePGgfgQ+eJDaBkbw0dERDfVw+g+K7dvmFZe42LKTulNXFC
syj53KdMuvDqVDETGj+48Yqw7yWO2XtKneAhS8IYmchfiqw9ZHyyLhIfbDRvbA9Gs9tZMoSD6j1r
B6eildb814EtbA+SmA5CzYXfzOJ90g3IGr73igm51Mrw/Ysxmfz1k00ymsyP0PuqaGyWd/wSTOL5
I2e8tnbHPN7+TqlK5XG+Hu0Kv42zeNPBV+0eLIHavc66Vlfdp7+wN5fnvuOK6HoIQiXQOAAhZJY6
47j6QBqW9TZn47Ujz/Pkm1UdVtb2219sskQOay5tgDofBWX2cfuwtjFHpIagMsiUttizypIMfYsP
kynvE+BFguvFJYu5cNtQH1Lq3dfNtTMM2yTTS5rPqrGOfj8QuuUJfM/Xzoc7JkTdBss/WOX6vGp7
OVPT58Od5VdSDunBIUq1T+uGNI5ikqBG1p95nvo7BeibsEopIwhzfKEJHhN901JlpMD14GQZtlju
Ykhsv4To4FXBZSLaHA76zQjK/Sgydd9AGNstPYv8QOVg7pyRiVHGnTxY32uNY9KHxeRbJKGHWZNN
W4NPGbAkXGu/4lZY/bDiOGo8ER/wuDQ/MrLDi+kfVEfZJKnG+sFDSXBjb1OFpd+md/6yertOMqtm
/++HYLE8MLWVehz93n4Whflo03p8lLMPAZiNH6ttbh1ofx+6AEOK7PxfCABh/7vnpM3fkzlZGbgA
4KojBAf5mdmCu1PUm84TWPdoqHxWYrT5j1m6zRxtIz/lrfHLzZsZyKb92JTuQaSMKTzTo4JV9g0E
+La588iG1ov6QCfhP1v/AC61H1s+/fvUzMyHYRvv1JJpQqIndUyC1Q4TRZUwmwTJ9MEORef/TDYT
tBMv8YPorUtfkC/SGCFPKmcbNueVRkthgF+mJ33wuJ1QCtJPayqbr9ydxaPvGG80oq5V76m3xgfs
Hws8t74k/gUajZjDXxzaigAtwtRiaNgCQphj975mp6oQy7WTxWeZWS+M642rjNMIsVnx2i+/2yl+
VKkt33LD+Kx8dW1bP0coyOinsGd436lCLUjlYF9VZFt4ePcPdlohAaSXTIHhayXNBUUPewAXooPq
u4CjZQ3xMVmGkCxddgr4xEdjHPRkQ5iCO39AcATvXdK5p9VMGJqUwKcLmb7kS2GDcMlu2gTdXPf8
h4jIfQWpqMIKFFltMF3FANKUbcxnjBssBB7UMA5AAjfJtTrq1ciPaAwIPTLjR5lrI5Jzm1dVKies
h0ofv0td0plOpuX7B7/3R0KUrnkXdOx2adfIo1w9UK8EMM5Jbc4RLm7k6mgz6buxImD+/WVbJrhu
VO2z1ehLlltPLGaSEGCHexN8hnDUHbwGrDgbTjJhwJmOvKnbCMoO1oTO/msvy08Cedb7Yl3NqQ7e
l3K+cTD6uTKZCMl5Bntw9W/JFJCzHU013K1wJ9pC/kwF8JjGmD9buC4Y09mXt1govjuOwrr+60Xi
L/mZHg1vxdy39qLrwdEPvBNp9dicAdiyFz1YzRQQN00t/DCr/dPuTPe54F5+Ls3OubMLB7J8x5s6
FV2yE0MtT/2oTPZUafMKTGjdE/uRe2X3zq5qyG2UztBcexv9YFMlsJiL5WLGpTzx5b6r4/m3V97K
rXXasQoHHk/kq+8K61aA5/LHKbg6XbPBJ4LL4CIO953HRAnzRnpFD21yFVZ26RcUty25DOhUJNV1
TGQj9YadO7TD8xDEDLnj+K7BuRCmBR2HgZX/3VSnF68jK5ODt2DtX/7TrR2nAoK9VJCeu4pPNuU7
fUtM9TIOhvvaW+OGszZDqhDmQY7J0aAmj5fuq3Ro5Mtx+dPDYWIgh5Z3W2htDYZ7vWYA3gZqxjss
n/URJ5zaTRJhLX/PKO+T6mvmjnawzTVssb6EXmGbD1nJZ79p+5reqTYP/E0DUE9+/MuI10Go3Tuj
kZznNbfCVW7RLKkgS5PJkDkjhIV8RTzHFPF6V0RCdqjYJzu989zmH0WLDLq+dfBS+NyDEPV5mGX/
RH7hY27SLdn5MvpG85Ifv48RbE/QJVs3ptPWwey6IpoLVX9O3V5pHm3G+mS5xW8/59gh7CFic+Kj
eHEyIJ5tf0wxf5Eq+lG7N2qrSABj8dMVqTpW64m9/RCaVj48UyBlSDj6V4mMjiyxdWfCdBVlfQVY
/NdxnfRuBMBEgm7lpeBnThhQH2WRXBXXkUEL/L9lX1ttymktH58qjlpaIMPGdPnEmbW6q/hTZKFO
xEGIpDylDjQS00gBszqJdSh9772yh2GHo8Y8VY27hrZfuMiUzfFasIKZHCLgomyS0yKXNzGo7OjY
8atv9NmJ3Vh2dPP5kcY9B4J+JUWtGF6PfM2zvwg923iFSElZtv/0u5afIWqnvHtsRb13kvk5sLOO
qTkJzxwmWwEcDsI/vFr7wvrReuhywKscZPAt9QS0oEvpWyXa91QEu0K57VlOFe/Odr0VFqD8LF3u
m6zf6UTrp4aCgHIy6zxoXJaGDvZgDqbIMTiE93MDeGwo0IOX9Z8a+8QuNpzsrqgXdmULrpx09MXD
KBHSetpbj9y68L8YDmzB1CB6LNcmzLc3ykBTraK7c/4+DPHrZVirJXan9mXIoLBzC7AfiaKE8bwG
d37BEE7hmzz2dvuyqbnDzMpgqqflM1vd/J7//1J6ksTPpoUzCrsKM5eeGGoVZ1cL6MDfh7LZn/Vd
nlLLiz0bRs2YB1dzrr4YJJGUMOryrlN5x4aDVoFvwKd3kf3W3In2AXD2vfQg9gYgNk5KU/Ly8EvR
oOdfpUv3pXeo/HkNu0GTtyU47HgPzKqZb04A+6P3uT1t/2c2yZRfFqzZql3YvoFhD9yKGbnB1y6P
49QzN7s7SHt4ZmrXcdg+KGi3HDG6klNlcDYcDr4q40xt9A5iigqsUsWnsiPRdGTpfKKNjW6nn0N+
5gF60sT2gg5Io75I4PCx4x6w81wTtKj+i4lBRsOmsy3H4rewTb4gnXZi3UBXMy9SI6w382QyOGuE
GyM7BoGEqV+imetIlJbBdLaTJQ+zYbQfaKLnuAygw8JCsPkIoIyIyiT/zAuZMFaFx/z9GOCvbj+U
7zkR9sdhRVgyrrI/4/wM1xTr7tjM88nrLQGOPnkIKGi/Wm39GUBHy5opQBKN/9QmjYAUWKdXofUL
jYrp2IymPG4RTi5XvOk0Fxaz3IovKqP6X0CLKvrm4PoeyZ+A4pz/grVt26asPEULVfEC93pO08iR
fcOYjmW+fAR5Zz0QXyIKPKBbCraPZQ9VxtqqilVR3LdL+5GlgcfHj8ierJ2MHMfyY6hAiU9bFz9v
Yu8gB/bpyFz4C82KTwXSeAfcIIsKLBeHSXrMk4364s4NXyhx4+NqzJOL0MW1tkWHdsz9Y8l+2muC
3kDesGPVWWmcdBLPvFcHfJWYUflLir4v3JlcCiJX1cuyFPyJT9ZfBv5w4fM036fJ9HtxW/66S3oR
nSC9x+UzxP3Jb67q5EltIzsqdxxsKxNpwmIkaNJ8M2oLjIYFKfsI4qVzgFeBkLSXp2Fo6xNIujTK
fOL1RWtzsLO8+8LKmntDEED3Oa2IjIWFRcUSP6b7O3N0GJsQ4unu2oRYUE97ZIbZAEL/s3Yjz22w
bDQd3OX3sJ5H7p2nddDBfTuha2/qOrjvYuPc6gK3k8as+d0CZYnm8Xe4MCCnYx8x64BRDne0ttf4
HpLVFzdXvkM5xcC0xw/pA/9vbXd86psnOm5H3uLjY8z76CgY5UQdUbOUoRXodipGZXC3zvRXR5Yo
O9cF+2f2hRWZrHyibFj/kflqRbrTFHpbLmH5Iu9K27BePZogdxmpeWqJbQd+AgEY3pQbtMwzBMfx
sSwRQE5jkh49TCqBrIYzkliSmuKOXWN5zmqQ/aFfs0vEdSZ3A9P/vQX0a9cMFaHKmMCHIUrqyUPF
JtKtrQdzbA/wSqIRoPg7i9yjMtvikOSk1lFVGNemHqh1rndrACyzaIsHbgTjkYo6q7gyMfcyW9uQ
Onwfeo4NAGB7BereNlkz5G9eP+q7llDxtBSndemfFujahNhm9Djx8Ep1vBqcMUTE4d5z7zjmYy2f
Rm3eyJxu85x3MlXOzvSkBwEhbjgTVTxUiSsSkCu6jwbithUzokdNc+xiV+2bAdVW1tvTCWrlpaIK
eUaJ92xVg/XUyK8JEKIy5+aptYjdDxBsaLK5kcHr4EytN+yVuIq1Nk4LqViYG54+FC1DKl8YAV/G
2Xmx7kn2IWMrUIKNxvDeyZWBQf1rNBCsijL7jPMtDBinX99vrJzYXDxAIrBI6h2a1XibGMSslte/
pAXPF6d3oNaQQE7VOB15yNlnHisc2Z8d5CbvqYO5aPHBAtEFBxQzEr6tjlU22Y+zKfA5DHFybPiQ
j2x3SZV4+MsATkEvIYjARcQ8BQYfat7VD/b2u9WGQ3S1FhAkciDIDo2Hc7Ycfc15D8/ccppjFoMi
4TjX5TazJiv5660+/vDSO+EDHG6aI6C93CpXtT9yJvpyzJkdOaCDpS6ZTQmQbnX+FxK1eY8zYe9W
ZDvhTdlnBC3o+TS5zhH9/IMH4FTJc6dhd3s5Fp/uSLzeOA/ZWlwzjXqUjed4SHTn35O6Nk6dVC8N
+5bj2iNwn6r+BDigPk5pAO22yJsIJGx2X86ufWxJ6uySRS9hoIX4pSZibeLcuvPwaQ3BTlhMNXc8
yR/Z2KenMo854gNzl40R3JvNH6nHo9bdEvbDSP3dDH6kBn9akvlMyGEvoY+89k+wkW/mWmDyIID+
xMlmfuq+JAj1w+z0XdQTcxFx3NxViC5vaZpG+WB+pNPofCXGZxwbCnirCx7Bi88eAhdMiuWF38z8
6A2CVbW9gaWleSoznvO8xY3IMAyGMRW02dylVkZV5GG2tgQmfaOCPPtLrTqohjD5BrfV4Ij4zDbb
sNaZh5ub9Qwz5VRypk0hjWPuCBsBUJtS5PtQPGvKb4xSvN+2k9LQBG/+KARBUTW/Elv2H8V8hiCC
V5H3sm3N8ckdNGoyQJocvkW9Wz2D8nyl830FEZB5IyGGqvb5l+Ql6/fYmENa3Do0ksQ4ZRTdd7Va
kkMN9jtspxlxwDgkB7edrN33xGIiWsdW3K+ORtaIHQP9cT8lRnXo+r44UDILwKLCZwcuwRAofWqM
5dY43MZLD98PPNX3JeCkzPv5YRby9+Q2wUuRW8FLK5gQaGYTUjzNrGLB91BeY+Scw3n3zgYl29CQ
cfeSArkyONzdz0nxAQxnuPC4zHDEd3ihUhk2uin286qRCHDWY6y/mSIXh7r/HBksCC6LRe/ZYDm7
yzq8U7P9w2ZqTpvR24P3yz48vz1JQLKd+3sj3W8TDhlBpfvr0SliZMn4A6fYH+Kxwdn3im4Ddz+Q
EORgO9Tlc66bF4/F/5HTlz6Xi3jgqJOcE7NIT0FKkgB7EvDj0jDCskFqEXe2R96IsIVS1oVWdc8s
uBe7eGK9ZtBIlX7N+Yh3RW6zi6B08mtqMzbVrcE7Z7FQ2IGkkwaoXYNoImKxYwYonDcOCWCDR7Jd
SgJ7GpgKnFWazLyPPFQIXeLPxzzxH3yzGy4ogLUynd2AYZnvczNY8DtFoC/W9o35R2eMBgErn+wt
tzdm7guiOnUAEfBldFuFvOExqaxmx+F+Re/DxNXgOxl1bl6kSk9LJc2w72YK/ZP5yAkE4xmMz4s/
iC6U5FZDEnDNyaVc5428vnyUJDuyXzb0kYCTv6eg6XCq1qkEMhYsjI2yvXaa+aIABF802TDJHxuz
2x5iPoVarhUEOlyD8JN4MBPi4ialikF5pOLW7lnEW5WxxN5nELzef/86i8lb+f263LGh3oamw59/
0Lz5qrnPRWLhZPaicpL6xJGah2sDOM/K3CZKTOgkv78bat6wdJcc4eIRX/OZkPgAkIRvSB3tCkij
56VjODjPxbCvSAm1Y3xwp+IDju2ftmkynkXJXbUl5OqMq6Pjln/9Rq30odXAtVgSwO9rvM1UXOmA
YJLR3W96YLxFDUZVBa2F4Mcaf6abzcJefdjqJGLcTRMApZhfBTJ4pNJIhOGCthcTNwmCBnxiYvuI
fH/DyJdGCPsXCPfLdAFRVRxjNd3hwCDTqu1536TzrzEN+gPiyhdC02hhE1ShtMPZS9AREqYMwaei
NU0mboTs/w9zXdzqhUCal9VuNCA29JR3YTrYHIhLokWpqrsN1XbkqOtsPcp62RdcsnbaxkwAzAHd
WB38IuLypxHrcWxROOTlPzFCdLOZgNaTwgt5S4KZCs6LkQ4Xy0nSg52a77HpT2T9iMgt0/LlUhbZ
UUfnFFgeB208DVpa56Wdd6sk+hWmlXFZoD6jxUN6jAtkvHT1m+msIlKmiXfVE+oi9ROfXF6BjXsP
laK+eCKvDmKIr80Mjc/K2/XIfIIPT5K8T2Ky35oVyjHgjZPLQwCJLxXshK7tYW3RNZXIa753JOvQ
9Fen3v5dD3dWtoBTk6r4IZsRIBanD9cfCJtb7mtqaHQECAgvZI7ebSRzezMbjZ0m28saI0FZPfPM
Von4XDxy6RYhEisWkbMla5lY4aZvWZ9wl/HgICOT4UOAHsFyNR2gJkENwpx+y03O2zfL0PYHrpq3
f30u8WDwBHUCYnXem8im+37xX6vgjzu+91l6M5YUH7XqflIom5lcIDmoa+9RVqYbrqr4q7EliWBT
yxsGT+GAAKEt8N1uv35Cg5s7CPb/2Ajn1Na+fTH4waldbwPHjTlWj/72Mg4dQqKnmQ8l0lJmiAdP
cW//zTEl8Jx9MAwoawxxN5fixsQxLLeItUHsAvL4FxYlvnjr61RwAPZe9PC0JqCINoO54UO+YNzw
SXX9Y/gt04fK8tTeiO/MgQj+pLZLtU0RdHgRvncxAGjHy3RrpdoCrqTqSKnHzII8pSLTItxJq/Wt
6EEsGfIt5bte/NTaz05enNxNhKLjFhfCCjldUyHsnI3pqC7At/kj9moyh4NiI6Q48a5MyLqOFCET
bZbMoTdijSCFMXId7CzUXvBonmWBwcBmk1RFrl0FERdWc1cV5DeThNkdzAM8CTc8ykwjaosyA4IE
QeZx5RW+ZC8J4yeOL9RXAl47eBLXKHWwLDSb64SRhgkLgDze4uFJQcqQb3Hs+tSmYyRJYfP8AZJE
ojRqN59Dj9gh7d3gmHAhwvo3nxzkD2qzQBBubcHb844yUUSoDhSaS/z+hDM9TOCPULarT9O8Ffu7
jmuSE/ypNuuE/S2gqGySaD6jL+YDobFZKqBF3WcotTgQ01yjEy43o4X6lltoNBdJj+8iszBflCgw
2ExwxcixYribH8OKMWWwQ4FOvtkzps2jEWxGjRW1xhTTUeI8yQyPalniNJd1Q2dVm5FDQyraeUg6
qs3WQaf3vd1+WLyZPGTH385gPHNCQJOG7MPk+fP9uvv+pt2e7YL2+B4bxFOHLETbKb+/zR/Sb9Fz
YJQvnUscJ4k3y8jmG5mASvGs67ir2NwLcZKAcMdcJS6EdXSYbt4Sp8b+y68CDRaHvga5iWnyU+A6
aYV6bDf7ibd5UAqEKBJLdZKxR9tMKf96S2+/8u9/msuf0+ZV8TfDika1wgITnU9dvetnp6b1Rj+t
beEqLhx8W44zjGexttg1TZquD1u4GznhP95XQPjH7hY0GF+4lK4X18QCY1r4YFbEMMFmiJny6cP2
q58qwR2TbRYZY/PJVJtZxgqcX8F2OnH3wWaecb4dNIT/jc1KU3z7aTZTzeblEmAPjsqa393NZsPj
vNmhJmIeH4CM6Kln7aoW/w2msTx0NydOudlxis2TA+8noE9l/+0EBerNpaNpTH+/txlgqbMx/HRM
41Wg34EBCh53E/Ik3qmzxG0gh3P0Bz8O27FYmZaxRfCn5VENpaaIdtCmx3Ky9Y7C6d6XKcfDmvcP
xaivDhMhWrXpfnFg8Ds9pIq8jXkUexrlYjUSBJhf4ec/crJ95rYmI+n2PXlIj05gVv91LR4Q3JWj
ANtH6K/lh+QrqVMwrFCf3QPGOo0fBZnL8zosflhDQQm9ZAIIZf4zzB2npwZ+JU+6+JiRnN+jA37p
uQKSTB/6RyaifZxxZRnkKbahoQdlqy+z0kfMVjwFt8Gc4zfJoXjtclQcdZo+85yIGSsyxnDZbAMq
sFqLJ6OVDGfVEyEfyE7nGN12DG+rp6YyTb6AjWPvdPHRLYbylFiZHzKx2zpsxkFVrnk25XDApsK4
oJI/slLC8rI4xPjoNJHmXPtMMk0gcaOy+XFMCAFwMCl79TPO618mf8U7Ty5L6FoKQVPP/nmeuq/a
s78MfEjO6F7NFlOMmf+qLSIsqCxIC0hjPmsXxQIX9gEJvcfvrkxDY7o19nzmxoMsGSR1YE6w6xx7
z/uxjoKCOjVUqQkShfMeQMg7WeqPaRmnAbT/2aH9VBIUJ7PtPuV0/6IR7MDRqnwa4V3++t1LHxZ1
KqbYuszuP6DfDTZtydnlLhn2HgrAoPnbN3H5GdSMV4bqbA9p8RUcOywHYc4J8jSLWtB2df8J2sHb
58OAGRINcVzF1wzs5M5btQynrD07g9Xs+Q2AIPIYkOF/2jFctiMWoEU4Bj4UPA2jMBbeOx+CUKwb
S3Bobe5HBAMSIE3bZj4OKhiZZXKyx5s5Ed0xwPBAS+KAJ1A6M3U2k580IOptnfLbC7CMoo9gtw3+
MkuAIY7UN6eYfHph9t6BGgZf4JiAXG9mQ2TF/HHOCZOmlx7L0JkI1kLTRwALzKenBCt7W9i7KrD+
ML53n6Ty0a139+NKAH1KWuM4Z4zrsKPuWKk9Il/euRU87CFJjjyg8pNsWjfkKv1ZqXNbmn/ifmY2
4WjQY0FAJonU6TF262PMYIinFacUM4/g5QEkgQbpA5MD86o1mjrhw5Pr+wGPCqkt2ugfji2gLvdQ
aVzpocVy/fFkO/4/0/26p+TOTq6Kp90ihBU2Xs6yfI303mSBdohz8WX3r44P2FfNZBQyDWOB/RXJ
H9Ife3PwIDwx5Gow3KIBeSZcIQ8+eCoWykQYKnkqhMHrqCCqKbhB4X8M2cpwjYe3NY0L8j5zZt1V
i6s2t9saCZ2GwoSP2twzm09fU9bxaHTwFPS7zW+b5TQbWeMys+ChYeCl2OHM/RXMKK7N7Rfmtuh6
uwXgax2LUzZAYMxS+49kHtyZV8PF2ZikxSv6Meu6NG7odAb3uwkaXkdpyuA1ByU8Ig6Gk4wCYQ4G
eBMc3Ljl8ZJGhhu22bq3KFKXmVrOoiQH1A/W3jXmXVrNlDLW6pnqYx452fTL792XdeynkDF/1LaY
SR49SVLYclgbMXcMy0CdTZgDEjzXpRnsvbeYxWlUNAbj0j7k8cz20G13pXDoLyPJRCo834weZ2XK
p6Mt3AuL0TLs4vaIz5b+BKB4V5sQG4CuRolvI5gcrN+sfsGVt2jChxyiyGrrJxNqZKRv3HB62npr
SMYkOwi5UiKZqIXH3cjQS396zX0SDD37G/GrnB0YXrNvAjbh67xqph+Ef6ptRxdTeAyuLIKNYwlx
W/JDDiU03L7WipOeJoa0/SyzZ+JbgzLSCVJOY1P6jIKARUHs9Cow0SVwI/Y3XiTi5W9jpvrk1CTb
ZVDDN2UdwV01cuwU+VvRiIOdpI8UT3dxPAq4jfZLVU7YMqS1c8TU7TYiCPaoOTKNhkUze4uI/Do7
aMJI7VztEyP50dvP9Vivb211JDW/FzNH69m2rQOsxTYcqJUwnTSZ9fqzCc0muCM35oDe6PW+omgC
CfKzLhcVykERdNEvSZVzuXcxsGrQc6FZbZ+GwWcLX8LDAsfaU13dm2b+qjzrQ7I+qsTIfIWYqLSa
lK+5t5IcIl5Lj2s6nw9CZM7w7KQyvbKmwm0EzbYr4ZUHtnWVXvyRBk0cqdE/UBbJrp7oL0VFx3mb
4o+DRzBGJSDFOP+vBs0WlG3UoGZotSItKA5NT11bPsY+cEfL4mMjRR8T7oPc2FXZpephHPft8iN/
0Er8dkq+XJe2fmvHji3vFHxlUNgPadDtoKPgGl6tbQxZXcuVq0U9jXxNkAZD1M3l7ZI4+b7trhuI
IbN5LweswjjPZ++xC2ptcexkwzicPdMdL3O9fSVqztA8+/5dm+xMNY1QC98kAqrzt8nt2xf3/c2/
/qvPxclbhBd990+NpUPE25X0RaoERec2WPj+xvrvf/p//d8qphi7kYvnGpQi+p9+4pSbm5qJe+bi
Kesge/liciUsmnghbUT9vy/mS56PM6Zf/in973/6/q//2//2/V3+50f8b99FCM1lIXNVNAir4EnT
2VScwJCncIb2ibXSMGpGknkLvktjc6qmK1CotH8Ts/iTgCV9BDw9QzUr/J3oJIVtuh+tZ9YHQRw5
9PheYiJmOjpQtOI9GaL2ggWJgeDC2lWNTAvnKb/jk3fkEUt3aeFMooJUP85GB4UGRmXtLuaORCmb
SsYcLqvanVDZNeH/xwqgDuRYQgXcxujjry+qgwHFv788MzWCIx5zoDBd7Lrj0RUB2EHrZ5I7Klpi
yOoo3F3DynlKIpaduRMyfLcucIhBP0N5jb2o1s5Xa8dPC1QQrGLMqFhiG2r+ZbeedY2zEXgmS1DP
Zy600OYq0sc+yB1mhg7hx4lEke3hJd9OlF5svKvqrzkE1cts/Rit5R+Gq2m0mvFb0lGGLJzl6Axj
e2mKAnCRJleDZ0uEvTwWLUKAeOZmP+vmz7rk95xdeA2awzt5aObSK4+CRZYPHBf2khsRHUm/2GeW
ulVxKCfjRooI4I/tvs3QtbmlZ3wPE7SQnf0eGFDAD8z0Ac5YdbJ7+VobaLzHeV4iS2UjsObpkRrI
D6lm6jMcHEw348RTwdBpWsGwJUmuMlXo09YVgK3TYdtR0r2IRr7ilVWcebnR6UqP27hIR75e5IE+
80OpFGhjyDRhrLyZxfCfzuULd+z4CZvBMS6NzhlkPSdMYDt/7K8N3AV21Tsemqrfl7xooqyCxrg0
Af5tXT3DsnxJae+yXrenqN8gnIalfVBjKKblQt17cFEfUaIk/s44ldb8seApyK+OWXpVLccAB3QQ
BPYZIH55XYJmPxbVfBLbHQ/7ecH+YIzhcZKVCBr+LKyksqHarR9cFAFaBdCxgzk9tXGPDrUg863h
q2y/f6t/dDyfEYo2H9iWM8lcPG7e1YdfFE+udp7ymdxb+k5bsbhKszWJJTBYZih9UznnHZvx0/dP
FLhgQ/g9GTMj59QzDiMzgyntvRO5jWVXrsxiA99KSPPJmE67fax0MJ+6dIK2u0C1cc2FpdWmP2qu
RebyOHvAwXxpKsW/d2Kmv+z8xPdCw40vfmfwweE8TMaV238RHDjkoUnmLrhpASo5T+HScnwr4bvl
2b10rY8RwWvoBPHPobXunNw7jqVPi6b81P1EphHsjj/HP5w4jdli5+plctKduZrpBVsttxpWZsIR
RJ7Lb7LJp9Up8+CDuwm7bPkBL2Rh4888asqNYh/nMX+xAMZeGrf7x6SH3KdFflMEGXZm54X5XB5n
mE63OmWzpdby3Zd+ALWQ8zrXh73PRorVtMwfqyI/mUacHoxGpPSCvAB0J/S+oGLqMou7RgfGiU43
G8eeCilFBzLeKeRni+vMT8/+P+ydyXbkxpZl/yXneAUYYGgGOfGedJLu7IMxwQoyGOj7xgB8fW6A
kihRL/VWjasGguDu9CbQmt17zj5pcpVPRBeQYl45dwOlnICOY4moY4e59TadZ1HKKQoqU+gWXDoP
9B1xh6bqwU2pc6QdEcPN3HUoSu81xn2AmqvLt8acpyvmw6+VlOq9hs0e5FOzpr18DEXJ+D6huqUz
Il37jDNwvjY3YWDTtyrj57gsiTRWMP1wUxDZ7JDxwH07mLj64WfFR4WNM0AHDIpfUQoHSuE5awgP
HlMaCTsEzQy9HfWy5DObHUDVZeGVRAIpQd2gjOrr3Oh7cMr2jWsiCkorIoam+NJvhU4bobztDUnm
DA2NZdGVCFSkrkFCdv2nISHSDt/BnN0ZkXDaDz8zvXDWxO89BVUH4fUwFrhRWzNpNzCaH/KMgSLO
CbXqKVhf4ril7DQvpqKnRNjSWexmnJ0hoqcJ1gd9hJ67mi26o8jnSU/9U0QJmK75PSgAmFjN1zTM
hL8I9QEoEllPFiRJOM40tCuTnmdfX7vom17Kkg5eidAsBzJdzx1sQHMzLTz5iVwqvOjdUj/1Dep3
p4NaEETaE3rFbPKjMyJj4u5JkmB2kVg71dgNd82BPoCO47V0825DOW5GU/0aqdczk7COdhMBxJpx
Rflk1O9uuc3XqeyDtaUM7irmN9XRKCb3tFtJ5UanxKquqJ8T9E6xiXFZd00MwEXt5cWd78hX0mDu
AyucXghKPHqOGt4zE1M0LKgpfAHxV0CEkxEdnBJ1shsTuR0UTwI4UzxJtetjKvgjlgECt10Mi2X0
TXTei6lk/XNsnsHegWPWz0Fr2cyWlNxYufnLdxCjxgUu/7h2463fC+aGOYItEy/KxgiDkJq3/55M
5NwGLTihERlgUEz59eggEa2Nybt3Zgk40Zjud7y0bdmcW13e2VXUAfwLkovGdXduVj1So6Jxlc5u
gQzu2TD+kPHZGqLwIa8NyuiR3EQ09TkzuLIRnP5DpHVwlBARr9rW7HaMsssLGSAqSQiEJS8V44Pe
oC9udKazFSxmVPue2X/Y6jHd1w9lWF7GjGxXMr+zxw5sozFtqxG8LCnXPloBhF1jVQY4YAxMUexH
O3TKi8ClBivGdw+AL0S/fQHT8pcgWN2tkXwzebd3kWJDeaDJTx1W0wsuhd3eQmFxj+eLeS6epncZ
HIxJKw8TI9yNE0zdMQgljpnOONcQ888DufWDY9sQhwvovKq6XhJDOrsL94kIKQFTbrt2bf22RS6N
fLnJr8nfo7tKIuq2BwvJNb0zXhoxRbsoIRjHmdsUyyJjTniZPKuwLa/zJC7hzkT21sVIvfp4SCF/
37TWSPBJfD1akzq7bfgtHPF4QUczuaCKu9gljsv0evRUJLduU3JY9k7tQX8L2zV0SIfr3ZDgPQeB
mODYv2id5hsW7eQqkPM2L6ncWIlhXVWJ9ig7OGDUAfJtG/4yHHu+RY5PtIN65qgTekgLtbSkHdzh
72b3oHJsygSRazpdNqH0b3r0AGaqLqNwTM7uvbITJESAL0ja6BBIeGDR6tyYEzFgf2gZQ2JhUUsq
Mc0UXIwPWpa7W9eHqvfPvlz51dCMYVDiZxTYBoWDefBLoFgX+iDQAescbNFg4pkacd23+mUEYv6W
zbXrqE1dJpaZtyvqNlsb1AR3cTr/U44phaEUYvZ0jFIULfFTP4NTixmcGiWRdkC+kmVr187g35Tm
b1YoMyVQtaidFFJrc7CHKAZfFzF2TlL7oU29Bu9HZxzNBB1+YQidQoI+baknhQdR+i8LS6nxqvhC
dOaphIl9/blws7w5pEH3EBgVfS1yBMoeBZw+EkpKf60pt6Vu3HWO5/+HzWh9tQezGV3ToN9lOa7J
pvxibwYgY9BjaANgaM5Pkr6Nl66OCZM3yfrEdGNT4eijb9O3coSgNOGF3lDGN+9QO4IuSNOCSOTU
vKP/2pwc4j3QLGBgsTLsLxS77zlxMeN0zoM+NtpF4gHroyR3Hgi53LDtm21h22+wzZpLxMHhrcCG
iOQi/J7WKZqiYcpIixnyDVAECqcWGb3IP/0bx+guXHKsjkhCz63Ap2c11UVL35nxWWM8uRb9838+
3Myv5nU2EIguhoDCxibrfM2Iy83OL0J0AYdO+JsBdvjW9pt9qQr+ubEYGUrKGJZg1R57HSlr2O9i
joG9MgHWUh6+8Wf+Y0iHwhmBmy8Gtli21UEGICQy+o3rn7LMgpO7rYZpfMyG6GbQMzgxCVpGzc9e
wMr195qyjmh4/vnfxvf+3XzLP86e/0MubFhf4gbzERdr3k/I3u00vUBeSvl0pwoz+h6WDRbIoIBZ
ZbEj6F5ZOwinw6rUIu0VviP3roJBcJ2WByuWZNK6NFvpn4J5Gzv9sfYk+Q11Rqmbw2rVTDC+KF01
p8AkNvRzLZEhGDmzvRk7om40kbRvPZdIWx/zZxtGxA7K/9ySwJVr3EwFENog0J0Xv8wuMotuXD7o
T3obv0Sijx4Z3XT7FAfMwQLueZciBF+hRUKIqSBpToH2TNXHvscqkay6OCK4iDnHuig8sLz0TQ4j
VHRQiZw5xlGE59qF7V0Fhkt+UnOJtLwjMTwNr0oPZBuTWS4IPl7KOh58YOD5c9/Y/XtPs8u32u9F
N45o3JGCCnnX9ugYEkdWxO3AxC2p5e/LbADZxYQanDlG0qxCzud0vf2tGoqTUU/ynUvrgeqnf7Sh
PnLD9v1V28E+iH0Ldr4h7RtsdjgutOyA6RKSNibDONxx3653k4ZFRe2aqWxesL0hHG8uOHfx7yqv
vRIxLher53ak6vJb7tjeilCUR7RY1mUcyuzQmvW4ly1SzD4WRPYVrblNGWaEfmG8/PNRaP79SiQd
x5AO6be67hhfzzAaPJEGeiQ9eBRMDzrSZZPS5rXTP6e9OEczzcwKantLMVEcU0BklPwAyiKhZ8bv
qpb4qZmbqIvXTFLnJdop2Ds6fXJ9lHR6RxLpPewdosEp0M2q+ql1V07bZMB/qEESL7M1C4/6vR++
IGxDtEF1dG1l07Xe8pepq+QBbvh/OPlme/0X4ztqClxv0CUc09CNL+GTmqy0qRNOeJic4hQloziJ
MSL/OtWiG/CBRPgKwmuC/KGAlriyer17YEZz0lTHBLNuunNj4bHsHUH3RwbXmp/ac7HSRCaDZ7ns
UX8HWY9ycBZCTsMPA/ffytRwAAZx/MhJVG48emJJ3dzYZngpCnmgHJ3s0sGnP+1UcpOKTO4quW/o
f20m2ln/YRMY9t93PUQCS3o2fg+qj18ZFU6vlziCq/DQi7I/jWngXne1Sb9MfLOdtr2dQA1eVkH0
5lhoN6yofFaRv6mdYNjZjk5BLvPKlzQ5tb1xn44JKuZMmA+kpFurCi6jy03kKKu6f/aiFx+ZwrlX
/Ws16PpBVCM+N83Sn8yYoJzW5kxrYvwqY3FqTR/5Pm3ssEifchpvpymqn7WgjdaRn8SXcES7e88h
/igvHzoqQpsqgxPSdcU5BXl/qmkhXw3B+N3Vmx6ZabZryhF1uLSfGmDNpxYA2Ynr5TcicvSNLQwO
0zZq79APmbARmxtRdZKpYYY9RGnXHa4ioEIWyWNqKk8NrZpNO4rrRVvCNfuiSZny9zo8ZjlW010p
jTu3K4tjV9V3pjmzaxBE3WVMBktvQnGMXnJPr/WoFSWekzaP9m4ncVNMLmBY79jqFa0CpUdc8txb
aXTJXrNbfUbSWlulIUjFphiUFgp0p3SvhGw0REvIXwakZTvqHz8dqIhb3NTJCgtYDmwn9c9EdJyo
OKT7uAdqVbooiZs8IEaJ6ftWNzIyuFwH8Z2hJbtIJPlZj7oDklPkexHzcn+i2C2NIFlNoYqPaLqb
la1RNJeh62+NyhB7q024FDwxuGL8B9aIPC+Mz82rNAjzBHCDlGvqX3THbPZTiAgFZyRjvw6DYwm+
meoJ8wb4u7+IuDqj27w2kGydVEZx1MJhSjwZhg+mXec67byt7UhzO0DX3UaATmmt52gBHdQWY6Q/
4DMvbtNwiNbK5p2hbzNWn9wnlGIr02Heh8LUvsq6kQZP6WuP/3xBhZb690uLIxzLNlzLsGzva+Zu
aGgUhnpHg7tOwXo2EZ5Sh5QCFN1iNU7Wz55J9F1exv5mNJp0S14AmMfQ+N7nTgA9gcKdBpj5uvC8
4dxoIrzoPG5rGdFXxDlHhxpkwa6HmXswTfu5zYH0l2N2LQsJNHbUkO5VfbMyw7S98QA5e9ItmOCd
wQiH57ndd8uAFG+FIZxtlKP69WnOgxCN927ftisodrwvoJwyOHnKXchMYMQifuil6jaQa+S1hPW1
CgvDoDNc/KBtTqXaLa47iFmo+zkeI2k4NyJtySS1o2YXqjomKQbrdja2z5kSzlkl0dbEbTb79HZZ
eJlpXfMG7e4iIpAJoeVZiFfKF/1BK+iWF/ClGUTcOIxwuZModQAegv7EBrXNBXmrer4lELakL+VP
B9MOzm0eI7lhCkZrbryAe0GuyuyDl87RtCnrpcBpDxkVG/JBlPeEjfY6GSvoFNZtPqG5YuBtXobS
ww7YElyCfR7MXuCZWwsb9mqCHnZKcobmCJOu0GGuDa2cGXbZZZ2ijFFYk452Hug7ZOyzqG1WQiCu
Ru8iH2KcN1S+oMX1PlrMOCmmg+cm1U2EHmQCW7G1Asx4qCTjIM7evARhgBcL8md8cRTEbHwQon7L
Uj+jlSB59Uu0+5eH/48mvdvzvOv//B6l/vek92LG/Gx+JEX7FfIzv/E3yI8HrscGx+MIwyItmjP+
D8iPoVv/0i0b5hkEbof/QfLJ5w/97/+yvH/pug5mxKKSp0vdYYDye9q7/BdCK2A8vI3JITOD/xvI
j+GYf401t1zPsUwHAxK/UHJNMr+MdQgHR6oCzvLKXImZcrssEOGbjLrMicuUI/ZilkpqM+G2XwSf
n4+XJ1udrKQenegHe3WskdAScHPZZxaZupMHVzWt52ucGs2VtDoCrJB9u8wMZwJqncztnFBDsEUl
dFko5QJ+iczeu6AstXQrg5ph/GGBjS6PpfCP5lDBSw+ygNxAjK3r7C7v6adOYfaUYmkKR/OODHv9
kBNkURoTcrUIqQH1Xb8/QSscNnlMZxy3/mMTTA+ZrrorpbILTYmtB3CInmpS7mKYQNSskL4Glnur
oH5YfoimcAJrknAnr7yxBQ1UdIxLrENrGNkmGMm9K/Ai0Qiu3kwuUrTWnHNpMoFwk7umCm5HvX1O
ZeVshGQEYabxFlZCsHYybGZaBN/Rlv5VlTcYyCLvlz2AWctwK8HF4Ala/XnZXkME2biZurZaqRED
IJ+rbDyhmro1mCRKAHpEmWZQn51NLnxgRvqdjSZg52Jg9WAFmpYAeBEo0vvAtMwf2IbNM+MRhJGo
kYYcXUlGTkCiZiNS4I1wiEq8JRIbG5hGCzz5XYHGYM28o2bOtrJikovb/Hs56w3oYmfrxAa3ZxrT
MYzql9J1H3DH3xtVfXYb5xGz2lPjApIMVHzwMhvOk89251rmVLeCYDsN6URi9etpKI+Ku8QmDKqf
VYvspjDzn3g/hwIxUzr5W0yjlBrUm1JIhk2fpsEsDk8AROfbqSHUpZGYFCJok+XO1KMBAypRFI59
UesUxhojpAGaS39bWNUvIZhxjfo07cOOvmVw65Fyn7bGu0zZW2n5kPXIlNp8RE8eyl+02NfoFY9x
G9CycebivCq5B/CPxoy0IVaGbel0HHh1+D1SFe0qpxh3tWjNnVPgf0mdtVLeaylT3BKqPuX5N6Wb
qP3oVawNjocVsIx745mqZoUeLvNoJdg7vfevzMHbzcdTqReHQnfpPBJGho4CAviUnqP0IlcajHgA
jRlKacc+iR78hzmRf2hFqLOoG9MkG3+SsHxDDha+hDamhqvrsHSwU3S0A3oju62HEb+tnjzVhv9s
5iRvd+gfO0i6TA4lrVVYBFopflqtftawk7QGza/EwAzsxgdpCgioblhwQCAUKEGIKftnB557k8x5
Oj2xuWGd3rs6hSpwdhfeNJxMl3puoYpqAwwfDyGZRJUNT6exzmRfI6NJ/RtJaFOG/ajycgWp5FCb
4HT1kQmKiK5rt31QiUpQkmRbK+dItkU7AfNkCNoG1BzWmY0uJC2gVLVlfKjvVe+ykx2EAThf1Mgw
hrv4pktsNPoyuG0H8wi08gh/ngS7k55TenchtoPeHX/xBS9ZZJ21sGpXSR294p27AElJT7S+9+34
lfWIOod9cDWMZ0PM770ooz7ZmX58FVUBU/dN3+1VT04MzWG4fTJgRwmQuKaFM0xYKFOlhLgywh7B
QHxqDFgCQfUrbjVmhjfY1B/ampSxgJ5va3BO97F57sLrlNIo6rvm1jajJ2XhCGpQ41Rtd6E0RfZG
oc4C9qFDaYa7BIdX/L03wYBgNPjVEK1AkzjBWKkNRzvV772Yg1lI5FBMft51eQMvE/e0e2rS6N03
BgPfq7qjPhHyI9sHozC7lTWiyMJ6ByIJRaQ7cUshSOW+D/u3xizu9LL/PpT8SED/N5ZACtziOeNf
vnEd6xx6OYk4FMqdLvuhDfWjocxNL6zHAjcBycXuGhdOZeDr61P9zucmgPD3F+iMB6UqgiviX0OQ
H+HU7zRRtnh4uJu0NH3WCKYBim2ctGsh/CYrMpW3orhhbI4ZQs622fxR5+OF68Rb3Udfk5gYDjOS
k/1uX01r782OuVZ0DJpd+TaN1rDFF8WHRHSpaIJuSbRkvDbl7qqdyFmhQxak+ewCffYj/d3xZ8SE
RSFosjqgL86VL/qdN6ijM4Kn6bPpTEgE+sB6a82iLkEaEZXHdS/SH6Rk6Xpwp8/Dw6y9InJ3SLKz
lflYTh0EeV0pt3XnYfJHxNsaqIXz27RP39GSIMVAoeb1ww/XHPSNOxTnnoijaD67hqnagbKa7XXh
O1lR214R/+XPBOnYqxnbozbWvtsNNeik8ajQI3kJVL8h4LZbM165cXP/rSczhRF66dIFfG1F8DQM
AGpdCnl9jJII7NQhopy5ahz9W+63GMnMEC+hO14MlQnICoYemOirQUvOY8hwQvlrpq/49DV/E9pq
r8vpzmByhgeXNBy/QpY78LmJda3noAjiFmtZbB9KZVAccZ5pMoTr+WinBWjsGxddSUCkaTCIl0BR
0IHH8JqZ9S1WB7yVMe3zbznxX844vHtDu9VQyKP+e8Txc58PiBRwA7/ESGv2xARdNpOJXxCIQIH5
twqII+XScNF6B6NxEcINxa1ZiDtrCo8QucKVka1MAfvYq+0zFlbE+vyRmz94eEFo7/ywlCDVPoqf
yokDUUcojVLh2JDxsnFkyfUOlxnznWpPNkSyyibm17nkuCEZDJ04dPFumkgHTatvUmUVsheep0GB
bx/C1RVDirUqdO5uHCGmVe+DPD3Y5Zx9Yl32Nj8YheejN2THGtk6e/wlMshQjif7Jxk8e9uhohor
7dWjZbEuJTFloXehEvO6TRFRNVX6vQVFvi9KJooN0ReJcte6DuFEYRkjSSEXx0iKTddhCiij/MGm
yrBB6PLDtOKHfJzJQ3X1bo4Uudzq0Ux0bxuXCqZLml7RURIrH8P9oJuPRc/pGpbukwOXtnQfox7B
qun4zwl4rK0M6xfhknBiF+UmKOI7O/Pf87wmlcRj+OTEoFxGitfuJbx+4h71iOsNURZmNryaZYmB
N9BvSvMVBPjKUumD4aFIcF4ySLboPgKUA1TVuSJmVvPgWhbztkx/1jSd61fPkeCj5+4b3qIX7jOY
MpvBj7PSwbFQ1FSXKNiI2ekUQlOUDPS77w23fKP0ZXr6dyXdn02IpaRp1FXSuGLlWfQjQxIbiuIR
TxPysFA/NxikVjGqKddErStamya9srBjDDC73eBEV5buz0WnR4yPkuAlNRP0GcGPKpluQjO+ozVz
g+PmGkyit8YyfTQbSBEEA9UTbZMGdBmN3+FpzPGkkWd9P7nmdzLdjoVE62Kk6X1HxDTZovhUB79Y
AzIE9XhWRfAsiwEQUBJS1TO57tIy4PK30XLrgSqFvtJsavoenfo8Gr7JePK5eJVnn4E1/xScpiNE
BCCF3ITC4FRI6kpDtvcEAfEIFgz4TxSSgwz+i+6ObzHuWT2A71ZThtihdyC6WB4ZkWtW5lJhKMA0
jLtK+Q/UsNo16ajlyscDr3tzszGUJg6R28JEihI3XODGML2bu7grrw34gpkTgwvgB92tB9tF8Krl
hDbJETIJ7MvnxJglctUbAP+7WEOFmKbhj8FV35yw/0lr/V1M9qy+fY08XHOlzrYKfWQ+tBDpUlME
8Pp9b7XxAVnqnSGy/SjVFfP3oy2kvx6D+juiX3DfiEFJDKWmXjYxWLzI+Sbi7EiG0q+w5RY7GoTe
CHcjDfeAiilA35zcGiQwrtFjvoWtFhF+qq4NPTl5Ro8ZPbRf2xTTQO4QP5TMN7xhzX286Ga7qKpn
b2V24dposEa94vbf3SOKewWEHM4G5j0XXABsqBIxTCS6xfgfiS+uheGNC86dGRJN7t8q9BhkeK7z
FgVFgdgWLFmyIW/yFlkPpkGKdIcQD7WMHwcrfxiDgNv/2geEuibdL2CyQcMnnPU2WgxwQjBS7qRc
VXKgNoryogAcM4XOSREaJnBAbcaqQYM3MAlqbMLNsl0vuquqUPcCFS+OkeLQTWLj6t6bFYx3jZnK
Q91V51EZT3rp0qyKrzT0Npy6nGAuhXkMjquUXLJpUtlaaeKijzin2sRGOWLcJhpZ6UPHeGCKrsKc
K1TlPQkD0EoB1X9rRjhqdMc61SY9n9Z4SpxwS5o1CI453kllh9jJCB57iJUFPSidR7UWeBg75gYY
UTHVousOTesOtEu3NguU4CPXKM+j2eG/+MpoL7qMcOIgREL4oOnwqXKK8atmVs/Z2ZWp0LD4mfNo
WuGTC/+jUM5NyXYNym4Wnr939D+NinRG8WyJ/j0K/Z/BpL7BL3jtQvspsBhve+4l8+8zMLFfVVLe
+q6LDDICKU1BdI3MZ4X4GvmKfIOUcGEYw1UdnWhAt1s4JHu3oCMCYc0wu0MFQZyzOIVyp8ZiG9n0
j4KifCCd97KNKcglOZNaT8exRhf7RwY1ipNz0JjxhS9hfYK3J9cBGbPYIaGQRcmdmMxm643he+xa
uy54kNz3hL1965RBHKgVOQcMEKvFfL0swFhRZlhWY2g4K9s2ou3yMMvwcpYc6zS0yZnICT4N/HGW
5mIn7udKhBecwqhCxpPDW/PK8ufyvnQIKK7XVbChYPv7Zxfz1+dgXbbSroOP71ueG6A9EIUxIEzC
uooQGle4Oxc9+t5AnoWCGNeJqH/483PLQnGmQapswPDacbHKKmUjpCC+Zz3OUTBaxCcEUOP5V+nB
914hvfSakD7cYoFuk+a+H0kHshP3RPEToMpHMUZFCT6mZNXi9r6k+dqiV0YR3PzxryU8l2QyidKY
WI3ssv0jZBVKOl+2POllQ0bnRcCl4qAFCM9GQqlMpsmyOi8KLcg3ibavqHNz81bEeCz/rLTRrGn7
p9Xl3c4II4ezFiDIxyqdhK2d29Fh+b6haWjYNvOw7hnrzceW+9hKEQGthZzV9/MmXbZK0nLPb1qD
qsv83LL9l229rC3PfRwOy+NlYc7RmmAODhWOxlZ1d8uOjyB/JZhHORA+j4bllXpAi0PTiRS6eVMs
P1L0NdunDQqQnHO6wCir13Zotm6T0vOdP8TKnX7CtmPuMs+XHHWUQPL2IjDDXU5e/KaFGsMFlj+c
F1lsO/spmMBmVOxWdPX5AdttZ8MwzIu/ffGffsOyihokXxkinBWz/MSPvReFCEfJUBKbYT44yDvA
nVsDe7CBXg13aYosZ9lUA+W+BEzCH2eNKxyfxMN5g37dgmYV3uBbcjXYW2aYIyeL3fC71mX69nML
c4pcCseFvTgfVctPKrBfIETr0c/zW3rcwqk96UQJSlhfTcaJroS2+/jT+bxa3rl84v/6HAkrEz2H
kBDq+fygo08tAZn+8pPBWTkHYBO0HH8/yeY/gJrGH1gMi8tgpJPAwTt0UsE3mm3y1TZ3KEv5SwzX
//q9dkFwV0jIgZebWOnn716+cvm1U3yNBRa8hVnYWMmWM235Fy9lzs+ja36ucKztfEWSYnK2vlOp
XeikZyfQOBCXI29ZfJ6tfzpEP1aX1yfKoAdvroPMG/vjLW0o99pT2+S7j72aV0GzF0F98XmGL/+8
5S3Lc8vDYD4K9R5wd5uwmZxot7xmLQf78hef7/96CC6Pl722rH28Z3n8sfrl9eXhl+c+Dtuysu3f
Lj1FxihKphZUYUBVqTgYdDbWOlGtH9tHeLJbBQI27oiBjNhRVzbMhuY9rmAI0RM85VN7SxIM5Uoa
oynDQMx3rUpuc9c8qLo7StIqLqk13mLlKRoIFNDBWmpEWCMPpga5rdK6gzYCX1gWBYr6y9qogZIu
j53UFZiydQLMncJpGY1hbnbzPqQKWvHK8vf/fjUnNH6nXCJK0nJCCvIwWnF4VPPCjxR3geWxL2xk
nctqJ0BjR/UsZRrgTODXDI7LC0HAjcJ2Qe2SBAokiNNnWXjzofn58PO5wRzYxMvLH6vLS+5y2H/+
/T+8/vnJ0eAUB6sW8XAlh3rafb79Tx/3serMP+dPz3589Z+e+PyBn5/y7577/Pbl1cEmXdmv4W+Y
DYb1f/5Hi/ng+PLxU50HIJTax4+P+9w4X/7uTz/182MgCw/IzJlLLX+9fH3MwWWk+kuY4z0GGkrd
6k+rSz6ayEaPuGv5ETK4tF+Moca6PS+W4MFlbXlhedgMya6DvLL/SBpckgerP9IIxyV+MIAVzAwt
CEAVzreRxbvFj+Hi//k4yUp7TaGKQehy3V+SB5fFR/zgkrTm1UiWCtO4XTozMlPc79v56qVzg0Oi
w6SmXq5tcOsYizmQgOcLnKuq+HL46OlUyxACQHtwsBJ3y3yZjhDBqaG+XRo6wXw/0skrKqLcPizG
thTHIdtrRlR8Gt2Wh4iZv2f0DrbGEl84n7TLGiOJPTnrNZXKiEBpKNvgYTpm5nWuY3pHRrnJZw6Q
O9MMyj/WvjxX1zpMuVgRh1bRwWoNuMfLQiGAuvx4LtaHPYjrtT5Zq+W13vKsfUiG1bI/MaT/lnxn
sGEuP59DKM0xIEEvjGMM+bduGP1KiUt/ACGIGG1uvy2P7Vo8+UXhb5f22tJto/XNBll282f3bSzr
ZM3smorxPK6r5sWytuzpL8/hpmwoDFZv8XJ7/+jAfawvO7rPqam1rrdedueyiz87cvZyK/p4PN+w
7ImhV45WcmnGRYtdcVkdF9Nh35APmETVO173Ep82NBBLA2/+pz26PBnnBbVZxqqdprMFCABu9jZX
+SUI0pr3rd/Du2AyCMIPQCqs2ix9lDPiKe3bQh3LIm4vRvvF1736cgkq/Fz8u+eowBy0qCE71DCb
yxFhwceiJYmPqqRJZsAfz41VQFhiQHUZqoK1qefsxCl6NQOvvKAGKbeq6b9JY4LFseynYNlFyypO
tEcfoy4kxTlV8nNPLDvmc++EtcEk1YGPsOyCz4UzX5w+H36clK1dbJMxeV92w7KD/t2u6ub9owpR
HgLKXctOKW1vZ5WZvV/OtI9dtJx5btzLNUBHWiKz4waZ0Rqo1XhI/DzV14Sg15fz6PxCaij/FvhL
lJRvPp2ErZq3U2Cw2VPXxtu/PP5Y9QKnX+sh8+dlE+rzdvzY3vPa8tCwgIaANl0tZ0sUCxc2hfv8
GR3pjSSCrZeTZ1kYhR1d2AX1s9KlNW1n7rA22fswT2DZhJohyJfDkB3qIjkMudrSv6TQvLw6zVcK
P8etZE/l05eQ0c+Hy1phQX+RmkbjgQHEcqSF82bQ5s9Y9AL/X1rxMJbv//1fP35mEZLypq2jt/Yv
MUgWbOd/klacEroYRfZXWcXHm36XVVj/IunIcKQwIdCY0kNx8Vt2EtoIxBM2Ii9H6KguXF76TVZh
OvMryFiRNLoufKi/ZCfZhuTiiuqDm5REcfG78uMvGpngvfjt8V8Cvgz9i86LJ5BoCA+YCMIKk69D
B/an7KS6T9AP2wbQq8g5psUoYACTRO2A4Ej98EkRmlsOcKdKCrebTrtPXMOkukXmXpgA589a8LtI
RtY5UFrqBAkYNNwc4JqsC3Rb2qWOnp6C8iVh57W5BTETqjw64mtlHpWsTbhJa1W3r0MFzR2sGV1+
ZtqmO22s0QCC6CU7tCru5WRm0P3doN/EIagqUdjOZWnLp1KSXFk33OtrXbOZS+DhXNY+F5q1HkQ0
QGuLNtLBb7i8JCDR5R9vqlThYMsPmh1gvCcvHQXCqeC3RQDMBHe4TyK9ZMywPEyyDEA0rpH15x8v
LyyLaH7HsrZ8yrI25pDjPYnxkIIzGolfYTPji1ySHyY9zY7LAg4YbY3JR0cKv9ke8QN5KOcuP9ba
YpNRpVuPEzDuwMBj73dwIaYpPbqZxxzB87TbroqcXeFfQYoABNUw63BNOoufi5huyZrZigt+xafV
5Ue93BAVQfKhFOWRrOcrSoDTtrnJbEk/u0FRl6NHwWuWnYVy3+ySu2NfTWpLGv23dMrSTRiV310X
AIg3Ore+iuuNHtpQjmM3PzaE3KzqADKrq710LlG9Zp/u+kpL1oY3TAcaDFck2GBkrztnYw2VuA5a
YVwParSwfrfoiL3A1ndxjZEUG9GF5tLoEE2Ai6Azwitt/GXmRn7deymQ6ym7Jr8J2IR1hODTEXLQ
beNWvEJ77XGG2oSt6Lq4RjXdr4269TemLMzrspY4mntuLlHa349UZ4bEG6/sAY1mLVECBpoMr6mf
cHS2U7pT+HUg6JgHUNjZDVS8GrhI3e9NAqQskCt9u8JMNe4twoEGCwceVlpM65m6QhVgYaIiLEQN
OIqGQl7paWTvHZeUnPk1r1RsPaAnmS/61fIHdgzZWNTa3uCffk22gHltzL+6bcKnXpsLzxG37/m1
aV7YUXYahST1SJ8e7QD9YEvJeTUm+XQF/Gq8UnbE9pApPQvtzZnaYDcRBXGpjCney5EAm24Oym4s
hroxwWk7TJV/eU7VOJWTG7IV5jjtMDvCI9UPo1bvYO8x05ynmw1fzoB2Xl2e/FzM5FqcXiSV6yBG
FvmxYfHNMVDp5ZGYZxMJ5EEavUTU2ODm54LFtqpvJxk8DhFFYo4NcSzQds5jXTlwspAHcU7nWLfZ
0huBnt4lQX+zUEk7OZX0S2rw8hVkixW0PAMH0Dn5H/bOY7lxZtvS79Jz3ACQsIOekAStKFcypZog
pFIJSHiXcE9/P6BuH53+o6PNvAeFIEiVRIc0e6/1rYWdVyUepHQv/7WWQwb6+sfSd7Z/S6Z/azlr
9RR1667BNnDUwyqbt78zD6waArHhbC4HMGiWzSfn+UDYioV7uBIQm57KJarN43qX39Q0rVlQBI0w
moAhgXrzom6QVR/vBoe+rV5GeUC0CaEbfk0y/IrSxHLxOx37PoiXBXuyHKaFtrjeWu8bPYiqaYbK
3oDm1oaeDUoE53pHgZL8sDmwKjATbui/i8bP9u2yQFyf0pxH74ZsjODvO6kGML0edW3W580ZquCO
8j6VJt9F4WLPBj0Vqwn8AgkO2RndFiMLqxnK9VuxlBXddeUMRbM6r9BQROB4YULQVyaGQL3QKaaL
/Ahmea/jtJRFfUAGHe9zzZmwwnbPYnHv15Tx92ZJ6zXkTZc9WpVcGwgBCY2BCoZegN+jr+F0BNgM
EtilOQl/67YQDKLipu3reG9L7bNYRHmS8r8qbMhB2t/yC3FfTBVrxWktdH0XT4fag+clAeWWmk7M
21KUXL8A32W9tiwfO12BXloWvWs12LFJ3QS3RVEuVMvkhYwe0VaCid+FXCkXoIi2oEXgbRFaljXj
LuoE1vPe/G3ihQ6I4sIUNbcPK6e+HlqBB4Am4Zvd/omWpT8hM4RtzMsi1iVLiSu18BETj0YstrHn
fJEf0wAV4SczSJi7sfKh2S0/jaZtIlcDUGCYqMDNE1DFgylROnX7ZjrVNLNPEjwzmzWN7KtpAk89
W69m9jjUY3/6x2tfT/u/VVfch1MLXHd9G3BrbU0dvfJ6th7WGqU9OhDxp49hwUfOiSPOFjukwK5M
YgwXTKSZE1uc1PE20/l2pMsXNIWQO0+zu2lMYOlhjXx7Be7Nt6MrKAJrBmU+sJde0dwMC24W5H68
Uc6IlQnNzy5civkreJXmhivZKCRGM55BG1ajLc+TzypA7+MfescAQfZjFMBQbzbV6CoK+f3uG8I7
UxiiFLbsyF2b8oG/BTVZneKeDMdl85oTfJGkMjxmDnNBRRZytRQ2HFn9+2G9r53Vgx413X4d3taD
WGSq36f6MuTlUqMwGLnNLi4j5lZFaOyyno90g9FgvbkePN/2oTa6NgLV7gZttUctD9CWM4bDeT10
hqJy2gKfXOjApFtenRhdBykKVFrM/o6N3xx0lv5r/bvreLs+l3+czkvlpnBygK7s/F1/a6CDOYVp
RR2urycLDm722tqAwyEJ6ef10Grgd9qcd6TUI+vGcOv6YHaID1l/oTvS4otpabu5qMYj2icNwg0e
suWbGcOsLLHfEaKxtrTWThHmbIy0uFr+1omHsCYDwt4kfWzsSZJ4y2oCWfiP0qMO3bomA3Mt0gui
vfSw1uzXZkU+T9SVvvsW6yPfDxv5sVWKGJSlp/F993oLk1x1cvtfkJV4B0A3ANdnrFvOiD3Fp76U
yb5P/94STnoS4F5V7UQGeGh+uEwjyuvr+1jZTtlfEvKq6LaADeEVF2Yxnq0k028S0Co3tvJPfUX7
NnJJSpBN8UfmvXE2NGGcyesit8r3H6albrGCUddbyVJ/KmTDDn+9ud75/TP/q/sgdhI+oEXp9vuH
11sg35sjrdfd9/3/+P/rA85SK1lvqZEASk0T1t9Lr6pyAIvrVVg3TkFtecTPbJY5EfAM6DB49nWo
Z8eVyP09hX6frrf62cKhsD68nq/T7PdpjraPyBXwHWMjN4Whj8E65azI8aaf2FGv58NyHdkWUPa8
RQ0bL2WA9eDpZJvz5VLesa+H7SAqdbMeRmSvu4kZGQy9bHeVUeFIpzPEjMwQfZ4m1Z/DuQzbI8LI
8DBFbaDqozXxbjhQ3OftehPqD8tkOD3Uk/7x0L/9lFTJoAdjTmFg/akC5FdZnWaX0SdYSyntcjV8
lzvpWbX/9UiVOtQQ14fYtdR0hpci+rw0VAg2K8kZX25Oa2X4+7eYrY2Cyh377EKQXror186FsXZL
/v7yf7/n+1eGS4l6/Y3rfWNreiflbte7//FTMf3f6e8jf2+uf/3vE1l/dD2XtctPred//+L3r9IT
jJKm73TFxXUBUP/j938/i79P+/vh79/+f3FfmV8St9abfs9G6DSHE8KcdEmPpTa8g2hUifmoD9PT
WFjjdqYkine9vrUSnT4oEUU43YqXRKJuLf3qJYW+wmJ2tvcFSu2DEbr3bTpWP9kKf7FEf+/cuA5m
6jMYKzVCREx+3ChBX+amTZ5UGz9D99F3KklRR/gEkCHp3uQhStqWfIYgk8RodGX3JErJTOPRWZqZ
USAw9E/zgEBN1for9qaZMq+BYsi9REVy0WIyvpA+wDtbXqY1sgsYVLvPNCY+B4zBMKVBzfp0O3YJ
OPyuo4PdAqXtmyo7VEX3J3RiyeWLuDHW+zezG1GHOz+9pEOkUyWUICmfWU2zn0bjl9AgC/X7voQR
b9Ywk4mTECdXAW/ncjmmbUrxi/cta60LVmDF0CffYo9kzzj+HKYPAKyw9OCVQiDq91ERv3Y9zWBX
xCerZkNakJYYCXEQXXVnVFHHR1XDAY/Up4PzudJ9+2CGVCRQXO0jZKUBfLdXxOSftrZrnKWAkU/M
rfzXJV7wMSXgTqR7m1xAoBU5nNzMCeJMfKRh9uBTmnjp8w+IdoFiyXU3KVQfJCKgAFmAbvp9TfGR
LoAwoVm6Dby1gh2Hpapt5PyafU8H1OK3pzLFcKhnoFkTASSeXfZhbFDWI+rGfEEHDNiwf/C97l2f
23g3NtFLO/rJJQW6uaVw0u0qto8BICAif1JYw7kdjI2V7WUVQ7EX3nvCN/2cMFPDJ+3nvR4TfTUa
z6ELaKAyNXS0LEBzVqtQWI3D2IXnQUfrFVcjvcTI+OENjXUgYOQU57X1KC3vh1dlt2ib2L1H8BTQ
aNMaIXOxHgdQZ1rgU87YhbzlB+n4B21Ajxzl6oYMgvBT69sb/iF2TVOCRYZmcVkzwIHBazG7MExK
2hl4MnZJiZPDtrKzPet3Pg3CUxp1zVl3kxu9n6Y7H1PkKdey26pGHUiGI+E7iPgs4Mg9AbT0VNvA
GmB+emoW+9FEOqd8JOKJBTfNQnLddR9r98EDO3oaqlcNcDzVVXA6ArxuAl/NzjH4FkVnXwmpQxrX
Q5IxKYyj5eohOvfuI7itZCJHOAM7U9jpz1rYH3ZrP1o4D35W6Osqhihi21J949VK3w7j3BxM8gKu
un6VLaAWd6Qtbpllw0/RNcgELMxmvCXwBIM5UKTUeHBK1d5PxRdtIPg4rXNhZN1ALGTse3Jvat1P
H5uqPNXRaFHA0vBAGC+FDPdZTERIBbDLSQjmyiOnIxGBZIspbeW26NvPMM7sXWj5P2y3bo/1RSWt
dbAsUFm1UyOhUyMiNS0b0OOEXG72eaaqxTLPo2BeIazHt9FmiGCHUP1hkYtrZiR3NmRwKvO+DboM
+q1ydcjw/jn34nFf2sltHRpdQHTxL5rRzAFkUrVx1qAPY+RzaxahHXUfsyqafRqHr0DPEoTRtLpt
4hYH/UflauGZYDpEBYAtutq6pDoeG20EVpQYQwq9tv0cOmgpIWMULopcBUtIbGWBu5Jde1sg8cR1
6OyVg23EexoU1D8fpdzOM/VP6ZgXexLoXwb5Pg/Z4vfQt0v7A2uNEe4Lv7+S9fEiGhuQJvSIPRnb
bHFf+j77qmRLbojfuMcSPIWt8fWt3ilT8Jp6nXfHSN/8cDzOTvlkxGCR2zLFPuJG23KOMSwvitrY
EvmPnBxPUHg7EETqPnNvWkG7AzT4Yw/jaBfBDwmGqAOeTEDO3p/EriJmJYiNuQrk+K6i4dfooTOb
h+cuyoj9YGE5ttkPX/bPGiiOTW6mwdjGl0kb7wrT+eiLPaS4bCvd5Oz3RB7UkE5Kd/B2o/41xJW+
gxr95ZF4ThAu4V++26P24esnK2BubTXfGssbBIMSWz/2OUD1HXxXi54fHh8cIlWxqwREaJ/10W5U
8qMaAi8r6yBRPZQ4jAt4yKGrsfX0mKoIkvfVlTRULxBQGxBZk+qiF8YnKbnoueVPy8LQYuM5IPCs
/1AIpUgRr7guQBLK2CCLmQ6p+at3a3MbViRlUIeqSqwQjrJuo1YGoR7R85wmDz/T1umaCMWmQ9ag
Fr9Z9nXOQ0x2KAXjAVGQFao3S6QQ8qEnNoN9UY7j3BpFfG30sthEPlaUNPNuqTd7+2RBmkURYWLk
HpE2M1UPdWYcmYXR3XXWPnGJUDeT+RXYC/KrpHOC3jGLXcyicYNpptoQ8f3gyNJGB0mNJB7fLVjR
u4RPpG2zlyaeR9aM5h+zvI8AHmwtEiJ3ozUxFL4Q+Xpp36s4ebZm7b3zJR3bUOG8mvv0xHb1dgoL
k2VBfCd642rFRnGwq7u8MO69GcFy4Sf1vtfGYPa7cht1EQhIi8E4DmsAEOIZ7muJbpt5mQLCo6WJ
ZzdkgCSaXX+ookIdmiIRlHm0R6tEQZUr7F19FW1Vl8ttXMLxHxPQ0bGPm7hr71NYb6Yrly/EfCP1
/H4sya5N+Mhy1z1NEY1EACRg+133ohVRfCphbCPKyEDsgmMGx8DKr9tGrvtcpc1FFfG9K+v2gp3v
w8ImZVQAmS0JTAGKAYZGaoExcFVHQV0KDR0DZhf+NuLxSc28j1oCaDoLSVZgHkMG4CN98GtWsL35
aNgCcGpyO0O1NDXRBXqM7Bglc7QzwFnT/vvIsHjtQUAM6MvQjPptvxG2Bze+lxRRWQIKv73Tpybf
jJXY9sI9kNIVRHYZ/WHPQRUfaKH/2mjFo19F/caw5ERJuIJOcB6K8jAUbnY2E8nyScdOkJpiX6nh
kV0uEzVXXWNojHA2Qmvk3xDGIn1rGtMTm70fhEKlN4MkKCSTVMkg8TmWf42XbcicP4KayyD09jvD
S+frJKoHQ+rGResItim0S5t0KOUbBLdYZ3FQzXX14PcNtWbPCOZIkPAXVeO2qcsLJfEYdQarW5c9
n/ZTc6nAtey9tuSDYyFNvT3VpuI+kr57BxRj7Er/F8MRvGEW8/uqM0hPV6Nx2zfppdH1s+8zg0sj
IoWgL+COZpIODMnZky1OJTLDyprGe1foeaBrBtyaxJFLBirpc1Qmj5ZDg91QR+RhAflB5QU7xpdr
w3tUzEk7XRW/y8T6lBprrcxVGkYaCkJDpo93A3TAdABfR1qtScZ94GTqVA16DELPwHTP0MCA6OsP
A7GHcVqj4vbsk2NR280GP2CZpIE8SxuY3sx9dnubWnHD3mscNmVPgdJ3ScXV9FYewHHs4AM1p8Fo
koNwmmzbLZG2sFqdTFjbzpTOvqRzw9zxoZwc6kDGqCwhku3sNrxJSujxThh/yfaaEKucM7+yjCS2
La8ehfOD1BzjKWyM3RAN7d73XOy56c6u67e2p3CuOvPFMlnc+654yCP7tRLtjgLegwGajH1f0QWj
MZOCQvj1Ti9nEgu0fguxFZ4L7/gUax0VnwgPR6WO2XjpVQoR0YVKZo2PgGVRk5VDDnb27Ko42Vq5
ed/R6Nx2Ojr7wpt2vTdIcAHcpYVauNGb+QV3OfuC0CTXppCk8ZAxNGgtLgI6c0Y1dzs8Iyxh6Ith
pMGuGdPyZ7YZuuxpyptx68r8UxQuWcf4K9iPgaQ1JBL8sjbPdf0HpkGHnSokCTNVZ4laqWwceBwu
Jd80Lit8DOQqJC5KjwwJNLsc9DYKKoPIr5nDX85KG4lki4F3EHc6HDBWXSkszjnZpQs6IZHql2Ls
3wLmwh6YOm9NlygGPA8PgeVyMal3Z+yeUuU/WOCtxnqmxmDg7QrnoGkR1IhpfJ8KDKW56b/2OUkL
uqtv5qp2wKhWbNfiicgZNQQU0i5A12Ku1JySPgWg3MNk3mjLqzQ3kZ3cAZV3e6R1bU7Cy6WX8sOW
2E76BoOkbb4gDvoiWmef2KO9d6L+jzXNt3m6fIBOdeIzY9tmwb7Mm2k/kF0GZQWwR+6/prNxqNz+
j8rHZzOOSCe2Dizr38M0nkgQZLFc+M6jDtqQdKmnNCE4I9M6wILqUJT2tCsWg6yeb2yPC7JE7L7r
xXgtIZWWIRL50X0noDXfVEPkB3NlooEia/MlWi3cUWncKN2saFHW46WzbmkNRTtnJmIjnvNnPQ15
nxbHjsjFbsqmO/YuVIJs7dKxJmUU9inX6J16mQmavmWXYqbEJ7Qzb1k1hTjRGms/xd1v+rZfsZqX
hyg8RiZfbcd6ZpT4rGme7ascf24f1VwYMWwkn1E7tMmRnMfoptd6JtEIEx+ddazItBZ8uw98rX5x
IoI+SOCKvEeunoHcXXYpIVkFHg29TH7qczxv3Nx+K6ctua4kcKVkVvpySSKg6Md3snW1kd6KST5D
71IfmSVkL4qJbVN+xTOJyXE8HWM5fRhFZ24JXTiF4fIE9L44GnGjEJFhNdV+qmjRhbouUGT1KjoB
TK+/F4X2AM7ozk/4lPIkopSaD7+FT/Bqx/zERr5WJPVKGT9HbohJFqOViFLvDGMSt5UWs0OOo3vf
LJEl5cD52IWyAgBoGfQ+uQWys6gwM6pNiFzGwqNS6k9ovFm9q7HgDQmZIi0d91Rpw22N6N3EE7Yk
fQLLLWE+3KRUGKS9YBjc4R1UHHRsEq9mB3BshcolG5KXyXiPTeMtyknk7lq7AhXH7NxZW9kb7S0I
VzfTaJSMztUUrn1ZWLVAWwmntACxNfqF6hNGd7Txx6zV69s+A9Ol1LOc7PDakCruERfdw22BUImr
X/UKdPGiB2NGnip3b3S6HvRp+kXuIo3JWj+HLlLMVsQoGEnG2PpiIOxiQguWdwaVRKJfM9iwe2U/
ko/0rIYvP6bq7RjPg12rLSFDvzT72XUdZjnRk7BSuscwY7dIn2jjKkYAN+LvN1kitzS/TnHl3tqV
Ts5hGRk3xUTAjmKlWicWKwfSkseyklujZQTRO3ebe+19rNEUrFOL4SG592P8hkr/MKKwOUw8hW1l
MPLxnGPhlUFNz9xgOdr4+nXZo8JMCjdGaNRckLwkol5eFYJ8wL4G5CvThDBrs/x2iIGrvHvZ6cR+
DNlOYfAO4Mw+p23z1eXl16IpsXN51xcYFtmphIvYrJYv8eB7O1Oi5pIZq3Ptp5AxiaWtPV1d+dvK
8ns7n+0TODJrk7Pu7GcxbcxaXPVWe26J59yMTlGAoNE3xkseKiBCZc9gjKHP6OLfWg9MoUZnxe6e
CKzqiUnzKqr5wSWHYpsHYvmcjDTxt0MveI34C7Z9bZLGEPFtAYBNzps0ySSpWJv5j2Iw3ghD9feQ
jHaCNOmE2NtYuD/gvmPKsq6pjcQgg0Muo/ieehxGqSG9d23ap8gs6nYgLzl5kv38iN/4IZLTSXbV
bdfme8Dtdmq+lbyEEBixW/+u8HlFA7mD9szXS7sZJbiGYnb3y8Z0JlaIC5cFbWTcEd37bobieTYV
2RqzOigs30nsNuAT0Mrli31Ze/bwwFe2fu3hMG2avykivFzw17+suX8w+bREaAXYueA0/vDm+am2
Rrx/RCnRuGSByK506yZ9vu9yvjGNVZRbz24IcyflXm9+za77C6MsJQTjCovrS7X+L6HUR1F8DG3o
YrLRb3K4/LSRHmqN2C6n+DJ5stlcfRH68iOzyyesHzNCOZ/gmsL98Pk+H9pUvRUssAkCYkiCMZ9u
4By/Z0lzahr3RyFpEVkZhYLxZE0FvLnqh22T00ZSr2u0PwY338cjreLSCx+8caay3DdfqZc++NHL
QNaZ2WrAQBKMqNnvSqer1LjaJdPUHskI2RERzMqmr/Ot3frVzjTqV03eV7N8S7v2Tx7dCqJbDlVF
ikDUedfShPmh4rsQQgiMd/iD9pdNcjVIlqVYZQqQj2a5pYdGFYmVdlwFnSther8Kqz3G0c9mjLRT
3k0PWshW0IVFn8nHWR7+v6CvoA84/R8FfVQ5/7eCvuYPlKn/WQO4/pf/kvMZhvMflgPvSJBXjqbP
+jc5n2lBULJtmIGGw/Bn/xslyfkPE0ahjQDQNGG6+TwHNAorQMn4D4o9IGGhp1rQ1pDn/T/I+Qzf
4QlUf9lYp8///t9s3YbehCzQtHWTPai+0lr/Tc6XtmpOB+XL+yIEHYiCfNWNOxkMN9hj0EkhQ5fq
JRZ1eKZQ3VG/T5+9UX5GetxuPcmKEHYLfrl/HbxV3AAyB9OCsctGcb8qctdDQ7u1q0vqW67N3tRe
eoJjt0yTo3YFSWzSo+RQuothMk9M0jrRj/RNfXIMcsW6GIRbkjnOwRlnDzJZjNwo7Qe233l6VKK/
hML6nWRaeF+Tt7xH8vFSeMjLZ3tbIw+5d3zUzsN0r+paPqRefiJq6NYYPYwzLSw5lTYnhpQPCQES
pJ92iSzkNjVhnPu/Uv+1l7Rqk9dbq17ZMceXaliiYkuHWkpRHezMvk17PaWjQl5C31JcHcPfeixI
uMi8KSirMiVPy0Hl4cEWgePmQDpQ+8KgoFQtB0gWgkbx+5BHzaVmV7VrLFZqEa9GS8h3QjUglsOq
v15P11vEXz6NKfXQcPkMisjRjp2LPXeJ8khn8vxm4PH45TDX/qv5ByfTObK2BDbhURlbX5zOXyN3
rMpgZXQyoCzwNIjkJol1wjgmk+SWEhu/2aTu2VOxvWMFfsfOdQfKdZ8uCgo8oCzTIhPELAVdGFp6
326M3iHySTM2alELyc45RaHXUiovSDozFpOjrRzM/oPbXMIZTx/uauqTkbcnRBvTltsbJ+EXf9uK
61v/j0/i+9MpZWoFEDO/hFUcdFbyRxq5iKm8sSI2EkXIekCT1AReaf/RIRdleHnRfROheFCLQ8JZ
Lob11vdhXPJ/zQwDnjXZe8GfP6+H9QX945ReT31GnEl2jGn46FJQUWz/+mTWm/g+7wdC67fSMN+s
ReBBUY6+7nLr+3R1yMxuYx09JKTrJ82cUf79Cqyn31+G9dY8jfQ7bEpO6xW5XozuXLCjXZ0y653r
twN1wk+RU4Bc26vrW/d9+L5PxCRLwx8dFvH9qrLPVn3EKr9fg5fWR7J5CHdeRVSKXKQFq6FlPYyL
8GC9zvNVbtAuQcG2G8vA7HFBNCJh6frtePl7nqV7Z+oeLIgRKI2WVnJMK58tcfYeETt57voSpZfm
jUTQdvNZeDDQ7OWwnq4HEyIDzKNK27B9ShBtULA/VH2RHhGzkYo80tigFodoZ9UgLzGzCJuKqTgU
YwcrJHz1SupMJeEZriQgxxPiafLmfD+s+r71SVlBJ2V21peLbb0DRhqRF8tB/OvWeuq3bIF8fG1w
7IrztPwHM2zJhCGshQmC/MbCOKV4bS9OTisNH1EUaKKced0cdE2bzn49yP1sjT9l3sDAgTN6tuZn
3tnUYLWA0iAUHPrYV5Dia0bt2Kbp1EWXxrWevGTJcV/eyHoRCMQ5y8/RMUmMW5r+6wO9TPL6p6v7
9Wkaase4NYbkaZq6mStaJ7RwfoAnv9CrrCpQfXubzONH16CVFtoAqqO/kVEDc46ZjkCj8FP6Rnai
QgivJu9I1Wh+ZJ4uj1GqXnSrhvw4iGXh9p7DoNlBJHgAou832Vnm+s2Qy2xf1PxELTvK9ViJ1ZD4
FMGza+W5xcEbx7eRDGFjTN8iq/RPZCvS+s69mYrqzJpu+SqM8LYa+qKG0t9C4ENBCeJ3Oyp1S4Y9
WINkcfAW2I+JKAWnz6tjcVzB8pgcHFXontK4uMG3SJhT2csbi6BSlGa5HeVXBSaAosMM+kVD+2vJ
09SZV6Mef3hxa7CRh9RGCs6S3qLMYFLMb7Y3Hmt7IFNvUOfKQ4zajHF78dPpBZYPbcEEbpcXF5+p
YPs7euq3hiLqPFeGGwgvAzfQtsiVeqgFWhxAZ36WbO8PVTLdaYmH6XrCeAy+fkFVTcOWzfedEIm4
uK2dn4rUI10KMTpJbuinoD3ZYXpgM5zQ77dIhJ7Ki9b45DAWNbqEsa0PraIlK9qwCwiEMXfRcFdG
6GZtq+62sLu2yGgItRrnBEIqbgkl2HhnCURBW5Vi21hC7IVQYuvl6Z/JmIk49qcnRQEma5zhCSiX
GcyC1KRSuMEI6ZtdCqwTh+Kzb5hUahOco3XFL53a7L4jBGLDBz8SHpNqt+MU85+jz3jKCLvJtGxH
YCLFpDB/HqtuDFI3MfbIJX6VpGiwLtfOpJ3Um9jpovspqy7giXX4AREipEa7VYjK2DjRFVV5DxXZ
JhYUTXq7ty01gbNGK+op4+pVdkXgLA5cg3XSR4YsBxgez0sKle2xqplbzxOv4IFidSl9uCxzYZ7K
uN/puvxMI9CKA8qGTexCV+7NLcnasBOYz4/dyAXUF/Ebhblqp8+Du+sJtDxpBbtsSiKBCa3typP5
dK0podhgaCRXo7ieP41C3Lt5uLAQr2nGe0rO5i/6nW8o3Dbh6F+HMj9bLtct0dwomZLodsAudzQz
nOPLpYongzy1OKYCGKob8qjt59kNtf1UUgGx2Vs4RfWcTmx3bA1n/UjwoqWpXaYnexM4927Aokfl
I34pHf93ZiZMJzqyak+3tVuyv1VeJgeIPFyTRk6yzKBnoIzIs1OTuvcXfQDERoeVwfA7WkLJ0yxM
jnOGsKY7ERbxOrS6uas0641d+3nAl4Js8bmTcApI8flKG9d+KJqnZlr4+NEYuFGXnhrIsQRCFOa5
KHuebhIeW4FpNLTTHAb0sdHM8d5M/R880XspI7VtkSVcE8iAcopObe78SSbxc64ic0vK6I3QQy+w
dGJLIlHtZGzdKoO1JZ068pDIBiVxVdeueTiQmp7Jiy7qr4pEok3T6/G+zADtJYZWbASVGcqKdcAu
9IOg9btE8+v9qNdXGRLnV/axsx1T46ZT4y24KNoXRfpgurTz9Qw4cN89WWonyLqia99cYsK+miXX
h64RgoW0NzapgdSLHbC9bTySfxj6o024hCbUFWW0fmxfgVaQW3onS2hxlGcg7SyeGafNDiJVGqlh
4t22f4lJhpcmJBLSjom50bnqyYekXZSm94PLUka3UNMYrLyL9oMqf7Z3aTDOBcRjVfyMI8lKfKaI
myE4Nlz/NfaQfyuJvnS2EJnEgzqqivDWMaWUaflukGr1Z0Gb8cQbkdF7u6vsDkqk1tzP4BIzbRu7
iU3BHR/KXDEdYTwiZbbGkgyYCR9g5J/7URLFBJ2NnB3zMhmEg4OZu2UujbaVIlSBypkRSm1nFiZv
7DQDyYbtSV2CGDRiXaZM74MUpWG4+DGp5lPmWW3z6/l6K0p5ZD0d2oRqrMaSbNm+rAfWpkg8/3XK
lFiQLlW8jBbl5T4voKDmBUboJQJsDbdfD8OyNvrHaalG+xSNyO1Z7wlmExRg0w8hGoK6kgoD0tDK
i6to2FQ1HcBVOo0FOGOXRM2bnnYD+wHbQ5E9i1KfyHNvp6CmWrap6YHuVRb/XsXfa2j9qvteD8kI
smXjsQw6FnxKeZ0jHyevfGe2S2tlsT4UIuzO2XIwaGgdZCxvGgtPISXF9zTSpkCY+UkOfX9Y724M
STvW7I+5Di2srKezE6G/ZI+B4UK3u50tSA/TFnur55mfE/aowEP0zmpQVvap189q8Sh/H7plVW5C
ylq2ddhW/odyehVN5xX1Od/xbSKvofmugunOIrQyWM/9jADPNHfvVhluvspr15ur3HaV5a6nxsID
wYCwrOyHtJN0TpebjF0IP3QWhmo4ZGM53xJQA8LAMn7Yonyh/dwfmUWoVI56dI36+jpbufVkReE2
Ed69lpd8uUtDu6Pj/6likR4WCxldSAW1tkK1FnbJeOsthzDu/syZk+0z251IFwQ6YjTsj5BD+Ygh
ehJ541D/JQuWT4bzW0ZTFVhTX21Rx9vQp/iKxLKsKdXmzp3RT8eQHEnCQp13Bc78pu4RzMQygqxZ
sTXNEaSl5JSxbqMn2Dbm+8iWyx3a8pFmZl790AD+5lrzanRJBDJMI/a7IsSL3bi2sYjqfu7RZJ8d
+g/4VL4m3AzXzgD4Tn5KFKTLflEnBiiwbDxOxCE2d/ESVzo4NutPvUQlkNgXvnm0MWOGTEcaBVdl
CWZMOna0s7R4vJr+9DBm7RVK8y0fBE26bAkVM/5QSktvrfqUFDPh63Hl7AT4c0rTGWKKGSF63rrl
vvUnUJqVnO4SKP57w4FCmZId35bjSJivQGo81lcIVuz/+cJQgKUVU9VmvVUuDCN9xrAU5c1pbLxd
WFjNLSx5gsJLInZBnTKfk810bR3sDfrQ/LEnigZ+FB7cbVfPHaYrZKHjZN230isvAm7xBmoSeoiW
p24LUuR8hmCaZGeH9T1ANH2+MCqc2t7TnyYXQ4OdmSb+4PazBn67T0w8RcSz7LU+tgJiASXRRtBP
fWO6H3z3p+tZ9zGN89OENEQbbPshGeN476Xje+NHv7RiEvfdVPe3BXCXwi20q62L8OArut9Y1Q6l
hYNhYo/1IHQ6O5MNoJlVC2FltD6MIrsUds96ziOAvSvRc8IGHMQgqIkzUiVo3LdKGPVdjq7RlXeU
4G6wiFm3ialddGSUR2vMf3cA/IPJzzBreElyC9Yw2hYqGx/SOiqO4GWppuBqQrNw4wJH0llRBH3R
IQlsDOPUZD+hKrI9KflcM8xcu1hZEIqH0NzFLRi+jle0ITmPEErgCIc49nxoUzwbsP8Ulef20M6T
2NIa5JViOaMNUp5Nig5HVSevpcNGdk67GxJ0tTR8QD3xWFOlOfJri4Agr5pZHj2e1rh0L6G08rkF
Rjqmd6Zsg5i8nBsvHEUw5daZevIDdebhpoG5c7PeYosCR05LiOBwmuKQsaPeFCxT2feQlzzQgmbX
d9XiKKNb+dj/J3tnshw3smXbL8I19HBMow9Gw16icgITKQl93+Pr33JnZkZevVtlVfMaCAYgyBAj
0Lmfs/faiVSVBHpyIrBG32glyU08jEiQQGhml3F/QaWDuMX1xl0yE8M5DmS90wE3Xf8Otq77nKZ9
9IRsYvW1Tp09Uh7pRNP3qZzjaCFUZP9+wo1BAX54jaZAf9KLb33H9UVm+q4ecv06uOAauLum66J5
N9CdrrFZdGjfdLylZr5gJwfdbA4A+qfRyEDmhvm9qHD8Ze37CKYctbDVHKPOC18Att0h+xXHuuEt
sqT8MRrnbBDuGv0uzaemQz8XNuVVt519gsANhHLdncqu++5lhnUGDI55qsealxgOR5U4gy21jv7g
lNqPvvIIabaRrumF+yVtygEhf/Lcd35zNSJHhoehf5D32HZpn0KkCUctdMarkeRM72csIB75K13R
ELeZz3e2nnEi9BHybWE82PEYXnrH3Fllmz9Eln7lafStDQxsb2J6hIJvXOKSM7AjkbuvHBz2HVkN
sGtkrk2qrQCiVTvP81+50WRHYzaPTIE/KqfJLnOI7rFzvWkXQGreHxcMc1tUB2JTjuadSajvLhMt
bE5deBzZGEh6+Zbi2GWI2SEcNQ2ifHwDR99gbagauygucT5pbopqKcJlWJnN/bSM/ZOspk4HmXH6
AV9zD1lwyzWFM8GF34G8TZ7DJQTVd3skrqavhwOif+NuMt4ZYoyHtJgxNEItzJOoOC6uiDdF39a7
IqVLr8XTHqPfwc+8nwnD9leb0X1fM4ukn+hiQb2LqryGQjV/T7zMWQcul5I7zLRTaezxWDGD1/SS
+84xgaR7HdLSeWR4PeD2ThNSaMj71fSJFpLp/2oX0iUKt+sY6qI4J2nQW4daAEqwZIDdG8VLDbZq
XmZtLSJo2c5kCrpQSCWnOG7XrckAdnEZzSuLTT021m5szKsaitEFBajtwB7EF/Slo7+7iZrSAAhn
vRLFcmd3vZQb9oCFq3Bc1bCXUUaSNRLG4dkZJ8J8Z4oxDNa7jrq1E4gSPQI6QtMxKPpoKENIdgn7
7GNqZh/y9fDkIb3JXLM7WZp98pMeqERmEsK+NCvPy6qjcJLghaBUqUEEpwt4d8wQgFSzAY0ixb87
LNXGQHt48fOZQb0pGHNG+IKNdKG9dir0srnQ7K4GIl1HNxh2jhjmZ1LR9mmbjAdKUfbKRMi5LVsi
vQi3j66Zw9ibkD24vkxf61hfQfSAjl7lvxodFxnS1vG701RPcDPyrVOnA26eAKUnDMhlTi3KmqA1
UlBPF59m9dYhkQ4RTLDVPTJaF4Y/6AZ8Zq3mMzOpX8OiT2evRZDMjLElHs385XcmZRPTOo5LsdVn
Ld6EaQ4DUZS4pDoKHT3E7m1F7tGpR7LlN0i24BUUr+jF4PNYwb1rf++SpP9q9wlPtiUjEFDA0U+z
yAB21101Ul0PfuE4p6Kd4efbw2PdoEPW0CNxh7GDvZM22sauGsqfrfFU8KAL69w/h0P0dSbW7W6s
pROdwFbMsmV9ynWUwYMNoJTnjOycpjwPp6zcRuhiaPRl2jl09AEKcdsccmM8VAbi/EKesFZjbki9
2xZuNV1sv9X2aVG96bVozuUIL8vjr580r1yj/DJxJ1XGgYCA7+TEVq/ABjfxQH9QJbdo9bhfKi18
ToLiMLYO51hB/8NIECQtrSj3DoRrDCLE2uSjvcmY2m5zPXTIItOTbYTgnJaFLYmlA5p/vxhOUYNP
gse8tgk6y7zEMh+GNibmeGPhQYo4YyNos6d5glW5c4wXi3b2xp3acS1o1jB9qJFXJU+lW/hbYmNs
0tBbE1kKI9S0Lq8ivE5Z45yatCFtrlapgNmjoeH79UcOgOd3Dqo1hFv0onkAMMVeC3A2x5hkduJr
swuFif1og2qgGd+ecNN1O7uF3TJEU0IryDOOIGY+sCRP1BpEt4eJG1xdwKzrrDbCA6OiHWZ8vpEF
PXC8CErH5kASbSmYr5VNs6EGOWy8kRjuqNCKvfqiSVdYW4YxQ1dH0mQF+smrGAczPUOKs1uKeGcn
tTh0EAuC2GseDV0y+YjzjEeHUtcfmu3X60KUL3qWLAcntGT0DTLZ2ewuZU7Yc7YY3GXRPAeTTUUx
7xdzx1iZAmmbvtn1hCUiX6xzkOf+vp7z9y5PG6QkvnfwBz2jHlnQObGKM/jbkHB3YOf21CQnqU79
DO6Z6FgeU0R0RxqFJ79M7nkmhyfRBdkF0BoapbS8dnq3s/hk+2qKmRg64VNAbfNSIN2Ix7e4iMez
SAFBu4FVb23RuWA4fSZppfbkJIl3UgvRDAlv1yQQ1e383iGVfWePsKZEyBCyzkWzj0fPu6BxLC58
bNHH2r2duN8cB3tjILc6L/lGhHpzYlI/UMDnXjCSBJV7WnHFTlEidjSfcNQ1pySGnjozZ9166bSt
zHl8KuRi8tttVvRP/sBMtZiS5r62v1Se359sB1UYkweT6GZUC0uN5DrNkvq0xEZyLP103BSZ8WAi
YHtGlMW5PqPxi6cF2Zdt4AbhwK2jtvKOWp8I8Nv2jkS0EvlJE+9jwdjV5961rvsgARyy3GNRMQ5l
Ob3bQx0fTA7qtQjrtZbPUPbDXqzRYxu8a/8xTo79CBhj4/NIfh4C0j4z/aqhe7sy5z0uusekDrU6
bh4G59nRLp0WLLLIdk2FUrBo+3sKhPVpRDxCfdtOCWhi2OhQuM1mhPWi2SA84GHA1JTQh3RTpE5z
rHJuwjkqvYsPhj6h4kR2MCeRhR6XYeYZkGt98Sgdxg5Gt6yyXkbHPEGPFXstCeNjKBDsmXVH86T2
0/t0Hu4XLxywnCf7NiXOwCYd8YjPiDoNFunRRruaYEZoDXzCNDD91czNE3UpLR7A3vHWILAaBi1a
nSL3ua4HjOxJ81NP3HrvF+I9mr27sR3ya9lhKxuTtkdwW/dbp1mujVVGJEyhT44oTq8q+sP7eZq6
vZ3xqE+YNu1IXJMFt7rawV/dixrJaGSG/Zfcac695lpHy6PfvMxetZ9zZJl6NkYnJ+uedNFXhC50
/K0Tw/RK9C9V4IszBVzidXmWIO6h1xujZ3Z77wjYuwQSfHSlbpk5NydHz+xtRgqZO9R2jaUmccbE
XtbVgnAOylOjg49B0zQbfy0s7KKnolQb7U8rnMpTUXvbECL+ISYQxpLUkLZvvxZu+Q2NHAHO8/i9
J0pvElOyVZ+jF2QrWotHbHTBCRyH2WE0+tdIDKQ1lGvACt39EnxxJxvgu1Yv3AJdCsQ+nVvEtGjo
O/ulSk+kuk5vSMzjzdjY+U5z+s8en+r2/db3u+0Lg/4lqotiRzWXYm8ua0mV7Mb2bbntA7zRZWSv
F4GXluYTiHW/z7gTYJZRoAij0PN15kkNgtpO2nZN0yo8UjzUMesje7SIb90YY8Tw3banOwTr2Ta2
ySsSevgYojKDDpzEG9U8VpwxxlDjAcEtGvAYaYKef88tKJOTrh385j5pkCqE0gOsIGB65gOhDgGR
t64x3oVmkW9qS6qMElxzahFlyTXoyPvUKNXctTPwDnvi5M7pYp2CtGGm7JiPXCxEH7r1F2cZTeYs
MXox5jLlKcmMcE3TP9/ohG1wTzWq6jRzhXjEmB8zq58oQi/lJ8DM03TQcErgtmCzog76aiTgg4lP
A4IDNmcVSCZIHOFRZQoC7kJ+ErXw5a9mssh326dZZrJL5/L1tz50YDFKSpmNOJIYoD65WisrbOi3
TbXmVXOyaSw6SUwPGQVLkoVaE3+vqc1IfmGlab4sXX2N6txa59UEPyEcsu3sRLgO5cIvCqb4lgZw
yG76O7VweHodF5wZQrqrF2BYGOXlaoVN6HOhNqGU0vJKSn9FaM15EOl8IgtLZxzAlyH/Nty1nH0b
JcNIlUgh5e5MVZ2mMd0KBryJ1TDvE9G+rfQ3Y7YINZHYDE1nkap6KWOQ9s73nC/QJKKd4ujlEuai
1lK5BhPTgUGR3KtdNBKnY+R96eTHASD/56JTPJcBu5/CC36iI11xl5dzQfWt8leLW78PgqIZoZE4
SvCwYHv7azFY5bk3jUZm3aMacYaYeZWsCNMcNLa+laQHbXApI1LJjCf7wRapsfs/gdj/RCBGfLUB
AO2/DtN7lrKt/xCm9+cv/kV9QyVGvjOzTd+SWXoSqvY39Y0wPZfYdBsWnCdlYX9T32wS82ybSb8v
yCZAEoa26y+ZmPkvWzjw3ojoI+RWisv+NzIxy/sttFv3eQ9T19GzAQfWCbL8d+qbj3q/Q4yvnRLY
SjRxKLwUQvTr3nTb9dSmxzaMAoLN2jfhwNXW5+Aumdq3JdcesjnwcHLxLJTsFHvASW4OJLoYB+zk
c2bLMSAuTJqKXrzgQIVo2AhJMQY5Tt7eBk5ctiulXNpIxH7yqdECAUJsnj/R7niDhbMPaZqumh5r
+FTs61o8EH1UAkdCCWw15Li5fbDODP+b3njPPtYFIGjX0Z4+RIW3ObN72C7zyS7oTuDI9NPi7FAh
ZtrC9BRH5Rry4lPZAchMSLJbQOpriML09il1pAcMgtq26nlwdU65bpJsm5mTc4bWXrVxvCHHDu+/
VvwC2rjX7emES7OocAS0/QNTQwo6WXscJoZhAapnWHcwxeJq1dk20m97gyH1i+aF1gpJKzUlZLHp
2D4i5SajD2DI2g/Nj8Wwt3M31qu0Np/qLL1DivhMUW9aWVVX41jBPNpof3TO8FLVxfduMwxdviEV
+GgkTbM2LXAnpHFuVQ6VzuNeHxHpMspxevy2bkwMWeheNA/2szF90ZPhMpR1T3WZinnOx035FlqN
xoNRDA+gtMj1MIOC3J3okOpHN6meumKiWWYKtBjpecFgshaAUUhej7/XczSstDlewMOkP8rsIQ0J
4Qn7Z7sni4T32KV9RXk3jolqQoxDl4+shSEk2krTroE0jsfO9N7k6VmDF0CEWhbv/OUJGWzlfujI
+keyu+46voS5Kqcn4v8OCR7srf8u0vikVY1OhzB4IfzvgVzFtRkQTTLGAzMi7Oxiqr2jYSOx0ShC
NQbi/CiLXntrFIeo6S5pZVanyhteSmFT/c36g7E4MqaWQobT0lHhYHJTx4UyJ8bXHDEkon3IRaFI
z25ZY0pr1piRH1ueEwfA3ldrMKoVqT/uOhqKt1xUbylPfih0X2wv/VqlJPmkA+ZJ0yOCoyg+Zszj
fnExc+KFUpgjtU2qC/VgkFATNrryuRzdpyUXCBHwWszVyLNJ37RuTghHGDy4GNLM4uppIYaq2Hki
FnxaU8RzFgRjjtX0W514OatkaERxd40xJL3cFq0b25uykFZCwcS1JTGLC3qc33wBvdAwtoHofvYp
uYYwI43VktVYEur8tao4RCaPJFrU+FHtb7VFtkYXoREsPGkToSGFDPMx6wb7EOoapSXd+lEPJCXS
bNz4TXQMnK7YNRIRZklY2ChLt2rttk+rDQqhZNjA6VGLXiLq1JqC1cmbMfHR4u3PFxMsBnVG7CHJ
Jbd1bamcTd7TQf987R9vl1PzsivsKZVp93fT2NHIQQaqthjpkV5vxAkNarOkID8FLkcHM6usLfrU
PKMB7SQh47rLFLUHFHFgfLJjKhgR/B5hXQv8Q5SU5Fz5DMHvcNl2d+HCkEKtjVb1MM88x2+71H6m
sNd4gul4+/lY/pL6sZlnyWYh+5K2MU1SUyA1BFuyzxeiUJvYRCir9unyBfUjalGEAS1pfX/bc/sp
8jr4rZiBCjc340795uc7kW3FK2oH0rKn0B+anWg4u52hfG57J9ilRWy/jLmGpHRfjWnynf69l5no
cEJhfRvJhlrwJ/h1LPY1+WAPRhswtesm+5TTZO7rLjlhkn4Z57m59GZkHlyjuCrMUN/V4aqpCnK+
WuAGSFWjcPk+RQPVyo1vLik2cpmYmdcrZ6rx8uagFKd5eAGqVW6LgXyrAFHDho6buGs8sz6YYfna
Cm1c4zE9a1XVb7uk8rZZnCBKpi28vE2Gj0ZpRuYQLG+NhYXJ0b4tlsCtpzXLfpqS7lqm7TE1dXKW
l/Z73RreQSus9pDP5Tu0BIrgDrH0Eb2/19gnRsr10kMXa+4WuhPprSL8Vs/9zyLq2ydXD8oHE8OB
hXPY07r+ZSn6+G4pi4c+mPDb4Kj96k4p2dPRE+V6GoatSwR65ErPmP42dBFNvbAWd6nPA7elIRrR
QcEWbkaPDWcXU2KJbpgRwRoFg/q56OtNgL6GeeCKy7hCsiQDam0ZVeuSWat4WKqCDuuaRFu1LQYa
4IN/nMjdyQ+D1B6qBd6M+2Gga6WiJT7DObpOqT3tHmvQQF6U3UrCtCdVv1ly506yWpdK0PvSxy6T
EcoAjZTCqkUgM3wTxam+bc+Vbu6rft5HU2niE5H6WrUgc0sg2OAMRecrmdsAEPCrwUaupKJBST2U
iEGtqX23TU+iliVzWYk+FDVqVkjmGThzzFgBLj685liSm9WrtqQ5xyZOubyT6cMu0adVMcfHTOLA
1MKBzUItUm4rHYKwnK+uOwiS3QE3OowKTMWVlpjpRS6UfMP4e9OQTOpA0qlzIZnVk5yYfK5GctKn
trWR2WgC5tpWwGuX+rwEdnNG8jVQpwCMnYGpOYzAsrvIYzYu+dl+AklbHddFEdBVxoojmdu1hG/L
u2sEjptvuDqohJ7bUe4lPv9GTFQvZGC+kWWU2xswUaEC1Ymg1m6Lpe6Jtayw9arjrrQuaqFQimpf
lXuMXoLGDXe5W7+qY28rcrlaNRg34IzT2regIDgBgGJ11ON3BbQMJPs8lRR09Y3etDCdpKX3kpt+
26e+7zBpjb0DaD2Q0+fbQolYbptqTe1b3G+15LiLbkTCob5TdbqptTRv3FVKCNVanWW3xe0cvJ2I
Hux4XULkB8WTDzNBEDtst5vmSMHdHFUYUTtHCajPINUrldHnsfu8RhXTXq3GEnRvpnivpbpbHZ/f
o1lux9DqfUbwkA/VAfpEO35euZ/rTlJ9eInZbtWBuR0idcR+2+eBToEGWoBilpewuno/FT3q2Klt
9Qq8RpxRkf6FrIm/Lt5Gxguo7ZZOIk+fwcuPDPtWscqiUJeMupQiKcFXa7d9Rmjsvda094pg2gYW
4+iCLM522rdSb6SkP+q1zx+Q+8oQQvXgQAog0qtFjo0LwPt77bd9mozQ0iQZ1RZSXh4zc9h5Mrph
igCw+RjBFXTOkvJ3tVbI0IeF9Ad1CPFw/CklU5u5yotQR5R4SffQJtpKXYLqkixV1kQYGtwpHRIo
ehlF0ahUis/77NWXcRVq3XI9ZDIyzEJdkm5LwIUhoy7UIf4H6LSyjMciyQnHkCaRQhHf1NWqFp/J
QU0dcPISI/zJMvV/S8v63G7J3NvYGea/uZiw+/ym2SLZlJ350NHr6pLdbzhJtak4k2qh7ttqX0Bt
Pihqnz72X7fLLFgq1GsSsfi5iibsW+GHcAbS1t75f+elEHwO6e4z5GT6RwgKYAg0OfLjTgbjo8Mt
50Qlutw2Q1PHZm262vtQVVH0HnQpzVypRRsMTmS1dlv8p32FpjHEvP1MmMtv4T+9xcRcZYvy7Jd6
m0z9Hlagk+NY8f4fv/affve3fWmEpGohJJBSNH+repVUge/e6IykXbOrnLq12+LBMZruhzHKx1Fh
cPmAIvlzMbR83bd9YyKDX0xd2+mN6e2nMTvlZGQBrpDHQv1aOENWpknI26hfVjt/exu1+Y/fAQm+
dTCPFfLDR4311YiIUFA/9fl2nz87VBMgI8G3YViIEdXrauHKv/fz1QFTk55zomh2JaN5Rx7/mJfh
ytD3HY+tW83bAS90cxgMMPSu5rUUSwXDgqLYq2gF5Uv5zFuolFGlK430bnlWWQoqVaFW4wX4iRzC
IH8D5ufgJsbeATQgQNs3orgD/xpUJpXFPA6K86xh8KcUV9ypAvQt7UKoJBK1nfi5IQE1tHVlgszn
Qt221WrVWZxCQjpkBM250ep/5DSpt/zdBOvIhcogUZt/lsqLV+GRvT4zwdvY8s4z6GHB1xZAxWHE
o3apD6QWYWIATsuzfec7U3Vo5WAAGCG1ZPloFH4VrVQFWRWPNR4MTPWkkFNPkCpj3SdYjdQaic+k
VKqKpGqt7fLorudElDdQh/AgZ1xsNCLoOlUAjVpDXLqxYzQ9nbz1KseVWmso3BLUTpChco/JW3s6
mpyCn3VNuT3a0JVmACI2Yi16IvL+4MmbAtREexuGwVs3LBKjLweLqsr9uQZcGtYg8nxrMbaJ/JxC
Fs7VGtgWf5fAxE1qJzK35iWQ/qZb1dzto35TBE6/qkIo2XkhQeYqCaRkLq+v60hbVqInDiBpmcaN
kbaLqADuYbcQyK4sW7MWPtTIuD9de8qh5SjH1qdZq5NpjHZwrv1wOSqLlk49a16rVdXJILR93hd9
8plZo/xYyp7FMeK5oFbVTlDG2qZvoIqrFs1tkYuEaL7WA4L+l3lLWba6EF5D10KuqWxCWydNe1Tv
psrUau22COWZ2hnt1x7H3la90T+yjtwp54u3QbdZzeAcOpvJ2Anjen/AWQq+hjG4WtTqVHOijZWA
QdeRhiPElq9qpYUVrKu/q56GOtuEn6MWVtuOEg5HndVzcK3v0LJPheJgq5NPLQhOgkGTF+Evin01
DhqTCCUHDf9S1PGxls0MPxynO123UTvctvOwRvlE+0M1M1STp6RDheMc8SV5CLKxEccxf5xTfNCw
oOvhIwAic3O4U5v/3z7YmZoPoBy+/2AW5T0yu/HaBxALWnPLuIZCESV8H2TabskRhXau9jyIJUE2
HXi7yHQJzvTLYu8VOcq8Ja93MzTAbaOL5cHIn4A+YO7AfJ5V9XPVLoKc+PIF7T0+iJgOYme539BW
RucRlnZTLvpD3xvlOQsPVSAuDLeTSz/r1gl86cpIPC6IMNqOxtzBX7LXmbAeEB3qX7D+psd0gObW
wj5MQNdQhQFBMeh0YlMKlVMyBIcmWB7TYI4PNXHFJ4SdZ2h7wWFEZQwOyNnFoT5tFuwtvcf0Y26T
+uB6Ec6cEWGuP7VwltvsWgDqJui6LfBdcka7tdsfu74/wINDaVo7zjUEhAxtR6MUPH8daUCtR2+E
h+Ih2TE0hP0YoBGBmOM9la1ahj3Q25drfVr/BKmHJKpuq7OFyppBLv2olGxTgrbxDWDBmuncN8O6
UDT1EJ21FuDrJLUvvmYZIBOD2Thx0esFPOcKgUN5SLIIWQmQhmXw7rmdjS8ggMRuNrNcmiJoaRb6
uA/RA9McxxiDzJwySNhunARUR4MWcLbC/myKQl8PVQ8yzDYTsHVxudGEuFhFU+y82gCvR21GxXWL
6tGptJeMRIG98OiYdxRSc6v/cGKEx745bim17nv0ryu7ZxF0JHBbk7+1g+EHkI2inEEvL2OFmcp6
cYp8ugQV1gg00a+TbkbbOiFAeOqFc1dFi4DW1/9RoidZ9YUBmJTK+pzo725LEbcYflQhbdFq0anw
+4eFEIa15fYXgqWRgVv0PBtLpxKcJU81Pow9iZvdLmgtvMnOpD+2Ng/Lscg2iw4nMJ+RGAqeFIBq
MFN0kPQy30Fagbdjqmdn72jm1tZwJXsOREBMDxZS/3I5h3PYr1yG/jtrzsdjtZjzOp9wbY3xjyE7
dEjS8b3wZ2jJT53k4VXPOG8NG90jNKoiNCsvL5alJZSa+I8rB9JVNhvRddKqmbGs51CMLsWm62lm
gBT/2TlyvGlF3SplgkmDstz0acvD3gx5miOjoQKR72Orw9NYGPvAgepolZm5CQCyAa/xNxMn6Lpo
xT0Km5OPgPNci+6gZ1V+TNP6vZpolpSG1W3+r3v3P+nemY5r/rd5TQ8/C5R/2fC9iP89s+nzF//s
3nn2v1zfBJQHccjSxT8zm4T+L8eAq8bLSK4dyzBv3TsTyIPvwn41/4x6+rt7Z/n/8mi3uZ4hDAtk
g7D/V907piD/DnmwhWdjuPQQmNkeLTze798ym7LcgmhV6fNhyiq8jZiqgzx5trF9rgPw3i2FnFAz
7qkAUYHW3XElTLvd5UJft/SvDz4pzU8VNqBWkrS60d77S9dsqf6H25wB98qbmOO52TCdS699HH2K
ALnWEYsTTdLUikjvnA+uWJGKlCNj459FgGNoTU/TyL3ZN74WATFHQbygj4F8wnulmBYs7WpmUXdn
X+vMCR7K96QZYvx9AFUdFKvL6EcH1A3uFhYzNaLCTjZtnVYbO+3FfvZAU7Rp+NW3MqRUUqLS+xQJ
GjLJT33bvSbRExIiBD2k1gN0Qetset8iEJl7A73W3Ia/xhbSqoVzGOoUpbHKP9ulweDJpMCqZdkd
blqYvVLFkw88vWpaO7uWe91KL6hUhzFesyyx9VXQG/NmAf+21nG9HT2zecdk9yvCnbcpLe3V9QCC
LgnC0H6OEQBm4phj78ADY168gOhlPxHJMbbbS2pdxgmadgoiuohIZrIKf6S/uUwblO/iOKUmrQO/
r4+LqWOC89P4OkdzgOLUvyvd4QKvvDsZ7nsbtemZEsTF0iwPCzqPpQnR1LZBmLdviLde626NznTy
0p3FsMRGNbz2Zsy/c5XxZO7oDA66LXiOgba1kvirbaLIj6a5W2MURmBaRe2mZPyyXrz2hTnhaWjG
BQQxjbOBfhC+B13rPgKj/N6QtbGaFhczgoc00Ibm5rl02jRw2ow+u8uSZdoxK8N7pwR25cWRefVN
TNKl/c0z8u4eSc6ZHJPqpA0o3rEZHdBoZIg5xd4qtfkl6OXtfErWSTr6p3lxvNUI6SMLBUT6PnhF
VZiv3dLzttREclpY1mpXdAUwpxQHpOkS/iTCGg+8a2NnE+Z06LOStjWz530d/WiycoPdEIF+3g44
/POdU2g/AWi163SiHYf0A/1PaD3BVYpGzTsmaEmJk4WC3YY8iEecAbqbGWd+BVJvx3kC0ItWA2V9
9PzhQz+Ey3aczP64VAM06sH7owP0edAnHkRZ5Ybbtu7oTHf62wQ+Yj2YtFopzF+AIf8YyY3d0It/
9l0eVmEb/EE6DmCl4nmJaFL3RXyxRYiWEjNpkabuFkaMvjEG6w07/nO74P0nUgkHfgtAKdD4qFnV
7svZvZTf48WdV8M0FavZfJ5jSvxhMT76Gl4ooz4A8zBpM+fhPouDl3DUfoqYHkk60aq2nJnus7n3
6vR5doHd553eriuj+JU3oEUZLK6jJbA4XyB16d5OGGFzdqC/r+ghWTwjuW8RiHTij7Ue+Zbf4wRB
UREbaxQyPS147732yj24zPre8v2XxmjObUPeDSycZIPytzt16aufNucx0Pd2hbO/c5f8Mf3DmIYf
KaT71TL13WZ28XPHOpNDWukySGiin06Wy7IsyVtQG846dMQabnmxVLseKwj27ABeu30KxEDKfQff
ZUqRj861/W6B1blj2rArpqHej8iE10HQEelt+i+Fy3TE8GISAVK8tTqGE3zxoOdrrqXagPUvncrE
yO/QWz82FmlVFMbzg+lwMzJsbz8u8aHFDBTOe1C6fvFKJ80/lnkNoPeEVmAfgdjVGMiRO7C3hWke
GnPZxEietrmo3xwxAmfJrHpfFiDXdetrmQGp6kjdhfc7R4fRWqgxGg42qSn9MsRDsMGKivAZhjb1
meNcFx5WH6f9stjc6MbupXNcqfkQIU1xbhdLHp2G2gjWriUTx+xHbzB3Y8konZmztyqT+bXK4PvI
3O+ntyWzBNXxftku4jgPHSAYxt2TTv9pgkI2M36EiXvHNFE/F/4KzNHdSA/xuswdyEdqBJfUpU3U
OR9EywI87K2NP+d0/3LvQ/Md4mTyYK8RUQz/Uje3bWcHqzrVijVUHs3F+eM5P+zceNLBoa8Qhmnb
BlGo6y4zPPr4felIo+/j4msHA8QkxtUrNvjJkw1JXZsucMUxOHi9/q4Pcb3trGhPVBLhIKh+Q6QC
Kz/oj1S2m5WToFwhjdsKrV+1W3xJHW4YuNKMldWAPjWoixqCoXTv6LCX/ewSLOmTWc6cCp3pr4PG
erbMGOcietu5rsnxLriOGYjsB1RFVMTpR7dWIsE/O0fqcizJckWtXRGDWJazRdzdtRsCjA/YXrGn
ry2fkwhufukb32pg7NupnaMd+IIEvcZw7Mi4oBYEtt1B2T9m4lkvjQ5KswnFs5MwSn04Ljh6d1bl
8ShGXbOWZBhoszHO4lXolvsaleHaDcLHxliOBVMLO6qweC5HjHAGteI+W0dB/MeA1eiC6p+pRspH
cajTN5DJVzWS5NC3rrlfHLQ2ZWphGNZq8RHX+p0YV/44foihBhUv9nAkvoez9+rPPnFdNfhfJ2eO
DwgvreePlJ7qhmIacs1l3Bu+venC9ANB8BGXhbuuna/xLD6cKDcom3yh/wufvHsw7PFrSJbMJqlb
4BtnbgqBnNSdOhfIKn9gVyTkK/QXzZYYJde61GHqHmOmimRtdNuCe8G6p73Es23edkFdkd/FTbIK
jlJ30tQ+HSu4UzST36EE5jH639SN7uAsn42qZjiCOLc3k/Ccd9Z9OQxf0jlHIzEJohA5ufBXXsog
CvcJWSRr/PvHsCy/Nj366oa729orvX1stK++j93CmtMfGGAFxR3rviqG1wXRK8QCJC8+vo5x8sxT
2M17Tu6tiEKNykjFce8Zr9TEaGTZUxFHr0Vd/0BjyLyrmIgzI48Xl94qEy+27wDUz719oM9bN4IP
xPyoWtlpA6xkVTG2qiywMblD0kfvIhgAko2KoHgNhT5aB57s4FZlXV4txs7JV32W49kk6bHCeQMG
F0bvMZCVGxr+/1yofSrgSr3ACcCQ0x0QDsm6oGoe3DoIjc4lq4W7+W9LPvM76vJqm4szO4JnxkaK
Yla195bBJUOMDgCBmOV8TKrnPO3t9RDDulRJearFqBaprPupNfWCU43uRn0QTVX2AgVOkyVjFSk4
dwRo2waJBXK/kAu1phbqJ9q+/nBkn+22S6358j0+31Otqh82Khqfp2pOq2NSv6tYtXJ4DmPdP7pA
vPeVll4j0hwQ4GJnv1M/4C2zjmkhOHq3ro74LEiq/0Iugj6Bnckz67M128gid6N6sWpVtftui9/2
qY7gb/sCspPy1moOv+2/bYogLtZJggG1LLmRR7Kw+ltrvnJHD4SZqmijys2q2d+q9uf/Y+/MmtvG
0i37VyruO7IxDx197wMJziJFUTQl+wUhyxLmecav73VgZ8npyqysfu+MDAVNiSOAM3zf3mt/HNY5
miqZa+lzBy0ZRHrl/Htz6G8pBJJVNt8nW36+rXV0Y/88J+ZbvzxhJYBW1KzC74FSc8d//jHLA763
+kRJPgTEA1o6GRcf6VjxfI7NT/j9pu+ZTzi8zdUcJzY35uZb8czcSppUTCbtt7mf52Bjg5zUc7Wa
GU2p0QDlRCNi5yt1ZCysCEHJ98Pm+7DYf9yev/vIZDTHtgXIe+7BzRF1M0dhvvXRp+uFxC2Vd+qk
w5Sd22/fb85UhcT2NwbJrHys5um7bkFU2y0r4igU4opC6zS6Nka/hVI4BiYM+uZaxkU0knYPT5B/
zrcwLdF67agrLud/O10UsxNtVl5mmVvisD9Ljg1WJ+xoo3IPqSXVmbtpZRbVFWNlRmtgpTbjl7r0
cDdPw0Wp7/Sxii92SIWo8p4rD7qUJfXhqmQpvY6bsloXloe1lKo8bvhrlmvGGibgQ6aRU2CQiLQJ
8pHpsoXXwHjJZs4MgfdR1MKEShlSN+gqBRSHFqWdRNt6Ml9VRYm2HS0ODWEibg6LrIAIr3CbKK4T
avayrhxklwOrCD+WdnbdhngJ6vjQC3Cv0nnpSVVzZkiTfh2OaboKxMOBDIZbS3HrXsaPbxqyemiH
7jPFYyxmRYI/w6/qVZSomlv6IziGPnvnCr/Caip2lcO+TJIQY7aynKxTeORu0ouM+/rc1BgWPdP0
d6M04h61vSX0SSjLfheeVI0VIewJDI5zPlisIiadwH6xokDHM/dEAQyQGTangc03P+785W/m3859
2I+/y2t46BXIAAwDx/l3uFoJC5xvTh02jHxQz56Qqk1CkaaIH/M/v/9gW0Kecsw839LQgu6gIKGZ
iBAN5I1ZDABoHVSfpYnSR+qc8yBP3Xp+orkTON+qYlQFcTUNO3OANsPzz7/zqNm7nRT3iFK5rxRb
fHk0D/MvW9FH/HiKj3+iMIE1PIZoa2ftW0ykzpaa7opAkAxrgpAWzjc/fiRwCja92e9opuYCqEEg
p7gUONm5RhLsD2xBle/3ffxivjX/MCunRwZFEsqmzaz9xy/8eHxR64iwOPF084+iLvSlwjqPIGS+
r/l7QcMWbkgtBHstszzQTf2ODDp7PXe95+OAyZtfzMfVT3OHCqqYjVUxL8mIlBQNWVMlEzo9/xiB
f+3VgAJ+V6Ei6hzLc9uUj1YZvrrvo0JFBzy6c9uLdfkPjqEj+nG/3KerQCbUXnUSNwdI4wsVUyam
X6efPzIhH6VlIr+jwZCnYbiTJhzRkKF2/XicO58zX3C+1aXpuEmkfuuLLiE0+3FjdOqWjau/qrg0
FmxykAl95yfOA+LMWJzfYNXrqsj1DNz51QecW+u80E4z7REnWb2zuy+jgLr1CM0KoTib+7/49Ks1
CpCHD05nFRFadZj/PQiIzLL2ILhHgx8m9ZKQBsDdsHF0Ml93dvz20R3GxaSn21ZIdGRYLPXBj8Z8
48jJfu7qzT/qhuCiyuLrnpmM84PnX7SG0LJ+ZzZG8ywC5HR0g5Rz66e/Ek/+8Yrza80P/8v77Dlx
8+MZ5lvz4z7u+/jnx9N8vL2P+6KSi9XzqZnVVnTzPp55/mNrjuD9/t4/HhMkdrCdFNhU/2ylf/8T
SbWomsz+/ULD5iPyF6EXmOuigtExp2uOtEdapl62+FzKcw+Y4lWQ0zXjap/vzKfhU980ARbeyNxO
PYRtQXdCdx+6eqUpC/xinDLzmTufJx8/Bss+VV5Ij2OKCnnVP0Sa6CgLj1JoM/33ogc/ZSmIqSxH
g9eIebiYlUwz7XN+E3LVPfYq0XQ2vFg/JAV5lidYgN5c2wbsbWND3PMR8qpp9ghZw12gV5FF48yL
drMJKRyVM6AyJ1wyZS+af0ocmMVpUfeT0WwqJWFcCrpNSO5ghSpi8f8bC/9RY8EyBWj5r21BlyD/
9vaPXZ28ZN/+QI/+/sDfGwvKb4oqg3HSaBSotiPj/flhC7KU32xh/nHYV5q2ZfzcVuARim6b+Il0
2VT51e+mIJ5Op8059yGM/5eWgvmrH4iBC5ihrGu8B96XZtHXKH7CRpeVjyQeK80W0QziVD/4QlXA
BFlkN+pGaJPhqTerkWY/jEPUc70zEF6TRSxHFAUKmXWKkHmnZ7vsrnYOSFM1nrGCBwstvLNrkfCm
CD/BS+rFRyuX172kw/Q5BilopPykGeED5aYTUNBiafTDpgPm5jg09MrctjeYAS7hgIFOKR7oVqzR
UMU4+PuYZAJ/66fJCdxb4za2EOZr7MrLmCpM0sq3djpalU3lfSCfr5T0fawl8CAiLBsy8plOMd6b
Uj5kEoF1AcB1hIlSZJ6cDJcEuKcFVWPcoCGBaR1FqkyN3qNxoJ1SW6ciYeupDso5Tug96ta3jhJ3
5YiNew07Ejne1tHSo0CTxKrugpDblFV7baCjLKAaURp/Q+l+kahhTIH/NhquBQUDqiEa9rYnvVp6
tHC/kj3bHWMvP/gwqWjMSG6WdQ9wF49hkxzzTN+2Wc5DKM2UAHD68RxW1kkK5QMCCcGtPDuefAsk
Y6tl4xkL9UJ0a1PlVkkQMeMKXPBIlCPIhSZ8V8gucqTwyavHS4j1WQ2M5zamKbSvvXpl5fbJ0oZN
OsRHE3m/YkyHsedjxtmxV7pLIHs71d85MbAGmrSEDyE8mM56NB4i6DROFe97J9xXKB67KTqGtKMM
JTwWCtmbRPuRtNHoONBpCahJvzGaGE6bc+rR/+SW+VyO9dqSxrM8mcdmfJITypeOHrxDnWNlaOaH
wQh2nqkcvFLf9pm/GrESLyRdpitsK9uWV4aGgq12UNyQXpbSaM9xB4DYSO78fuUABSoCY1s0wT6i
Ykro3V6u4qM4worX39oastoUf2Xf9G74wXvZDBfxNRbSdCttTmp9uirlhgXo6yi3rP2TJXFTmzEz
F8RpuUhjd2XcLn2tvzg0+xdVDjvWLCigqTBGNAehYn+macK6INynqFgV44TfDfk+32AxHJQA64w/
HsIgebd9aDYyQQ3hAGdVx8JjTDdxTk6lsZVl9FIGmQKG8MOpR9teDfFwNYPx0hf6M7C6/SSsP0V8
RDn0Mr/G2MZgk7VzDYGQun6ybEv/3UPuuUiyYeMPyYslDwcTS5TOUQmojcaoJ3TOv2Y8d6LGK4fP
Rhu9V3HNINGsU8IGZei+pJbuNa5zOAhbLyduuAKPSwZD2hE/GE3ncIqPcU9oU8S5KlWPMYiFaNhU
ZXfRk/ZaSSkkN4YD+yti25sztRf0H7k/XFQOSWUmL3X32RnJHuqnm1VON3EEW3k8SElMBF76Ir4Y
cT4qfn+xwh7i1nSrx9btCA7peuijfCRPa8EmV7i09C0+7myBTf4MqPRM834DWJgm/87XKp6vgm8Z
Y7BAQ2NHi743nuuhXpH6uyU49aujkHHKmAAq6LGVAlec23E8HMR7S3zGsh7mZ6gMy2hSN1GUHaOQ
oQAg1cE0WnfyRJ07bYHcJe+Drq/C8LknZ1MJhyvV2bU4mZyyXpehevMaAhDTG+irjdZZz0NB+gq5
TjdZ39WS8+gX9boyor0UIfnV2HVl09mqhnNgDNdUNtwmWxXpcJba8WZF/cbOSMfx8vAFweITXLKH
u3owTnolvwZkbIae73aqT2dSNk+aNbw6hvcpIx+TQuB7k40HMkdwmPVA9cJVM7KiIj5xBaf77PX5
nZZ3rtkr6GSabTnFIl0HTB6hxaV8JsytHMRNY2to00H7ShDog5xH+6bStqWaHNNy3jGCNQ04Jfim
TZqy1ReKSvdtOx2cornCUCY1zVpE3nCgpAGmMT5KYbjOEZhpnF4D5lTDVw6l0b7W3nAeODcrvb2W
cFQWkV5svGCiEUDyIINVWHNZTUqbwdVI9mhFr2LARhKDbii6d5jZmmi6gRd7acryk+rdCMi6ggtA
LYL3VA3e6tAB9WlCO4uPYkyQHeuEM34tLqJa5RpTFBILO99+boUHUsmYaRz9uWyNLXNigNSquZg6
1zwD1SLuznSxXxpeI8kY3WB7BJRKBCOFSy19iZye6yO4q4KTeK1UtU7zFacMJ0WFhexJ+pcGS6UC
RnmFxP2eWiYhThH7S3yRZMXQpPULNUKSicpLHTVC3uBbQvJ8sqPyhdw1eGuR8hr5lBNKQJwWFdo7
ENAD2zhzHzHE3hEIBo9hhMpJQpMWWyY8z+ZTEk7jNuqo/wVljQkmfobdfXag1B5GUrfRFH6BAaAv
NOyEFH4xeXqQkTPm2UZCkzVg8Qf4vUvk69DjqlPEZiw0seTNt+b7xikcN33a7FrLfAiDSF3Plc6P
muf8T0mvfpRAUVPwtunjiw2n2IvPO2jH8p86ggbdTmvuSLHz9rLjIQqSEm/JdiLUlk41QQoTP/qx
JIIt0tE1TWyTQS6xE8EbZkO/yJOnIKSA6zcAFVDT+rT70c0mnVDyhTfFUoIdiiXq7RNDSCtvy8ak
DSStpqxzuyleZbq0Ipl7wRywyKVnu343K4rvA/CEDLPO2LgwQqzSHS3uaYDaQN0FOUmNvWwlUQ7O
0eKJH606IAewy2lLl/5k0SJcsyhiT0KudkAuYyIF5yzX8xXrrxteoMR4mQx8icwCuDLslypTbDKg
OkTTWfuFDsQyQ0C8UhwymQRQpjUHZuNEv5mDhU+y6AXPwCSi0iB/iY3Pws84sadIfU2keN9lxsnW
C4JvCZaNK3ubF+NzWwhwMpd5VDF4cAlkY3vBm3bxq5Emd7UaPRY6sEg+JzJaABBW4GXIo4Ymy/A3
qLCZxth6tiTzZKT9Va3Ga6znp8Sk3+fZm8kIX0J9K8EV0qm0/bSoP3+PUflH1qbnHKdM/d//pfxi
m2eZ7KjY8036qTSWLYUF/M/L5DDiNIx6kJ00X97LeAcg8Yom8erZw4mUv0kaDyXrqMEqV3/zykTE
/JzrMr+yw+5BMyB2EtEo3tlPC3RH79sMEUVGC0U5E+VJiz4xd4lrEnlIJWoR4owckJZIjnkSS6W/
eXmhKPopVka8vEaejMU7kCHHyb+8fG9ZgwbCPd+qDYt4xpoMhZ9UFpQtLrHSX0wtfKnzXTM8hEZ6
qHRGNRa2QTR+Ty56Hf63/5b/2RGAnPCvb8RWASHYCpwE65cj4COQCewaEpo4+MbQXQxWJol0sMlK
GgsWBkB8LAtZQWksW6VaZUl7oUG3yhD6JwkLVkff0rhcFdbTv/+KxB7tX9+ZQ7XWQuylWLp45z8d
oSL2MeOMdrZ1WrZQcnbQAu1BqlG0woNnEWqga4rbr/PpXYAbDpPxlZXY1a/PRGe/yM7wqgUMAPPy
0Dams7/Bl/JUJNOtYeoii3xp4owVazuT+pdVDhuxBDGdfhNHxjbgAhCrdJkgRDsZLmkQ7e1UPk+a
sa04Fr1vu2QlEiDYXaK2Win6M+ixdcnk59nA9ql2VXZ9Kcd+mzQGua7kviGvCjpysc1qLVP3LDW6
x6l/k3xarZOMH1WHnqvhoa3OttJePGCCpdPy9NFLRcIoc9gSBRsJdZw1i0T2WBOz/0tzykNt313h
MGbfKxR/eX782emho4szAFvIhvpr/JGahE6aq3q2DdQaoipaaCfZp8nXeWU93JSm2v37w65of3bc
EQqKXbtN+JJgffx83J1esdmbcmX6JkyaJHqM0rUZabco7y81E9/a1uOXcWBQm0QMattd2e7uSz3d
a6zrk87YKdNjUGe7LCecurs4Dp04NbtH/8fJILMgTbrxrPUeGwn1vlYPYQMq1MyQtLRMHX12NzEe
AkE/iOftbXzQ0sLozK3OAlTsChLOBCdI94o6HKCOLcEQ3zp2VcCwVnBulmP6xSTlAo/bhv39Ro+S
YwaDOKy/AttkmRK3rmPS+x+U2FWtYhuOKg2t3obsqZCXoRfSwkcQpZIjUiUgoG3v6NlgU9nrvypN
i9ynu6plQWa0f5/Fww1z/zUM22XHFowVuPasJqyOq3yVGNrniu1onoQvYtHaFP0mMpITimHa3eNr
p7Icy0K27MGlrHahIFr4O8q+pGVHx1hOj4GtP6u5se27faqPd4MUvUv4WFXfcG2/XaN1e1ESb28R
RKWdh0LbBqOxpVdy6Br72ewgwrHdY8VyGFfYtHUwpPM+KTe3ajsx7Ab7MnsYVCYtPgc9/ZNjigSG
HLkAcmWlO+CLfvVs/WQplAn+/Znm/Mn4guYPuRu2fpVsrz+eZ5Ml5SW53BnVS4VkgeEKcP9ZuVle
8SQ+MqDJbfY3o+2fjfqGzJLTtkHZGqr4/U9DWkXzA6PqyGAbsyGr2Zjmfz+l/skla5mKqgOyVXBp
/CpmDYMybhJZxmFud9CnjZoiTjJdqwGqOhQ+IOMLqMvlZZpYG9g1qcWEeAbxu1hlV850iIhZDzVn
5RiKqLRsHUk9xWx7OlV/thgIrSzZk3R1qPNqWUfRVwzVrJu6+EiWAtV5LHQMxHE63FpfvXURQ3VV
xf5CnVbFmEICd+hQtheN49968Qv08kPTwDBGPC/2ZZY23QJHP8WFvh00luTE4hrWZeqHrcFGR7xJ
g3UIjbDTqJlXgsI4ZVadXXwqqDCAsp7C4Rxr0dHp26tiGc8YAQ+2GR2zSjsGKrFB9XgQ26YmCI/y
ZLng/O44PQ6Tf297lD5q6gVqRRGB6t5i6PInpUXh5AXZqiU8ZSGr4bvBdCGN7EnC+NgNpOTgkkk4
knaiERpL7gEvJ1cMNB0ZUpnZXtO6WsWl9QyPA1Voc3EGchx4L57XX8UIrrNf+/cntyL/yQKHU8zB
4cbyQteNXyqQmUrSC+1ZYmwTps8s7ZbwVCoyZdk3EXlk0jmTDzkIwyXm+GYhDeGmr4tdMEiPCKcS
lwzLU8U2D3D1odXNU6vb+7q5GfRlSnboYuvWdec6HS6B5N/VtooWP/rsCOkUrukFXV0a7E+jHb9E
Ks9vqXylfdbu9NBb5xT+MixhEGqRXVAC6LjyWY2KRQUhKpfWM05iVC2n7jX3amR59SH0+leLkZ/c
3xdLy496wSuN9l7CUVhYw0ahuED1zpOGi2N3F6Vt3dYY1mn+RWxSLSK6KmnYGFOzLiiO1JogCrLa
of5CL/SGhfrMBm+AvapRLBOrMS/uXJ/NHBEiJ3ipvtJifq4vKVksYwvLmUWQUYuSBUrQiKB4MC5E
6G3avL+ZBp8Y8PHR1ryHghJdY3+NDenC2v2HN+EvJ+g/GcVYuIn/kMJT2f7lMPc+2vOmJ624h4FZ
g4nRC4u6Zk8OAye51gxn3cRe6f/N+QUq+F+HT5vlMzO0oqiIF34ZPktdGzW4Ltm2CYxbWiVHMc8B
hu2SdtXj3cmT9Oj1wJKon8VR55I8uK1Y8BQjhRcqnCoXilYbxE+rULIpWbHIjilrVqTuiLUYImxs
fAs9rxZivWRTKLXoQVPdIK3puXPqtXBuiyGjD4+tJG3qztygQcLRRLAxCkYvHV/Ri5wC2v46xb1o
rBBnJTCZ5JsYdyNOuiijhJjBxkoNfJarOkqPQD9dPGsXn0UP64m8nF5Fx8zKOJqRfmdiDkBteYRL
QuTzdBmS8ZBajBviGva1+EV8Zm2Sb5Mi3yIgxyU47Dr+KlnJccT91PLYOGzINsaPajL6oroQCx0s
AoeG075m5zrpblsmpwZvgOE9Uw8UYTn2s6hQ+J0MJyFgutVPWNveRTnE7ob7jJX5t7x0cKUOR7IC
gTy+E3G8boBQmTqrjnGaXsnK0DxGolhamtkSIDkRRFyVYlk3GdnLREBH3Y/3kMpMRj+gGkEpqEQO
STYo5ONkPxJ+ENjysUioxEbWCaXrSztaJ1G1xuYB6jjaj2SrIZZYiSIce69X8aGBLV7VWDmXUriX
LappUXsRM3zItdF3uNO88Sz+DYqWGAQi8pJ91YbHjHJyB6EKLT4aC9jEYYy4ycNU0CT6Voy+orKW
s1/Um+6eUJt5Ezu2V3vsX5U8epwozhBv9ijtxajbUiSXveio0jpQpuhFJ5hCyVo2m8GLjp+jkgxG
aKqvaYdayItQu/iYyY1nUWlLye+puHoz2XhmCodEyfTB6rIIHqPSBFvNcyXjDT3nc4QfMPewKsbT
axcw1bGa6LIUkUW0DxzqiE61RjRP+gsNT38tam1Nk1BeLFcoqljd7otiPMwnPE0PsYyE47wder5P
Ri+dqoCeZTgO2ICRXe2gb6GGSNRAvxOTT6Y37CCNU1d3bua/yhJ1fXHCieprxKRaDOwdasKuINfS
gqC8UFvdLZno8ARkt3clg//UbbqSqjPDsagTToX39jfTk/Yvlhtb7DYNsOaGySAi/7LKT0YtKlXd
SLe1Nb5mNV/k1O807xN1LgoeLewFsRm12/SOMiY9ml5wKFxRexYnVg1xdQFKGY0ouT6E7iWXhPwG
MWzPT2CpX8uIBW4VvqPJeI1sSZCMTkzej07suEiv4NrhcbijHtSv6ocY6e5Czkn7DpFq6B1zTkZ2
30pO8OMN7bjVyoK4t7Y9pxabdCgHC9koWDLb0zHLQ+iXVJHMictkMAFD4Oh/KSoHgyQd7oVFUaPK
qYU2ObVNWQMNdMooFixNMs8GFZxaFFAJbx+jZrw55LB13btcacUSe8i7GF+CSUP6GwHHhkDDqG7q
zWGlMjiJMecRBfAJPBad7uBFJrPP7vob4SSXIdK3TUGupbLvyDUQc3gSNozD9Rpgllv2LPXEvNsm
RzRNa3H91ZbzqGiPHX2NJJLP4tnEMslXxdY43Mf3pHqscnoC4qyILXxHPIlDvb+ivCwqA9hShf1n
L3YaAMavSmySPTG+jilvgLp9OhKU5SjrbVWwCsrbi3wXlhZ2irHfdCiVzawgkKh+T5r2qiE5Ehd0
Y/2+9P9ff5g165no+EoNrAKn3vzyz/+55in//x/xmH/+zR8f8T/H8LXK6/y9+bd/tXnLTy/pW/3r
H/3hmXn1H+/OfWle/vCP1dwxf2jfqvHyVhO7+zuJUvzlf/rLf7z9J313QdVknv7rvvvjjONcUk1I
wuwPlr4fD/29827/ZvBUdONneKZoov9ovNvab5phUdHTqOvZqi0WJBkii+C//0szfhNoTINYbs3E
7mRxzf9ovWvqb5ih8AqQ96yQWUAO9O/fwo8i1vfD9+dFLVVTf10WORZEdlmnaiSbGq7DX1YnbajG
WRWBh+bC8zeK11mcaCzEdZw/1vBU0Qq6MNJgJR66zg10xbijrdoBOsNKYNoboOBOvtbBdJ+s8sGz
JM91gAhvcknZazTMXD3wvJU3nsaqgI8hO69RRN+EwRb3DFkfZEBG9DFER6o3h9z1T+TTRgw+8ooK
hPZp9Mh0SgcSHpWp9dzBxC9AKsSmkf3cNXygR0nF3KBXdJBrpZuAaVGURAUebdWcGbkYnLWV+UDp
DdF1g22J6GGl8EYXHAvoUWi6d7kX7okCHdxK7jEuVL6zyYpwFTMlr+l50Stlx13r3bqui+SRYQqh
OfbzLe3+bSh1uVuGSnGQh26hlT2eO+KONmowfKJiGJDgEFV3krFpBzs8FOzhlxCm68+SNgyLmgx3
P4qctZSEOrznCA4A54sQXn6rYloTGY1Ot8tVBdp5aywk2DBQGQ18dGH9nOTh3dhJAeEisCgj5P1a
WGp065ydyll1aHNL2Se99rWqQ6SmwNR2ir+zQsW4sokg9SkscU1U+jpLg/TOH7xt67E3VPSOLs6K
atn4MnX1Xap9MthAESpCYEbk9RdNjigGJEw96LZtsubhaFohtZr04jXEBsZSrd/3o57uakdIFQM8
7jDFAM600oFQxWQfEIl2ijqHXCyn+NSZTEdaO5buFAYGUan5uAiCVdJ23p1XVyidPKQPGqFbVaZX
QEuxeRZTeSdX1m3IcXhpBqWi0ZOtC7YKss0ghyI4GEm7MntifkgMIIk2WJpNvgQYZ9y8ljlG9bQd
/aoLNlFtXSbR0i6LYFWm2Vn2TO+gmUAmBxXO3xiYlG/jqVjgSnqoIJdc+EKBigs9F4b8QnKSZe0g
U5GSgD5/F0EmKSCexXHew/v0tbVffVP4uAvKytZZj4mgzbXPRaoUL+OSPOzE67IHSbAgdLnuQFl1
Jo0dqkkRVaKskDM3t5J7y0xGsgULn/PehERejkfIstKZ6cP05eIQDOnFztRV2DaPOnDC/VgFwmoR
EAVu3jkgqkj77Y1taWnWg1fU20KFu6dk/rbVy+ouHJg+tEbXdgG5CehIQRPaSCXArhMfY7T1oZGm
hzLv4u0MPJi+RXS191Yosx9N00dIgbhsw/Eh971vaWun1OxkmeOa2Yvab7N1UDqsjlNTRFvQBCWm
bGHr6uBCfO23Ehv3A/Q/Rfpijc61DKvyPiY/MAIzz4Ei7NF2x8i+A97QE8BbS7BQagfJbfxJJhBB
MhznDp3r/UytsbX2flCH5D7b+CdCYw65OUSHQbOlJZwIeaVH6r5VbEo3EkZLJyj6NY7QvTcU7Sbu
6DvVA0lH/TRgoizXjpYF10q9ZZUJFc8eWNoq4cn3LWUZOQQBK5IlxMVXhiDr3PfteyAABFbmQZXP
sZhQNDfvZADBpLJqK6dFqh3IkFuikiR2O85JFjbLE+pN6y5vHI/9KHjIMSTWrG1a8lpt2lRF2e+J
Mwpcm4blkoQRbcUyWANF64R8P+oX+gIwNcrY2chB+62mNeaD/dqAiIq3kUZho9GrN6ulbTr0seI2
NGZXfWSnZxeGrX0gHeVTEnnqOtRiTFjwIdzMhNybjznJdL50nmiprKYh6FaBZr/rjnertCAVRksN
QqGpb/In6CiYhG3SQqPS83jfwz1fLa7HMb2U2VvKWuVT1SqLfCB2Cz/PVtajdiXikBXgu4PdLxs/
6naVoqYryVPZytBigTGcENDJJBDYTeJa45sHjnNTl8TREyQ0rZu6fIoMJV6GXWW6Mn8D7f2ZBBjy
1TBeLEt9+JRZcu6OA37n2vDuAiHB7+XsdbLLfYvpzCUg9zVV/HSpxnR2K9JnrBEEQ54kK02xavLB
lA21f1CcGhqVEIiDBxWDbv0IZxUpP/mEN7br7Lk0EV80EbQgFMJr3vp2cIIdfXLrTtelgW5FgAV0
IgTQJJfSAuifTQwcWkVJfPD7lGF+ILlAT8dVLT3pof9pxAi+MgpH240Oxtax/2oM6YD30aY8YNbp
jkTiz6o/UTNPvIeqQoCudxe0JnQrjQcb/+fZDxVcA00HsMOMDHfM+RC1Hj5UAaqAYeTSrPDRu+0k
rbIYJ7c3kF6cWc5aiX0hqqdEr8XOPlEaDIdECq2mhMQOWT7anTGJOJVs6ReZvLWz6Os0EbfYU55f
QGSCdexsctlGVUZsp18b2SnVsSY3aTrRsRWOUay9ewujHlN2ZKywmMPPmsqVZ+kj+i7yoSetetLY
wGzVhsAyJQuzVdRnL2CxMInigZim2BCWWyAaxsBZwgmWlNQZAQjgWi3Ophn5n4ZU2qYD3njwrfgr
9G+jZQXHKQo0YgEMBp/mfUxt5ZrVWzlPnxWrL6hf+U+iqEFcqb+aGs4ZxEQEdhGLUpKNLWnki21o
20t7pa0+22ZcbsvE710HOI3rEVaztGrL3DjWlD4qarOLPalmY45HuzQ87Ah8AA2F1oNjmqsok8Ln
Md5hr/a2WGrjFVxmea1ng7c3TL95ijv90Q6HhzpTgudOxZ1slOqiiFrjanvSJ4YlanxB82QppFnr
Xb0045g+fEi/zWEFs/SbXN7GJJq6cdMmj5iCc9dOKnY3MmOeXGrpMgpq7xlZ+hd1bJqTQq/SdaI7
01f1FxhftgsHx8OZqJzsEpFfEPTyAkOa9WIE9rNXeC8BXKSdLOJKiRYhpMpPrLugmvRrZ1WoHWSu
F8Xv0CGX/sWgebioAmzH05goOF+Jf6c2SVHTGC46VN4jATEZ2Fyp2JooLScveCulsl8YZhU9xh7d
ns4mw9FrNeM+6vk+DD03ie5SA3agwa6Ie/0dfABDY3LXq+MbxZg7K7CKXTkgTkbbup7Kwt/0AQnG
cah4m2pUML0pE1d+S2ZjdoGqSShbUOwdjA9XR/hBDcozr0NuLguzRKZYo+z05HpXjN4KG/8jX5Ug
D4XFrsVbtTa9Kb3TkooYJORuoW+ZS1KcWg6KgRxNAVY1hMHVJCGRdVaXAsxI8DuCrTaWTlp+Yu5d
m5UP5aEMqdDKxqUt6rPa77y8sr/YHkX3WpmcR/QWGokrU3YMRQUp8BthXtGXlI/foBUHMMxyyS0I
LnclceIgh4hWcY4BU7KEwzfT3qO6N9yg0U2A0fLZJr5lqp/03qi+QWT77KlF+CzDmFh2Y8EEFwE7
nYx+rVFeMv38NmA9oYBSqEuZ/LJVnUY5srYp+OydMy08elY/vPlEkgR6MH0ea+1RsoyvtZPll0zr
diP2VsYjRhBbSzaJXlI4tMN7hdMSRlDfbMz+2aDTibOTVWm+dAqMU0r1BnWoXFg1yV92px+mIAWj
K71rEBoOJcIyN5IjkUIzYH6vqR4qVqyvR0lHnUuRfZlNXng2dTf1Q+lmtzqRP33g0sKU73OPWDml
j78Vdhy7Nbyqbe4NTyU6kLKQMAqNk/M57qqjV/L2I8uStwaG+CHUbyBYm6Ulq+8IhAaACHbjYt1u
91oYZ+Ss5t+0DIK5qbbExMGSlguwX6oa3mYXHlsPeB854AlDPGZ+YK8T7xHoxBvnKX/LCv2x6KUa
CTLBRuyxInQFOK9u5PJZBDcN32wjbOFs5aTAIPVZ9DYJPLJE3JlwMLS+33//wfiMt6l4wOQpu3kC
ESwId7bFGaciQs6VrtuwADsCiqD1UpAdq7dDv59/IKQd9mHXf1bIjF3oITEzmowxTIROLMdqRcpn
v499k+JYp6bLyadclo3+5MoWgWxc8xAAPZHJExeFRpk5elJGsgEBbZ+kGg+RYgwZYfIkzYQqzMe+
bv8ve2eyHDeSZut3uXuUAQ7HtLibmEcGySApkhsYJVKYJ3fMT99fqMqsSqq+lXZ73ZscLJWMYATg
+IdzvnOMvA5bSyw1HWeDI47M9wNZr9NhoLZcI8O9lc3u97YBpVygFsLLNSeLPmyfmhHgtPYTero5
2kQiB6Qwef2qneKHxvFcJHqdj0LqcW68x4rkIi/+7mZ9dmo/YwSJ9A/ppXA6Eu2SAY+8pY/VmEd7
Qt+gfPcHZjQkoLYu4rtaxmfLCCEyZOTOO356QReCsixO11GRegRie8GZZK2XKkY0PWYyecyGfGuR
vNB3OMrZK6aPFvbm2mm+AjNmFJuGFflTRkbSGOO7LIQAn8z9mzEYxRKsn8nQ1X8tBcrZ6hdJhw0B
eUVsGvVNSMzAb7Db65wGwdKI/DfQbbtJ9fHOLPNXZPNvZKJt29o6eUP8PXaCckmu2DdDnWOJ5KsN
aEQbUiFFykOrD+dL105vxGltwHgszCGPaD/IsIvckCBuTrbYnJAM9Hsak2NWpqw3maGBVy2qYwOY
CjcBsjm6YsXMblfCSdl1htjqyUfJxjOLiErs3R094IKQTrTITb3MY9fYRKN5kWi+UBWfoNvJg901
Hz0YxWVHyoCh8YEHJuYYJywyJMov2eB/uKN9z717X3bZt9Cu3UPQokEYzTtJnMGKwv7XD8KYY+2a
Ots1IY5RXfPggFcLfhKWgjd/Ix9cHMOK+zhWPm1hT2zoUNX4CW6XX5cVA10Q4wNQCscwCMQ+JFi9
uvnDpgJFY5O7BzUE+ZYdwgUl8bKFLLgHHNGsvZuNjUmhd4B3N6N1Ef0qIehgZU7dlYPnIelsapyC
IrIIRbLqkcqPa3uYQ9AqF2B5Ct9WtZguAPasPVAG44BqOjrijAv3RvtpdDS9KvC6JRZNgyZQ3fnj
5G+SzBtXUzG2ZHryQZLs2tH1+E90Vs5B2o2D83F2EGx09tbh59W1BP6CSh2SmQEU4namBd1wlXPx
lrvtRXRJu+yGYVpVBnUUtQw6dKC4ZQCO3YxYAYMO+EE1pKjro2QhY2eLfuZ5GEMQGr3xWBJqjngH
dlW2zlp2N+CXgXTkd+bczutortMlj9cX053gFrjxOfLyz8KHwcS6Xm4McgRMamWR5VgLkJosWHri
wWTjKHvIAqYZPntDEq9gJn0N5ZuG9nAV4sudg5diTJBXZ/5i6OH7Z/hywRf4YpvHl2Ia8F6Sg7wa
DZJ+c70K49E6pl773WqsHYPzVTMLb9sK/z6NrPfOWumyA53XmW8tM8BD5bcLBzzqou0AaVY4P0Md
reKU4a9tfQRMJBZO0xKZOznrKKO3UVNDGJf4qo0mON91UxC8CyZlvoYViCx7YDIW+dHR1T42MT31
i0a0m8qZTISVkVxF7JCJxhguLfncBAYiSSUqdjsmRXoSlPrLVumI+TxS1l7XUFrXTsGXMRFyOznW
5zDmMSO0Ww/AZITr0j2GRuQh6yMPoLKt5jLwp1KnejbrNl3jHCB8wplXeqyc5ZD14y0Px1sbMoov
ni4Ec5ohW/UdFL0wQyiTVZXNBm0iSIwOuOGy3qmcoIqZgJayQbdXfTX0ukBqo13i9f7SyMdL/Rx7
7XYY0evH6iVATotDJr/XQa7XOnkXsUEoj5NjJ52zrVN4z3HLgVYxCpnFHfc1Gdb1oRiLr7rlchAg
GmXYTEtHDefY6MebQGg1ClBa/QRhuC4/THTLDSnXDeDZZcyiKAvBRgpJ9I0juw+o07ve5ikX2MSc
8CxZFLRxpAWvjRajj+fwXKioWWyCDug/Evnpp/Enc8MgTq9jVHTrzLb5gtRr5mZv2HS/dLuXim/O
IilQet3WCZ2HOOIXVqzyiEpGLsEepARQkofDKouNPSroXWSWnz5ZwGMF0xix3AEmA1wOJBeSSplc
ZxeXVGvu5U0xTVN1NFPjvq5Q2df6Eqn0Kenrqx8TLsoJv0mpbyiOHrlH2qh+QHr15Yoipax0wZKM
dxVBI5IRBennjwyYwBkb35PQdhfs7jY1OgEyC01KAK6aNtqF5lpbTbHhUDMWLLLuVUuiEzuhlegl
BpnqG2RydIfyC/LCcyFJjI5G/AzDiw5dwnPHH0mYNfjEJ4T09ndjbNhKFss+hbFoWo/ePBBlBxEm
K8kzhVeJyg0ZVlauui7/gKQIS2wYP9noYlxquX34HmhU7qRgbEqbsA8St1ogyX+2XWc/1dk+SvAc
aQCRdftWNc7TQBcwVOkm5zBHpLLTPRKHCB5MbGyLgrwer2Lqit4RpbTNFwqtIautlDBp+9OPAywe
1rxovcRjbJO/EDHJewz1o0cXYvYN/4nd2gqW0mry6++Mge/jvSxYRdsLQ6mzrQYerCZpU/NAlDWb
UzwuzfdWAIACcVUNAFfBsLzg3q9opAKNKQh5tcncs8q/JrkvDVC+Tn7rbvxiN8Glt/xPFQ5vsndy
OCzUj1Xpr926vDQzhDP7Ppc3z+tLye9eQaMJuKYif4kDdBU2GOBmwmWjLBSERW1kJPgFbOa4ou9g
5iX22vW8ajHKPF40SpNN3lFbx45xLWO6oDCVL5n9nGU+cdfMP0jNQG+ULduSPPFIjT9rCZyszoJn
locTqT/zW+zjYHNCe97bqQlgjWlLMMQ/dWnftQ5Uioapdud3sBk64EhxiWCg+pqYg91WYQmSV5Sk
vrFzu8dmLsg4gGjKjAM7dDat5XD7RrpHfdMT5X4f7tsgPoeZjunK8w35x+Ua98al6EMKU4Y5kHxv
CZ4cvShu3YVdIrfoTZu9ca+Wczh+J1DhnZTPhUpIVAbfu6QLz5cWsDV/Urdo+g7tFCXMTtYNO2KT
GKsGQwuBisnWUIylZM1dZ3RiKcyUjLKAJ56v6TFVTLJoMpEKrsNqOhncViJvfOIFG2ayYMK0V8s9
slCxGIuOwpOIRqNMP9w4Gvaj2WTLAqOuwaXPHjczYcthtxCJ456Qtdmjv5iFYTAwh/hbeIci8amB
OvT1vfMc3fC0w53rWB9l/qMJe/vZj9kQKN0tBJHORz1ZWI08B8pAFZWbPILaYuRsRLtega8hGp10
i7Vhy3VcUmmVfWpvtEge57SDNhvIdh81DD8bNJ6BikhBDMHeKKcG1aK6O+cydz/M2pbLYa58nnIT
ZWNsbYQxVauh758mYd4AFI9zTWyz9hhJmF4Qo/WGpAi5i8UOu2/ofoukzjCPtdjxxNihE20zbI8O
4Cg7LF8mpnAqip5qPAgLyOjfspZIDWeQl55DK7AagSsxuDcb+WTFSF0FwfBnV8Xiprawl23vPNY6
VfsplrQtWf9dxdFT60Jhkjri3Lkxjiuh1qbWVz9vfU6DwFt5qxxZMs3kvp1AYSNXEYsUtu2iZlCP
wZu70w9g2mlpUovYcXAv0VE4FtXaFDVcKaF5QnPYY/UQuwz7E+/L/1nCd1+WnFXubJUoEtxd3FTT
Okm/qcmo72XkAjXnMmxxJXZ5gka7QFDTV8skMF8ocNXSqz1kecxEqEDyH11lwCgQz1HmNfssoAlz
gsK+mNH8rp3C5bq2q7s+Vpsib56LEIGK7aCtdsjqWpRDvTKK8KPuZoiJFnKZ/hbGVU/5VuT8WKRr
ctX0L0z7icfuvlI9HUa7+BzafqUF8sTZcN+kW15miJ5uVW8b4igXaT+/lpqYJTcor6PHmzIf4OFy
8jDVV85APfwuvOHql4wwAmsw17XDQCHCNGuUc7Ohq2jI8SUU1F1JFutka7rwDSazXpjJJpWkpVmj
3rHT58Y3jIVsJ8BhJFuoa8hIJ4FGDQCHBs4k5LMYwgcj9K6aSHjKAkb/c7BmjAmBMrVXHvd4oOHu
2jO8fZKeGdbb3eOkJLA4j1m6NvOPmD8Mc/NnMX06aOo9MxQrq2btB83hUQBbDlKKb7ktpvSuLtS7
Glqu2PzNodx1x/EEpXTJ/HdZ39DBjusR9WT399mtNwBrTjlzbotv7sjmEEooNZfZfIH6o00p6FIY
d9nbzOwexDh8Y7uIk8dGkeAhtOl+znwkvSO//DFXK7PmpwzRDmb5KrE/bOT9Iis+wZeNUfAAs3Fc
WgK6ZjCchOmyfQ3bNWDWB4XJb9YZaYLZ2nMjhJ/6XXvZGvXAC1We3CSdjxjKOxtuuooU/NeFieij
79rX2gkPt5+lHDRjlTxSsW5xyjaBwsZwWzmNB4tnayKHLfymY1RcGq98DcR0P5juI9YHaHlbCJuv
QngnvkngHitBmpiThisNqFMmnD42viZrKzgiFyOViaqcdc4hpdpbf2LOaENmWp16OqOQ9xdJYV39
aX5KdPk6Muho4d+NXn8q3PpoD9VzLp/41PBbjvvERLfBPkSNwcUZusvt++oMBrpFeuEl70D9mJX7
ELb6faiZas1p3y/cjl57REZVyXlhhLtwGHbwXFNkyIpHC0LyhWS2DtisYUzfPLh5963xoYEozRNA
PArXXxits0jd+d5N1VrZ1YZ19lvq2BoMYvOgg4fSutly4r3yp40b51tw3JjoG+cl6cQGTwkArvKM
3ZCsrMx4GkuFjgfSRMqkyvCgB1axSrd5nr6MxvjJVnGZF7pd1m10b3fZI4A1YCl5vxtbbE85ewNN
vnSchZLoLXlpBKqtLiaNkYVr3BDLNiYvzJ4RuFrqlzsDv7opLu5dKN8ZbB3zqUfkiBcLbtPODKJt
OYhdRZdczKuB41F29xExdy3XiGFN50Ra2ySN910aP4mUwtuwN3M7bTNd78LQ2GAzh2nL1qUGNFaP
bJWsFQ4BJE1Odw0ZArdwBjl2t/Cw2dsE5klUybpIyuvtwm8NXMo5Uw+eaVV/N8Aa7MkYULb3ClX4
qIzgDi3VWrf+M4v2V9xZq9QZj3TYHFeN+c3CqbAwp5+ljYhqLPTDxC2/sFxQrVU/GMvBKo+UHgR7
yL0w1bbQ1i2f4UkwfaipX6pC3I1Jclem9Qfr6zc9+jsL6dMiFsXWG36UslyVrD2lMa8UhQuC7YPf
Gt9nS392hXyehP+sY+buDCM+y9Z9moCyGobYu23zwh7zfaZW7MJ30wkf5Kx/Zg38vTLbZE72wM55
P9xy0iYWregrgjK9mD3JfQ2G7m7FkmqTBPl3YUK/d+1riQcXruIPxjC7Gdhpl30ow3xUuX4ruOuN
sj51cfoq6uFtaA1vGQFQ7TNvlxXF/cwKlmB1xptCbZqMB1ABErcIsHtDcvbg4rjRs7Ct+4rvxPb9
T97rohniZawVXNZnk02ay/MTiP19Oj6xX/oKJ/+uicSdzrP3nIyRyEt3cPRPJBje+S6aE6M8z7Y8
oh37SnBMqqw/Okb3anNTuUD23MkqVgk708x8yHXyVhbikCvBPI8Gt+Mw4Qb75hjOySGYlciERe2h
Rkvqu9gLdnbPMsVsh4s915dBqEM723dGgRcZ8AGXAkiD7NRZwxPDpavimbIgNuzxls8YTfO6rbi0
OT0dy1xMcEnDQtyDB9yHjwjwjEW7jApGkW7XHt3q1n0ptc7BUHoXZxINBzjil6Cc4uXtYglFcR9G
UATUJq4hyibMrzhnQMV4WuXLsGRoBTwmLOwJ9US9qW5S/OgiYdoHbfkEG2Td24CpK8dGkgcxzqwv
pEWvO+9qp8PewbqLTOYWZPLqTKUNn4ERkDddPfc2jRkANzrqMvfynE7iPjCa7/YY7yJI2XExn0K2
qJr43CLT70WXPKJCC2Kif23PQwz/TvbFfoQkUBGv6IaWuGt19hiSKwBOx2o+BmwWSp8GrV9jOb15
nbUusuAl9rnlSkkUr25/TPBMJVNw1iLbGrgoTgLKKVtVe/D4q8SIdpnnEfvQstlAF4M27jgEzOIK
ltFZdU4JNgwzaiROjLVr8zUN4HI8nN3E8JLg0lklWmyjhkdwtYwJt7pnPbPdOgelWKAOONDj7BKZ
v8ie236YI376fDQZP9RENZaW4vJj8OTIe2rer4n/HuKBDYJpM1oXt0GUl6ttZD+Mc/INStjVdRwA
55TqJjHDbbysarCSab0xjJgBtROsXUv+vL1uNrkPph0c4yY+x0BcFkog1bm9YCGtq1c4pAHFwWmM
uscgBg2puVLi5FkUYtP21YtHOs58dqw4WoSjvEUY9Nvc8Y9GzP759ofGovnWeRHtXvIldIxlocBf
IuqHLt548dIesPuVVx9JCfkQq6wIvotb4CY2z0dzxiBMWsFMA4f1P2UyPGrWiPOLPXdYrvSmNvRW
J/7SlQxFDMWQm2IHKIpgwKwzA95HAXIVjPQwDjvl9RcgoYwJ5T4c9GUyvPMU2XtUjtsULah87TuG
2NNTPyerMZl2vt8RovEW3UaZQ/WVDv53pq17t2QHGpsLN4L2HDyzotlFYf4VSv8cxmG6nNxm75v6
Yw7dR4D366GL937JBKez8XqyyjF0vppmjsi6yLaM8JaIvd8hM5krhw15nlcHKxv4KEF7rmeeWkuv
9IyVx1p1mbYED/fIBthAlUt5y5seC/F2OzIjPb66RVMu2f64S0NfXL/FGp6aJBZVu0BwPKKaODtA
lcHOkxJj/N359b/yz6ep/vq//+fjk0f5CrqCSn60/0pPst1f0Qb/b/nnt0T/qErohP/N//UP5afv
/g1JJX5QB8sc7rl/YS4F4m++b7kCxoLt4z5z8BL/Q/opvb+ZPnYQ8hrQPv1bFHtge2bgoAk1UYX/
f0k/rd9tKcCW6Hgd2xTS5sfdyFC/W+yEZcYoCmP3GESV2nlhO14QxDsWKWYOezPs+318hygDti53
EvvdcVmC3iW4i8pWDud/Uc/+d/bqm870nz7vv78dT7hmgILU9Dmqfn87IF5FLerCwUsqUHrVcb3B
zN9PHqzK8gN6O3wmv8B+1fNQpbb/C4P97zLYf7w8+x8TfxA1xJ/23YASWuPApyQYwzdimbqrgxzS
bXV5HLAPrweXpPO+bk/a6ZO/MDv+Mu//8btzqXCtIOo1bx603393FQ9x1GWWPLJVcj6qcMq27mSz
qkTzlhKC/GSk0XEumKV7M+6H9NMtck6AtDimWrZbWydqEcVmDFJRz7u/+GJ+dxn/+mS4Vh2uN99k
kv8neWBosn4yDSWPOVLMNQCrNydnaN00oQUyJjEWneZJEUmyKp3SXxlJsc27KAfUI655ZUz7GwV+
GP2/AAP8crX/8aFxNxCI4rhQCfw/3ZuwL3ThsXU/YhSXW8C040q3tUmEWvCTxPXoWZrp1mb0sEpn
Oaw0fudDzurigAY72TLeTaXAV9Vv3LyBDzK1HiulsCPuKeIcB75BKYAbSl3tCqUNISC3x0NiHQd3
/HRj5T501ZtLGNVNpbQDPNKs4iSq3t02eDZSIR+NrL7nJsvOgQXRvU2tB9dkuIxb+dAF00MXhcw2
UbOGFcuMRPtoHFPvzXDFN1OUwekvvsXfTY63b9E1ua1c07eQmCLe/v0SSy3ySPIIPmdSAUGLQi1B
G6J8y/gYFzoPExCGgM6TymWzWyrMhIyE/qdvxMJOSlQNLSqf2u9vJEptM4+nSR7JYECNYMbnwgzt
x5k9TS3aK1qArVNPmoWN3LdtsWdqPj795w/j9rv+fuWwh5O+dBzPxI7n/OEEhMGlDIpneezDGJf2
TnrlvMS7spcBY7ckRShQ/9Xx9u+nLa/pCgyI/J1Hwh+3uNmn0mtFLo+IJXYjcwe6NXGtIv++Cgtj
kwYw0wonvRMtfUA2e2dTIpZoLPtFKecvbh1xO9r//ABsBGQCQxFfxJ/gAD+0Ecobln1k7H+qssE+
2UF79vOZXVIe0NRPPxzPSFZF6SXLPBmg3fblGen5vNdzmTB9r60zJSiyhclxDoOPqjRwc3ThpbOv
JubZjcrCvd9Wp0LpaZNVHN5Wjy9Isz34z1/mHwaGv1/Z2KIwTHB4SvHnlR0KS4Shm8njIKfqSHpG
eFGKtY0zxsV2TE3gLIF/oqw0wPATfpxrp8OP4L7bWLoe6UAWuIWGRd2h0fFnz6Z+VfDC6rjfd4N9
7B1h3OVsUEOTHY9bWDCNOlYKFPzeJvdsVG1uxiiuZrCfBlr9xfH7u/vrH7/djY4Y3C5X7097RpYH
BB5i8T7amdPsWHPRWpq83aHsUFb0r100Vuv//InejCf/dnm4ru07lkcZIv68P8baV5XyGvuYOAE4
D+Bv93Wi7kkMwEPuqGATFH68jcnVOP76iy+W0v3MGpx7f/FOfn/28KC/gSkZ4ksqFO/f79Q6bqu8
QXV1aMPMYLlgXmWOpoLJYraMx4TV7pCam9qHF1dEhn0WmpS0CFMFGkrdbYM8WkWRiq6l1au/eGg7
v5+ot/fm+VRjlIrc0ph7/6if6myWwgWqeWiYwbtG7q0tpyW2rS8cHhQBro0upXUhY8/0hD7Co1jV
Rehfbs+VaMhJAMXPhXHCNo6Dc4s/GZMdEjd7YwXNMSPTbasqLuOydDwsjTSGVGWsIHSwHgX/I84A
CTwrJF2xc04jytNzkDaIMxO32U2tTwacDB9oMIgTRegOUhq8WR1tdOqb2zE2zYV/q/uyuEi2RTZu
GlXhcjQD7A5zIlZpWq0tYNc7GdXm/bBLrKr6K2e09Qvu+c+DyKH09XiGc+NC/rQJNvvjYUDKTSrH
wpYHgqeRJDvuszkj6a4SlD9uWVzsEa4VuzRzlRqtBu+EHaFC0LukQmNg9M8gzcZkeZn4YGzNCqUx
Aw1Gr2Q6MK0Qh6Qd0g1l13uBI2UmuolrR1aLuB7tw5S69iGA5TUOZrLNMzYNkmHfisXLMssYjZdA
RLds7JknpdGyiHomlqBKUeUBDVcBzeEM+w337KjqQ1qUZDD+4u7++vcxzW285lCBsCnykKlvErtw
VqwIGOkYed+vh9quEC7dEPuJCg7DuAu7YborWVWgci2OYojKZSvcdkN5wCU0ZMe2Ge3lPPk7zo3k
wW1tY9vYWEoIkcnrjBV5XD5WvgN10Yx3t7JI5ZClk3E95bG+xoK1ZR8TVRM0xoiU1Q0vGVo4Eo7l
fcsZehkMbNFsrOO1a9bEHVrztkEcfCq0z2zciTyW3+CHvUkHpzZiUl0FhItqBzujBOkH9SCXeMcI
9IQyXR5sEC9YWF89E7EL2UP50u7HD81D+Jrn72mZvqLAzmeL5QeL85XXJ+NJywER6mB+q/oo2neW
84EVIl+zeBPsiaZqUVlhtdVeXjKQJ1SpxY51gDfIMl3Widw7/R19vXvWrFPmseqPLDFZgwXedYhm
tOFuuGn8tt0GdPSHaZ6e0zIZTmNqE4NkxiyP3a9y9PF7xUGzzj1dLewKup+02D17McPvvrdY13cJ
Sbk6fs/K6SIBMIGB6x89bPR6sCnk2+7xl5owRMEHHIElc3PzvmVV/CShXDzETOYIBKPwKAqF3MVt
8ckShkL8/E9Eq9Gj0Yc/Q1OE68HJinUf58EWWQjFrJNjp41eshqYOb7dVdKV8V2LkR96iO+/DrVC
LcBcPx28YxiDG6RQ7ZaEqQ7kwvbo9qZJPXUIHrG/sacIl7YPedUv4q1TxeOd4bhLu0gcDM3sN1wu
671FxNWy9QzCW+o70cwlkiKHYU4Mab5SHfUMKVwLOyBiOBalz61ENkATdfXfr3BVmuu2CLlSA/7J
asKfQQKAvJqrT9KIZ4bwc3U/+NUdJ5lYkQsaMPq60Xu1OR2CzkVlpb8b3BrPof2WlrBMs0ScZhR5
S5tOelvHMj0OZX82uhzewdSwpIu2kRzC+xYPbzphGJpT9leB+5UgzEUEpdRGGzHpNFlf7YsIJW3u
DSxc0njjzmn0MAEjlDbLQaUDoquj/CPU6YIDI7jrGTKD3yUxo0uVtw9F+IEjZjq2RfXTkP1wjjqC
tsKKnAaTb5UpbZc8RQ5XWJkctJVMLzK8KpFwVXSd99menLmPHyuhzUXNyn0pPVCTuoQ17BbFIcdr
v3SbnwCfjHPu6A+dt83lhrcquvk7mqDhAERLr53MrrZZol4Tc5/njfcN8Mw72vaVrpz4gh7lFi2O
Ymzyg4yh7bAchlushOYFcdEVy7bhCJwbBgBZl4MxUYT1GHxbJtlnbBJjkxTcW0pRY7wo2uGtM3jo
lUDOcxBUPwpKCvJK0WRZVn0PlEzvez87FVUSgrAgjUHM5dUc43Dj4mXpjfk9ZoC8TpvJI1jXy/es
QRCe9O8qXqRdobdBqaGQQ/yP2kU6LPlI3VPik8utw3NKou+DHWzKkHwot+07yLMKqe+ASluxkEGM
I3BzeLuI7IunzrKRluTFs5LpeDKsLHxppPwiMXgizGTKaKN5J33Z2Q95zZKqcIfgpQsy+NCkqq0g
qkMIiE1MMSwOUKnJBTAKlJth822kQiM1LSJuputGwimDJzIeE+43lhqjJS9GDLJKFv6qGTWoytKZ
nqLTSJrXqsDrB6nfvEuqIHvvo4aFUBptLElPXYzOXuvG2PctMIgQ/UcjO7yQ2j8b8xnGBQrLW5dY
0hlvBHj5RaoU2YSWn1RbxHzechBzTr14ndmts+uUzT7gdCJCmUl+Oa6twndunsb7siXxg9VGvymK
BNVCqp8YjnnsV/1qjZ3sPSzc6rGYEQinLQFt7jCw6xejjaXD6kHEjOvR4HAi1I0nhNBfMxFUq3JA
G1+GiCIMuiGMXJgJS/z79Azk7UjCT9xs5CIRDxFbq6WLh2QRCOTTjBscNsctnLwyf/KMMT/ZGpOr
MnZB1XSrha5hEXdzTbdYj/faB04mSVnBu+KcamE8B8qSi9Bgyo7o1NmOXU0bnyme+cozsJRyprhI
IkbDKA6j6dkXMWTdIkPKIJoheG309NrnidqNBQNoETRvRkOZHU1yRv9dEGoYZQUJDma4Y+nOcOzW
XPhy0J8T8dYckFhjsorFGlFe+bqRxBBqGyGA4dgnIskfWgb7F19bt4SxGuhO55/6vlUP1OEzLxdE
2HWcTV6r+Jhr2RBXoaqD4Wwwx2BPielf7GntmLO9cavYAPxvx3oDYH2Nk8UlsWKkuyTWVwYGLH7I
Kpsxq5fGKNkpt8gHepWm6zZlV+wOyNrjsaL7l8xvLPbKcImMgzOO9THpBUnMcz8cOIfNkpY48CaP
frwfVm6Fw9YK3AugvWbZV2kCzzZu9xNcvKPoczgJ6rMR9vSeID/JobireDLOI35jjK/dHWo/BGZW
FqxVH9zhYWTQN9fVdiztFlIFIy/BLJWHvwDKwj56lU0cixEmRUDOxbjuiwqgqRbqpihCRGMX4aaw
IZRMOQOHRdMYzvrXK6ZN3G1r96ZBdd7yyBpOaRiYSyZ5cjWL1DnFM+noPHnFSeYkH7QSedqEMSJG
Jhd2bnYeeYJvbVcD4lK+uVC5seHJaMGdCb681v8Zs8bda1++96X7Wdcp7a4012WYtisrML9nRpjQ
khQYS4z+vi9a9jdq5PoX2NIVhJ9QzSfT7u8gX9GoyPZNGAGK2KMxcX1jDv6SjvVO4jZ3l3BRMY7p
1rot0EMJqGEg7a4vXjv48TsY8RzTKJ+Qbj7iDhw3oe+4q6aM3133eBuGjTHRgR5OI7qUn2NJbB3u
jO++131zNBYjdBduMgaruioiijhnQ7R1tFCzvo7csmvtlQlQjXftE+pajLikJsR6UTO2+zyIwo1i
E62mriAE2DrjJQ6RbeqzIfwRu8Gm7GAP+U/9ANRDjfYLHsgFC9ZwMxCzhEjN3STxuPcdpNi5w3o7
6qsPs5g+OiKQusn6QUS3hXgqNvNrPw3RqgYvhH5O7gr1guUUX16GySFxtL1UzqfInVtcr8rXqYV4
p0MlPPJlVFDkkFixI61qFrk1PJypx+k0NG1NYZw5APc0seHkM4aqmZds+0kbjsqH3myWCaawNXHZ
ILsNiwzCZWZOBAAjwIxVkq3xtJyaEWMw1gXks0OkVmXeUP26q0ojfctNIhuHpLqrUglfpt94ZNLw
UbTXrgY6g12x3xM3m5CiJYEDaUtHCznk91Hb55t+HneWO1H39lis3MhZx05Ns9Pq3SQyHrIh4PDe
yda1gSK1iG775JpQY5QCatmM5LgkZN7T9FWYWKhlkXunQdIu3PnSZHcYO9+6zHwHAOBvMFq4SyzH
yAPLi+GpbReSNQ5BKlrRqbF71/4m0LjRyK9edE3yRce7k0ji10qiP+iVfOHBcE8tyo7ehfXLbjCN
vJot/jCspOE9+Kgst0LLDYbXZoNA6zEvUa7ZxCStMz/eUKEvwO7si4qQhA7IPBP7HcJ4UgpoMewq
23JsfkPVihH1JkS1ITW1JE7jNhRXM+a0KIoOa5RXHSVay2VhZ1e6CsDzulp78NaWvNFtGbHwhg0A
MLVOVqm2YdrqCDRd5xWsfFHzOl//xd6ZLTeKrO36iviDmeRwa0KjLdmuwXVCVJWrmWdIhqv/H3Cv
VrXX2qtjn++IbgKSBKlkicx8v3foB4sxwyAxthljbxyclwgKOeZ0IQNBDHkyC8mADYKzqhnVzmgx
upFkRa5Z49+yMnmIRP9UMgnm+YFq1lTcn1LhUSlrYHrKPjAqcEETys9hVjRJ69no4QCpvf+pr403
o0Q3Y3QA55mTbmoIk5uKuqubENVnQ8EsCmaOBcNP09qop7sfRn6dUnIkelexNomzDRQbFmUOvmsZ
xSaT2KYXxY9Uge4OF7DZJ/pbInss5AtpkemTrh2l2mrk4J4LuCp9q71K3arXdktEARPBdQLFB0Hw
nCxVUmJNh/DL5LVV8yB8S6793g1gLDc3Xeeeig/jgjdygAxSIE+zsfeT+ANzO3KzErOsHzIyDyPh
3HJJtrMNGXVmgSF0fbVqaA9IOYfHUe79WCe9NLaQpspZNe3wGfPVFXz+yYMug2xbU3tdY3zmbM3M
PBL/gYu/9iP6Vgzwo81h+J5GIUM9NETClhldOsNdWWscmJnnW1m8VmuzgyXusOIKnkwbwkKJgePK
HynvN4F9jmtG10yzvCR1vhgaTLTKk0GtzaGv0P/l9xqPKx3JjZswPWmP8xCmI6gmHdnEOS9K16xy
DA/B4jmquwmVFMZYSpcczT7c41OCcK/8Qwt4PGOZyCTXZTlMCnCLBiZglIO/QRq5a1+VdsRcNUUM
DTy9d+wpgDbsPvVRucGzUJ6BQPvnwMWeg7XFtNVdUCJk4fXWEjncWWTYW01N98SbJkjhKE/7rvkN
xFM91r4hd5QL/E0oO7iQc5I1og511ym5sklHP4F47Yw7lDS6NxTVL4u8iottF2fJYxhGHhNt2I07
VdY2NXoCB4U5xA/cJ8aBm710yGOCIbOrMYYT9iP/am9a+OLKNGo8dYqIFZUqVprO72I5XDYsSmD1
OzYjLowJYl4wzlsNjWw9mVbhQwl7Ao+3Qo7Hyu8P7dw2MyrgzbThW4inyb4YalxSdQXhRKMenSrE
DWLeWH/twevA4SKAoDEE4pPR21/N1JD7zia3hc+2dw+YH5yp+XDo9NU5KWetY7IuXY06AZkIW6LC
ym8pUV4d0eBKiv4JdSTLxFGs8lnPAgtw9hxTv7EqHrBqnfqdW6K2s/kTasE2ysq3BiX8SiRxS5CX
vIkeNQTrH6eAYFzCZCRAlzlMiD/G2DB+q7Zz5J8k4Qd3VkLosdJcYMLuQtnGm5TiIQ/OzNw4tvJm
Ydk5mSFagQB8zGKYSSC+xXHw2JE445lFuOO2j4AywTqaWM25mpuuVlRpk10UI6Kv5fjSVMb3MWrI
GtXiPzAhTGcbHX5AM8YYGsz+q3CTwUlN1kCiAOm1UxM8OoVPQpPnRjfCKxmRiRaFl96EaReBiBqN
Lc/zk5IgGoORO2Bam8fGSQl6C0CkUQ/4vpqkvjcZahxXnDDmaInzqVQcz/LHZoqmhzJIC49BavAi
gx+PH0fKk9VpBCr0+oZFtH5o1ME6pdn0NkIve6Z6ccEOOjxD0VGw1SLMbBh999HuVrnV1Dc1gbuF
NtpcTZnmPGsWgwmW53KjhEl2gv782FhkzadB2u/jbMz2STLCXu3bwXOwBl+NJT/RsCK8JdJiFDoI
QxQydJt2ggndhJGHq0txVYHK4C4Xa2yTmrMfozfX+y+oiTB1sVXrjLX+s11Vj1YUJ+eCBHOMLuxL
X0bhTui85TzQhce42Xt2dc3VxoFEj4eAFT6RBVhtez8KvsgmexClFv4oyl2LrdEqsiNnU1aWsVH0
Vm75tbwiuU73OHLMsTSVsnbGtIZn+QmZG4/3fpguc9ZbosEnHRgHgi6qn9P4kOpmcbLC4ie+3s2j
if/QfsJRFiiQ0RX7hW+udD5Puo6CtNYIXJjC0CszXW6HITgWvXFkopp4tTAhY7umfRryfOewuE1M
N7iQIKRPBtHfQU8OfeqjtiptomYakr6pCPZ4d9TjU8n0vg266kSCGvbDmUoWTUqMhZMoZ1Hlz+6Y
7FxoijthM/5jF5idiwz8JMAEqB3c4EuNVYEi9OhoF+JpRGF9hnDxSUst7aQNyFRsMLpjOSmf1DEs
njTDOLDcFpui0sz1svjUiyo4tNK+gBQF164J0GnmpMgnRlB5GfjhpVSleknNWLtA+S5W1GNxhmxU
sjqXxqVPn1vyIp7zidmbaTe30FTD575PGmQnNvj7yBRgDSOIFOusvclZPMFQmGKegpf6pitM64ws
3cBAw0B5m5m5XMmBSoDR9aAjeeA5cPFKBWlrDIwxFeO6yJEGVCx/9n1vv7i+4e6rOhs3TlGv4HpP
XtkTGC10auC8depaeq8eSgxJzdTX16GVwHtrwifMgb6qw9e49xE0oimYKUvnRlUlf4MQWWo5KAiO
/XBj5Ew9eWCprEO3RDMbEb9G3i0POT3D8M9nZiciPI5sNCtF+BYZKKaccaOb+YVyPiEtkZXvMnJz
uxqWV4ecfRhTeJ5J+NOwQ207Kco4m+Ksu9B296KZDQn1zj6owedSItJdNvyOniYz/mkqgiepGCoe
u0AtSxznkri57GFJA4ZfxmRp5OAGq7gNipPKon/j4oYyiw1G5uUWn0oqgDTDCZG7TJU1s7EjdNvo
JOVclGPdj5+thYxigz0FohKpUQsaEAbLPGaBAX4iDMwl+G2oPJrVQBl2bqgdMiNEL+qm6aGpWYTo
o/089vbPJiCpPraX56v20leD5UmSyPp6lEgPiHoYrOExigMwKbkK/YaP2ZDk8RInz3KS51dj9Kz+
O+T9RsMcz8ChP+x+ZVjiHByzOZFVTq2KqfrGzqxDkoBGV0Hxh1Unyomn/x4UrlwZHU4sifCikiXf
aBt4/nZYsYrS/VROTnSLHH8lrOBXZ1b2sRh5x4OlxFvZ8nRkSbZSccC4aDDsVmVGyFpMONCqzBEw
Z4Vv7FnF4hOCHpEnJ6mbPuFv1YB3Kja5AE3JVm0zJodAESsVeqchFf3Up8rzUKszArJylMDeug7g
PtFUAXUy91FNAKjctP4mWUti0QKwrqU8ovDrpGjmyxUUvG4g7GxqVAQ8KXGZOoKzsU8qSC3AYKOO
vhsViDmSE2VoB6UfGg+U3wts86mkpIX6HgtcBY+JCa2W1UbutosxfI1NO/QyhTqGVeJwxJxERbqx
1pwJYFMxXiMyLjz0UhesmLLDHAdG8db3wjL1KCmIdZiV9lYffgLNKazWgPRspqHgi3AtCa2bqjcV
kChLHSDcaoZ8hlnNU353Ej18CIfbFI7mfkrUq4b42oM501AmFg9RhqVXoYcEqCrdSin6jtzrmjK2
Fm9LDNC2gCFylZM2G05qcZJ2x79NYLSJk+8qL+1flYkM2XGTGyZALgufeJ0qBSITq95BAuWLjpm0
5b9mrtpvK83FuwrrnFWGSciq4Lm0nkocjAaH8FnW1dyMYkqiY39SFjeZ+P5OK380gOF7PGH2RYhH
WGZjKizTDRZtb7Wt/LICI91KH/0zE79vEXyeleIyuTZTSmkV0curKHSOalVi8QHKG2rZs6ovIe3+
a5/Z0yaWc1pODUrQN/AaEh77Xp1Tp2kzZ5+qmHLlxmc/CF7d2ujRW4yQenE+3YxjpG0KF+FUzmo1
RDCaJj7FVMNHHFBhwZaTlIOjHMUJQ39wxvhzGxpUPJL6Ka67n9PQ8lX8o8cAixAqFxleX558kjd5
UuzEbEiMW8ekfp3qCAg/Iv85TfDLK5FqTK6MUB3YGyfA2IAFPE4maOlniIOK9KbHGCmuqwxCfsA0
PVrbsepREWbES2eDIW08a0AUO2hknzDUQJDVzJLUutxEzKxmLxWqKmUVraLMrjZJat8mTL1HVdo8
D4R+JKZmO9rE9bi6AQG6aXoI4iYPC2P+eit/WPGobuq6Srf2aFoe4DSQB2lXpg8L3Bh5xo/VGxQx
fh6ieVP9Rt8MLUqXNg7Ljd5pu0QDBOpZjxPsq64nCZChih0uqZ+UrLi5k/BcRW33Tdurx6qU1bY0
x+Eq1VM8TyQBv7CojiJqpKDaFOIGpESBhtaaJfwJayMD7hwqBKKADDdmTmq7aE+1NN7wWLWwhalM
YoKhwJvV9OoEbfsJ80Tr0Q7lYzcHkcFX3rtWn7yka0FhlcRv+9ynPBN8pYw9bJHjXa8yiUehQ/IC
czsdp7Fdlx0gWpbnpvJy1/qUC6wo0qLci9HBKbJ1HsuiW7ng9LuJRKydmrKwyHSWT1qTPmLtcco6
Y3jOKBmSfte+TIHiY5qTC2jUGFXyq+8N3OGw/IXO7jBRQvoZAzkZrIN1VkdZqfNdrLZFY1POn/1j
qRvw/eu0T2jIh22DDi3HIUGRZvBsTdGvTsGTgEVzPgejPFid6L0RrfwWEvPPfJIsMeKm2RuK+A5l
C0p7aaifMRrzcUMhtytPMBDEP6xLcFHLjOGaM+E6hiSGmab7pZiLHb4efDOG4kvW15hyOejJmJX+
1LFA2WK2IhF5ZJSMpqnx2tjJtzj/krFna1fMI1Qvd7IBLy2mK1GJ+afcpmES7XLXJGIHYWKWly7W
jnm49qNCpRRMlQhfi/qFvPW3wul+mpWaeK2vXazCFmcjkvsENgk6qBK/YAMZcFgYnq6l/dawGKGp
IQnckkuH2UQZ7HMuX+Gfnq7zLjDWvSrQbmBe58GL+UE9ul1THrwJnsWeQWb7zBAv12pTwz/Mib2K
7fEhSxUXbymfPw/oZWThPSUH8xZomWcbLEKzCmv1uCbDmqdbZzL5Gf2M2ZZZ6dvArRBZjZrXRe5T
V88yrQC39mAQ9hZi6rqpsgt6kMAbSWmHq4MdNW5OCLw7ypLUw7UQoYobMOhiAu7sjEh/9SV/uRBy
RKoPJTyD5KDy5FwLRG4bAN3EatPDJPm2E9hFGhYoJHNoEMFNEzd7v1LCo7EtUoZz6pnxUIWfy47g
Z5WpSEHlZq3CS90SKQZe4MiRocY2DlYeIN9VaxJXJuhRLuYRJxwRTonTHnJZf62dLPfkXBs01V6s
LT/+Azc9zNWwLB2sRN13YsJJZmSFjsHJpm1Ggjmq9FyjoFyJAW2Cgx7yoCiJ8uxXnkisTR2hSgeO
zh7Rp9fr/JejYC01lCbWikhAoaiYK7zWvMS29H1Z7HL+So9KzlTVqBm8Yc+szbDGS9yJqJ71gK29
iytduWqbhggjG8+iImyZFjbI9FSlhV+hwTWrWF43tr83CtEdYmzjHYVlUaBTEicvYliDjbNAQCi+
i3CiqwPH3Oo1lnoCwPgKiepFhZW2KiL9Ie1NZSdaZnAxiWMeniNb+6s+ZNoWfCY7m9TXlSF+ZZUt
GF1ddefX1h84XuHMKqAMatEep6iACkg0DxuYDZRuf2QAfZBp65ksSx+thgxMRWvOel3X69QOoNB2
5Vna9UVWPkasxXgyZZE+VBN6tGbSHJADAoRauOQoZweCFeWA91bQhAxeI4o6WX1yRn4qQkk/lWpX
7kK/By8ni2JqQn1TwMvYWFgFPnR8cvBp2qPp8NJlg2x8csW08ceAolrU4WVY7gPsGwwXGbZdKdoa
QKKm9MDaNa4TpCYmSi83gHY1Gyaj36aCMmLeESMLIXjVQQ1qqUw6/UZsRVedYS20pNxNV8XOm63B
Kmyt6yXEBqed1bpm9lCX2ujJEV+TWscgp41blqAGvkSJ/Byv7QZ5okO69mbAi2bnDDBIQonFQ1cZ
O90Edh+HOatBUjPBwOApgCr4nLn6Kan53Cotxt9Iddfl0OHnKL9EfHxrNbCmVUkiXxy4p35wP1lT
/EPrEHHAE2DojX/fLG3y7yeWNiVVK0YEY1gJNVG2+Ax8wam1OEaBXhxjUgTJl5l3l8ZlUzkiXjcN
7kBdnSOdg6LpV019jHVixZVJa5GCzcf3RkdR62M1x+Qw02Z36dn4fM/CliJ75jisv3ueFit/zoJf
LszyCd8khslELXgPyyuHy9tZdtUszw5oDxhA8vJ431Rol9PfGp2ReWhkxz+JAayOFf+842SpTzVx
iDsTE0ZP0RtvOXfvoFa+zbK1FOtmthlb3q0WTA0yqfmfuGzCec/p5FlWEcLWBrXfEnKezR97z88/
xTBiv2S0U1Z9rhIj21lzYrubwN2zbaDQ+Whp6gWC2yYwn80MK8vECsgDxvP3EIGwtoDwU+YV6Hn3
0qfMWmXBd3uy3pbLk/kvg79S7Wn5S2MaoCcozdeY2zrrhUP5/yU8L/9dwqOpM7X8/67g+T/p9yb5
m3H7+xV/qnc03f0f19GF7QoELSb6gn8ZtzNE/A+0VE1FeUBqlGsjJflTvEOWumHyrTAdU1iGpc2c
0D992y1OWYhbhGEYkN4xbv9/8W2HZ/p3ji7vR9M1nOXRPvAPFR/VO4IxlkqXav6amvaPehgDqtkW
MHqX4n+Lfu97FNuArm38VuUdxuehZtzquIkPmuNIr6iL9RD2wy0IcUzviJOFXmoVz3UtmxsV1RVr
rfJ52QQdmXyMPJYXBmP5HLDIunSWuDqOFpe4YbgtqjZVkkfKFYEiWDvPkr5pChgPyhRMNJLBZQKg
bdLict84pSwuImwpWo0RE6Wmr7LN/fSyt/RZ9qR0FOgv7zdZmnNicJk/kPYdKBDiCGD5mjoayH7d
/dIIPx7JNXod64Gy5GAR6IDV1jFRjcwLWLA/m6okZ90BmXQmuHn4J9YE2foVelEf6XhB0vBfTUv7
srm3VSLdNpXl8uzgIiWykaJ2N8WAWIgJM4ETeMMMpwbY/bQc8k1DU1tn/9Yu9ATMqCjxqFh6L5v3
Y8IKObfciGLioU77bu8s/QkOmK/K8+GQW9SrwD8kMXZNcwM6DdbmqCAFSs3spMjOgugKJ/mUjESV
/9uuj9j1ZJZKenDXxuzTkKMntPEIuCx78OvgtoumiU/z2eVEWxXI8q1W7DCXoqCP0fJrNGFj4UsJ
d8DFlBCXvACs59UlTomiEWpHtxtAKKAn9gi6Xkkjdtd5DQIl4s78rOnA4X1ZvWKKlO+hvgW7pVsf
qbeiMI0nJ4Z/e7+8CnBmUowAbNnpLGeDpxD2/aK6vh/6UWI+2D5BJplvS8/OVdxHTPGIAMvnBwIf
iOmLAqHKFY+OVuDXMG9cAtzDDg3Wvb0L8zmxL7gtTcummyYX3JvAqyjr/7xHCIGR+vOA9VUe9+du
3kjVkmcyFdOtMvD9+nBi6XJvI6lzWsHjKbalEzvUDc3Q03C1Xo66ycR+fdn9eAz/h1PkZDinNMXK
Ne9Q1d975nWmEwYuded0b4yQb/sVA5Vso/Zp2RDd4sGNch6yvCP7p9TaU51Htypz4zdYrg+jOueZ
lxFLuNKd/agzYxMVjv6oQ9P07AEw048BNpwoIDascDHsVEulx5OtI0MJrFd5CBu8MJVq1PaDHKPr
+4Zk+nOeasffmuaTWBdZaysJ4Ln/1TeSbnR904ch/PPa+UwWNz7GyXCNMTwFFm4rAeXDfZH8g56W
janzd+7s0Nze2yJ/OrsxWoGsG9qnmrD3syqU94t8sFTiETJAd6I8z2435eck85YDUCdA1t92w7Ex
z6Nbim0A6vp+BuMf8xzrSki6WOhDuDY0Z1Xj0PogmOEiRUEK3/Hc6+ZaZTu3Y0hGO8GNAS6piem9
9+vwO34/nzXqm5FpR7gqrae0pvoEm3t8cjbL/vum1wnaaUaHSm2iPS1tk8PTETwXsiZNQ5Dl59ZJ
vt4vasPaWn+4KcztuXcRyMcqQB0UQKi4YmHELF/vLj5U3+t7U9I1O5jFcr0cplqTX90Rr4G/+t7b
8QWggq4ocm3wmz5myIdWkyn9Sw/ADP/Myn4KvKGUdPqhwo2jOJ4RHzamdLD+HBX+uYMVo9fBH+23
+cD1XYbw98zlj4Osq7oGiI3gf8s09I+DLECKVrTNZP2yXafbt3z6Zyb72lm3XGnvnNSyvSprPynI
/AgdNcsEI+up8NDJaE94keE4r1uP8CfUJ01aBWgwzgT1fHJpCwON9cyQh7BTIuuiZfEhM+tEHPI4
/pFOVoizXO2VU/A90fmGEuo93Mox3y1Hy6aXh9Tuspf3gzI6q+EUXduwV16slloRYtfuvJws4QWt
8xx3+OVQBZBo7AJkORY58nRLORrTqGzLVI2/TGl1DcIsftPU6GuSAB8VNgkZOf6hu1ET5yyUWLch
vLlGiNq8OjWio99IiF/ZVG5tX80/aXlZYr+G49iYQheKOz056qB9K9xfUUZ2bJAeAXNljn8YEYFw
CHMwm4LzcrR0Ew0cqrTkpcfGMZ/eu6EFiGaGuZFdC9FgcmfHCpygyPmE2O8Rv2z5ww8SjQm/O11h
QBDJCEFtI7Kh+OE/9I7GujRrnM2Ulkx/2sR++O9fGv2jHo2vArY4lkN0qYWGyv2ol3ViFutFUwdv
vaNqZJHUyZMMtOlmBNsk1jEbqSTUn6mtrrYYs93oN9j/x0P2AuzWnh3gplUfxMPJqGBqKZPpn3ie
KCfmokAzmLZuSODwKd3868Syt7Qt/ZbDD233az+c+E+d723MMHWKis4hjfQcnoNpXbC0UA4EF/ke
9Xl5zZSKsoWpmF9Hp3t24TD9UffUceDe/8QNSZvtRAzrDDcVnjk+5ce+VtGQLMdwQlzqfXPr++7S
ardWQ3ROdH7vPl+4tLt6j3V21OHmDmSyr3QV33U/Kx/d2Eg3WWK4X0XRPo5a4f+KlNzTZFUeMhJp
ABB69SHVu4m4C3zxG5lx2GaTvlp2h7R6jEsi4pZ+SxNB2QX6ACy9+MpnDA3WjwEm9BlT9+xlKjLi
QQppbP1YTW5BwkYtW8wvC2YFtVlQJpFKchMm8sMkmhnyc9vSz1RgHmRCkpQ5X7ZsetgIxy4ev96b
zEFmFwfRvcFHvtHrHsc3NZlh7NlSsS7X2QCrc9lg2wtNKCWpNp+nDvcTy97SBl+P4ut/Ot3VmO0M
mKmSr/SvGy57rY6GbmU3xvcp7euz7Qa/TMpVD4PorM9O6q4DI4hetCnon0Mq/1lMYmepKsWZlIpg
rbWh9oOaN4HxQv9C+oEFNSVIDz0SdRSv8ufSAdveX6VlNc+uRQqROZro+BRD+VJ3wjPLXvvh+gEl
U93tH+1ElGdGn2mznEi9IE+8YMJdPMfcgJzDKbjgZhZeRlsvmo0V6oe+0WH5GF34DKJ1jYoQt0iq
c89aobj72JHhejm5bKRSX0d4Z5fl6N6jMiIun6/66x5LDzAL//0ebRyYq17PdCgVKGKg8PgCLtK8
GxcaiauG+PsusZz9qHhOZ+AobXXKZ1+GE97+prU3QqF8RiWHx5VgNFjO2rCFFUcoz2GSK099hiPK
3EvC//gHNaP+QfPpqAx0FvpmRJZwt1nXst78LXDZDxMC/ZI0/5XorrwWuixXPe6lP0qMriTYDgbk
REJkaDNkIM9gZPonAQnh2MbKOUzFhIeJMSB5KdNit4xuIkmNYzOGKbbDeYHZbNtT1XKosttJ3v+D
ZNX4uxjTRMdNDLqlWRgCwNm3PqrKFS1QnAI17s8AOaVNaBuyxyiR+EsBw74fu1EYXpsKF/khbov9
e6OoRHkZpnrrtCN20CEs6eukUhAfR560yyVtAv+kLkhU4JcYP1K/RAxSY05p4GH3uLQtGxupLs41
uOgtJ6z5rFPrgSfF5I//lMm9aLTv0kn+xQAJFpUUVPqCYeZjqix1zgo8ffDfKEZdEFWRw0AwUJcK
4yvpQ90h7/HHtA3D/BqrrNGlxNlzhghesOg+TH5pfjWEEe0jNErb5dDvirfUaOqrIRTl5ljB8/vV
Ze7sTJJUveXelVvcGvViRt0x779Fw9Qcg6xsTiqfCID3vPt+3Dp/7qFbLoHQZk1/W3TKthhzCSRc
xPIxJHC+wYIEvQ+IrG92h0RYYMIDZP9TlDrO+4ZQlJ485vmYxCJCwkp4oTIji2EZ703iWSLgyK+m
BluTmMjh4BZl/cxT423pUPM8W6ESFCR5p6i1oFXtGhiir7gaEZPhJt+bJsT2bOChTnCo/mlyya3K
G8KaKIj+fmiO2CPEhvKcOWZwWUqRy96yCUsW2EKIbvfhRDQF/6SMtme/gA9/flb5hspYazgokD/4
CWhGMKruENtvshG1/UDsA7R5EPwhUx+bKBqfUPSzQVqNLYUe7qz5cDlBkDUJEfb43i1oeh+KIxbq
NhGwroZyDEtBXdwIHvBvSR265Mxmn2UhZo84/C9HDQmAFUBTl2nhQKFF6gOZkSic5YqlIw6eXxhR
rNNyxdJuo3fhrktDHphiuetytFyx3DXTQh1+CK+7tIVjbaxjq4q8pV+UFMcqoApn4FSvJW2CO/Oy
O2+WvWXTQ94+9jYrntWy28VET9SGte8SBP7/fbKnLbYNf/8zAPWZmmuYIDgGgOHfH5s6Ss2kjCz9
LS2beg1DPHkk4Zlc7Sg9OmWQPC4bOWrJYxwZ6JZLUe6WtqXvsle3jrHtNVdixsoV9xND1bcHGY5f
P7SPQ508lP3zh+ZkfnU9iM9tMYakgHO09Fg2jRJTs02JUby3ve8ZMtk2XUvJ6q/3++cV+bTXW/zk
PpzIG/K6A1Z09/b7iyla6VGMUk7LyaU9MolfCEWdelleSRY7IRuiJFJoc/Pxx92lg2/PTNSPu7/1
DbFlgQn/8WbzcauUysYmlW/T1YNzseeMwmUPjaNOiMnFijucXYNnI6jFmWAXksL6rthZYTvKFeVp
ysXzGRvgFUNIDkcQuV3bE7WRxBTgXCXsPzW6hqM5Il0wt+HBKdDkO8qkvqYQO9eaTLTzFIj8pUz1
09IOfABroBXlPgsj7VW3n0adGqgNLofEusYNbL76P9xVy6tp89+/uLr9wQOF4YMYdB1HGKxIgLA/
+krERYEhGRKgN2Ae/sK2PyCV6XRxSfp61yKsPy1HOLSF6ga/SWLjxoC4h7nLb2f6eI/OrXpvakc1
UjeQyV0m3Vju3DsPU+C+92nKJDuPMdVEDGk8tee5pSedF6G3f4AaLW6uLZjxOYS4wKq9LU15mzdH
Sm3E0MCpuMGjFrdyIuo8i5Vss7Qt/ZJWdGt8ljpvaSOk5JQxAzmIOrdOudZbp2XvvlnabPReOx7R
VJTnfo5eke75oc/98LfTVtKPe8Vl+R7hq/Ph/h8Olxt8aKsahsTRhjfz7+/MbVvnmPIZnSZ1UM6F
kyvnZS+Kms8ygR/2oX2Yu93bDEq7K7cw58kYyPn9+g/9euwd1jWcmM2HE0WB//dquWEDjWAjeLfQ
xv5qXO5oAwruXZDDsLOwqU968wQoF58m9xSgwGp2Skv7clIMCJNX6PSs9373K8Abb75PPMy96X7Z
cs/Q9CL/GTxbPQveCzlPbf+51a1XYwb7E8r6eGqb320ZwzWzwsrzwWqvQ5Bua1tU38RIhTkda9ZU
XUUkWeMgVjd9+9UFmlqADjulwK/M+rIBNejeqeJ2nxM13aeV/6j7EzxVp/ysNE3wWKbta+YX1ec4
SPA0pWoJysxhBwPtkCW1juPH3Dfr0D2So75N5rN9fVCccxYVUAjyrr8aQ4yBuGrDubWU6LkvAPFz
J3XeVPc1FuQIphVSRl+JpidRTeIgY9GBtBvziN5NT6XpOCsMf2ESzG1W3EzXMRLvFyxNlDc6CGsI
ZoMgnp6WO8EgubllEV6WHnIo+AcC6m0Dv+rXtgvRF59KpGvvTzyopRj0+uBeo1YBXvA8XDbL2fuT
8X4iYWyxdJD4exMaKm5yf6DeX+netvTW/rq9v9cOy7iNKQDjeOsmOcaRjPDvx/PgPmoWVRzNv9yb
7sM/Yqx/mw0s/e6Tgw+3u1/LR5D++Wqm1of/MFkw/m2JNXtN2fN/urCoLM6P5N+WWAZK+dqNk+an
WQcH3Y5Kgm4J3Oyq+BfUxEndWVVTnt93A/dLWyoO9iS++hMe2AtUD/uzFsL6JJzRPTWu01yY4JJg
ViPAqZGlnRwE8isdZcVlGgz3xcapMwpVIqK0PN9Lh8CNwQndry15JqXf2Fec8tNb4AavwPq3/z6+
zDXQv09PLaHNiV/Ysmn4Xn1ETjGLEPqgE7Fpx0T01PGAbybSc4Ix7etypKrE7eQgF3BJRxwuEZnD
jGIxtpzNeruGp5TBK3Adc5dgP4J5xYTZzVj5mOOwV5J4I9UJIGo+ouJp12RksbtsrBFd2TSqxx7b
DYoSxFRViqxPbdKqnoRo9hhGA0MuKMQLWpFg3bmluYIWMbsKC4XXtaLgHNhsQFKV07K3tE2mHh86
x4cNzMkP3Za+XSJxeF5OK/V8ryiSD8EYVZ+YhFk7R0T5booxUWhH2BOp6TfH5dA0tC+K4hKDMJ9U
dRwDpvazO6goKqvp1pDy8A/mUtrHMjLrZpcvJNMDlbmtrn0EK31Sd4eytsh1USyMQHLlm5HK/LZs
fAvxPeHVV94m+j5W/+olUnMkuXZ+i6w4v9UdLuwJ+jy8fX3E735gX5HnyUiSidp13zEs9h+Xe2E6
kgOJzWxXs364vwbGR6dBMMNa7re0K1FNEkW+aRN9uhEk2fHn991T5yPQKOJ22pGSqD+lMYQqnMn6
74gVEbIU5h8ihZqe2uK73tsuditu8DzGU7uTWu6fUPe0W1nXYoO07OFeDjInRJ2dQQLVvS2q7Sfc
M43zUiIa3by7pFr1Hy+KupYMjPkCZ75guYcihu4yv0obprgalSNuYfdXsJTqGlk9LOOqaJ+yrOou
dVQ/RInaPi1N/CiQaYQGgt65hyaJVwdGgSq+qUbHPpt+/QsaJ24pRuTeYCo99/yqvtZ2M+26gdEv
RyrxFe37RUoXRmwWpo91L5A8z+2S6KutCVkLd4b/5eu8ltxWlm37RYiAN+eR7KZ3zfZ6QcjCu4LH
19+Bopa4tu4+5wWBMkBL3SRQlTlzzHFcxEkKwFqB7WSOKSCNXjneD6Fq/26KZnj1k44YO/igzqA4
4J+Djg/lPm0tCCE+RY/b1IK6P/fJKWOTGfuwDrV1orJzFnHRvuvfofYa72pTYV9dqSSu56aiQEMQ
xkgduoiMd8ELctF3eXD6fQ3sb/OqBaG9BpZZnVyjwu2Y/8b32j5Oaql+iZCV97aCrke0xbM9stnH
pfxLBXMdhaVi7py+GV8RP2ygRuZfEGBqjxQ/Z1uqJaKPGBmCnJ+FmsO3szRZYHE58OT54s+cCuUN
gdz2ps75PvxP8LP4bzkmJP5/x6741jmWjFp5ru5qfy/FrQBaT9aK4hv1bRpFIq591uYDACZs4zKg
kbKvb9H8LYSqb4TLe+I+L3TLfu+ncOR7o9m7hEIWrTNo62Bsvfcu6B/jTp++4hRCDbrqBgcTwOjO
GPNtoOjikls2L6Tc3iJOrC+yqzFjb91Ztba498kBa8K0SU27o+9zZSVwURBZoa0sdXYhpNZ62JMu
6Pda6JokntGRyGYQlHFFFG7s97dT2WvbNbLRf02Qp2VJzieOh61sNfPdbrPnq9FOT3gqJfa+MxUC
pVQaP5tDGG3qxCXWN+bqNYBMg6UynvAWYsBVXBfhQR58Jh7GMqdCO4JWcO+TZ+48+r/2GQnULd9+
uc+SU8mRjUtX7SiDLGt8NMsWHzQFCzEKE+DBt7avI4Fls+LPWxm7bFa1ryFRmbtGJy3OCq4GxtyS
XXWXpzsSE+j2dD++4GrCa59tmVHU42cl0mBjBpSat6U9fobYDuksp178NDFJ+2GII6fxh4F/7ibR
qc9940pF/lX2o4bpH8XoBFvZ1NnhxNj4WTEIx1mUHhdAcCxsnLoxDF+wxwxfOu1xQN3zfOsJUWoH
lBbsQltY5yTPsJu3mj3+OoI/AQc82qglDPuYeihbPNdhQHFxDCRLjoLaQN2gjuVWYeHwMMZBdEKm
InY15WzrJk/aqz7h7sOG1f8GkmEZNab/07ard1LS4r2vcXdR54uqUMHbGA8XSKpArxaoaNkoyVMn
Z890O1CUDIFsbhuq76/LWAwoV0P80nXLdMlCeRtwG4m6LgPotK6SbWRuJ6e8hPRBMK5l4gepYr9F
AAMhPQneWUSks+FLChLcnZ4JaJ6oCNE+Az+3sC9UhgdzoiLaojDrEpqNd8ADeytb1ewLL89cFQNb
iqRPbhqRlXCHFSAJn5rD+cHrRtS8N3r0KZ+7Fhzb3wOynU3DwzSW+v6v53NkGdeeeqZFFuM/0Kn4
OoVe0T85BTa8AWU1r6lHordJshCHPPuHk6jl96EYd52bYYSB14eSTB0qfhqAlPyTPLiVnYFLAXfj
dMD/ZZ+iWP6pyLWPaDJIZssBpfX0U4nDlZdjnuGPEwc30w6yiV/7hAB9bovarjeVU15u8+au26hs
8/VQb5fIeXzELvJWw1wXIdLiQQshfkyx2uFnymF2M0f2dbULMlB+DDGttxOBpwpjAdUFx1LrXmWr
9fPuuRLxN4zR1KVmEAIs8V46y4NXYVzsIkN5vPeBfVHOve+tgqy2D/d+J6GqWXG6n/wk5YztBTsw
nuXZEuKOtpKdcrKK6dVWxPkpcYpmixAk/RgptGysjNwXIdZL28bfZHccmck6yZp2JZsdH3R09WF0
toFa4TetUHjM1Y3rFDuy6MkDzJD0Ixkglo1J1K9cLWDbZxfaFywSPCKLPAjyYfQuZZ4hDtM88dVP
SMMj3wme0D4hWzB6n39v168oW4GH7yvNXh4SQLHl4t4elAnRfF9haTDPyeRwEJftHjJ+s9dKaF1t
qiuPVazkF8fDkLYWSvQD52mHMp/v5HgHQBtRey7i2iaz2vIOA6HwBprmSc6MdPUN3IH7amnjuFJS
P8V3VP3rXoFLlVNilxenn+Aup5pTwSHg1BwSAwH6fDqY0bos2wDjcVfb29331uEvU3t2t3UCu3qt
MiDHdtojwiXN86r6UUORNMgZlq3itRgBabkhhZNy1MMXdT35lgo2g1HHFcm2tnNzKZt1xiPN1AYF
nhCjYafmh7ZjnSKbOX8wJzWpXJtmX2TIFj89D3UWtgQBcnRCF1gAf4l9zL8izc3hctUKrrWaz3ej
A/Hk4n/Za0u9XWpp4mDZU4aPvVfoL2beaIvGKcevdaPuW2EoXxLdBNljBC92HbqXCSIU+aK4XhZK
8unbdXbU0US/FGrUPVqtiWs2TjFbUrDjvoACSu36QR408n23M9lsNSc79PPhPkXxcduhFJ5QUBOM
Ky2PH1XknXt5IA7c7M2QUuVF49qkdzJXWSsgNQBN9OFZHgovi7Zd3ny9d8mzSRGQH6JC2yhZ1jxE
JryoTKca3zKTFyha1V724xMzfolVSjSS8XnohIGHhsF+F1/CZUh99onwanGSZ6ojilPajb9Hx7kp
++SolyKF6QEufZgU+Sz1UbVOhj3UR0ECaKmUdfUNxhilinb2OQYtaEA967ZWWenPpRF81SdWwMhF
N6HXiBOIY3GSZzrRrwc22faSyBF/J8VlWI64dkxyK7AEj2P67gPy4rGmANVwsKeSA7LvdgdLj54d
lmhrU68PHq8xFLoRFvclOevKNW5NaDX438xNCi0oMFfKQw+4fldMAgghddzER5zkMpXwukxd5Z/O
dnlht0N7qRtcdaAxWCRIY4MiNasiQgezVvxnUxF2vwImUR6yr75b8CGuMuNFxR/pszPMgforFMVm
k9qroWrMfZGq9d5rRxiqrlo+IdcAUVrZhIOjsFjzzU3P1LC/5VGubo25JbvArqTn1GmpswCkuMot
UuH8WhjOwqR6dAG/LwdRHd3SDq9a38GcAQi0QtLcfoYw8LPJbl+0qHMOJYX2Sz2rus/GSZXF0EbD
MdLt6bnRzSO84vZTz4tsNUQ64pH5cvQ7YJPy+KlSYiqHSNwToHB3Mm8vD06Ye7emHChkWv8+h6L4
8CG3oOYorfmsm/GqS7vmPeX7uc+QWy19oGjvMQXYqz5U3Nsof0oNokPvHOSointrbmTui9lU/iWv
0PVRV3ksVJ/K3LTwLyQp42Nhk82dW7JLHvL8cxxs44y/in+ZFK/cgiG8qAls7krPii2FGPWbnkEI
bjIBAXRuUvb1tRl76yRbua9vVLWKr7LlKo+BM7TPEKsiWK3YLIGFPdQUSx7mjBWWw/OpbMtDhIcz
iIc6fbxPlAN/NVunMNCGlf+63/0mf839b/dsKjKCKm4rrENS69zqQbQxBPCqiMAKxuism5cRoKdH
NXkf7db+0XR8rUwDdhnBtHMVpcpn7QGwmAwjuGICaq+6XoX2n5bEoYteW2mjmlDDRdR30PJsD1kL
EQ9PkS+BFZ/xqCxfZH8UgmCS/bmWni3WSVe9+9pkUXipBsJuZTmIb41VnZx4CN4sHJ/hYrEHw+B8
fBPEH+QExU7np79J0f4Yawd7aku+H0H9Lcejc0Cb9iVTbPNRxC5+MWHaX+0Bb0t5qYvrQ6BnJW7C
Nb42rZOuaj7jn1PRLeUEQ0BxHZqpJDVnOsBxEFXn87+qT81NWET9gkRfvFBitOBSEC4PUv8tpeLy
7D7w17y/mnJyFYXJ0rUHzK1ngfn9Bn/d7/4zdBb0KPMmqpBtau+tYhw2dTU2n3jaURCafKkB1q/d
lD9TrLlYdwHQ7nxnJBaKLWzeVxS3ztOyojl4BFFefDuNgC4p6iJqRrEfekfsIzWp9/dmN/clrgKd
Rw7L9m3in0vufWVBkXKRCP/hv00OMZLZCAu3V2jYiygx+BTonvbS1vH3sLTyozm3xOhay6QHjotr
J+a+Ea8sPIMpNceQHc0xvx4L2Evk/yvk5A7Rvors8BZkcrGpZTcavd8iSPcLbu1YCfb1PFkFz0tF
sxVS00sdVhq0IXtH2HXybO5TzLj6ZRrlEkmAdzDAcR+IRngH2bwfigDhe6P9vPf8NWsyB2s5NRTL
ztvFUhT1NZm1cSNaIuR8TbuTTa1RTBaXiffgUZ3wYgsXBrGpfMY9gpzKmKD0Fal2VLREhdDq5Z9p
JXa4Bdo/AKy9GXbQv+UBrtqmqPV9nDnqsY0qFe+OEVFkmSk7HWjW1vHhIeWGrZxts/t9GEzTXfTs
Wta2lgYXOdAofXPGLEs2xtj0qRcdRb8iaLcDDA0HLIBKEqjJT63ZlaGX/uqi8GekuuRvlIRdQThN
x5DU1E5Mfbae3B6LTnbeWOCawNQo/ZcXsUa6NKVnf6i1GT94EF7PrY2Q3BhMcFxYr/le/RAqU/MN
uoRUPEcVlC1ctKKTPav6NMpyRthlT6aCjyr4E/1bMynnsEn8V62JzLWlmqxfE028mq5/rXO7/DI4
1uukZsXVSbr8qjouC4XKAI0/N+WAImp41F13kl1UB5PLJi3WGO/sllEBaOUPLanfReZT7OLU1H16
wYCTXDKd2RoOyzga8u/gftwpqX5kVIYCKNGSp9RXqi3/dPi8pI9fwgaonZxSj/baaLT+k1IO+yEA
y3CYPN099LzuHtpuaj6tLtvIn0tAnA8qa9RraQn7sc79/jTY0+9DgdhpD2idcop/+j13oJK2i1H4
V2yblvfJ9zljT7qgGDV/0SbWU4Rf8VqWKbPUUx9KzCA2t6Zbz77M/Cdkc9Iw2Iz9dNrJJghlOH61
6u0JpoVvVkO2v9IScZSjUeN/EJB2TjxKoze2wadycFpMB6mGZiWyDrIgucoLNVzS/b7Jnlq8vG/v
7QzRWZ+AKpQvbdnX9jE5RGEf712yH5FcXxFNbuxgy4Yvbq7Uf4Zr5JpftaZDPlqNabUt0uk7wuFp
06p1dgbGqiINNkhFjhq8raT2foykXPURpCffvfrUEkn+EuXQMdWpaq++P28EYUYebL/P9yAX4nWp
5c0TUXUVk4kEmNgEF872R5QtFVrr0rPiqzx4bbpV0QWdbq2oJk5rK1t7SpPbBHi309qI4TI7GLIH
rQ7DNhmO8oA9O/R4eTp6H90Ur6Y68N8K38F/r6aozEwm7y3SR2+l50640uem1/vOko+Xt5Wjwkh/
lLnpnuSlVgrVBXbiC4GP8mqk1m2S7Zb6oTSSaSGvKQI73eDJFgCVwc7DZGmCG7049MXoYc5Yzjwd
nk4QB2tXY1cY1Qc1LqhKk0MFdL2FnG/IP0E2lvBb0kynFh8Wlta63Q4Uw5NsFVbQnP+zX9X7EXfU
ea6epr2ca4R6fZuGZvVf95D9sgvPuv5AqOq1ULNHuRkii6U/di0ZZUfPovdhSm/9mTro2CYXYgsv
Nnr/z/myvxNF8SICthxA7/Zt16Iin8+ADCp7PaVWR0kIlg+jMm2KauLB9GfRaWEjA2y92ssuF7ez
i/zICn/XkOHbVmWlCNIr/fv/uryTA3pj/SxrLWRd9B/ryftSsE16jdhzmy5q+4OgSf9JBBwUpBV7
j87cDCM8n3WfhVAa68egJtUj+2HT8MEWE+82iJMvHet8cKTg0oxXBY8LitygKSuZqnwmuvJF+J0F
P9yA0+kJNgJzv40NFgDtvCSg5XWPetHZu171/B0fPQLdf+o2as2BHpGMzUYKXVlvKBcfrqxsydqP
MlbFCoDx8CD7MseCzBG39aNWdY9IM/SLGIT1jBcA5sGeqNb8eq1ngubqvrKxhAxKxXyWU/5cMCBu
ZKscI1j01OxlAFQ16dCXYCVT/4HFNB6B8Uus9NOirp1dR6Ux3iHN4J8yJ/MpM8ougzVXgxfhLk/T
Zt8BZ2b90BzHWZwmD/q88cIK4sPvu3oru+J5gxbOB5ug1hL9Y0KChhSeMvkA9ZVg9B7yotV2ULKO
t6aMFZpJeYxKW9/Jlph0HqiuW1ED5q9ZBPnP8oDA8d0Y7IqyAs9/nhIwFCzeHWiyNFufFYtZKl9M
0Ckg6MDrsboaL3JuEXneEvyScrubEc1xZye2qCWtlGdD7/Tn6fvQq7ZY4haBc5cZdTtoPDOB2bO3
ZvyWo1b5pfrUqnhW8xHA/HhwoDjbEc5YepyxvY6ShiSGaZ8AJdVPYvbq0rC+lV153rEfn2c0Q+Oc
5KCcNne5vrajtqPcsANEUEY5sHtwwHWLh0iLnlWhFhsWNCCt9Fn2IIdvMyttmh4Gw4Cpdr9STrKC
4EfSQ+bF1CW6itp4ykxz/JhUtvqEj6BWzU3qBb6kPLwudTTdZmkNMTW3QXYesVGcD6xp+DBOHTLa
P315kON5gec7ZYyNqcD4mBYdvsHxELMs7cGb+YMd7mVTHqYiyEkrwbaripKlsOzUUiUMV/I0QZFi
L+WpvLJZkd8sN02NN00advU1AKNLNZzT/UAoxInefVNTFTGAMOpzg83DLtB4PfkYr7zWnfKF1ET3
A5oGm3TtKUtVdZcFWRus284ihR6R7XdzER6J1bGg6lq4XT0wKl3kxmtHBUOWWurFylXjdaCVzC05
1lNxI8fUeeY8VopEu439/9fJMW1WBP+5zvRStNVhgt9uUtZLY8jJqI1+u0Vz3a95DZTPhQGLtpjF
PbYC1pmYYGw3j20Wmd96VEKLscXhV5lEsYdAhukOCvYvFWuzcgI0E8x/cpVYRtdFyQnRpb6UA5oR
Lm2NrZDo+dKIOjR2kTVj5IGvLOS907g/D4ESvYV4feGTpBUbrYGRiKQnYdFrWrt4NsOrZ1s8eTbY
xcZX4NKC4ZtlMPOU+6g8u1+GpQhuEJDOTyzXF0Nl2B+Bo4/rMkmG9eCl/seQaYswN7OvvKaaR13L
kp3N4/mFX9PF5sGHYaGfLqp46l58ESLVSlp15Y1Kh9lhMhA5r/OlHO3UmnpEwhFGjkklQa962bdG
crUor32hTp5AsGpO+/udagf1djHfmPlA2w2Mdv2kPWQ4P84YSGVZymbt8MefD51rw+2Vp7eJc2ei
xG8an6S17L8fqil4QntGqX0p3njs17/EHHOgsuEHS14gjNhiv5S2EyAnhapSDxgCAO2NwbQOp0Q4
w1PnZOPTkILcsBAKyC55sGY2YVi3Z9kigj083UblBaFghdCB477fQ3g8vtNq2N3vEZnuCGJHvMmu
jEfJSSt7REJzKTBybWcPBsbZN/Ph3syU4D1ScUUMZEWxHEDlrjYrc64elm15qBM/oVipgjLGDf6+
67/acRRcK910KUi3so2Ghhb0jqK+YXnaPNqN1q39oNHe4LpXSG8GawdrJt2Oc3A90FEqhXlUrNI8
BObmeNM6bTGACe08xacHsCv2i5iO9Gr6Cvc8hKdoiMWtGVKlpHvFq2xVClpWrxLNcvKSai9iA7Py
+ex+UCKXFIlsx+Sy3NvMeuaLxg0cp6jEWNpW2hffA1KdBU3/GsFD2onBBVo5N2PbSve5nluLSs2G
1yIExeCbYKXlqDMoGDwMkE1S2+pfeyyqjiAlvudzKyfccYrj8U2ONVVqnL2ovMgLk8A3LiOO1HIs
NSPrqXKUlRwrytK5+gGkgfkuXs4br8l/yqHBDJNXjadREEfjMk6Admfmi5yXj+0CouD0LH+200Mo
jAfcONoaRkNr569+P4IHJlWJdr54ncLmXS28+iTH3BhRrB4PyUEO8jXPlpkn4p0cVZyoeMCVoNjI
ZtERJ8gHINJwRMn7l+4+9/EJx8P134cRizS11w6ye2pFSYTanH7PiDXqp0A4PLRBpNcPco4aK8yZ
GjykU108/W7KC+W4vDoGxbjC8ijD3ws+Q2n36o7lADEnXtlIeqwUt8PWHWCUGtVDAwWVP9Xc2WNb
gApTTgKK9WCqE8FFbFSO98M0BOpRj7GLQOG31eaWHJT94IDbkTpwD+Ik0GUMNRnONarYF/dJxM+j
x1q084JG+dWVqNtI+aJb7TVMBwc7PchDGCCT7m7VSvLotg0g23kcP+hrBGYTHsefOfJUUeLs4PDL
LpxxOCcOZC49CkrYOXH9FlW83QfPCojH0BR6dYUUGV9ky2xTHLm78ZnVC1uN4pAEFagGURUPvk6C
PJoUbMhTYT6FVTKuRgBTD7EXh9DDfJRaRlcUcN35zC0zh0x7oJI3u7U14Z1xFpgwxtDNJ3kft+QF
nhvw6rkf7iHNyRp9BNj8CNlF+dG0G5Pml+y69U8pzJIQuqH8R8i+zi0o6+2C9jHswBRrXo8nxLyL
SqagPgcT1aLACI/NvOES80H2KyAoQk01jnIqGGsAqPymbn33afKqP3Nlf+aOFZx1Pvd4Boxf/Nl1
QSvUjyFyms3Qeg0uJv2tP/Dt6cMVU7Ox1KpdeSacRRYq4cHEj2vZVJW5brOuu45O1l9DbRO6jfkk
e1ih6BvinMrCmTw/XcY5Pn2Ka9VbJXC6K/4m5kVj/38bRRBEKQ5W7kt5cZglPzuEtQ92OyZv7VBt
hzzTnwwcMCgstCnj4EGhZZH7Gn6Vndist8+ic0i+cEE+EK4o7AbfAS6wWe+fPWV8l2MB4dqjrtf5
om0i/ep21lswiR+6X3QvcRXYz6WNl1bjNUtu96p4vnI05zE7hWfkJkWzkVM715jWwEpqHhaMZpPv
Hf7cRx9reZ84Yb3aR5QO15p+NuadUTXvlsrceNbi3jjKVqA2xIJASgLJZLOEd4Y4zfPlINh36xmi
2t/zid/2j3LQNyYBr9M8O1mIaCkFITq5g7uzSxDfZV+aV15SJrZHPNfj0Su2jQita67pwXksIZXO
g3JaqA3mA5zedHW/yuqfC0q3nuQ1emm06ykZLcwU/rlo0MTV9fUYjiU/yVcKF5wuP9icZ/z1g2Uz
iONDIqJX2+60s7BE/aAmof8GLuUXxNLpZ2i8FIqRUnlN5bHm6tNnA9MdtYqB+IjXzKoS1oQvkU9g
TWETVKCQBNw7Nsveca03v8w2AaDWqhqy53o+iKCnAkNBIZMXafbsuSwk9Mg6yJac4VS1s8DgvNnK
q7wuiw9i9L45pmMBrnYKtsxJ1aLUcvot1cBQdpMwOXXuoG8zpzujiIC6KOQx8sF/a+qnnHHrohAR
j4f5ioosE8o4da/NXbLfntic5HE1PKhF250LA3++OE2qz6k2xEOlauMOIKv/Dg3SzfTyc8LCe9N3
TftoRUlFDDKlRCQBOwnbX11WXllei/lg+o26CKew3Mo+Q9MI+LINat0AO2e/uPoEYVF3FN1CjslZ
JaAHyhSqo9V3xtmYDxZs72WPG+hK9tVaYpyBSRhnJ3Se2Ljou3tXBV/5FGlPes26YCEvL5GK84UH
fZ8lFJj8mOzEOsiD4nqEuuRp0VWcFrhQAt+v6+V9Uj2AAZdN8r0Q5f80MRnfDmRmt6Yff+e58RMc
OhnPYZoOmg+asMb48pmCX1DUrup/zW1njSMDsNfOWymBWn0bZ4u3rMms5zHEv2lSHCwyjFrbRfCU
Zll18ARyYRdbATot6wHvPOczTDGW0WJrwLqIpkLyDkqS9e4avrONOxwQioQkexGCpEgniNBWqhjv
oCtfKbizLjr2ES/wu1eyu06gRyphPixlMzB87yHrMvP/vMgokxxkM7TXgeD0zMW3QwuPQWijfBvG
4BzkwM4bo/xgX/mJKdt06UzLuoKvPchuoVFJPApRP7ZRWn3kiT3gH9TbJJiH6I1MzO3qQdcJIzpZ
e0ldvMVIxnwSioHggU4IR68x+MQC4+L3aPIUHqNnwvgAf+d+aDe4Cg36HNwMws9qWvWxVX6EuWaz
0Jjih7CA+Qn1CMB3VhxUnwBKx47x2Gl6tFTm7LaYicBjZ8RHlLPJC6+XvUxziyjEvdltrLVMjlPt
tezJ8rw1qN73YykCTKLIhhvUwlAFJvKzCcnjaRytD3nbqsDaDQQSUqb5p7QwFf3qs07hUTl2Ez/K
zDpg0U8y2z2xz7rmiQoFXd50KmEtW6gDtvX4zerUeFxoxvgcJ6GxKclNFutQd8NNTgXQYbLIIyRt
463VJjQpa2i65tR0lDAMcb8nuKppfPJkXxEdGyjJxdyyzK7DeqNMtoo9KntRFnC0+sx7iapROVte
epCtxDCnl5l5Mg+5Xd/uiyKbMaYxtTUUrOG0QJ4+guV/9TVT5dNVhB+Z630vO0v54fv1kmRFFGI2
UqzcXozf4Yxg0x311hvsmGgWGFVIcwfsXKNBPE8KPluCsr1bs6NO9+Kp4cOoaQ3hbQO1Zk7BwmNo
+P6p1F1Ua0ireJBfo6Gn0WcwmQ0gB3JMCcvhGJoVJYsMhnXCjET7keB0cEgoKVjxc0lqJQbE2I79
xVRl5rlsVe0mAgMs+CtXxwx+AEk1hwUuRh6Iw7RuWOVs+t81UZcbw7TQvA2G/SkKQq51/ZVv8QBz
l+JqHq2/8OaDkulWkB8xwMHgFNeBPMYtV9EGZycPlG8gyJSnTOS0GHEqqebD3+P/mnq/3mja7vf1
slNefhsWDfGCKtef3Ja40YDJ7VdHRRbigJhcJCe3gi2BUDs8R54SftWDHB+4zvReREX9M0oY9Ux4
XANA2yQQ2ATk+7gOF4ZqpzuRWf4TyKluHXohK+ah8Z9kX9/mypLPsrHqcpXAcNrxOUzh7+TlVK1b
JM8fo7C/ukWVXAQlDM95ZqxDHhDsVrH6SSYbJTLPPRvaPEEiVAwYOOp17x7HEhmDF/YP1kgCMkf7
cW0QSWzUUC826G6Ua9jzHSpZN70aCU5hmlFn5NZ88T6V2HnotpUcrbmpeMqicovoFeQPEtPOucru
Jh+8bVJiPOezVnjnHe8jysfWRo66nvWLIlXvJAdll2w2Rb83qX9/HYZ+2nh94j6afat9EhE7tp1v
Peu5FhydsH5JBtdZFHjazyIHfriOF06L59KjPjfR2OGG6eNeKkcpTFB2ik8mHMBV9GpEZXDSQuL6
ivWZF+G7ao3WS13n+gqtWPFY8wt4MfxZSeuIcNnVivXikpw4mWX8mvZ48elNP6wUYRxay2mfsT/r
nnMANQh842Q/zhpQaFLBdkrVBPUAo3Je3ERLwQLwSbb6UYeOAIEZ9yfvCZFwietdY19CpAB8buvh
u9ZWbC/y7ItvxuEja3uWN7qrntrS0pdyRglVTini7w1Rq2Xtko/3J1QdjnD0h8kD21S3gN6V6WRX
0cEXdf7hxFqIWixpd5bhZx+96UK2ZcfVYiV16suQHAK/iI8utfxHVqL62hCjWIQB8RGgX8Fi0pC4
FF34mIJj/hrpgCkc01BOMcrO3VDymuH7b73oAT4VRlWWT2YaxpvMUJSj9I6VBzWtrhZMDkwn/ulv
UF6m5oCHY97rVCAMw6cyFecWjfMvP0sehK2m3zEImDfziJ2oQUxWXcs+UR3Ufm/PNpOqntnXptT9
hQ645ZtT6qtYt8ZfRuDvRqIxX2q9EEt1DLyDZcXBQklEi6VDL94inH92oHnGpWyK0LbXaFbI0s2j
egKfIszwxESfJt5I3BYPDl7xm3EetXUCRrZZEdyZR1kMUcXb8JdQCE5gRKPBPyuTJ3mnEly1XdT9
CzKd8QVLoFnxxg8w9Hzjl4V9bvELQ9DV/vLdrak29U+SwdliSLTyFQsO+L0jxiSZRnDfCuFWj8R5
n1TkkssxtIqviSs21Og1v7LK2vYEWr7gDgOAOhLTU6JHlDgrGQZhZTgeTTUpwF20+qsxp2pdSjd/
YnTD+q/5xSPgBwR49a1JUwcxgVfwiaNCHD9ffz3AMbhYGIYs9dhZWTW/R2T83U7JXxCNatG2chqx
h1aDbcc0OjEpEqxP9/Igh+5NW48QVblwy/51TZ5SVaFVnrLh9VGcxHyo0Zw8aKLvHmBOFifiS0jY
5LBWu8m/RiL2dKzYmSNHqWp59dhJNMO2cHkX3w5WEbA66ptV1eMbLPv6ykeYkdf6J8Asf9vKJjal
LhRCBKvztaqF4wOxx47kixbtyYgLjAXm0zHQ5tMpr9eF351uI1XnRxiy+FW4kqf/mh+655EoypNn
4rNDdOR9Uo38SE4RSdncjBrM8QyDh4Pmd8G72uIRQdBk2shR3tTYhhQ47MhRkuqQuxT12Rqr6nm+
5dBoypu8ZdRODU6GNOUte7JfD7IZsLy53VI2YSWsLbNyNnwH1Z20OwgoxwJSpkaLe5886x1/2lm9
GLLbiOz8a85/62PBsqm95kiGx6S0/rXBiOUyGJ17aQPHvbjUcqV2MR3u/eYw6IssRTMhZ7C/dS/p
rEpsiMSSofrnUtxDYETY+J3Jefi/GyRleT4n6z5s3aOYzzQ3/n0m+9gq/R79a95/G0WU4N7uV6TB
0YfmmiS6s2sG6gkhEVEh63qmaS7lqWliDnbrvU2Qc0nm6YvQ7erbpbJPyOvl6b8uIl3i7ErY/g9j
6GQUCigCYx2EuhkWNpcpCwJqNjSWlQKZTpV7JB//DIyJE5woJl/Kafd+L4Exy/MCuT2hanchhxtT
P6Iq7vf3eUqMI1UdjR+DZTnbBqPalYN/2U5PvGHXWQDtF7I9uem4i9TCNx/v42aZMy6nys7b/Ftb
NwMdXSAiUKhPi1g9524+fQ0KWzyquEzswijqn3Wt+ZD9vigX1jgONYZPOcu8VA+Cpwy74kvuQlDj
w948iNrGlK4KjXpD6lGFVjcAnZ2qxt6jsrzNlpewuPTOSfn/ODuPJbl1bU0/ESPozTS9rcwsq9KE
IVOi9wTd09+PSG3VPrqnOzp6giAMkZYksNZvnmWF3B9n9Zay8UhxnWWbLAwU0xdAeLmrqKG/6Nxm
Dp7OLNlF3+QmQZ7E48rKlUPXJ1BTgxELeCyxSlWvsOtOXs2yHL+gIIA64aYKS/Wlfal9p3vBS8/g
WE+67kVinX8f2wbCk/i9X6Bpu9grFfqmN7BWDTpkk4AsfdSGcE56lA7PmDaWPLDZPUWxPzyz1A12
ghX4SvYqTZGem8n7LjvTytBYIh3BJaS4lk31RjOCizF2IBrNyjvLIhMkuReWP+JhqHgxBu5z/bNf
HjmV2Klmqh8EDo1i2yoYzJQ50VUvLruj1RGrWPi+Io6y7syN8uivNjfVEb8iMslCzEBQQzfB+7hG
dGo7BwNAt/9dWA5ywUM8VZu/OiAMoPpUubM5xj9nEN8LLriNxWf+L8u/2uWcflg8YcDInXx+hcHW
+1PtE0ieuUGS7TNpfbHH4xOu1j+0H9lusUmDivZJJGLM3mDcZ9P9yIU99DmdbJNz/hkrm/6aXQ+D
o2ZXzc4cJvwZtAjpCssXOy/J4hImghhJ0/VFMZvWz4fU5VGOUuoCn7OTHpbcfRzfeEDQynww9SlA
UWdcaZ1SPtijjxCxFuXaCoOrHND93Guyfug7Dw8F/ihglWf3lzF6G3GL2eWYN69lNfctLFpjEGng
hmNsRuMPfYY2yc7EeuQqcV4Y419JMF4rTYnewDJ6B7tDzlAOCoaq5naFRaysclnjbGO6zVEOHkL/
XJOOvrm2TT6N/4RsbjKrRpbWju5vSjfZyylf79CHMn+vEju5SkgDa5TmRgsMnvT6iXQAg/5XS6G9
x0mXXAELN3e8xP95nvvrNNaXzzn6AbIYdOWDyEcwBQSaw2Ot+iNOtqECNGwuYDa2q3xKuU/kpYCu
qIj4lEFYPcmjVjZOk83mHKtHdm7zINkfNXr7e/x9lDwhycioI/wFNPevSWT3/aTYCZMTngzsiI6J
J5ptJ7xnArwK7jyYYJ3lYdTnAQwrGkcuSG4akBpA+zm4qyoQHfkfRD7RkNhXjhHREaxaHgbvZ+v6
8WoOI+IdOicdZSbyvyclZReAgOooRyoGbsl9nR9Mb0AuBIJqpc9o0pr9+Vnqkd3rf7obtVf6hz/V
IUKneiGVyjTUgJpVmgzLvrKS44BzdLCVU8iixbJPvkBskWV5+FO9z4Cez4B4TIZBFJukm/ZuW5Zx
kwX2ZeIcmyFw+5C7F16/yj5y6ozfThi3vEnNW1IFMEYULKA+2zzuwasmcUi8zlPJjsKp/cWok2H8
bFNV+4uXTO1RziTbua+uGvDj0Ig409CK+Ko49f31ZBPWkznpWfEoz4kdCLddq+9xkRkg75fDyWi5
X3W+17FCreJFjmCH4IX7mFKtLZJd84DRD1Y4QQ2HYD6xlIPkoR+QeNRit1l/LsTqeWX3Wf1/WLD9
34c0SYPHIPCXzdCx8ZnAN+DfWl984MyoDc+F3V+D0RoOgse8BTCNtqpwXonAmntZc5K6vuSGVl0c
r/o5YL2+/2ySI3CCSkGS4McyWkgRJ12pnFFZxVQq7Ma3dIJOOQi/fRwwWFunpeKfvbbDfRUvq4OO
gPOpcadgaxRtfVVMq1/F2NK8TFPFprmz3NdUDN1REdgHLUiQuMA0KYJsyE5lddTyyDvpfkCn6Mzf
nXKEro/xydTDhcrGWE2t+FrMicU4ip0H1+7WsiYLhbvAITXan90YJDEw1Kjfll6FUaDt26vGTs1D
E0A2D6JQ2Zrj5D53Ss2mNdePLRa/Dintqxc9OJaVIIZIkfA0vrVI92au015k7d4eeAf2gsqJBAS+
zEXefPXtyDrIEWqapjcX8eUFqWtrZzqBGiwhaABJaOpw+zm7miEE2uckzj/biiZV1pORZis5jZxQ
VGLcklbnE81vypqLIU/afRlivnl/C55qsDawtWezmcZgaaNMcQ7bbvv5noWNYXhB+PQ/Px3+mgjI
ZIDm57cth6PDfv90n01/PuHnO4hNl5RIHNi7+0vmbDcAqrB8+HzN2MHb08jJwH2+ahcp/hoq3O9P
KCeso/z3J7x/W1HoIvU7f7r73LoVsN7h08nRcn75CRtkxD7fZD9/wqy9/373r6UvIYEnw+9PJ89W
HeugBC6oqPmLkGdjFvs11mvr8Dm9Q9pxMdR4AAHDq57AHc18V7U8l7ZwH0mVPTW6471DvkFxDifY
Q6751Vuh5cvSVrKHQvfMtTdhJdA6xYUbk/WUS8PtyecuEyVkPVNTPyma8U12yqICjGFY3ngfX3eQ
5lsCoBuZD+3jUJzcMvn5Od7TiB/yzGfB6aorYSis9apZpj0bZgcvV3sMg0J/RFHq5A6tco7n2lg5
/SGM+Wplpxxm+0jWs9oOUYVkiN+GyFG4SB7Pc8hCb8thnXVO+a82H99az3aay/1Vxrgh5u/rC/ky
8qzWjHAFscvsIKuDNjYPgJvvNXnW0CJnVNkV4px/3m+o96APNPcqm2IEH3aISRTLz/eLZvivQk2b
oxyRYjB4dvTm/k5lE9ruxEGHJCTbxweSbcZ7EnTi/pUA9i+3apwB4ze+Dt7Z8PP8oVE0CKxjEF3k
kZVmUKf6utzJqmOlKLlXOgiEyMR0+6/RXqIO+xq24+cEcoQseAU/H3+/wmeznZQxZPx/XuGzI63E
71cpIKHMBlz2Uu3QSFZDLId0hdA2i46NbikGlPog2bOcR8x68oYjWWeXdHtdPXgeVgmDGrY3A3TB
inyO/ayEbrDsjHz4YjV9uNAGY/weF+25djv/l4dXsZaHA2tCrDyRSkeVPHV11idq+MMxtY/WCZQv
Yea5qHOJ/EWH14MdlGfeoC6xNTUM9YG3q22xVHSOjtK5ey936/2g8M81CkfasLDy0vwfXFzjCahW
KRaNLDWW/K3RZXvZMxjezDjKySUv9C4bT/dWx/AWAw+CNYgKDPdWLb9yjld0S7xf0dKN0FieLKt8
TmdrN7wKzccK/aFt1JT7qNYiYqZecFE98CDgixXkGLt0mehZe54aW32M1eZFtrtBgvPYVLcH7u4a
nEpjhX+n8g6eVdt4um+TSOb0oT8XukCCtjfDPZeGtpbN7BCP2Paqz/HNmkIXGpidtkihevAsNywT
CUKS8U0xATPTY9OULRzl+XDSUa1wLe3Qa0FBfDFcRW5Xrie8oF88m/SZGDBHcB0bvzUFWwW7AN8h
q52AchUX6i9Zm5TWvXixd5ZnovliPaKSvkQpmGfxXLj5DmQJXpNzpU/KLcrt7U2em8XTixlE6oOs
8UnQ5fXD+CSHpj0gQEGofk/4QHnO2H/uuRRKdWGWTUSsnsIYtGipOrmBK2X0u23K4HOhcN0AFLYI
+8mB8aD/0z0PtMVUHvyxAG/8p7205kBDpybcSKfXBLcVYNVV+tYpo478P09+WcVhGR+b2AwOASCt
N9YAr6pVxVfo6tOrsFZykJZ76cUoO/7HzODqMXwmW2MlMJ+SuhbpfMUHJTD3jho3x96Z3LPsnch/
g0MKXkbQVTfLaB9qDMbfTM2NjlMb1YTjOanopgJz4t7eyJOsEkPGUURsHnBYOaLe72+CmTEpi1j6
8nizD086W/bIRgMsIdFRpGCmoK6fYsJaYyL0m0iMGu3hKFkXfMMb2dmPrn8h7XivyaZa9MEyT0cu
ofl0j5T2UWstMl5DSQISWdAXRQQx2wRmIhDs7WPIBSCYf2lW8x1lB2A/0UwTN53ympiVtbX9aebM
DYgAKjyyPWE3M7PaWyDtXX5rHOhT2pxG1wRmUUCXfth+VS6SrFBfytAm1WLqOoFs09v1KETtPWWa
8SRltEZZtXhpUrZm/Cn7H8TXVveZqjzZl31nfsPrEVNaoZpPoiXq1aZRdjbUgsxdMgS7CBPLS+gY
xcrVkuwtspWfuNJZH+lwu8+D6dVNwWrlXVh9C/iqU24eqg8rf5pwaRrSlwlbq+cIP4jnrsEJKnHg
z81NcWNOC1gbIKvnzkpk1aYgnL6Wvdwbk1Nn9kBE594SdeHn9vg5F/m4OaqVtCfZ73hZthYOfzLl
PfdE9zx22apCzvgNLy0N+AWOqrJqlJazsUNRIWTdNm/sxLBySgboE/NgI/M3JD5QQPGz+hFq1b15
sLPwmBczOnoelRZcc9BHhu2oCuvYK9j3mZbSn2d9ipXahP3StKfhLNtkARRhOKdzMcWtvcLSiSHz
GT1CtrjWzz2yrqsIln52yzbZixwc6KncPqoNbqiin/yHxg6cc1s4uF8ak/uNENwhGPzptZwwcCh8
XHLhZEZfAnPCWyJ1vykQmle5PpmnqNPia076Blqv7nzL4/FNw3wCU3gcRPy8B9fYR9fPwmn9c8NC
5wiZsXIXiesl+0mx8Ricx6WR83twEKFBbKr5OcGX11/YhOoWldU2XP+yzu5iU2V8PRjPj9cGQbPD
1APlkewA/Al/1BPKSpI50FID0hOi5gSrYPSiH6otogfJDpj72nnk/8d5chbTGvauVkcXdYIqoDQk
4n0r8R5Dq/ce3Qb4iGvfZMuoEvRBJqddyT7ZZrvtZvDa6SJrqZUku6ZHuSzEBC5f2n5zRbR2OMfz
ZIWvu5sJF6lIt+zHEI8VRO8zNiZGaz/qxeTeUgeYC32ypbEtZe3DZ1+lRYNqY5zEawMCyFkDle3W
dbyM46R+1Qrc7uWRbINmJZ7GAe93gs1fvf6XYRf1F6e0870DwW0tm/0gOnqOMEn2crfCOgYpg6yP
vsaT+gPKfncLE1E8jMboLOT4JjeQiiic/sEz1Ozm6+aHbLe80mcdUNnI1nCdeW51ku3cW1u0MzPs
Wa0s+BKbJOfnt6P0SrpNkWDbyirvzvrz7vreHdbF/C5QmDlWwvn97jqWUste9zcNUipx1RcflaNd
iMgWX6a4sFZ2Mqhnv/WqY4WR9qbvo+Rl6oAoEEYpPmCDL5N2MC/C0LOVMA0fqcsAE5D56LPIhDJu
7S45ebb4d7sca6rma2C64UvXmUcttfUv/lChQ5Yn4bnSBPR41S/WeuY7b4OeXvzI1X7GRvEIKi57
MwI+Vl8XyjE2pv6MOgXMUTNs3sHK7wPW3j81v/yKNZf5otZKvnFLgu9G1KoPfTBFs2im/zVRgrUc
ihwSjk5e2TwXsL83nSkCnNgj+4J61LDUtZGLeDQ7pLhHH1TbZDp7I/Z2bDASKRb0NuV1ix/6mH61
yug7ntb+dyIJDwUCHR+VPq1VbvvhwuvOiJ4U8ULYyN/AGFlA/diYRVZ/eKF6xUxNfDe66GPqQmun
2F6/UXEeefIB7xXlE3IRxVNXV2xAR1/byLZuMusLxLFdXvTFfQRyhcHSS03CGDjMjUX0GOaxdykj
CxTzfAQTv1mJtIjWrYucyDpEYYxfwDvWOklpHq/sG60qebz3tj68pBgv33XiIF5Eulswzz+n3Nv4
Vu+nyPlDrcDHd4jaTep2yiJWMCf23V4/4j2OfVBQ1N+6+BX8sfM9rYW/RHpbO/OD2WcT2eFlPXeI
8UcGD/lbbPfxOqjZB9gjEJVS7ZFXS2Ln+2SWMDJE+KXsk24TubG6V0pLfXRj7FrliKGznw04mC9R
buLZXVsu4D27fhGZ9iQHIEmULRD1A3LWNDWG6JHOV0C+CCgm8LrmiwMme6ekWbmpMYJxRBK+on+v
71PT69fuoFpfbQzaIycf3/x6MHeujm+IbK/V7+0Qpe8CO7etAH601bzI/ppmmfXVcIkoDKnqbCvR
p+9j+l32JXCcN2yrjR2WLdPbaDQr2a5ZbFTjJtOJeQ3hKwHlnXwJ4jvOKsIE2rBTZVlbIVZn7CWO
8qicq59tsgNH6P81pDc9Ez6FMFd/nTuAtD+g6o6jJRJ/sqhjcMpVVBr/asuzvrjwJuItmQK8iP4M
TucO1PpdVKetn3+16y2U2zBoz3+1+0GRnwWI/y6xx2UDa3nZ9/1bbjX1rZqZiy4aPsc/TbDemxvm
NPcmsmw1QSRYsQrb2tDE0rnEUe8WFJaxbs0BwZPO8zalYZZnj53eDlbscFRbfk/S4v4+sL3ymBVh
t2tQ+TxbPoo6bVKSwVBw8UvQQr6GcYMmgF8HT5nWoRAbsxiNdfUBGEBxqW1D3dha5y/y3PLZWN+/
C3XcoZHAztS284tsk0d+6lkHmEEPsmZ4cYCUURZW54aEVJT2+eXeFtcZFoKZmq7CcVSfIIMHh3aq
AbD65lix1wuXAKD7m+y10rZaORH2oLJqJG5/Ksfie1Fn6lNj1uIBscVTGvio9upxREbXSnayappa
v8jL2L/3Rv20Nb3EfyR7Gjy3uljJUe7E+qU2WcersBUBfqE1M1oTecLej09hbbavkVkvk9FAjtkh
UjiZnVjLqmiTn3Djxyv20sktZ+9ptSkgUQ/X4NKuWnQvOSnDraogY7JTC/xdHdtqHmuXKLCZRmeh
YoiYtFZ07nj4yz5ZBH1br4Ue1mvb1qYUILS4mpatbgMQJPsc5/qLLDSzSlZqZWNoZxT5vS1qpwy2
UhDiAmoDZ5wHyzZ5BIOz3qmCBOdnm6+E/gq1F20B8rCc1l06kBuZNXgyT2SHGFLTNqV+5Tzk7Doh
uEF5L55u+L+i9MADw/2IK/+XLgb1NauVCVhSE17aonF36KNHaC3a5kOvwd8tjbJ61eIyIr9RdR9g
eS3D8H4ZdfwcP+e1avKEGu170WYOCnVddquSAkvT/2zv5s6/2oht4D8iFqkV/qqsoNEfPPDMUDLU
aW0CLDgXk6GBjYw/sCQaUXUZx6M8+iwcS8u2WiJgUePi5s1FyDoE1uN8GBv1c6eTIf40epPtugJP
X7bdB/8ZJ3s/Bw+1Vq1T1fR3Cmy0LWarI2gjO3rTNUVBO1C19nETRG9hkn2LbK+58OCO3sw5C542
r4HvDISGsyd5ylQ1+oGUYb+Ug1J2sCC/YHsQheWZMvLYmHqYRdbgGC92bGqrLBmbS6rp6U5Tqwz8
gmGfqjhNN2E9aI8OJLFlD53kvZ+cR4LsM5Cf5RdJq4UPkz3yWYaEplEvoTu2j2bDEySrNPWkoVV7
yF0l2E2VOl3KMB9XI0amr33PLrn8wj0nO5lWSQogbvoFAS41WQFvTU/BTJPyBFTIhazLAkheDMJB
THg0Jv/0yDnkcDnmfo6s6wqKrX33PjZmdgtn6Wtt6IvTkFcX2RTPTSAQrHPct1vZJIve1MWFWMFC
nvPZLo/0WRP73saI+9A/8yMNtr1PqGbE6bKkubhhXpzkeHWKlI1vTQ1ALMPbWgS2jlMVV4e26D1C
8CI8u41hbMC3JVecrNwVG5fxqRitloSxUc3P3BKrIiNYuQLemZmY2hHFFkQMslktRKvbZCMbYy13
8Vuf+90AhWafaNp4VEcdCJrGfroIRPPU9SlIcNMnWJ2p2VYVPcKIQ2nux6yu9vkcmYxRZNxMXp1e
S0WGsvXg2VSLbGmrTfUFH+EQnVBCix3CpLA5c5bK49afN1ELgIXrrq+QGvMLZ+u448KaAR9dpUQH
NuD4vc1VJxT+Ar6EcorTrHv9M0w4oAvdAcZMERq/h/mN7WNaxjCP2WS7nM2eh4Fr+fcwViE2OIEp
PSVtW2+V1CW5n4z6U2Tb9S3kDm63oVUtfR1SQIciwaH2Uv3JsXN9VwQWTP55sIvVy1MOtWceapZZ
sdTAuu3kUE1t04NQgGvLqum0GF56lb7rHVJCyAapT1mIsqblWclrGbDrEZNuf2ljFsP8/Nq3ZEJK
Imy1n0reseZKEdomVrFwCXPFi6Dess3AdBU8zbpJsuqmKI25bARU8zru0GgSGaFDkgDfIJGfi1AQ
t4jdXVAX7i/ycy/+EFfvZWaVS0epzEcDlNymRUf1bMeJsRdjZuwwTese5IxI/eSIcvmoZndD+K0u
WJ3y7Jpjx/cZqwz0zjyj2XnlcpxFCk1gUXu5x/lvu6C/2siIVYcwI7Q9WbsQkmJcmEOO38yYrTP0
h1DpVowyu0VtWbxUonopekN/GP0uf+FdFoAbLSIyc+ekFEjduUZ9kL2OaGL0O61uJ3vJelSoO/k2
/pycSxjW2jTEuodGPIChqcC/G+m7G6kna/YgsR22J4HvfclNe5YbjcSDFzcAMzvNZ3veQghLqm7R
GE77MW38QCk/6jQdAIggiaWW/TvUDu/kK/XvohXNuE6L1Fj81fFX1a4bdluQI2X7FBVoh3hYCGaT
6Z3CljA04utsWmOLHX4VDT9ZkSHIPPS/UD58xVA8/OJl6ATDK+ovcTpYuwZeDlwXt7xkJIRXyGzb
W9scvSWPN772uRAQDI625qIjNxjYi8vGAldUjKXHhMy05fP8mqJFZAbmqW8a/9kP+vlC0VuMGalm
nVeva2FheTEPxiXA3k6GidzGXA2Fh44zZsj3qZzSEw+hIl7kqRO74kcEj5bOPNRuRb9k6RNtUvYT
8CKDKVmVKRvPwlAG401k3H6aFfuGIVwASR5wfogQHbBWZTL2H2qpPeVkGb/5nd0sdMf2XvHzGpd4
7mZPqlCjNcLTRy9z0AkMRzRb46nYDyBxUD7RlGLZ1t2BpYYLnp1ezTHTrWK56apI/Pwpm4uRzAKZ
hptsUf3g5DnTXqXrHIa2d9a1wprw7YY+rdp+tgIi1Ksr2V+PRISLDr3iRvjnmLj8sjIHd5GH6nPi
wL6yG373kfTTxvbzeimVhaRwUDwTYNuinK3jgbWqU4MjYqq/OiYfz030i6yphNBBXj/jqdpcNTSH
D3WR16sgd6z3sSt+OpmV3UqvUR6QhybpbfVcR/g8zNHIG9nk5nsWip8W39k7DxeB9yWwgNgQ0RLF
5itu8/1DAYlpHbkuSGLPwTJT65t9HUC39tGbHPHOwW5HnU5cLV+1iRskPiD4v7VdsLE9EJbovUU/
PX4Yo1a0XaLFyo4A4PexRtg8MxEgr9BD/81lQSEy10vnzRxNf4vVSb61q1LcQrs8p/6oY8plsPWv
sx9qi7ILQefw6sTVrVfCeD8MkX1ExBtFyLmw0ktQfiuqsA0WQQ9ftIi6X72+UQ11O0SV9yUs/H7d
Gmp9dNlAXALe4jIWLLIMFBw2uG6bl3oSwbInFglbqIpRivbCZNGKxIH2qV4MTUzftNliFfGUfOE7
Zck/atwUqvsWorX73XUjlFV6CGc8UOKtXaOM4qtW/+bZwLVqM+x+BNa4rYOKxJ0wnrvc9GDpKbfA
znetidjC6CA6Mib6sm0xme6z0N0maJIfi6EZdrarHPypyNfa6B2ntOkWKkEPAjFi2HSRYW8KX3wJ
nbzF4d2NFk0+Rt/RZbq6VuV8lFw8SDnjAYsM+sZT2vaA9OvBg9/8wIDZzByGwkM+gktPgIEMQRjf
ZIFAmXZUElTp56ZEUZAVy1xrTW5HO/fOqJ3VvvwyuOW1snOi8UX9DH08vSDsrL4UivaKSqHzoMdl
cx6t+trHQHnKLI6PkfcRqyI/qYhOePEw7gMHdRXg/YV5Uh58AVMxtLP3HlTGFmw60kxzVRntyxzZ
erT1rn8QdgtxXQHUZipxtKpVER51T5y1Vrho1s+IwxmYGHocsUT4mZQhGKkR+QLZLgvIWODp5RBZ
98LmK4v+HBXt8WXAW+hSpfFLqxXNA4FWrqSpJ8PXN92r6ubxApJFtq2j7qdLJuSGTbBxHgYHaqMZ
RktWG8WJo5vsRDS+v+GLAFx5Sr4T1mdEr1nj3ouScnGvR7ozLMZGTwHV5d26HNzqtTJiscYUstzK
qm3YPH48DX3ZYIL/5pXjsm+hgRJlM/Lj/dBh13r0TZh+yxlUcUwC85FUsLIMe0wIQ++QN+O1GmPr
4magWvt2bXrGT/Z11UKN2++9aXXXqc1IOxXIfNbR+1RzHcaKvhxF3PzqzafedVD5SULvVJFmWqBC
1a2GBPKMiLEijxTh7zCKI+DE5XzNUPK85vMRaehrpqcVJE6aZGdXQJTqe+6VsqrqZvagaPX3BFRP
ge/Xc52oHc8gZKFk1YmC6Ty6BMt4zj2D+ewfM1EsoUHYz2WhZosImACJ8+Hf3mrTXE0Tg6duaH/7
b9ZqcoTs8Hg87I2RV//j4OaglD1G6a/KL93DUKH96Ar8bWDdZLvIhGEFPxNmco02GVvucWOURnWZ
3NqBbKkKYjjB1WurYlewVD/mLnm5kMt/xzOE5FyBlAKCh9MFUeZi7UeR+iimxMFlqFefy/RW1yxA
Z7veW9fF8a4zcYSPA6+9jNGcfPHS+l3387NacaUn6YDbOnAmolzG0nawXDeEZe6EP6k7sNI4mRd6
utYsp9prNrMB7p4fGX1FZpp1Kazlta7W9odbZk/aiE1QU6gqtjXKurfi8he7vIeQe+F70PEO+zAp
kGiKxK4e2weXS2mb6G6/HSx3vKqOG6zQgNbfVBKUup3Fv3L7TCYL6DgX89UeWufdCdE5rTqteSTB
JDZV2hZgXWqw0YSxWHM116IxxTJvnOR7VQzLsKjTDzWsMUHIo/TFBhq46ZA+OU6TgUqLBZY39HqN
nP541lvTfXY9T+OWvSHKVX2LQgt6p6tWB9/sHfCE/YcWJNwoXQcovtXYAOFFfESKOF4TuRkfMs8u
F51lfY+1MniGijjuNIRTt4ieei/s0ZGKzIMfyFgAIMyz8XHMzB7aT61u6rwTb+iiHuSIyG5BjFfE
5/S+KbZiaHaqE6R7NCHsvUb+4cRvmZD6a+0L0hPeKkLIfy0Ggu6jHo2nnLDvYog8/9kyTcJB9XCY
sSe9gUJwNYAWHNr0HAHUg1FTt+vawqY64Ltc2fhf7nm4KK8insKF27mkv+feRrg4zljms6oiPkri
gUVRy4O0BlJhmF2/F4Lo9eRq+buXOh89SNNr5cXmtTDCn5i15xCgvUUJjnoJjw+FBU+195hIjduh
S/LHQJ8j14VoftiIZ2WR0D7Y5XxUauS8VEg/rTUteXfHulyR9/Su2VyAWUZJldzRzrcVXUHfo9FW
Uw1mKfRr7yoHep4NND8mif3ZViqDTfSXG8s8ixyWEle6uve575OlNuY64jJ0PcFmJQjXblHmZyVo
MCCYUoSfOiM9gbr46gCYPEeGtS7C5gkJ6mipT/pparyjmRHHdTxXO5eYui+nMdRWVtsOOy9t9D0+
JOOlnItol4+EXEAZRLsy8KKVaQv9zR7R06+H4RdkuCns2bEja/VSE29fNK1XrHsEkrhdpsF0IIOw
DE3FwiiqNHbqCIgtrWyNWE3g7PxEyZf85bletfRL6OnIwLiYwBhqOZ4myKrLzCAdHdvGsOqthAi9
OjpQ6oToFkkrnhALynay7bOAFfbPkMbV+3Xv9MaC1cjZJFXw5jY9YRjHjF5nNcpVl1nGNfFCbxNC
zvYza0tGajpBMMp3gYXjTa9XKP5E7bmvjewJRQXW1bjsgb0yh71s0zKgL6jLAgdV3CtbAedD0wlD
TbMdmfsYGKyScZv4pirKeAjNYjqAx+bb8clgRJD6TwLsEQvB5IvSkHboIeGuOwSYd1k1uDcVe0/V
0Ts2PTjNw3slVhqxxwkjsUyDLDqBGc730UTAwgXmsaqcSV8Zoecj7tI/BkTDPcsmhT/Fin1uQSj6
8NVuShEUN9bSM9sZ24jJZtUUgN59sTECwI48ZJGXtvULLl8E0RPzmf+PDUZnicJ7fnXF7CssXhzI
yFcin9m9qMhLryoUwtbjPEp2xFXjP7TlD1nB6FRdkzBNVo5TT1cUpryFobUDWRZjut7bVMve6qlr
gn9liOxgt2BeLCCSc0vZx8lStTBwbxVRnwbPqU5CpL+PUqQWUOhGhhHRa0DKcsz9kDsR/6tU7TYp
T8JzbeHuq6hWuc00z4dVScHfwNuL1iF+n09nq7Z5AGTxra2UhMuf2yIrWAdHWBS6MTaBQlJbzk22
tW5BoLFBtjR2dbZJjU+SjqguqL/tpOb5qqjGB4Ec0FVF2WBp+GFwC3nXW0JzKdnCHtX8YLq6gIlO
XHRNr63QFTR5TPvm0Sv1bNvG5nsXdsk57H4SBK8fUjGWG8/1UYuJcCBqfEQ35RGaysjkyMPPonUe
hmoYCZ1iPzLYqo3RhINetZK++2icfLWwt1hYptK+cr/Xlm3sB0+VW+PUFtf+xVb5U0QJoj1RcrQF
3ry6sHi0zFVZ9Ih6wIL0iqFYyC59IG6d9yulT/Wr0TxGUpxJtVPsefiC79pNKuG4Paww0hcTpBJ2
vfoc6sPATQosyaIKNZYFoS02WqAadwGnuhWYkQ46+kKzhJMc9z+snVdz3MgSpX8RIuDNa3tHNq3M
vCCkuRp47/Hr96tqieBwR9fErh4qqjKzCi2yCaAqT54zoGsFX7R9SQp4BMo4SDedo5mnNqJe3wPM
9aKFdvPEdnqljlnxAvPjFpik8ihe1P2u0T4bqVdd6izyb0OrzLJ1PA3xDgIXNFbyflS2iJcq+xSY
7lNjFn9SOgFGLB+GE39r0WogU/VoFQl4OS+d95bnA7iqlU8h2lZPw5Stza5uXoJpql+KzH0oIRO+
LwOlfvGMwVr309Rxh2Xoupq/J0URb/zWv7eKcrjry8m/zxFbh58z/hxkcX2M1LCkcCNIPtsJZ5Oc
Q0YH6U2oowYjT6pMen0F4ao8UZ5V11SfeH4cpHl0+vyShgXIJjaaACTnEPIGMpiW0aQb6iHsVytN
IPDW4Q6nosp+zRrOvgGaqRtXDK1J1fZlweNdSRzrNaNKCUiolm7lXN3rgz0M3932NrcDOczT3oDh
l2De8JpdMfsBPGkslfRjBGk79V9yqCNSuYWZX93J4HwAk25CO3rzqkGSc3QTlvvb3HH0NxD+qHsZ
bFBMsalD1795U7vpNg5l9gcZrEYDoKdepGHldedQWZttm+zBjR4sx+uvfTA5uyyay4ubnAtO6F5Q
++o1dXgRlTQvWT1+Ij/n3RUwCxxgeIBd3xiHa9emR0ravbNjKLCxSFurfatmKrNupt4YknsTpIKv
lnoEdWlunsmOnNwBtWkZn9dRumH/HCFfjrqJkw+84kXkidU4RbaO3EWmjX/mpdV/K8tQR9XWsK7U
pceHCN6olnTYQ2clr52KVJjt5fqJM/N+HXtj8Lnm6HhnwHOwk16tQfajrVLURYS3MIH0NUX/EESu
8an71lRZcNDDAtLygWO7OLPrTaNU9R7kMs8tN5ink4dMhbWNLedXNxVdU8sqff0u4F3XzLRyl4hq
r8B68qch+GTz36Noedoo0AB9Mvi2PfopQkRipFiDeY2D6UmO4jkv7ivQeXIExsq6GCj0rCLJe15D
8uSOI3znYlUEOo2dYNfaxLZiXCdf/dmYytFRKAhczLzwl6fUB0wpghZ7asK5GE6Rvf7gKIJYXVV+
Nu2XYBnCeQR7HRuu+bfL+T0bRqvWtFeECXbUd09f3dn2N3PrDZdJy9U7Vee4q9MBDsbskcMJsolI
KArJphKyQrKXGpbgwUAYdnZQFJI27a2XFiLJ3CNP+8Ehg6UX1l5EP8TKchqavwE8ChBZbGdA1LdV
G86WgT2RlOpWIJk3yTTnp6KJfjbUBuYnTr7zk+wtjiVucXyI+y9CluWBm0F4L9df5snhErNc6b8I
+bDUMve3n/K3V1s+wRLyYfkmUH59/N9eaVlmCfmwzBLyv/08frvMv7+SnCZ/Hlo/oe8YRk/StHyM
ZfjbS/w2ZHF8+JH/70st/40PS/3TJ/0Q8k9X+2D7//hJf7vUv/+kbhDWvB0aBaK9E692kfgzlM2/
Gb9zJU3IrJwc4W3WbdyZSfF+fJvwbto/XkEa5VK3Vf5T/HLV5VOrAyo028XzfqX/tN5/uj6bGbbe
gxnzdr5c8bbqx5/De+v/63VvV3z/P5FXb6f5waqGfrf8b5dP9cG2DD9+0N9OkY53H31ZQnpS8Sv/
YJOO/8L2X4T870u5Xg11bm18mxQrOndKLxgSAZud07dGepJpqk668SDN0iJ7jZywxNp+HZ+luyaB
dPRSZNmMIXgqjM5cB41FbVVrKY9FlEKg1o4v7IIhshWjtKSSsAffIvxyzhyZ9ons+1/SL+0+tFG7
uYYRS9pk04ywZdgmILAWsv0LdNFXSD3Sa+Uq6XFwPQSfB+p8XTu5NTBUpndlDgOpiDKSBCU56Y0c
BThboF5uNunWE/NHD4CKk7MOahm5VBmO1DmXurq9BfqwSm4aK3LhSbaoLylmJHbY2YPDREx1FyZo
ubrw3VjUzw/V1eTQgLx9THWPGE6RU10rLa2umtYZ+8CsgK7L2b3RTAe/AtnwbrYzegCT8+4r5IKs
KCc2dokskdU+LmvJpcPBaDjUDM639aKs6i5xnkLL++uSMiwfh/FO58XiFmbObNEc/eCp9UgRM3pB
gRCwv4nVQ49Mifo74fpOpf5qnoa9xe/tDCg3uISN0LKXgvfSKKcv7gqciKd45ikbOlAVbllRdJrD
9FE4x7JywtvA0yIPNIywl8BxIbji8Oo2QxqXaYozJ2uSHu323ZxbZDPV2yHN8vPHibM2hccuVh4/
rCWHVmHfcdJtHbXGQqs+RWhtVofgPuqy4F72AHsF6LbWwd4HMkteG+/ikHGDNyd3M5WlInSZeVvI
6J9cN0k5N43Mk2xmjs5OKCObJ9lDMG06Zkq2ks7sLUwOfdMMcgpOmFFQHI3YrLLqPRV4GWpjIcRj
XaXf94qi3Utrj5jcFkytsZaOm1eEy94wqxx568FFxi4RZJzsnVJC6QFe42fs4k208BmRIZ0D2785
jbkwD6buflvsNnhCHT6tvCDL46t76Vku5qFhCKpugMJEfOq3z3Ub5pTqUWrobuWHsJxA5ydSZzBs
uf5JNlZRoFh/axfrkNhYC2pCOC0UsRnIFoSvJ5Tv5nRQ3i1gViUHBumQKrcFb5PeLViPcL0qMDRs
dJjRz6Zo4rjsznIoe0vzwUadHrSxbMTWi+N/WmCZdruGPnq7Amq7nI1PPV4ytogoIOvZQ6iG+UNs
5eyuYgQlpIPztgQNakRqCzjS4aV1T5QCzPlKjsGe/jQ6VviC0IK6k3bQY95pmbHE1lLYUi4j5y4x
H4ZlMFKN4bXHWU2+Kl1OJqO0YHIz4+Q5AqB2dB0ODVS+YZ+r3jjICAq4PPbcXvjgCBh7XlBdV9pp
DaTKgcJfwEl6ASfpJkA95VzapB5FVxpb4ZG9JUZOacadMyLftIRK8z8NIwlRWVZK1fne79vpcfas
B7PNhpeKDfepNPV6O9Vp/i0wLVJKAKw4OpsgeRMpKDXxv1QWwNWkgn4tblt/pbTTUYKNJQpZNm3j
+mvL8rLtYpOw5Zyqum0GfmstHTd4su/58d5w+eq/Az0HbZ8cYV78fgvsqOJuIhhzEbjyT17leSd2
rma+kl3ZwMVuASFo0LS/WWvKtMdKt3bGEgnZqY8Mp4ghb4RMrGjkdLdqIwCWHAuUdjPCGJpDqK7O
QYtsTtTc1yW8z7Inm3LKqLbNTVAdfvPTkbz10gCQA0zO5l4Gq4aBHHQSwonaOs11zNNPse85kA+n
QE6VFDWsN1tMKusqHaHo/c6ejfmn9G2NpH/h2LK8tF6Z3MH9n9x1tbNpPI4+IfX6aZLOuRpm8CSN
Vh4hob2oszsNKxnTDCCoyXuiDJ97CfWBYq2sb5toL7tpZ/1wI73Yv7PJS8V/lfCCX2Rf4ch0HI0M
ojvTO2WiGW0NRsplLHvoBKNLYjeHj3al907/ZBut0D8piD6h6S5ibqtKqxzLObLpJ0pP1tJTVZN6
IKvcW7b2YJph+anlvDlUAbLbaWi+curR2l35KQhyFQX1AVy/WnzSkJC/WoP9LGfEpZve1SUvjaXJ
aa3dcaMxKbk+h3non2UvG8o/psC1d3I0TJV/DhogyTzcf4XEb73FNgAzRQ3HR31CeBfHbbJcR674
4XIt1TqbvM0EJ/7f5i3BP+dGKioUTrRTw6jYV7MZPCpqDQt95aVfOL37ao2m9hfi2p5lkvp1g/g5
dZL2q9cnpHTiPnwKY5d7phUrZ7u10/OHdTpIv87hUMN3w5f4oqmNcxyUkvMnaAdWLeI5lwh5iemu
gxVw18dAL8Ei2PXnOFG8bQpb18rhoJyEaZZs4R3rLp1oSNa9bxabDNFUbZvUrnJc7HLCMpRh0paX
hn2YEw+ttr8taZXz+yss842YdESbZQ++ZVEIlSLu4MBKvpfDVC2zey9L7wHYJuW6y1GzCELUtkKj
hedrRIFLM6JxBanWQOL8b02BXi96rxbc3ivpigcNHmvZLYMMFdiKY7V3Rr8q7K0xxKDcvKbbRVqi
iZKD8Fk2nQmBBFr3j3IUVBDgLBGDCBuIiJz5VwRvTeAfNeS9tSpvNqQdg7takiRVbcpru1+MW2mE
OjO8myQhUiqCpPH3McucJaYRtEvSEcdGcFDB6sEgVBqvcIUkvla+9g1KdL8GvzyVUim7nOooimHE
fc8Iim0MlcNa3gaXu2IxwYwbCsdiu91HhcOcfA7SxW1VNstSi2OZtiy1BBcINnFem+Xc19v5mVr/
ceWScT/NCXoxeuYE5FopKUodv6vWDVwlYac/jcIJMYa77jSQ2TJ2VGzrHDVC77Yw+oq0SnR2az26
Sm9U8hvJM2jM5dAhM39vBqMQElKf62nbUx/TgKQDsiDkzt3C2PidHR5zhC4umQMLF3uiMtnILsTi
U7NyC5CdlKHWu3bKx2ZVGerP0Jt/mSp7QyQ4GCb2KnLIKTvVTCMgvEQpnlyqje/91tBeJpKeayNx
zCOoKe0lrB0XtvvAR3G6hCpMNYe1LbKvFpKvR8uo/qxm1WW7KmxgGgNAYF19nEUeVjZmoJnHqG3/
lKNO5GxlbETpzj/GijWX6bIn19UKpT7C0pWex2SoqF/nfUrj53A1awAz0tZrVGu2nu/t56pQ7kvq
dLdT26M2Nwblemwy7TTLJm0AOBVCTnAlDe9cwl/A9XEKsv5nT4a8izaS6EteqPUB9E590lWIJd/U
BqXkoBwWUXEmLRKepamVqoRNRurMVnNBwf9Ln1AG1zaVc8qoAz1GsvDdjFErz5btBOfbAtKzrDLn
0F1v3j7G1DckyucgXVtR+YNUavlMBqp6VpT0D3L9/cUUI021xgOQSaSsRERZ6dVzEXUbqM/nBxmv
VTNCxCMlUtKpWHbzqLcc3YvpcpLvpxqAI7S+bxdw0+wuyy1q+42yXA8clazsxCvOMhgUwXzUJyqF
5PVRiFCPk0taEuJqpzc+d01t3DkK8Fg5dAJIleeWqhw5rDynWalm4tzlgaJ+/jmn7zXjTsngGfcr
z/i8zOElNn7QddT+QjgtIyf9noHBuRaiIYWpXUM9s7ajUC9dbNKRmQU6CQkqP3IoGxkSmtHzCDrx
tJhkj5rR0eZwZlmH3KF78nMof98ud4vUqTX3Rw+sq/gIshkdEwb1PNwPvtKeLfaeJWwDenvWx/pg
D8F0cLW2hZ4WU6rbBlUrciy70nqbI6fbDUlEoLhVsw1n8M9dW/zDhEKl5jOJlIPWsYWQTdoHPqgr
MW5URb8ZKXf56V4CP9hmMaOzO+/nZOk2jVTfa+DyPy5tpZ6boe35t2VLSl8OxgR/I7wg6SZBceaL
1nkDT1oTkU47KL5o7iukyM4niM7quyZGMtAZ0/xL7k/l1g0oL2eLDdFzra6cQtU2nkDmIwWdny2B
3JQ9aZsBogMrFh7ZFG89OYQmDbdnpdDyDOLBWwxHlXfmC7zU3YMWZv2Drln+ZhhQvFlstloFd03p
76VpoOgSlllB6WpM7niURtnEEEPsbQAdgue6e1ga+zlu/eIBdKbDVtGiiLNoag/APResYlu9yyzQ
bJSYbmLoNQ8l2epPXcNPqIktJIeFEjP1v1RX+117NsVwaEGwUiHsX6TXdsNvw+RN93IqCNhrVuvV
g/S5ZrnvTDt9kr5IaVcgcNIXzdO81wH5YRhePFt5iWDKewCw2ZwLH0SqGGVQG9x6nZciQqD1zVE6
RiuoH7za7Q4wafE+IoIXRxcqR1UzOwQvCJOx4NiCXRcATFli5eqIyFVJGN5m33xhDRxDMbStEgT+
zhtCeAjSoLjKRrWQhppbBHTlEEHjn46mbKCmUdVgtwTnwovkxLAJkxLqubdVklErrkGoe9uhKxEI
enPIGdbAqV2sOJAxmcrOhmn7yHXsY66hGiPIKVUhsIcsF1rBktZyGS9uhAshvJTjqW2rQ2NSvBwm
874g/w/LU9A/+IbO9030jOQuRgPwSk75pyX2i0Gc+vALkgHC0ZdtTQUDYFJOi7e+klKnH3vwBEJA
exy81nmYRENVLirANadjqRY5D2FmOQ+W5jv7dkyc1WIzNUW7UOF0liY5VcZCY7Nqcz0Eo8hq0qkF
QXS7zGJbLuP1VBz3cNOcvdDpjxRmU5yelvNnm1fuTWZ2nEeKoQsbFWX75uPYK81zYjr7QNVnsCZ9
cE5BmK4jOTSdZJt2QXOQ3qgav8W+SNWDznmt+PbKKLhVIL5nQ4hoBUtXjZbvoOWI9nI4xxUoSi30
7uRQq0F8Kvnn3Ai7e55U6W0S+iwwD8PUsJVRpWEpq7oGzy+HuQNhp47gtlnxtbXLAqUF6ICOTenk
e266xjPJBu7kEAn8K7Kh34YQ/zscgePaQer7+iHWhCcALRZi8xSVd14fNxTveptWnY1zLxrZk02E
FNXZqUK/ggMdjwLcatUbSQvhJsOkbp4Mr40/D0nrxS9l3rWfS7X7oXXRznWq6rEcVP2FsnTgkXXD
m2IUGi8jaI9NYA3+Xnojk/0+qiUGAAyCJ5S/z4kPTCoRwTVniA+UgJ+kU86Pqz9Tl92QtIRl/DWo
FRiuRbRSQuw/QyyvWpa6SflTe5INxVeqFT4NVl8+Ucw5c5akQnY5+0m6dlO2q7lpQoz6Ft/2xd4I
Leted/QffoYg2Tho6XUouFPyOgk7PmjEayca6Rjz3D4GY/ba2tUvk5iQ5255V9vx+hbf2cEpDue7
TlKUtkglyt7StP9gmzLrP8Ut0+KY73+htOPGTIMErLQP485kUjEsakr1JtRhDKKRvb4kT7KS4w9u
sKDRIYz8i7TfVpBTPsQttncxJVwdO/4efmhqpfOSwYXfXWmZInsfP01ucjY08lq3+m2gXHFZW8YZ
oWJtK+4qMHWjEbAeXFil+dYm5c4S3NJyDLVJBHgYQONiG0YDDaN3YzGxk0Y5Z2lq14lPZTkojwAH
ree+yf9UCmu4yBFHrvqOvZm16fnePCMccoiSYrzknauhkkOlxmTHOvqmuX6VNtn0uQXJpasXWzks
lRnsbtXPR85s+f53dfgJNHREhZrWoRVY5DvTm7q7JGk86lSi4KQI5lcW5eAagFA41wEY9CC8yp6l
87QptA525L87UBnj9Ni3Pku7PWcxNBQiREv/agYSSXKNrHBDyCFGnducYqMgS23obWEZW08kDPw/
U4RJzlmbFmdnjB8j08r28ZtJ2iu7DsvVx+5IRTtWftC32dL/LuhtNWn7/ZKl7/1avS2DPSAnd6sN
Xn7XpFEP0QKVBiU1JqvI7sMfOTBPioj+4jfzxYAb6/OsFe3G19z0WhQwCULupx8mu9KuNu9oG7vv
yjWl+x7Jh3a+hCbw7F0dUkrkNM64eWeUXdkYAQD1vjV84FpgtsF26/NlcU9Q3HerzufHhG7yt8UR
QQ+LEhual2pWPPG05XYMHakcUSlhnpti/ipHshlKU3xphnqrN1PxJG1qBBFMPbv8cWPyEc0mVRtt
pc8UJuhP9P2sGN16sWVZ666mHrD6stCYfPc1tMtvq1IOdqJMLl7JNaQt9+CW9dMx3kkbL0fRutKj
9gDPyLUoJyQ+kFl66j17vIM38y4WI8rkq6cJFv4dpGnzRg5lwxn+D4DyMaeThKWN5V19Mt5ykjS1
VFvvYTbo1zXE0NQJjxNIMh9pxrHUrynoeLOco/tWjKRdD23zzLvDSY5cdTZBKepTtXeQ3FpJ461p
VP3q60iFGR1Mc9IWDqpxb07xqsnqeGt7SnUflRbZWah5D6mjGff8v10Az4722tskUNTeDP81ldo6
gwyFYu7ePOVmVHwLKwpXXVipIDtSlG0yV87FhKHk5DWquXc4FHnoqYfcQMGifraK6DsZrvovJ94j
rhHsuM/Ue4fquYfO0+11UQXY7K7zVgXv5peu9U7SaysJjPfpxFccrVH7oIKFPKZI3GwMvbYvlM3/
gFIhpIBCQ9JbmJZmsdlwtB8KtaPenAhpV8ap7OGy/jWN2s3/l+X+6arSJj4h+y59G4CUr0X6shVN
JzKvsqHYaBMD+L0sJhkR6JO263SVX6iIlTY5Xw4pBH0C724d5WhZlyqZHC6QfUG51KkDVi5klrOX
qk8pFnX+gMreuzZk2KYmrw6Frkb3+dBS/WsZ9iOnQShPeT7kSuiQrpDFsP4Yre55SPgGK2OztgZy
nOzyzzd+1XdUq7I7eZm+rSuTUhnBrKobFo3siUaGzIKdtROn1tGc/TXr5XTljgbN9Rj23ylWOVWU
VX4OIDfaU1/eH6rIj5GxUb9bfMcOuetAv1M4xaeRAqS9587TVg6bse23CDXlezn05yHeqJYRH+XQ
0wX5FUIX54lb5acAJivKjaDeqlRVuUP/GVxzDv1apbr666jlP4e1OG+VQy/xfKjI+p9eOcweSnM7
BeqPfp49mF9tFdWh1ATr2+YJ6OiBHYytoVjCf2aTKb16J0eyycJMEFnoP+LByLPt6Bx1m4N+jg0M
ymFU49YTL+sUxlQDSSAKzaTDRMrh5uVPzaRESUSntaVvS32Ae/bN7VWWUW7kirdlqaxdTbmvbFuk
YtZ92hcnK8nQCUQudjODP/+uWpAw6N4fyjxY21kLo1NXu/mzkRjfEfHM9mUQgNPpguJONq4/tpfB
vcrB1FRVt1mchhJoa6tGYmnsquEAoeEnP68oJvRqfeXpjnLfCjkPsgHBNU9hW7I04529rPLAXA0u
5JNR23FuQJicBQNtf5x7lC5JX8RfOx2OSttyv7VDwIMuKeGJ76nL6Ia2hzOi8L5BE/RNK/v62TSm
5MSrkraF4nn4lvB6nBreN5OTOjK1pQoWVteezNn9IeexD+DxTdnJ40jFI/mIzuS5G1k3SjJ1fDY1
W/uDilK0O4GIHOXWUTYZW6HQKXlMid2kbKKKsk+1rRAIzx0XpuFydu5Kz97ITagbC7m2PFhrfqte
myRWr0Xjf62jQDvKkWykM0781UBt3N1iN3TdvHSlMVdIVaqN98mejfnO9qNp1auICs6QzG09fXT3
cpgp1iuqzmvUWNHEELQ1phaH/NT08CJ7yRxmzUp2g8BNmtXiUt2WTUutgQxnyrvAn11k/1Zma3uw
Oc7jJRZNwClMvqmN4YtT2N1eOlDf8pE+iYrPtplTcVjWYcPvegA9JLuhoN2JhaiFeOBcbo1g8rmN
b0EdKTcNrS8IsQRmWqKiG/jcNLafoYPGKLzUCkfF6LnO+qEV2j0NcHme6rFxaDNdf1V7/6cX6rv4
NA0ow/Ge4K6opQu+z06yr2PT/AuG/WMTdxzyQdLA9tE/2o1TPMiD/FSv5pUa5OFZDgMtDLeVCjWZ
mzivzTijj5TMf9i+W+7SduTw0XPqL8JeVPr0ByWz0LLyFSa9s65ASJ0KdYy+mG4CmbHXvHQTLJBZ
1P+QZjcbwn1pjCsrO9js0U4wd8PULHrm34eTMg5CvhD3rXsLD4FbmRUPzmXOh3Vu0RryAvlqWTPw
nEeHOoh9nTvDRQmKAcF7pKysQbt2aJmbiPlik95EHYeLbIo6f1HGwNknTWz7d9IGNQgYGr2sV3IG
IJOI42mxapXPyUEj/1Mi/orWNzVJZTrskrdiLn6BzrySXiuKvxaN2h3mVtOpahAzorAlE1TaEVV6
b4GyCgxKH/titd/YxiYJ1JY9LzQlLyF1SxJjr9SJvSvhM4PtWtfUTRC0f5UlR/lKWqETSN0LlRW/
xN75vyL73g0/HVIA/mYTDBkfHG7uUPy6LCOjpUr8TTj+7+v/0zKL7SYf/zYjt2BW4W+XTxOJTxMJ
eWgZvXxWK9SfAjM3VprSVBvOGIoHFMbyB0f0wBdQwGRfpUU2c4iKXD3YzrtQL20n9kOH25S3FcZq
yriN+d1WzpRLm67a30+cZUmTmfUhiheWyTFyFMa7ObYCb6XxXL0r3WGryaGcl5VpQTpTNXdqQNk4
ZX59d4lAhC6fTF6del+HG/7c7xeH13b9ueHQ8fYxTFWIgCkbhJydx4xjp87joFS3KvcxbTzzDtzL
SfpUYSoGB6IOY+LtSAyloy27YVtrnrfRY97D1+zg/FWDX6hBO7cYfqlXG/Kei1yFu0L3iJrN4gf7
1x5hdblz3OTgRp1131pFyvM1IwWqNSoQHZgN7uPZtO5lzw1q4xi07fMtTk4JhvRfuZ/Ph4x/Bgff
zHD4kzi0jRGtbLGqjFuWErjQySmL0+2SGlwZEVVZm0FkG4e+CyjBK8uDHKJ1jhCwRSmSHLoZVB91
94xggHtGX8K5NR+G0iFtvRdHu3IKY5gHwf4Z8ZCu0LepH9GYqx+jmJyXWepUfA1TzY+ZhjqT9zYZ
zFOw3aQDbB1yKOPk3Dbm3cPkgPk298N6TRO2+7KhFltD9fxsFv3Pxuuc88BLAyXwMC1RTPXLISTL
K4QQoOO04qaod3CXwzkBzWClVcFGrvCuK5eV0dLjwyDCHxrSSLOKeBTim0hilhma8G3sXSiZ5pBt
sFBLL4dM3dzGVKG6l1vU5AUwWNjh93ceS04qxHxYz9l+UyfIa3jK+4pZ+8p5pqqQ9ysaKykVZJjJ
+kHoo2unZCyjS0SdK+zzxinO0l3AGechdiirmsvKOpGztQ+BOTwpxkCVNazIK2Pu2x0bqOmPhFME
6k+nL3oAJwLfkHZXp/3Nntv1fLMPmf7OLuNn4CS3eDPtlDtUFaFkGaFPGqrqvhbqumnC9rgtp+g0
C+3dwUFaQENAb9cIsV2DjcuBv6hwI70B1KwX3054QIm5VT7ZD6oSHToRi/SBe3ID/xMUpvNjY/fG
qqlh7YELbgVjt/HN0DrkMYI+gs7cpMRVb/RVGnvJfR+V6TOKS9cKNvGvwKzynR00CgRrXvnVo5KZ
86OSYj802kn4o5qY3VGiWd9BXY2AUIUI0ODWN1NghxAUkcmv77Ra4SwtA54tg2WMdMihbEqHOnY/
QJEnCAXnyxIoe4qgdC6GP5flpVkustiGMPqjc76mYzHvaqMJtF012xQtKmzXNgiRVmvuow2vUcJl
xUl1GTuDu3jmxemOA6Rs9X/NAksVnwzP2NwWkevdgsyk/6wpRn2IjTi6Xxq7AEU9TOvFAj1SdA+P
JVoJc2S9cCQZHKVtCZG9pnTnta9pymZxaJPLNE5Ng73VZ9QdiovdjLJb1CA7YG/aGKn5/lMYDkdx
Xdl9c+tkOAX+1J881fnZSJscSscyfBcSV0q6ejd+W0aZfXPtI6u1lt5l8m/XcsSFlbYMD2g2H6H2
mPfR6ISrWlBotTD7QwXglptS8YxzHnpQb0mqrQTSqLuE/M56siIOe/16UlG5ZI5a8EuZZv0sQ6Af
iGBWQoApCErrMKaOw9tjrXwdBu1I5Rxs3Go4kvwS3OXCXs3VDyOBqSOKQ/2+bM1TE3a7QelPcWMV
38PMbXhKGsprFJvVZmyU4cFWrWjvwK1xdpGeWHfpVCJtp0N+37bfssaJX41ScR4KColz6N5effIx
L0Vwki7ZQP0ApFlt0A0kmveKx6YxV2ju/lmhFfySIG6LcoWyliMLMaMXZ+SPzE26zcS79sYxVrYS
Jc9B2PXPyZjFGzfz232a2f2zWhTxHXfAT9IpmzHw/3B5W7zIEXQczr4xqd2MVY6F1izmisU8J/y5
2Nyk3Z6D4Lupa0n4zQXvMILEp4chG8yJGMJ8snVafV+lsAFFkTLwEP6lxCOFcbS0gdjZAl+6OKqm
/IbMiwPFMqcAShaSZRqTB4m0AmV4rdoseZAgLOFrxEj6gji+NmqqrqaWtw7HakvShYm6AqtfPjmF
WTzxLk2xRD7nezmUDqOgTjiOnXtpaqy+vuit83KLF5MCRcilBmx60qmP0/Vgtt9jL+jOMoRMhntt
Z3u9TNDUdq1yk7w0mrlKHF6CkzLqLaiCU//oZco1rgOFzRLAz3sky/r7bGjI/6spRSs+VJ57w6Fm
AY2ieu/7msEP0W/WlRWSIhMP01RP4DaOkf0RI9lIZyEilrB/b5t6VPjGhuLeRNkWtgs7IXtqF7qR
7RRn7nkcw+qKRkm1RqU1+/M/R2SsMf59jU6r0CQxiuBQJWn73EzKF5/PeCnEqM678DAPo7ZWFLN5
NoqxfU7SL7qZJk/SYqExgpKhNeykL5o8594c4UkKmvYxjXVgzZV5z94UZe6s778PPLJDS4m/tI5n
7BrPiI5Fotr3HTcDe3D9c81jrqZcl+44e8rWLQFAovruQoc5I7Y0t/rrBPXSbaj3tv7a9b7zbrh4
ZfA/zc05+zvAeZvNenuRjafCfMBDt4DK8ZdN9tQOxguOgn2yILkAeE4ZsroqzJKbm7ETaNK4cw6Z
bcynuYQdW5Kydygg8UxyXnptVg5T3wHVz/Xoq1oZa0g/w+8AJ4GDRe6r7sRIJJZgcJIeYlcjurcG
Rb9PYJChuIk/k0sWlNub045b52gH6ueQkgZSPf6nouEW4dlzt+8RsNkU3my8VKHZnEl/9Cs51CEH
f4iaBJGeWunWhvFZ08vuWfpqCBYSpQrv5Ugrp3Lt3s8Rt/IHOHDc85QoyRoAAPIikz3d9dVsrJFb
Cr87hrPjTcn63LclrCI6DFn2pISfSiEIJgLkzEQIk9QjjE5yJq/W0fe5snb55Fifh2Eo932yDQOo
v2cQw/W/ogqdw6nVlE92P3yvrTq5ypGqf2q6Vn0FUtc9kly7S9MC5e/OJ5Opp8FaDvV8yPZAge0t
OL0vGfXxx6q28xmUvTIfSlDXesrRkCoaKxzhnHrrjRlMGWwGhp10yEYrU/sW50D4cYY0bL3MTxuS
KMgfdQ0MEH64c3JUtEa3Y2dcT8m916k6d8xUe4KpeVgnZePyQ5+DVePUJnRcxrgu3aA4211Vubdu
5pfFWXMtjqCdEkZG5c/OgJ2bA7cCqaERGPjEU6owBmRxunZ41n2hGZ6Z8Z+p/38IO68muXGsTf+V
L+Z6GUsHmo2dvUifWenKqqpuGHJN7z1//T5EdqskTUfPDUUcAMxSGhI45zXektRj+0cadVcTMaq3
aeQHYxplcW3cuNh1vUWOUEv1sxGV6irQKNij2f1ZThqdfYEK0Xdb9OkiULPqOeswWq9sr1tUPg7g
1Ac7FEX5zdWjWe2a2GqfyEnMXmNg22VvlQc+RR7zq+y0c9995I2RXfKA3fkL/t3uSbYMq3aWhtOD
OJsvjXTx315LdpbK5Px6rRDDE9PQ3JM5T5bXivQnP0nNlUy7daJNcDcKmz/zdT+1u0FxlmmL4lA9
r60bHe2PCT2YHVoR4inRIntTdlm8bua1dhdVSN8q3IG7uakOxnQma03dl5aiFfrjEN/LifJitij2
OHj0PPPoxyCohK2VunfyWqox/P0r+c+FH/LoMXzvdvD1RgAdDeJw03Z1u5A9blf+2S2btzFqWmt7
cB77j8lRwc7CRz9ooY0Gt9EKjNudbuFtBoyVWmDC/XUOebPsuRpoY4gtE6e30WkIuFbRosOERJ7q
aG9CDYAZN6236f18fDcmtKf+CrclSrsyrNp/G/5ltLxINuf0fhktw0EUfXNztI0H1el27JzENkaN
/skc/a+dVY1fEQl5UBAgejH1SECuEirMzYrtTztNCzkCmcVN37mwOb2gANDefjIibVgaVOBPrCZR
XlWVJj/JdgtuvJ91odz+K0trbLty84/ML874yjhvvV7hdlSS1bbJp24rdHYOdt0qx65z9fWU9/UT
wuY9unL18DWvjPnGY/5BYmiL6vCizdzpqQPYgj6JCsZrftdEBdzjb+J4qJ0as1CffAct2F6IP8eH
GEV9jP+Iz+O7ebxnM15eX76hv47/eF2f6/w2Xv49v47/m+vLv7+a/357zNcDBZQnwxXfA6Ptv7ao
QE9xgj+Ms4BJFyL4L7IdKQP9K/7p34bItA+I3HYsOIXYoR4UbTzHG9/Ra0OKrVI+2Tqax+Ucx7x4
fEeRZ2n+iGcQ7W7xefzkmN2O7EmzSDFcuavNuKoWSapYd2Vv2Bh4dPpK9siD7PhoyrOqNpjyW3ce
tYc2GIbdR3zUekGmLFAfsXVGlymN9beiq58dqqp/oLebKjZ6Y+3U7wY8apYDMiybpHArpP044KdV
HWVTnsmD0lMu982mRgmFR5ICRauYmpM8xIXbnML5IJueGMQSiZdm9RGrzJY8tmz7yhRtDNOfFnKe
nCI7xgJVWTidFfL+tvrWTQZWb5X/nDsiPHa9rd3iY4TEyZBY2GmqOJKwNzDPXY/8S5ykh9JucVFP
QHNt3QzjbrTblSOJXnhzNlTkyZj177LpcQjZ3rg52y17fMQdZHp08C6AUtphvjjHoN2MGLuy4Agt
aH6WfoXcNj42g4sELrAMlI/dqlz6gwOjINHPstcKZ54VKLG1ZgTTY4sQ17wbZjHZLA3VcF+jYPyk
oUv4RxJfbZQM/YVlgY+YZp4gsvrrNmHdoufADjq1fddhuPVbnOeCMxJQ8xbT6LHyRYlr2Kl2ADJA
Q9hNLYuDbA2kRi7yrLzUXTnczhWesSuhJ7xnA0AgOPywhlIf6nkJM/FUZcWQb6tuZMmMoN6S4uRw
EtC2MrSgUPoxui9enS+HYjTRuy2Uta+m4SHW+umhFhGSswjL7QZVuGunCeqNM+AYqyn+8NLEs+Bj
kwV7PWqHl9GJtAUbwAwfBnqnMuaJggGemYYDLiUlT4wfB0wg/2yyP4oOiluiR48W0BkaVPdc2+2S
tQhVk0jjthH7eOLMTXj2iN512SoaDP5Lhj2ra+ZgiUnBr62i1l8LZfYQr2P3QsGtujNBl+ANpXTw
JYNgw8WbRdnAjsgcR7+XBxb3F0PVkDL00S67xZEdMJXiWoPcvs8TiCmhPiG7/dcUMyx78obB60do
QqRzpxoktD8uQ50UYxuejLepNcKUy2Rqs5XmYYRcAcY5xZNufEKKv/TV5lMudP/sIOa5kGE11nHQ
MK1XDVVL6v3OBgt2cFMxCcWVos9wZTXbV3HlKqs2qtgj5Zm5mTotvTixn90OKVYnGEMjgW0BRTnn
ICu3qoEPm6jb8ZL6nQX7RrPfkWjeFKaff8/75jWvtOHFtNV+rehRfcThrT/mTV6uer1tnroy9VaU
yMNdrYXTC/kFYDR+Bfmi18aXwGnfFbAm0ARpqb5gfZP2j2bWmE8q2Ck+3uklw5nnGkzugxxUzl8Z
OA/awg5RWtazdquoQ7wpTfT74L4Mz0bnHhWeu58tBx1MYwCcE4a4TkLJRJdu6JvP5QiFLrcT535A
Weyu18ABjCC1P5ck3wzXLj6hvJ/sfNsPt3Ujmre5ZCQH4NKLBu6YdYeq0/VHPSxfWvKuW59cwK6a
hV8bV9OeZsTRJq7s8IDpLyRIxKyWmH3pXwblj1JXxm8ASrn7wRd/CFw73BlFaOyc2lPvGx9tb4TH
pm/ghxDQUr5WvpOAu6n1q29jW113NpazQB2yvI7u3FlBWh68cVKPYH/SzThDKz5itzMHkWmn4Qt1
6xHzwEDjLbYNk6D94zq8NxZGqNirlUU2HPzJJrX4+6lsy4NumsNBhUbyn4PURlEpO/v9cBBRyVUA
MAZghJBKUAGZGaHWnf0qFPdFNXTXyP0cmQa26kkaZEd/9B5kn+024j4oOnVXZWBSeygF0TIWgbnu
ckujhjW3fVRml9yac2TfGO6aaDwWzjYtUfkbC13bTRUlacjsNutgjYpPPYH/xsCya691HQL7V/uz
bCF4214LyyHDnMX6WsbkYdZTwKtAO2NkwqVkrPH011RTmsNthHjVU/9AhmJCS7SDu5WDtcA7ZsY/
lrp9T/U+uiSqi8lM4NynRmnfZ6loDnhqhwvZ9O1Bv+CmSAqvc6bPtdYfBh2ki+LG065RTHPDokN9
A4CI/KmyrwflnsxTdz/YZXxwhO4ufM//wyzieck3e1iLR6tkbdJQN1sMKCg/63GUrGqvrHn9BCMA
UIInu2bBYttQ1tW0cu7aQK2p2ObdxZvtCpCIHR/bFpTgaCrpq+9j22zbCNVZFuoC8LzvC6+Ov+Di
5y+61MTYo0dSLXZqHTOICGiG3aVPyMXihdVG9n1L4m89DsAPoY1rm6asYWMAPNhZmW7cdSx6937H
2+io8z1CtZqdOfXxCfo3tyJriC9YLfJYZBdwP85mJqVfTI/Ym6mkRzBkG2xHoL0yaK/4J8QwDvlR
2wjZNoFdfjPVcV9kswi/J2AMtxMWB2kwLqxOs58nC3vcsK3YVPsVDGk9Xrm1X72CQMIZwsgRHzbs
6rVIFuyF/NdRtfIjUiLJUo5KbDjfRuJgOzJPQvJl5SQZsqh63Z1F7VX8pq0KK9RSeXECF1KkS3Yi
17tH4StLdTwG4twlRYhnzZAddCyUvhpF9k2oInpTNeCLYeTgK6tZ1F2TZAIoayF1kfrVWdr16Ij2
25ZTFsZC7evu4sw0MsmklYxbsJgdcvjdgzPTcWWoj33UWZJOP7hOUjxOcBcPmEx3i7KKu90AJm6D
PZJ6iZswRL9CO8sWSFmAKfMB5cJmG6NPzBPSN6N1afT6QilS6wE5Fn0xDpb33rXlBRcIx1/wqLVm
QVte9RRmMcyRMgs3mZHzpOyNWAEcleDpqkc2xIzGPpGmMqaVD+GKdWJ7vDXLztM3jUCQyaEszccQ
RRsn1lT1oMY1PlvIjC4S3StP8pDOxZuKd364BeNsh3qNeZSdamqiPkKObF0KzDwSB1RIY/rROTHS
jaUgfT+CA+NnnJvXqHONa5B35RmCIaquf4Xq+axBYdIbRvvuIz7Eirm06q7YaGHsoxONYefudjnu
iGB3RnG7lLwwlqPtsa76P7R6Qlt/CPLv6bnunea7Eot2YTrl+OhUk8v/1OwP7GzdVd/kX1gBWLho
UELu1CygEgbFTjY/Om5NilexW2en3+KD2aqrCF3tlRz2cchzUhhmdpUR00kLZzWMWrvUTTdbD95B
1f3uQR4Ch7fW0zt1L5solWso/qLEM9Tdg8K38AGZy2zrOw7u8vMsGUNNE/a6FrkHOa5vIL7Ek7e5
TZiH5XqQberJG1dyVl+Z3UNVqS9YkuZHGRocvGa7OjrLSWD3ctxGgl1BheKs9STiRg3nSqPqScYi
y8/dU39T/NTfmJbhH0graw/ahLyrHDHY9ReyW+pjrTrVvhJ1v/EavILVPNrXeSEMTF5071w28P1b
VxxRJUHCFS+BlTBnkSqsCVfIwFZ78pbOq8XDJSxs8yUItejYg0FbFp7lvBpBza1QrSJ22bl4ER72
J6kTLJscxLymOfG+Tg3tCD4t3EZR1F/ypinWqI2qD2TrraVZ19FLWYYa+jIpuvTW+K5gCPG17qJ9
ERsGzzZn3Ibe5MEr4dAG3JzdbNTZ3ZCNtzyE9ZPxzROJs2wmd7or485+DhNrHRQTcfRXttqEbqrI
jOEt08lKd8i6emQicCE3KIHM08ccWFhQDMWlLabq3gv6z3J64ejWKhXIsutUr+MwPZFsNvauC9S8
LYbubNh2tg5w230SpSagsGbh59rCPVpueap+H3a99QciB8/CivO3MM/LpVpr+kM2jP5GXrFn63G7
oo1u61lJe8ynBit/KodBAO3Xws8i6E56rLOJ4ooZqIpvGhWv8evsPWPogfNmhQafR28ZRyMNzMeg
B4bRJ/ZbbwBlUVAf2JuoSD+qfsIuEoGCqVAzDL2yG4rOz8z2jjtHu5QoOlCt7XLMvnhOGWJA5TnL
Sqv0ne/S7LsEsaS+xzWZfA0Y6sbchgoW4bJ3iNmhBUCyl7LXKCG121AL8fYTd4qrOys0i/0vSbDm
4a99KVutwbQrVY8irJPLqJjZTFUbnmaEWZHr+6q2xmf2+sXB16NgLYFlv8bDOS6BaL/GC9YLfxeX
45WhqKhIpmKnJpG/SV0twILeiJ6DzlC2bYz+ge1F8XOvK8XB0jG/lL25lijsO0aeSHOv6+q4qQ/J
adLmIk5Tf5FwD1PpkkPfI1Pwgf6QMeqdlON/oD+UwUwOMiYBIrKjFtQFasChtoHQsYtD28mZDMrI
SqS/lQ539lq3sDwp3hocr1+qWUCfJCAKZ/PQ5LuIN20OqlFmCsyxNc/yTJ/PEPS/DMqUHGToI55n
VrPtf8ySHRTE/5zqNeKnWXowfaum2tzpmhZd2jS2Vzl0n5UoUFmXMXnwoTbs9MLF1QoSz6WuupYF
Ltw/eF7mspvijv/hjym4g23dsnXubuPktTwP0mQzE1d+CiqqZ63sCbxDK+pQWXVmXu0qhG4XiVsH
GG7OrxDzCvLa8jq32fMrmEVnr1JPI+9ktO69NWkw7bSh+uYa34s8Gr6IIjOWvA3phdKyOAQYhG10
7HYvgRYLPNJqe62kLjtLrcteLLWDnVPq7W6Ym5mokF6OneogexFz6IAyBf1xVMPsRbTpuxv11hlO
d/ZiRmzl+VUdmoCvjZrwqvWkFm9g+JA3CszoHClu+ghz6CLjwslzEBqQhiccld7svliNrpW9YPtu
3hV9+Od0L0ViLERF/WxYyd9O9wG1vFlTfpuOCLt559uuvrRTAzSGEXrL2CXbExsjewGnjT7V7auL
qNFzU9XK1U8opKdO9Kk1AudAiqfB06aIPw3sWjeqXYOW4jNZuIpVb/XRw2HOqILz0ODOPqAPvatH
LJIUf+xWTVCIlym0/igS3CnK5B5qMkvsmYQBX2MRWfnZMczhKJ12pR/vHOL7jh2H+Mui90eoKvEs
7NPIA8JatfsqKR8i1KnVLZyA5qcm3jHtHquoh7JV83MQVzAMPTddGaaJAuJ8SNP2PUEuZT92JcaB
YxOlFw3F8WVk2+1GNuU4de5IR50iYmVktwtUQ7VyjQQUXmeMT4NHFiEy6lccCEsq5KNYgUaaEwoI
bqPJnZwGHmovokkWsYibV9Ow1IM3OMpSzvJ9vV2mApto2au+jsj7vZJoCY9pgpMaHO+G1XuUrsba
Kw51qFor0prBpkt4gqMx0FnwGNmB2ebtNEeouwaQewQ/RJako/ofB3W6N2aZnBVrb2fR9BXPdzTK
lmQfo2eniUFm4ZX6Pa1B6nnWtwgYAmlje3o0Mmxoh8H070wBnw2piHCt2HDuRZXjVzSRbqaajj6i
+NJzF6Y06CNtiW3CdvAKew932zrXoVuu3DHRXytdXOQLmWGwi+FCYg3Hg7RQJ6AGuRdd5JlVl98U
JbApBP4SL6vGxcAed/GU1OduUNhwdqrojp1V90d51mbRn2d2L5Q7NQQqzoCP8G9DcUfvb71tN+uq
WAWJyZiyWdwG6c7FyupWNuv5gE6lHr3KzmKGi+ThYkyc5EkWv2zF/MxSKTvJLvwDspWOv8VWdrIE
SW7XKkNXOaQD5eQg1v0rJnZihVET0KYQNruMefMZefe1ouqUi3EpvMVLT693HdXbhRzxMSEJkZZy
7aEEpfnXRcKUP8UJEfmZX0bG5ay4c8yVG2NHLjt+ujovaF7CSC3u2Uq0z3XmnMKxAwkytxwtfVbU
0D3Lll3n37x01uQY0+7ZxtEdr8liOoq5WYBnXpSm0wOdYKaKaM1S993u0NZT9xx3wbhM8cnby7lk
vLGWjMxpJ+cOKjfssQ/M7e1v0FAY8TpcE+RchyLXpjXUZCN7+9gTQB9nf70SC84qtbBQ7PrixbOi
3aTq9rtlKtYqAfwAeSgonuAPXm9xVDlWMfv5ozpkzYNj6p9lXF4nHGvUOd1muloZ3OuumZz3oTU1
7rZNdQnC2D1burBIQ2hoCDbpsKoHbCVLJ+ivsDD7qzLT8ysek5PqAjn7ERe6CFYULgUrNEbIDl9o
mFVkKLDMIb9QFRdh1/GSYVZyJ2OpGUcL7phiVe6bCPC3xip+Xbr6uI8pbD71+XTfVD0+QQ25wNGu
uyfLhoyIQ8Cxn1u3UICaSYXmrGxF8NXwMk/6O9kcvShb+0kwbrwYDKLTttYmk8wdNfDaRTGfYh6/
MasumJcwxNqZ3aOB6y1WTRQAwplxuNoUb1N3OmSFrbw13FJFyoqcrfUOkVG+XSAi35rU3WGilj/z
kKjvUIidHXaJoxH0dcT1RtUeRZ/lwWq8BmWp3YUss+8MeDJOS4Zc56a9EP1QPWRK5u6CMRq2Q5SM
T6k+fCX1b32NLO4j6CV8ygsz2TggLw4k08MrErjIyVix9dXJHix1aL80Oha/tmclZ1cDFFDXoF4V
OzXv0EaoFx7rHm5zNOXBi3vzbk7MAPefgz+dujJqtGW6oT6M5uPc3wgtXrrzVpPl/RJDAu9I/tp0
Vr2thqtQUexVmzb2GQfvlj1PxK8lKMpdZxg2+Bo6fFEDGO3EAEmRm/VOBqloObduEQSQTVyrWwwo
da1aDb0T1bCmB7xzxXY2lsLCa2xS7sbDd8xdKmwaounBd9lwIrJyli05geqhuhrmraqqFG3KwrZd
lkldXeUQj2fYfso1a2GgBvwg5oOvI77hZ7G7l02j85NzoO5gPF+h3JPWr14E6gv+AuL8g8qf/Bb4
cYxdUpg/qnBX1mqKxUCBKsve9qZgz27JPyduiB8SuZfHwC+VBT/85r0rkz+vqFMD+euKNbpZW3fK
1DVWofrO1GI0LarKe0WI+XtlGdU1gEmA3aP7IsOjoZJeSSd368yjCtvYCj3UnthtT5i+64LPmniH
Pu5qAMt9wJmqfs3Slfw3TI79YBlseaHT2XkBFzsZfm7ibqksKEJZy3ScMFrqzeoYKRBON+N82s1W
QPJQa6WNdwhjCgRQmoUMfowxUO7diiJVl2FG2lE6A2v6uMsaClURv8mFAKP5PNqJTh1oggfs5/66
rxrnpbHmb1D+CWMx9+z34R+3FqDNXc1qbxWYbf5pLNOGW6uX7X1PCVeO53UbpQR3rbs4daUdTyqv
77Z8ZfPXDNGTdk7cmlBgVnERY/+JEO298O14gbXZ9LkFScoTLE3u9ThOKJ/6sBV/SDXKMym4eFNl
vPWw0WaV620+xnVRny5DKzWWGd58fZv113E+JKVDHt0vvrcpGiCyJeOGH8IiLUfWougv34a5SVVe
CvEqR32Em5EFjtDzdPfRURYksCIbAKO8mny9Wu008K5GFn8uen9tcms4J/WAz1U7hg8ZWJ6lboFC
HSsADH2Ql++a1rxgehl+zwyqoXrLXdfVtlmrFWwBTf+gOzWmUor4boyB8eqWY0AGJx2e9D4eVllR
mtcOCZiNXkf1qdVhlOi9ORM6+271gZfvgqFdOoULRY+CGRWWPqhPsruGD4ozTP+9ZoO4LUkHI8WT
x9jE5fdTa+GjowHjypSC3HusY/6G0SSfdtgcWvB4rzDz5PCIPMs+7upgWdV9vuMuhexiHZmrYL7h
ykPTREVwa8eiyqqFUcMk/9f//O//93+/Dv/H/55fSaX4efY/WZte8zBr6n//y3L+9T/FLbz/9u9/
mbbGapP6sGuorm4LzVTp//r5IQR0+O9/af/LYWXcezjafkk0VjdDxv1JHoSDtKKu1Hs/r4aTIgyz
X2m5Npy0PDrXbtbsP8bKuFroz3xRyd07Hp+LKFWIZ4P9hCdKsqOAnKxks9WEfldhvsNbTi/IBO9i
eNFRtvras5+gvYM3uvUarCyRvLzIjlwfoFaVObpmDkJdZpes28YoXn0ndPbOlDQr2URrMFtWThod
B7MoXtsViOr0NTYoBiWTlizlIDXuupVLKnRvZuFz5mTnqRmqq2Z6xc71826hGTn0cRnMSge6WuAd
ZYuUanWtNGVcZ7Ubr5wyra653X3+589Fvu+/fy4OMp+OY2q6Y9v6r5/LWKCGQmq2+dKgnAOmLr8v
xqq775X8WZrCGxmYomwS1kZazEed+iJHsZtI2EyzI/C17Hsxc2bkQXRai6dP/B1oXnXPR048itvD
j1FizpT8CKm+ZaLKq7bLwo+GlwTdismjXCBbYIMho4QvQZO0D9nkQOZljK949TkSJlmR6395M4zf
v6SGoaua6WqqYWrw8Mxf34yh8tLG723xefC8tTGrYWvzgf1Ty+KNM4FEkQfC4K9g6QzBqqLI8VNM
jm6p8d/FuWLCGZ9ny7Y8CwbEgdUpJYU4GQhENe2GHEbCQsCKz1WQJLdDN2QRqucyADlWVZFTYJRs
+5ULNtzv7uQcGb8NoRD8jCqJjy5CramLXGSwEgzsSv/5fbLs398n9mqOrruGo+maY6jzj/2nH7MO
OHTq2FJ/maq62Whmm25M1tB70r3Jc9TnF8eM1M+Zk1KIakVI3j+ILoGbKAvZUTjmMxrE3iO07OjQ
pe64jocSO8KqecSkFWvPKQkeuiZK9rdmMJdYZJ1FJXG9bZUIg54gaeGq/uiRtZgR3fu4x9LtozIj
z3TFsE8fc+Wsj4v+NJj58nXliI+4NwD7RWKR+wKQl7siG/07G0Z+fmsHBnafvFtb2WvNQz7GISQY
3Ga4csZHdxKlmbXsDd3/L3dbXZ9vp7/+rF3D1gyh23OSwTGsXz+hWtVqdN8hwXdKWG76VHVxWUIn
yXEhnpKOYf+Ohdw58qruWDQuYgZd3rzatR7eGUmX3Yciyu61BJfUpHfNvYzdDh0MGT8oMG6dx8kY
IsApOZ6u3cpmO1rZfV/oDsnmpNmM8sU9r6D4nZfdGuqMh1wIdO7YNLJmMVQK+tVGzGkJ84BUslMv
Y1srjm5SwBf66bRBmHkXTd7VU2tYAVHGO94nYsc9zDpOQxlvh94IL3mU6Gvgtf19xJ1jhWFl/OR3
pPLIZngvStFDxRsm5S0Jgi+KCkhf0Z0jutzTE5y1h8rUmt0EgIx0cBtfdXLCV3kGp+gbF0DB8kco
bxCDjJr0xXSnwblNKEofBmsKfvZjftNBv/RIV4YKd618FsabrLyMP5N+gsBtI0blq6W9NEWPH7Iu
oEfPZ7E9IWkvT+spdG9B2QSQbx6aP0RMjdxfgmmP57RpsnabAKi3PPjxznRGZU8ROEbpW6mNpeYE
WCUgNnDEKsA7JkrT3ZGXRyiAloxbfsVe46dTwN9rVOunw8eY3GVxu5JtS7e+RKZfb7282YdqETwH
alusBDWKYz6Zztmljr405qJAm87Gm4l45VGcb6iymnuMy6kjey113coab3QGyWAYPB8rQwfK60x4
GDuXfHQNLEt2AlKOLn2FLoLwpmJpVum4GNUIm7B5sNG4lKOz8N027OY4ub16BlX65yHLMOohJ2Bv
2c9P+qLuUvUcacAXkbffyHGW9l0dm+BiN7FzGjMs7AfPCt7dHnZMPAq2ZV0trvaA3p2bG+F71eUQ
tDwnAUdkKo+U485m53nP5K66hRsdqKWNZ8WrVH/d4bFJ+Re4nVsWF0OBX4F0Lxbj6VTeyVgG5hVN
UK24kNF57gs0Nip26v6arTAJMDCwuxExZ39dCBa3SgZ+RM6TU+SZG0QQjhL+Nx/XmhyE8xN+LOsk
SHhjIzB4a3PygpXNtmKtNTorHNT1z7BB8jvhVdaltnXrMkagDv/5ySGXE7/clwzLNlxHWI6r6aYj
l4k/PTlEGeFurFjFZ8WMsqVNVmiblwXeogCZ3jqBgh26di+547R35JPRL5jjToRSolqI6ZJMinf1
hfmtL6wRn1r2Lywn6oPQB/VTVBYLGQ88I9yRDS02sqllWISC4Hgia2cczWCobpcttYIFeaOm50kE
6SbRtR7jhSTc6I7vcE+J7U898kbxDIr9LZ76S7No83d/jJ11jzHQPkF38VOo5jeAcYRW6S2Om3n7
KSGfLIG+v43PiEvAsBsqEToOd2Hl5I9zXXJVZKG5kU1lbPILrNRdTL6rQHhZh+EddPk+avPiEYNs
KixN/X0cFW39z5+W8x/PeZ4hNoUwwecldMoYvz5FqrI2HKqYwecuaHGC1vJPk1V791Fa2uc+r/pF
I9r+bWgD8AO+a8FWdrRnNHI2WGL3b6Ibkq3T6uFWmGmzrgOQLgb4kjttPjhU1u5kU57JWCB0ajW2
fYj0OLvyHEfSRWXBVeKFfEUsELvYgR9NX6rF0dPG/lhglvHcjOISVNF0QZQof3Z18Z16R3OSrWBO
UjZFUN/JZtqG/bJy7X5fzTNLn62aPxn2VvaG4MbXRlrVG9/V00MwQ87AQLbHbuYTWbN2fLts6r4+
gtoDaikjsu9jVNnryIg77BayGqWpNuq/cTOz5vpeqlvUx8htPnB/LnZxVJNMSVRSGLHKUCPu5qF1
4+9sD3Jm7Y72yUbKbVoIM7dPeWWeq1yM+3LukL0yrjWW/V8+ePnB/vwz1clRCk21DdVks6b9vsDr
kaLuetc33kfdr1a5VYCoFUp/O8R84VEjcV/yKrI2bCmik1U61n06IbxrI7AoW9TBk4voTOCgbIFn
U6lunXtmuMhqcDVjj5SZPKAVlZ0dm3ua35gKiyw8xx1Up0i1DOeOpd7+n7/U5u+LfF0YKl9nQ4UJ
axiG9tvSKDZF6RhapL3bmvephtR8arjL/HQYetT54DtqLFAme5EiLn0CNdKvzMxzr2Wq55uY7T1G
SmiQiiz3DqUTWgcVCM2uS6bp5HVDtSmwZr5CP+sXvTE2d0WokYs3i3oH6BqUUDKtHS/19ib4vYM8
K9Sou51lP87+rvcj9jGOwlr8X27V//Hj14Vr6Y5mOoZw5837b5shFiYTe/axeo/S9HuWXUjPe6ch
iqxzOGN5JD5H6Gm8QvFIrD5i8ixuHf2oYbB1m1CiUbOQp9E0g4iNctzIC8jBsgMlmzn74d2NFK3H
P6HeHQoDZTAGaK04/ekG/5an6lDPUk1jsu7JgYI7gDCqA+iBG6bXF1vqmMwxO2y1020IqK9b05iH
+GiuLNCaHZGBrbNrVadPuiPMgzQbwok4u/qqaHYCEV0IWDTlQY7N0/g2NgXv7yxEGbQ7Xxk2faTX
0H2dVlu0Q3kCKe+8B2qCPb0DGI8Mic0mVryaje++W73dLGEuoC6i9c61ShBj1ecOxIZIB+dBdgFZ
41+KyUN0c+7IRtYujTdiBi6C/NQO6pweoiOaik8mgMh//pnY8nfwyz3AYjfsAmy1bQcQovF7ZgDJ
ykRDy/bdGkCOl3VI8gt3gXWk9PZLaXr9StS1tQvmptKD4VaNJjvJXh7duPeSFR4LIZ4ylk4yPFpg
p3i4fUEN1H5pNfAfTm6qS9np6tiwePxUOMy9Tn4f9P0T7kTlWZTCPgk/1JctyspfgLnDqDLG16ku
QP3hmrLPQr94qpTqkxzQKVm9sNqxuUfuMb4L/ClZJ96gfG7ChRyQ65m7KtxgvPOKzMUn3uPRP18a
P70n1rfWE6sYYzcYCm5kknjppBZpP7/n80XmaKtqUX3//zk7rx05tW0NPxESOdxC5dg5+AY5tMk5
8/TnY7b37uX2lpd0fIGYAapdBTOM8YdpOUD/+VVX53p9Kw5IpfyzTnT+uFaK++a930edGqOUxJri
t3t9vn9lgQpim6SSPb+3LPkSwgl5TTXshZJqzPdFI1kvQ4xufGO99i0curSXa9SafPPVqrADh7LI
wrQHV4LBCCJn1EOvhJrQ5OZNn49oXqdQQx2n2vcliT+EQlJeEy3ALhq6fwx9rp6GIwuPIXxyivbe
VsG+qEXz5EAQOM96a98DZ9PWg4O4W4Qb8f0U1D02d/gexUhXeCxcQJiP3VX0HWccvNJa8mGt0jdQ
SIbVxZy6ovX9ULSe7sTzbcqG6GSMirZV/yuUIvROPsmffIisYKQ9b7FivvmoEhd8uv5T8dPtOhh9
q8pQTVdcK2RWPu6XYTl2kEssjQqrXfdDod0YpdKS4OBjteVsXOpEq1w66vvZ3/sVaIZvHJkcm79g
3E0BdxenQeE/ap2pvzcQm1ZOjkDIi1Z76S3OyjEAnEK/hBzRrEGCmFmLgaKW41txKPwWMQM/yrwF
TfNe1xr6vLfyBS689OuWg9x28FsS9fpxaWx10kWdO2+IJ3WNutGjbjvTrSXPjacMfbMVRXEYc6Vz
h97O9n1bzreiTsmAB0uQnkRJ1JeTsy/scjp/VHVGjH5+F9/kmtHeGPmbr5AqblIcjQi1Ti/Yer2R
bwxuHEnR70YlvLSTNb4YlamBpkG9CYeUf/YaEkYaqJWXKSvB5cMY9OJJyyovDS4+0mZ3jiyN900Q
s4smZbgN+nm8V6tJOy38Q9vp84r4JB5Q4FxACtK3LyQbMgqTk5Lcq8wR6PJPt2wDy3t5zLq1qQzq
WhQnJ4lu86nyROm9x1Qpnh6o0hbGMqGzgD0ywl5WvdF8XTtGas/qb8h32ERaO0M3h2YvGsQhHYB9
bhxDW7SshtoVvUVLa8nnMC2rO8VBPLtqjeGcWLZy8TsASYBIq28pAmQZso7PRZbl2xw9xZ0hF+Uj
1l+3osOXSA2sQ2g1UoQaHbwOp9XPo22PxFSm8QoFNrtABnDfeyisZI5Sop8+eohuQZnjoma2IJN1
2WaxXNvsjkOsyUdjXL6ztD4qASLyYUYxNVt/n+eDtkatoUJZk0CFNfrZNw0BnSoxxx8YFQEsxlLz
rp8D5HGy1tz5sTwx9trWe5eUd84xre8mSWXBrrjJ82zaMx9nKFY8dzC9MOkbEQBsil8HZyl+1JWZ
zs+4EC03INwcNySX+4JVnyeUA7LaQndPBogZV4V1DWWmZaEYME/pnZVV6qkc+JbnckDxGdXGL7O9
UJYUabxkMqEqHTMRVWeTCvLbK1ul+gJvCPRR6BRwabruFWqumebVlxmQ/9Zv5nIriql6KEcfeNg4
Vbt50puNuBhJSK+A5/Y8SBLyTn4yrUV92ES7NlaMx3KW+0M66MZK3EaprYucEgbz8wHpgA7dydQw
ddiC/viqY2PsVpYwKJqnW4zcv4h6JQC7Db5bGBuML8l4DJfuaivJOwfDvrXoVcrGVW9MUr4goM+a
WUoodg7j62S0SABUboLfmjcktvFoyp3ljm0zv7RBk+D2FE1fjTiAt16rP7Q435EmCQBhSj8LuJEx
gYprxY49dElzb4Yiq9+SILuVxl67nYMohzFtjDc5sHkPwoS/SRJ10faVOn83qW3BWm8Mm7Ufp26N
fuLVMaTcdzUFhmDNV7pJ8gCV/PhVDWWHHVZVS2d/UKTzaKEDlqjVUVR91IszefAH/lMsOD816KEm
rWc+bFuPJg5dc3K10wjZHl3yH6dcS0E0O9KNU5TBLTsc29WgcJCJpc4MhvxiqOEtKcpTLGvDURsV
/Sq3gXHFLyRZZNnWokocMoA22LSM3YFUJJHZjiWDIyvh45AAuAX6koAi6aJHlDqsa9JXjFc0mn4y
3gfaW1FF0WMpq/XKnjI8j5yxPY/LoVRj5B3yeif7eXuWbYvDciYaRbdK10rPgMS3FnWf+lXpiO2l
+QBpRznVqjwfByerMNBp4od5JA0eAL54i/DNaHX/rTfCyPWRniLfGszrAMTY+0UQ+KpNnCquAVT6
aKkIxyow0noEK7V+J+ntzXsRVXn9NDWow7jWWodv99jmGBjUJa9JbGT1YwVRcI0xWLi1A7N6zDXk
LBnVLdxiKKqVjpGoXSB6uRQjy7J2IVrSnijaXV8dWGDG70UUFZ0jvETwR0vnbDbls1oGP1L1wU9m
+StQ8O8xEM3Xsal8N6gN6yGt1WZV2GZ4C/uv2MTDKJ9HqRoJXk/yIZ34kVKzRGIFPx/PlNXuBoZt
spP5tzeVqb1AyjNWQT0pbLL7H4oSDj95NaQ6TX/GrOzcBGuEpyqawnVdAhH+aedqtkrMlDdAjk3n
NFTqDptFXoBSN5/yKtcOpT9NN0upaku+qSDMH0EBp66kaDMipnL2aAU6kOhAqg+i1VFyNBfRtQcS
T6vajwMqd868EUWyxvF2IKC3nqc8e0SPSnezTkpOTtGEV1VVfjIY9s9RmBW7Ep7N2kSY8jkoHIWw
XymjykKr04cnNWyLuzZnBDEChG2WaqvS6yNsZjGg9s8terfrcmzkrWjlYUHlPq1T8FncchhWNTCl
Jx0Zvas16P/4XEiB2Vpco3XjRsWe0ZT75g7HsQJocoVlV2JGlwCpxZVdZ80zcunPMJN4PuPBI+Pt
fLNnH6DWcpEB92Q7hgZW4ctFoQ1SS8PW+HkO0/eLTHvw7Lq0vwVDhkCFFTd3wfJJmRr+85MAwTXP
eR08m1IgvWVV/49PgtW7myXTZSw1QIkuyXiRoheHOms3/7LJW2IdhUjWv2flSQ+pumwSOAOA9Gec
p8v9MpRk+BRWHGoIf3bJUa1z9SlT49c5iJsrwn/qU6glIFib+mGsWPoMk78SneBiY2sM1Pr9krCd
DrEOqkgUF8DkFhU6jR+OW9ijNKzQJtF24o5IRIKyKBOST0vrFMXXBAuaG4Vd+YHoT3QpCj/fhSk+
C6zWEP4w5ugUOGnhhjFbyiIaYZdmI85YqfkgegTjM5pv/b1oD7Ed4bPbiyhFClNRNsnpYXLCJ7tx
TARTNHbjsrn1a01agIT2CW4p9KCl2Eh5vEuSOAZvRNFJqxF5TcfaiaLemjBDy1Y9hvZ0z0D8pNpm
fmclfX6XsOUAiUmEvi95F7wg5uWN8uwoWkGMdOe//4KK9kc4iwyf48gGsRoTlpDxKZwVW4wmVWMP
7PDGaUuAcNbISs4MjH6GOFaLmXZ87gxZP5p1zkPF/xWinU8C1ZyMGz//psp2fFfWRXJXYWK9txOj
JT0WQyx30BKVESbeNnIkraei7F/knom5y7T2GjQ2aivlvE8ltX+Z+2HezQYwzhBxuJdKQ3ljJgR2
MXUccsCHv18OPaTd2w2vzrDcrexgyDq2WZ0H7EmeJuDZ4vKmnItDSXYYAy66VQucItez+pSBPn22
f32m4zTJ0XZy3RO9AgNBP4XR8SjugSYSybppJdnx6I1EAm9UFOZuSswXAoa3y0eVY4CJ0UZE20Sd
OPhY8Wx01HXfL0XOWTnplfksY6J7CvBX3BVaht7bcvZR97/O/t7Pip1f93P+e/bpLknkGFug0+QQ
5duml/xtHEaRxwZtXnZp862ShenG6Ppi9VEXKN286jtFW4vLREOvq5WnZ1a//aizDBvBtEmtNsYw
/wAHjjxmoxi8eYG8NzTCWLMxoFTdRPYd+u+FZ+Zh96r2xgP4sRAQjrSmAgKTbFcXreqbL39/vv9I
ZGsaewQAGSYsdMK2ov0fCaPcZJMTqW34ilBNlBxMa9do+QMEr/bNtLutMTXKFzmwDS9ULe1aoam/
r8PZ3EL2L04F6vduAXDQBWHFQ74cJGT9V2YCElQU1aa9/P1P1j5nTTTLMSyN4Kap2bqtG58CZ6Yi
B1FIVurLPI2r2JkboA8c9LTE89my2h3b5MQdZP9XnTxaWHzjZ+eqmd6/WnlzhNoH3FyBYkUaAfJU
lg2vAXh9NzMy+TygGXYvTdnVzOThtaz5gVQsZXZZuII2XQa5ep7amtDmqOOvXaRM8qZjK9gm0iLO
xEF0JAM/4FsVFf8CQdDsTwMT/3HbMhFRNi0dPA0Ild+TR7DoQRjki/2AyYBppFVxIj8TLEbenFrL
IVOD4uSXcM4JYO8/1Yui6PHRV9SlRoFWa6rj9bfc5FO/j+LHtYUDcQdWU4wmrD7caYibH0PDeYU4
QAyk0ScMGqzA2Nh6Q+vSBSaoN8KcvxFVoLXGPSPpjDYtjeImg4yNU2NH+g45uvFOLqsBMY0bIy64
pdTzbAZ1h2rLcoG4ieRXoQssIDiKm8Awmy4J1nGi0Wi6ZO2Xgy4SJceUGCFLTtLzyXIQZ22jFy4y
y936U0OeodXuio4mr4qnKgjJ1l1pIaeXzF6oRf2DlZrThS/krst61L2WQzW+wphK7t/bTUKjLJKb
k2gDnKHmeXsqUjxvzKpFyzUIFTwbNPmUKtWvM1EnDsnS+qmzqBOtTatbeyNAnWaYg/IoOx3Bhym9
NZSyJC7+n4NonG0E7zeFPpVHUf5olmMkjUkajCRpHfx2pVnaaMvMqywHGVxGrHTZxV7mYeAhyXlu
8+vwPg0Dkt9g1tqRf19aFzcfJDhzMomgBcRN+iqTb41uI9pEryib6z2qqxMLlWUu/1+fqvTTPvL1
X58aZ6Ps2aMBFCGbZxR0MWhMkdx7bUCywEornSvETfsqioM6Sa/qQBRfQ4Dh1I9qfs3y9iv+wtoF
VXn9Is5MX2cHiEuGWZU628QZcIloiNnnYyPRVGtR/DiIK2p0XT+qZJIPbqckyKS0g3QG4IIYm5rb
m1A2pbOo+ziEZhB6QRmlB6LHyRENLxwAlzNxaCR/KlxxStYq3aCNeo27MD3FQY4Cll3ma5ufYVXH
Zb3OkNlAVQI9aIJcI8S37mdQFehnDH1+37TErYdJldfvxabrbh1sg1RN9wvPyGtCL1XZ40dH59AZ
uksezyeCP+k5IIeH7Klhu36ra8/jqJrrzmjmrSgWmAO6+jwl1ypsgqeaFYvipPpzOk89hOXfrjL7
mwySDMvNNiYuoDbfeJsPE6C1Z98s6m0xsP0pirBE0TK6Ex1QeptcK/TNmzFy+qNRFkgIj075DTTo
cgO7lOxVDiDoiLCQetNN+uyKBiBQt0RK2sfeD0rUZRCUTXLQ65GtHkQHo0KTWiLo0tv4qZZekvl6
/zA4bFp9NNrYOdebhYTzdVwhnAh4KIHAxpJZ2/mRqj/pDZCjpTm2E9DcJvuVbKjNtR0a42EBF8P7
QnpOCqVjJRTnRnmVW4hnCWJGUCb7sCkzeLlOexyL4BdhQx37H+QTyls80KZLXVWkp4Bgvjb6vFai
VrqitzDdTQ5xpRIM6S7J1fFORWXxttNPok3U1IpVgroJTU8UiV3c6rpuHvBUDPdNpGmbRFaKlylv
NuK7MMeu98J2bi5ZWpHCmwzj/etFiHmV50X+qmi81LjyyPsxHKt7A8MncWWuJEiglQachAYAjqQH
ztoZp/ALXI33H0L1EdkbbDQ6Nbw6rnJa5Z5ZI4wg9Uhe5jrapk0FTw5ya+W8n0ziBCeh95P/Nk3y
/6fPnx/BffKmq5dlwcdHSIFq/Mu0rP45K+NMpcmAN3VLM53Ps7JhBK2Tmd34qOuzfU3S7op9R/Wq
dPhj9mi0bEUxR7bDrFUCZjWZQW/oCEFOw8ovAqlP+Hqs0ssRxIMkKMVA4v9zJumWwypjirfi7L21
Mv8lNYlMye/b1mVlRVrStDDIBUKkfd7zsHdoqhIM9YNeDwhvoror15qys3TEOMXZR53zP+pEP6e4
4hrqTlJGVgrNmHQfEZw+9HNF5DF1/EOvlvspn2Ntq4y+tZk6Zp73Mu40G/SM0UQZ09e+a9OV1tTW
oXIQFDWa+9iSUlZlZr6PwihjeKYYT/0P3BeVG6hMGqS/6IfoRQQgW2s2TmaiWPsPFpCW5xK44KZv
7Nq8pGNeoTUXlc9qx/qjCVv8H5diVBarQPPrhyCb9VveP9Z8C0BnsnBeKhwcN0N2enbip9sQJafr
QJb3ZPnjRpSmpHOu4qzubBmVMfz0Egv5aVdUSmb2ioKWv//oLK4nSrWRl0vf+4pr047ZWFT2I67j
UaDBktUUfxtEcsVaZSifCQFbIAHK9CD+J7Hj3JG51AneRv1j3+ZEePkfmfgVeHDKRxS3cst4LbPo
axjP2fdojl/1utBZ9o8+D6gNshFzyIelQ8Q88RgZFUPd4AC2XpZL76diDaVOCb+sMnWNp2v8ER8L
q1rpSt/7WEqhUIrnAuy47dzp2caO5mrPetx+IE18q2mR9rU0/ATFxEC7aFpYXoKqYRJaGrpwvpS8
WI+OnAd7K6r7TTUw4DTxd9FO6jlczymW9HorL94M/rDWWP5f0pR1xaA45VfViZ9hefXI+qnGgUSu
tBL1fOtejD3wy6Kluh06q9lapSO9hIjXiA4p/lFrddDqA/rq8UMeEaBZbigHeu3Z02yfYQ9r16bs
ScksDZ1PwhclK+lW9Rv/OGdZtTIzw7mJBxgu6JI+NXXRIF9WBo8Ge4MyUKbn3rLK01Tr6CdN+fQM
zSPatJGWg8inNSoRVpWwfrqI1hrOk6Xnz6gsjZca2wS2JPRKonneToGEGFIXzc9t3CWejP3NUVxk
OcG6Q7rtQWoG6cbKcZIVHwzvZW85Yb8SF2G6mK5a3zb3SJo15zpGm2WeZoAdzbJrimLt8aOIT9Sv
YlX69ZHQ0j+LojWqCTmIa9vFXSmqAkK6GblHRyfxb4T+IQp649cpU1+/+FNX/kGBxi2t/2gTV0i+
sdYSUwYTsk9y3zdeqrGpkexAcA4AJiH7hARNr5r7tFik6fxSxlfKio/l5Bv3yWzfvdenjknUDYSs
3Y7+LavpN1HfsCTxsgZBAEhL6U3Wlq0bLlATacKuJQtt/WrO1XAB/4kfRIysbt8BrEGcd23lrXV4
P8WvxjqIsk8yZovtJho5TLKI4ejnfELGsqmw6nmvqyrzHMmzdPgHuGapC5TbCai2z2DB8hWUWx9H
3+ohuLNiP3rrh2qLU3ERumX2LcMgPHbL7srO2AjdIolRtAjmt2byr2ZtD99w3/kx14Xyqs76iCoY
AncjYW8XlXhkdn3LQlIwZQcBgc1hHpJ99DR7myDXcio6ibNGa/GKsu3ME3VSDWXGlULukYl7kEGI
tuh3/hTNH9fZA9ZjYTgX697PRtdB5hyuaRKsJbPSL+xxZdisirLPnbg7g9tCJs4Im3spZK1sz3X/
BaW4qx+AVnSlVZD3/Tu7KVpITYLZJFhMQZApx3AG+bPwn9oJawpTywq3r0cLABoHgn3QH0o865wg
ZiECmVXl9jcoqPWHIGxelMWfTRychUncBdkZg3jpKKpEVzNEFNJH53T10dcKcR5UjHCXxrWxUtUp
uKpZO+NeZU4406X6uY3lfq06Rf6AL5YK91YLvmkjEJiGNbTbJ+UqQdbnezEmiwKfoj86EeKH4k51
oPy6U7EYtGqmpG5NqTbOhLYKIwrP9lJIWYaes2FOEXYbqmjTWNLii0CLleoxPET8OT2QkERN4nbH
SXYal7NYqbJTUNbtrsCB8P0s/G/dp9YiaIa1DJUfdIB8cIiNwipZTkNTlg+SwUEUxcHQ7Nxcv3dC
2dBQMdqgq52YilcoZXTTI72Z2lr6DORHPdh616xUE6ozehkog4VEB6CrZTd2quHDujSgh1auBqez
D1UQOk912nmpqY94pAD9z4d+2ogiuK89TnLGA94+MeliCGAp6tsdfq581ay+i6jxv2DaHnlZsQiU
SVq9ydMoPyHLC5YZ2d1tNQf9reLMkxeGsNfllOSDtkSYgiXW1A6Rvrfz+vmjSpzZ1aCvosXNUMbw
R0ky+4Qjuc2mH94cSnOGpy5FUScOc8nKxYVziEWkjTgfikG3NQEwTyEfhpBuiZSCKM9LeWwCUEyi
zCz+n3KQ1c+6nKP5lcsvMvjhrJbzn2wQEe3MDfZLAA3CRDfvwAqbm9Auo6NpZcG5s5eEk9TWj12R
o36Bsu9b9y1Nk+JnroIhrWvVfpQY9gAOpO05GGr1UFhZsk2rrrpj14nER1al33oMN8VVSl9eg4nR
CuCe7zG0bv8e+VON32k3ZAl1x1JlwsKOYWgyj9PvMS9ilGFvy6X/3SgW+YNZC44ZsT64HT/VJmi+
Zcm8fjE6ZK5jDNa9JDpPKtZ4SgOtWDKU6Nqp4x4nJCz/Kl9jRVZcorhu9p2z0qwy2mZlEd6F+V2a
tNdCC/SDLBnagWgBhi5FmXpR34GA0SEbsGvSV4U8ofo1pjJDB7eDQYvG56Z7VnRJX7UT+m3E7dot
tArCyVoNVaQNsbVQDuYCvrFkWEEISr+oCuJaufYSv4Gc1W7m4hEzOgekDwrGKvlNnKPs/CQrvrLN
6u5RcmaMigISmHDtjR3Z1MyDWCkdrfieoAeq3urQXI0JJy6/h2YToSJ9lGSLlDsKqW6OT+smA5m6
Gnz8qeww9XxDKTZQuOTN4KfaZja+d7qa73tCLWuL+LhnIGS6IQI+elZdsvY2ur0/R+kOLi5YmRnc
UGIULhK9EDrxUJMi/uSmIMeTGGg4Z5U7ytF8PyAaHUu4N04hcz70XjRF1MRag2OS1gDvys2k2aqb
hAOp+6StVjKCbDg/oCUjDerXpECyrzfzap0Hfu5KUpWtskAt72LQgEAK1DMi1uq5heOUKFGHI0Po
oXAzHgAcO0ccDBE+byBIkTMM7xNIk146qoQc8XUDhFjVe3T4VuhhksyP2/2Mjj1iDaVrjkQM4rn7
nsmVdgI+8y0Ita0VsmYyqyLOXb+fqgPR8KANslOm6U9jbGqHoJWtVWIg38uqJfBixWnxjjQbciwP
7OqyE2T+7FQxSE8hoq8djIw69sv7UC8fDKPNDkZEqtrXj4Svr8himS+MvfvQxtwd33E7zM+FZsbP
tZRuFWsYMLWKGq8gHXmrA6bra91NQwv0QxliAIeDHkzZ2O37vj135mEGBrFe1Dw3mPqeu9Sez2EB
QEWyyIpDzTqVPi6zMoysjTXqxqGs4qci84ezPxGUTdDMsJXa33WTemuzH3UZku09sqWIQqvjvRLX
3UUcVAvlxLHKseALa0BXlawdtakBKqdZp5Js7HUAibKazBD5fgsbWsC23uDPbiufg8o2nqAfunYY
Hiui2Acpk8b95PSvGfzxs66OYKM1fkYNgKunahgLs6MH3Ah+ctXXCCT4s61uR1ayq0y1vEjSvstD
tVYjlellGseznGc3LZw83OnB10KSRx5j0tpVkncYoWfhmoCFs00Dq1ghorwyx+CrqWr9vwxryu/b
bUY1QzEsA7onUQMsYD4jgVEiyy2ndvIfwI7U52ICT4V3jNVLEHJaS2LTBWkZDal16cdQ63uj/Ilv
hrUNmdHwSUmwT0+SQ0KWvYv6CdYw7/a/jLy/J7L5Ey2daABwZUUlE2Hpn5gqiqymdVaV8duIMxSS
3ngODnJxW6VKgWftNOxUCxeVkjiQV7J33KRK42oDSCshI1zOqHLEE6LiWrrRFLPZkHBh2xK12W0h
585ankN1My9jbZ4MkeeYqbbWMwMPoCJ8bif5377x36M04hsHeK0YwO8hhfxB3ySW6RQJzLYfGYJm
BzQXzSOInRU+8jGmTCl6WJi1+G4O39UlXOvjfJ5iaa7aMA8N2/v7l+sov4VbxF+DLzsSuY6jkGz+
zN0fAfmrPQPKD4ddCLonXY2Bd/HW2+FCWpra1aw7iWvGKLXYo/1Tk5LvXduOp25w5n2h29tKttiz
EDbcsTYcD74UAjhrI2ujhBW68jNqkl0fvoABky/NHF6SxlIAd/TROevUdNvhxGGsRfgDq8pnqYh8
Vy3jh6ir7pnFnHVQDhmOZqmxrWXtOUoxeox1VNt0M0E1bkkwxJ3T8XUhQtRVprxWgn6fZY3qhYbc
e1Og1Hh1WdCIlmJtmum6GaxjAPUL34fMzUbcIBHq/Om0Ubg1ovZVzWekFcvirrB156AGymGIpHu0
weKnhLfWVWznW1YgFqhNnXwEl6Pv8oAJpJDSeGv4an3kTakXXHPX/TQm/cp4AAuuTtfTgH5s7Sfd
SZXbFkytg2mDXB7bqmvPaYYdsxkUnYdeceImsh0RJ1JuME+QyN9EOJU20/zz77+/8seqhieRFJ7B
m6+rlmV/WtUUKKValRHkP3JLHm/62imx1/L1wSOvc9+EKtuikqi6ujydZVWEtwZjwd//BvWPZ3DJ
/YJR4UHUSKl+zgMrktWM0FnnH0qRfsfVrT2B3khRl8sCUKooxYjktJrUZ4AeW3ZgwT6clHFNSBv4
81DYm8hQv2FM0J1HzHKRhpmkY4qmQDzl8moYevU0D9iC/v3PVj6FKsXAhM2A7tiq4iy50E/wDCVh
OwmuyfoR1Tx8cmJ8dbpBXWE8iEiIH1T73DKByMztkxGuCd7vEU/XvhT2uGfqhqyKDyGLkHK4SH3p
En11Do01pW5s402AmYGn8JuxFLaVh6hS5PUUFjv0oeRV2wRHxUZ7wsfC0GyyFf4p5n4M5mZF5NTe
DjaxvqFN0VnJ8AvFnGmR+U6ffWnMN9aAGnNIrvpYAR9dV76PEksQ9SfLnMjnkEaGioslaVfEjVvF
07dcJ7cZwoj0Emnq1lMwWpvCsEP2oUW/auK+gg05OZug0zZhYdS32tBmcOdTaz3i27XxdT1mReKw
WjWCgeje3MJ306pVrQet55csXJ34K8TAsKm+SbpunBnZjZUkYd+r2BiHVtDUXSuOJmJh/gNUOWc/
6NHPjnUfrCWxdh6nPRK85a5sWtDERF22rBiUAxq6EaLB32UNW18EQrS6x1eraMO9ueTadLbbuF9G
OEyG+r4ZgnE9IGHGFGDk9w6q7Dun794MpBQzFjWqslMgxN2UDSvVKwAk9ncyuNmDP50ctUx2YTUo
7tTr0Uy0JPeMKvUmrM9vNEvCVrZCy3KQnTB3yVxIt1H+kusAGHCiULIjfpusDXNlFQw/ERvP7ptC
N3d638xeSwhaNpQbBO4XmyPYhMXcNv8yDXwiBL0/yjqyDxbhdwfZvU+EsE72Hd5Ly/9h1lHIaqrP
3cSSnE0CAmmjyFFH0rnvL6Zp9Bc9UPD3jINjkUJtZ/GwGfX+vl8MB2EuPmT8KH9/0/4cIFgBOIYD
4EAxVesPgRlNHeY5GYfkbYi6K7Bh5V5xgLvXIIw9n3F7NXV1etOihgZOovcUdYKRptiK1xosYSQN
V++mUYovo92BoE0sDRBk3N9bw4NT2N+mYCofAnL+/wYWcT7PraxVNJVMjKbZjs6b9/uO0VSiJmuw
LHiTAoRvZiQVh8J6bNOYiQv50o05qqMbSn6xh7NDeghY7D1qwzdW6hxyxTT2YjPVy9pZakbwevle
HXDLKjr2Owr+FG4AutJqh+asKeU+JnC4VexgEeKAWINimnOoh1l2Nb/ZYg30fQIp9qolNsCVtj7H
mV9viQ0nD1lfEzZj9Gm78fnvv9wnBJt4rmydzZstGypYV+cTXmbOOhQBxiR+szO1WTuJGTCf+NC+
G/tWi8rkaI6KuYYr9TZJGEV140GaGuOYjfUa9hICxEN41ka5PhlZWKJvrbxYGNffaLa0x7Gwl1r9
CbIvbpCQNVagFyO3atLeI6iCpkccVJc59790cseg5rOpguf66MPrOdYdWuR//7/y/Pzxe4P/YQpV
bR5SUzE/vUT1kBmNHeT5W2oY8gok7XCBDexgtN0H1j5i0XPNomQFTiY/O3Nwr7fhT7+aVS+RVWOT
6k5wFofCIbSLcg8iBgbISuhWcdcltwxV/r60m1csmMeTRLjXbrN1JNUXDJVHBBgIj8JuvOj8bTc6
gkMRz9bO0QM87VNJvxlJ912S/DWy9lhqpLhZ4uOAHk7uaK5R2tBdZe2xMru1T45eS3TliCk5WP62
l1HaxSWsAzeTQ48vLeYS4l47P4hDr8M0xG2CfEl+sMWa74wsdyfdlDA1yZAAgaBzRc4gP7WL6lGQ
ORUW9giCg6XhDzM66Uma0mpFiuIKfrG4qOND287Rji1nQJzehNSd5SUuw33qAQRXvVl7ZIECxLMZ
3jqzOzpVjZcPozVi4C5JxeSasqhzZwCt6xjHEzdbdPhNo8aquMovrCCdo20W0ZEkVuG2iW7slNAf
D5M9/RyjTiXrkCsHf3F09dX8LewqJByIY7qYBoynEpcOv8KXskXbb2Qo3BgsU6DIEfCQEa1ZQqG6
sUTg+t5ysZ45jn2NqFicPpn/x9h57bauZWv6VQr7XtXMATh1LiajcrIs2zeCI8UkZjE8fX/y3qfQ
VX06AAuCLC9LFDk55gh/0Go8LR8OvIpFzw3MENwYedlcx2at3X8Y0LfbjOxBII8xR+utD7RLnT4D
9F9canrExfhhZbNoRdFT+UOEqncNtE4kI6pD9Malpf54gCEtcGgtV9Gl/EB757uGBx7Khb5B2Fk7
aF03hCZqqj26tFslBlI56PnnravXmoEqfWtFux6frR1iqU4j5wecI4ofM2IvNDb09s3zTZ4MMTJ6
WN4kZTPosnIc5WswWmW666l40Dwb25CwRH+7v/ZYCF1h0oLXC42Y1j/ypGzGZW57CVv5EsT7uI46
WlWTZTe7CP+z/0d+af5vOa5pyLqqUz+atgze8N/i8B1nSlad1n0b2Mc46XUk7cnhZVl2RwwlZdha
VsWCbHwFL/dSJBFCHoYcuVeMGQMjnj7zIdaDLEVwPtERHn+j62EKZLLseZo8OlTk8ex/KxwiIYMg
hUeIi9ZwM0Rq3HrcXy6GUFRo0lE/Wq4cjcj35/24kpq3NLuFKqDPAxIBBQaCt26NepXuJ4X886sG
A2skwLtEnesDMyDky9LXvLlnLtQxdpHuSmHOZ/V5rPtwYpQA8gDc0Cgulj2iWunD7/PW1N2xSxTZ
me5POZMvdNeGxJNuSANdp9v3YIE0MoZ7G0QXBkrpYwlf6nhzT+7jOjb0XTuV9Z9V/f/4F9W45ldF
7rNAVgwwWPtvP/7nU5Hz7z8ef/PP//Ovf/Gf6/iTiWTx0/5f/1fwXWze8+/m3//Tv7wzn/7X0bnv
7fu//ODd2rgd9913PR6+my5r/0v97vE//39/+bfv33d5Gsvvf/zx/pXHNzdu2jr+bP/461cPXL6M
XB4dgX/q6z0+4a9fP77CP/6Yf71fi//mL77fm/YffzCHkv8uMc5GxEzjTjY0NiF0Av/8lfl3BdED
XXtgJ0z9j7/dirq9otBn/x1yCXA2ixaPZlOt/PG3Bs/Sx6/kv9tkVmzNqq4DbZXUP/7ru/+l/Pfn
RfvvlQBNdGr/ZQ/EAoa3kDguG50FTVb/vZ5MZWKjjiIr1urJHcBQ4ZDbRvNOmeiOATxTsUW5Ku3i
94EmzN2nx3EwKAEXGfkSXmiPp78PSfOwHUwe05NKrxe/D9Ps2iyGx8Pvj8WAZQIxFX/AXonBRM6q
xe8D+HKm5qry149/vja75azwenlLowIZb0ABi/jx8PtMaQZe1GqrfGDLKwed+XJRAsHPQMzz9FIp
tLoZljsaSIzKgL0xq3MP+7BsCdIa6dTr7qKxD9tttRnsHn3Ta24LtPnwqzBL3kazY6wJsKDyWytf
I+bt3IYhBb+W4zjYYoHS3QwJNLM5b8b0w74ZeMGgIcx8S+sWCCrDrr7Lsl8pzW6m81Ld3rqFRtsU
7c6qPIyRihqoyTFFiXUC0ThH6EfElVTMVWWSRdroMSWYVSL3ZOeZ+H3aII4ANjmTyoVK1ZqSTYS/
xzkjrVr8Povjwpyjjl5l0bT4fZCn6hpIfbzFjagI43oMo+SSL9IavuYQMR+7xOGAJEhWGndfNuZW
+57EUPXBakto8s8peYmQfTmPIkyANXOYa5F2zPO4clOaz+2sui2wobot5F7VnNnQQ6nLLMCc/3yI
mFr9Lz+OI1Rt99YnewSdqQsjpVj8Pki3W/nnM3O6/PUa2ZsRZgB8bTm/YdHMkf8+mI8ff1+bsb8p
Q64Zgpzj4WnA8cCIuvsIJCuzMDuyzcvMTR0zArWbONUeHWVGspaAfaYf6YcNX2jVM+sebado/Zvk
o3Vxn/mye29F5l8ChgpOjozA+N62YTU7VrCeuu7AM7sLbNXJnynAJsVFon+Utu0doZHGvxjLxlym
MvWxuL2kP7IL+PBcrK8xzseeiqlAOr9fcXdQcCfYqsNRK78KgM9pWD/aCGnn4geDGqjcLq6w/x0y
k95BQqdDnsKRscyeTx/S6VqKbgI2KOKDlAom7NBlEbPNTfhVTDYdyfBtxZ3VGPmuTA0MO1SEhXbz
jO9kx0z1UiFhICoNAjB8UHE73o6YxRrPRudS7HDaKgiZqTMxlRrcWIPHGqCUh0imd7XDCnuk1MFg
qh8grTp1tCntj/Ir9+6cvu39Kd4bz4hrAydpV+3xfkfkWJhu1AjcuLXKUfAsBB5vORdNxEvULlOn
OfA6Rg0wCd/TOS2s5WyTD46mifK1KzzoNA9L2rugKFJwn9QcCU84J+JmXTTIg9+DMabgdx6qNuSa
oq8/k9zBrY3PNNI5xjDTp2Q5aXuAdMPZfaTshshtR3ovMbdD9Y5u42a4BjVqKYqIlMVDpeKgDsvb
TjmpZ/Bpsk4MgflE1uE2exUBPhLs42Uxze81WzQIMpFGlIpueiBHLwtR0ibOhJTTTfCyo7G63UR7
vn2YJ9xhvGyb9Li5eyhU2vUrbh5mOBZA1pmSOBO2xJPoTBc/oub+SSZtpyeqhHU2OtJurFzEhZHO
sJ7U1ezFwA4IFvddaO/a9/AUkygtjUU5h+IzOXfcAxQXP9jsi6QJr9QE4sonozZJRRLTzdeKSqQI
tWcgxqCHEKHYp8Xxvqqeh53yZmFO+FLTxLcdFtt9ZZUbLirOr9lCm8hphN1A+0S1DIM5p8tYCUuE
ijFuit7qpRfPJcODro9RCVfCGSwGDwI+qOy1e+3qTj/2InPuuE76VuOZDrSSH/vz+sQA6Fv7Uhf6
e/xl74k7I37ZR5SJSoEJRz6dsFgcACj3rlQsy12jBgMN2vPFhahoL/TRQ+XYwGpvewsv8/uWFLJk
OyAPBrf3rrznhVdkocV6QEE89q5fFV0iVKLdr/u6U11kMgbPOGugWRw0xu9r2zU8WJ0NaCLXzMTl
hbZ34mVrNEgMaO/L1q2fqnU7LWMQw62j033/uU0+tpQT+Yqnti+N+krsgEZvZcjefWm5m5kH+ow8
qVdSMlfex8kpFjG3FFsubzfgGjl59SvioWqYfLVRYDhyLGA7HeQr9nJe8z49Jb78UXzT9wHrYoWj
4fcDnx9W9NBfxpO+ikBfcxsEjILmvQ8derw7+il+nSoHtGZAtOzf7ughz8sd+A4ZYM8l4FpeG/dy
2UCALZ8AWF2CWxtmu9knXkNc337mcem5925PKK7ygWAj+BxmDM8A/3HpkBAB7F17htWaWxdCqkUD
tXVY6vAR0/DGRkfckRfZU8KirF1k6qN3KxVXW8hw1gqhtoEE6e/iGXtu732+Tj6uiWN/Rof2stC3
pkYAUb8tJfUREr8yexleivspqdapHNhHzAKHGZ1NcSlh1zvjbGXO3rBGIS3wi2ZVf8rH9gXhTTxA
xx3qRvfIjZ57KciLZ2RfEQoPC2xRNb9gBiA/M6mSoHoNW1P6uWIVm7mgjAgegEmZtzKcyLPvPAml
u6vKQtkPL2XMENLha5vH6Xi5vynNN/Wn4O6tRlcxfZVbqARjYouEEtzId7wHsGhakx4oDYKFCUgL
c+RWUE4nNt1Hrgw+Km/X+xlfzRwZw0EUP8ixzjOU6P3L4PHFiP/YsfjG4voZjY4snmaeto+yl1Rb
Kxt613HrTOt+7lxe6kV+FTFb31KqfFRgC6ztHkbiK1g2aT6/4bPc+TdObY6fg68UnnxFJHOJCIXc
ru89w2xR35xmdON8zkAvRUEKASchd/PWrfAoEKfqNh/gWRPGXK3Zmyn9lHKZvtoLdZEcjOUYaht1
O20vJ2vBimY+s5y9oNhSEWJSeRKSU75wCA09y2aLavpV9m+Y9QKKyRJPvoT3eHNTjortMmuWb87l
gO7UU+HDAPZttoc54Om49G7xc9xu6Lv02nqEZbm8ean/jBQBV1D/kq+f2tVHyX6YCfzP8EB4IDTp
QcU9rHGJEf/SONi9iJvlRXKqD4xVkXh0ZjBHZuGgO2kRwriuwGJgT1gFPbx68O/6WkZ1DP5ytsYz
jf+v4Daf7WkB0tJJEVBkdR0IRKfHW/UiRylPWGS3wp6XqAG49WlGHyiQDcAGIjEcrtIFAOR3nO6V
xOHpdWBuFrSpVypLpXGYT+sd5AIQ3m5aeVXlJerSThGFDhWsJ27w/EX8qZ3Ltf2aW+K251UE7y/L
63KYbSwyDcc6V6XLIR2U5X0S42oIrA/tjCXEKjswex8f4bT9wTmh3kT23PDroO1c7MtdO1C921u7
nwX3PaIBO4Aq3bzZIpjwWoV7DAlu3/XbsGmRVtuWvAdU3CVzt8Ao3GtH82gNRf5FCuPLEyIQOFtb
S85RRSMKJhlTbERdnAZuM+mqTa2AibJ3T59Ba7eijpxO8bDH7G+iDqQP+1VCU+R87736dEc0Zo98
ZOo2xxHm3uMoAnJ2fQw6I5CuAiLNGp3fZK8ts/147s/1ifPPh8XdstzD9q43bBz3wXOKefPUPxk3
wYot3an028GZss1tYT7Lp+n7OngIW+a39XSqF5QBWEYhJCApXvTZ7cp3za8btlZhYBiFKzJAlYsw
GTkcunl0nD2ZXyycOpBPUnu2Y0d/RkpJHsi28X50DQla7RHTHYkjeZepZ55RQ4lLxrRhfT/0TD2L
QHcQrDZVhFKdNKWVJVY1DGch3Ynw4nJ7Q5pME9XFbzovCzsJZL4npYcYbs49MO6iyREi9lscpd6R
IS0YVb97CL4UX+zTNqO83Fefa6Fcg+Jr8mZBu+na+d12lMuJqqratifpI3cn+4VRnoR8hy+Teg5O
06xxt7pMft6T3e6wXjzUylqOnfvhwfJP5+lrjLjXlVVf7caHgphfHdNPvnyFTtWWDxgN7hjHjhfV
Trk77eA1hjfj780NpqizeNFZotlOaMOQqDOrk8PbQWvnmYlnLR1YlwWfvIGDvWzS7eXMEXVjz83s
wCxBn/Xh5s10ZHDtH530fLbgu5QaItVBHR/N8mPIw+6ruvlF/5LVDgytbj5OPtmEvO3nnHOwfdqq
n9TGxSCCnPMKqk/UMAhxqWqshd4l1kLtAfiU3Zx+kLX4fTCvN3sBiofSsn67qBm8hqvdLaau++vZ
72u/D5HGb210IDNh4QadtUWzLIGjqe0lcetG6cWgphXZPuXy4grrYPH7rJeHv57lsxnHhQBGsci0
JgnS7L4cbAlLot//OOjIwoX/x79Gz4mhnwHktNVDM7GcKp29VHUEGJVWMzIgRenOCurM7vGBikV5
HKucajtuglweF4gYtTjujkB2bvXCvtHaR8CKp2pJnT9mOcibnUG4bd22ONPC+I7x3+L2X1OiNYRH
CAtOiyMHg47IYVgZm8ihiYFP5U7G7gcS0Lc1ZxoQQlG9mwuolrcPQxYWA2j63mK2kagkNCG96uwU
jmKuCsVvEtfqBcXk+o4M++DMEt82At5UQ/NjjWaJoxyNo4rvp18kS6SkdJRxJKGYHlKL53EH0ohc
FE1APoP88wzeFJSzw/DjVXmlQJqWfPtNQitfzJw2NIS9x9UEJfnXbl29UXVGvYf/E3bDcSpyC7sL
UWIKea4S13iNFtJOfjOO7cdsdKPvtn2k5NorXtS9j4kw136sBNKrSiqU7/tXsqNILbMDSE1X3w8U
WlOYXg86TXIxfNx8TNoZNWUOIt4rOMfw7pufmeK0L2k4fl99+S0h73s195prcOosMW6SL5JiKr3e
cOCRfRdvVeTMkORiyGwG9LoTt0LqR4COe43ofdwfxZTyXB/vF3dgQyrdgui6Upnm+92+CbgioLCq
dQ6bkCwWz0csUFsx7sZE3EJ93y7offZC3YwyrSLvZgq1YU8T0hfAui4RYFe0bZuEA4APUCyEPNcu
mLT6/BFvNR0qt3lBFeqC+anbAlZtgfNlKIiJ3o9WrMoycW4fyfVRU93PV05nz6meeZ/oDhDH4hWs
Hid20rkxnxCRXl/8evQaP14ghtEJLKW6oP1QuARfvGulOmB6byE2kY1jfyCkNTu2Vy/n70NeOMwO
ENLStVYKGl/p7ED9rC7po8gACKkJk22EORzSmJNb9F5icV0bVZgHaKasFTPnQ8owO9cXKnxyKkYR
IlX8jI38VABxc7UF9m8eGkUXbBDJ4asDAn9l7LOMkGrgJTrKaoANGcHWXktzJRFD2J2SrV645rla
yEtrCLJt8QaCsRIqGIUvjG33l7tnMgc+tRdWJlpkwvbuH0PjqFzl89hTWhqxp3wxPympqGYOFT7f
owZ5Q0p9xDA0ROqqF1Vg+yW0LWG9KppIT6Xs5Wuql+6RBIbxm/YQzhtFSgx+4EXn8oHkfI/2TBPB
dBQwprLGqXTnEkIR1HVxg0gk0+8SbeMPUGy1A/zTx8aJMN5DGAdwjnM5FjiRvptryoHc+hk0R52t
9Xo+o3b/JPmjPDWCcv5olqFaxLQKbSgqlOq3Y0CPAGfmZ+nHAsWBWjEyRk7/Nq0u9/frBeS3g5DD
reEgAqNyCtJSttLG7971jzw0cwfx94nuZOKbiMlFx1v2pJ996XmYl9uYNtNAEhMOAC8AsETOjVET
9zh9sPPtFdWsaMLy1IVcMlXe8CGXrrxEoufRb2mc5u2xit6sb7oIGg0YFgbGgNyGNIC44BBxYzF7
ofjWP1gk15eJGd3Mqd7wuNY/mnGP1SwqezA6kpfumxB3fS3BJTG2zMjVlvddg/s2OZV7P5dKmOCl
teG4aE7MjX1vuHS5kl3/hhIQrQwDkDEpmH4GOAp0D/Ss9J3VXvM2ln7HSevXQFgntu/IMWLH+mno
f2W+iQH9m7WAMKblwYy2TxQv+rVNMY19Iw63vsRSX6udyJ+hFgQJeu4i6cR0xrLzMOqbPPV6IF2y
k2X7DFk0IhPaRM41dR6D7n7dDI82CyHUSDbDhb2X5lC0usx85SjpDhTBQ0HQo3Cg6UCfoKKHuprO
912xuIeX4+i2XM5CTHvaWs7Qelzd+ivdc5NE6tHU2ULXkxqqlp+PQX5d2OgaIkHiNifoOmgpijys
GjGe8j3joWpd9s90vdiJLvruapMqeGw59YfpmcyO6WKpZ+7dFuLoutwau3FXIFl0RXzeuWHUzbxI
QLP1VZfV9Hi7fVyicQAeaD6eHpEica5Hrjy33OzcQdPYxxCmibAPMNcHu0aDZhcDLxV/9o7IuyxO
6brfmW+gOW0EFF3pe9DCjlsuXc4+Ot1NVV+6olO/yEvfohMa+wPe9aQR9u5CFmMKYhd9xGL2/Xu+
uTCaJ+3vBAHr1ZUkSL9BLhDMfRh2BSXMNV+XnXiADC4YIpskIdgYIeKmeDLFJ8PCalxIY0ALy/pm
q4UHgcrYLHsxkiU7FFGUhRX3axM551y0T/1B+W65zEduNwMzL6h4d5/eXTJzFcW/wGnpPT5QQ7ja
hAeEfTURkvmpuG6K+UTtb4gG/BBou/drLkomAS+YU+Yv41u/5k4jYD8mvB3vCstunSUnSV9mYO/n
wOvdcowwiXBv8D+IWgCY1BPZQm96U8hdOwN/FGizw/0R6FXqW46d860dmz7kvsBNPGvpTqpv+gCX
y81yD/md6oEFDKoB6zNMroX1hXKjmHwsg1EhSnOUKJ+M0TPrEHKX2nh156BkTQQ5Pr4zkaXy6HWy
HAVL7MoPof6Rkadojwt+ua9R8o3MXRovRmiaDVUl2zbUaODtkCcLBxAgXhsxTDV+i3qP7bfZHuhR
07Ct9Wu2jRoOKHXyBeUY394QfkXvGc93ohY5lLLMAIUx//mWm6Nt+c2d6nIjndgUaQoCxIE1u2+i
eREk4Pd2XBT1rJ2ifXTSvnTS/82d2TCtzUHgTNoIBtBb+dH7deXPZBctmwFbkzmMEO5RjQ22FEVA
X4RJq3QquDETWnH8df9N7lVVomU45KADYB+0yKm38sd492hMTh8Dp4J0bt8+gaqxnkcv7t0JktEe
djpKbqmTUi0iyF+6fn9oTsYif08Pkme8VYAOHqIVov5t6Hf9XD7rPjjSOowQK/JhqPjqbT4bPssi
bIIotN4JvxrL8sQmOWm+dOTEXrrHvdt8k4vfE6elisMGoFzP3tnS0wXM1oW1Ll/ABEQ/hkm17U/W
qW17kaiOJQV0bFKuoXNZpDTCeEl7NFYlWpYdPZ18Q83/ZppM3Mj2lM6tS7fq3P7Ue9Fzzh1Agtez
8fn5LZR1J1/eFGH8IDhETpbxNrqgR0qmhjHpTSiLYaX8EHWlTMSTM9tGWK6J9nj70jy45DdcQ1gJ
AirpvjW9yzcigERwA2A2faBkMTH86L8B6iySXXWIQlbrJwd5qfymXdEsLbFxB2+4QDWd1C1A4kOh
bH+znquN5g3LOMj8GyguKBMKy5OmTvfDtmxnTvaknEi9UL+iKFlkK3mrT7sRgg49ckd1Sc4PxKha
DRXZzxiQFe6gP9KMi7yMrNUV73PorrIjFStKu/uH/cHN+cD7QWJ1lC+ldTl/oln3z5cFOums/tNw
HhFYFleX0/f1lj1Nq/rYnAiKCf0T+jdPMWmCp8y11+nDPk9NMJ5SNMre2Jd0bZt1G1zg2WhI/y8r
9e1SuVdjaX2Sncyuzu0GUWN+PeSkD0+IadDQOaYKhyzQGjdWypPJmjzfw+47o+5ZZNt0PeylF70W
xRz2Xb66LTVwlzgrU4XHArfitmbeIpR56dnraFeR1IQDJrHFjQwcmc9nxUfGTRSr2FND27/t7OUQ
Dof+RQ6sFWzfkmJpAwycpdtuaYkzqLj6XI1aXBQSKY/sAnSH/AGp5n4kRjaPuCGyD1DX4z0kfQeP
Jj16zlYFSAg0o5DJJkuvrgJWOObx8UoPbEAWon/CVZNiWkJY2YIbhN6Rb9Hh7ZxiWI5+PfNSG13H
eYEl6LED8b20VGGgCDsTKaqydzezXWU7OVbYmYtRPZUE1pReFN2GRUeKrISZ7JEgll7/KS/qRfvW
P90btLFc5WVwDJeLTsYMUkynONxS9ZGYHgqMdd50z5hjmbZIlwwE5hQW5gm4iL3ONuV1nkmAysXE
PZKK5lWi00rQj8KCIrd1Z++XsH8ZfiS+XiFm6+pl1vrdZ/t8gabXh9keiDxSNWDJ9WfkDT5oXOl3
TzvPFrUcXA/Dc197euvTuii+EjIkjopuvkFBJoWtujAmH90AJWYAQHOTC+5hZQUkJCpFwxjvJsrB
UVatRIFPO+VNvzrSir7PeBynleqZgXWEfE5HiREUybgJSYJmDG2Sg5a+3flG8bx/iXvkN3x7RIiN
fqGrrOikf0KYpefVHrhsyGI694zGm+hQaJWBYjojYSSc6HB+tY75oz4z9LjAWosCnRGbHMY7dVrL
mduwLJwIp1Lr1HQBsNqJlU8ZnDlyEqJVbY5s0O4s0EJY0dJNZDd3ZLQaWJ+lkJ3oJaM/pjkTnWkg
W1DNHowNMRzk0b1eyDRwVaXspMQbt9mmBRPFDbOzPvFh5T9TF2QovWReuiZqZ1Q71Htfo69xUzNb
3FUbTMAiAf3eLxc5Nw+pMhtJtNY9gP7v3bP+0a4ShKdyN3qXaCXXj/Cb/hR4Dvy0rxY048hl1mcE
zaJZXtfMWKMf9SkJ7KdmgSgXBf/4pgE34+o5U/yYjV5B0oU6uj1o0c/Tw2W2myj7q8eMc7osamk3
TRve8dothpfLbTkogoGkzGWj898Fswvk1gUSJ7q20mj3TA40GZCQ8uQz2Iwfe9ZJ/pCQQLFC2Q4Y
WqpRcAGSnKOiF0zNi5bOq4mhm8OYqBYIZd+i4MHEfMxELQcnS51rfUBEVNMfn2q/qKg5DpDgfLxr
m5nHttAMrvVOcnzZGKNAYF6f9wsSAuaFFH4u8KbZ5+01p7c2c4mWN3uv60GcPethDZ7XHy0SGJF8
gpB+bFluGubv7UNzVWSQ6JkGZ1sGHOihJSrTz5DCpUIBmDwhQVVGwNl6U4hjZPeeAv8n5OqRAad7
AJeT/DiCyRL5XvE4ObIi8ARiO/O69XWb6OvmPje9mg3RdOC8RgEhe8PXJTNOXsiW83KFOQLKvyE5
mv1unh5mp8/pV2R4LPV8hUuwZ73SCTCRHKH0os2U7xEQ3DA+bZ+Su2OZrm0H9ydqeAaK9mvdszJ4
83OVbril+4Jv4M2++0/rlU1O0d3HhnQPbZKNt+ny2L7Z4XLDJbjej/0Gh/d9RYozNz8LQ1ReevVH
ZQ4PvqU4CPQX1WVN3NhhuZNSn1n/MPrxzWtr9zb6LNpHrObik/Y+uVXtM01mXmZCphHtJxuo6iRf
46mwvJlM4s8pxQdEeu69YTsjHClMpiZym6oXtophBIxxt6AO405jXc/E9QT/+5haQpK9FCsglD7f
stKpduWpKEJzhtAvnW1PTujZ+fZ9Lid4xTzb6HEW5M4ECpINDsXvPlL6PIFBewehajpXlBLNelzf
5rrAL4kZECwwwbThfqIvi+hPScJ0NHcoEOhbZcH2qD2rfu03Z7Xwy1lYNM79BASuTujbrmKaxqh1
J3dof2I6Rs/TUVZFp77Flt9ygIwhGGWFFn3y3MPOI0EcYgY+j0Mz5tHVn2qvB5ByfTM2htcsUs4U
GlMvMWCDBAwtxxq/D5BbsQ9z0HAateA+7hiYMzDqO98wXVqWpBt4VHnaiuHp9EznwmOM9dIxpjzJ
u9k831ZP2YFN3a6ZGaBDFahfDIwwaoixcZ0zcIC4EKZHSdsmi35rtILPyr4vZ+k8UvuSeM+r11uQ
LBR38ujqoGViifaN/n+5KGZOJzuYqL7dvIs3m7en+MjX0eCueEw51DmOzgAMCNeIL66j7bC+BUr+
mKckjwldfHVYNOR22VP9xK05PLHICHgPqcmj+mIRuLcDStZzGwaYsroXrxItjGeDZkwb9IMHDSUb
mMk6Zusy7i6x4V3WqWfRE2JWxhbNuSfdycNmDHG1y1pmLv548XTCS4+ns1+ki8Sam+X6AdI05x3Q
cNPrNAwCmGX4oMjyi2+krH4BIpz5w6BgVuVAd7HTc4bHb2uCHd8gPZU69bhg9MXZM3/ncYnuovOQ
msyjhfpaf8fH/GPA/fubgfCet2fFPC7CokHMvCfUOfG5WdbfNU4nOlu6MFfJqdSEdbCkx7dT77+T
JVpblWAE+KDB0vV74urwHRFfmEjDzsqyc821sQUm5EhL68DsEPy7+aUnngsfVYKPyaBQE3qyNJb3
9/EzlbkHRfLDnGPebupBtLCcUWzunyPIr6qHZsEV2Oc+erlXoqCza67NQGI2IpHbagw60cFx1c4l
3ciZ2bVUs2L8iM8UFZc8qPHQZqLD8MTrFjr3KZCeD2tZAhbdl6csF7EP+t6bSb6aIEqLKLQ/9SEk
IdnjNqhcVMSUJ20XfctIh4nm0wK37QCLOEGEoHuL/lviKmc+D+X3s0LPat2cpVBFnAx9jeI4ezUO
w2uEnuNc0QMkDz/xs4+/OpedgkbcaRbNW8cOmC2ezDEgZDTHenEdhHaOjgQFQ3oA0XTNK7tHkbKx
1n3InAGmmA2jHVk9P97JQf+Z7lqGb7NdJwlWfHlSXzWGPDEmpW55ghSCliXNn2WHvCKNusf5rAMr
FuMT79Hu6730oS3TLdB5BY0pBpy/eJTheXqrA1wbGbU2NBroix4ZMutCv3ig35QXxc2P1zeWXXSU
aDY71paRTzm6+er9nbI6pcMQDkFKDvZtYsF2qmgKOVc+iGOMjxoB75icpiPYgBtZLREc1nM3n8Fz
5O78wPxM2KufjBNqr7IgciICJ9gFZqPH/OIyVmZwC27Ky77HI3IM+2b5yJAHNl6AAAIIyYmG5bLd
ID+6mblc0uSt5MZaxn59KPf2XN+lbrUbAu1DZWDYC2AhSyXUd5bttS/xmVv3uojd2z7b9C7TxXFY
SrEH7oW2PGnn3oVNGMR3BzYGkA4zBIdHm4XG/EEleJSPL9Gd8YzfGHxbxrdfj5ZtxKVmSjm51+VM
FyPnmXL9Km4nLcwORuSt9J8KE1ba1yEimnE15zp/0Yu5IvDSBJ0ugHcAdGP5Aryh68AQ0VxMe1WZ
G1tSzLR6shfSMid8svVUK9ZluchOReya78YHr3WyUL8JESwU+TUBTkNmf67XiiuTscVkRG6l7PrW
S5jUjOIGwgoGGW3REX5ZoFLZVg5t5/76WCLSU70H9zlj5EZFndMtfyd7L9WnO0kSmntKgNGErQvp
s1rxToBlLdXBQLl+7o8GyBduBOQ/G+ad2hKPR/29e8qfkiXrk+F10aHyTe26SI/terZIn7o5KCrj
d8pP1XhQVtfRxZqYIp3QxyGyY1IgXkPrzAi7Sp3bWn6lr/s9kFWtoufb6gERi1xreLuMc3tbvV/n
3FoT/dQXMCHMbUoHuHi2mrHdA5/z0MC8gIgFD/dcvyAXlmOrlsE89IYX5BImulOL6BlEx2xl7OkK
ICd+eWOne4JAbu0Blu2Bue7b1+osuTV5dOaX70TsmQCscEeqYK9u2UHYaYwFqCGtAoZGIxxVMSFX
MPYdAN65MHfy6AxXpyA9rvfjU3PUd/2yBrw/j6Fdkdk+1wEBZttp/mxpP2XI9GwkACTszLQ/ps8Z
GkIuoJgl0tJEvpkP5pE2C1nvwwTeCsbAdokEL7XpDs/Muuvn5Nk+UZS2Fh1/YaOWLyzSLy/6n3Sd
x3LjQJauX2Vi1pMR8GYxGwKgF2VLboOQKcEmvH/6+4HV3dXRMXfDoJMEkUDmOed3fn98zcObgixO
6lomxjzrbqhPgFTnH5wt3Nf0iYYBXw4z2uU0TUF911yQXXKk1ARhG5QalXIgv7sPOtVk2BEb/R4+
NpTaGtvCoZN+rOxrmksSF8ZTgf0GsYNf1leGdJKPig/xbNu+me2B0ZNXeqr+1ZiBQwIL4Eq5tSl2
EUTcjd8KFjyP6b646FyYvWd/iDt2OqnfyuithsNCkjm6Si8d98qMkGfvFg9Jfj8iAYq3NVArhSkG
Ipv5hRoiYX99V0vGWD5eQN2v6GvKApIT8Yfk8mGlzp2A4ICxQuLlTdmub14yrEFo9Qy/ZpymwpYl
K4DhNtNlcNc1hcrngmYIpt2Up27n5e/8rpmyiudZWobAso72m1SDajd+JsWhbZkCEFlpefG0NtR6
AZSwLsiLWCuaSAYkTbrxugFHj/O++z3ttBP2JOWwYgvmU/uSQVGN9nF5dkLPZPqB34q+L3OsslYa
FSufANaHxGfTtHnqF8YH54pZxrKWsHQ3zC0jD1FFzF5VQ5RJGZqPz1N3ax8cYNNhr+vQUM/s08DS
24gFJ9qP80O0+PpE4uCWyEGt31KRcMAyf1VDKKMVriMUosMBhwmVTQUwgtpaWz9+IhSy22o8SHEa
pntEgUmGB9SNrPZ6CZEdMZe/ILMaD+NwV8xHB7QLDLIEmDhOw42ef87W0XAgiz3jDrZRij1lCXUZ
tRBFgsHXyzCEkp2yG11asmWt5OtYUrh6Z1wlQ0h1s6fN+xBXEsuHdpe/Gg/uHfSkvoMb63UA1uVe
iA2FEUoutfyIkNtOJH7B4XhmYU6sw/DL+hyI1QLY71eI/y/Of32o6qzqllTFHy7A9X2xE63TkQY+
HD9A9G+meLIJR/Tf2I6uz82hZeCqat9h/OUeHMwQZc9gLG25EirBUM5awg4buLFnlMI9u4JRP86q
eaibs4MWmSHE+tT1RW0pIGx2jLavz6lLwcvu+vL1sdsYW6eu3V1nQLGXKXJH7Da/0fgzibw+16wv
1BlU++vN3CI9uN77+8L1fX9+xDF6jJFEMnQ+4jGwx+uvxbKKFW+9e31rF5U0JqmWHQdCM25xPpgq
unFjhqhCVo7OwapW4uyasS23YdTtZjhAGqaD3jRauD8XQfIr6+ebJprvp7Dt/MjhWyulbt5aRXKb
5/GHq8sH3RAfmjJ0WyM3DM8F3kgyzJHJtW24XvvwFj2RvotLNWXa+xoKt0WvTWhMDp8ui4Zph2I5
2sq0pMljguAWQI05tNhZTxXfFiotjWPTJvfwRHM9vYgke5VDOR6GhPoUxQlbHzp3z+oTgKsWAZu0
QLaT8YOIT+1khNCi2mg/O0bAt3JICz4j3B62reqYnIOMRkfM9DT1RLQW6IZtfjsKWLyjbysbfDJr
iQiZ31GFtJscm7ddP+BqHkJJExGFUZ4AWSbwO03YFu1QR8HcQ2tsRzbCrGXYPCoTfn/x65BiUgU7
dRWShMAD+PxWe8XsGMylPck39BEmAnso3zXES7fuN9hNZEABKWQ6bOUiS/vdKtCZrRiGf6uSsANe
XsWjglGc/Z1K86NwmWfkpGN7pZn5pg0zYXLgvjSMb1LYFIYNtDfoquqrImDBE0rlbCwxFnSstxKV
og8hcC6+nalIcf4He0seUE12LWyxZqANQEzoT8ZCAGS9/njs5qckfsb2sngI8UDy01i7RwQbewju
5rMdl9h9y4VJXJvLY2t+TjM6UnFcSDbezGWa+HzkQTtBcVcTclHRfL6GSlwdKvmjpDAfyFemaZry
cbNk5tEFCxgQPSQqM4emS9JLisS1x57dH/PiAw/H1FMvaVVDUsCdY5XC05Fn9nuM9/5OC61PN17w
3coZSjkqzGPF3M4J9FrcPjAXYrapxdZ0kWYNq6UM92bsUPRyqR1svQ/KYZr2mI7A5o5d5sFgirpV
PteciYE6qswh6wOKKMiRGYtZ6uQ/DU5xp8qZCfZmJuIkMwt0wfURjrECT8MA5MmpXe13lsDqx5DR
d2o1jNZIlN5mKiMqjVO2Y4am1WI4L858tIn4WIOttI2Rtm/CYS+omKDVHQBRg6g20JC8bhot/zBr
yairSV/tBCepLoTrbFePSkZLQEYmc+UBVFVhbhiRXwde5D72RsTYr8pMv2EpSytp3qp0/9p4F3Ii
+eHAMEKLHL+uIti5Oezv4mcUuJWoGSu3oem+29dU5IlMdpYL1N1T0qRhNO3Cpcy8GtJtqRnwDJUC
9nxOpA/uXmyo5ZCX29m0kEZG30PN9FD2nGbDwhQcUzljj5761C1Neu4TChXZUvUVVXY/Rh9JOx1V
A96XAsmAJTbCP8LxZgMYIsnGb0mEMk5r0SsOUiZ6Y8KlSi3bzXrbe0mTLTutN4pt68xcJjBVo6Fg
+N8sRkIDnL00y/JsZHdTBTTVgSFO2Qz5uecMjhtng38rfhgAn4krfJnNyr1N1PUt8aK7JJu+FFt5
m0jLAs5250DMWQAt+7Mt6e2PYYxjJiYEt47ByFEYz4WlsldfKUAzgEuqQLaVBRxcs3mYpDDeMsaN
mg5WaTMLjuIBNbg4jhQR2mSx4bROd8yG5D3vcV9BRIdPYGzDilxArQcA0ilClhDCEknm+t5Vuw3h
1Pmp1IGJ05rKoVN1xR/qEqtBMd9ich5olh35mRPS9jT6Y97nBeR3Zob2VNqUDAlJUEuD/MaObws1
0i7kWL02Wv+rbLhOerw0u0mhjbeZT8RRG19kRQNqAtovprIxlIxhO92cPRLUrpmsb5oIH0QYgVPU
IjvCRaw7k5wG6ovUBSR3zyFLZOm8KhljylCmAPgoFNQUJXGLVaCw8l/utMoVrP69c5CwKmSdpKP1
mVvy99xZ7s6cxoG8LWbwMojxl/azEGqJppGcgfxNve1LqOauWma+Y9Av9SMjLS2ydkvU3ydVGwcu
to5GqeRMmplTcJnBlGsniCLO4kec5TD9PIz+rJUVMhYpHq/OdojgGxYKOR7sRs9K/zCP7XNL5hWH
uErIOaliS+z0OdyoqW5ynuTPiUvYQVyY6lFLwGiaYh6BceB4qGSY+E7HpUg0Q7d1e4rpAuBjsEQP
BVpBjj0LvJ+jcDsM5i0BE5CbyQkP3GY59GpcBVab30sp530BzDM6GAob2uIrhKYAnY45cAUBT4nM
mTHas7mVWYtAhF8y0eFgYaPK5raIOOXttB38eR1Tk1YIIYLv1FU6iSwB7oqo1I3VMFyulsHxxMzs
SwsVQIjOfMkVhgY4Ty6dWAKjhj1Rji2ewc6yr6ohPZYTSkozyoOyoIR0JdK+lLjmDf7L/WYInWgb
0oVlIklA0GhhIJ6MUBYih6mhPjfZ1m7udbUSAW5OgIQTjX1qMPVoLXq/gR12YwM8xbY7o0DMwTBx
UQM/RCsxEE5ptRX2QVD4bMu8zBMz4/Lozhj/Fj34fmIbnsbSv40bhDIZRvF+ZJvpPgFoV6d8m4QQ
5JtYe1Gx8cEofZZBx0CNWEwsCBPxy8Xo0w+xpwWfNxl/GPJRK9JnUUd7dWJBjvp2ZA5PM6IUmt9H
iF6KNkW3xGZCBuVLm5naszQus96YbOTVXhDrAIE9Q7HVld984rTsjvtiOeb4OvfOV5jLx0nrlgvm
ce1pjA76BB6gWcl4MrUIpjkG994gmUI1rnN2C/lhhmHsYSgCOyC9m2LHPupLT4bhPHKyUtZQ3VVj
u0PZyugVpJHQKNsjGpPZOTVbU4I/Sct4lRIgS0BiS+2Qxhef7o2u5DlsNPVbz8znsqlVf6oUEnLn
cxJC+hzoX3xzwMsGh6JdkUFdiNuHxV5tMWpfTSA1aGq9c2osgWSE5kePrHe9HWu6ry7IE6zNpShw
4sbhoVkQjAEeVFLbEhIrbnuO3+/MqLmUc3PBgextnpx4b41MY3yyT417vLn30cw0SWrusqvtIcDp
islqC7JtKPlumtr0ECbLkZCYuzovkx3ZlLs4YXqlxrD4y7RGhpT0iBXXFoisviCmFmgHtunEvUSj
Oh8IzyWOMi0x2RzcrVIB0mM1QVrEjSVk6pEvS9dpIWRU1B9z7L4w+OBt0R006PlEfccHVv0K5YKZ
4dmdOuNxwUY67FQslpGkLRQnu+U5ThNjiwJ82bvqsUoAc4yQs1ZdzPMYm4AptcDMEK6QreF9ZDKl
n1qSoazlrookgtsZKWlrerbTzXBrZewtiw3vivx1DNa7EeynrS3Vc2fYkGP/rOt6eshzeQcRYdIa
BJcQ6muVrzrpJj1QRLP6YSabwa7tw4zLpzEZ0UNF1m6kxV7bQFUk/cfaGnX3brvVeJbELZKaexxc
s9oN03thEreYnFukwoGwHSCgOaGPtl9i1Xzs8kl6PcfKx5TCJpRhRgGZPc2R85mYg7nXZ93dtkX3
oJJ6dZYGS1kxZ29mJn5nHR+oyZzUNYdDbFZvTQ3FWMj2VWrYQeNBcUnC2oQEPB1HrlxfWs1mxr9z
0yWmoCnJkTTpj4pUfIIobyM8Nzbqro4cZeuUg+d2VE51sZxHM/6210xAEX2GGZMd8lrNgGJsi6fo
fNExu5OxwO25g6WwNdQKynHFUK2n62Xxd+t7xQVRIaSp3VUrszet+4Nr18KLdPhfCDbNZWCIEVF7
tihEanN+NiaJWNFJCN5MWxW36vpUKzIoW+et1NiHcfbYZSqzoxJHQ7pdhm/zLO4apAVPCqDZmLRv
ckpbL9ZHeJNjZu9MiPmY8QwaLbQ2nCy8eZhLaYhMCsk93MuBRfTGtwlSCEy9IQAcqkaDvas3fCnL
knqiK/hP77saDfSIpIxI5iiwTMSh45BAU5yjdBuGtHqLnj2GMeF/eQ9Wy7dRer2ZBUOutIEqQYzo
opnnO5mf0HYcdGHdqXbNvKslRmQ+CngTkwQecgApdLpUKMxyCdi08BkYD1zJ7kNbnZt8G8/9OnGD
K8jFA8epkr4bjwe91HZx2AArz3F3z0zhl8ARrTKk2OshX6BQG2YgU/+e9UXm4WcSUM0Lr+1I4J5B
axVTwoJk3DhDljate4tu6Kia96MCIJbOz2nU792MaFo7VvOtjHChMbnYNSdIxxdTxY83DlVotUSo
8j89I+6eTloF3+rWKAosisplX+dGDyPWjHe6Nd0Pg0rn3VDMhHrKKLR2LrrF7DUS0c0SrsWyyslJ
XQohp73hPJe+E7ngu+6n0/QN06j0pIrhLo20G/7xBfdbGjYxtmjYh/piK+l7pmfZrjX5hHrJ4lcW
sATt7EGbYI8Pege1ZObzVdbvPYRPSgLESQvd/EWx1qxk0Z3SbtUpygEEcs6LjazJv+5MsD4F3GXC
W6XnqzQ6gA0za/KbaZ3ztZW4NPFnP5nHhtTUk4sNyWZxDGCdJkLlA6XVoa0gZxPQekFtO+r2IU4f
yhwaA3YjX7ECp6JhOFB3ND0uuPpkdL5io+0vRj7diuEMtnQQdroEwFsQ0EvUEqqteZ6aPbsAAuhG
h6cLH9GqrREfWntNjhvXUQYabw1SXKKFPd4oOoTVRSsOfQO/rjeWgm6b6GMdNrkSVs6uh+PSQHzE
5sZCVNX8zCy9phvPZ9nnC6dFY0FihH2E5WPoG2E4Xtos3g/DcrMoWnYqHHh/01Kd3B5z96oJ4Q6G
SWCmpAM0kK/Fop30Fd4xDRYmQ7bPFv56QlF8a3zBWQxrc9t8HgwdMtfQ2hsOysLUScZ7QyywYrCN
CQpTnvSiRyiFSZ6cZ85rKba6ia5hftZzCymqskxeWsGsIlx7E3HWj0upbHG0D3264BeoGZXSaF9L
/RhriRqsq77NF4rA1GuTi5YkaIP15L6E2FFpMAzXyN42y/1aFeGj0qAQIS8YTDbI1fwlt3Riew96
i7YCj7YTZeE9E5MFssW4w1roh4XyO17q2rMLuruiH1WuAOmHrSE2TacDr2k5YVJOGViJS0PruE/F
bHIRWpyoNmDhSA9/q7HYIM6yv5YkgRMC8b1vcSzXrPENBVXHl9g059nkn41hVNdVMW1FnYJziC6+
n61PJ3pA4lAxk9pEbk/Swqi9Kx1gyriiR/OrPdK55Fb7rim0ddW2DY3XEGu8AAnWUengeeR9/NEp
DIVSPAPSMvUTbaSsSgEp27p+5ZJjwBSq6EUU463R+3Gj6hBPFYtIPzKgP3VrfFwaMI3OumTNGknV
OtD5VAhkY/YdY6x9t0DV10qgsnLtY01aOJUarhojUtChao+MQKZcPWOc7TyaDYDICHg1M/yK9ES9
2KXqlyYyqnaAqplVU/G46MqnU6nxJ73Nt4nltVStp8I1mWrq7Tf725u0mL0QBE6VdVvWfbNnnGlO
0bSN6uTNUAx4WYd+ZENNDMS8bc9YjaXhLGG4zAW6/U7zE13WOzOiiLHxamj0ccvWBTRhlEdsKh2v
UIfPUEsrT4MpXoZUJ3PYhKiuhz1ef+oWP7+V06J+5KH7izif1Sb/ulgBPoXTJZnyN0dtx91iyfZc
T4YD3iVU38L3C0JO/TGMxm5tM7ySTLVgtozl5LoDVA7qlnJpSE1SwxsWuvTkkLm0iaqC4YajPlUE
DG8wGRNQPRHFmf0rm1dyn03d7JmO++jY5FKFSwjrv25/OUXhWzOW7VNZI0stdYzfWP8K1Wj8PKp2
tlAE8aTAacifQieX7HPMeCbWvgLrO1xHBmsrG+OIO5S1t2Ee6Lnd70JBEeqg5NTDglVIKugRqJKU
pEQnT6s3xKwoTmcchNETPRaROUZW0F6ntjhGpfGVSOHeJml1tyiIOkdNn7aupNtbHBQvsqCQN6zA
Ss1tWCvbYe7ALN2iu+ifI8QTycLv0RHWcHszX9otqEP4ohckxC06JP0BPCNOPxqsoolZBAq0kI9Z
g/3sQr7DAD5B82LMgVmJn8LodyO2bXRu4hb/4e+IwVtQNnAlxkpfdi5MjKViWF+HlN3r1L4k428b
2TqWiXFk73EfvTjTpG9CG4zUDGcKuZriwBYwikMBB2HWWDFwl/ajpdGgsk7Cs/v+LYrEc1piO55b
dMlxVbxq8yL3mpmdwrBVvHlEfqj3K8my63w5o+MXIwtpqTJs1tu7RjhYMZDdubGj2Ny2773ASL2d
QZOWEVGH1eBX0BJPxEra+oOKlkcpMGk1kwJsf2EcgUll6aUk2O1T3DeDWuNTFZPyZfXmg47B/ptL
pE7qpNV7ak0fSicuWmOd2WvvRr7Z5yo0jxPmpl5ctDBWWq5BmRvbtHid6IqJNMZHRsBmKM7ZiJA/
hfouRxb/DlkWG8m0oR9hf7bqrzwqKEhVB3pxuTrv/N9347m5H7tVUGWa8ji5ZpneXt8e1bYzA1Sv
TcQwzj6Nf3H886b1nX8fytrCE+H6+M/d64//n6///fFlaDiuv49tB4Rx3Kli/OFPxmgkdI54vbne
u96IciiOzYCu9e/D673rc9dX/775P577j4fX94W4zVTDF87zwZwhFXblJI/kM/HfEF/3z7vXZ6+P
F33iJSFx+yB55ZH+pDxebzi7UNz+fSwWLCD/PCYoi9khDnmvtlzMfbYIzxUKTtYGo8wjuRAL/6Xo
DkYoN3k1O/tw0nHLcUBP5VCbx1iJzeMSh47vOpQ014ddvfzjhWx9i20ZIA9C3//9gevbrg8FQ6Gd
Ncan61OJaRhHnApRsvVKZqBfxrfn+r7rK9ebUjb8cZrOhzTREW5bBYKudD2M68udZpqHUvuaDc2E
MOwOqFstuAIJLmInCgdctla3IrsGzA9z9uK6Av010u6RyBodudbceFZpdcfrjTZ1ECLislngNy4w
RHCdIXP6eyInBPGpyfQzVZNTxgZuNCBmcdsCFwrhZZiN7ZPVxSldjaKK6wm+Prw+hx081O3ebpp9
E3V+qQ7IG66vDBFWhyS3Yug5MpX/+3N5G7Ohzr11xAs/32XX33D93VUkVucRMZz4dxIMqP/59/78
leuv/fOe60tTB5KijgWq0H8dVPavI7u++/rCv/3u/+/Lf39D5aTtzu3bw9/3/tvfLBNnn5DKQSDc
4OGZxfLnSIwUTDf148h9HA2Ii5qKzs6eu3PG6Bk7KdwzBgejdCkSRpcfmIPWe7sOQQXK+GBnc3Gw
4rQ5i34EVcrA8btoP5ABmnb5QUTwVuoSKy8sVvzQFR9Do/xYRiyPQw0Q35B+s2moXOg4TbpsnAqE
hX2oBLPUyNjy3UKfcIDBg2hw210I9iEsRgGr+d42c58owMpLNrKkuTXm2KqiBFGXhX4VDTViJcD6
oWggfmLh7RkTpgYtHh6F/D1E5Hw1FRwoagG/z2YSl0haQC4Pu8gqnzoLAKGOcQZRYVIMTMl8im7w
biwy4T8a0aGe1EfNLm4pb1uPKBaICEm6z9mCyQpRm01X4MGj0pcpYQKdykHPVfZ35BawmSVhf5lU
gKUeBFPVgen6lQ2eR+5xKKfZDzNEW6mAS2wu1cKlhSmODVcZ348ZoqRTieauBFsM09s4XAjPWlwo
NGr3bUaZEyxpbfuaq5JTOvbQT0PI6G14jBwEIIrtvmTQKjtwED+KsIuMehg9pHNai/jo+yzfNgVh
qTbuz3kH0GiC6GfZXVvTbKdmBYc6Rq8bwgYltzs8Gea7beofWtYjnm0ZphmzujcJE+dahRhQ3g4Z
dEM7r19QGUgy4fE5aboo2tQOc1ISPU22wHbBkIP1QRjldKhteocIDDbrkuZkj+ICTtAM3VOtUBer
dKZdgYfJ3OJQ2k+XMVPPI0mL8Mf6NOic8kZ0er0dzfBWaMZnUa9zWw6H5Ga0Z7mGJXTaYxlYIIzJ
wuLHzpNTHo4Ix6Na3MSE1GzYzvAUSgSfSa5dIlxGdGVovKZlHFBDgZmrSPOKTH1VOv23lQkSABBX
8KM3jAO4YOLlTgrrcbCa6Y7ZoxZRrGUmDDDLtN29jR8NxusqAabKjGoqyw4EHY9B4RKkEz5mxmDe
d7n2Y2qo+JP8V0SBgqKe7GGgoqFVsEvplpd4LyKVNmHR0r2Rrbxeq/sCDFwbv1EETk2v15WI+PQ+
D6qUVU2X6gK4Qs2qF0DaUGBbbP99YCwtKDP7Kxqa+LlkvBWGbuXHY7KtR4zbQua6W4LRjkpGLoyQ
v7TaCA81n5BwdcGoszR/qWV3zqULB85hETXkiKwOY91Bj519V4U3bZw0R8MgPmEo5ZGRwI2CCGtq
h7c6b96ViiOQFSRYGd5XpXrXxhOtH5/3IILBpBTU+/lbzUg0bhJ0AlrLCE/EKmwaeFhZAg08NcPX
OIFUvRQKnjqxpOhEA9zF4U25WMx6uT5wjxBftGswKhTi3hD4Rv3JgGE3IuxpGyyVWM63+ogbXyVw
9Z3ImPqUFmODFodEX7cw38NY2VMZ7UF+ydqtTQT4o+waWIYpRBk+WwjMXSwu1PQY+KmQbufi1NlJ
dGf37MnkefApJNF20tV3J3UV2DAF/Est+zUbSb9rM9pwNbbNyxCHXx0jtF41scTQoHdNPcdVE96U
dBX2gYuOejbsubqnYYAWM2/cgcmUiT9/MIzh1lwmLaiwB3/qyxHYcnyq21aBWxr/1vRe92qGBdvO
hPM7qZpKDc8vBSWG49KvSsTRdb0GzXTeyg6/ExypxXDLIWq+1oYdjFFGH8bU1rsCj0pgfJiwZJ+d
imjssM6DTQqRY7cIrO/HFFEFbkAyg2lstQSiajrGQoQD35Y5lWg8rU4IoHfbkOiDQxcpt/UCLwyw
6le/5IiahvuxxQpfc5h9zJWKvJAIzOPo9F8pTqkM2orvKcWScGzigipNeRZK3fKp49AvTJwy624+
EYqGsK23t0PaM8IvdQY8ur3agBaILerpceo0+OBGwrRY+ItGbkwHuSY3I3mzksw4c+1ySM5Ztcig
kaQtaYQKK1cCemIExLjUtB12s+s7+P/jtBA1jSsuCVUtjvkJ5jTVEDJGmN7sDA5IPk23GXP741gB
rEgHGdeU6oiGS/egTNnbCOHVnoiXswDTFSu96RcBP3pGamFpSJiURvciEyr8PMznvknzY72dR3mf
VyprauF+VEXLML9D4ms1z5mjJHBmqkcLUKtYElxELXZmKexva71UCWvDo0yem5ELiJkd1d4yfYZK
fRmVucI0h/+ePJNUVZBkOxIJch0/qW5rEuWiuPUBXo6sISLgpcmvk8fRwtwOmBkZ1Prc9YXFwRuv
to2nsu2ikxubr0mOs2HaKP0RD3GIV+uNOmaIKaLiF6GL8TGWjXucjek1FhhVtIU+H1WqPegl3DTC
jAJTQidI4UGdsrpQD7W7+No6PQxbbTetPYBi0xfU9JFOW6o7ZTX5vN5o/7p3ffjnENcfaBPi0cke
Ww986DTKuWk9cmdUn0SWY/Jjj4qPfXMAL/JFTt2pKuZiR/m4MHCas+7oaA53AdLLTWkVuq+6AgOS
xt0VeCLK5k2P4P6rLjzPa0l/vTEcTgVy0f5R5sfCYYJOw+YbXdMfs/A9Mvpp+XNQetuOS9DN7X28
nuGZwX7QpRmpE1wtNJc0EbWGdUm53lzv/cdzg+Oyb1oIjBotZTi5dk5CVJS0kd7DvszMS9T3NHTF
+l3+vWnXGrVPzMhTQJw9owbs3KurKevVIjXKInqWQtlNbYdXwnqT2iZUpuvjZDVlXWqmMW6u7y2y
puHV20MF4wVnVtk8DJ2jHiwbxyJnvVlyiLyiI0RjJDgLpyrMYo99heqsKc2b2C5ZICxNO859qR+v
9xpFaMdqtEqGGYxio9Ujttb1tRYzaTl4dD2G6z2LVte3DChccXKuzJogptYhMMQNhtgKD2aNm4mG
MzwznxgRfK4a8yHWH4BFSqIZnHoXpw6mbO3bMlLn0etJD9ig5issFQIqBZIdu9WPlabqx1ZPG79n
D910FuwDsq7QJmGdjNelaxe4BeB4k4e4KVQQSivQurk1NE8f6GXAMe+qMCTXQdqcTi4tb9Al4mdc
+4rrTb/eU8cQMv2iMxj6p02uTWCQ3+QMRJrGKU7FoCJfEmxouHpVLkTcNIHhzA3z1UPZLSpZZRhI
LevN9fO/PtQZKeaEO+35uCMM9NbvgMrtHzfuhIeKA1fAI1IVBm5OQ6TFOqTScVcSOr6vKXjd1Uj4
7wl4fTinaMrLeSHbqnUedX18qyo0dcOyciXTJW23sTJ96sjjWfftwzhVp/+RpKHERiemi4YZ4eIe
GO5gvkkKhsHMGvPJbFdmQRbYqMMIGv2OaSBSxoQB9Gr8HAP3iXSZp/IENKVAUoWpvdaCeC6nFMQe
iib7HP9a3rAX+55uQSzCX/GThOuxs2ccTj35g4nielFOO8aeIIgVuiSggHmjGwEgCO7WKcaRoOGv
xWo4hgXJlkV9ecRPuhkxet32yg5Xx3jYKw/LbfdV8nCGNrgxIENgcQQG+KZx+ao+xJzulT9lgcVB
/2o2ygNiNEBCiRoc4o11Tj5VuhjkqS4/tEBnQG8sTminujSgcm6mHYoQzdjG5hdkGOxtK4xGn9S3
ewysguSuB47bIDOGaPEkmJSKLbLzdDWacs7zV3SnnWGnYVwQoI/FkSAHev2u2M5yz3q0vs2L9ije
9WP4yDyeWq9FjqXjvbsJ4zM1A8uK9pa+zLfh94Q2/GXEAxtj+bOaHAwE/L03smhbNJJbo/YFKBZ0
8jPms4TvJci+XjkPUMAT6xmCGp3zU/qJ4pJI+jBQjW3UoChAEQvfAmEvBg+92NQJEBZJA4i6NuMd
lRjrBpR49/4M22I3fUb1xnz47XbbboYqfyYUHi06m+HeqPeu/UiG4b/Ztf/DFP2/il7elUnRtf/7
3wSv/fd/URfOUVmsDu8QT9Z0UNMxSV1XsGM3/yMXqqqnMc11FaGmcqwElJUg+xEnIik/+2P0gMtp
Dm9hq4R3ie3PcsdY0T47N8sXZwh1LRy9fPV2mS1f3TYhZdNB5KtPahrtYucQFnd4do4VHqq+LnbC
JVCQ3A99p0H5e8XRBGbg8/KDu99WbuUbLhw3aED31fNwnz7Ip+q5Y+LgaX7zOz3iWPuafxgIXHbD
JT+y98PDVDhhEdbv9d0MIrGz71nM4Brsoc0gp4Y+jW5fR9g077TRM3yuDg+bN5ili4E6qnu2b7Bh
nphmn60hcPvt72b4tp7kGTve+AdhAoIG+wcFlLl41okuzccw7S39hAypfDO3hv46PgIsPNV86Uht
8CrmFa5q/BoEtH6oZAcEs+HZvOeU7YAfHyCb1S9QLJxLub0glECry2w45/M7Qol6IyFURbr7CVd/
K+71Z1wwt+TK/V4+LYTd+i55ylefRu3V0YPk3B+UfbwzLuhCjfe28pBPBUjvuzUOG8KzfClxFkH1
ArMpgO6MOJLr1EYN8JkGXnIoTOxaN1xh8+1qAfCkK95vjMkSO6A68Dsv8feYWWL2CYIdIyA89avw
ggwODzv1QH0ArCRgoi3OjMhxF1/dGzhtofFdZp8qwxf1HkeGA/9itNXv1G8pD/V++qAF51DZwHfm
sX6bT+4bfeWOym1Lbb4XKIb81Wjh8ma+wySEIfr/mLu25ihuLPxXXPseVevSujyEqgTYQHYxqSQk
2X1rxh1Px+NpqmeM8f76/XRpu6UZsOPjKiTgAcackY6Ozl36Xv741w/2HqCNANR2IPhaNFxpo50T
BQAOHrLfoaNLXJ8CafgUd5bWL7yOgXi9M+4P4TtMvx/wWtd/cW0GnU24aPQON5J2/sVv36t8zzHM
0XjiKeRKoeO5UcA+KE9h+9f+k57cx+vTQSBXiD/75vV6+/IGLMITbbhhA/vxAvfsAHGDuOr87Yf9
23MUcHHN8h3ujwxvw3QSokRSCwXARfHXqvEuFtAYL0s0jFsICA9WEdTer8h2FpAZD/qhGVviOKGE
g3EPgobHlQDCS4agESYV8Du+RGPTYc5XZwDZkJK5BmiXgiMb6AdU+GbcnqePv7ENA2IXSnmcuzCg
wvGFCyZ9jg1fXuHP/a5AFzmk86UV9IHr3spYKyHwNCZ4WBBrgBoL8M8wciaYlinU3ZQEoGUYQBT5
KkxYjVfb/QRoFqDWbJfQKEJBwzyEBwWFhSA41jYS5QavHpYS4MAcDvS21jZx8RG0pSIJEBx4Lg9b
foFGc7d8ZVgjZcudUUfPAW8c06rlQsvI6YrWj5Mb9yRCDt2qlL+jBgQzWgOGF+A4YZRqQDOrwCAB
5Lo4vtIJKDbwTg1Agbmomx7PBaWY9QCLxiZlB3ys5VGwLTOyAXQQ+sjCqE4ZGi2pTJAWQEi2bRuF
Nh0/oF2XTOBNy1r4ElLXpwjQ7fdAPVjIUaYIFKA/YfHkraTny29gDDxKeJKBqHkqUgeoQlG1oQR+
VquAXQX00KMywKENuREGT2bXqQ64U9FIP14bSMUCGjzgyeMagRifSQIAyKAzgRnW6plJX8UrKGT5
TieioVyQ1YFjQG5F6NAk3+gYF4wVQujqtCGuCZFdQ5gEqEOfvYhCUJgEJxjA4pHagHsUxtdyDT8r
BEJYTdUHirMWSK7SmCjpDcDulkcBPqLFXVf4BrVywRiHnXuIh1wwcmEZwATT8hZuYtzqwjAa+FAS
JQ2AUtbmHCG4k9gy0vKFZcBFhAcsIU3Lzbc4AtZIhfRf5Et1foHDpU7i6r1XhH4XY9rkABdq0CB+
4FpYNJdHPVGdDAje+mNLkgEJEReIlG1apHc0MlGAW9Ai7aVE8h3rMwmYGNVFBBdw2cXv9XFZsJIh
2yYRSSZtWN2BADYq3T3i8IMl7vzOmaNCHcIm4FKccGbmUtS/FTnKXEJYiSciOMI+dzTvdcEFeAbe
dCpXY95Ao52FuH7oRQVgUr/NR42iswzQtxwO1J37WJeTzJX1ONgkvagaxgVwiBE1H/USrWP4Gi1R
CoufR4esorMgpOZkWYCoSyfR4pi4UNpIcMG2ihuIQxjRHFXEBWySJdtIx3x6CKFx2urSRmoGHxEt
ti65kfXlE12o5JJOhGyYQ0jQoNk8dxEcR0DFES/O6eTqli9QVqEKgdJMKscRGiZRL8yCU4wDGBxe
eX1nwCHTS9WHLZbvcyMLrb/0E7VjgmuucAM1HpL6hEBiflQuCOakE6galYqwZXCSG2VRbwgDn9dl
FOHC+0nTVABCJrg+EIFcAxjNTMORWnNp86tzj0XTqjipx2cPlWBIkEr0vCASXMq+QdbQt8UgjRA3
vzq/GJEiWQHCL5TaICmGEvVs65dc8HkzY1BDwC3QMKqLFGUrNTlSNAysdI0voYdRGENjGZ4HQ9EC
/e9hRJVTkUckYKNiKuPxR0EiEmy1gj1MCaLCGHKukTaA64jsUq1c4OT8GcoJ2GY8c6JSDrWQBd5o
xhsrIS01SoGjmgMlGd5j0tzN6dNi/dCLLfLLOC2p5lSdZyS1tlSNgBKzRmERumUOD3LrgEjRIGmC
Gl6tyVT4M5wsC4iXIehgw3HrYMAlJBnRPxeNg6vPP1RwYKgOEuJlPPqkdAoEy0q7g/WAQmgaFC/i
qM5NxFOX5FgB9XRkyRAupQxSoRdQXjANlIattuCOuSlyrGDABY7+K5v2Gkds6S9x0TD4kshVJYeq
PhuhoNyJJwI2wkmLVjuJptkwjnEBGefU8leTo+T7p6jLR2gg8IDK7BP7kuVSCLyJ5Hic2zcdhBE1
UE1cQPWHqhaRTLUOvScpc3LQgIRSm5XW+oxz5EJ1AZSUTaoBE5zmFh13qC+h8fR2lUtZsD7DhK5M
Va+7hHojOY+mGBrWBX4VVgHFdo3mFqfhMIdRXb0VvWjkugKiaDRlwiggiAyjsAroztYIKeBKJT/q
byiEB2iN20725+thc/bSt1wP/S60lcb+7Xt/YG4CPySQmrt9B7dvXs5+0Pe9R9Kxl8n//VnWlxEa
0Bcfzg3p4XvSf08LPPzq7LvmVc3/+Grop25arW/CBzdpmqfdJZrlv9t077vLbtl4Db6D53cz+fYf
2TwXBuEewruLgq5PwpLpTsP/xm1OODTG0QlfdNtdt5un6LcxdltRKT/vNsOf47QdslnHnkYy7XEz
Tt3ZuJx17JilU95u+9V+WF3tM+Kh64hK/EW/6a67qV9SjrceyJQH/zTMan8y/nnyfNxcXb7P2R4b
Z6jf8k9wfTjL9jM1JFEp/9CP03k+ZTjKvsGDSvkVOD4MM50g3rFbgEr49Vm3zgSQKzTWzV909MbP
bRb+SyoEjw8P23HIT2QsbZOnvD0bukKLxEIpmfJ4nYuFcr7sQCX7r0PdFFsdyIRB4Gp1cTNPMciF
D8rmf3j8/v17vBp2B2yOlVjqtN90wzbTHqg9PoV5edNNN5tuezavPhjzWDmiT3m361brq12PV/Ry
+qE2Q6Y/rPAKcpdfoopXSOikYQt24z6T7FRUptPG0xL4/eFDpptSb99TUMf7wyVpXwwikx63+0KH
pGtbVMqn/fupK7yn1PNMJ/2xy+1WKofQCV+fvOougaUx5GYd9H2i/Sno/9hPuz7TVClz+xTE3/Sf
hlVmxkDcl0iegvh/xuliphRUSqzFk0mP03598rybRljK/HDG5qen+YIX3UV59uO1JCr5t+sh53hM
vpLJXmzgkeRRDQqSPrtNJj31eApiphO2MiYJqYR/6rdbwG587IowQcT0E5X8z+vxrD95vTuwbTHH
RyX/y3j1GUFMN7qf5gsOBdGTR7KMSv5XcL/f7frMpUg5LzrtT3lUmVqVqXTf7bv1vHIviOlqFJXs
b/10CcuWUY5pLzLlAZFNId6pJYFK+vcOdmd7vs+PZqpikIn3u/0JYPAOJx/zYWT6w241+hdcM57H
yiyZ9s14CcbklJ241yAfyzTdvpFwmH+a3z449t/y5Jr/idWm76Zn/wcAAP//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7937</xdr:colOff>
      <xdr:row>17</xdr:row>
      <xdr:rowOff>26986</xdr:rowOff>
    </xdr:from>
    <xdr:to>
      <xdr:col>6</xdr:col>
      <xdr:colOff>190501</xdr:colOff>
      <xdr:row>34</xdr:row>
      <xdr:rowOff>171449</xdr:rowOff>
    </xdr:to>
    <xdr:graphicFrame macro="">
      <xdr:nvGraphicFramePr>
        <xdr:cNvPr id="2" name="Chart 1">
          <a:extLst>
            <a:ext uri="{FF2B5EF4-FFF2-40B4-BE49-F238E27FC236}">
              <a16:creationId xmlns:a16="http://schemas.microsoft.com/office/drawing/2014/main" id="{0AE20BB1-9BCC-7D40-CAEC-BE50973A2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12</xdr:row>
      <xdr:rowOff>50799</xdr:rowOff>
    </xdr:from>
    <xdr:to>
      <xdr:col>6</xdr:col>
      <xdr:colOff>184149</xdr:colOff>
      <xdr:row>17</xdr:row>
      <xdr:rowOff>34925</xdr:rowOff>
    </xdr:to>
    <mc:AlternateContent xmlns:mc="http://schemas.openxmlformats.org/markup-compatibility/2006" xmlns:a14="http://schemas.microsoft.com/office/drawing/2010/main">
      <mc:Choice Requires="a14">
        <xdr:graphicFrame macro="">
          <xdr:nvGraphicFramePr>
            <xdr:cNvPr id="3" name="loan_status">
              <a:extLst>
                <a:ext uri="{FF2B5EF4-FFF2-40B4-BE49-F238E27FC236}">
                  <a16:creationId xmlns:a16="http://schemas.microsoft.com/office/drawing/2014/main" id="{04835A6A-FE23-9EBC-70C0-5A50350A1374}"/>
                </a:ext>
              </a:extLst>
            </xdr:cNvPr>
            <xdr:cNvGraphicFramePr/>
          </xdr:nvGraphicFramePr>
          <xdr:xfrm>
            <a:off x="0" y="0"/>
            <a:ext cx="0" cy="0"/>
          </xdr:xfrm>
          <a:graphic>
            <a:graphicData uri="http://schemas.microsoft.com/office/drawing/2010/slicer">
              <sle:slicer xmlns:sle="http://schemas.microsoft.com/office/drawing/2010/slicer" name="loan_status"/>
            </a:graphicData>
          </a:graphic>
        </xdr:graphicFrame>
      </mc:Choice>
      <mc:Fallback xmlns="">
        <xdr:sp macro="" textlink="">
          <xdr:nvSpPr>
            <xdr:cNvPr id="0" name=""/>
            <xdr:cNvSpPr>
              <a:spLocks noTextEdit="1"/>
            </xdr:cNvSpPr>
          </xdr:nvSpPr>
          <xdr:spPr>
            <a:xfrm>
              <a:off x="0" y="2219324"/>
              <a:ext cx="5137149" cy="89217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220661</xdr:colOff>
      <xdr:row>9</xdr:row>
      <xdr:rowOff>30160</xdr:rowOff>
    </xdr:from>
    <xdr:to>
      <xdr:col>14</xdr:col>
      <xdr:colOff>244475</xdr:colOff>
      <xdr:row>34</xdr:row>
      <xdr:rowOff>111125</xdr:rowOff>
    </xdr:to>
    <mc:AlternateContent xmlns:mc="http://schemas.openxmlformats.org/markup-compatibility/2006">
      <mc:Choice xmlns:cx4="http://schemas.microsoft.com/office/drawing/2016/5/10/chartex" Requires="cx4">
        <xdr:graphicFrame macro="">
          <xdr:nvGraphicFramePr>
            <xdr:cNvPr id="4" name="Chart 2">
              <a:extLst>
                <a:ext uri="{FF2B5EF4-FFF2-40B4-BE49-F238E27FC236}">
                  <a16:creationId xmlns:a16="http://schemas.microsoft.com/office/drawing/2014/main" id="{CAE24993-555F-7879-652F-839D4E9299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637211" y="1687510"/>
              <a:ext cx="6316664" cy="4684715"/>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isa foroutan" refreshedDate="45215.613309143519" createdVersion="8" refreshedVersion="8" minRefreshableVersion="3" recordCount="502" xr:uid="{281CAC73-DB77-484B-B754-D91708E3E879}">
  <cacheSource type="worksheet">
    <worksheetSource name="loan_borrower"/>
  </cacheSource>
  <cacheFields count="10">
    <cacheField name="member_id" numFmtId="0">
      <sharedItems containsSemiMixedTypes="0" containsString="0" containsNumber="1" containsInteger="1" minValue="1" maxValue="9980"/>
    </cacheField>
    <cacheField name="loan_id" numFmtId="3">
      <sharedItems containsSemiMixedTypes="0" containsString="0" containsNumber="1" containsInteger="1" minValue="124443378" maxValue="141100673"/>
    </cacheField>
    <cacheField name="loan_amnt" numFmtId="0">
      <sharedItems containsSemiMixedTypes="0" containsString="0" containsNumber="1" containsInteger="1" minValue="1000" maxValue="40000"/>
    </cacheField>
    <cacheField name="term" numFmtId="0">
      <sharedItems/>
    </cacheField>
    <cacheField name="int_rate" numFmtId="0">
      <sharedItems containsSemiMixedTypes="0" containsString="0" containsNumber="1" minValue="5.31" maxValue="30.65"/>
    </cacheField>
    <cacheField name="loan_status" numFmtId="0">
      <sharedItems count="6">
        <s v="Current"/>
        <s v="Fully Paid"/>
        <s v="Charged Off"/>
        <s v="Late (31-120 days)"/>
        <s v="Late (16-30 days)"/>
        <s v="In Grace Period"/>
      </sharedItems>
    </cacheField>
    <cacheField name="title" numFmtId="0">
      <sharedItems/>
    </cacheField>
    <cacheField name="dti" numFmtId="0">
      <sharedItems containsSemiMixedTypes="0" containsString="0" containsNumber="1" minValue="0.28999999999999998" maxValue="314.10000000000002"/>
    </cacheField>
    <cacheField name="dti_joint" numFmtId="0">
      <sharedItems containsSemiMixedTypes="0" containsString="0" containsNumber="1" minValue="0" maxValue="38.869999999999997"/>
    </cacheField>
    <cacheField name="State" numFmtId="0">
      <sharedItems count="45">
        <s v="Connecticut"/>
        <s v="New Hampshire"/>
        <s v="California"/>
        <s v="Florida"/>
        <s v="Oklahoma"/>
        <s v="Illinois"/>
        <s v="Arizona"/>
        <s v="New York"/>
        <s v="Arkansas"/>
        <s v="Mississippi"/>
        <s v="Georgia"/>
        <s v="Washington"/>
        <s v="Ohio"/>
        <s v="Michigan"/>
        <s v="North Carolina"/>
        <s v="Texas"/>
        <s v="Utah"/>
        <s v="Virginia"/>
        <s v="New Jersey"/>
        <s v="Oregon"/>
        <s v="Vermont"/>
        <s v="Pennsylvania"/>
        <s v="Indiana"/>
        <s v="Hawaii"/>
        <s v="Nevada"/>
        <s v="Missouri"/>
        <s v="Alabama"/>
        <s v="Colorado"/>
        <s v="Maryland"/>
        <s v="Tennessee"/>
        <s v="North Dakota"/>
        <s v="Rhode Island"/>
        <s v="Wisconsin"/>
        <s v="New Mexico"/>
        <s v="Maine"/>
        <s v="Minnesota"/>
        <s v="Massachusetts"/>
        <s v="Montana"/>
        <s v="Louisiana"/>
        <s v="South Carolina"/>
        <s v="West Virginia"/>
        <s v="District of Columbia"/>
        <s v="Nebraska"/>
        <s v="Kansas"/>
        <s v="Delaware"/>
      </sharedItems>
    </cacheField>
  </cacheFields>
  <extLst>
    <ext xmlns:x14="http://schemas.microsoft.com/office/spreadsheetml/2009/9/main" uri="{725AE2AE-9491-48be-B2B4-4EB974FC3084}">
      <x14:pivotCacheDefinition pivotCacheId="12239090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2">
  <r>
    <n v="1"/>
    <n v="139488712"/>
    <n v="25000"/>
    <s v=" 60 months"/>
    <n v="12.73"/>
    <x v="0"/>
    <s v="Debt consolidation"/>
    <n v="14.95"/>
    <n v="0"/>
    <x v="0"/>
  </r>
  <r>
    <n v="2"/>
    <n v="136898732"/>
    <n v="18000"/>
    <s v=" 60 months"/>
    <n v="10.47"/>
    <x v="0"/>
    <s v="Debt consolidation"/>
    <n v="13.2"/>
    <n v="15.2"/>
    <x v="1"/>
  </r>
  <r>
    <n v="3"/>
    <n v="136777000"/>
    <n v="29125"/>
    <s v=" 36 months"/>
    <n v="12.73"/>
    <x v="0"/>
    <s v="Car financing"/>
    <n v="11.24"/>
    <n v="0"/>
    <x v="2"/>
  </r>
  <r>
    <n v="4"/>
    <n v="129645759"/>
    <n v="14500"/>
    <s v=" 60 months"/>
    <n v="11.98"/>
    <x v="0"/>
    <s v="Debt consolidation"/>
    <n v="21.75"/>
    <n v="0"/>
    <x v="3"/>
  </r>
  <r>
    <n v="5"/>
    <n v="129387613"/>
    <n v="5000"/>
    <s v=" 36 months"/>
    <n v="10.41"/>
    <x v="0"/>
    <s v="Credit card refinancing"/>
    <n v="19.32"/>
    <n v="0"/>
    <x v="4"/>
  </r>
  <r>
    <n v="6"/>
    <n v="127628302"/>
    <n v="4000"/>
    <s v=" 36 months"/>
    <n v="9.44"/>
    <x v="0"/>
    <s v="Other"/>
    <n v="6.78"/>
    <n v="0"/>
    <x v="5"/>
  </r>
  <r>
    <n v="7"/>
    <n v="140250161"/>
    <n v="1500"/>
    <s v=" 36 months"/>
    <n v="7.84"/>
    <x v="0"/>
    <s v="Debt consolidation"/>
    <n v="18.21"/>
    <n v="0"/>
    <x v="6"/>
  </r>
  <r>
    <n v="8"/>
    <n v="137953955"/>
    <n v="16800"/>
    <s v=" 60 months"/>
    <n v="16.91"/>
    <x v="1"/>
    <s v="Home improvement"/>
    <n v="8.42"/>
    <n v="0"/>
    <x v="2"/>
  </r>
  <r>
    <n v="9"/>
    <n v="127967393"/>
    <n v="35000"/>
    <s v=" 36 months"/>
    <n v="12.62"/>
    <x v="0"/>
    <s v="Debt consolidation"/>
    <n v="11.75"/>
    <n v="0"/>
    <x v="7"/>
  </r>
  <r>
    <n v="10"/>
    <n v="137673538"/>
    <n v="21000"/>
    <s v=" 60 months"/>
    <n v="13.56"/>
    <x v="0"/>
    <s v="Debt consolidation"/>
    <n v="18.8"/>
    <n v="0"/>
    <x v="2"/>
  </r>
  <r>
    <n v="11"/>
    <n v="129229613"/>
    <n v="6000"/>
    <s v=" 36 months"/>
    <n v="13.58"/>
    <x v="1"/>
    <s v="Credit card refinancing"/>
    <n v="17.690000000000001"/>
    <n v="0"/>
    <x v="8"/>
  </r>
  <r>
    <n v="13"/>
    <n v="138330573"/>
    <n v="6000"/>
    <s v=" 36 months"/>
    <n v="7.84"/>
    <x v="0"/>
    <s v="Credit card refinancing"/>
    <n v="22.78"/>
    <n v="0"/>
    <x v="9"/>
  </r>
  <r>
    <n v="14"/>
    <n v="130059817"/>
    <n v="35000"/>
    <s v=" 60 months"/>
    <n v="19.420000000000002"/>
    <x v="0"/>
    <s v="Business"/>
    <n v="6.4"/>
    <n v="0"/>
    <x v="10"/>
  </r>
  <r>
    <n v="15"/>
    <n v="141100673"/>
    <n v="3000"/>
    <s v=" 36 months"/>
    <n v="8.4600000000000009"/>
    <x v="0"/>
    <s v="Debt consolidation"/>
    <n v="32.92"/>
    <n v="0"/>
    <x v="11"/>
  </r>
  <r>
    <n v="16"/>
    <n v="136798903"/>
    <n v="27000"/>
    <s v=" 36 months"/>
    <n v="6.67"/>
    <x v="0"/>
    <s v="Debt consolidation"/>
    <n v="15.28"/>
    <n v="0"/>
    <x v="12"/>
  </r>
  <r>
    <n v="17"/>
    <n v="128382861"/>
    <n v="20000"/>
    <s v=" 60 months"/>
    <n v="18.059999999999999"/>
    <x v="0"/>
    <s v="Credit card refinancing"/>
    <n v="18.62"/>
    <n v="0"/>
    <x v="7"/>
  </r>
  <r>
    <n v="18"/>
    <n v="129097312"/>
    <n v="8000"/>
    <s v=" 36 months"/>
    <n v="6.72"/>
    <x v="0"/>
    <s v="Debt consolidation"/>
    <n v="25.6"/>
    <n v="0"/>
    <x v="13"/>
  </r>
  <r>
    <n v="19"/>
    <n v="136494862"/>
    <n v="3000"/>
    <s v=" 36 months"/>
    <n v="14.47"/>
    <x v="0"/>
    <s v="Debt consolidation"/>
    <n v="10.55"/>
    <n v="0"/>
    <x v="2"/>
  </r>
  <r>
    <n v="20"/>
    <n v="139314710"/>
    <n v="21600"/>
    <s v=" 36 months"/>
    <n v="16.14"/>
    <x v="0"/>
    <s v="Credit card refinancing"/>
    <n v="14.11"/>
    <n v="0"/>
    <x v="14"/>
  </r>
  <r>
    <n v="21"/>
    <n v="140488885"/>
    <n v="4400"/>
    <s v=" 36 months"/>
    <n v="19.920000000000002"/>
    <x v="0"/>
    <s v="Car financing"/>
    <n v="21.96"/>
    <n v="0"/>
    <x v="2"/>
  </r>
  <r>
    <n v="22"/>
    <n v="136797762"/>
    <n v="30800"/>
    <s v=" 36 months"/>
    <n v="7.84"/>
    <x v="0"/>
    <s v="Credit card refinancing"/>
    <n v="36.479999999999997"/>
    <n v="0"/>
    <x v="15"/>
  </r>
  <r>
    <n v="23"/>
    <n v="129022514"/>
    <n v="10000"/>
    <s v=" 60 months"/>
    <n v="16.02"/>
    <x v="1"/>
    <s v="Credit card refinancing"/>
    <n v="10.47"/>
    <n v="0"/>
    <x v="11"/>
  </r>
  <r>
    <n v="24"/>
    <n v="126790004"/>
    <n v="7350"/>
    <s v=" 36 months"/>
    <n v="25.82"/>
    <x v="1"/>
    <s v="Credit card refinancing"/>
    <n v="18.190000000000001"/>
    <n v="0"/>
    <x v="11"/>
  </r>
  <r>
    <n v="25"/>
    <n v="129174265"/>
    <n v="22550"/>
    <s v=" 36 months"/>
    <n v="26.77"/>
    <x v="2"/>
    <s v="Debt consolidation"/>
    <n v="38.24"/>
    <n v="32.47"/>
    <x v="2"/>
  </r>
  <r>
    <n v="26"/>
    <n v="126913469"/>
    <n v="19200"/>
    <s v=" 60 months"/>
    <n v="18.059999999999999"/>
    <x v="0"/>
    <s v="Debt consolidation"/>
    <n v="18.07"/>
    <n v="0"/>
    <x v="14"/>
  </r>
  <r>
    <n v="27"/>
    <n v="139875387"/>
    <n v="10000"/>
    <s v=" 36 months"/>
    <n v="19.920000000000002"/>
    <x v="0"/>
    <s v="Debt consolidation"/>
    <n v="5.07"/>
    <n v="0"/>
    <x v="15"/>
  </r>
  <r>
    <n v="28"/>
    <n v="138152525"/>
    <n v="25000"/>
    <s v=" 60 months"/>
    <n v="16.14"/>
    <x v="1"/>
    <s v="Debt consolidation"/>
    <n v="9.35"/>
    <n v="0"/>
    <x v="16"/>
  </r>
  <r>
    <n v="29"/>
    <n v="140645905"/>
    <n v="1500"/>
    <s v=" 36 months"/>
    <n v="11.06"/>
    <x v="0"/>
    <s v="Other"/>
    <n v="14.49"/>
    <n v="0"/>
    <x v="17"/>
  </r>
  <r>
    <n v="30"/>
    <n v="128699937"/>
    <n v="8000"/>
    <s v=" 36 months"/>
    <n v="14.08"/>
    <x v="3"/>
    <s v="Debt consolidation"/>
    <n v="24.55"/>
    <n v="0"/>
    <x v="14"/>
  </r>
  <r>
    <n v="31"/>
    <n v="130022795"/>
    <n v="22000"/>
    <s v=" 36 months"/>
    <n v="14.07"/>
    <x v="0"/>
    <s v="Debt consolidation"/>
    <n v="12.92"/>
    <n v="12.25"/>
    <x v="18"/>
  </r>
  <r>
    <n v="32"/>
    <n v="139480951"/>
    <n v="25000"/>
    <s v=" 60 months"/>
    <n v="11.06"/>
    <x v="0"/>
    <s v="Debt consolidation"/>
    <n v="24.95"/>
    <n v="0"/>
    <x v="17"/>
  </r>
  <r>
    <n v="33"/>
    <n v="130476414"/>
    <n v="20000"/>
    <s v=" 60 months"/>
    <n v="15.04"/>
    <x v="0"/>
    <s v="Debt consolidation"/>
    <n v="21.29"/>
    <n v="0"/>
    <x v="0"/>
  </r>
  <r>
    <n v="34"/>
    <n v="138322904"/>
    <n v="38000"/>
    <s v=" 60 months"/>
    <n v="11.55"/>
    <x v="0"/>
    <s v="Home improvement"/>
    <n v="24.54"/>
    <n v="0"/>
    <x v="5"/>
  </r>
  <r>
    <n v="35"/>
    <n v="130002998"/>
    <n v="10000"/>
    <s v=" 36 months"/>
    <n v="10.41"/>
    <x v="0"/>
    <s v="Debt consolidation"/>
    <n v="34.93"/>
    <n v="20.3"/>
    <x v="19"/>
  </r>
  <r>
    <n v="36"/>
    <n v="138222465"/>
    <n v="8000"/>
    <s v=" 36 months"/>
    <n v="7.21"/>
    <x v="0"/>
    <s v="Debt consolidation"/>
    <n v="18.36"/>
    <n v="0"/>
    <x v="20"/>
  </r>
  <r>
    <n v="37"/>
    <n v="130705064"/>
    <n v="3500"/>
    <s v=" 36 months"/>
    <n v="5.31"/>
    <x v="0"/>
    <s v="Debt consolidation"/>
    <n v="9.19"/>
    <n v="0"/>
    <x v="2"/>
  </r>
  <r>
    <n v="38"/>
    <n v="133723369"/>
    <n v="15000"/>
    <s v=" 36 months"/>
    <n v="19.420000000000002"/>
    <x v="0"/>
    <s v="Home improvement"/>
    <n v="3.1"/>
    <n v="0"/>
    <x v="5"/>
  </r>
  <r>
    <n v="39"/>
    <n v="127963705"/>
    <n v="36000"/>
    <s v=" 36 months"/>
    <n v="7.97"/>
    <x v="0"/>
    <s v="Debt consolidation"/>
    <n v="18.34"/>
    <n v="0"/>
    <x v="12"/>
  </r>
  <r>
    <n v="40"/>
    <n v="137884215"/>
    <n v="15000"/>
    <s v=" 36 months"/>
    <n v="7.84"/>
    <x v="0"/>
    <s v="Debt consolidation"/>
    <n v="32.06"/>
    <n v="0"/>
    <x v="17"/>
  </r>
  <r>
    <n v="41"/>
    <n v="140411073"/>
    <n v="40000"/>
    <s v=" 36 months"/>
    <n v="6.11"/>
    <x v="0"/>
    <s v="Debt consolidation"/>
    <n v="20.13"/>
    <n v="23.32"/>
    <x v="7"/>
  </r>
  <r>
    <n v="42"/>
    <n v="140725245"/>
    <n v="12000"/>
    <s v=" 36 months"/>
    <n v="12.73"/>
    <x v="0"/>
    <s v="Debt consolidation"/>
    <n v="13.81"/>
    <n v="0"/>
    <x v="2"/>
  </r>
  <r>
    <n v="43"/>
    <n v="126957264"/>
    <n v="10000"/>
    <s v=" 36 months"/>
    <n v="20"/>
    <x v="1"/>
    <s v="Debt consolidation"/>
    <n v="13.87"/>
    <n v="0"/>
    <x v="2"/>
  </r>
  <r>
    <n v="44"/>
    <n v="140307777"/>
    <n v="20000"/>
    <s v=" 60 months"/>
    <n v="20.89"/>
    <x v="0"/>
    <s v="Debt consolidation"/>
    <n v="19.579999999999998"/>
    <n v="0"/>
    <x v="21"/>
  </r>
  <r>
    <n v="45"/>
    <n v="128490870"/>
    <n v="8800"/>
    <s v=" 36 months"/>
    <n v="5.32"/>
    <x v="0"/>
    <s v="Debt consolidation"/>
    <n v="9.64"/>
    <n v="0"/>
    <x v="2"/>
  </r>
  <r>
    <n v="46"/>
    <n v="139152503"/>
    <n v="5000"/>
    <s v=" 36 months"/>
    <n v="8.4600000000000009"/>
    <x v="0"/>
    <s v="Credit card refinancing"/>
    <n v="30.84"/>
    <n v="0"/>
    <x v="3"/>
  </r>
  <r>
    <n v="47"/>
    <n v="138748685"/>
    <n v="10000"/>
    <s v=" 36 months"/>
    <n v="17.97"/>
    <x v="0"/>
    <s v="Other"/>
    <n v="5.33"/>
    <n v="0"/>
    <x v="2"/>
  </r>
  <r>
    <n v="48"/>
    <n v="126866239"/>
    <n v="15000"/>
    <s v=" 36 months"/>
    <n v="13.59"/>
    <x v="1"/>
    <s v="Credit card refinancing"/>
    <n v="17.510000000000002"/>
    <n v="0"/>
    <x v="2"/>
  </r>
  <r>
    <n v="49"/>
    <n v="138759535"/>
    <n v="10000"/>
    <s v=" 36 months"/>
    <n v="14.47"/>
    <x v="1"/>
    <s v="Credit card refinancing"/>
    <n v="13.92"/>
    <n v="0"/>
    <x v="13"/>
  </r>
  <r>
    <n v="50"/>
    <n v="128561471"/>
    <n v="28000"/>
    <s v=" 60 months"/>
    <n v="17.09"/>
    <x v="3"/>
    <s v="Debt consolidation"/>
    <n v="17.54"/>
    <n v="0"/>
    <x v="0"/>
  </r>
  <r>
    <n v="51"/>
    <n v="128584801"/>
    <n v="35000"/>
    <s v=" 36 months"/>
    <n v="10.91"/>
    <x v="0"/>
    <s v="Credit card refinancing"/>
    <n v="23.67"/>
    <n v="0"/>
    <x v="7"/>
  </r>
  <r>
    <n v="52"/>
    <n v="139014175"/>
    <n v="5000"/>
    <s v=" 36 months"/>
    <n v="15.02"/>
    <x v="0"/>
    <s v="Credit card refinancing"/>
    <n v="17.84"/>
    <n v="0"/>
    <x v="9"/>
  </r>
  <r>
    <n v="72"/>
    <n v="137490689"/>
    <n v="10000"/>
    <s v=" 36 months"/>
    <n v="16.91"/>
    <x v="0"/>
    <s v="Credit card refinancing"/>
    <n v="29.94"/>
    <n v="0"/>
    <x v="7"/>
  </r>
  <r>
    <n v="73"/>
    <n v="139444890"/>
    <n v="28000"/>
    <s v=" 60 months"/>
    <n v="15.02"/>
    <x v="0"/>
    <s v="Credit card refinancing"/>
    <n v="19.600000000000001"/>
    <n v="0"/>
    <x v="15"/>
  </r>
  <r>
    <n v="74"/>
    <n v="128064160"/>
    <n v="20000"/>
    <s v=" 60 months"/>
    <n v="26.77"/>
    <x v="4"/>
    <s v="Debt consolidation"/>
    <n v="25.97"/>
    <n v="0"/>
    <x v="2"/>
  </r>
  <r>
    <n v="75"/>
    <n v="126831067"/>
    <n v="4800"/>
    <s v=" 36 months"/>
    <n v="16.02"/>
    <x v="0"/>
    <s v="Debt consolidation"/>
    <n v="31.13"/>
    <n v="0"/>
    <x v="17"/>
  </r>
  <r>
    <n v="76"/>
    <n v="130848261"/>
    <n v="5000"/>
    <s v=" 36 months"/>
    <n v="7.34"/>
    <x v="0"/>
    <s v="Debt consolidation"/>
    <n v="30.24"/>
    <n v="0"/>
    <x v="3"/>
  </r>
  <r>
    <n v="77"/>
    <n v="139968560"/>
    <n v="13000"/>
    <s v=" 36 months"/>
    <n v="6.11"/>
    <x v="0"/>
    <s v="Credit card refinancing"/>
    <n v="3.94"/>
    <n v="0"/>
    <x v="0"/>
  </r>
  <r>
    <n v="78"/>
    <n v="137823720"/>
    <n v="40000"/>
    <s v=" 36 months"/>
    <n v="11.55"/>
    <x v="1"/>
    <s v="Debt consolidation"/>
    <n v="15.59"/>
    <n v="0"/>
    <x v="17"/>
  </r>
  <r>
    <n v="79"/>
    <n v="129153772"/>
    <n v="25000"/>
    <s v=" 36 months"/>
    <n v="9.92"/>
    <x v="1"/>
    <s v="Credit card refinancing"/>
    <n v="5.94"/>
    <n v="0"/>
    <x v="22"/>
  </r>
  <r>
    <n v="80"/>
    <n v="129468467"/>
    <n v="10000"/>
    <s v=" 36 months"/>
    <n v="9.92"/>
    <x v="0"/>
    <s v="Credit card refinancing"/>
    <n v="4.7300000000000004"/>
    <n v="0"/>
    <x v="2"/>
  </r>
  <r>
    <n v="81"/>
    <n v="129468572"/>
    <n v="12000"/>
    <s v=" 60 months"/>
    <n v="25.81"/>
    <x v="0"/>
    <s v="Debt consolidation"/>
    <n v="25.64"/>
    <n v="0"/>
    <x v="15"/>
  </r>
  <r>
    <n v="82"/>
    <n v="129439537"/>
    <n v="8300"/>
    <s v=" 36 months"/>
    <n v="5.31"/>
    <x v="0"/>
    <s v="Debt consolidation"/>
    <n v="15.91"/>
    <n v="0"/>
    <x v="23"/>
  </r>
  <r>
    <n v="83"/>
    <n v="126734709"/>
    <n v="15000"/>
    <s v=" 60 months"/>
    <n v="10.42"/>
    <x v="0"/>
    <s v="Home improvement"/>
    <n v="18.739999999999998"/>
    <n v="0"/>
    <x v="7"/>
  </r>
  <r>
    <n v="84"/>
    <n v="136970756"/>
    <n v="10000"/>
    <s v=" 60 months"/>
    <n v="10.08"/>
    <x v="0"/>
    <s v="Credit card refinancing"/>
    <n v="24.75"/>
    <n v="0"/>
    <x v="16"/>
  </r>
  <r>
    <n v="85"/>
    <n v="136223805"/>
    <n v="5500"/>
    <s v=" 36 months"/>
    <n v="13.56"/>
    <x v="0"/>
    <s v="Other"/>
    <n v="5.22"/>
    <n v="0"/>
    <x v="3"/>
  </r>
  <r>
    <n v="86"/>
    <n v="139109501"/>
    <n v="12500"/>
    <s v=" 36 months"/>
    <n v="10.47"/>
    <x v="0"/>
    <s v="Debt consolidation"/>
    <n v="27.67"/>
    <n v="0"/>
    <x v="24"/>
  </r>
  <r>
    <n v="87"/>
    <n v="129065596"/>
    <n v="25000"/>
    <s v=" 36 months"/>
    <n v="11.99"/>
    <x v="0"/>
    <s v="Debt consolidation"/>
    <n v="30.9"/>
    <n v="0"/>
    <x v="2"/>
  </r>
  <r>
    <n v="88"/>
    <n v="140793014"/>
    <n v="21000"/>
    <s v=" 60 months"/>
    <n v="11.55"/>
    <x v="0"/>
    <s v="Credit card refinancing"/>
    <n v="18.920000000000002"/>
    <n v="0"/>
    <x v="12"/>
  </r>
  <r>
    <n v="89"/>
    <n v="126869806"/>
    <n v="10000"/>
    <s v=" 36 months"/>
    <n v="10.42"/>
    <x v="1"/>
    <s v="Credit card refinancing"/>
    <n v="23.35"/>
    <n v="0"/>
    <x v="15"/>
  </r>
  <r>
    <n v="90"/>
    <n v="129774072"/>
    <n v="6000"/>
    <s v=" 36 months"/>
    <n v="6.07"/>
    <x v="0"/>
    <s v="Credit card refinancing"/>
    <n v="6"/>
    <n v="0"/>
    <x v="3"/>
  </r>
  <r>
    <n v="91"/>
    <n v="139033369"/>
    <n v="19500"/>
    <s v=" 36 months"/>
    <n v="10.08"/>
    <x v="0"/>
    <s v="Debt consolidation"/>
    <n v="21.36"/>
    <n v="0"/>
    <x v="18"/>
  </r>
  <r>
    <n v="92"/>
    <n v="127611760"/>
    <n v="2000"/>
    <s v=" 36 months"/>
    <n v="17.09"/>
    <x v="2"/>
    <s v="Other"/>
    <n v="15.92"/>
    <n v="28.43"/>
    <x v="20"/>
  </r>
  <r>
    <n v="144"/>
    <n v="139040343"/>
    <n v="5000"/>
    <s v=" 36 months"/>
    <n v="14.47"/>
    <x v="0"/>
    <s v="Home improvement"/>
    <n v="17.399999999999999"/>
    <n v="11.03"/>
    <x v="10"/>
  </r>
  <r>
    <n v="145"/>
    <n v="126736436"/>
    <n v="26425"/>
    <s v=" 60 months"/>
    <n v="12.62"/>
    <x v="0"/>
    <s v="Other"/>
    <n v="13.33"/>
    <n v="0"/>
    <x v="18"/>
  </r>
  <r>
    <n v="146"/>
    <n v="141053405"/>
    <n v="15000"/>
    <s v=" 60 months"/>
    <n v="6.11"/>
    <x v="0"/>
    <s v="Debt consolidation"/>
    <n v="6.32"/>
    <n v="0"/>
    <x v="18"/>
  </r>
  <r>
    <n v="147"/>
    <n v="139290182"/>
    <n v="5000"/>
    <s v=" 36 months"/>
    <n v="12.73"/>
    <x v="0"/>
    <s v="Credit card refinancing"/>
    <n v="2.62"/>
    <n v="0"/>
    <x v="15"/>
  </r>
  <r>
    <n v="148"/>
    <n v="137349443"/>
    <n v="30000"/>
    <s v=" 60 months"/>
    <n v="15.02"/>
    <x v="0"/>
    <s v="Debt consolidation"/>
    <n v="24.89"/>
    <n v="0"/>
    <x v="3"/>
  </r>
  <r>
    <n v="149"/>
    <n v="129761846"/>
    <n v="2500"/>
    <s v=" 36 months"/>
    <n v="18.45"/>
    <x v="1"/>
    <s v="Medical expenses"/>
    <n v="15.4"/>
    <n v="0"/>
    <x v="3"/>
  </r>
  <r>
    <n v="150"/>
    <n v="137794897"/>
    <n v="8500"/>
    <s v=" 36 months"/>
    <n v="7.21"/>
    <x v="0"/>
    <s v="Other"/>
    <n v="20.18"/>
    <n v="0"/>
    <x v="25"/>
  </r>
  <r>
    <n v="151"/>
    <n v="129388944"/>
    <n v="3000"/>
    <s v=" 36 months"/>
    <n v="10.41"/>
    <x v="0"/>
    <s v="Other"/>
    <n v="16.52"/>
    <n v="0"/>
    <x v="24"/>
  </r>
  <r>
    <n v="152"/>
    <n v="128318256"/>
    <n v="10000"/>
    <s v=" 36 months"/>
    <n v="14.08"/>
    <x v="0"/>
    <s v="Debt consolidation"/>
    <n v="134.53"/>
    <n v="14.05"/>
    <x v="6"/>
  </r>
  <r>
    <n v="153"/>
    <n v="129165001"/>
    <n v="10000"/>
    <s v=" 36 months"/>
    <n v="7.96"/>
    <x v="1"/>
    <s v="Credit card refinancing"/>
    <n v="30.39"/>
    <n v="0"/>
    <x v="4"/>
  </r>
  <r>
    <n v="154"/>
    <n v="138611618"/>
    <n v="30000"/>
    <s v=" 36 months"/>
    <n v="13.56"/>
    <x v="0"/>
    <s v="Debt consolidation"/>
    <n v="15.3"/>
    <n v="22.17"/>
    <x v="26"/>
  </r>
  <r>
    <n v="155"/>
    <n v="130353128"/>
    <n v="6000"/>
    <s v=" 36 months"/>
    <n v="14.07"/>
    <x v="1"/>
    <s v="Major purchase"/>
    <n v="25.87"/>
    <n v="20.9"/>
    <x v="6"/>
  </r>
  <r>
    <n v="156"/>
    <n v="136885929"/>
    <n v="16000"/>
    <s v=" 36 months"/>
    <n v="12.73"/>
    <x v="0"/>
    <s v="Credit card refinancing"/>
    <n v="35.369999999999997"/>
    <n v="0"/>
    <x v="27"/>
  </r>
  <r>
    <n v="157"/>
    <n v="130610684"/>
    <n v="9600"/>
    <s v=" 36 months"/>
    <n v="21.85"/>
    <x v="0"/>
    <s v="Credit card refinancing"/>
    <n v="15.12"/>
    <n v="0"/>
    <x v="28"/>
  </r>
  <r>
    <n v="158"/>
    <n v="128320206"/>
    <n v="5000"/>
    <s v=" 36 months"/>
    <n v="7.35"/>
    <x v="1"/>
    <s v="Home improvement"/>
    <n v="1.69"/>
    <n v="0"/>
    <x v="19"/>
  </r>
  <r>
    <n v="159"/>
    <n v="127595205"/>
    <n v="2000"/>
    <s v=" 36 months"/>
    <n v="6.08"/>
    <x v="0"/>
    <s v="Other"/>
    <n v="11.39"/>
    <n v="0"/>
    <x v="21"/>
  </r>
  <r>
    <n v="160"/>
    <n v="137882064"/>
    <n v="35000"/>
    <s v=" 36 months"/>
    <n v="14.47"/>
    <x v="0"/>
    <s v="Debt consolidation"/>
    <n v="20.78"/>
    <n v="0"/>
    <x v="3"/>
  </r>
  <r>
    <n v="161"/>
    <n v="140903377"/>
    <n v="20000"/>
    <s v=" 36 months"/>
    <n v="11.55"/>
    <x v="0"/>
    <s v="Debt consolidation"/>
    <n v="17.11"/>
    <n v="18.86"/>
    <x v="2"/>
  </r>
  <r>
    <n v="162"/>
    <n v="140465014"/>
    <n v="16000"/>
    <s v=" 36 months"/>
    <n v="13.56"/>
    <x v="0"/>
    <s v="Credit card refinancing"/>
    <n v="34.4"/>
    <n v="12.27"/>
    <x v="16"/>
  </r>
  <r>
    <n v="164"/>
    <n v="136519946"/>
    <n v="5000"/>
    <s v=" 36 months"/>
    <n v="14.47"/>
    <x v="0"/>
    <s v="Debt consolidation"/>
    <n v="24.75"/>
    <n v="0"/>
    <x v="14"/>
  </r>
  <r>
    <n v="165"/>
    <n v="138336896"/>
    <n v="15000"/>
    <s v=" 36 months"/>
    <n v="10.08"/>
    <x v="0"/>
    <s v="Debt consolidation"/>
    <n v="23.79"/>
    <n v="22.02"/>
    <x v="29"/>
  </r>
  <r>
    <n v="166"/>
    <n v="138075125"/>
    <n v="21000"/>
    <s v=" 60 months"/>
    <n v="13.56"/>
    <x v="0"/>
    <s v="Debt consolidation"/>
    <n v="38.340000000000003"/>
    <n v="0"/>
    <x v="30"/>
  </r>
  <r>
    <n v="168"/>
    <n v="128113380"/>
    <n v="7500"/>
    <s v=" 36 months"/>
    <n v="6.72"/>
    <x v="0"/>
    <s v="Other"/>
    <n v="10.61"/>
    <n v="0"/>
    <x v="23"/>
  </r>
  <r>
    <n v="169"/>
    <n v="137271457"/>
    <n v="23000"/>
    <s v=" 36 months"/>
    <n v="13.56"/>
    <x v="0"/>
    <s v="Debt consolidation"/>
    <n v="16.5"/>
    <n v="22.94"/>
    <x v="2"/>
  </r>
  <r>
    <n v="170"/>
    <n v="137495564"/>
    <n v="8000"/>
    <s v=" 36 months"/>
    <n v="14.47"/>
    <x v="0"/>
    <s v="Credit card refinancing"/>
    <n v="11.84"/>
    <n v="0"/>
    <x v="13"/>
  </r>
  <r>
    <n v="171"/>
    <n v="138384907"/>
    <n v="7500"/>
    <s v=" 36 months"/>
    <n v="15.02"/>
    <x v="1"/>
    <s v="Debt consolidation"/>
    <n v="12.18"/>
    <n v="0"/>
    <x v="12"/>
  </r>
  <r>
    <n v="172"/>
    <n v="130399376"/>
    <n v="40000"/>
    <s v=" 60 months"/>
    <n v="9.43"/>
    <x v="0"/>
    <s v="Major purchase"/>
    <n v="6.08"/>
    <n v="0"/>
    <x v="15"/>
  </r>
  <r>
    <n v="173"/>
    <n v="128887332"/>
    <n v="35000"/>
    <s v=" 36 months"/>
    <n v="19.03"/>
    <x v="2"/>
    <s v="Debt consolidation"/>
    <n v="25.77"/>
    <n v="18.93"/>
    <x v="2"/>
  </r>
  <r>
    <n v="174"/>
    <n v="129086263"/>
    <n v="8000"/>
    <s v=" 36 months"/>
    <n v="6.08"/>
    <x v="0"/>
    <s v="Credit card refinancing"/>
    <n v="15.81"/>
    <n v="0"/>
    <x v="2"/>
  </r>
  <r>
    <n v="175"/>
    <n v="136806337"/>
    <n v="5500"/>
    <s v=" 36 months"/>
    <n v="16.91"/>
    <x v="0"/>
    <s v="Credit card refinancing"/>
    <n v="12.62"/>
    <n v="0"/>
    <x v="24"/>
  </r>
  <r>
    <n v="176"/>
    <n v="136780426"/>
    <n v="3500"/>
    <s v=" 36 months"/>
    <n v="12.73"/>
    <x v="0"/>
    <s v="Other"/>
    <n v="8.1300000000000008"/>
    <n v="0"/>
    <x v="16"/>
  </r>
  <r>
    <n v="177"/>
    <n v="128172782"/>
    <n v="7000"/>
    <s v=" 36 months"/>
    <n v="11.99"/>
    <x v="0"/>
    <s v="Other"/>
    <n v="11.2"/>
    <n v="0"/>
    <x v="10"/>
  </r>
  <r>
    <n v="178"/>
    <n v="139726486"/>
    <n v="28000"/>
    <s v=" 60 months"/>
    <n v="20.89"/>
    <x v="0"/>
    <s v="Debt consolidation"/>
    <n v="104.08"/>
    <n v="21.61"/>
    <x v="6"/>
  </r>
  <r>
    <n v="179"/>
    <n v="135698897"/>
    <n v="10000"/>
    <s v=" 36 months"/>
    <n v="14.52"/>
    <x v="0"/>
    <s v="Credit card refinancing"/>
    <n v="30.05"/>
    <n v="0"/>
    <x v="10"/>
  </r>
  <r>
    <n v="180"/>
    <n v="138508096"/>
    <n v="30000"/>
    <s v=" 60 months"/>
    <n v="7.84"/>
    <x v="1"/>
    <s v="Home improvement"/>
    <n v="1.86"/>
    <n v="0"/>
    <x v="7"/>
  </r>
  <r>
    <n v="181"/>
    <n v="136593335"/>
    <n v="21475"/>
    <s v=" 36 months"/>
    <n v="6.67"/>
    <x v="0"/>
    <s v="Credit card refinancing"/>
    <n v="53.96"/>
    <n v="31.17"/>
    <x v="21"/>
  </r>
  <r>
    <n v="182"/>
    <n v="138411953"/>
    <n v="1400"/>
    <s v=" 36 months"/>
    <n v="8.4600000000000009"/>
    <x v="0"/>
    <s v="Debt consolidation"/>
    <n v="5.37"/>
    <n v="0"/>
    <x v="15"/>
  </r>
  <r>
    <n v="183"/>
    <n v="129696584"/>
    <n v="15000"/>
    <s v=" 60 months"/>
    <n v="14.07"/>
    <x v="0"/>
    <s v="Credit card refinancing"/>
    <n v="16.36"/>
    <n v="0"/>
    <x v="2"/>
  </r>
  <r>
    <n v="184"/>
    <n v="128661728"/>
    <n v="19200"/>
    <s v=" 36 months"/>
    <n v="6.72"/>
    <x v="0"/>
    <s v="Debt consolidation"/>
    <n v="15.33"/>
    <n v="0"/>
    <x v="5"/>
  </r>
  <r>
    <n v="185"/>
    <n v="128443695"/>
    <n v="15975"/>
    <s v=" 36 months"/>
    <n v="23.88"/>
    <x v="0"/>
    <s v="Debt consolidation"/>
    <n v="27.09"/>
    <n v="0"/>
    <x v="10"/>
  </r>
  <r>
    <n v="186"/>
    <n v="140756509"/>
    <n v="7800"/>
    <s v=" 36 months"/>
    <n v="19.920000000000002"/>
    <x v="0"/>
    <s v="Debt consolidation"/>
    <n v="22.9"/>
    <n v="0"/>
    <x v="2"/>
  </r>
  <r>
    <n v="187"/>
    <n v="140415529"/>
    <n v="16000"/>
    <s v=" 60 months"/>
    <n v="12.73"/>
    <x v="0"/>
    <s v="Debt consolidation"/>
    <n v="11.08"/>
    <n v="0"/>
    <x v="13"/>
  </r>
  <r>
    <n v="188"/>
    <n v="140232630"/>
    <n v="15000"/>
    <s v=" 36 months"/>
    <n v="11.06"/>
    <x v="0"/>
    <s v="Credit card refinancing"/>
    <n v="24.85"/>
    <n v="0"/>
    <x v="7"/>
  </r>
  <r>
    <n v="189"/>
    <n v="136789066"/>
    <n v="29225"/>
    <s v=" 60 months"/>
    <n v="11.55"/>
    <x v="0"/>
    <s v="Debt consolidation"/>
    <n v="40.26"/>
    <n v="33.75"/>
    <x v="15"/>
  </r>
  <r>
    <n v="190"/>
    <n v="127773438"/>
    <n v="21000"/>
    <s v=" 60 months"/>
    <n v="10.9"/>
    <x v="1"/>
    <s v="Debt consolidation"/>
    <n v="6.83"/>
    <n v="17.690000000000001"/>
    <x v="7"/>
  </r>
  <r>
    <n v="191"/>
    <n v="129001912"/>
    <n v="12000"/>
    <s v=" 60 months"/>
    <n v="20"/>
    <x v="1"/>
    <s v="Credit card refinancing"/>
    <n v="22.8"/>
    <n v="0"/>
    <x v="3"/>
  </r>
  <r>
    <n v="192"/>
    <n v="127267908"/>
    <n v="12600"/>
    <s v=" 36 months"/>
    <n v="9.44"/>
    <x v="0"/>
    <s v="Credit card refinancing"/>
    <n v="22.13"/>
    <n v="0"/>
    <x v="5"/>
  </r>
  <r>
    <n v="193"/>
    <n v="127233819"/>
    <n v="18000"/>
    <s v=" 36 months"/>
    <n v="10.42"/>
    <x v="0"/>
    <s v="Debt consolidation"/>
    <n v="18.670000000000002"/>
    <n v="0"/>
    <x v="7"/>
  </r>
  <r>
    <n v="194"/>
    <n v="140579325"/>
    <n v="5000"/>
    <s v=" 36 months"/>
    <n v="11.06"/>
    <x v="0"/>
    <s v="Vacation"/>
    <n v="27.39"/>
    <n v="0"/>
    <x v="11"/>
  </r>
  <r>
    <n v="195"/>
    <n v="127766210"/>
    <n v="13000"/>
    <s v=" 60 months"/>
    <n v="21.45"/>
    <x v="0"/>
    <s v="Debt consolidation"/>
    <n v="18.600000000000001"/>
    <n v="0"/>
    <x v="29"/>
  </r>
  <r>
    <n v="196"/>
    <n v="140223915"/>
    <n v="11000"/>
    <s v=" 60 months"/>
    <n v="20.89"/>
    <x v="0"/>
    <s v="Debt consolidation"/>
    <n v="21.7"/>
    <n v="0"/>
    <x v="31"/>
  </r>
  <r>
    <n v="197"/>
    <n v="138926397"/>
    <n v="15000"/>
    <s v=" 36 months"/>
    <n v="8.4600000000000009"/>
    <x v="0"/>
    <s v="Debt consolidation"/>
    <n v="1.54"/>
    <n v="0"/>
    <x v="2"/>
  </r>
  <r>
    <n v="198"/>
    <n v="128691793"/>
    <n v="12000"/>
    <s v=" 36 months"/>
    <n v="20"/>
    <x v="0"/>
    <s v="Medical expenses"/>
    <n v="12.6"/>
    <n v="0"/>
    <x v="0"/>
  </r>
  <r>
    <n v="205"/>
    <n v="126314685"/>
    <n v="20000"/>
    <s v=" 36 months"/>
    <n v="12.62"/>
    <x v="2"/>
    <s v="Debt consolidation"/>
    <n v="33.94"/>
    <n v="0"/>
    <x v="15"/>
  </r>
  <r>
    <n v="206"/>
    <n v="140414751"/>
    <n v="18000"/>
    <s v=" 36 months"/>
    <n v="12.73"/>
    <x v="0"/>
    <s v="Debt consolidation"/>
    <n v="5.1100000000000003"/>
    <n v="0"/>
    <x v="32"/>
  </r>
  <r>
    <n v="207"/>
    <n v="128355798"/>
    <n v="4200"/>
    <s v=" 36 months"/>
    <n v="10.42"/>
    <x v="1"/>
    <s v="Debt consolidation"/>
    <n v="4.6100000000000003"/>
    <n v="0"/>
    <x v="13"/>
  </r>
  <r>
    <n v="208"/>
    <n v="136853573"/>
    <n v="40000"/>
    <s v=" 60 months"/>
    <n v="11.55"/>
    <x v="0"/>
    <s v="Vacation"/>
    <n v="50.98"/>
    <n v="20.14"/>
    <x v="3"/>
  </r>
  <r>
    <n v="209"/>
    <n v="128358653"/>
    <n v="9000"/>
    <s v=" 36 months"/>
    <n v="7.97"/>
    <x v="0"/>
    <s v="Debt consolidation"/>
    <n v="15"/>
    <n v="0"/>
    <x v="4"/>
  </r>
  <r>
    <n v="210"/>
    <n v="137669716"/>
    <n v="8400"/>
    <s v=" 36 months"/>
    <n v="15.02"/>
    <x v="0"/>
    <s v="Debt consolidation"/>
    <n v="25.64"/>
    <n v="0"/>
    <x v="3"/>
  </r>
  <r>
    <n v="211"/>
    <n v="138921337"/>
    <n v="12000"/>
    <s v=" 36 months"/>
    <n v="7.21"/>
    <x v="0"/>
    <s v="Debt consolidation"/>
    <n v="23.37"/>
    <n v="0"/>
    <x v="7"/>
  </r>
  <r>
    <n v="212"/>
    <n v="129916562"/>
    <n v="6000"/>
    <s v=" 36 months"/>
    <n v="6.07"/>
    <x v="0"/>
    <s v="Debt consolidation"/>
    <n v="0.74"/>
    <n v="0"/>
    <x v="11"/>
  </r>
  <r>
    <n v="213"/>
    <n v="140121625"/>
    <n v="1200"/>
    <s v=" 36 months"/>
    <n v="23.4"/>
    <x v="1"/>
    <s v="Vacation"/>
    <n v="30.19"/>
    <n v="0"/>
    <x v="15"/>
  </r>
  <r>
    <n v="214"/>
    <n v="138384775"/>
    <n v="35000"/>
    <s v=" 60 months"/>
    <n v="28.72"/>
    <x v="0"/>
    <s v="Debt consolidation"/>
    <n v="40"/>
    <n v="21.68"/>
    <x v="14"/>
  </r>
  <r>
    <n v="215"/>
    <n v="127486138"/>
    <n v="14400"/>
    <s v=" 36 months"/>
    <n v="7.97"/>
    <x v="0"/>
    <s v="Home improvement"/>
    <n v="13.9"/>
    <n v="0"/>
    <x v="12"/>
  </r>
  <r>
    <n v="216"/>
    <n v="128767613"/>
    <n v="16000"/>
    <s v=" 36 months"/>
    <n v="9.44"/>
    <x v="1"/>
    <s v="Other"/>
    <n v="19.079999999999998"/>
    <n v="0"/>
    <x v="29"/>
  </r>
  <r>
    <n v="217"/>
    <n v="140743291"/>
    <n v="26975"/>
    <s v=" 36 months"/>
    <n v="10.47"/>
    <x v="0"/>
    <s v="Debt consolidation"/>
    <n v="9.48"/>
    <n v="0"/>
    <x v="14"/>
  </r>
  <r>
    <n v="218"/>
    <n v="126775633"/>
    <n v="38650"/>
    <s v=" 36 months"/>
    <n v="11.99"/>
    <x v="1"/>
    <s v="Debt consolidation"/>
    <n v="17.66"/>
    <n v="0"/>
    <x v="14"/>
  </r>
  <r>
    <n v="219"/>
    <n v="125994123"/>
    <n v="16800"/>
    <s v=" 36 months"/>
    <n v="9.44"/>
    <x v="0"/>
    <s v="Credit card refinancing"/>
    <n v="18.55"/>
    <n v="0"/>
    <x v="2"/>
  </r>
  <r>
    <n v="220"/>
    <n v="137324029"/>
    <n v="13500"/>
    <s v=" 60 months"/>
    <n v="10.08"/>
    <x v="0"/>
    <s v="Debt consolidation"/>
    <n v="71.66"/>
    <n v="34.61"/>
    <x v="21"/>
  </r>
  <r>
    <n v="221"/>
    <n v="138287328"/>
    <n v="35000"/>
    <s v=" 60 months"/>
    <n v="6.11"/>
    <x v="0"/>
    <s v="Credit card refinancing"/>
    <n v="27.09"/>
    <n v="16.690000000000001"/>
    <x v="27"/>
  </r>
  <r>
    <n v="250"/>
    <n v="140379299"/>
    <n v="10000"/>
    <s v=" 36 months"/>
    <n v="7.84"/>
    <x v="0"/>
    <s v="Credit card refinancing"/>
    <n v="22.79"/>
    <n v="0"/>
    <x v="15"/>
  </r>
  <r>
    <n v="251"/>
    <n v="130302389"/>
    <n v="5000"/>
    <s v=" 36 months"/>
    <n v="9.92"/>
    <x v="0"/>
    <s v="Debt consolidation"/>
    <n v="22.15"/>
    <n v="0"/>
    <x v="15"/>
  </r>
  <r>
    <n v="252"/>
    <n v="140435434"/>
    <n v="35000"/>
    <s v=" 36 months"/>
    <n v="6.11"/>
    <x v="1"/>
    <s v="Home improvement"/>
    <n v="5.71"/>
    <n v="0"/>
    <x v="15"/>
  </r>
  <r>
    <n v="253"/>
    <n v="128229253"/>
    <n v="32000"/>
    <s v=" 36 months"/>
    <n v="19.03"/>
    <x v="0"/>
    <s v="Debt consolidation"/>
    <n v="48.15"/>
    <n v="29.11"/>
    <x v="3"/>
  </r>
  <r>
    <n v="254"/>
    <n v="137229928"/>
    <n v="8000"/>
    <s v=" 36 months"/>
    <n v="7.21"/>
    <x v="0"/>
    <s v="Debt consolidation"/>
    <n v="7.39"/>
    <n v="0"/>
    <x v="2"/>
  </r>
  <r>
    <n v="255"/>
    <n v="128734364"/>
    <n v="12000"/>
    <s v=" 36 months"/>
    <n v="14.08"/>
    <x v="1"/>
    <s v="Debt consolidation"/>
    <n v="6.99"/>
    <n v="0"/>
    <x v="2"/>
  </r>
  <r>
    <n v="256"/>
    <n v="136897850"/>
    <n v="40000"/>
    <s v=" 60 months"/>
    <n v="12.73"/>
    <x v="1"/>
    <s v="Debt consolidation"/>
    <n v="25.09"/>
    <n v="0"/>
    <x v="11"/>
  </r>
  <r>
    <n v="257"/>
    <n v="134596012"/>
    <n v="25000"/>
    <s v=" 60 months"/>
    <n v="12.13"/>
    <x v="0"/>
    <s v="Credit card refinancing"/>
    <n v="13.94"/>
    <n v="0"/>
    <x v="2"/>
  </r>
  <r>
    <n v="258"/>
    <n v="139979546"/>
    <n v="15000"/>
    <s v=" 60 months"/>
    <n v="20.89"/>
    <x v="0"/>
    <s v="Debt consolidation"/>
    <n v="17.95"/>
    <n v="0"/>
    <x v="15"/>
  </r>
  <r>
    <n v="259"/>
    <n v="130073447"/>
    <n v="2500"/>
    <s v=" 36 months"/>
    <n v="12.61"/>
    <x v="0"/>
    <s v="Credit card refinancing"/>
    <n v="26.07"/>
    <n v="0"/>
    <x v="25"/>
  </r>
  <r>
    <n v="260"/>
    <n v="126904809"/>
    <n v="40000"/>
    <s v=" 60 months"/>
    <n v="10.42"/>
    <x v="0"/>
    <s v="Debt consolidation"/>
    <n v="15.85"/>
    <n v="0"/>
    <x v="25"/>
  </r>
  <r>
    <n v="261"/>
    <n v="130254553"/>
    <n v="9200"/>
    <s v=" 36 months"/>
    <n v="23.87"/>
    <x v="0"/>
    <s v="Debt consolidation"/>
    <n v="12.59"/>
    <n v="0"/>
    <x v="16"/>
  </r>
  <r>
    <n v="262"/>
    <n v="140797606"/>
    <n v="20000"/>
    <s v=" 36 months"/>
    <n v="15.02"/>
    <x v="0"/>
    <s v="Debt consolidation"/>
    <n v="7.91"/>
    <n v="0"/>
    <x v="21"/>
  </r>
  <r>
    <n v="263"/>
    <n v="125761084"/>
    <n v="5000"/>
    <s v=" 36 months"/>
    <n v="7.35"/>
    <x v="1"/>
    <s v="Other"/>
    <n v="16.12"/>
    <n v="0"/>
    <x v="2"/>
  </r>
  <r>
    <n v="264"/>
    <n v="136885267"/>
    <n v="16000"/>
    <s v=" 60 months"/>
    <n v="22.35"/>
    <x v="0"/>
    <s v="Debt consolidation"/>
    <n v="6.72"/>
    <n v="5.6"/>
    <x v="19"/>
  </r>
  <r>
    <n v="265"/>
    <n v="129032947"/>
    <n v="25000"/>
    <s v=" 60 months"/>
    <n v="12.62"/>
    <x v="0"/>
    <s v="Other"/>
    <n v="19.5"/>
    <n v="0"/>
    <x v="12"/>
  </r>
  <r>
    <n v="266"/>
    <n v="130004114"/>
    <n v="10000"/>
    <s v=" 36 months"/>
    <n v="7.34"/>
    <x v="1"/>
    <s v="Debt consolidation"/>
    <n v="18.47"/>
    <n v="0"/>
    <x v="7"/>
  </r>
  <r>
    <n v="267"/>
    <n v="138136630"/>
    <n v="25000"/>
    <s v=" 60 months"/>
    <n v="19.920000000000002"/>
    <x v="1"/>
    <s v="Debt consolidation"/>
    <n v="36.229999999999997"/>
    <n v="32.159999999999997"/>
    <x v="15"/>
  </r>
  <r>
    <n v="268"/>
    <n v="140792985"/>
    <n v="7000"/>
    <s v=" 36 months"/>
    <n v="8.4600000000000009"/>
    <x v="0"/>
    <s v="Debt consolidation"/>
    <n v="9.34"/>
    <n v="0"/>
    <x v="28"/>
  </r>
  <r>
    <n v="269"/>
    <n v="127489044"/>
    <n v="5000"/>
    <s v=" 36 months"/>
    <n v="6.08"/>
    <x v="0"/>
    <s v="Credit card refinancing"/>
    <n v="8.0500000000000007"/>
    <n v="0"/>
    <x v="15"/>
  </r>
  <r>
    <n v="270"/>
    <n v="128443536"/>
    <n v="11200"/>
    <s v=" 60 months"/>
    <n v="18.059999999999999"/>
    <x v="0"/>
    <s v="Debt consolidation"/>
    <n v="35.17"/>
    <n v="0"/>
    <x v="2"/>
  </r>
  <r>
    <n v="271"/>
    <n v="139149306"/>
    <n v="20075"/>
    <s v=" 36 months"/>
    <n v="20.89"/>
    <x v="0"/>
    <s v="Debt consolidation"/>
    <n v="33.07"/>
    <n v="0"/>
    <x v="20"/>
  </r>
  <r>
    <n v="272"/>
    <n v="128002739"/>
    <n v="35000"/>
    <s v=" 36 months"/>
    <n v="5.32"/>
    <x v="0"/>
    <s v="Home improvement"/>
    <n v="14.74"/>
    <n v="0"/>
    <x v="2"/>
  </r>
  <r>
    <n v="273"/>
    <n v="129265310"/>
    <n v="20000"/>
    <s v=" 36 months"/>
    <n v="11.98"/>
    <x v="0"/>
    <s v="Credit card refinancing"/>
    <n v="23.08"/>
    <n v="0"/>
    <x v="2"/>
  </r>
  <r>
    <n v="274"/>
    <n v="139928996"/>
    <n v="11200"/>
    <s v=" 36 months"/>
    <n v="7.84"/>
    <x v="0"/>
    <s v="Debt consolidation"/>
    <n v="6.65"/>
    <n v="0"/>
    <x v="3"/>
  </r>
  <r>
    <n v="275"/>
    <n v="137970116"/>
    <n v="8000"/>
    <s v=" 36 months"/>
    <n v="19.920000000000002"/>
    <x v="0"/>
    <s v="Debt consolidation"/>
    <n v="23.65"/>
    <n v="0"/>
    <x v="11"/>
  </r>
  <r>
    <n v="276"/>
    <n v="138417943"/>
    <n v="25000"/>
    <s v=" 36 months"/>
    <n v="26.31"/>
    <x v="0"/>
    <s v="Debt consolidation"/>
    <n v="35.729999999999997"/>
    <n v="0"/>
    <x v="7"/>
  </r>
  <r>
    <n v="277"/>
    <n v="137708612"/>
    <n v="3000"/>
    <s v=" 36 months"/>
    <n v="16.14"/>
    <x v="0"/>
    <s v="Debt consolidation"/>
    <n v="17.059999999999999"/>
    <n v="0"/>
    <x v="25"/>
  </r>
  <r>
    <n v="278"/>
    <n v="137879328"/>
    <n v="3200"/>
    <s v=" 36 months"/>
    <n v="8.4600000000000009"/>
    <x v="0"/>
    <s v="Credit card refinancing"/>
    <n v="14.63"/>
    <n v="0"/>
    <x v="33"/>
  </r>
  <r>
    <n v="279"/>
    <n v="129585677"/>
    <n v="12000"/>
    <s v=" 60 months"/>
    <n v="20.39"/>
    <x v="0"/>
    <s v="Debt consolidation"/>
    <n v="22.75"/>
    <n v="0"/>
    <x v="21"/>
  </r>
  <r>
    <n v="280"/>
    <n v="139354576"/>
    <n v="28450"/>
    <s v=" 60 months"/>
    <n v="26.31"/>
    <x v="0"/>
    <s v="Debt consolidation"/>
    <n v="28.92"/>
    <n v="28.93"/>
    <x v="21"/>
  </r>
  <r>
    <n v="281"/>
    <n v="138690131"/>
    <n v="20000"/>
    <s v=" 60 months"/>
    <n v="22.35"/>
    <x v="0"/>
    <s v="Debt consolidation"/>
    <n v="22.28"/>
    <n v="0"/>
    <x v="2"/>
  </r>
  <r>
    <n v="282"/>
    <n v="129665103"/>
    <n v="6000"/>
    <s v=" 36 months"/>
    <n v="11.98"/>
    <x v="0"/>
    <s v="Debt consolidation"/>
    <n v="26.67"/>
    <n v="0"/>
    <x v="3"/>
  </r>
  <r>
    <n v="305"/>
    <n v="127156524"/>
    <n v="2400"/>
    <s v=" 36 months"/>
    <n v="11.99"/>
    <x v="0"/>
    <s v="Major purchase"/>
    <n v="314.10000000000002"/>
    <n v="35.03"/>
    <x v="18"/>
  </r>
  <r>
    <n v="306"/>
    <n v="128382672"/>
    <n v="12000"/>
    <s v=" 60 months"/>
    <n v="7.35"/>
    <x v="0"/>
    <s v="Other"/>
    <n v="20.54"/>
    <n v="0"/>
    <x v="3"/>
  </r>
  <r>
    <n v="307"/>
    <n v="138115830"/>
    <n v="10000"/>
    <s v=" 36 months"/>
    <n v="10.47"/>
    <x v="0"/>
    <s v="Home improvement"/>
    <n v="27.05"/>
    <n v="0"/>
    <x v="13"/>
  </r>
  <r>
    <n v="308"/>
    <n v="129848826"/>
    <n v="13425"/>
    <s v=" 36 months"/>
    <n v="21.85"/>
    <x v="0"/>
    <s v="Debt consolidation"/>
    <n v="40.700000000000003"/>
    <n v="38.869999999999997"/>
    <x v="3"/>
  </r>
  <r>
    <n v="309"/>
    <n v="129354975"/>
    <n v="5000"/>
    <s v=" 36 months"/>
    <n v="10.41"/>
    <x v="0"/>
    <s v="Moving and relocation"/>
    <n v="6.17"/>
    <n v="0"/>
    <x v="21"/>
  </r>
  <r>
    <n v="310"/>
    <n v="126520809"/>
    <n v="22675"/>
    <s v=" 60 months"/>
    <n v="18.059999999999999"/>
    <x v="0"/>
    <s v="Credit card refinancing"/>
    <n v="3.07"/>
    <n v="0"/>
    <x v="2"/>
  </r>
  <r>
    <n v="311"/>
    <n v="137468566"/>
    <n v="16500"/>
    <s v=" 60 months"/>
    <n v="14.47"/>
    <x v="0"/>
    <s v="Home improvement"/>
    <n v="19.5"/>
    <n v="0"/>
    <x v="26"/>
  </r>
  <r>
    <n v="312"/>
    <n v="140439675"/>
    <n v="25000"/>
    <s v=" 60 months"/>
    <n v="6.67"/>
    <x v="0"/>
    <s v="Debt consolidation"/>
    <n v="15.32"/>
    <n v="0"/>
    <x v="28"/>
  </r>
  <r>
    <n v="313"/>
    <n v="136433719"/>
    <n v="24000"/>
    <s v=" 36 months"/>
    <n v="8.4600000000000009"/>
    <x v="0"/>
    <s v="Debt consolidation"/>
    <n v="35.409999999999997"/>
    <n v="0"/>
    <x v="12"/>
  </r>
  <r>
    <n v="314"/>
    <n v="138914735"/>
    <n v="33000"/>
    <s v=" 60 months"/>
    <n v="7.84"/>
    <x v="0"/>
    <s v="Debt consolidation"/>
    <n v="15.04"/>
    <n v="0"/>
    <x v="0"/>
  </r>
  <r>
    <n v="315"/>
    <n v="128250887"/>
    <n v="40000"/>
    <s v=" 60 months"/>
    <n v="12.62"/>
    <x v="0"/>
    <s v="Other"/>
    <n v="12.44"/>
    <n v="0"/>
    <x v="2"/>
  </r>
  <r>
    <n v="316"/>
    <n v="138514044"/>
    <n v="20000"/>
    <s v=" 36 months"/>
    <n v="6.11"/>
    <x v="0"/>
    <s v="Debt consolidation"/>
    <n v="17.88"/>
    <n v="0"/>
    <x v="12"/>
  </r>
  <r>
    <n v="318"/>
    <n v="136313323"/>
    <n v="8000"/>
    <s v=" 36 months"/>
    <n v="11.06"/>
    <x v="0"/>
    <s v="Debt consolidation"/>
    <n v="12.27"/>
    <n v="0"/>
    <x v="29"/>
  </r>
  <r>
    <n v="319"/>
    <n v="135398746"/>
    <n v="30000"/>
    <s v=" 36 months"/>
    <n v="14.52"/>
    <x v="0"/>
    <s v="Debt consolidation"/>
    <n v="21.52"/>
    <n v="0"/>
    <x v="15"/>
  </r>
  <r>
    <n v="320"/>
    <n v="138851105"/>
    <n v="15000"/>
    <s v=" 36 months"/>
    <n v="16.91"/>
    <x v="1"/>
    <s v="Debt consolidation"/>
    <n v="18.690000000000001"/>
    <n v="0"/>
    <x v="6"/>
  </r>
  <r>
    <n v="321"/>
    <n v="126446412"/>
    <n v="25000"/>
    <s v=" 60 months"/>
    <n v="13.59"/>
    <x v="1"/>
    <s v="Debt consolidation"/>
    <n v="28.19"/>
    <n v="0"/>
    <x v="18"/>
  </r>
  <r>
    <n v="322"/>
    <n v="128251601"/>
    <n v="16000"/>
    <s v=" 60 months"/>
    <n v="13.59"/>
    <x v="1"/>
    <s v="Credit card refinancing"/>
    <n v="16.12"/>
    <n v="0"/>
    <x v="3"/>
  </r>
  <r>
    <n v="323"/>
    <n v="127960219"/>
    <n v="10000"/>
    <s v=" 36 months"/>
    <n v="6.08"/>
    <x v="0"/>
    <s v="Debt consolidation"/>
    <n v="15.4"/>
    <n v="0"/>
    <x v="34"/>
  </r>
  <r>
    <n v="324"/>
    <n v="128559952"/>
    <n v="16000"/>
    <s v=" 36 months"/>
    <n v="9.93"/>
    <x v="0"/>
    <s v="Debt consolidation"/>
    <n v="34.51"/>
    <n v="0"/>
    <x v="12"/>
  </r>
  <r>
    <n v="325"/>
    <n v="138285224"/>
    <n v="30000"/>
    <s v=" 60 months"/>
    <n v="11.55"/>
    <x v="0"/>
    <s v="Credit card refinancing"/>
    <n v="27.71"/>
    <n v="23.3"/>
    <x v="18"/>
  </r>
  <r>
    <n v="326"/>
    <n v="138787999"/>
    <n v="5000"/>
    <s v=" 36 months"/>
    <n v="7.21"/>
    <x v="0"/>
    <s v="Debt consolidation"/>
    <n v="8.2100000000000009"/>
    <n v="0"/>
    <x v="22"/>
  </r>
  <r>
    <n v="327"/>
    <n v="138089243"/>
    <n v="12000"/>
    <s v=" 36 months"/>
    <n v="7.84"/>
    <x v="0"/>
    <s v="Credit card refinancing"/>
    <n v="20.059999999999999"/>
    <n v="0"/>
    <x v="0"/>
  </r>
  <r>
    <n v="328"/>
    <n v="129827450"/>
    <n v="20000"/>
    <s v=" 60 months"/>
    <n v="26.77"/>
    <x v="5"/>
    <s v="Debt consolidation"/>
    <n v="16"/>
    <n v="0"/>
    <x v="25"/>
  </r>
  <r>
    <n v="329"/>
    <n v="137231722"/>
    <n v="3400"/>
    <s v=" 36 months"/>
    <n v="11.06"/>
    <x v="0"/>
    <s v="Vacation"/>
    <n v="18.899999999999999"/>
    <n v="0"/>
    <x v="35"/>
  </r>
  <r>
    <n v="330"/>
    <n v="137807635"/>
    <n v="10000"/>
    <s v=" 60 months"/>
    <n v="7.84"/>
    <x v="0"/>
    <s v="Debt consolidation"/>
    <n v="2.77"/>
    <n v="0"/>
    <x v="35"/>
  </r>
  <r>
    <n v="331"/>
    <n v="137285264"/>
    <n v="12000"/>
    <s v=" 36 months"/>
    <n v="12.73"/>
    <x v="0"/>
    <s v="Debt consolidation"/>
    <n v="25.19"/>
    <n v="0"/>
    <x v="2"/>
  </r>
  <r>
    <n v="332"/>
    <n v="137943914"/>
    <n v="5000"/>
    <s v=" 36 months"/>
    <n v="13.56"/>
    <x v="0"/>
    <s v="Medical expenses"/>
    <n v="1.1299999999999999"/>
    <n v="0"/>
    <x v="5"/>
  </r>
  <r>
    <n v="333"/>
    <n v="138633679"/>
    <n v="40000"/>
    <s v=" 60 months"/>
    <n v="11.55"/>
    <x v="0"/>
    <s v="Debt consolidation"/>
    <n v="29.24"/>
    <n v="35.61"/>
    <x v="15"/>
  </r>
  <r>
    <n v="334"/>
    <n v="126799022"/>
    <n v="4550"/>
    <s v=" 36 months"/>
    <n v="16.02"/>
    <x v="0"/>
    <s v="Debt consolidation"/>
    <n v="37"/>
    <n v="29.04"/>
    <x v="2"/>
  </r>
  <r>
    <n v="335"/>
    <n v="129176311"/>
    <n v="8000"/>
    <s v=" 36 months"/>
    <n v="7.34"/>
    <x v="1"/>
    <s v="Debt consolidation"/>
    <n v="4.72"/>
    <n v="0"/>
    <x v="3"/>
  </r>
  <r>
    <n v="336"/>
    <n v="128276219"/>
    <n v="5600"/>
    <s v=" 36 months"/>
    <n v="15.05"/>
    <x v="0"/>
    <s v="Credit card refinancing"/>
    <n v="20.52"/>
    <n v="0"/>
    <x v="7"/>
  </r>
  <r>
    <n v="337"/>
    <n v="138890137"/>
    <n v="35000"/>
    <s v=" 36 months"/>
    <n v="11.06"/>
    <x v="0"/>
    <s v="Debt consolidation"/>
    <n v="18.350000000000001"/>
    <n v="0"/>
    <x v="36"/>
  </r>
  <r>
    <n v="338"/>
    <n v="129111425"/>
    <n v="20000"/>
    <s v=" 36 months"/>
    <n v="7.34"/>
    <x v="0"/>
    <s v="Home improvement"/>
    <n v="16.690000000000001"/>
    <n v="0"/>
    <x v="2"/>
  </r>
  <r>
    <n v="339"/>
    <n v="138519898"/>
    <n v="18000"/>
    <s v=" 60 months"/>
    <n v="10.47"/>
    <x v="0"/>
    <s v="Credit card refinancing"/>
    <n v="16.190000000000001"/>
    <n v="0"/>
    <x v="37"/>
  </r>
  <r>
    <n v="340"/>
    <n v="127587271"/>
    <n v="12000"/>
    <s v=" 36 months"/>
    <n v="7.97"/>
    <x v="0"/>
    <s v="Debt consolidation"/>
    <n v="3.78"/>
    <n v="0"/>
    <x v="2"/>
  </r>
  <r>
    <n v="341"/>
    <n v="127015019"/>
    <n v="5000"/>
    <s v=" 36 months"/>
    <n v="9.93"/>
    <x v="0"/>
    <s v="Home improvement"/>
    <n v="26.14"/>
    <n v="0"/>
    <x v="24"/>
  </r>
  <r>
    <n v="342"/>
    <n v="136250124"/>
    <n v="21000"/>
    <s v=" 60 months"/>
    <n v="14.47"/>
    <x v="0"/>
    <s v="Credit card refinancing"/>
    <n v="19.850000000000001"/>
    <n v="0"/>
    <x v="22"/>
  </r>
  <r>
    <n v="343"/>
    <n v="140666082"/>
    <n v="40000"/>
    <s v=" 36 months"/>
    <n v="12.73"/>
    <x v="0"/>
    <s v="Debt consolidation"/>
    <n v="19.010000000000002"/>
    <n v="0"/>
    <x v="15"/>
  </r>
  <r>
    <n v="344"/>
    <n v="136573128"/>
    <n v="17600"/>
    <s v=" 36 months"/>
    <n v="22.35"/>
    <x v="0"/>
    <s v="Debt consolidation"/>
    <n v="18.32"/>
    <n v="0"/>
    <x v="35"/>
  </r>
  <r>
    <n v="345"/>
    <n v="129856374"/>
    <n v="10650"/>
    <s v=" 36 months"/>
    <n v="6.71"/>
    <x v="0"/>
    <s v="Debt consolidation"/>
    <n v="13.96"/>
    <n v="0"/>
    <x v="7"/>
  </r>
  <r>
    <n v="346"/>
    <n v="128839273"/>
    <n v="1000"/>
    <s v=" 36 months"/>
    <n v="21.45"/>
    <x v="0"/>
    <s v="Other"/>
    <n v="19.309999999999999"/>
    <n v="0"/>
    <x v="38"/>
  </r>
  <r>
    <n v="347"/>
    <n v="129094279"/>
    <n v="6500"/>
    <s v=" 36 months"/>
    <n v="10.91"/>
    <x v="0"/>
    <s v="Credit card refinancing"/>
    <n v="24.52"/>
    <n v="0"/>
    <x v="29"/>
  </r>
  <r>
    <n v="348"/>
    <n v="127169512"/>
    <n v="6600"/>
    <s v=" 36 months"/>
    <n v="7.35"/>
    <x v="0"/>
    <s v="Other"/>
    <n v="4.34"/>
    <n v="0"/>
    <x v="39"/>
  </r>
  <r>
    <n v="349"/>
    <n v="138627190"/>
    <n v="23000"/>
    <s v=" 36 months"/>
    <n v="12.73"/>
    <x v="0"/>
    <s v="Credit card refinancing"/>
    <n v="14.67"/>
    <n v="0"/>
    <x v="7"/>
  </r>
  <r>
    <n v="350"/>
    <n v="128226386"/>
    <n v="25500"/>
    <s v=" 36 months"/>
    <n v="9.93"/>
    <x v="1"/>
    <s v="Debt consolidation"/>
    <n v="17.18"/>
    <n v="0"/>
    <x v="17"/>
  </r>
  <r>
    <n v="351"/>
    <n v="137998261"/>
    <n v="25200"/>
    <s v=" 60 months"/>
    <n v="10.47"/>
    <x v="0"/>
    <s v="Debt consolidation"/>
    <n v="25.46"/>
    <n v="0"/>
    <x v="7"/>
  </r>
  <r>
    <n v="352"/>
    <n v="136258507"/>
    <n v="2800"/>
    <s v=" 36 months"/>
    <n v="20.89"/>
    <x v="0"/>
    <s v="Major purchase"/>
    <n v="11.12"/>
    <n v="0"/>
    <x v="2"/>
  </r>
  <r>
    <n v="353"/>
    <n v="136950778"/>
    <n v="12000"/>
    <s v=" 60 months"/>
    <n v="16.91"/>
    <x v="1"/>
    <s v="Credit card refinancing"/>
    <n v="24.13"/>
    <n v="0"/>
    <x v="13"/>
  </r>
  <r>
    <n v="354"/>
    <n v="128786174"/>
    <n v="36000"/>
    <s v=" 60 months"/>
    <n v="10.42"/>
    <x v="0"/>
    <s v="Credit card refinancing"/>
    <n v="11.82"/>
    <n v="12.15"/>
    <x v="0"/>
  </r>
  <r>
    <n v="355"/>
    <n v="130833743"/>
    <n v="16000"/>
    <s v=" 60 months"/>
    <n v="13.58"/>
    <x v="0"/>
    <s v="Debt consolidation"/>
    <n v="61.28"/>
    <n v="29.43"/>
    <x v="22"/>
  </r>
  <r>
    <n v="356"/>
    <n v="129050809"/>
    <n v="2000"/>
    <s v=" 36 months"/>
    <n v="9.44"/>
    <x v="0"/>
    <s v="Credit card refinancing"/>
    <n v="11.77"/>
    <n v="0"/>
    <x v="21"/>
  </r>
  <r>
    <n v="357"/>
    <n v="136789427"/>
    <n v="27000"/>
    <s v=" 60 months"/>
    <n v="13.56"/>
    <x v="0"/>
    <s v="Debt consolidation"/>
    <n v="26.92"/>
    <n v="22.44"/>
    <x v="15"/>
  </r>
  <r>
    <n v="358"/>
    <n v="125599036"/>
    <n v="12000"/>
    <s v=" 60 months"/>
    <n v="15.05"/>
    <x v="4"/>
    <s v="Vacation"/>
    <n v="26.23"/>
    <n v="0"/>
    <x v="2"/>
  </r>
  <r>
    <n v="359"/>
    <n v="136202872"/>
    <n v="5000"/>
    <s v=" 36 months"/>
    <n v="25.34"/>
    <x v="0"/>
    <s v="Debt consolidation"/>
    <n v="14.95"/>
    <n v="0"/>
    <x v="2"/>
  </r>
  <r>
    <n v="360"/>
    <n v="129035746"/>
    <n v="20000"/>
    <s v=" 60 months"/>
    <n v="12.62"/>
    <x v="0"/>
    <s v="Debt consolidation"/>
    <n v="26.79"/>
    <n v="0"/>
    <x v="18"/>
  </r>
  <r>
    <n v="361"/>
    <n v="129251063"/>
    <n v="32000"/>
    <s v=" 60 months"/>
    <n v="21.85"/>
    <x v="1"/>
    <s v="Debt consolidation"/>
    <n v="82.27"/>
    <n v="34.19"/>
    <x v="15"/>
  </r>
  <r>
    <n v="362"/>
    <n v="139705007"/>
    <n v="3500"/>
    <s v=" 36 months"/>
    <n v="7.84"/>
    <x v="0"/>
    <s v="Credit card refinancing"/>
    <n v="8.43"/>
    <n v="0"/>
    <x v="5"/>
  </r>
  <r>
    <n v="363"/>
    <n v="136080841"/>
    <n v="40000"/>
    <s v=" 60 months"/>
    <n v="11.55"/>
    <x v="0"/>
    <s v="Debt consolidation"/>
    <n v="0.28999999999999998"/>
    <n v="0"/>
    <x v="16"/>
  </r>
  <r>
    <n v="364"/>
    <n v="137502632"/>
    <n v="12000"/>
    <s v=" 36 months"/>
    <n v="16.91"/>
    <x v="0"/>
    <s v="Debt consolidation"/>
    <n v="25.4"/>
    <n v="0"/>
    <x v="5"/>
  </r>
  <r>
    <n v="365"/>
    <n v="130783762"/>
    <n v="20000"/>
    <s v=" 36 months"/>
    <n v="9.43"/>
    <x v="0"/>
    <s v="Other"/>
    <n v="2.27"/>
    <n v="0"/>
    <x v="15"/>
  </r>
  <r>
    <n v="366"/>
    <n v="129103731"/>
    <n v="20000"/>
    <s v=" 36 months"/>
    <n v="7.96"/>
    <x v="0"/>
    <s v="Business"/>
    <n v="19.2"/>
    <n v="0"/>
    <x v="15"/>
  </r>
  <r>
    <n v="367"/>
    <n v="136270199"/>
    <n v="16000"/>
    <s v=" 60 months"/>
    <n v="7.84"/>
    <x v="0"/>
    <s v="Debt consolidation"/>
    <n v="6.84"/>
    <n v="0"/>
    <x v="7"/>
  </r>
  <r>
    <n v="368"/>
    <n v="127486954"/>
    <n v="40000"/>
    <s v=" 60 months"/>
    <n v="10.91"/>
    <x v="0"/>
    <s v="Credit card refinancing"/>
    <n v="23.72"/>
    <n v="0"/>
    <x v="4"/>
  </r>
  <r>
    <n v="369"/>
    <n v="129968437"/>
    <n v="40000"/>
    <s v=" 60 months"/>
    <n v="13.58"/>
    <x v="1"/>
    <s v="Credit card refinancing"/>
    <n v="22.38"/>
    <n v="0"/>
    <x v="14"/>
  </r>
  <r>
    <n v="370"/>
    <n v="141030506"/>
    <n v="6400"/>
    <s v=" 36 months"/>
    <n v="16.14"/>
    <x v="1"/>
    <s v="Debt consolidation"/>
    <n v="17.760000000000002"/>
    <n v="0"/>
    <x v="4"/>
  </r>
  <r>
    <n v="371"/>
    <n v="137654643"/>
    <n v="6000"/>
    <s v=" 36 months"/>
    <n v="11.55"/>
    <x v="0"/>
    <s v="Credit card refinancing"/>
    <n v="15.31"/>
    <n v="0"/>
    <x v="29"/>
  </r>
  <r>
    <n v="372"/>
    <n v="139874458"/>
    <n v="24000"/>
    <s v=" 60 months"/>
    <n v="8.4600000000000009"/>
    <x v="0"/>
    <s v="Credit card refinancing"/>
    <n v="16.34"/>
    <n v="0"/>
    <x v="21"/>
  </r>
  <r>
    <n v="373"/>
    <n v="138405028"/>
    <n v="4300"/>
    <s v=" 36 months"/>
    <n v="16.14"/>
    <x v="0"/>
    <s v="Car financing"/>
    <n v="26.45"/>
    <n v="0"/>
    <x v="5"/>
  </r>
  <r>
    <n v="374"/>
    <n v="138877063"/>
    <n v="36000"/>
    <s v=" 36 months"/>
    <n v="11.55"/>
    <x v="0"/>
    <s v="Debt consolidation"/>
    <n v="8.68"/>
    <n v="0"/>
    <x v="14"/>
  </r>
  <r>
    <n v="375"/>
    <n v="140694188"/>
    <n v="11000"/>
    <s v=" 36 months"/>
    <n v="8.4600000000000009"/>
    <x v="0"/>
    <s v="Other"/>
    <n v="10.050000000000001"/>
    <n v="0"/>
    <x v="36"/>
  </r>
  <r>
    <n v="376"/>
    <n v="130761276"/>
    <n v="8000"/>
    <s v=" 36 months"/>
    <n v="13.58"/>
    <x v="1"/>
    <s v="Debt consolidation"/>
    <n v="4.9400000000000004"/>
    <n v="0"/>
    <x v="2"/>
  </r>
  <r>
    <n v="377"/>
    <n v="139843588"/>
    <n v="15000"/>
    <s v=" 60 months"/>
    <n v="10.47"/>
    <x v="0"/>
    <s v="Debt consolidation"/>
    <n v="12.78"/>
    <n v="0"/>
    <x v="2"/>
  </r>
  <r>
    <n v="378"/>
    <n v="140121071"/>
    <n v="11200"/>
    <s v=" 60 months"/>
    <n v="11.55"/>
    <x v="0"/>
    <s v="Debt consolidation"/>
    <n v="25.24"/>
    <n v="0"/>
    <x v="26"/>
  </r>
  <r>
    <n v="379"/>
    <n v="126236950"/>
    <n v="5000"/>
    <s v=" 36 months"/>
    <n v="7.97"/>
    <x v="0"/>
    <s v="Medical expenses"/>
    <n v="22.58"/>
    <n v="35.369999999999997"/>
    <x v="39"/>
  </r>
  <r>
    <n v="380"/>
    <n v="138515097"/>
    <n v="4400"/>
    <s v=" 36 months"/>
    <n v="6.11"/>
    <x v="0"/>
    <s v="Credit card refinancing"/>
    <n v="19.690000000000001"/>
    <n v="0"/>
    <x v="32"/>
  </r>
  <r>
    <n v="381"/>
    <n v="136470934"/>
    <n v="13000"/>
    <s v=" 60 months"/>
    <n v="16.91"/>
    <x v="0"/>
    <s v="Debt consolidation"/>
    <n v="23.66"/>
    <n v="0"/>
    <x v="18"/>
  </r>
  <r>
    <n v="382"/>
    <n v="127270589"/>
    <n v="3000"/>
    <s v=" 36 months"/>
    <n v="19.03"/>
    <x v="4"/>
    <s v="Vacation"/>
    <n v="15.8"/>
    <n v="0"/>
    <x v="15"/>
  </r>
  <r>
    <n v="383"/>
    <n v="129814698"/>
    <n v="7000"/>
    <s v=" 36 months"/>
    <n v="20.39"/>
    <x v="0"/>
    <s v="Credit card refinancing"/>
    <n v="39.53"/>
    <n v="0"/>
    <x v="3"/>
  </r>
  <r>
    <n v="384"/>
    <n v="140249484"/>
    <n v="35000"/>
    <s v=" 60 months"/>
    <n v="11.55"/>
    <x v="0"/>
    <s v="Other"/>
    <n v="15.62"/>
    <n v="0"/>
    <x v="27"/>
  </r>
  <r>
    <n v="385"/>
    <n v="126820876"/>
    <n v="12000"/>
    <s v=" 60 months"/>
    <n v="15.05"/>
    <x v="2"/>
    <s v="Credit card refinancing"/>
    <n v="5.33"/>
    <n v="0"/>
    <x v="3"/>
  </r>
  <r>
    <n v="386"/>
    <n v="137251550"/>
    <n v="5000"/>
    <s v=" 36 months"/>
    <n v="10.47"/>
    <x v="0"/>
    <s v="Credit card refinancing"/>
    <n v="14.01"/>
    <n v="0"/>
    <x v="3"/>
  </r>
  <r>
    <n v="387"/>
    <n v="136611856"/>
    <n v="15000"/>
    <s v=" 36 months"/>
    <n v="16.14"/>
    <x v="0"/>
    <s v="Debt consolidation"/>
    <n v="6.43"/>
    <n v="0"/>
    <x v="2"/>
  </r>
  <r>
    <n v="388"/>
    <n v="136608075"/>
    <n v="10000"/>
    <s v=" 60 months"/>
    <n v="25.34"/>
    <x v="0"/>
    <s v="Credit card refinancing"/>
    <n v="21.31"/>
    <n v="0"/>
    <x v="7"/>
  </r>
  <r>
    <n v="389"/>
    <n v="128827642"/>
    <n v="27000"/>
    <s v=" 36 months"/>
    <n v="10.42"/>
    <x v="1"/>
    <s v="Credit card refinancing"/>
    <n v="11.15"/>
    <n v="0"/>
    <x v="2"/>
  </r>
  <r>
    <n v="390"/>
    <n v="130664521"/>
    <n v="2000"/>
    <s v=" 36 months"/>
    <n v="12.61"/>
    <x v="0"/>
    <s v="Other"/>
    <n v="33.1"/>
    <n v="0"/>
    <x v="3"/>
  </r>
  <r>
    <n v="391"/>
    <n v="125511547"/>
    <n v="11000"/>
    <s v=" 36 months"/>
    <n v="7.97"/>
    <x v="1"/>
    <s v="Debt consolidation"/>
    <n v="14.3"/>
    <n v="0"/>
    <x v="7"/>
  </r>
  <r>
    <n v="392"/>
    <n v="127861946"/>
    <n v="25000"/>
    <s v=" 36 months"/>
    <n v="6.08"/>
    <x v="0"/>
    <s v="Debt consolidation"/>
    <n v="2.56"/>
    <n v="0"/>
    <x v="40"/>
  </r>
  <r>
    <n v="393"/>
    <n v="138491559"/>
    <n v="6500"/>
    <s v=" 36 months"/>
    <n v="12.73"/>
    <x v="0"/>
    <s v="Debt consolidation"/>
    <n v="24.45"/>
    <n v="0"/>
    <x v="15"/>
  </r>
  <r>
    <n v="394"/>
    <n v="130373330"/>
    <n v="4000"/>
    <s v=" 36 months"/>
    <n v="9.92"/>
    <x v="0"/>
    <s v="Debt consolidation"/>
    <n v="9.82"/>
    <n v="0"/>
    <x v="38"/>
  </r>
  <r>
    <n v="395"/>
    <n v="137160314"/>
    <n v="40000"/>
    <s v=" 36 months"/>
    <n v="6.11"/>
    <x v="0"/>
    <s v="Credit card refinancing"/>
    <n v="14.64"/>
    <n v="0"/>
    <x v="15"/>
  </r>
  <r>
    <n v="396"/>
    <n v="136245372"/>
    <n v="7000"/>
    <s v=" 36 months"/>
    <n v="20.89"/>
    <x v="0"/>
    <s v="Debt consolidation"/>
    <n v="36.92"/>
    <n v="0"/>
    <x v="28"/>
  </r>
  <r>
    <n v="397"/>
    <n v="139213302"/>
    <n v="12000"/>
    <s v=" 36 months"/>
    <n v="6.67"/>
    <x v="0"/>
    <s v="Credit card refinancing"/>
    <n v="12.65"/>
    <n v="0"/>
    <x v="29"/>
  </r>
  <r>
    <n v="398"/>
    <n v="140829969"/>
    <n v="10500"/>
    <s v=" 36 months"/>
    <n v="7.84"/>
    <x v="0"/>
    <s v="Debt consolidation"/>
    <n v="22.73"/>
    <n v="0"/>
    <x v="15"/>
  </r>
  <r>
    <n v="399"/>
    <n v="136246803"/>
    <n v="20000"/>
    <s v=" 60 months"/>
    <n v="10.08"/>
    <x v="0"/>
    <s v="Credit card refinancing"/>
    <n v="13.72"/>
    <n v="0"/>
    <x v="2"/>
  </r>
  <r>
    <n v="400"/>
    <n v="127247847"/>
    <n v="5000"/>
    <s v=" 36 months"/>
    <n v="14.08"/>
    <x v="0"/>
    <s v="Credit card refinancing"/>
    <n v="6.79"/>
    <n v="0"/>
    <x v="18"/>
  </r>
  <r>
    <n v="401"/>
    <n v="135998707"/>
    <n v="10000"/>
    <s v=" 36 months"/>
    <n v="9.58"/>
    <x v="0"/>
    <s v="Debt consolidation"/>
    <n v="25.28"/>
    <n v="0"/>
    <x v="7"/>
  </r>
  <r>
    <n v="402"/>
    <n v="140387454"/>
    <n v="19950"/>
    <s v=" 60 months"/>
    <n v="10.47"/>
    <x v="0"/>
    <s v="Debt consolidation"/>
    <n v="9.01"/>
    <n v="9.1199999999999992"/>
    <x v="14"/>
  </r>
  <r>
    <n v="403"/>
    <n v="135433573"/>
    <n v="21000"/>
    <s v=" 60 months"/>
    <n v="11.05"/>
    <x v="0"/>
    <s v="Debt consolidation"/>
    <n v="7.8"/>
    <n v="0"/>
    <x v="7"/>
  </r>
  <r>
    <n v="404"/>
    <n v="126818775"/>
    <n v="3000"/>
    <s v=" 36 months"/>
    <n v="7.35"/>
    <x v="0"/>
    <s v="Other"/>
    <n v="31.13"/>
    <n v="0"/>
    <x v="2"/>
  </r>
  <r>
    <n v="405"/>
    <n v="130462674"/>
    <n v="9000"/>
    <s v=" 36 months"/>
    <n v="5.31"/>
    <x v="0"/>
    <s v="Debt consolidation"/>
    <n v="15.27"/>
    <n v="0"/>
    <x v="2"/>
  </r>
  <r>
    <n v="406"/>
    <n v="137376499"/>
    <n v="16000"/>
    <s v=" 36 months"/>
    <n v="7.84"/>
    <x v="0"/>
    <s v="Credit card refinancing"/>
    <n v="11.05"/>
    <n v="0"/>
    <x v="27"/>
  </r>
  <r>
    <n v="407"/>
    <n v="130244205"/>
    <n v="16000"/>
    <s v=" 60 months"/>
    <n v="28.72"/>
    <x v="2"/>
    <s v="Debt consolidation"/>
    <n v="20.25"/>
    <n v="0"/>
    <x v="11"/>
  </r>
  <r>
    <n v="408"/>
    <n v="127738123"/>
    <n v="14400"/>
    <s v=" 36 months"/>
    <n v="14.08"/>
    <x v="0"/>
    <s v="Credit card refinancing"/>
    <n v="71.92"/>
    <n v="28.13"/>
    <x v="15"/>
  </r>
  <r>
    <n v="409"/>
    <n v="138784453"/>
    <n v="10000"/>
    <s v=" 36 months"/>
    <n v="11.06"/>
    <x v="1"/>
    <s v="Credit card refinancing"/>
    <n v="13.31"/>
    <n v="0"/>
    <x v="14"/>
  </r>
  <r>
    <n v="410"/>
    <n v="136460068"/>
    <n v="5675"/>
    <s v=" 36 months"/>
    <n v="8.4600000000000009"/>
    <x v="0"/>
    <s v="Credit card refinancing"/>
    <n v="5.78"/>
    <n v="6.21"/>
    <x v="0"/>
  </r>
  <r>
    <n v="411"/>
    <n v="130914722"/>
    <n v="26000"/>
    <s v=" 60 months"/>
    <n v="18.45"/>
    <x v="0"/>
    <s v="Debt consolidation"/>
    <n v="23.91"/>
    <n v="0"/>
    <x v="5"/>
  </r>
  <r>
    <n v="412"/>
    <n v="140137810"/>
    <n v="10000"/>
    <s v=" 36 months"/>
    <n v="11.55"/>
    <x v="0"/>
    <s v="Debt consolidation"/>
    <n v="10.06"/>
    <n v="0"/>
    <x v="36"/>
  </r>
  <r>
    <n v="413"/>
    <n v="138428359"/>
    <n v="30000"/>
    <s v=" 36 months"/>
    <n v="16.14"/>
    <x v="0"/>
    <s v="Debt consolidation"/>
    <n v="12.85"/>
    <n v="0"/>
    <x v="7"/>
  </r>
  <r>
    <n v="414"/>
    <n v="136642259"/>
    <n v="28000"/>
    <s v=" 60 months"/>
    <n v="19.920000000000002"/>
    <x v="0"/>
    <s v="Debt consolidation"/>
    <n v="12.8"/>
    <n v="0"/>
    <x v="17"/>
  </r>
  <r>
    <n v="415"/>
    <n v="128119110"/>
    <n v="10000"/>
    <s v=" 60 months"/>
    <n v="24.85"/>
    <x v="0"/>
    <s v="Debt consolidation"/>
    <n v="14.51"/>
    <n v="0"/>
    <x v="3"/>
  </r>
  <r>
    <n v="416"/>
    <n v="129137723"/>
    <n v="30000"/>
    <s v=" 60 months"/>
    <n v="19.420000000000002"/>
    <x v="0"/>
    <s v="Debt consolidation"/>
    <n v="14.86"/>
    <n v="0"/>
    <x v="6"/>
  </r>
  <r>
    <n v="417"/>
    <n v="128946423"/>
    <n v="10000"/>
    <s v=" 60 months"/>
    <n v="19.03"/>
    <x v="0"/>
    <s v="Debt consolidation"/>
    <n v="34.92"/>
    <n v="18.82"/>
    <x v="12"/>
  </r>
  <r>
    <n v="418"/>
    <n v="128875588"/>
    <n v="36000"/>
    <s v=" 60 months"/>
    <n v="9.44"/>
    <x v="1"/>
    <s v="Debt consolidation"/>
    <n v="15.74"/>
    <n v="0"/>
    <x v="7"/>
  </r>
  <r>
    <n v="419"/>
    <n v="130346739"/>
    <n v="3000"/>
    <s v=" 36 months"/>
    <n v="11.98"/>
    <x v="0"/>
    <s v="Car financing"/>
    <n v="9.18"/>
    <n v="0"/>
    <x v="2"/>
  </r>
  <r>
    <n v="420"/>
    <n v="139187019"/>
    <n v="6000"/>
    <s v=" 36 months"/>
    <n v="6.11"/>
    <x v="0"/>
    <s v="Debt consolidation"/>
    <n v="27.71"/>
    <n v="0"/>
    <x v="12"/>
  </r>
  <r>
    <n v="421"/>
    <n v="139315017"/>
    <n v="2000"/>
    <s v=" 36 months"/>
    <n v="16.14"/>
    <x v="0"/>
    <s v="Moving and relocation"/>
    <n v="19.66"/>
    <n v="0"/>
    <x v="41"/>
  </r>
  <r>
    <n v="422"/>
    <n v="130756241"/>
    <n v="3000"/>
    <s v=" 36 months"/>
    <n v="16.010000000000002"/>
    <x v="0"/>
    <s v="Home buying"/>
    <n v="24.19"/>
    <n v="0"/>
    <x v="23"/>
  </r>
  <r>
    <n v="423"/>
    <n v="137520300"/>
    <n v="11200"/>
    <s v=" 60 months"/>
    <n v="13.56"/>
    <x v="0"/>
    <s v="Debt consolidation"/>
    <n v="24.82"/>
    <n v="0"/>
    <x v="6"/>
  </r>
  <r>
    <n v="424"/>
    <n v="136155142"/>
    <n v="15000"/>
    <s v=" 36 months"/>
    <n v="8.4600000000000009"/>
    <x v="0"/>
    <s v="Credit card refinancing"/>
    <n v="35.18"/>
    <n v="0"/>
    <x v="38"/>
  </r>
  <r>
    <n v="425"/>
    <n v="129674336"/>
    <n v="7700"/>
    <s v=" 36 months"/>
    <n v="25.81"/>
    <x v="0"/>
    <s v="Debt consolidation"/>
    <n v="66.37"/>
    <n v="17.829999999999998"/>
    <x v="11"/>
  </r>
  <r>
    <n v="426"/>
    <n v="140794533"/>
    <n v="24500"/>
    <s v=" 60 months"/>
    <n v="15.02"/>
    <x v="0"/>
    <s v="Debt consolidation"/>
    <n v="18.760000000000002"/>
    <n v="0"/>
    <x v="24"/>
  </r>
  <r>
    <n v="427"/>
    <n v="139918851"/>
    <n v="15000"/>
    <s v=" 60 months"/>
    <n v="17.97"/>
    <x v="4"/>
    <s v="Credit card refinancing"/>
    <n v="39.97"/>
    <n v="0"/>
    <x v="7"/>
  </r>
  <r>
    <n v="428"/>
    <n v="139425393"/>
    <n v="16825"/>
    <s v=" 36 months"/>
    <n v="8.4600000000000009"/>
    <x v="0"/>
    <s v="Debt consolidation"/>
    <n v="28.91"/>
    <n v="33.979999999999997"/>
    <x v="21"/>
  </r>
  <r>
    <n v="429"/>
    <n v="128528661"/>
    <n v="16800"/>
    <s v=" 60 months"/>
    <n v="24.85"/>
    <x v="0"/>
    <s v="Debt consolidation"/>
    <n v="10.98"/>
    <n v="17.82"/>
    <x v="10"/>
  </r>
  <r>
    <n v="430"/>
    <n v="130606150"/>
    <n v="20000"/>
    <s v=" 36 months"/>
    <n v="11.98"/>
    <x v="0"/>
    <s v="Car financing"/>
    <n v="6.95"/>
    <n v="0"/>
    <x v="2"/>
  </r>
  <r>
    <n v="431"/>
    <n v="126845176"/>
    <n v="5000"/>
    <s v=" 36 months"/>
    <n v="17.09"/>
    <x v="0"/>
    <s v="Debt consolidation"/>
    <n v="20.399999999999999"/>
    <n v="0"/>
    <x v="15"/>
  </r>
  <r>
    <n v="432"/>
    <n v="130065402"/>
    <n v="30000"/>
    <s v=" 60 months"/>
    <n v="19.420000000000002"/>
    <x v="0"/>
    <s v="Other"/>
    <n v="0.69"/>
    <n v="0"/>
    <x v="0"/>
  </r>
  <r>
    <n v="433"/>
    <n v="138031203"/>
    <n v="10000"/>
    <s v=" 36 months"/>
    <n v="20.89"/>
    <x v="0"/>
    <s v="Debt consolidation"/>
    <n v="37.799999999999997"/>
    <n v="24.97"/>
    <x v="13"/>
  </r>
  <r>
    <n v="434"/>
    <n v="129253797"/>
    <n v="36000"/>
    <s v=" 36 months"/>
    <n v="6.07"/>
    <x v="0"/>
    <s v="Business"/>
    <n v="17.420000000000002"/>
    <n v="0"/>
    <x v="5"/>
  </r>
  <r>
    <n v="435"/>
    <n v="128893391"/>
    <n v="5000"/>
    <s v=" 36 months"/>
    <n v="7.97"/>
    <x v="0"/>
    <s v="Debt consolidation"/>
    <n v="8.7100000000000009"/>
    <n v="0"/>
    <x v="28"/>
  </r>
  <r>
    <n v="436"/>
    <n v="129761635"/>
    <n v="28000"/>
    <s v=" 60 months"/>
    <n v="19.420000000000002"/>
    <x v="0"/>
    <s v="Debt consolidation"/>
    <n v="4.84"/>
    <n v="0"/>
    <x v="15"/>
  </r>
  <r>
    <n v="437"/>
    <n v="129048614"/>
    <n v="24000"/>
    <s v=" 36 months"/>
    <n v="10.91"/>
    <x v="0"/>
    <s v="Debt consolidation"/>
    <n v="28.9"/>
    <n v="0"/>
    <x v="2"/>
  </r>
  <r>
    <n v="438"/>
    <n v="138600153"/>
    <n v="40000"/>
    <s v=" 36 months"/>
    <n v="8.4600000000000009"/>
    <x v="0"/>
    <s v="Debt consolidation"/>
    <n v="24.63"/>
    <n v="17.649999999999999"/>
    <x v="27"/>
  </r>
  <r>
    <n v="439"/>
    <n v="138252586"/>
    <n v="25000"/>
    <s v=" 60 months"/>
    <n v="10.47"/>
    <x v="0"/>
    <s v="Home improvement"/>
    <n v="42.65"/>
    <n v="19.690000000000001"/>
    <x v="17"/>
  </r>
  <r>
    <n v="440"/>
    <n v="129165898"/>
    <n v="25000"/>
    <s v=" 60 months"/>
    <n v="11.98"/>
    <x v="0"/>
    <s v="Debt consolidation"/>
    <n v="16.760000000000002"/>
    <n v="0"/>
    <x v="6"/>
  </r>
  <r>
    <n v="547"/>
    <n v="127947614"/>
    <n v="3000"/>
    <s v=" 36 months"/>
    <n v="7.97"/>
    <x v="0"/>
    <s v="Debt consolidation"/>
    <n v="31.52"/>
    <n v="0"/>
    <x v="25"/>
  </r>
  <r>
    <n v="548"/>
    <n v="126021393"/>
    <n v="7200"/>
    <s v=" 36 months"/>
    <n v="14.08"/>
    <x v="0"/>
    <s v="Home improvement"/>
    <n v="11.82"/>
    <n v="0"/>
    <x v="42"/>
  </r>
  <r>
    <n v="549"/>
    <n v="127046986"/>
    <n v="8000"/>
    <s v=" 36 months"/>
    <n v="7.97"/>
    <x v="0"/>
    <s v="Debt consolidation"/>
    <n v="11.49"/>
    <n v="0"/>
    <x v="2"/>
  </r>
  <r>
    <n v="550"/>
    <n v="129434152"/>
    <n v="6000"/>
    <s v=" 36 months"/>
    <n v="15.04"/>
    <x v="0"/>
    <s v="Moving and relocation"/>
    <n v="15.9"/>
    <n v="0"/>
    <x v="14"/>
  </r>
  <r>
    <n v="551"/>
    <n v="136240046"/>
    <n v="24000"/>
    <s v=" 36 months"/>
    <n v="10.08"/>
    <x v="0"/>
    <s v="Debt consolidation"/>
    <n v="32.99"/>
    <n v="0"/>
    <x v="18"/>
  </r>
  <r>
    <n v="552"/>
    <n v="136831480"/>
    <n v="35000"/>
    <s v=" 36 months"/>
    <n v="10.47"/>
    <x v="0"/>
    <s v="Debt consolidation"/>
    <n v="19.97"/>
    <n v="0"/>
    <x v="43"/>
  </r>
  <r>
    <n v="553"/>
    <n v="139580945"/>
    <n v="10000"/>
    <s v=" 36 months"/>
    <n v="14.47"/>
    <x v="0"/>
    <s v="Credit card refinancing"/>
    <n v="8.31"/>
    <n v="0"/>
    <x v="2"/>
  </r>
  <r>
    <n v="554"/>
    <n v="129301851"/>
    <n v="24000"/>
    <s v=" 60 months"/>
    <n v="9.43"/>
    <x v="0"/>
    <s v="Credit card refinancing"/>
    <n v="16.82"/>
    <n v="0"/>
    <x v="13"/>
  </r>
  <r>
    <n v="555"/>
    <n v="128087567"/>
    <n v="10000"/>
    <s v=" 36 months"/>
    <n v="12.62"/>
    <x v="0"/>
    <s v="Credit card refinancing"/>
    <n v="12.12"/>
    <n v="0"/>
    <x v="32"/>
  </r>
  <r>
    <n v="556"/>
    <n v="139328397"/>
    <n v="18000"/>
    <s v=" 36 months"/>
    <n v="12.73"/>
    <x v="1"/>
    <s v="Debt consolidation"/>
    <n v="11.78"/>
    <n v="0"/>
    <x v="2"/>
  </r>
  <r>
    <n v="557"/>
    <n v="138503784"/>
    <n v="40000"/>
    <s v=" 36 months"/>
    <n v="6.67"/>
    <x v="0"/>
    <s v="Credit card refinancing"/>
    <n v="23.47"/>
    <n v="24.92"/>
    <x v="18"/>
  </r>
  <r>
    <n v="558"/>
    <n v="129582262"/>
    <n v="10000"/>
    <s v=" 36 months"/>
    <n v="7.96"/>
    <x v="0"/>
    <s v="Credit card refinancing"/>
    <n v="15.35"/>
    <n v="0"/>
    <x v="18"/>
  </r>
  <r>
    <n v="559"/>
    <n v="128530481"/>
    <n v="30000"/>
    <s v=" 60 months"/>
    <n v="17.09"/>
    <x v="0"/>
    <s v="Debt consolidation"/>
    <n v="19.88"/>
    <n v="19.23"/>
    <x v="3"/>
  </r>
  <r>
    <n v="560"/>
    <n v="127147721"/>
    <n v="3200"/>
    <s v=" 36 months"/>
    <n v="6.08"/>
    <x v="0"/>
    <s v="Credit card refinancing"/>
    <n v="8.73"/>
    <n v="0"/>
    <x v="25"/>
  </r>
  <r>
    <n v="561"/>
    <n v="140748200"/>
    <n v="21000"/>
    <s v=" 36 months"/>
    <n v="6.67"/>
    <x v="0"/>
    <s v="Home improvement"/>
    <n v="36.64"/>
    <n v="0"/>
    <x v="12"/>
  </r>
  <r>
    <n v="562"/>
    <n v="140063080"/>
    <n v="20000"/>
    <s v=" 60 months"/>
    <n v="11.55"/>
    <x v="0"/>
    <s v="Other"/>
    <n v="69.47"/>
    <n v="9.1"/>
    <x v="19"/>
  </r>
  <r>
    <n v="563"/>
    <n v="137049604"/>
    <n v="15000"/>
    <s v=" 36 months"/>
    <n v="10.08"/>
    <x v="0"/>
    <s v="Debt consolidation"/>
    <n v="17.63"/>
    <n v="0"/>
    <x v="2"/>
  </r>
  <r>
    <n v="564"/>
    <n v="138108210"/>
    <n v="12000"/>
    <s v=" 36 months"/>
    <n v="8.4600000000000009"/>
    <x v="0"/>
    <s v="Credit card refinancing"/>
    <n v="13.22"/>
    <n v="0"/>
    <x v="35"/>
  </r>
  <r>
    <n v="565"/>
    <n v="137401734"/>
    <n v="6000"/>
    <s v=" 36 months"/>
    <n v="8.4600000000000009"/>
    <x v="0"/>
    <s v="Credit card refinancing"/>
    <n v="2.97"/>
    <n v="0"/>
    <x v="7"/>
  </r>
  <r>
    <n v="566"/>
    <n v="139973717"/>
    <n v="10000"/>
    <s v=" 36 months"/>
    <n v="6.67"/>
    <x v="0"/>
    <s v="Home improvement"/>
    <n v="12.98"/>
    <n v="0"/>
    <x v="2"/>
  </r>
  <r>
    <n v="567"/>
    <n v="136535986"/>
    <n v="10000"/>
    <s v=" 36 months"/>
    <n v="8.4600000000000009"/>
    <x v="0"/>
    <s v="Debt consolidation"/>
    <n v="19.559999999999999"/>
    <n v="0"/>
    <x v="15"/>
  </r>
  <r>
    <n v="568"/>
    <n v="137061778"/>
    <n v="32000"/>
    <s v=" 36 months"/>
    <n v="15.02"/>
    <x v="0"/>
    <s v="Debt consolidation"/>
    <n v="31.3"/>
    <n v="0"/>
    <x v="12"/>
  </r>
  <r>
    <n v="569"/>
    <n v="128593090"/>
    <n v="40000"/>
    <s v=" 36 months"/>
    <n v="5.32"/>
    <x v="0"/>
    <s v="Debt consolidation"/>
    <n v="12.71"/>
    <n v="0"/>
    <x v="2"/>
  </r>
  <r>
    <n v="570"/>
    <n v="129039904"/>
    <n v="20000"/>
    <s v=" 36 months"/>
    <n v="9.44"/>
    <x v="0"/>
    <s v="Credit card refinancing"/>
    <n v="6.72"/>
    <n v="0"/>
    <x v="5"/>
  </r>
  <r>
    <n v="571"/>
    <n v="127338386"/>
    <n v="9000"/>
    <s v=" 36 months"/>
    <n v="9.44"/>
    <x v="0"/>
    <s v="Other"/>
    <n v="20.09"/>
    <n v="11.14"/>
    <x v="29"/>
  </r>
  <r>
    <n v="572"/>
    <n v="129752043"/>
    <n v="8000"/>
    <s v=" 36 months"/>
    <n v="13.58"/>
    <x v="0"/>
    <s v="Credit card refinancing"/>
    <n v="20.18"/>
    <n v="0"/>
    <x v="38"/>
  </r>
  <r>
    <n v="573"/>
    <n v="130069846"/>
    <n v="3500"/>
    <s v=" 36 months"/>
    <n v="14.07"/>
    <x v="1"/>
    <s v="Debt consolidation"/>
    <n v="39.270000000000003"/>
    <n v="0"/>
    <x v="3"/>
  </r>
  <r>
    <n v="574"/>
    <n v="129968613"/>
    <n v="4200"/>
    <s v=" 36 months"/>
    <n v="10.41"/>
    <x v="0"/>
    <s v="Car financing"/>
    <n v="13.11"/>
    <n v="0"/>
    <x v="27"/>
  </r>
  <r>
    <n v="575"/>
    <n v="128984605"/>
    <n v="10000"/>
    <s v=" 36 months"/>
    <n v="16.02"/>
    <x v="1"/>
    <s v="Other"/>
    <n v="47.76"/>
    <n v="35.14"/>
    <x v="3"/>
  </r>
  <r>
    <n v="576"/>
    <n v="136648774"/>
    <n v="3500"/>
    <s v=" 36 months"/>
    <n v="8.4600000000000009"/>
    <x v="0"/>
    <s v="Debt consolidation"/>
    <n v="20.45"/>
    <n v="0"/>
    <x v="32"/>
  </r>
  <r>
    <n v="577"/>
    <n v="140323197"/>
    <n v="5000"/>
    <s v=" 36 months"/>
    <n v="12.73"/>
    <x v="0"/>
    <s v="Home improvement"/>
    <n v="3.53"/>
    <n v="0"/>
    <x v="2"/>
  </r>
  <r>
    <n v="578"/>
    <n v="129291165"/>
    <n v="15000"/>
    <s v=" 36 months"/>
    <n v="5.31"/>
    <x v="0"/>
    <s v="Home improvement"/>
    <n v="5.83"/>
    <n v="0"/>
    <x v="2"/>
  </r>
  <r>
    <n v="579"/>
    <n v="136580263"/>
    <n v="20000"/>
    <s v=" 36 months"/>
    <n v="12.73"/>
    <x v="1"/>
    <s v="Other"/>
    <n v="17.149999999999999"/>
    <n v="0"/>
    <x v="7"/>
  </r>
  <r>
    <n v="580"/>
    <n v="137309132"/>
    <n v="20000"/>
    <s v=" 36 months"/>
    <n v="17.97"/>
    <x v="0"/>
    <s v="Debt consolidation"/>
    <n v="20.25"/>
    <n v="0"/>
    <x v="22"/>
  </r>
  <r>
    <n v="581"/>
    <n v="135892951"/>
    <n v="35000"/>
    <s v=" 36 months"/>
    <n v="5.31"/>
    <x v="0"/>
    <s v="Debt consolidation"/>
    <n v="18.72"/>
    <n v="0"/>
    <x v="15"/>
  </r>
  <r>
    <n v="582"/>
    <n v="137731259"/>
    <n v="25000"/>
    <s v=" 60 months"/>
    <n v="8.4600000000000009"/>
    <x v="0"/>
    <s v="Debt consolidation"/>
    <n v="9.17"/>
    <n v="0"/>
    <x v="2"/>
  </r>
  <r>
    <n v="583"/>
    <n v="126833854"/>
    <n v="25000"/>
    <s v=" 36 months"/>
    <n v="6.72"/>
    <x v="1"/>
    <s v="Business"/>
    <n v="3.26"/>
    <n v="0"/>
    <x v="2"/>
  </r>
  <r>
    <n v="584"/>
    <n v="136528893"/>
    <n v="1000"/>
    <s v=" 36 months"/>
    <n v="8.4600000000000009"/>
    <x v="1"/>
    <s v="Vacation"/>
    <n v="15.96"/>
    <n v="0"/>
    <x v="7"/>
  </r>
  <r>
    <n v="585"/>
    <n v="137810374"/>
    <n v="18000"/>
    <s v=" 60 months"/>
    <n v="14.47"/>
    <x v="1"/>
    <s v="Debt consolidation"/>
    <n v="10.029999999999999"/>
    <n v="0"/>
    <x v="26"/>
  </r>
  <r>
    <n v="586"/>
    <n v="137893419"/>
    <n v="6000"/>
    <s v=" 36 months"/>
    <n v="17.97"/>
    <x v="0"/>
    <s v="Debt consolidation"/>
    <n v="27.92"/>
    <n v="0"/>
    <x v="28"/>
  </r>
  <r>
    <n v="603"/>
    <n v="140249451"/>
    <n v="12000"/>
    <s v=" 36 months"/>
    <n v="12.73"/>
    <x v="0"/>
    <s v="Debt consolidation"/>
    <n v="41.92"/>
    <n v="17.73"/>
    <x v="7"/>
  </r>
  <r>
    <n v="604"/>
    <n v="127967639"/>
    <n v="24000"/>
    <s v=" 60 months"/>
    <n v="15.05"/>
    <x v="0"/>
    <s v="Debt consolidation"/>
    <n v="31.71"/>
    <n v="0"/>
    <x v="8"/>
  </r>
  <r>
    <n v="605"/>
    <n v="130393730"/>
    <n v="36050"/>
    <s v=" 36 months"/>
    <n v="6.07"/>
    <x v="1"/>
    <s v="Debt consolidation"/>
    <n v="25.89"/>
    <n v="14.72"/>
    <x v="15"/>
  </r>
  <r>
    <n v="606"/>
    <n v="138679124"/>
    <n v="18000"/>
    <s v=" 60 months"/>
    <n v="13.56"/>
    <x v="0"/>
    <s v="Debt consolidation"/>
    <n v="16.61"/>
    <n v="0"/>
    <x v="15"/>
  </r>
  <r>
    <n v="608"/>
    <n v="127184146"/>
    <n v="3500"/>
    <s v=" 36 months"/>
    <n v="11.99"/>
    <x v="1"/>
    <s v="Other"/>
    <n v="9.1199999999999992"/>
    <n v="0"/>
    <x v="28"/>
  </r>
  <r>
    <n v="609"/>
    <n v="140294896"/>
    <n v="10000"/>
    <s v=" 60 months"/>
    <n v="15.02"/>
    <x v="0"/>
    <s v="Debt consolidation"/>
    <n v="24.08"/>
    <n v="0"/>
    <x v="29"/>
  </r>
  <r>
    <n v="611"/>
    <n v="129507868"/>
    <n v="34000"/>
    <s v=" 60 months"/>
    <n v="10.41"/>
    <x v="0"/>
    <s v="Credit card refinancing"/>
    <n v="19.86"/>
    <n v="0"/>
    <x v="7"/>
  </r>
  <r>
    <n v="612"/>
    <n v="129042065"/>
    <n v="30000"/>
    <s v=" 36 months"/>
    <n v="6.08"/>
    <x v="0"/>
    <s v="Debt consolidation"/>
    <n v="17.09"/>
    <n v="0"/>
    <x v="14"/>
  </r>
  <r>
    <n v="613"/>
    <n v="129023698"/>
    <n v="29750"/>
    <s v=" 60 months"/>
    <n v="30.17"/>
    <x v="0"/>
    <s v="Debt consolidation"/>
    <n v="26.33"/>
    <n v="25.05"/>
    <x v="32"/>
  </r>
  <r>
    <n v="614"/>
    <n v="129963126"/>
    <n v="10000"/>
    <s v=" 36 months"/>
    <n v="5.31"/>
    <x v="0"/>
    <s v="Debt consolidation"/>
    <n v="8.6300000000000008"/>
    <n v="0"/>
    <x v="2"/>
  </r>
  <r>
    <n v="615"/>
    <n v="139350682"/>
    <n v="15000"/>
    <s v=" 60 months"/>
    <n v="7.84"/>
    <x v="0"/>
    <s v="Debt consolidation"/>
    <n v="23.98"/>
    <n v="0"/>
    <x v="12"/>
  </r>
  <r>
    <n v="616"/>
    <n v="139100648"/>
    <n v="7500"/>
    <s v=" 36 months"/>
    <n v="11.55"/>
    <x v="1"/>
    <s v="Debt consolidation"/>
    <n v="37.869999999999997"/>
    <n v="0"/>
    <x v="13"/>
  </r>
  <r>
    <n v="618"/>
    <n v="139112521"/>
    <n v="24000"/>
    <s v=" 36 months"/>
    <n v="7.84"/>
    <x v="0"/>
    <s v="Credit card refinancing"/>
    <n v="13.62"/>
    <n v="0"/>
    <x v="25"/>
  </r>
  <r>
    <n v="619"/>
    <n v="136532556"/>
    <n v="6000"/>
    <s v=" 36 months"/>
    <n v="6.11"/>
    <x v="0"/>
    <s v="Debt consolidation"/>
    <n v="0.46"/>
    <n v="0"/>
    <x v="41"/>
  </r>
  <r>
    <n v="620"/>
    <n v="140308382"/>
    <n v="21000"/>
    <s v=" 60 months"/>
    <n v="19.920000000000002"/>
    <x v="0"/>
    <s v="Debt consolidation"/>
    <n v="21.8"/>
    <n v="0"/>
    <x v="2"/>
  </r>
  <r>
    <n v="621"/>
    <n v="130406188"/>
    <n v="27000"/>
    <s v=" 36 months"/>
    <n v="7.96"/>
    <x v="0"/>
    <s v="Credit card refinancing"/>
    <n v="12.81"/>
    <n v="0"/>
    <x v="39"/>
  </r>
  <r>
    <n v="622"/>
    <n v="138203043"/>
    <n v="20500"/>
    <s v=" 36 months"/>
    <n v="7.21"/>
    <x v="0"/>
    <s v="Debt consolidation"/>
    <n v="17.95"/>
    <n v="0"/>
    <x v="5"/>
  </r>
  <r>
    <n v="623"/>
    <n v="127875380"/>
    <n v="30000"/>
    <s v=" 60 months"/>
    <n v="20"/>
    <x v="2"/>
    <s v="Debt consolidation"/>
    <n v="8.98"/>
    <n v="26.5"/>
    <x v="2"/>
  </r>
  <r>
    <n v="624"/>
    <n v="126616305"/>
    <n v="11000"/>
    <s v=" 60 months"/>
    <n v="13.59"/>
    <x v="0"/>
    <s v="Credit card refinancing"/>
    <n v="12.56"/>
    <n v="0"/>
    <x v="40"/>
  </r>
  <r>
    <n v="625"/>
    <n v="127770297"/>
    <n v="14000"/>
    <s v=" 60 months"/>
    <n v="9.44"/>
    <x v="0"/>
    <s v="Credit card refinancing"/>
    <n v="9.2799999999999994"/>
    <n v="0"/>
    <x v="19"/>
  </r>
  <r>
    <n v="626"/>
    <n v="129054707"/>
    <n v="34925"/>
    <s v=" 60 months"/>
    <n v="12.62"/>
    <x v="0"/>
    <s v="Credit card refinancing"/>
    <n v="24"/>
    <n v="0"/>
    <x v="22"/>
  </r>
  <r>
    <n v="627"/>
    <n v="138620323"/>
    <n v="12000"/>
    <s v=" 36 months"/>
    <n v="6.11"/>
    <x v="0"/>
    <s v="Credit card refinancing"/>
    <n v="10.11"/>
    <n v="0"/>
    <x v="3"/>
  </r>
  <r>
    <n v="628"/>
    <n v="137977588"/>
    <n v="16000"/>
    <s v=" 60 months"/>
    <n v="16.91"/>
    <x v="0"/>
    <s v="Credit card refinancing"/>
    <n v="18.14"/>
    <n v="0"/>
    <x v="15"/>
  </r>
  <r>
    <n v="629"/>
    <n v="128416385"/>
    <n v="21550"/>
    <s v=" 60 months"/>
    <n v="19.03"/>
    <x v="2"/>
    <s v="Home improvement"/>
    <n v="18.21"/>
    <n v="0"/>
    <x v="17"/>
  </r>
  <r>
    <n v="630"/>
    <n v="129698717"/>
    <n v="10800"/>
    <s v=" 36 months"/>
    <n v="11.98"/>
    <x v="0"/>
    <s v="Debt consolidation"/>
    <n v="10.36"/>
    <n v="0"/>
    <x v="7"/>
  </r>
  <r>
    <n v="632"/>
    <n v="138734813"/>
    <n v="10000"/>
    <s v=" 36 months"/>
    <n v="17.97"/>
    <x v="0"/>
    <s v="Debt consolidation"/>
    <n v="23.57"/>
    <n v="0"/>
    <x v="15"/>
  </r>
  <r>
    <n v="633"/>
    <n v="127589691"/>
    <n v="36225"/>
    <s v=" 60 months"/>
    <n v="13.59"/>
    <x v="0"/>
    <s v="Credit card refinancing"/>
    <n v="20.37"/>
    <n v="0"/>
    <x v="41"/>
  </r>
  <r>
    <n v="634"/>
    <n v="137627215"/>
    <n v="10000"/>
    <s v=" 60 months"/>
    <n v="19.920000000000002"/>
    <x v="0"/>
    <s v="Debt consolidation"/>
    <n v="24.92"/>
    <n v="0"/>
    <x v="32"/>
  </r>
  <r>
    <n v="636"/>
    <n v="126712823"/>
    <n v="16000"/>
    <s v=" 60 months"/>
    <n v="30.65"/>
    <x v="0"/>
    <s v="Debt consolidation"/>
    <n v="10.66"/>
    <n v="10.6"/>
    <x v="11"/>
  </r>
  <r>
    <n v="638"/>
    <n v="139075818"/>
    <n v="23000"/>
    <s v=" 36 months"/>
    <n v="6.67"/>
    <x v="0"/>
    <s v="Credit card refinancing"/>
    <n v="16.899999999999999"/>
    <n v="0"/>
    <x v="15"/>
  </r>
  <r>
    <n v="639"/>
    <n v="140315260"/>
    <n v="35000"/>
    <s v=" 60 months"/>
    <n v="22.35"/>
    <x v="3"/>
    <s v="Credit card refinancing"/>
    <n v="9.08"/>
    <n v="0"/>
    <x v="18"/>
  </r>
  <r>
    <n v="640"/>
    <n v="126847226"/>
    <n v="28000"/>
    <s v=" 60 months"/>
    <n v="14.08"/>
    <x v="0"/>
    <s v="Credit card refinancing"/>
    <n v="17.41"/>
    <n v="0"/>
    <x v="21"/>
  </r>
  <r>
    <n v="641"/>
    <n v="130059544"/>
    <n v="14000"/>
    <s v=" 60 months"/>
    <n v="20.39"/>
    <x v="1"/>
    <s v="Debt consolidation"/>
    <n v="20.52"/>
    <n v="0"/>
    <x v="13"/>
  </r>
  <r>
    <n v="642"/>
    <n v="130764288"/>
    <n v="40000"/>
    <s v=" 36 months"/>
    <n v="5.31"/>
    <x v="0"/>
    <s v="Credit card refinancing"/>
    <n v="8.5299999999999994"/>
    <n v="0"/>
    <x v="19"/>
  </r>
  <r>
    <n v="644"/>
    <n v="126858662"/>
    <n v="1000"/>
    <s v=" 36 months"/>
    <n v="7.97"/>
    <x v="0"/>
    <s v="Debt consolidation"/>
    <n v="10.23"/>
    <n v="0"/>
    <x v="29"/>
  </r>
  <r>
    <n v="849"/>
    <n v="138520855"/>
    <n v="25000"/>
    <s v=" 60 months"/>
    <n v="13.56"/>
    <x v="0"/>
    <s v="Credit card refinancing"/>
    <n v="12.61"/>
    <n v="0"/>
    <x v="13"/>
  </r>
  <r>
    <n v="850"/>
    <n v="137004734"/>
    <n v="2300"/>
    <s v=" 36 months"/>
    <n v="16.91"/>
    <x v="0"/>
    <s v="Credit card refinancing"/>
    <n v="15.97"/>
    <n v="0"/>
    <x v="2"/>
  </r>
  <r>
    <n v="851"/>
    <n v="138622295"/>
    <n v="18000"/>
    <s v=" 60 months"/>
    <n v="17.97"/>
    <x v="0"/>
    <s v="Credit card refinancing"/>
    <n v="24.59"/>
    <n v="0"/>
    <x v="28"/>
  </r>
  <r>
    <n v="852"/>
    <n v="129351521"/>
    <n v="5000"/>
    <s v=" 36 months"/>
    <n v="18.45"/>
    <x v="0"/>
    <s v="Debt consolidation"/>
    <n v="5.88"/>
    <n v="0"/>
    <x v="17"/>
  </r>
  <r>
    <n v="853"/>
    <n v="139344588"/>
    <n v="40000"/>
    <s v=" 60 months"/>
    <n v="15.02"/>
    <x v="0"/>
    <s v="Debt consolidation"/>
    <n v="4.07"/>
    <n v="17.239999999999998"/>
    <x v="31"/>
  </r>
  <r>
    <n v="854"/>
    <n v="137970404"/>
    <n v="10000"/>
    <s v=" 60 months"/>
    <n v="11.06"/>
    <x v="0"/>
    <s v="Debt consolidation"/>
    <n v="38.130000000000003"/>
    <n v="32.99"/>
    <x v="3"/>
  </r>
  <r>
    <n v="855"/>
    <n v="126069474"/>
    <n v="15000"/>
    <s v=" 60 months"/>
    <n v="13.59"/>
    <x v="0"/>
    <s v="Debt consolidation"/>
    <n v="1.2"/>
    <n v="24.76"/>
    <x v="7"/>
  </r>
  <r>
    <n v="856"/>
    <n v="138445894"/>
    <n v="36000"/>
    <s v=" 60 months"/>
    <n v="11.06"/>
    <x v="0"/>
    <s v="Debt consolidation"/>
    <n v="19.64"/>
    <n v="0"/>
    <x v="10"/>
  </r>
  <r>
    <n v="896"/>
    <n v="128219243"/>
    <n v="5000"/>
    <s v=" 36 months"/>
    <n v="7.35"/>
    <x v="0"/>
    <s v="Debt consolidation"/>
    <n v="16.190000000000001"/>
    <n v="0"/>
    <x v="12"/>
  </r>
  <r>
    <n v="897"/>
    <n v="136926033"/>
    <n v="16000"/>
    <s v=" 36 months"/>
    <n v="19.920000000000002"/>
    <x v="0"/>
    <s v="Credit card refinancing"/>
    <n v="34.799999999999997"/>
    <n v="0"/>
    <x v="36"/>
  </r>
  <r>
    <n v="898"/>
    <n v="128152505"/>
    <n v="5000"/>
    <s v=" 36 months"/>
    <n v="11.99"/>
    <x v="0"/>
    <s v="Credit card refinancing"/>
    <n v="29.46"/>
    <n v="0"/>
    <x v="3"/>
  </r>
  <r>
    <n v="899"/>
    <n v="137438472"/>
    <n v="12025"/>
    <s v=" 60 months"/>
    <n v="27.27"/>
    <x v="0"/>
    <s v="Debt consolidation"/>
    <n v="28.42"/>
    <n v="0"/>
    <x v="28"/>
  </r>
  <r>
    <n v="900"/>
    <n v="126751896"/>
    <n v="1000"/>
    <s v=" 36 months"/>
    <n v="16.02"/>
    <x v="0"/>
    <s v="Other"/>
    <n v="4.5199999999999996"/>
    <n v="0"/>
    <x v="32"/>
  </r>
  <r>
    <n v="901"/>
    <n v="129596607"/>
    <n v="12000"/>
    <s v=" 36 months"/>
    <n v="22.9"/>
    <x v="0"/>
    <s v="Debt consolidation"/>
    <n v="27.47"/>
    <n v="16.47"/>
    <x v="21"/>
  </r>
  <r>
    <n v="902"/>
    <n v="137521419"/>
    <n v="10000"/>
    <s v=" 36 months"/>
    <n v="8.4600000000000009"/>
    <x v="0"/>
    <s v="Credit card refinancing"/>
    <n v="20.76"/>
    <n v="0"/>
    <x v="15"/>
  </r>
  <r>
    <n v="903"/>
    <n v="126281479"/>
    <n v="10000"/>
    <s v=" 36 months"/>
    <n v="18.059999999999999"/>
    <x v="1"/>
    <s v="Credit card refinancing"/>
    <n v="22.36"/>
    <n v="0"/>
    <x v="36"/>
  </r>
  <r>
    <n v="904"/>
    <n v="126343659"/>
    <n v="20000"/>
    <s v=" 60 months"/>
    <n v="19.03"/>
    <x v="4"/>
    <s v="Debt consolidation"/>
    <n v="23.29"/>
    <n v="0"/>
    <x v="3"/>
  </r>
  <r>
    <n v="905"/>
    <n v="136530619"/>
    <n v="16000"/>
    <s v=" 60 months"/>
    <n v="16.91"/>
    <x v="5"/>
    <s v="Credit card refinancing"/>
    <n v="6.25"/>
    <n v="0"/>
    <x v="17"/>
  </r>
  <r>
    <n v="906"/>
    <n v="137711892"/>
    <n v="10000"/>
    <s v=" 36 months"/>
    <n v="13.56"/>
    <x v="0"/>
    <s v="Debt consolidation"/>
    <n v="8.8800000000000008"/>
    <n v="0"/>
    <x v="5"/>
  </r>
  <r>
    <n v="907"/>
    <n v="128890125"/>
    <n v="10000"/>
    <s v=" 36 months"/>
    <n v="19.03"/>
    <x v="1"/>
    <s v="Debt consolidation"/>
    <n v="14.83"/>
    <n v="0"/>
    <x v="7"/>
  </r>
  <r>
    <n v="908"/>
    <n v="140744272"/>
    <n v="24000"/>
    <s v=" 36 months"/>
    <n v="8.4600000000000009"/>
    <x v="0"/>
    <s v="Debt consolidation"/>
    <n v="31.36"/>
    <n v="0"/>
    <x v="15"/>
  </r>
  <r>
    <n v="909"/>
    <n v="128090378"/>
    <n v="30000"/>
    <s v=" 36 months"/>
    <n v="9.44"/>
    <x v="0"/>
    <s v="Home buying"/>
    <n v="2.56"/>
    <n v="0"/>
    <x v="28"/>
  </r>
  <r>
    <n v="910"/>
    <n v="129829551"/>
    <n v="24000"/>
    <s v=" 60 months"/>
    <n v="9.43"/>
    <x v="0"/>
    <s v="Other"/>
    <n v="15.08"/>
    <n v="0"/>
    <x v="19"/>
  </r>
  <r>
    <n v="911"/>
    <n v="128138584"/>
    <n v="1000"/>
    <s v=" 36 months"/>
    <n v="19.03"/>
    <x v="0"/>
    <s v="Credit card refinancing"/>
    <n v="2.73"/>
    <n v="0"/>
    <x v="8"/>
  </r>
  <r>
    <n v="912"/>
    <n v="139976298"/>
    <n v="29500"/>
    <s v=" 36 months"/>
    <n v="7.21"/>
    <x v="0"/>
    <s v="Debt consolidation"/>
    <n v="9.1"/>
    <n v="0"/>
    <x v="44"/>
  </r>
  <r>
    <n v="913"/>
    <n v="127523854"/>
    <n v="15000"/>
    <s v=" 60 months"/>
    <n v="11.99"/>
    <x v="3"/>
    <s v="Debt consolidation"/>
    <n v="11.65"/>
    <n v="0"/>
    <x v="7"/>
  </r>
  <r>
    <n v="914"/>
    <n v="137471164"/>
    <n v="4500"/>
    <s v=" 36 months"/>
    <n v="11.06"/>
    <x v="0"/>
    <s v="Debt consolidation"/>
    <n v="23.55"/>
    <n v="0"/>
    <x v="24"/>
  </r>
  <r>
    <n v="915"/>
    <n v="137463143"/>
    <n v="16500"/>
    <s v=" 60 months"/>
    <n v="11.55"/>
    <x v="0"/>
    <s v="Credit card refinancing"/>
    <n v="17.88"/>
    <n v="0"/>
    <x v="17"/>
  </r>
  <r>
    <n v="916"/>
    <n v="139308844"/>
    <n v="20000"/>
    <s v=" 60 months"/>
    <n v="14.47"/>
    <x v="0"/>
    <s v="Other"/>
    <n v="9.2899999999999991"/>
    <n v="0"/>
    <x v="7"/>
  </r>
  <r>
    <n v="917"/>
    <n v="139371290"/>
    <n v="20000"/>
    <s v=" 60 months"/>
    <n v="20.89"/>
    <x v="0"/>
    <s v="Debt consolidation"/>
    <n v="19.2"/>
    <n v="0"/>
    <x v="28"/>
  </r>
  <r>
    <n v="918"/>
    <n v="129939176"/>
    <n v="28000"/>
    <s v=" 60 months"/>
    <n v="19.420000000000002"/>
    <x v="0"/>
    <s v="Other"/>
    <n v="19.239999999999998"/>
    <n v="0"/>
    <x v="17"/>
  </r>
  <r>
    <n v="919"/>
    <n v="138282692"/>
    <n v="24000"/>
    <s v=" 36 months"/>
    <n v="7.84"/>
    <x v="0"/>
    <s v="Business"/>
    <n v="36.51"/>
    <n v="0"/>
    <x v="24"/>
  </r>
  <r>
    <n v="920"/>
    <n v="127525848"/>
    <n v="20850"/>
    <s v=" 60 months"/>
    <n v="20"/>
    <x v="0"/>
    <s v="Debt consolidation"/>
    <n v="23.96"/>
    <n v="0"/>
    <x v="35"/>
  </r>
  <r>
    <n v="921"/>
    <n v="138844436"/>
    <n v="5000"/>
    <s v=" 36 months"/>
    <n v="10.08"/>
    <x v="0"/>
    <s v="Home improvement"/>
    <n v="16.34"/>
    <n v="0"/>
    <x v="26"/>
  </r>
  <r>
    <n v="922"/>
    <n v="129719684"/>
    <n v="7000"/>
    <s v=" 36 months"/>
    <n v="9.43"/>
    <x v="1"/>
    <s v="Other"/>
    <n v="18.89"/>
    <n v="0"/>
    <x v="17"/>
  </r>
  <r>
    <n v="923"/>
    <n v="126673543"/>
    <n v="10000"/>
    <s v=" 36 months"/>
    <n v="12.62"/>
    <x v="0"/>
    <s v="Credit card refinancing"/>
    <n v="19.36"/>
    <n v="0"/>
    <x v="36"/>
  </r>
  <r>
    <n v="924"/>
    <n v="127931401"/>
    <n v="20000"/>
    <s v=" 36 months"/>
    <n v="10.42"/>
    <x v="0"/>
    <s v="Credit card refinancing"/>
    <n v="35.130000000000003"/>
    <n v="0"/>
    <x v="29"/>
  </r>
  <r>
    <n v="925"/>
    <n v="137592516"/>
    <n v="20000"/>
    <s v=" 60 months"/>
    <n v="25.34"/>
    <x v="0"/>
    <s v="Credit card refinancing"/>
    <n v="26.35"/>
    <n v="0"/>
    <x v="15"/>
  </r>
  <r>
    <n v="926"/>
    <n v="129440701"/>
    <n v="23000"/>
    <s v=" 36 months"/>
    <n v="19.420000000000002"/>
    <x v="0"/>
    <s v="Debt consolidation"/>
    <n v="17"/>
    <n v="0"/>
    <x v="7"/>
  </r>
  <r>
    <n v="927"/>
    <n v="136484155"/>
    <n v="35000"/>
    <s v=" 36 months"/>
    <n v="7.84"/>
    <x v="0"/>
    <s v="Credit card refinancing"/>
    <n v="26.41"/>
    <n v="0"/>
    <x v="22"/>
  </r>
  <r>
    <n v="928"/>
    <n v="140384843"/>
    <n v="20000"/>
    <s v=" 60 months"/>
    <n v="15.02"/>
    <x v="0"/>
    <s v="Debt consolidation"/>
    <n v="20.73"/>
    <n v="0"/>
    <x v="7"/>
  </r>
  <r>
    <n v="929"/>
    <n v="129630500"/>
    <n v="10000"/>
    <s v=" 60 months"/>
    <n v="15.04"/>
    <x v="0"/>
    <s v="Debt consolidation"/>
    <n v="2.5"/>
    <n v="0"/>
    <x v="6"/>
  </r>
  <r>
    <n v="930"/>
    <n v="137478817"/>
    <n v="10000"/>
    <s v=" 36 months"/>
    <n v="10.08"/>
    <x v="0"/>
    <s v="Debt consolidation"/>
    <n v="28.88"/>
    <n v="0"/>
    <x v="5"/>
  </r>
  <r>
    <n v="931"/>
    <n v="138758117"/>
    <n v="3200"/>
    <s v=" 36 months"/>
    <n v="11.06"/>
    <x v="0"/>
    <s v="Debt consolidation"/>
    <n v="55.08"/>
    <n v="20.48"/>
    <x v="25"/>
  </r>
  <r>
    <n v="932"/>
    <n v="136071600"/>
    <n v="20000"/>
    <s v=" 60 months"/>
    <n v="19.420000000000002"/>
    <x v="0"/>
    <s v="Debt consolidation"/>
    <n v="1.92"/>
    <n v="0"/>
    <x v="15"/>
  </r>
  <r>
    <n v="933"/>
    <n v="138141124"/>
    <n v="3200"/>
    <s v=" 36 months"/>
    <n v="17.97"/>
    <x v="1"/>
    <s v="Other"/>
    <n v="16.27"/>
    <n v="0"/>
    <x v="7"/>
  </r>
  <r>
    <n v="935"/>
    <n v="139884134"/>
    <n v="12000"/>
    <s v=" 36 months"/>
    <n v="7.84"/>
    <x v="0"/>
    <s v="Other"/>
    <n v="14.94"/>
    <n v="0"/>
    <x v="7"/>
  </r>
  <r>
    <n v="936"/>
    <n v="129381454"/>
    <n v="16000"/>
    <s v=" 60 months"/>
    <n v="14.07"/>
    <x v="0"/>
    <s v="Debt consolidation"/>
    <n v="22.26"/>
    <n v="0"/>
    <x v="25"/>
  </r>
  <r>
    <n v="937"/>
    <n v="137566930"/>
    <n v="8400"/>
    <s v=" 36 months"/>
    <n v="10.08"/>
    <x v="1"/>
    <s v="Home improvement"/>
    <n v="31.07"/>
    <n v="0"/>
    <x v="2"/>
  </r>
  <r>
    <n v="938"/>
    <n v="136739962"/>
    <n v="12000"/>
    <s v=" 60 months"/>
    <n v="12.73"/>
    <x v="0"/>
    <s v="Other"/>
    <n v="13.8"/>
    <n v="0"/>
    <x v="7"/>
  </r>
  <r>
    <n v="939"/>
    <n v="135128534"/>
    <n v="30000"/>
    <s v=" 36 months"/>
    <n v="10.56"/>
    <x v="5"/>
    <s v="Debt consolidation"/>
    <n v="18.12"/>
    <n v="0"/>
    <x v="42"/>
  </r>
  <r>
    <n v="940"/>
    <n v="139530446"/>
    <n v="12000"/>
    <s v=" 36 months"/>
    <n v="7.84"/>
    <x v="0"/>
    <s v="Debt consolidation"/>
    <n v="32.159999999999997"/>
    <n v="0"/>
    <x v="3"/>
  </r>
  <r>
    <n v="942"/>
    <n v="136925265"/>
    <n v="9600"/>
    <s v=" 36 months"/>
    <n v="10.47"/>
    <x v="1"/>
    <s v="Home improvement"/>
    <n v="30.78"/>
    <n v="0"/>
    <x v="6"/>
  </r>
  <r>
    <n v="943"/>
    <n v="129128253"/>
    <n v="15000"/>
    <s v=" 36 months"/>
    <n v="14.07"/>
    <x v="1"/>
    <s v="Debt consolidation"/>
    <n v="32.92"/>
    <n v="0"/>
    <x v="0"/>
  </r>
  <r>
    <n v="944"/>
    <n v="138997149"/>
    <n v="5000"/>
    <s v=" 36 months"/>
    <n v="19.920000000000002"/>
    <x v="0"/>
    <s v="Other"/>
    <n v="7.76"/>
    <n v="0"/>
    <x v="7"/>
  </r>
  <r>
    <n v="945"/>
    <n v="136309585"/>
    <n v="15000"/>
    <s v=" 36 months"/>
    <n v="6.67"/>
    <x v="0"/>
    <s v="Debt consolidation"/>
    <n v="3.4"/>
    <n v="0"/>
    <x v="38"/>
  </r>
  <r>
    <n v="946"/>
    <n v="129038759"/>
    <n v="19875"/>
    <s v=" 60 months"/>
    <n v="19.420000000000002"/>
    <x v="0"/>
    <s v="Debt consolidation"/>
    <n v="63.89"/>
    <n v="28.53"/>
    <x v="17"/>
  </r>
  <r>
    <n v="947"/>
    <n v="128570719"/>
    <n v="10000"/>
    <s v=" 36 months"/>
    <n v="12.62"/>
    <x v="0"/>
    <s v="Credit card refinancing"/>
    <n v="26.41"/>
    <n v="0"/>
    <x v="22"/>
  </r>
  <r>
    <n v="948"/>
    <n v="128232323"/>
    <n v="4000"/>
    <s v=" 36 months"/>
    <n v="9.93"/>
    <x v="0"/>
    <s v="Credit card refinancing"/>
    <n v="27.62"/>
    <n v="0"/>
    <x v="19"/>
  </r>
  <r>
    <n v="949"/>
    <n v="125818027"/>
    <n v="16000"/>
    <s v=" 60 months"/>
    <n v="19.03"/>
    <x v="2"/>
    <s v="Debt consolidation"/>
    <n v="30.72"/>
    <n v="21.31"/>
    <x v="3"/>
  </r>
  <r>
    <n v="950"/>
    <n v="130045842"/>
    <n v="16000"/>
    <s v=" 60 months"/>
    <n v="19.420000000000002"/>
    <x v="2"/>
    <s v="Debt consolidation"/>
    <n v="15.58"/>
    <n v="0"/>
    <x v="43"/>
  </r>
  <r>
    <n v="951"/>
    <n v="138356943"/>
    <n v="30000"/>
    <s v=" 60 months"/>
    <n v="13.56"/>
    <x v="0"/>
    <s v="Debt consolidation"/>
    <n v="20.97"/>
    <n v="0"/>
    <x v="14"/>
  </r>
  <r>
    <n v="952"/>
    <n v="138285858"/>
    <n v="8000"/>
    <s v=" 36 months"/>
    <n v="16.14"/>
    <x v="0"/>
    <s v="Business"/>
    <n v="19.579999999999998"/>
    <n v="0"/>
    <x v="3"/>
  </r>
  <r>
    <n v="953"/>
    <n v="128690411"/>
    <n v="15600"/>
    <s v=" 36 months"/>
    <n v="10.42"/>
    <x v="0"/>
    <s v="Debt consolidation"/>
    <n v="28.48"/>
    <n v="0"/>
    <x v="3"/>
  </r>
  <r>
    <n v="954"/>
    <n v="129827252"/>
    <n v="10300"/>
    <s v=" 36 months"/>
    <n v="14.07"/>
    <x v="0"/>
    <s v="Debt consolidation"/>
    <n v="21.46"/>
    <n v="0"/>
    <x v="17"/>
  </r>
  <r>
    <n v="955"/>
    <n v="126384374"/>
    <n v="11000"/>
    <s v=" 36 months"/>
    <n v="12.62"/>
    <x v="0"/>
    <s v="Credit card refinancing"/>
    <n v="20.87"/>
    <n v="0"/>
    <x v="21"/>
  </r>
  <r>
    <n v="956"/>
    <n v="129216205"/>
    <n v="14400"/>
    <s v=" 36 months"/>
    <n v="10.41"/>
    <x v="0"/>
    <s v="Debt consolidation"/>
    <n v="21.67"/>
    <n v="0"/>
    <x v="3"/>
  </r>
  <r>
    <n v="957"/>
    <n v="137946367"/>
    <n v="10000"/>
    <s v=" 36 months"/>
    <n v="11.06"/>
    <x v="0"/>
    <s v="Other"/>
    <n v="22.38"/>
    <n v="0"/>
    <x v="32"/>
  </r>
  <r>
    <n v="958"/>
    <n v="126797537"/>
    <n v="20000"/>
    <s v=" 36 months"/>
    <n v="10.42"/>
    <x v="0"/>
    <s v="Debt consolidation"/>
    <n v="13.52"/>
    <n v="0"/>
    <x v="35"/>
  </r>
  <r>
    <n v="959"/>
    <n v="130296594"/>
    <n v="20000"/>
    <s v=" 60 months"/>
    <n v="14.07"/>
    <x v="0"/>
    <s v="Other"/>
    <n v="29.96"/>
    <n v="0"/>
    <x v="2"/>
  </r>
  <r>
    <n v="960"/>
    <n v="130538883"/>
    <n v="30000"/>
    <s v=" 36 months"/>
    <n v="18.45"/>
    <x v="0"/>
    <s v="Debt consolidation"/>
    <n v="12.44"/>
    <n v="0"/>
    <x v="13"/>
  </r>
  <r>
    <n v="961"/>
    <n v="127961621"/>
    <n v="12000"/>
    <s v=" 36 months"/>
    <n v="9.93"/>
    <x v="0"/>
    <s v="Home improvement"/>
    <n v="13.63"/>
    <n v="0"/>
    <x v="3"/>
  </r>
  <r>
    <n v="962"/>
    <n v="128028229"/>
    <n v="35300"/>
    <s v=" 36 months"/>
    <n v="21.45"/>
    <x v="1"/>
    <s v="Debt consolidation"/>
    <n v="36.72"/>
    <n v="30.03"/>
    <x v="6"/>
  </r>
  <r>
    <n v="963"/>
    <n v="130477378"/>
    <n v="25000"/>
    <s v=" 60 months"/>
    <n v="15.04"/>
    <x v="0"/>
    <s v="Debt consolidation"/>
    <n v="42.14"/>
    <n v="29.75"/>
    <x v="15"/>
  </r>
  <r>
    <n v="964"/>
    <n v="129234019"/>
    <n v="6000"/>
    <s v=" 36 months"/>
    <n v="12.61"/>
    <x v="0"/>
    <s v="Debt consolidation"/>
    <n v="19.34"/>
    <n v="0"/>
    <x v="15"/>
  </r>
  <r>
    <n v="965"/>
    <n v="140561097"/>
    <n v="20000"/>
    <s v=" 36 months"/>
    <n v="7.84"/>
    <x v="0"/>
    <s v="Debt consolidation"/>
    <n v="6.59"/>
    <n v="6.78"/>
    <x v="42"/>
  </r>
  <r>
    <n v="966"/>
    <n v="128142673"/>
    <n v="36000"/>
    <s v=" 36 months"/>
    <n v="9.44"/>
    <x v="0"/>
    <s v="Debt consolidation"/>
    <n v="21.48"/>
    <n v="0"/>
    <x v="22"/>
  </r>
  <r>
    <n v="967"/>
    <n v="124443378"/>
    <n v="32000"/>
    <s v=" 60 months"/>
    <n v="10.42"/>
    <x v="0"/>
    <s v="Debt consolidation"/>
    <n v="8.16"/>
    <n v="0"/>
    <x v="7"/>
  </r>
  <r>
    <n v="968"/>
    <n v="128169170"/>
    <n v="10000"/>
    <s v=" 36 months"/>
    <n v="17.09"/>
    <x v="0"/>
    <s v="Debt consolidation"/>
    <n v="27.61"/>
    <n v="0"/>
    <x v="3"/>
  </r>
  <r>
    <n v="969"/>
    <n v="129078883"/>
    <n v="10000"/>
    <s v=" 36 months"/>
    <n v="9.44"/>
    <x v="0"/>
    <s v="Other"/>
    <n v="24.88"/>
    <n v="0"/>
    <x v="24"/>
  </r>
  <r>
    <n v="970"/>
    <n v="137664125"/>
    <n v="35000"/>
    <s v=" 36 months"/>
    <n v="8.4600000000000009"/>
    <x v="0"/>
    <s v="Credit card refinancing"/>
    <n v="10.19"/>
    <n v="0"/>
    <x v="5"/>
  </r>
  <r>
    <n v="971"/>
    <n v="128439892"/>
    <n v="15000"/>
    <s v=" 36 months"/>
    <n v="6.08"/>
    <x v="0"/>
    <s v="Debt consolidation"/>
    <n v="24.05"/>
    <n v="0"/>
    <x v="10"/>
  </r>
  <r>
    <n v="972"/>
    <n v="139204057"/>
    <n v="12000"/>
    <s v=" 36 months"/>
    <n v="11.06"/>
    <x v="0"/>
    <s v="Credit card refinancing"/>
    <n v="12.49"/>
    <n v="0"/>
    <x v="4"/>
  </r>
  <r>
    <n v="973"/>
    <n v="138308159"/>
    <n v="15000"/>
    <s v=" 60 months"/>
    <n v="7.84"/>
    <x v="0"/>
    <s v="Major purchase"/>
    <n v="16.32"/>
    <n v="0"/>
    <x v="5"/>
  </r>
  <r>
    <n v="974"/>
    <n v="128115134"/>
    <n v="6000"/>
    <s v=" 36 months"/>
    <n v="10.42"/>
    <x v="1"/>
    <s v="Credit card refinancing"/>
    <n v="3.76"/>
    <n v="0"/>
    <x v="11"/>
  </r>
  <r>
    <n v="975"/>
    <n v="128784712"/>
    <n v="1500"/>
    <s v=" 36 months"/>
    <n v="11.99"/>
    <x v="1"/>
    <s v="Other"/>
    <n v="3.62"/>
    <n v="0"/>
    <x v="24"/>
  </r>
  <r>
    <n v="976"/>
    <n v="129643834"/>
    <n v="10000"/>
    <s v=" 36 months"/>
    <n v="13.58"/>
    <x v="0"/>
    <s v="Debt consolidation"/>
    <n v="8.64"/>
    <n v="0"/>
    <x v="9"/>
  </r>
  <r>
    <n v="977"/>
    <n v="130807400"/>
    <n v="1000"/>
    <s v=" 36 months"/>
    <n v="12.61"/>
    <x v="0"/>
    <s v="Major purchase"/>
    <n v="17.04"/>
    <n v="0"/>
    <x v="7"/>
  </r>
  <r>
    <n v="978"/>
    <n v="136213523"/>
    <n v="25000"/>
    <s v=" 60 months"/>
    <n v="28.72"/>
    <x v="0"/>
    <s v="Major purchase"/>
    <n v="1.51"/>
    <n v="0"/>
    <x v="2"/>
  </r>
  <r>
    <n v="979"/>
    <n v="127581447"/>
    <n v="8000"/>
    <s v=" 36 months"/>
    <n v="9.44"/>
    <x v="0"/>
    <s v="Other"/>
    <n v="27.69"/>
    <n v="0"/>
    <x v="26"/>
  </r>
  <r>
    <n v="980"/>
    <n v="136746282"/>
    <n v="35000"/>
    <s v=" 36 months"/>
    <n v="11.55"/>
    <x v="0"/>
    <s v="Credit card refinancing"/>
    <n v="35.880000000000003"/>
    <n v="0"/>
    <x v="25"/>
  </r>
  <r>
    <n v="981"/>
    <n v="140578198"/>
    <n v="21600"/>
    <s v=" 60 months"/>
    <n v="11.06"/>
    <x v="0"/>
    <s v="Credit card refinancing"/>
    <n v="16.3"/>
    <n v="0"/>
    <x v="43"/>
  </r>
  <r>
    <n v="982"/>
    <n v="136511704"/>
    <n v="6000"/>
    <s v=" 36 months"/>
    <n v="6.67"/>
    <x v="0"/>
    <s v="Other"/>
    <n v="14.16"/>
    <n v="0"/>
    <x v="10"/>
  </r>
  <r>
    <n v="984"/>
    <n v="136010007"/>
    <n v="40000"/>
    <s v=" 60 months"/>
    <n v="6.19"/>
    <x v="0"/>
    <s v="Debt consolidation"/>
    <n v="7.7"/>
    <n v="0"/>
    <x v="2"/>
  </r>
  <r>
    <n v="985"/>
    <n v="140723938"/>
    <n v="13000"/>
    <s v=" 60 months"/>
    <n v="12.73"/>
    <x v="0"/>
    <s v="Debt consolidation"/>
    <n v="24.67"/>
    <n v="0"/>
    <x v="36"/>
  </r>
  <r>
    <n v="986"/>
    <n v="126640206"/>
    <n v="8500"/>
    <s v=" 36 months"/>
    <n v="24.85"/>
    <x v="1"/>
    <s v="Debt consolidation"/>
    <n v="33.119999999999997"/>
    <n v="0"/>
    <x v="15"/>
  </r>
  <r>
    <n v="987"/>
    <n v="140965958"/>
    <n v="14400"/>
    <s v=" 60 months"/>
    <n v="10.47"/>
    <x v="0"/>
    <s v="Debt consolidation"/>
    <n v="14.15"/>
    <n v="0"/>
    <x v="0"/>
  </r>
  <r>
    <n v="988"/>
    <n v="129049731"/>
    <n v="6000"/>
    <s v=" 36 months"/>
    <n v="5.32"/>
    <x v="0"/>
    <s v="Debt consolidation"/>
    <n v="22.69"/>
    <n v="0"/>
    <x v="15"/>
  </r>
  <r>
    <n v="989"/>
    <n v="137877679"/>
    <n v="19000"/>
    <s v=" 36 months"/>
    <n v="6.11"/>
    <x v="0"/>
    <s v="Debt consolidation"/>
    <n v="3.76"/>
    <n v="0"/>
    <x v="15"/>
  </r>
  <r>
    <n v="990"/>
    <n v="140895929"/>
    <n v="10000"/>
    <s v=" 36 months"/>
    <n v="6.67"/>
    <x v="0"/>
    <s v="Credit card refinancing"/>
    <n v="17.05"/>
    <n v="0"/>
    <x v="6"/>
  </r>
  <r>
    <n v="991"/>
    <n v="140314048"/>
    <n v="8000"/>
    <s v=" 36 months"/>
    <n v="14.47"/>
    <x v="0"/>
    <s v="Debt consolidation"/>
    <n v="27.35"/>
    <n v="0"/>
    <x v="39"/>
  </r>
  <r>
    <n v="992"/>
    <n v="136417398"/>
    <n v="11000"/>
    <s v=" 60 months"/>
    <n v="20.89"/>
    <x v="0"/>
    <s v="Debt consolidation"/>
    <n v="26.23"/>
    <n v="0"/>
    <x v="2"/>
  </r>
  <r>
    <n v="993"/>
    <n v="127630247"/>
    <n v="16000"/>
    <s v=" 60 months"/>
    <n v="17.09"/>
    <x v="0"/>
    <s v="Other"/>
    <n v="18.579999999999998"/>
    <n v="0"/>
    <x v="11"/>
  </r>
  <r>
    <n v="994"/>
    <n v="139326519"/>
    <n v="24000"/>
    <s v=" 36 months"/>
    <n v="16.91"/>
    <x v="0"/>
    <s v="Credit card refinancing"/>
    <n v="26.31"/>
    <n v="0"/>
    <x v="2"/>
  </r>
  <r>
    <n v="995"/>
    <n v="126341958"/>
    <n v="14000"/>
    <s v=" 60 months"/>
    <n v="16.02"/>
    <x v="0"/>
    <s v="Car financing"/>
    <n v="36.880000000000003"/>
    <n v="35.549999999999997"/>
    <x v="14"/>
  </r>
  <r>
    <n v="996"/>
    <n v="130348197"/>
    <n v="30000"/>
    <s v=" 36 months"/>
    <n v="12.61"/>
    <x v="0"/>
    <s v="Debt consolidation"/>
    <n v="16.77"/>
    <n v="0"/>
    <x v="0"/>
  </r>
  <r>
    <n v="998"/>
    <n v="128664358"/>
    <n v="8000"/>
    <s v=" 36 months"/>
    <n v="10.91"/>
    <x v="0"/>
    <s v="Home improvement"/>
    <n v="15.06"/>
    <n v="0"/>
    <x v="22"/>
  </r>
  <r>
    <n v="999"/>
    <n v="129885393"/>
    <n v="8000"/>
    <s v=" 36 months"/>
    <n v="6.07"/>
    <x v="0"/>
    <s v="Home improvement"/>
    <n v="14.64"/>
    <n v="0"/>
    <x v="19"/>
  </r>
  <r>
    <n v="1372"/>
    <n v="127184629"/>
    <n v="15000"/>
    <s v=" 36 months"/>
    <n v="6.72"/>
    <x v="3"/>
    <s v="Medical expenses"/>
    <n v="12.1"/>
    <n v="0"/>
    <x v="2"/>
  </r>
  <r>
    <n v="2612"/>
    <n v="126867659"/>
    <n v="12000"/>
    <s v=" 60 months"/>
    <n v="15.05"/>
    <x v="2"/>
    <s v="Credit card refinancing"/>
    <n v="11.58"/>
    <n v="0"/>
    <x v="13"/>
  </r>
  <r>
    <n v="3610"/>
    <n v="126432642"/>
    <n v="30000"/>
    <s v=" 60 months"/>
    <n v="11.99"/>
    <x v="2"/>
    <s v="Debt consolidation"/>
    <n v="60.76"/>
    <n v="31.53"/>
    <x v="6"/>
  </r>
  <r>
    <n v="7207"/>
    <n v="127064203"/>
    <n v="17000"/>
    <s v=" 60 months"/>
    <n v="20"/>
    <x v="2"/>
    <s v="Debt consolidation"/>
    <n v="23.18"/>
    <n v="0"/>
    <x v="13"/>
  </r>
  <r>
    <n v="7971"/>
    <n v="130145167"/>
    <n v="7500"/>
    <s v=" 36 months"/>
    <n v="10.9"/>
    <x v="2"/>
    <s v="Debt consolidation"/>
    <n v="34.950000000000003"/>
    <n v="0"/>
    <x v="36"/>
  </r>
  <r>
    <n v="8855"/>
    <n v="130045712"/>
    <n v="6000"/>
    <s v=" 36 months"/>
    <n v="18.45"/>
    <x v="2"/>
    <s v="Debt consolidation"/>
    <n v="12.36"/>
    <n v="0"/>
    <x v="2"/>
  </r>
  <r>
    <n v="8998"/>
    <n v="129880417"/>
    <n v="3600"/>
    <s v=" 36 months"/>
    <n v="10.9"/>
    <x v="0"/>
    <s v="Debt consolidation"/>
    <n v="6.53"/>
    <n v="0"/>
    <x v="15"/>
  </r>
  <r>
    <n v="9274"/>
    <n v="126182633"/>
    <n v="10100"/>
    <s v=" 36 months"/>
    <n v="22.91"/>
    <x v="2"/>
    <s v="Other"/>
    <n v="17.5"/>
    <n v="0"/>
    <x v="24"/>
  </r>
  <r>
    <n v="9980"/>
    <n v="130712738"/>
    <n v="12000"/>
    <s v=" 60 months"/>
    <n v="14.07"/>
    <x v="2"/>
    <s v="Debt consolidation"/>
    <n v="14.74"/>
    <n v="0"/>
    <x v="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83A0B-E8E0-401C-B034-5BBC54F2930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E2:F48" firstHeaderRow="1" firstDataRow="1" firstDataCol="1"/>
  <pivotFields count="10">
    <pivotField showAll="0"/>
    <pivotField numFmtId="3" showAll="0"/>
    <pivotField dataField="1" showAll="0"/>
    <pivotField showAll="0"/>
    <pivotField showAll="0"/>
    <pivotField showAll="0">
      <items count="7">
        <item x="2"/>
        <item x="0"/>
        <item x="1"/>
        <item x="5"/>
        <item x="4"/>
        <item x="3"/>
        <item t="default"/>
      </items>
    </pivotField>
    <pivotField showAll="0"/>
    <pivotField showAll="0"/>
    <pivotField showAll="0"/>
    <pivotField axis="axisRow" showAll="0">
      <items count="46">
        <item x="26"/>
        <item x="6"/>
        <item x="8"/>
        <item x="2"/>
        <item x="27"/>
        <item x="0"/>
        <item x="44"/>
        <item x="41"/>
        <item x="3"/>
        <item x="10"/>
        <item x="23"/>
        <item x="5"/>
        <item x="22"/>
        <item x="43"/>
        <item x="38"/>
        <item x="34"/>
        <item x="28"/>
        <item x="36"/>
        <item x="13"/>
        <item x="35"/>
        <item x="9"/>
        <item x="25"/>
        <item x="37"/>
        <item x="42"/>
        <item x="24"/>
        <item x="1"/>
        <item x="18"/>
        <item x="33"/>
        <item x="7"/>
        <item x="14"/>
        <item x="30"/>
        <item x="12"/>
        <item x="4"/>
        <item x="19"/>
        <item x="21"/>
        <item x="31"/>
        <item x="39"/>
        <item x="29"/>
        <item x="15"/>
        <item x="16"/>
        <item x="20"/>
        <item x="17"/>
        <item x="11"/>
        <item x="40"/>
        <item x="32"/>
        <item t="default"/>
      </items>
    </pivotField>
  </pivotFields>
  <rowFields count="1">
    <field x="9"/>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Sum of loan_amnt" fld="2"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an_status" xr10:uid="{19894985-77BA-495C-BEE5-F81A7CA6E410}" sourceName="loan_status">
  <pivotTables>
    <pivotTable tabId="3" name="PivotTable1"/>
  </pivotTables>
  <data>
    <tabular pivotCacheId="1223909044">
      <items count="6">
        <i x="2" s="1"/>
        <i x="0" s="1"/>
        <i x="1" s="1"/>
        <i x="5"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an_status" xr10:uid="{6E7A1205-8E3C-4206-96DE-A5E9D9293BD5}" cache="Slicer_loan_status" caption="loan_status"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CDCE45-A7A2-4CF0-9DD5-45335AF94945}" name="Borrower" displayName="Borrower" ref="A1:E1011" totalsRowShown="0" headerRowDxfId="25" dataDxfId="24">
  <autoFilter ref="A1:E1011" xr:uid="{CFCDCE45-A7A2-4CF0-9DD5-45335AF94945}"/>
  <tableColumns count="5">
    <tableColumn id="1" xr3:uid="{EFC4CD1E-51EE-410D-B621-44F929CF5BF7}" name="member_id" dataDxfId="23"/>
    <tableColumn id="2" xr3:uid="{64302241-D00E-43E9-88DB-83D5079755D0}" name="addr_state" dataDxfId="22"/>
    <tableColumn id="3" xr3:uid="{00D187AD-4578-45B3-AD08-BDAB51192B8E}" name="dti" dataDxfId="21"/>
    <tableColumn id="4" xr3:uid="{6D82287E-7A6E-4A5C-9503-A32FC8A703F9}" name="dti_joint" dataDxfId="20"/>
    <tableColumn id="5" xr3:uid="{94C52C59-1C04-4679-84FB-02D674C7F2F4}" name="State" dataDxfId="19">
      <calculatedColumnFormula>VLOOKUP(Borrower[[#This Row],[addr_state]],CodeState,2,FALSE)</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F978F0-9564-4683-B77E-D5F7C4BA2B31}" name="loan_borrower" displayName="loan_borrower" ref="A1:J503" totalsRowShown="0" headerRowDxfId="18" dataDxfId="17">
  <autoFilter ref="A1:J503" xr:uid="{A3F978F0-9564-4683-B77E-D5F7C4BA2B31}"/>
  <tableColumns count="10">
    <tableColumn id="1" xr3:uid="{DC7E6809-8DBD-4A4E-83E9-17207BE562D5}" name="member_id" dataDxfId="16"/>
    <tableColumn id="2" xr3:uid="{1D77ED6A-4D5A-46F3-A773-6F55D1E794B6}" name="loan_id" dataDxfId="15"/>
    <tableColumn id="3" xr3:uid="{DDF7D67F-AF9A-4E5A-8959-AA0D94677F97}" name="loan_amnt" dataDxfId="14"/>
    <tableColumn id="4" xr3:uid="{AE62CDAE-6224-4ED9-9396-33E1C74500DE}" name="term" dataDxfId="13"/>
    <tableColumn id="5" xr3:uid="{3D00F71B-23D4-4E63-9B66-B30D3F0C6C80}" name="int_rate" dataDxfId="12"/>
    <tableColumn id="6" xr3:uid="{F3A8EC2C-0E23-4260-9A13-8CCA5D57608C}" name="loan_status" dataDxfId="11"/>
    <tableColumn id="7" xr3:uid="{025997CC-E11C-4E95-B245-350649C88278}" name="title" dataDxfId="10"/>
    <tableColumn id="8" xr3:uid="{540000D1-F944-4411-9B0B-7E162B81221A}" name="dti" dataDxfId="9">
      <calculatedColumnFormula>VLOOKUP(loan_borrower[[#This Row],[member_id]],Borrower[],3,FALSE)</calculatedColumnFormula>
    </tableColumn>
    <tableColumn id="9" xr3:uid="{E71FB005-464B-4667-8494-67BDFF05C451}" name="dti_joint" dataDxfId="8">
      <calculatedColumnFormula>VLOOKUP(loan_borrower[[#This Row],[member_id]],Borrower[],4,FALSE)</calculatedColumnFormula>
    </tableColumn>
    <tableColumn id="10" xr3:uid="{6F7C61AD-705F-41B3-B92C-8690EA93BFBD}" name="State" dataDxfId="7">
      <calculatedColumnFormula>VLOOKUP(loan_borrower[[#This Row],[member_id]],Borrower[],5,FALSE)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623B4-ABD5-46E8-B756-C2291FB03B94}">
  <dimension ref="A1:E1011"/>
  <sheetViews>
    <sheetView workbookViewId="0">
      <selection activeCell="D1" sqref="D1:E1"/>
    </sheetView>
  </sheetViews>
  <sheetFormatPr defaultRowHeight="14.5" x14ac:dyDescent="0.35"/>
  <cols>
    <col min="1" max="1" width="16.36328125" style="1" customWidth="1"/>
    <col min="2" max="2" width="11.90625" style="1" customWidth="1"/>
    <col min="3" max="3" width="7.6328125" style="1" customWidth="1"/>
    <col min="4" max="4" width="10.08984375" style="1" customWidth="1"/>
    <col min="5" max="5" width="13.54296875" customWidth="1"/>
  </cols>
  <sheetData>
    <row r="1" spans="1:5" x14ac:dyDescent="0.35">
      <c r="A1" s="1" t="s">
        <v>0</v>
      </c>
      <c r="B1" s="1" t="s">
        <v>1</v>
      </c>
      <c r="C1" s="1" t="s">
        <v>2</v>
      </c>
      <c r="D1" s="1" t="s">
        <v>3</v>
      </c>
      <c r="E1" s="1" t="s">
        <v>77</v>
      </c>
    </row>
    <row r="2" spans="1:5" x14ac:dyDescent="0.35">
      <c r="A2" s="1">
        <v>1</v>
      </c>
      <c r="B2" s="1" t="s">
        <v>4</v>
      </c>
      <c r="C2" s="1">
        <v>14.95</v>
      </c>
      <c r="E2" s="1" t="str">
        <f>VLOOKUP(Borrower[[#This Row],[addr_state]],CodeState,2,FALSE)</f>
        <v>Connecticut</v>
      </c>
    </row>
    <row r="3" spans="1:5" x14ac:dyDescent="0.35">
      <c r="A3" s="1">
        <v>2</v>
      </c>
      <c r="B3" s="1" t="s">
        <v>5</v>
      </c>
      <c r="C3" s="1">
        <v>13.2</v>
      </c>
      <c r="D3" s="1">
        <v>15.2</v>
      </c>
      <c r="E3" s="1" t="str">
        <f>VLOOKUP(Borrower[[#This Row],[addr_state]],CodeState,2,FALSE)</f>
        <v>New Hampshire</v>
      </c>
    </row>
    <row r="4" spans="1:5" x14ac:dyDescent="0.35">
      <c r="A4" s="1">
        <v>3</v>
      </c>
      <c r="B4" s="1" t="s">
        <v>6</v>
      </c>
      <c r="C4" s="1">
        <v>11.24</v>
      </c>
      <c r="E4" s="1" t="str">
        <f>VLOOKUP(Borrower[[#This Row],[addr_state]],CodeState,2,FALSE)</f>
        <v>California</v>
      </c>
    </row>
    <row r="5" spans="1:5" x14ac:dyDescent="0.35">
      <c r="A5" s="1">
        <v>4</v>
      </c>
      <c r="B5" s="1" t="s">
        <v>7</v>
      </c>
      <c r="C5" s="1">
        <v>21.75</v>
      </c>
      <c r="E5" s="1" t="str">
        <f>VLOOKUP(Borrower[[#This Row],[addr_state]],CodeState,2,FALSE)</f>
        <v>Florida</v>
      </c>
    </row>
    <row r="6" spans="1:5" x14ac:dyDescent="0.35">
      <c r="A6" s="1">
        <v>5</v>
      </c>
      <c r="B6" s="1" t="s">
        <v>8</v>
      </c>
      <c r="C6" s="1">
        <v>19.32</v>
      </c>
      <c r="E6" s="1" t="str">
        <f>VLOOKUP(Borrower[[#This Row],[addr_state]],CodeState,2,FALSE)</f>
        <v>Oklahoma</v>
      </c>
    </row>
    <row r="7" spans="1:5" x14ac:dyDescent="0.35">
      <c r="A7" s="1">
        <v>6</v>
      </c>
      <c r="B7" s="1" t="s">
        <v>9</v>
      </c>
      <c r="C7" s="1">
        <v>6.78</v>
      </c>
      <c r="E7" s="1" t="str">
        <f>VLOOKUP(Borrower[[#This Row],[addr_state]],CodeState,2,FALSE)</f>
        <v>Illinois</v>
      </c>
    </row>
    <row r="8" spans="1:5" x14ac:dyDescent="0.35">
      <c r="A8" s="1">
        <v>7</v>
      </c>
      <c r="B8" s="1" t="s">
        <v>10</v>
      </c>
      <c r="C8" s="1">
        <v>18.21</v>
      </c>
      <c r="E8" s="1" t="str">
        <f>VLOOKUP(Borrower[[#This Row],[addr_state]],CodeState,2,FALSE)</f>
        <v>Arizona</v>
      </c>
    </row>
    <row r="9" spans="1:5" x14ac:dyDescent="0.35">
      <c r="A9" s="1">
        <v>8</v>
      </c>
      <c r="B9" s="1" t="s">
        <v>6</v>
      </c>
      <c r="C9" s="1">
        <v>8.42</v>
      </c>
      <c r="E9" s="1" t="str">
        <f>VLOOKUP(Borrower[[#This Row],[addr_state]],CodeState,2,FALSE)</f>
        <v>California</v>
      </c>
    </row>
    <row r="10" spans="1:5" x14ac:dyDescent="0.35">
      <c r="A10" s="1">
        <v>9</v>
      </c>
      <c r="B10" s="1" t="s">
        <v>11</v>
      </c>
      <c r="C10" s="1">
        <v>11.75</v>
      </c>
      <c r="E10" s="1" t="str">
        <f>VLOOKUP(Borrower[[#This Row],[addr_state]],CodeState,2,FALSE)</f>
        <v>New York</v>
      </c>
    </row>
    <row r="11" spans="1:5" x14ac:dyDescent="0.35">
      <c r="A11" s="1">
        <v>10</v>
      </c>
      <c r="B11" s="1" t="s">
        <v>6</v>
      </c>
      <c r="C11" s="1">
        <v>18.8</v>
      </c>
      <c r="E11" s="1" t="str">
        <f>VLOOKUP(Borrower[[#This Row],[addr_state]],CodeState,2,FALSE)</f>
        <v>California</v>
      </c>
    </row>
    <row r="12" spans="1:5" x14ac:dyDescent="0.35">
      <c r="A12" s="1">
        <v>11</v>
      </c>
      <c r="B12" s="1" t="s">
        <v>12</v>
      </c>
      <c r="C12" s="1">
        <v>17.690000000000001</v>
      </c>
      <c r="E12" s="1" t="str">
        <f>VLOOKUP(Borrower[[#This Row],[addr_state]],CodeState,2,FALSE)</f>
        <v>Arkansas</v>
      </c>
    </row>
    <row r="13" spans="1:5" x14ac:dyDescent="0.35">
      <c r="A13" s="1">
        <v>12</v>
      </c>
      <c r="B13" s="1" t="s">
        <v>13</v>
      </c>
      <c r="C13" s="1">
        <v>11.91</v>
      </c>
      <c r="E13" s="1" t="str">
        <f>VLOOKUP(Borrower[[#This Row],[addr_state]],CodeState,2,FALSE)</f>
        <v>Indiana</v>
      </c>
    </row>
    <row r="14" spans="1:5" x14ac:dyDescent="0.35">
      <c r="A14" s="1">
        <v>13</v>
      </c>
      <c r="B14" s="1" t="s">
        <v>14</v>
      </c>
      <c r="C14" s="1">
        <v>22.78</v>
      </c>
      <c r="E14" s="1" t="str">
        <f>VLOOKUP(Borrower[[#This Row],[addr_state]],CodeState,2,FALSE)</f>
        <v>Mississippi</v>
      </c>
    </row>
    <row r="15" spans="1:5" x14ac:dyDescent="0.35">
      <c r="A15" s="1">
        <v>14</v>
      </c>
      <c r="B15" s="1" t="s">
        <v>15</v>
      </c>
      <c r="C15" s="1">
        <v>6.4</v>
      </c>
      <c r="E15" s="1" t="str">
        <f>VLOOKUP(Borrower[[#This Row],[addr_state]],CodeState,2,FALSE)</f>
        <v>Georgia</v>
      </c>
    </row>
    <row r="16" spans="1:5" x14ac:dyDescent="0.35">
      <c r="A16" s="1">
        <v>15</v>
      </c>
      <c r="B16" s="1" t="s">
        <v>16</v>
      </c>
      <c r="C16" s="1">
        <v>32.92</v>
      </c>
      <c r="E16" s="1" t="str">
        <f>VLOOKUP(Borrower[[#This Row],[addr_state]],CodeState,2,FALSE)</f>
        <v>Washington</v>
      </c>
    </row>
    <row r="17" spans="1:5" x14ac:dyDescent="0.35">
      <c r="A17" s="1">
        <v>16</v>
      </c>
      <c r="B17" s="1" t="s">
        <v>17</v>
      </c>
      <c r="C17" s="1">
        <v>15.28</v>
      </c>
      <c r="E17" s="1" t="str">
        <f>VLOOKUP(Borrower[[#This Row],[addr_state]],CodeState,2,FALSE)</f>
        <v>Ohio</v>
      </c>
    </row>
    <row r="18" spans="1:5" x14ac:dyDescent="0.35">
      <c r="A18" s="1">
        <v>17</v>
      </c>
      <c r="B18" s="1" t="s">
        <v>11</v>
      </c>
      <c r="C18" s="1">
        <v>18.62</v>
      </c>
      <c r="E18" s="1" t="str">
        <f>VLOOKUP(Borrower[[#This Row],[addr_state]],CodeState,2,FALSE)</f>
        <v>New York</v>
      </c>
    </row>
    <row r="19" spans="1:5" x14ac:dyDescent="0.35">
      <c r="A19" s="1">
        <v>18</v>
      </c>
      <c r="B19" s="1" t="s">
        <v>18</v>
      </c>
      <c r="C19" s="1">
        <v>25.6</v>
      </c>
      <c r="E19" s="1" t="str">
        <f>VLOOKUP(Borrower[[#This Row],[addr_state]],CodeState,2,FALSE)</f>
        <v>Michigan</v>
      </c>
    </row>
    <row r="20" spans="1:5" x14ac:dyDescent="0.35">
      <c r="A20" s="1">
        <v>19</v>
      </c>
      <c r="B20" s="1" t="s">
        <v>6</v>
      </c>
      <c r="C20" s="1">
        <v>10.55</v>
      </c>
      <c r="E20" s="1" t="str">
        <f>VLOOKUP(Borrower[[#This Row],[addr_state]],CodeState,2,FALSE)</f>
        <v>California</v>
      </c>
    </row>
    <row r="21" spans="1:5" x14ac:dyDescent="0.35">
      <c r="A21" s="1">
        <v>20</v>
      </c>
      <c r="B21" s="1" t="s">
        <v>19</v>
      </c>
      <c r="C21" s="1">
        <v>14.11</v>
      </c>
      <c r="E21" s="1" t="str">
        <f>VLOOKUP(Borrower[[#This Row],[addr_state]],CodeState,2,FALSE)</f>
        <v>North Carolina</v>
      </c>
    </row>
    <row r="22" spans="1:5" x14ac:dyDescent="0.35">
      <c r="A22" s="1">
        <v>21</v>
      </c>
      <c r="B22" s="1" t="s">
        <v>6</v>
      </c>
      <c r="C22" s="1">
        <v>21.96</v>
      </c>
      <c r="E22" s="1" t="str">
        <f>VLOOKUP(Borrower[[#This Row],[addr_state]],CodeState,2,FALSE)</f>
        <v>California</v>
      </c>
    </row>
    <row r="23" spans="1:5" x14ac:dyDescent="0.35">
      <c r="A23" s="1">
        <v>22</v>
      </c>
      <c r="B23" s="1" t="s">
        <v>20</v>
      </c>
      <c r="C23" s="1">
        <v>36.479999999999997</v>
      </c>
      <c r="E23" s="1" t="str">
        <f>VLOOKUP(Borrower[[#This Row],[addr_state]],CodeState,2,FALSE)</f>
        <v>Texas</v>
      </c>
    </row>
    <row r="24" spans="1:5" x14ac:dyDescent="0.35">
      <c r="A24" s="1">
        <v>23</v>
      </c>
      <c r="B24" s="1" t="s">
        <v>16</v>
      </c>
      <c r="C24" s="1">
        <v>10.47</v>
      </c>
      <c r="E24" s="1" t="str">
        <f>VLOOKUP(Borrower[[#This Row],[addr_state]],CodeState,2,FALSE)</f>
        <v>Washington</v>
      </c>
    </row>
    <row r="25" spans="1:5" x14ac:dyDescent="0.35">
      <c r="A25" s="1">
        <v>24</v>
      </c>
      <c r="B25" s="1" t="s">
        <v>16</v>
      </c>
      <c r="C25" s="1">
        <v>18.190000000000001</v>
      </c>
      <c r="E25" s="1" t="str">
        <f>VLOOKUP(Borrower[[#This Row],[addr_state]],CodeState,2,FALSE)</f>
        <v>Washington</v>
      </c>
    </row>
    <row r="26" spans="1:5" x14ac:dyDescent="0.35">
      <c r="A26" s="1">
        <v>25</v>
      </c>
      <c r="B26" s="1" t="s">
        <v>6</v>
      </c>
      <c r="C26" s="1">
        <v>38.24</v>
      </c>
      <c r="D26" s="1">
        <v>32.47</v>
      </c>
      <c r="E26" s="1" t="str">
        <f>VLOOKUP(Borrower[[#This Row],[addr_state]],CodeState,2,FALSE)</f>
        <v>California</v>
      </c>
    </row>
    <row r="27" spans="1:5" x14ac:dyDescent="0.35">
      <c r="A27" s="1">
        <v>26</v>
      </c>
      <c r="B27" s="1" t="s">
        <v>19</v>
      </c>
      <c r="C27" s="1">
        <v>18.07</v>
      </c>
      <c r="E27" s="1" t="str">
        <f>VLOOKUP(Borrower[[#This Row],[addr_state]],CodeState,2,FALSE)</f>
        <v>North Carolina</v>
      </c>
    </row>
    <row r="28" spans="1:5" x14ac:dyDescent="0.35">
      <c r="A28" s="1">
        <v>27</v>
      </c>
      <c r="B28" s="1" t="s">
        <v>20</v>
      </c>
      <c r="C28" s="1">
        <v>5.07</v>
      </c>
      <c r="E28" s="1" t="str">
        <f>VLOOKUP(Borrower[[#This Row],[addr_state]],CodeState,2,FALSE)</f>
        <v>Texas</v>
      </c>
    </row>
    <row r="29" spans="1:5" x14ac:dyDescent="0.35">
      <c r="A29" s="1">
        <v>28</v>
      </c>
      <c r="B29" s="1" t="s">
        <v>21</v>
      </c>
      <c r="C29" s="1">
        <v>9.35</v>
      </c>
      <c r="E29" s="1" t="str">
        <f>VLOOKUP(Borrower[[#This Row],[addr_state]],CodeState,2,FALSE)</f>
        <v>Utah</v>
      </c>
    </row>
    <row r="30" spans="1:5" x14ac:dyDescent="0.35">
      <c r="A30" s="1">
        <v>29</v>
      </c>
      <c r="B30" s="1" t="s">
        <v>22</v>
      </c>
      <c r="C30" s="1">
        <v>14.49</v>
      </c>
      <c r="E30" s="1" t="str">
        <f>VLOOKUP(Borrower[[#This Row],[addr_state]],CodeState,2,FALSE)</f>
        <v>Virginia</v>
      </c>
    </row>
    <row r="31" spans="1:5" x14ac:dyDescent="0.35">
      <c r="A31" s="1">
        <v>30</v>
      </c>
      <c r="B31" s="1" t="s">
        <v>19</v>
      </c>
      <c r="C31" s="1">
        <v>24.55</v>
      </c>
      <c r="E31" s="1" t="str">
        <f>VLOOKUP(Borrower[[#This Row],[addr_state]],CodeState,2,FALSE)</f>
        <v>North Carolina</v>
      </c>
    </row>
    <row r="32" spans="1:5" x14ac:dyDescent="0.35">
      <c r="A32" s="1">
        <v>31</v>
      </c>
      <c r="B32" s="1" t="s">
        <v>23</v>
      </c>
      <c r="C32" s="1">
        <v>12.92</v>
      </c>
      <c r="D32" s="1">
        <v>12.25</v>
      </c>
      <c r="E32" s="1" t="str">
        <f>VLOOKUP(Borrower[[#This Row],[addr_state]],CodeState,2,FALSE)</f>
        <v>New Jersey</v>
      </c>
    </row>
    <row r="33" spans="1:5" x14ac:dyDescent="0.35">
      <c r="A33" s="1">
        <v>32</v>
      </c>
      <c r="B33" s="1" t="s">
        <v>22</v>
      </c>
      <c r="C33" s="1">
        <v>24.95</v>
      </c>
      <c r="E33" s="1" t="str">
        <f>VLOOKUP(Borrower[[#This Row],[addr_state]],CodeState,2,FALSE)</f>
        <v>Virginia</v>
      </c>
    </row>
    <row r="34" spans="1:5" x14ac:dyDescent="0.35">
      <c r="A34" s="1">
        <v>33</v>
      </c>
      <c r="B34" s="1" t="s">
        <v>4</v>
      </c>
      <c r="C34" s="1">
        <v>21.29</v>
      </c>
      <c r="E34" s="1" t="str">
        <f>VLOOKUP(Borrower[[#This Row],[addr_state]],CodeState,2,FALSE)</f>
        <v>Connecticut</v>
      </c>
    </row>
    <row r="35" spans="1:5" x14ac:dyDescent="0.35">
      <c r="A35" s="1">
        <v>34</v>
      </c>
      <c r="B35" s="1" t="s">
        <v>9</v>
      </c>
      <c r="C35" s="1">
        <v>24.54</v>
      </c>
      <c r="E35" s="1" t="str">
        <f>VLOOKUP(Borrower[[#This Row],[addr_state]],CodeState,2,FALSE)</f>
        <v>Illinois</v>
      </c>
    </row>
    <row r="36" spans="1:5" x14ac:dyDescent="0.35">
      <c r="A36" s="1">
        <v>35</v>
      </c>
      <c r="B36" s="1" t="s">
        <v>24</v>
      </c>
      <c r="C36" s="1">
        <v>34.93</v>
      </c>
      <c r="D36" s="1">
        <v>20.3</v>
      </c>
      <c r="E36" s="1" t="str">
        <f>VLOOKUP(Borrower[[#This Row],[addr_state]],CodeState,2,FALSE)</f>
        <v>Oregon</v>
      </c>
    </row>
    <row r="37" spans="1:5" x14ac:dyDescent="0.35">
      <c r="A37" s="1">
        <v>36</v>
      </c>
      <c r="B37" s="1" t="s">
        <v>25</v>
      </c>
      <c r="C37" s="1">
        <v>18.36</v>
      </c>
      <c r="E37" s="1" t="str">
        <f>VLOOKUP(Borrower[[#This Row],[addr_state]],CodeState,2,FALSE)</f>
        <v>Vermont</v>
      </c>
    </row>
    <row r="38" spans="1:5" x14ac:dyDescent="0.35">
      <c r="A38" s="1">
        <v>37</v>
      </c>
      <c r="B38" s="1" t="s">
        <v>6</v>
      </c>
      <c r="C38" s="1">
        <v>9.19</v>
      </c>
      <c r="E38" s="1" t="str">
        <f>VLOOKUP(Borrower[[#This Row],[addr_state]],CodeState,2,FALSE)</f>
        <v>California</v>
      </c>
    </row>
    <row r="39" spans="1:5" x14ac:dyDescent="0.35">
      <c r="A39" s="1">
        <v>38</v>
      </c>
      <c r="B39" s="1" t="s">
        <v>9</v>
      </c>
      <c r="C39" s="1">
        <v>3.1</v>
      </c>
      <c r="E39" s="1" t="str">
        <f>VLOOKUP(Borrower[[#This Row],[addr_state]],CodeState,2,FALSE)</f>
        <v>Illinois</v>
      </c>
    </row>
    <row r="40" spans="1:5" x14ac:dyDescent="0.35">
      <c r="A40" s="1">
        <v>39</v>
      </c>
      <c r="B40" s="1" t="s">
        <v>17</v>
      </c>
      <c r="C40" s="1">
        <v>18.34</v>
      </c>
      <c r="E40" s="1" t="str">
        <f>VLOOKUP(Borrower[[#This Row],[addr_state]],CodeState,2,FALSE)</f>
        <v>Ohio</v>
      </c>
    </row>
    <row r="41" spans="1:5" x14ac:dyDescent="0.35">
      <c r="A41" s="1">
        <v>40</v>
      </c>
      <c r="B41" s="1" t="s">
        <v>22</v>
      </c>
      <c r="C41" s="1">
        <v>32.06</v>
      </c>
      <c r="E41" s="1" t="str">
        <f>VLOOKUP(Borrower[[#This Row],[addr_state]],CodeState,2,FALSE)</f>
        <v>Virginia</v>
      </c>
    </row>
    <row r="42" spans="1:5" x14ac:dyDescent="0.35">
      <c r="A42" s="1">
        <v>41</v>
      </c>
      <c r="B42" s="1" t="s">
        <v>11</v>
      </c>
      <c r="C42" s="1">
        <v>20.13</v>
      </c>
      <c r="D42" s="1">
        <v>23.32</v>
      </c>
      <c r="E42" s="1" t="str">
        <f>VLOOKUP(Borrower[[#This Row],[addr_state]],CodeState,2,FALSE)</f>
        <v>New York</v>
      </c>
    </row>
    <row r="43" spans="1:5" x14ac:dyDescent="0.35">
      <c r="A43" s="1">
        <v>42</v>
      </c>
      <c r="B43" s="1" t="s">
        <v>6</v>
      </c>
      <c r="C43" s="1">
        <v>13.81</v>
      </c>
      <c r="E43" s="1" t="str">
        <f>VLOOKUP(Borrower[[#This Row],[addr_state]],CodeState,2,FALSE)</f>
        <v>California</v>
      </c>
    </row>
    <row r="44" spans="1:5" x14ac:dyDescent="0.35">
      <c r="A44" s="1">
        <v>43</v>
      </c>
      <c r="B44" s="1" t="s">
        <v>6</v>
      </c>
      <c r="C44" s="1">
        <v>13.87</v>
      </c>
      <c r="E44" s="1" t="str">
        <f>VLOOKUP(Borrower[[#This Row],[addr_state]],CodeState,2,FALSE)</f>
        <v>California</v>
      </c>
    </row>
    <row r="45" spans="1:5" x14ac:dyDescent="0.35">
      <c r="A45" s="1">
        <v>44</v>
      </c>
      <c r="B45" s="1" t="s">
        <v>26</v>
      </c>
      <c r="C45" s="1">
        <v>19.579999999999998</v>
      </c>
      <c r="E45" s="1" t="str">
        <f>VLOOKUP(Borrower[[#This Row],[addr_state]],CodeState,2,FALSE)</f>
        <v>Pennsylvania</v>
      </c>
    </row>
    <row r="46" spans="1:5" x14ac:dyDescent="0.35">
      <c r="A46" s="1">
        <v>45</v>
      </c>
      <c r="B46" s="1" t="s">
        <v>6</v>
      </c>
      <c r="C46" s="1">
        <v>9.64</v>
      </c>
      <c r="E46" s="1" t="str">
        <f>VLOOKUP(Borrower[[#This Row],[addr_state]],CodeState,2,FALSE)</f>
        <v>California</v>
      </c>
    </row>
    <row r="47" spans="1:5" x14ac:dyDescent="0.35">
      <c r="A47" s="1">
        <v>46</v>
      </c>
      <c r="B47" s="1" t="s">
        <v>7</v>
      </c>
      <c r="C47" s="1">
        <v>30.84</v>
      </c>
      <c r="E47" s="1" t="str">
        <f>VLOOKUP(Borrower[[#This Row],[addr_state]],CodeState,2,FALSE)</f>
        <v>Florida</v>
      </c>
    </row>
    <row r="48" spans="1:5" x14ac:dyDescent="0.35">
      <c r="A48" s="1">
        <v>47</v>
      </c>
      <c r="B48" s="1" t="s">
        <v>6</v>
      </c>
      <c r="C48" s="1">
        <v>5.33</v>
      </c>
      <c r="E48" s="1" t="str">
        <f>VLOOKUP(Borrower[[#This Row],[addr_state]],CodeState,2,FALSE)</f>
        <v>California</v>
      </c>
    </row>
    <row r="49" spans="1:5" x14ac:dyDescent="0.35">
      <c r="A49" s="1">
        <v>48</v>
      </c>
      <c r="B49" s="1" t="s">
        <v>6</v>
      </c>
      <c r="C49" s="1">
        <v>17.510000000000002</v>
      </c>
      <c r="E49" s="1" t="str">
        <f>VLOOKUP(Borrower[[#This Row],[addr_state]],CodeState,2,FALSE)</f>
        <v>California</v>
      </c>
    </row>
    <row r="50" spans="1:5" x14ac:dyDescent="0.35">
      <c r="A50" s="1">
        <v>49</v>
      </c>
      <c r="B50" s="1" t="s">
        <v>18</v>
      </c>
      <c r="C50" s="1">
        <v>13.92</v>
      </c>
      <c r="E50" s="1" t="str">
        <f>VLOOKUP(Borrower[[#This Row],[addr_state]],CodeState,2,FALSE)</f>
        <v>Michigan</v>
      </c>
    </row>
    <row r="51" spans="1:5" x14ac:dyDescent="0.35">
      <c r="A51" s="1">
        <v>50</v>
      </c>
      <c r="B51" s="1" t="s">
        <v>4</v>
      </c>
      <c r="C51" s="1">
        <v>17.54</v>
      </c>
      <c r="E51" s="1" t="str">
        <f>VLOOKUP(Borrower[[#This Row],[addr_state]],CodeState,2,FALSE)</f>
        <v>Connecticut</v>
      </c>
    </row>
    <row r="52" spans="1:5" x14ac:dyDescent="0.35">
      <c r="A52" s="1">
        <v>51</v>
      </c>
      <c r="B52" s="1" t="s">
        <v>11</v>
      </c>
      <c r="C52" s="1">
        <v>23.67</v>
      </c>
      <c r="E52" s="1" t="str">
        <f>VLOOKUP(Borrower[[#This Row],[addr_state]],CodeState,2,FALSE)</f>
        <v>New York</v>
      </c>
    </row>
    <row r="53" spans="1:5" x14ac:dyDescent="0.35">
      <c r="A53" s="1">
        <v>52</v>
      </c>
      <c r="B53" s="1" t="s">
        <v>14</v>
      </c>
      <c r="C53" s="1">
        <v>17.84</v>
      </c>
      <c r="E53" s="1" t="str">
        <f>VLOOKUP(Borrower[[#This Row],[addr_state]],CodeState,2,FALSE)</f>
        <v>Mississippi</v>
      </c>
    </row>
    <row r="54" spans="1:5" x14ac:dyDescent="0.35">
      <c r="A54" s="1">
        <v>53</v>
      </c>
      <c r="B54" s="1" t="s">
        <v>26</v>
      </c>
      <c r="C54" s="1">
        <v>24.5</v>
      </c>
      <c r="E54" s="1" t="str">
        <f>VLOOKUP(Borrower[[#This Row],[addr_state]],CodeState,2,FALSE)</f>
        <v>Pennsylvania</v>
      </c>
    </row>
    <row r="55" spans="1:5" x14ac:dyDescent="0.35">
      <c r="A55" s="1">
        <v>54</v>
      </c>
      <c r="B55" s="1" t="s">
        <v>27</v>
      </c>
      <c r="C55" s="1">
        <v>21.25</v>
      </c>
      <c r="E55" s="1" t="str">
        <f>VLOOKUP(Borrower[[#This Row],[addr_state]],CodeState,2,FALSE)</f>
        <v>Colorado</v>
      </c>
    </row>
    <row r="56" spans="1:5" x14ac:dyDescent="0.35">
      <c r="A56" s="1">
        <v>55</v>
      </c>
      <c r="B56" s="1" t="s">
        <v>16</v>
      </c>
      <c r="C56" s="1">
        <v>20.47</v>
      </c>
      <c r="D56" s="1">
        <v>24.36</v>
      </c>
      <c r="E56" s="1" t="str">
        <f>VLOOKUP(Borrower[[#This Row],[addr_state]],CodeState,2,FALSE)</f>
        <v>Washington</v>
      </c>
    </row>
    <row r="57" spans="1:5" x14ac:dyDescent="0.35">
      <c r="A57" s="1">
        <v>56</v>
      </c>
      <c r="B57" s="1" t="s">
        <v>6</v>
      </c>
      <c r="C57" s="1">
        <v>24.08</v>
      </c>
      <c r="E57" s="1" t="str">
        <f>VLOOKUP(Borrower[[#This Row],[addr_state]],CodeState,2,FALSE)</f>
        <v>California</v>
      </c>
    </row>
    <row r="58" spans="1:5" x14ac:dyDescent="0.35">
      <c r="A58" s="1">
        <v>57</v>
      </c>
      <c r="B58" s="1" t="s">
        <v>23</v>
      </c>
      <c r="C58" s="1">
        <v>27</v>
      </c>
      <c r="E58" s="1" t="str">
        <f>VLOOKUP(Borrower[[#This Row],[addr_state]],CodeState,2,FALSE)</f>
        <v>New Jersey</v>
      </c>
    </row>
    <row r="59" spans="1:5" x14ac:dyDescent="0.35">
      <c r="A59" s="1">
        <v>58</v>
      </c>
      <c r="B59" s="1" t="s">
        <v>7</v>
      </c>
      <c r="C59" s="1">
        <v>14.14</v>
      </c>
      <c r="E59" s="1" t="str">
        <f>VLOOKUP(Borrower[[#This Row],[addr_state]],CodeState,2,FALSE)</f>
        <v>Florida</v>
      </c>
    </row>
    <row r="60" spans="1:5" x14ac:dyDescent="0.35">
      <c r="A60" s="1">
        <v>59</v>
      </c>
      <c r="B60" s="1" t="s">
        <v>10</v>
      </c>
      <c r="C60" s="1">
        <v>18.260000000000002</v>
      </c>
      <c r="E60" s="1" t="str">
        <f>VLOOKUP(Borrower[[#This Row],[addr_state]],CodeState,2,FALSE)</f>
        <v>Arizona</v>
      </c>
    </row>
    <row r="61" spans="1:5" x14ac:dyDescent="0.35">
      <c r="A61" s="1">
        <v>60</v>
      </c>
      <c r="B61" s="1" t="s">
        <v>8</v>
      </c>
      <c r="C61" s="1">
        <v>16.28</v>
      </c>
      <c r="E61" s="1" t="str">
        <f>VLOOKUP(Borrower[[#This Row],[addr_state]],CodeState,2,FALSE)</f>
        <v>Oklahoma</v>
      </c>
    </row>
    <row r="62" spans="1:5" x14ac:dyDescent="0.35">
      <c r="A62" s="1">
        <v>61</v>
      </c>
      <c r="B62" s="1" t="s">
        <v>9</v>
      </c>
      <c r="C62" s="1">
        <v>22.55</v>
      </c>
      <c r="E62" s="1" t="str">
        <f>VLOOKUP(Borrower[[#This Row],[addr_state]],CodeState,2,FALSE)</f>
        <v>Illinois</v>
      </c>
    </row>
    <row r="63" spans="1:5" x14ac:dyDescent="0.35">
      <c r="A63" s="1">
        <v>62</v>
      </c>
      <c r="B63" s="1" t="s">
        <v>13</v>
      </c>
      <c r="C63" s="1">
        <v>25.34</v>
      </c>
      <c r="D63" s="1">
        <v>17.739999999999998</v>
      </c>
      <c r="E63" s="1" t="str">
        <f>VLOOKUP(Borrower[[#This Row],[addr_state]],CodeState,2,FALSE)</f>
        <v>Indiana</v>
      </c>
    </row>
    <row r="64" spans="1:5" x14ac:dyDescent="0.35">
      <c r="A64" s="1">
        <v>63</v>
      </c>
      <c r="B64" s="1" t="s">
        <v>11</v>
      </c>
      <c r="C64" s="1">
        <v>9.02</v>
      </c>
      <c r="E64" s="1" t="str">
        <f>VLOOKUP(Borrower[[#This Row],[addr_state]],CodeState,2,FALSE)</f>
        <v>New York</v>
      </c>
    </row>
    <row r="65" spans="1:5" x14ac:dyDescent="0.35">
      <c r="A65" s="1">
        <v>64</v>
      </c>
      <c r="B65" s="1" t="s">
        <v>20</v>
      </c>
      <c r="C65" s="1">
        <v>11.28</v>
      </c>
      <c r="E65" s="1" t="str">
        <f>VLOOKUP(Borrower[[#This Row],[addr_state]],CodeState,2,FALSE)</f>
        <v>Texas</v>
      </c>
    </row>
    <row r="66" spans="1:5" x14ac:dyDescent="0.35">
      <c r="A66" s="1">
        <v>65</v>
      </c>
      <c r="B66" s="1" t="s">
        <v>20</v>
      </c>
      <c r="C66" s="1">
        <v>35.340000000000003</v>
      </c>
      <c r="E66" s="1" t="str">
        <f>VLOOKUP(Borrower[[#This Row],[addr_state]],CodeState,2,FALSE)</f>
        <v>Texas</v>
      </c>
    </row>
    <row r="67" spans="1:5" x14ac:dyDescent="0.35">
      <c r="A67" s="1">
        <v>66</v>
      </c>
      <c r="B67" s="1" t="s">
        <v>18</v>
      </c>
      <c r="C67" s="1">
        <v>2.8</v>
      </c>
      <c r="E67" s="1" t="str">
        <f>VLOOKUP(Borrower[[#This Row],[addr_state]],CodeState,2,FALSE)</f>
        <v>Michigan</v>
      </c>
    </row>
    <row r="68" spans="1:5" x14ac:dyDescent="0.35">
      <c r="A68" s="1">
        <v>67</v>
      </c>
      <c r="B68" s="1" t="s">
        <v>28</v>
      </c>
      <c r="C68" s="1">
        <v>24.75</v>
      </c>
      <c r="E68" s="1" t="str">
        <f>VLOOKUP(Borrower[[#This Row],[addr_state]],CodeState,2,FALSE)</f>
        <v>Minnesota</v>
      </c>
    </row>
    <row r="69" spans="1:5" x14ac:dyDescent="0.35">
      <c r="A69" s="1">
        <v>68</v>
      </c>
      <c r="B69" s="1" t="s">
        <v>29</v>
      </c>
      <c r="C69" s="1">
        <v>15.09</v>
      </c>
      <c r="E69" s="1" t="str">
        <f>VLOOKUP(Borrower[[#This Row],[addr_state]],CodeState,2,FALSE)</f>
        <v>Missouri</v>
      </c>
    </row>
    <row r="70" spans="1:5" x14ac:dyDescent="0.35">
      <c r="A70" s="1">
        <v>69</v>
      </c>
      <c r="B70" s="1" t="s">
        <v>22</v>
      </c>
      <c r="C70" s="1">
        <v>10.1</v>
      </c>
      <c r="E70" s="1" t="str">
        <f>VLOOKUP(Borrower[[#This Row],[addr_state]],CodeState,2,FALSE)</f>
        <v>Virginia</v>
      </c>
    </row>
    <row r="71" spans="1:5" x14ac:dyDescent="0.35">
      <c r="A71" s="1">
        <v>70</v>
      </c>
      <c r="B71" s="1" t="s">
        <v>10</v>
      </c>
      <c r="C71" s="1">
        <v>15.97</v>
      </c>
      <c r="E71" s="1" t="str">
        <f>VLOOKUP(Borrower[[#This Row],[addr_state]],CodeState,2,FALSE)</f>
        <v>Arizona</v>
      </c>
    </row>
    <row r="72" spans="1:5" x14ac:dyDescent="0.35">
      <c r="A72" s="1">
        <v>71</v>
      </c>
      <c r="B72" s="1" t="s">
        <v>11</v>
      </c>
      <c r="C72" s="1">
        <v>5.55</v>
      </c>
      <c r="E72" s="1" t="str">
        <f>VLOOKUP(Borrower[[#This Row],[addr_state]],CodeState,2,FALSE)</f>
        <v>New York</v>
      </c>
    </row>
    <row r="73" spans="1:5" x14ac:dyDescent="0.35">
      <c r="A73" s="1">
        <v>72</v>
      </c>
      <c r="B73" s="1" t="s">
        <v>11</v>
      </c>
      <c r="C73" s="1">
        <v>29.94</v>
      </c>
      <c r="E73" s="1" t="str">
        <f>VLOOKUP(Borrower[[#This Row],[addr_state]],CodeState,2,FALSE)</f>
        <v>New York</v>
      </c>
    </row>
    <row r="74" spans="1:5" x14ac:dyDescent="0.35">
      <c r="A74" s="1">
        <v>73</v>
      </c>
      <c r="B74" s="1" t="s">
        <v>20</v>
      </c>
      <c r="C74" s="1">
        <v>19.600000000000001</v>
      </c>
      <c r="E74" s="1" t="str">
        <f>VLOOKUP(Borrower[[#This Row],[addr_state]],CodeState,2,FALSE)</f>
        <v>Texas</v>
      </c>
    </row>
    <row r="75" spans="1:5" x14ac:dyDescent="0.35">
      <c r="A75" s="1">
        <v>74</v>
      </c>
      <c r="B75" s="1" t="s">
        <v>6</v>
      </c>
      <c r="C75" s="1">
        <v>25.97</v>
      </c>
      <c r="E75" s="1" t="str">
        <f>VLOOKUP(Borrower[[#This Row],[addr_state]],CodeState,2,FALSE)</f>
        <v>California</v>
      </c>
    </row>
    <row r="76" spans="1:5" x14ac:dyDescent="0.35">
      <c r="A76" s="1">
        <v>75</v>
      </c>
      <c r="B76" s="1" t="s">
        <v>22</v>
      </c>
      <c r="C76" s="1">
        <v>31.13</v>
      </c>
      <c r="E76" s="1" t="str">
        <f>VLOOKUP(Borrower[[#This Row],[addr_state]],CodeState,2,FALSE)</f>
        <v>Virginia</v>
      </c>
    </row>
    <row r="77" spans="1:5" x14ac:dyDescent="0.35">
      <c r="A77" s="1">
        <v>76</v>
      </c>
      <c r="B77" s="1" t="s">
        <v>7</v>
      </c>
      <c r="C77" s="1">
        <v>30.24</v>
      </c>
      <c r="E77" s="1" t="str">
        <f>VLOOKUP(Borrower[[#This Row],[addr_state]],CodeState,2,FALSE)</f>
        <v>Florida</v>
      </c>
    </row>
    <row r="78" spans="1:5" x14ac:dyDescent="0.35">
      <c r="A78" s="1">
        <v>77</v>
      </c>
      <c r="B78" s="1" t="s">
        <v>4</v>
      </c>
      <c r="C78" s="1">
        <v>3.94</v>
      </c>
      <c r="E78" s="1" t="str">
        <f>VLOOKUP(Borrower[[#This Row],[addr_state]],CodeState,2,FALSE)</f>
        <v>Connecticut</v>
      </c>
    </row>
    <row r="79" spans="1:5" x14ac:dyDescent="0.35">
      <c r="A79" s="1">
        <v>78</v>
      </c>
      <c r="B79" s="1" t="s">
        <v>22</v>
      </c>
      <c r="C79" s="1">
        <v>15.59</v>
      </c>
      <c r="E79" s="1" t="str">
        <f>VLOOKUP(Borrower[[#This Row],[addr_state]],CodeState,2,FALSE)</f>
        <v>Virginia</v>
      </c>
    </row>
    <row r="80" spans="1:5" x14ac:dyDescent="0.35">
      <c r="A80" s="1">
        <v>79</v>
      </c>
      <c r="B80" s="1" t="s">
        <v>13</v>
      </c>
      <c r="C80" s="1">
        <v>5.94</v>
      </c>
      <c r="E80" s="1" t="str">
        <f>VLOOKUP(Borrower[[#This Row],[addr_state]],CodeState,2,FALSE)</f>
        <v>Indiana</v>
      </c>
    </row>
    <row r="81" spans="1:5" x14ac:dyDescent="0.35">
      <c r="A81" s="1">
        <v>80</v>
      </c>
      <c r="B81" s="1" t="s">
        <v>6</v>
      </c>
      <c r="C81" s="1">
        <v>4.7300000000000004</v>
      </c>
      <c r="E81" s="1" t="str">
        <f>VLOOKUP(Borrower[[#This Row],[addr_state]],CodeState,2,FALSE)</f>
        <v>California</v>
      </c>
    </row>
    <row r="82" spans="1:5" x14ac:dyDescent="0.35">
      <c r="A82" s="1">
        <v>81</v>
      </c>
      <c r="B82" s="1" t="s">
        <v>20</v>
      </c>
      <c r="C82" s="1">
        <v>25.64</v>
      </c>
      <c r="E82" s="1" t="str">
        <f>VLOOKUP(Borrower[[#This Row],[addr_state]],CodeState,2,FALSE)</f>
        <v>Texas</v>
      </c>
    </row>
    <row r="83" spans="1:5" x14ac:dyDescent="0.35">
      <c r="A83" s="1">
        <v>82</v>
      </c>
      <c r="B83" s="1" t="s">
        <v>30</v>
      </c>
      <c r="C83" s="1">
        <v>15.91</v>
      </c>
      <c r="E83" s="1" t="str">
        <f>VLOOKUP(Borrower[[#This Row],[addr_state]],CodeState,2,FALSE)</f>
        <v>Hawaii</v>
      </c>
    </row>
    <row r="84" spans="1:5" x14ac:dyDescent="0.35">
      <c r="A84" s="1">
        <v>83</v>
      </c>
      <c r="B84" s="1" t="s">
        <v>11</v>
      </c>
      <c r="C84" s="1">
        <v>18.739999999999998</v>
      </c>
      <c r="E84" s="1" t="str">
        <f>VLOOKUP(Borrower[[#This Row],[addr_state]],CodeState,2,FALSE)</f>
        <v>New York</v>
      </c>
    </row>
    <row r="85" spans="1:5" x14ac:dyDescent="0.35">
      <c r="A85" s="1">
        <v>84</v>
      </c>
      <c r="B85" s="1" t="s">
        <v>21</v>
      </c>
      <c r="C85" s="1">
        <v>24.75</v>
      </c>
      <c r="E85" s="1" t="str">
        <f>VLOOKUP(Borrower[[#This Row],[addr_state]],CodeState,2,FALSE)</f>
        <v>Utah</v>
      </c>
    </row>
    <row r="86" spans="1:5" x14ac:dyDescent="0.35">
      <c r="A86" s="1">
        <v>85</v>
      </c>
      <c r="B86" s="1" t="s">
        <v>7</v>
      </c>
      <c r="C86" s="1">
        <v>5.22</v>
      </c>
      <c r="E86" s="1" t="str">
        <f>VLOOKUP(Borrower[[#This Row],[addr_state]],CodeState,2,FALSE)</f>
        <v>Florida</v>
      </c>
    </row>
    <row r="87" spans="1:5" x14ac:dyDescent="0.35">
      <c r="A87" s="1">
        <v>86</v>
      </c>
      <c r="B87" s="1" t="s">
        <v>31</v>
      </c>
      <c r="C87" s="1">
        <v>27.67</v>
      </c>
      <c r="E87" s="1" t="str">
        <f>VLOOKUP(Borrower[[#This Row],[addr_state]],CodeState,2,FALSE)</f>
        <v>Nevada</v>
      </c>
    </row>
    <row r="88" spans="1:5" x14ac:dyDescent="0.35">
      <c r="A88" s="1">
        <v>87</v>
      </c>
      <c r="B88" s="1" t="s">
        <v>6</v>
      </c>
      <c r="C88" s="1">
        <v>30.9</v>
      </c>
      <c r="E88" s="1" t="str">
        <f>VLOOKUP(Borrower[[#This Row],[addr_state]],CodeState,2,FALSE)</f>
        <v>California</v>
      </c>
    </row>
    <row r="89" spans="1:5" x14ac:dyDescent="0.35">
      <c r="A89" s="1">
        <v>88</v>
      </c>
      <c r="B89" s="1" t="s">
        <v>17</v>
      </c>
      <c r="C89" s="1">
        <v>18.920000000000002</v>
      </c>
      <c r="E89" s="1" t="str">
        <f>VLOOKUP(Borrower[[#This Row],[addr_state]],CodeState,2,FALSE)</f>
        <v>Ohio</v>
      </c>
    </row>
    <row r="90" spans="1:5" x14ac:dyDescent="0.35">
      <c r="A90" s="1">
        <v>89</v>
      </c>
      <c r="B90" s="1" t="s">
        <v>20</v>
      </c>
      <c r="C90" s="1">
        <v>23.35</v>
      </c>
      <c r="E90" s="1" t="str">
        <f>VLOOKUP(Borrower[[#This Row],[addr_state]],CodeState,2,FALSE)</f>
        <v>Texas</v>
      </c>
    </row>
    <row r="91" spans="1:5" x14ac:dyDescent="0.35">
      <c r="A91" s="1">
        <v>90</v>
      </c>
      <c r="B91" s="1" t="s">
        <v>7</v>
      </c>
      <c r="C91" s="1">
        <v>6</v>
      </c>
      <c r="E91" s="1" t="str">
        <f>VLOOKUP(Borrower[[#This Row],[addr_state]],CodeState,2,FALSE)</f>
        <v>Florida</v>
      </c>
    </row>
    <row r="92" spans="1:5" x14ac:dyDescent="0.35">
      <c r="A92" s="1">
        <v>91</v>
      </c>
      <c r="B92" s="1" t="s">
        <v>23</v>
      </c>
      <c r="C92" s="1">
        <v>21.36</v>
      </c>
      <c r="E92" s="1" t="str">
        <f>VLOOKUP(Borrower[[#This Row],[addr_state]],CodeState,2,FALSE)</f>
        <v>New Jersey</v>
      </c>
    </row>
    <row r="93" spans="1:5" x14ac:dyDescent="0.35">
      <c r="A93" s="1">
        <v>92</v>
      </c>
      <c r="B93" s="1" t="s">
        <v>25</v>
      </c>
      <c r="C93" s="1">
        <v>15.92</v>
      </c>
      <c r="D93" s="1">
        <v>28.43</v>
      </c>
      <c r="E93" s="1" t="str">
        <f>VLOOKUP(Borrower[[#This Row],[addr_state]],CodeState,2,FALSE)</f>
        <v>Vermont</v>
      </c>
    </row>
    <row r="94" spans="1:5" x14ac:dyDescent="0.35">
      <c r="A94" s="1">
        <v>93</v>
      </c>
      <c r="B94" s="1" t="s">
        <v>24</v>
      </c>
      <c r="C94" s="1">
        <v>37.81</v>
      </c>
      <c r="E94" s="1" t="str">
        <f>VLOOKUP(Borrower[[#This Row],[addr_state]],CodeState,2,FALSE)</f>
        <v>Oregon</v>
      </c>
    </row>
    <row r="95" spans="1:5" x14ac:dyDescent="0.35">
      <c r="A95" s="1">
        <v>94</v>
      </c>
      <c r="B95" s="1" t="s">
        <v>20</v>
      </c>
      <c r="C95" s="1">
        <v>28.3</v>
      </c>
      <c r="E95" s="1" t="str">
        <f>VLOOKUP(Borrower[[#This Row],[addr_state]],CodeState,2,FALSE)</f>
        <v>Texas</v>
      </c>
    </row>
    <row r="96" spans="1:5" x14ac:dyDescent="0.35">
      <c r="A96" s="1">
        <v>95</v>
      </c>
      <c r="B96" s="1" t="s">
        <v>9</v>
      </c>
      <c r="C96" s="1">
        <v>17.71</v>
      </c>
      <c r="E96" s="1" t="str">
        <f>VLOOKUP(Borrower[[#This Row],[addr_state]],CodeState,2,FALSE)</f>
        <v>Illinois</v>
      </c>
    </row>
    <row r="97" spans="1:5" x14ac:dyDescent="0.35">
      <c r="A97" s="1">
        <v>96</v>
      </c>
      <c r="B97" s="1" t="s">
        <v>32</v>
      </c>
      <c r="C97" s="1">
        <v>20.82</v>
      </c>
      <c r="E97" s="1" t="str">
        <f>VLOOKUP(Borrower[[#This Row],[addr_state]],CodeState,2,FALSE)</f>
        <v>Wisconsin</v>
      </c>
    </row>
    <row r="98" spans="1:5" x14ac:dyDescent="0.35">
      <c r="A98" s="1">
        <v>97</v>
      </c>
      <c r="B98" s="1" t="s">
        <v>20</v>
      </c>
      <c r="C98" s="1">
        <v>26.66</v>
      </c>
      <c r="E98" s="1" t="str">
        <f>VLOOKUP(Borrower[[#This Row],[addr_state]],CodeState,2,FALSE)</f>
        <v>Texas</v>
      </c>
    </row>
    <row r="99" spans="1:5" x14ac:dyDescent="0.35">
      <c r="A99" s="1">
        <v>98</v>
      </c>
      <c r="B99" s="1" t="s">
        <v>11</v>
      </c>
      <c r="C99" s="1">
        <v>11.91</v>
      </c>
      <c r="E99" s="1" t="str">
        <f>VLOOKUP(Borrower[[#This Row],[addr_state]],CodeState,2,FALSE)</f>
        <v>New York</v>
      </c>
    </row>
    <row r="100" spans="1:5" x14ac:dyDescent="0.35">
      <c r="A100" s="1">
        <v>99</v>
      </c>
      <c r="B100" s="1" t="s">
        <v>33</v>
      </c>
      <c r="C100" s="1">
        <v>10.44</v>
      </c>
      <c r="E100" s="1" t="str">
        <f>VLOOKUP(Borrower[[#This Row],[addr_state]],CodeState,2,FALSE)</f>
        <v>South Carolina</v>
      </c>
    </row>
    <row r="101" spans="1:5" x14ac:dyDescent="0.35">
      <c r="A101" s="1">
        <v>100</v>
      </c>
      <c r="B101" s="1" t="s">
        <v>27</v>
      </c>
      <c r="C101" s="1">
        <v>26.64</v>
      </c>
      <c r="D101" s="1">
        <v>15.45</v>
      </c>
      <c r="E101" s="1" t="str">
        <f>VLOOKUP(Borrower[[#This Row],[addr_state]],CodeState,2,FALSE)</f>
        <v>Colorado</v>
      </c>
    </row>
    <row r="102" spans="1:5" x14ac:dyDescent="0.35">
      <c r="A102" s="1">
        <v>101</v>
      </c>
      <c r="B102" s="1" t="s">
        <v>15</v>
      </c>
      <c r="C102" s="1">
        <v>14.79</v>
      </c>
      <c r="E102" s="1" t="str">
        <f>VLOOKUP(Borrower[[#This Row],[addr_state]],CodeState,2,FALSE)</f>
        <v>Georgia</v>
      </c>
    </row>
    <row r="103" spans="1:5" x14ac:dyDescent="0.35">
      <c r="A103" s="1">
        <v>102</v>
      </c>
      <c r="B103" s="1" t="s">
        <v>17</v>
      </c>
      <c r="C103" s="1">
        <v>0.83</v>
      </c>
      <c r="D103" s="1">
        <v>13.22</v>
      </c>
      <c r="E103" s="1" t="str">
        <f>VLOOKUP(Borrower[[#This Row],[addr_state]],CodeState,2,FALSE)</f>
        <v>Ohio</v>
      </c>
    </row>
    <row r="104" spans="1:5" x14ac:dyDescent="0.35">
      <c r="A104" s="1">
        <v>103</v>
      </c>
      <c r="B104" s="1" t="s">
        <v>6</v>
      </c>
      <c r="C104" s="1">
        <v>35.299999999999997</v>
      </c>
      <c r="D104" s="1">
        <v>21.79</v>
      </c>
      <c r="E104" s="1" t="str">
        <f>VLOOKUP(Borrower[[#This Row],[addr_state]],CodeState,2,FALSE)</f>
        <v>California</v>
      </c>
    </row>
    <row r="105" spans="1:5" x14ac:dyDescent="0.35">
      <c r="A105" s="1">
        <v>104</v>
      </c>
      <c r="B105" s="1" t="s">
        <v>15</v>
      </c>
      <c r="C105" s="1">
        <v>29.4</v>
      </c>
      <c r="E105" s="1" t="str">
        <f>VLOOKUP(Borrower[[#This Row],[addr_state]],CodeState,2,FALSE)</f>
        <v>Georgia</v>
      </c>
    </row>
    <row r="106" spans="1:5" x14ac:dyDescent="0.35">
      <c r="A106" s="1">
        <v>105</v>
      </c>
      <c r="B106" s="1" t="s">
        <v>11</v>
      </c>
      <c r="C106" s="1">
        <v>21.26</v>
      </c>
      <c r="E106" s="1" t="str">
        <f>VLOOKUP(Borrower[[#This Row],[addr_state]],CodeState,2,FALSE)</f>
        <v>New York</v>
      </c>
    </row>
    <row r="107" spans="1:5" x14ac:dyDescent="0.35">
      <c r="A107" s="1">
        <v>106</v>
      </c>
      <c r="B107" s="1" t="s">
        <v>28</v>
      </c>
      <c r="C107" s="1">
        <v>4.1500000000000004</v>
      </c>
      <c r="E107" s="1" t="str">
        <f>VLOOKUP(Borrower[[#This Row],[addr_state]],CodeState,2,FALSE)</f>
        <v>Minnesota</v>
      </c>
    </row>
    <row r="108" spans="1:5" x14ac:dyDescent="0.35">
      <c r="A108" s="1">
        <v>107</v>
      </c>
      <c r="B108" s="1" t="s">
        <v>11</v>
      </c>
      <c r="C108" s="1">
        <v>18.02</v>
      </c>
      <c r="E108" s="1" t="str">
        <f>VLOOKUP(Borrower[[#This Row],[addr_state]],CodeState,2,FALSE)</f>
        <v>New York</v>
      </c>
    </row>
    <row r="109" spans="1:5" x14ac:dyDescent="0.35">
      <c r="A109" s="1">
        <v>108</v>
      </c>
      <c r="B109" s="1" t="s">
        <v>16</v>
      </c>
      <c r="C109" s="1">
        <v>24.57</v>
      </c>
      <c r="E109" s="1" t="str">
        <f>VLOOKUP(Borrower[[#This Row],[addr_state]],CodeState,2,FALSE)</f>
        <v>Washington</v>
      </c>
    </row>
    <row r="110" spans="1:5" x14ac:dyDescent="0.35">
      <c r="A110" s="1">
        <v>109</v>
      </c>
      <c r="B110" s="1" t="s">
        <v>16</v>
      </c>
      <c r="C110" s="1">
        <v>23.62</v>
      </c>
      <c r="E110" s="1" t="str">
        <f>VLOOKUP(Borrower[[#This Row],[addr_state]],CodeState,2,FALSE)</f>
        <v>Washington</v>
      </c>
    </row>
    <row r="111" spans="1:5" x14ac:dyDescent="0.35">
      <c r="A111" s="1">
        <v>110</v>
      </c>
      <c r="B111" s="1" t="s">
        <v>9</v>
      </c>
      <c r="C111" s="1">
        <v>17.88</v>
      </c>
      <c r="E111" s="1" t="str">
        <f>VLOOKUP(Borrower[[#This Row],[addr_state]],CodeState,2,FALSE)</f>
        <v>Illinois</v>
      </c>
    </row>
    <row r="112" spans="1:5" x14ac:dyDescent="0.35">
      <c r="A112" s="1">
        <v>111</v>
      </c>
      <c r="B112" s="1" t="s">
        <v>7</v>
      </c>
      <c r="C112" s="1">
        <v>18.96</v>
      </c>
      <c r="E112" s="1" t="str">
        <f>VLOOKUP(Borrower[[#This Row],[addr_state]],CodeState,2,FALSE)</f>
        <v>Florida</v>
      </c>
    </row>
    <row r="113" spans="1:5" x14ac:dyDescent="0.35">
      <c r="A113" s="1">
        <v>112</v>
      </c>
      <c r="B113" s="1" t="s">
        <v>26</v>
      </c>
      <c r="C113" s="1">
        <v>17.649999999999999</v>
      </c>
      <c r="E113" s="1" t="str">
        <f>VLOOKUP(Borrower[[#This Row],[addr_state]],CodeState,2,FALSE)</f>
        <v>Pennsylvania</v>
      </c>
    </row>
    <row r="114" spans="1:5" x14ac:dyDescent="0.35">
      <c r="A114" s="1">
        <v>113</v>
      </c>
      <c r="B114" s="1" t="s">
        <v>6</v>
      </c>
      <c r="C114" s="1">
        <v>0.48</v>
      </c>
      <c r="E114" s="1" t="str">
        <f>VLOOKUP(Borrower[[#This Row],[addr_state]],CodeState,2,FALSE)</f>
        <v>California</v>
      </c>
    </row>
    <row r="115" spans="1:5" x14ac:dyDescent="0.35">
      <c r="A115" s="1">
        <v>114</v>
      </c>
      <c r="B115" s="1" t="s">
        <v>6</v>
      </c>
      <c r="C115" s="1">
        <v>27</v>
      </c>
      <c r="D115" s="1">
        <v>10.15</v>
      </c>
      <c r="E115" s="1" t="str">
        <f>VLOOKUP(Borrower[[#This Row],[addr_state]],CodeState,2,FALSE)</f>
        <v>California</v>
      </c>
    </row>
    <row r="116" spans="1:5" x14ac:dyDescent="0.35">
      <c r="A116" s="1">
        <v>115</v>
      </c>
      <c r="B116" s="1" t="s">
        <v>34</v>
      </c>
      <c r="C116" s="1">
        <v>14.85</v>
      </c>
      <c r="E116" s="1" t="str">
        <f>VLOOKUP(Borrower[[#This Row],[addr_state]],CodeState,2,FALSE)</f>
        <v>Maryland</v>
      </c>
    </row>
    <row r="117" spans="1:5" x14ac:dyDescent="0.35">
      <c r="A117" s="1">
        <v>116</v>
      </c>
      <c r="B117" s="1" t="s">
        <v>9</v>
      </c>
      <c r="C117" s="1">
        <v>16.899999999999999</v>
      </c>
      <c r="E117" s="1" t="str">
        <f>VLOOKUP(Borrower[[#This Row],[addr_state]],CodeState,2,FALSE)</f>
        <v>Illinois</v>
      </c>
    </row>
    <row r="118" spans="1:5" x14ac:dyDescent="0.35">
      <c r="A118" s="1">
        <v>117</v>
      </c>
      <c r="B118" s="1" t="s">
        <v>16</v>
      </c>
      <c r="C118" s="1">
        <v>11.49</v>
      </c>
      <c r="E118" s="1" t="str">
        <f>VLOOKUP(Borrower[[#This Row],[addr_state]],CodeState,2,FALSE)</f>
        <v>Washington</v>
      </c>
    </row>
    <row r="119" spans="1:5" x14ac:dyDescent="0.35">
      <c r="A119" s="1">
        <v>118</v>
      </c>
      <c r="B119" s="1" t="s">
        <v>7</v>
      </c>
      <c r="C119" s="1">
        <v>19.16</v>
      </c>
      <c r="E119" s="1" t="str">
        <f>VLOOKUP(Borrower[[#This Row],[addr_state]],CodeState,2,FALSE)</f>
        <v>Florida</v>
      </c>
    </row>
    <row r="120" spans="1:5" x14ac:dyDescent="0.35">
      <c r="A120" s="1">
        <v>119</v>
      </c>
      <c r="B120" s="1" t="s">
        <v>35</v>
      </c>
      <c r="C120" s="1">
        <v>30.66</v>
      </c>
      <c r="E120" s="1" t="str">
        <f>VLOOKUP(Borrower[[#This Row],[addr_state]],CodeState,2,FALSE)</f>
        <v>Louisiana</v>
      </c>
    </row>
    <row r="121" spans="1:5" x14ac:dyDescent="0.35">
      <c r="A121" s="1">
        <v>120</v>
      </c>
      <c r="B121" s="1" t="s">
        <v>27</v>
      </c>
      <c r="C121" s="1">
        <v>5.4</v>
      </c>
      <c r="E121" s="1" t="str">
        <f>VLOOKUP(Borrower[[#This Row],[addr_state]],CodeState,2,FALSE)</f>
        <v>Colorado</v>
      </c>
    </row>
    <row r="122" spans="1:5" x14ac:dyDescent="0.35">
      <c r="A122" s="1">
        <v>121</v>
      </c>
      <c r="B122" s="1" t="s">
        <v>17</v>
      </c>
      <c r="C122" s="1">
        <v>16.309999999999999</v>
      </c>
      <c r="E122" s="1" t="str">
        <f>VLOOKUP(Borrower[[#This Row],[addr_state]],CodeState,2,FALSE)</f>
        <v>Ohio</v>
      </c>
    </row>
    <row r="123" spans="1:5" x14ac:dyDescent="0.35">
      <c r="A123" s="1">
        <v>122</v>
      </c>
      <c r="B123" s="1" t="s">
        <v>23</v>
      </c>
      <c r="C123" s="1">
        <v>12.24</v>
      </c>
      <c r="E123" s="1" t="str">
        <f>VLOOKUP(Borrower[[#This Row],[addr_state]],CodeState,2,FALSE)</f>
        <v>New Jersey</v>
      </c>
    </row>
    <row r="124" spans="1:5" x14ac:dyDescent="0.35">
      <c r="A124" s="1">
        <v>123</v>
      </c>
      <c r="B124" s="1" t="s">
        <v>6</v>
      </c>
      <c r="C124" s="1">
        <v>24.26</v>
      </c>
      <c r="E124" s="1" t="str">
        <f>VLOOKUP(Borrower[[#This Row],[addr_state]],CodeState,2,FALSE)</f>
        <v>California</v>
      </c>
    </row>
    <row r="125" spans="1:5" x14ac:dyDescent="0.35">
      <c r="A125" s="1">
        <v>124</v>
      </c>
      <c r="B125" s="1" t="s">
        <v>8</v>
      </c>
      <c r="C125" s="1">
        <v>29.18</v>
      </c>
      <c r="E125" s="1" t="str">
        <f>VLOOKUP(Borrower[[#This Row],[addr_state]],CodeState,2,FALSE)</f>
        <v>Oklahoma</v>
      </c>
    </row>
    <row r="126" spans="1:5" x14ac:dyDescent="0.35">
      <c r="A126" s="1">
        <v>125</v>
      </c>
      <c r="B126" s="1" t="s">
        <v>26</v>
      </c>
      <c r="C126" s="1">
        <v>20.100000000000001</v>
      </c>
      <c r="E126" s="1" t="str">
        <f>VLOOKUP(Borrower[[#This Row],[addr_state]],CodeState,2,FALSE)</f>
        <v>Pennsylvania</v>
      </c>
    </row>
    <row r="127" spans="1:5" x14ac:dyDescent="0.35">
      <c r="A127" s="1">
        <v>126</v>
      </c>
      <c r="B127" s="1" t="s">
        <v>19</v>
      </c>
      <c r="C127" s="1">
        <v>23.27</v>
      </c>
      <c r="E127" s="1" t="str">
        <f>VLOOKUP(Borrower[[#This Row],[addr_state]],CodeState,2,FALSE)</f>
        <v>North Carolina</v>
      </c>
    </row>
    <row r="128" spans="1:5" x14ac:dyDescent="0.35">
      <c r="A128" s="1">
        <v>127</v>
      </c>
      <c r="B128" s="1" t="s">
        <v>14</v>
      </c>
      <c r="C128" s="1">
        <v>20.64</v>
      </c>
      <c r="E128" s="1" t="str">
        <f>VLOOKUP(Borrower[[#This Row],[addr_state]],CodeState,2,FALSE)</f>
        <v>Mississippi</v>
      </c>
    </row>
    <row r="129" spans="1:5" x14ac:dyDescent="0.35">
      <c r="A129" s="1">
        <v>128</v>
      </c>
      <c r="B129" s="1" t="s">
        <v>34</v>
      </c>
      <c r="C129" s="1">
        <v>22.29</v>
      </c>
      <c r="E129" s="1" t="str">
        <f>VLOOKUP(Borrower[[#This Row],[addr_state]],CodeState,2,FALSE)</f>
        <v>Maryland</v>
      </c>
    </row>
    <row r="130" spans="1:5" x14ac:dyDescent="0.35">
      <c r="A130" s="1">
        <v>129</v>
      </c>
      <c r="B130" s="1" t="s">
        <v>32</v>
      </c>
      <c r="C130" s="1">
        <v>13.13</v>
      </c>
      <c r="E130" s="1" t="str">
        <f>VLOOKUP(Borrower[[#This Row],[addr_state]],CodeState,2,FALSE)</f>
        <v>Wisconsin</v>
      </c>
    </row>
    <row r="131" spans="1:5" x14ac:dyDescent="0.35">
      <c r="A131" s="1">
        <v>130</v>
      </c>
      <c r="B131" s="1" t="s">
        <v>11</v>
      </c>
      <c r="C131" s="1">
        <v>21.37</v>
      </c>
      <c r="E131" s="1" t="str">
        <f>VLOOKUP(Borrower[[#This Row],[addr_state]],CodeState,2,FALSE)</f>
        <v>New York</v>
      </c>
    </row>
    <row r="132" spans="1:5" x14ac:dyDescent="0.35">
      <c r="A132" s="1">
        <v>131</v>
      </c>
      <c r="B132" s="1" t="s">
        <v>6</v>
      </c>
      <c r="C132" s="1">
        <v>11.39</v>
      </c>
      <c r="E132" s="1" t="str">
        <f>VLOOKUP(Borrower[[#This Row],[addr_state]],CodeState,2,FALSE)</f>
        <v>California</v>
      </c>
    </row>
    <row r="133" spans="1:5" x14ac:dyDescent="0.35">
      <c r="A133" s="1">
        <v>132</v>
      </c>
      <c r="B133" s="1" t="s">
        <v>11</v>
      </c>
      <c r="C133" s="1">
        <v>27.54</v>
      </c>
      <c r="E133" s="1" t="str">
        <f>VLOOKUP(Borrower[[#This Row],[addr_state]],CodeState,2,FALSE)</f>
        <v>New York</v>
      </c>
    </row>
    <row r="134" spans="1:5" x14ac:dyDescent="0.35">
      <c r="A134" s="1">
        <v>133</v>
      </c>
      <c r="B134" s="1" t="s">
        <v>17</v>
      </c>
      <c r="C134" s="1">
        <v>8.2799999999999994</v>
      </c>
      <c r="E134" s="1" t="str">
        <f>VLOOKUP(Borrower[[#This Row],[addr_state]],CodeState,2,FALSE)</f>
        <v>Ohio</v>
      </c>
    </row>
    <row r="135" spans="1:5" x14ac:dyDescent="0.35">
      <c r="A135" s="1">
        <v>134</v>
      </c>
      <c r="B135" s="1" t="s">
        <v>6</v>
      </c>
      <c r="C135" s="1">
        <v>6.28</v>
      </c>
      <c r="D135" s="1">
        <v>9.2100000000000009</v>
      </c>
      <c r="E135" s="1" t="str">
        <f>VLOOKUP(Borrower[[#This Row],[addr_state]],CodeState,2,FALSE)</f>
        <v>California</v>
      </c>
    </row>
    <row r="136" spans="1:5" x14ac:dyDescent="0.35">
      <c r="A136" s="1">
        <v>135</v>
      </c>
      <c r="B136" s="1" t="s">
        <v>6</v>
      </c>
      <c r="C136" s="1">
        <v>33.75</v>
      </c>
      <c r="D136" s="1">
        <v>8.0299999999999994</v>
      </c>
      <c r="E136" s="1" t="str">
        <f>VLOOKUP(Borrower[[#This Row],[addr_state]],CodeState,2,FALSE)</f>
        <v>California</v>
      </c>
    </row>
    <row r="137" spans="1:5" x14ac:dyDescent="0.35">
      <c r="A137" s="1">
        <v>136</v>
      </c>
      <c r="B137" s="1" t="s">
        <v>36</v>
      </c>
      <c r="C137" s="1">
        <v>18.010000000000002</v>
      </c>
      <c r="E137" s="1" t="str">
        <f>VLOOKUP(Borrower[[#This Row],[addr_state]],CodeState,2,FALSE)</f>
        <v>Rhode Island</v>
      </c>
    </row>
    <row r="138" spans="1:5" x14ac:dyDescent="0.35">
      <c r="A138" s="1">
        <v>137</v>
      </c>
      <c r="B138" s="1" t="s">
        <v>26</v>
      </c>
      <c r="C138" s="1">
        <v>24.47</v>
      </c>
      <c r="E138" s="1" t="str">
        <f>VLOOKUP(Borrower[[#This Row],[addr_state]],CodeState,2,FALSE)</f>
        <v>Pennsylvania</v>
      </c>
    </row>
    <row r="139" spans="1:5" x14ac:dyDescent="0.35">
      <c r="A139" s="1">
        <v>138</v>
      </c>
      <c r="B139" s="1" t="s">
        <v>19</v>
      </c>
      <c r="C139" s="1">
        <v>29.35</v>
      </c>
      <c r="E139" s="1" t="str">
        <f>VLOOKUP(Borrower[[#This Row],[addr_state]],CodeState,2,FALSE)</f>
        <v>North Carolina</v>
      </c>
    </row>
    <row r="140" spans="1:5" x14ac:dyDescent="0.35">
      <c r="A140" s="1">
        <v>139</v>
      </c>
      <c r="B140" s="1" t="s">
        <v>16</v>
      </c>
      <c r="C140" s="1">
        <v>13.38</v>
      </c>
      <c r="E140" s="1" t="str">
        <f>VLOOKUP(Borrower[[#This Row],[addr_state]],CodeState,2,FALSE)</f>
        <v>Washington</v>
      </c>
    </row>
    <row r="141" spans="1:5" x14ac:dyDescent="0.35">
      <c r="A141" s="1">
        <v>140</v>
      </c>
      <c r="B141" s="1" t="s">
        <v>6</v>
      </c>
      <c r="C141" s="1">
        <v>12.71</v>
      </c>
      <c r="E141" s="1" t="str">
        <f>VLOOKUP(Borrower[[#This Row],[addr_state]],CodeState,2,FALSE)</f>
        <v>California</v>
      </c>
    </row>
    <row r="142" spans="1:5" x14ac:dyDescent="0.35">
      <c r="A142" s="1">
        <v>141</v>
      </c>
      <c r="B142" s="1" t="s">
        <v>11</v>
      </c>
      <c r="C142" s="1">
        <v>18.690000000000001</v>
      </c>
      <c r="D142" s="1">
        <v>16.940000000000001</v>
      </c>
      <c r="E142" s="1" t="str">
        <f>VLOOKUP(Borrower[[#This Row],[addr_state]],CodeState,2,FALSE)</f>
        <v>New York</v>
      </c>
    </row>
    <row r="143" spans="1:5" x14ac:dyDescent="0.35">
      <c r="A143" s="1">
        <v>142</v>
      </c>
      <c r="B143" s="1" t="s">
        <v>19</v>
      </c>
      <c r="C143" s="1">
        <v>32.53</v>
      </c>
      <c r="D143" s="1">
        <v>28.48</v>
      </c>
      <c r="E143" s="1" t="str">
        <f>VLOOKUP(Borrower[[#This Row],[addr_state]],CodeState,2,FALSE)</f>
        <v>North Carolina</v>
      </c>
    </row>
    <row r="144" spans="1:5" x14ac:dyDescent="0.35">
      <c r="A144" s="1">
        <v>143</v>
      </c>
      <c r="B144" s="1" t="s">
        <v>13</v>
      </c>
      <c r="C144" s="1">
        <v>18.91</v>
      </c>
      <c r="E144" s="1" t="str">
        <f>VLOOKUP(Borrower[[#This Row],[addr_state]],CodeState,2,FALSE)</f>
        <v>Indiana</v>
      </c>
    </row>
    <row r="145" spans="1:5" x14ac:dyDescent="0.35">
      <c r="A145" s="1">
        <v>144</v>
      </c>
      <c r="B145" s="1" t="s">
        <v>15</v>
      </c>
      <c r="C145" s="1">
        <v>17.399999999999999</v>
      </c>
      <c r="D145" s="1">
        <v>11.03</v>
      </c>
      <c r="E145" s="1" t="str">
        <f>VLOOKUP(Borrower[[#This Row],[addr_state]],CodeState,2,FALSE)</f>
        <v>Georgia</v>
      </c>
    </row>
    <row r="146" spans="1:5" x14ac:dyDescent="0.35">
      <c r="A146" s="1">
        <v>145</v>
      </c>
      <c r="B146" s="1" t="s">
        <v>23</v>
      </c>
      <c r="C146" s="1">
        <v>13.33</v>
      </c>
      <c r="E146" s="1" t="str">
        <f>VLOOKUP(Borrower[[#This Row],[addr_state]],CodeState,2,FALSE)</f>
        <v>New Jersey</v>
      </c>
    </row>
    <row r="147" spans="1:5" x14ac:dyDescent="0.35">
      <c r="A147" s="1">
        <v>146</v>
      </c>
      <c r="B147" s="1" t="s">
        <v>23</v>
      </c>
      <c r="C147" s="1">
        <v>6.32</v>
      </c>
      <c r="E147" s="1" t="str">
        <f>VLOOKUP(Borrower[[#This Row],[addr_state]],CodeState,2,FALSE)</f>
        <v>New Jersey</v>
      </c>
    </row>
    <row r="148" spans="1:5" x14ac:dyDescent="0.35">
      <c r="A148" s="1">
        <v>147</v>
      </c>
      <c r="B148" s="1" t="s">
        <v>20</v>
      </c>
      <c r="C148" s="1">
        <v>2.62</v>
      </c>
      <c r="E148" s="1" t="str">
        <f>VLOOKUP(Borrower[[#This Row],[addr_state]],CodeState,2,FALSE)</f>
        <v>Texas</v>
      </c>
    </row>
    <row r="149" spans="1:5" x14ac:dyDescent="0.35">
      <c r="A149" s="1">
        <v>148</v>
      </c>
      <c r="B149" s="1" t="s">
        <v>7</v>
      </c>
      <c r="C149" s="1">
        <v>24.89</v>
      </c>
      <c r="E149" s="1" t="str">
        <f>VLOOKUP(Borrower[[#This Row],[addr_state]],CodeState,2,FALSE)</f>
        <v>Florida</v>
      </c>
    </row>
    <row r="150" spans="1:5" x14ac:dyDescent="0.35">
      <c r="A150" s="1">
        <v>149</v>
      </c>
      <c r="B150" s="1" t="s">
        <v>7</v>
      </c>
      <c r="C150" s="1">
        <v>15.4</v>
      </c>
      <c r="E150" s="1" t="str">
        <f>VLOOKUP(Borrower[[#This Row],[addr_state]],CodeState,2,FALSE)</f>
        <v>Florida</v>
      </c>
    </row>
    <row r="151" spans="1:5" x14ac:dyDescent="0.35">
      <c r="A151" s="1">
        <v>150</v>
      </c>
      <c r="B151" s="1" t="s">
        <v>29</v>
      </c>
      <c r="C151" s="1">
        <v>20.18</v>
      </c>
      <c r="E151" s="1" t="str">
        <f>VLOOKUP(Borrower[[#This Row],[addr_state]],CodeState,2,FALSE)</f>
        <v>Missouri</v>
      </c>
    </row>
    <row r="152" spans="1:5" x14ac:dyDescent="0.35">
      <c r="A152" s="1">
        <v>151</v>
      </c>
      <c r="B152" s="1" t="s">
        <v>31</v>
      </c>
      <c r="C152" s="1">
        <v>16.52</v>
      </c>
      <c r="E152" s="1" t="str">
        <f>VLOOKUP(Borrower[[#This Row],[addr_state]],CodeState,2,FALSE)</f>
        <v>Nevada</v>
      </c>
    </row>
    <row r="153" spans="1:5" x14ac:dyDescent="0.35">
      <c r="A153" s="1">
        <v>152</v>
      </c>
      <c r="B153" s="1" t="s">
        <v>10</v>
      </c>
      <c r="C153" s="1">
        <v>134.53</v>
      </c>
      <c r="D153" s="1">
        <v>14.05</v>
      </c>
      <c r="E153" s="1" t="str">
        <f>VLOOKUP(Borrower[[#This Row],[addr_state]],CodeState,2,FALSE)</f>
        <v>Arizona</v>
      </c>
    </row>
    <row r="154" spans="1:5" x14ac:dyDescent="0.35">
      <c r="A154" s="1">
        <v>153</v>
      </c>
      <c r="B154" s="1" t="s">
        <v>8</v>
      </c>
      <c r="C154" s="1">
        <v>30.39</v>
      </c>
      <c r="E154" s="1" t="str">
        <f>VLOOKUP(Borrower[[#This Row],[addr_state]],CodeState,2,FALSE)</f>
        <v>Oklahoma</v>
      </c>
    </row>
    <row r="155" spans="1:5" x14ac:dyDescent="0.35">
      <c r="A155" s="1">
        <v>154</v>
      </c>
      <c r="B155" s="1" t="s">
        <v>37</v>
      </c>
      <c r="C155" s="1">
        <v>15.3</v>
      </c>
      <c r="D155" s="1">
        <v>22.17</v>
      </c>
      <c r="E155" s="1" t="str">
        <f>VLOOKUP(Borrower[[#This Row],[addr_state]],CodeState,2,FALSE)</f>
        <v>Alabama</v>
      </c>
    </row>
    <row r="156" spans="1:5" x14ac:dyDescent="0.35">
      <c r="A156" s="1">
        <v>155</v>
      </c>
      <c r="B156" s="1" t="s">
        <v>10</v>
      </c>
      <c r="C156" s="1">
        <v>25.87</v>
      </c>
      <c r="D156" s="1">
        <v>20.9</v>
      </c>
      <c r="E156" s="1" t="str">
        <f>VLOOKUP(Borrower[[#This Row],[addr_state]],CodeState,2,FALSE)</f>
        <v>Arizona</v>
      </c>
    </row>
    <row r="157" spans="1:5" x14ac:dyDescent="0.35">
      <c r="A157" s="1">
        <v>156</v>
      </c>
      <c r="B157" s="1" t="s">
        <v>27</v>
      </c>
      <c r="C157" s="1">
        <v>35.369999999999997</v>
      </c>
      <c r="E157" s="1" t="str">
        <f>VLOOKUP(Borrower[[#This Row],[addr_state]],CodeState,2,FALSE)</f>
        <v>Colorado</v>
      </c>
    </row>
    <row r="158" spans="1:5" x14ac:dyDescent="0.35">
      <c r="A158" s="1">
        <v>157</v>
      </c>
      <c r="B158" s="1" t="s">
        <v>34</v>
      </c>
      <c r="C158" s="1">
        <v>15.12</v>
      </c>
      <c r="E158" s="1" t="str">
        <f>VLOOKUP(Borrower[[#This Row],[addr_state]],CodeState,2,FALSE)</f>
        <v>Maryland</v>
      </c>
    </row>
    <row r="159" spans="1:5" x14ac:dyDescent="0.35">
      <c r="A159" s="1">
        <v>158</v>
      </c>
      <c r="B159" s="1" t="s">
        <v>24</v>
      </c>
      <c r="C159" s="1">
        <v>1.69</v>
      </c>
      <c r="E159" s="1" t="str">
        <f>VLOOKUP(Borrower[[#This Row],[addr_state]],CodeState,2,FALSE)</f>
        <v>Oregon</v>
      </c>
    </row>
    <row r="160" spans="1:5" x14ac:dyDescent="0.35">
      <c r="A160" s="1">
        <v>159</v>
      </c>
      <c r="B160" s="1" t="s">
        <v>26</v>
      </c>
      <c r="C160" s="1">
        <v>11.39</v>
      </c>
      <c r="E160" s="1" t="str">
        <f>VLOOKUP(Borrower[[#This Row],[addr_state]],CodeState,2,FALSE)</f>
        <v>Pennsylvania</v>
      </c>
    </row>
    <row r="161" spans="1:5" x14ac:dyDescent="0.35">
      <c r="A161" s="1">
        <v>160</v>
      </c>
      <c r="B161" s="1" t="s">
        <v>7</v>
      </c>
      <c r="C161" s="1">
        <v>20.78</v>
      </c>
      <c r="E161" s="1" t="str">
        <f>VLOOKUP(Borrower[[#This Row],[addr_state]],CodeState,2,FALSE)</f>
        <v>Florida</v>
      </c>
    </row>
    <row r="162" spans="1:5" x14ac:dyDescent="0.35">
      <c r="A162" s="1">
        <v>161</v>
      </c>
      <c r="B162" s="1" t="s">
        <v>6</v>
      </c>
      <c r="C162" s="1">
        <v>17.11</v>
      </c>
      <c r="D162" s="1">
        <v>18.86</v>
      </c>
      <c r="E162" s="1" t="str">
        <f>VLOOKUP(Borrower[[#This Row],[addr_state]],CodeState,2,FALSE)</f>
        <v>California</v>
      </c>
    </row>
    <row r="163" spans="1:5" x14ac:dyDescent="0.35">
      <c r="A163" s="1">
        <v>162</v>
      </c>
      <c r="B163" s="1" t="s">
        <v>21</v>
      </c>
      <c r="C163" s="1">
        <v>34.4</v>
      </c>
      <c r="D163" s="1">
        <v>12.27</v>
      </c>
      <c r="E163" s="1" t="str">
        <f>VLOOKUP(Borrower[[#This Row],[addr_state]],CodeState,2,FALSE)</f>
        <v>Utah</v>
      </c>
    </row>
    <row r="164" spans="1:5" x14ac:dyDescent="0.35">
      <c r="A164" s="1">
        <v>163</v>
      </c>
      <c r="B164" s="1" t="s">
        <v>14</v>
      </c>
      <c r="C164" s="1">
        <v>8.83</v>
      </c>
      <c r="E164" s="1" t="str">
        <f>VLOOKUP(Borrower[[#This Row],[addr_state]],CodeState,2,FALSE)</f>
        <v>Mississippi</v>
      </c>
    </row>
    <row r="165" spans="1:5" x14ac:dyDescent="0.35">
      <c r="A165" s="1">
        <v>164</v>
      </c>
      <c r="B165" s="1" t="s">
        <v>19</v>
      </c>
      <c r="C165" s="1">
        <v>24.75</v>
      </c>
      <c r="E165" s="1" t="str">
        <f>VLOOKUP(Borrower[[#This Row],[addr_state]],CodeState,2,FALSE)</f>
        <v>North Carolina</v>
      </c>
    </row>
    <row r="166" spans="1:5" x14ac:dyDescent="0.35">
      <c r="A166" s="1">
        <v>165</v>
      </c>
      <c r="B166" s="1" t="s">
        <v>38</v>
      </c>
      <c r="C166" s="1">
        <v>23.79</v>
      </c>
      <c r="D166" s="1">
        <v>22.02</v>
      </c>
      <c r="E166" s="1" t="str">
        <f>VLOOKUP(Borrower[[#This Row],[addr_state]],CodeState,2,FALSE)</f>
        <v>Tennessee</v>
      </c>
    </row>
    <row r="167" spans="1:5" x14ac:dyDescent="0.35">
      <c r="A167" s="1">
        <v>166</v>
      </c>
      <c r="B167" s="1" t="s">
        <v>39</v>
      </c>
      <c r="C167" s="1">
        <v>38.340000000000003</v>
      </c>
      <c r="E167" s="1" t="str">
        <f>VLOOKUP(Borrower[[#This Row],[addr_state]],CodeState,2,FALSE)</f>
        <v>North Dakota</v>
      </c>
    </row>
    <row r="168" spans="1:5" x14ac:dyDescent="0.35">
      <c r="A168" s="1">
        <v>167</v>
      </c>
      <c r="B168" s="1" t="s">
        <v>38</v>
      </c>
      <c r="C168" s="1">
        <v>29.61</v>
      </c>
      <c r="E168" s="1" t="str">
        <f>VLOOKUP(Borrower[[#This Row],[addr_state]],CodeState,2,FALSE)</f>
        <v>Tennessee</v>
      </c>
    </row>
    <row r="169" spans="1:5" x14ac:dyDescent="0.35">
      <c r="A169" s="1">
        <v>168</v>
      </c>
      <c r="B169" s="1" t="s">
        <v>30</v>
      </c>
      <c r="C169" s="1">
        <v>10.61</v>
      </c>
      <c r="E169" s="1" t="str">
        <f>VLOOKUP(Borrower[[#This Row],[addr_state]],CodeState,2,FALSE)</f>
        <v>Hawaii</v>
      </c>
    </row>
    <row r="170" spans="1:5" x14ac:dyDescent="0.35">
      <c r="A170" s="1">
        <v>169</v>
      </c>
      <c r="B170" s="1" t="s">
        <v>6</v>
      </c>
      <c r="C170" s="1">
        <v>16.5</v>
      </c>
      <c r="D170" s="1">
        <v>22.94</v>
      </c>
      <c r="E170" s="1" t="str">
        <f>VLOOKUP(Borrower[[#This Row],[addr_state]],CodeState,2,FALSE)</f>
        <v>California</v>
      </c>
    </row>
    <row r="171" spans="1:5" x14ac:dyDescent="0.35">
      <c r="A171" s="1">
        <v>170</v>
      </c>
      <c r="B171" s="1" t="s">
        <v>18</v>
      </c>
      <c r="C171" s="1">
        <v>11.84</v>
      </c>
      <c r="E171" s="1" t="str">
        <f>VLOOKUP(Borrower[[#This Row],[addr_state]],CodeState,2,FALSE)</f>
        <v>Michigan</v>
      </c>
    </row>
    <row r="172" spans="1:5" x14ac:dyDescent="0.35">
      <c r="A172" s="1">
        <v>171</v>
      </c>
      <c r="B172" s="1" t="s">
        <v>17</v>
      </c>
      <c r="C172" s="1">
        <v>12.18</v>
      </c>
      <c r="E172" s="1" t="str">
        <f>VLOOKUP(Borrower[[#This Row],[addr_state]],CodeState,2,FALSE)</f>
        <v>Ohio</v>
      </c>
    </row>
    <row r="173" spans="1:5" x14ac:dyDescent="0.35">
      <c r="A173" s="1">
        <v>172</v>
      </c>
      <c r="B173" s="1" t="s">
        <v>20</v>
      </c>
      <c r="C173" s="1">
        <v>6.08</v>
      </c>
      <c r="E173" s="1" t="str">
        <f>VLOOKUP(Borrower[[#This Row],[addr_state]],CodeState,2,FALSE)</f>
        <v>Texas</v>
      </c>
    </row>
    <row r="174" spans="1:5" x14ac:dyDescent="0.35">
      <c r="A174" s="1">
        <v>173</v>
      </c>
      <c r="B174" s="1" t="s">
        <v>6</v>
      </c>
      <c r="C174" s="1">
        <v>25.77</v>
      </c>
      <c r="D174" s="1">
        <v>18.93</v>
      </c>
      <c r="E174" s="1" t="str">
        <f>VLOOKUP(Borrower[[#This Row],[addr_state]],CodeState,2,FALSE)</f>
        <v>California</v>
      </c>
    </row>
    <row r="175" spans="1:5" x14ac:dyDescent="0.35">
      <c r="A175" s="1">
        <v>174</v>
      </c>
      <c r="B175" s="1" t="s">
        <v>6</v>
      </c>
      <c r="C175" s="1">
        <v>15.81</v>
      </c>
      <c r="E175" s="1" t="str">
        <f>VLOOKUP(Borrower[[#This Row],[addr_state]],CodeState,2,FALSE)</f>
        <v>California</v>
      </c>
    </row>
    <row r="176" spans="1:5" x14ac:dyDescent="0.35">
      <c r="A176" s="1">
        <v>175</v>
      </c>
      <c r="B176" s="1" t="s">
        <v>31</v>
      </c>
      <c r="C176" s="1">
        <v>12.62</v>
      </c>
      <c r="E176" s="1" t="str">
        <f>VLOOKUP(Borrower[[#This Row],[addr_state]],CodeState,2,FALSE)</f>
        <v>Nevada</v>
      </c>
    </row>
    <row r="177" spans="1:5" x14ac:dyDescent="0.35">
      <c r="A177" s="1">
        <v>176</v>
      </c>
      <c r="B177" s="1" t="s">
        <v>21</v>
      </c>
      <c r="C177" s="1">
        <v>8.1300000000000008</v>
      </c>
      <c r="E177" s="1" t="str">
        <f>VLOOKUP(Borrower[[#This Row],[addr_state]],CodeState,2,FALSE)</f>
        <v>Utah</v>
      </c>
    </row>
    <row r="178" spans="1:5" x14ac:dyDescent="0.35">
      <c r="A178" s="1">
        <v>177</v>
      </c>
      <c r="B178" s="1" t="s">
        <v>15</v>
      </c>
      <c r="C178" s="1">
        <v>11.2</v>
      </c>
      <c r="E178" s="1" t="str">
        <f>VLOOKUP(Borrower[[#This Row],[addr_state]],CodeState,2,FALSE)</f>
        <v>Georgia</v>
      </c>
    </row>
    <row r="179" spans="1:5" x14ac:dyDescent="0.35">
      <c r="A179" s="1">
        <v>178</v>
      </c>
      <c r="B179" s="1" t="s">
        <v>10</v>
      </c>
      <c r="C179" s="1">
        <v>104.08</v>
      </c>
      <c r="D179" s="1">
        <v>21.61</v>
      </c>
      <c r="E179" s="1" t="str">
        <f>VLOOKUP(Borrower[[#This Row],[addr_state]],CodeState,2,FALSE)</f>
        <v>Arizona</v>
      </c>
    </row>
    <row r="180" spans="1:5" x14ac:dyDescent="0.35">
      <c r="A180" s="1">
        <v>179</v>
      </c>
      <c r="B180" s="1" t="s">
        <v>15</v>
      </c>
      <c r="C180" s="1">
        <v>30.05</v>
      </c>
      <c r="E180" s="1" t="str">
        <f>VLOOKUP(Borrower[[#This Row],[addr_state]],CodeState,2,FALSE)</f>
        <v>Georgia</v>
      </c>
    </row>
    <row r="181" spans="1:5" x14ac:dyDescent="0.35">
      <c r="A181" s="1">
        <v>180</v>
      </c>
      <c r="B181" s="1" t="s">
        <v>11</v>
      </c>
      <c r="C181" s="1">
        <v>1.86</v>
      </c>
      <c r="E181" s="1" t="str">
        <f>VLOOKUP(Borrower[[#This Row],[addr_state]],CodeState,2,FALSE)</f>
        <v>New York</v>
      </c>
    </row>
    <row r="182" spans="1:5" x14ac:dyDescent="0.35">
      <c r="A182" s="1">
        <v>181</v>
      </c>
      <c r="B182" s="1" t="s">
        <v>26</v>
      </c>
      <c r="C182" s="1">
        <v>53.96</v>
      </c>
      <c r="D182" s="1">
        <v>31.17</v>
      </c>
      <c r="E182" s="1" t="str">
        <f>VLOOKUP(Borrower[[#This Row],[addr_state]],CodeState,2,FALSE)</f>
        <v>Pennsylvania</v>
      </c>
    </row>
    <row r="183" spans="1:5" x14ac:dyDescent="0.35">
      <c r="A183" s="1">
        <v>182</v>
      </c>
      <c r="B183" s="1" t="s">
        <v>20</v>
      </c>
      <c r="C183" s="1">
        <v>5.37</v>
      </c>
      <c r="E183" s="1" t="str">
        <f>VLOOKUP(Borrower[[#This Row],[addr_state]],CodeState,2,FALSE)</f>
        <v>Texas</v>
      </c>
    </row>
    <row r="184" spans="1:5" x14ac:dyDescent="0.35">
      <c r="A184" s="1">
        <v>183</v>
      </c>
      <c r="B184" s="1" t="s">
        <v>6</v>
      </c>
      <c r="C184" s="1">
        <v>16.36</v>
      </c>
      <c r="E184" s="1" t="str">
        <f>VLOOKUP(Borrower[[#This Row],[addr_state]],CodeState,2,FALSE)</f>
        <v>California</v>
      </c>
    </row>
    <row r="185" spans="1:5" x14ac:dyDescent="0.35">
      <c r="A185" s="1">
        <v>184</v>
      </c>
      <c r="B185" s="1" t="s">
        <v>9</v>
      </c>
      <c r="C185" s="1">
        <v>15.33</v>
      </c>
      <c r="E185" s="1" t="str">
        <f>VLOOKUP(Borrower[[#This Row],[addr_state]],CodeState,2,FALSE)</f>
        <v>Illinois</v>
      </c>
    </row>
    <row r="186" spans="1:5" x14ac:dyDescent="0.35">
      <c r="A186" s="1">
        <v>185</v>
      </c>
      <c r="B186" s="1" t="s">
        <v>15</v>
      </c>
      <c r="C186" s="1">
        <v>27.09</v>
      </c>
      <c r="E186" s="1" t="str">
        <f>VLOOKUP(Borrower[[#This Row],[addr_state]],CodeState,2,FALSE)</f>
        <v>Georgia</v>
      </c>
    </row>
    <row r="187" spans="1:5" x14ac:dyDescent="0.35">
      <c r="A187" s="1">
        <v>186</v>
      </c>
      <c r="B187" s="1" t="s">
        <v>6</v>
      </c>
      <c r="C187" s="1">
        <v>22.9</v>
      </c>
      <c r="E187" s="1" t="str">
        <f>VLOOKUP(Borrower[[#This Row],[addr_state]],CodeState,2,FALSE)</f>
        <v>California</v>
      </c>
    </row>
    <row r="188" spans="1:5" x14ac:dyDescent="0.35">
      <c r="A188" s="1">
        <v>187</v>
      </c>
      <c r="B188" s="1" t="s">
        <v>18</v>
      </c>
      <c r="C188" s="1">
        <v>11.08</v>
      </c>
      <c r="E188" s="1" t="str">
        <f>VLOOKUP(Borrower[[#This Row],[addr_state]],CodeState,2,FALSE)</f>
        <v>Michigan</v>
      </c>
    </row>
    <row r="189" spans="1:5" x14ac:dyDescent="0.35">
      <c r="A189" s="1">
        <v>188</v>
      </c>
      <c r="B189" s="1" t="s">
        <v>11</v>
      </c>
      <c r="C189" s="1">
        <v>24.85</v>
      </c>
      <c r="E189" s="1" t="str">
        <f>VLOOKUP(Borrower[[#This Row],[addr_state]],CodeState,2,FALSE)</f>
        <v>New York</v>
      </c>
    </row>
    <row r="190" spans="1:5" x14ac:dyDescent="0.35">
      <c r="A190" s="1">
        <v>189</v>
      </c>
      <c r="B190" s="1" t="s">
        <v>20</v>
      </c>
      <c r="C190" s="1">
        <v>40.26</v>
      </c>
      <c r="D190" s="1">
        <v>33.75</v>
      </c>
      <c r="E190" s="1" t="str">
        <f>VLOOKUP(Borrower[[#This Row],[addr_state]],CodeState,2,FALSE)</f>
        <v>Texas</v>
      </c>
    </row>
    <row r="191" spans="1:5" x14ac:dyDescent="0.35">
      <c r="A191" s="1">
        <v>190</v>
      </c>
      <c r="B191" s="1" t="s">
        <v>11</v>
      </c>
      <c r="C191" s="1">
        <v>6.83</v>
      </c>
      <c r="D191" s="1">
        <v>17.690000000000001</v>
      </c>
      <c r="E191" s="1" t="str">
        <f>VLOOKUP(Borrower[[#This Row],[addr_state]],CodeState,2,FALSE)</f>
        <v>New York</v>
      </c>
    </row>
    <row r="192" spans="1:5" x14ac:dyDescent="0.35">
      <c r="A192" s="1">
        <v>191</v>
      </c>
      <c r="B192" s="1" t="s">
        <v>7</v>
      </c>
      <c r="C192" s="1">
        <v>22.8</v>
      </c>
      <c r="E192" s="1" t="str">
        <f>VLOOKUP(Borrower[[#This Row],[addr_state]],CodeState,2,FALSE)</f>
        <v>Florida</v>
      </c>
    </row>
    <row r="193" spans="1:5" x14ac:dyDescent="0.35">
      <c r="A193" s="1">
        <v>192</v>
      </c>
      <c r="B193" s="1" t="s">
        <v>9</v>
      </c>
      <c r="C193" s="1">
        <v>22.13</v>
      </c>
      <c r="E193" s="1" t="str">
        <f>VLOOKUP(Borrower[[#This Row],[addr_state]],CodeState,2,FALSE)</f>
        <v>Illinois</v>
      </c>
    </row>
    <row r="194" spans="1:5" x14ac:dyDescent="0.35">
      <c r="A194" s="1">
        <v>193</v>
      </c>
      <c r="B194" s="1" t="s">
        <v>11</v>
      </c>
      <c r="C194" s="1">
        <v>18.670000000000002</v>
      </c>
      <c r="E194" s="1" t="str">
        <f>VLOOKUP(Borrower[[#This Row],[addr_state]],CodeState,2,FALSE)</f>
        <v>New York</v>
      </c>
    </row>
    <row r="195" spans="1:5" x14ac:dyDescent="0.35">
      <c r="A195" s="1">
        <v>194</v>
      </c>
      <c r="B195" s="1" t="s">
        <v>16</v>
      </c>
      <c r="C195" s="1">
        <v>27.39</v>
      </c>
      <c r="E195" s="1" t="str">
        <f>VLOOKUP(Borrower[[#This Row],[addr_state]],CodeState,2,FALSE)</f>
        <v>Washington</v>
      </c>
    </row>
    <row r="196" spans="1:5" x14ac:dyDescent="0.35">
      <c r="A196" s="1">
        <v>195</v>
      </c>
      <c r="B196" s="1" t="s">
        <v>38</v>
      </c>
      <c r="C196" s="1">
        <v>18.600000000000001</v>
      </c>
      <c r="E196" s="1" t="str">
        <f>VLOOKUP(Borrower[[#This Row],[addr_state]],CodeState,2,FALSE)</f>
        <v>Tennessee</v>
      </c>
    </row>
    <row r="197" spans="1:5" x14ac:dyDescent="0.35">
      <c r="A197" s="1">
        <v>196</v>
      </c>
      <c r="B197" s="1" t="s">
        <v>36</v>
      </c>
      <c r="C197" s="1">
        <v>21.7</v>
      </c>
      <c r="E197" s="1" t="str">
        <f>VLOOKUP(Borrower[[#This Row],[addr_state]],CodeState,2,FALSE)</f>
        <v>Rhode Island</v>
      </c>
    </row>
    <row r="198" spans="1:5" x14ac:dyDescent="0.35">
      <c r="A198" s="1">
        <v>197</v>
      </c>
      <c r="B198" s="1" t="s">
        <v>6</v>
      </c>
      <c r="C198" s="1">
        <v>1.54</v>
      </c>
      <c r="E198" s="1" t="str">
        <f>VLOOKUP(Borrower[[#This Row],[addr_state]],CodeState,2,FALSE)</f>
        <v>California</v>
      </c>
    </row>
    <row r="199" spans="1:5" x14ac:dyDescent="0.35">
      <c r="A199" s="1">
        <v>198</v>
      </c>
      <c r="B199" s="1" t="s">
        <v>4</v>
      </c>
      <c r="C199" s="1">
        <v>12.6</v>
      </c>
      <c r="E199" s="1" t="str">
        <f>VLOOKUP(Borrower[[#This Row],[addr_state]],CodeState,2,FALSE)</f>
        <v>Connecticut</v>
      </c>
    </row>
    <row r="200" spans="1:5" x14ac:dyDescent="0.35">
      <c r="A200" s="1">
        <v>199</v>
      </c>
      <c r="B200" s="1" t="s">
        <v>20</v>
      </c>
      <c r="C200" s="1">
        <v>24.18</v>
      </c>
      <c r="E200" s="1" t="str">
        <f>VLOOKUP(Borrower[[#This Row],[addr_state]],CodeState,2,FALSE)</f>
        <v>Texas</v>
      </c>
    </row>
    <row r="201" spans="1:5" x14ac:dyDescent="0.35">
      <c r="A201" s="1">
        <v>200</v>
      </c>
      <c r="B201" s="1" t="s">
        <v>35</v>
      </c>
      <c r="C201" s="1">
        <v>1.8</v>
      </c>
      <c r="E201" s="1" t="str">
        <f>VLOOKUP(Borrower[[#This Row],[addr_state]],CodeState,2,FALSE)</f>
        <v>Louisiana</v>
      </c>
    </row>
    <row r="202" spans="1:5" x14ac:dyDescent="0.35">
      <c r="A202" s="1">
        <v>201</v>
      </c>
      <c r="B202" s="1" t="s">
        <v>20</v>
      </c>
      <c r="C202" s="1">
        <v>17.760000000000002</v>
      </c>
      <c r="E202" s="1" t="str">
        <f>VLOOKUP(Borrower[[#This Row],[addr_state]],CodeState,2,FALSE)</f>
        <v>Texas</v>
      </c>
    </row>
    <row r="203" spans="1:5" x14ac:dyDescent="0.35">
      <c r="A203" s="1">
        <v>202</v>
      </c>
      <c r="B203" s="1" t="s">
        <v>28</v>
      </c>
      <c r="C203" s="1">
        <v>20.27</v>
      </c>
      <c r="D203" s="1">
        <v>26.11</v>
      </c>
      <c r="E203" s="1" t="str">
        <f>VLOOKUP(Borrower[[#This Row],[addr_state]],CodeState,2,FALSE)</f>
        <v>Minnesota</v>
      </c>
    </row>
    <row r="204" spans="1:5" x14ac:dyDescent="0.35">
      <c r="A204" s="1">
        <v>203</v>
      </c>
      <c r="B204" s="1" t="s">
        <v>11</v>
      </c>
      <c r="C204" s="1">
        <v>16.09</v>
      </c>
      <c r="E204" s="1" t="str">
        <f>VLOOKUP(Borrower[[#This Row],[addr_state]],CodeState,2,FALSE)</f>
        <v>New York</v>
      </c>
    </row>
    <row r="205" spans="1:5" x14ac:dyDescent="0.35">
      <c r="A205" s="1">
        <v>204</v>
      </c>
      <c r="B205" s="1" t="s">
        <v>15</v>
      </c>
      <c r="C205" s="1">
        <v>29.74</v>
      </c>
      <c r="E205" s="1" t="str">
        <f>VLOOKUP(Borrower[[#This Row],[addr_state]],CodeState,2,FALSE)</f>
        <v>Georgia</v>
      </c>
    </row>
    <row r="206" spans="1:5" x14ac:dyDescent="0.35">
      <c r="A206" s="1">
        <v>205</v>
      </c>
      <c r="B206" s="1" t="s">
        <v>20</v>
      </c>
      <c r="C206" s="1">
        <v>33.94</v>
      </c>
      <c r="E206" s="1" t="str">
        <f>VLOOKUP(Borrower[[#This Row],[addr_state]],CodeState,2,FALSE)</f>
        <v>Texas</v>
      </c>
    </row>
    <row r="207" spans="1:5" x14ac:dyDescent="0.35">
      <c r="A207" s="1">
        <v>206</v>
      </c>
      <c r="B207" s="1" t="s">
        <v>32</v>
      </c>
      <c r="C207" s="1">
        <v>5.1100000000000003</v>
      </c>
      <c r="E207" s="1" t="str">
        <f>VLOOKUP(Borrower[[#This Row],[addr_state]],CodeState,2,FALSE)</f>
        <v>Wisconsin</v>
      </c>
    </row>
    <row r="208" spans="1:5" x14ac:dyDescent="0.35">
      <c r="A208" s="1">
        <v>207</v>
      </c>
      <c r="B208" s="1" t="s">
        <v>18</v>
      </c>
      <c r="C208" s="1">
        <v>4.6100000000000003</v>
      </c>
      <c r="E208" s="1" t="str">
        <f>VLOOKUP(Borrower[[#This Row],[addr_state]],CodeState,2,FALSE)</f>
        <v>Michigan</v>
      </c>
    </row>
    <row r="209" spans="1:5" x14ac:dyDescent="0.35">
      <c r="A209" s="1">
        <v>208</v>
      </c>
      <c r="B209" s="1" t="s">
        <v>7</v>
      </c>
      <c r="C209" s="1">
        <v>50.98</v>
      </c>
      <c r="D209" s="1">
        <v>20.14</v>
      </c>
      <c r="E209" s="1" t="str">
        <f>VLOOKUP(Borrower[[#This Row],[addr_state]],CodeState,2,FALSE)</f>
        <v>Florida</v>
      </c>
    </row>
    <row r="210" spans="1:5" x14ac:dyDescent="0.35">
      <c r="A210" s="1">
        <v>209</v>
      </c>
      <c r="B210" s="1" t="s">
        <v>8</v>
      </c>
      <c r="C210" s="1">
        <v>15</v>
      </c>
      <c r="E210" s="1" t="str">
        <f>VLOOKUP(Borrower[[#This Row],[addr_state]],CodeState,2,FALSE)</f>
        <v>Oklahoma</v>
      </c>
    </row>
    <row r="211" spans="1:5" x14ac:dyDescent="0.35">
      <c r="A211" s="1">
        <v>210</v>
      </c>
      <c r="B211" s="1" t="s">
        <v>7</v>
      </c>
      <c r="C211" s="1">
        <v>25.64</v>
      </c>
      <c r="E211" s="1" t="str">
        <f>VLOOKUP(Borrower[[#This Row],[addr_state]],CodeState,2,FALSE)</f>
        <v>Florida</v>
      </c>
    </row>
    <row r="212" spans="1:5" x14ac:dyDescent="0.35">
      <c r="A212" s="1">
        <v>211</v>
      </c>
      <c r="B212" s="1" t="s">
        <v>11</v>
      </c>
      <c r="C212" s="1">
        <v>23.37</v>
      </c>
      <c r="E212" s="1" t="str">
        <f>VLOOKUP(Borrower[[#This Row],[addr_state]],CodeState,2,FALSE)</f>
        <v>New York</v>
      </c>
    </row>
    <row r="213" spans="1:5" x14ac:dyDescent="0.35">
      <c r="A213" s="1">
        <v>212</v>
      </c>
      <c r="B213" s="1" t="s">
        <v>16</v>
      </c>
      <c r="C213" s="1">
        <v>0.74</v>
      </c>
      <c r="E213" s="1" t="str">
        <f>VLOOKUP(Borrower[[#This Row],[addr_state]],CodeState,2,FALSE)</f>
        <v>Washington</v>
      </c>
    </row>
    <row r="214" spans="1:5" x14ac:dyDescent="0.35">
      <c r="A214" s="1">
        <v>213</v>
      </c>
      <c r="B214" s="1" t="s">
        <v>20</v>
      </c>
      <c r="C214" s="1">
        <v>30.19</v>
      </c>
      <c r="E214" s="1" t="str">
        <f>VLOOKUP(Borrower[[#This Row],[addr_state]],CodeState,2,FALSE)</f>
        <v>Texas</v>
      </c>
    </row>
    <row r="215" spans="1:5" x14ac:dyDescent="0.35">
      <c r="A215" s="1">
        <v>214</v>
      </c>
      <c r="B215" s="1" t="s">
        <v>19</v>
      </c>
      <c r="C215" s="1">
        <v>40</v>
      </c>
      <c r="D215" s="1">
        <v>21.68</v>
      </c>
      <c r="E215" s="1" t="str">
        <f>VLOOKUP(Borrower[[#This Row],[addr_state]],CodeState,2,FALSE)</f>
        <v>North Carolina</v>
      </c>
    </row>
    <row r="216" spans="1:5" x14ac:dyDescent="0.35">
      <c r="A216" s="1">
        <v>215</v>
      </c>
      <c r="B216" s="1" t="s">
        <v>17</v>
      </c>
      <c r="C216" s="1">
        <v>13.9</v>
      </c>
      <c r="E216" s="1" t="str">
        <f>VLOOKUP(Borrower[[#This Row],[addr_state]],CodeState,2,FALSE)</f>
        <v>Ohio</v>
      </c>
    </row>
    <row r="217" spans="1:5" x14ac:dyDescent="0.35">
      <c r="A217" s="1">
        <v>216</v>
      </c>
      <c r="B217" s="1" t="s">
        <v>38</v>
      </c>
      <c r="C217" s="1">
        <v>19.079999999999998</v>
      </c>
      <c r="E217" s="1" t="str">
        <f>VLOOKUP(Borrower[[#This Row],[addr_state]],CodeState,2,FALSE)</f>
        <v>Tennessee</v>
      </c>
    </row>
    <row r="218" spans="1:5" x14ac:dyDescent="0.35">
      <c r="A218" s="1">
        <v>217</v>
      </c>
      <c r="B218" s="1" t="s">
        <v>19</v>
      </c>
      <c r="C218" s="1">
        <v>9.48</v>
      </c>
      <c r="E218" s="1" t="str">
        <f>VLOOKUP(Borrower[[#This Row],[addr_state]],CodeState,2,FALSE)</f>
        <v>North Carolina</v>
      </c>
    </row>
    <row r="219" spans="1:5" x14ac:dyDescent="0.35">
      <c r="A219" s="1">
        <v>218</v>
      </c>
      <c r="B219" s="1" t="s">
        <v>19</v>
      </c>
      <c r="C219" s="1">
        <v>17.66</v>
      </c>
      <c r="E219" s="1" t="str">
        <f>VLOOKUP(Borrower[[#This Row],[addr_state]],CodeState,2,FALSE)</f>
        <v>North Carolina</v>
      </c>
    </row>
    <row r="220" spans="1:5" x14ac:dyDescent="0.35">
      <c r="A220" s="1">
        <v>219</v>
      </c>
      <c r="B220" s="1" t="s">
        <v>6</v>
      </c>
      <c r="C220" s="1">
        <v>18.55</v>
      </c>
      <c r="E220" s="1" t="str">
        <f>VLOOKUP(Borrower[[#This Row],[addr_state]],CodeState,2,FALSE)</f>
        <v>California</v>
      </c>
    </row>
    <row r="221" spans="1:5" x14ac:dyDescent="0.35">
      <c r="A221" s="1">
        <v>220</v>
      </c>
      <c r="B221" s="1" t="s">
        <v>26</v>
      </c>
      <c r="C221" s="1">
        <v>71.66</v>
      </c>
      <c r="D221" s="1">
        <v>34.61</v>
      </c>
      <c r="E221" s="1" t="str">
        <f>VLOOKUP(Borrower[[#This Row],[addr_state]],CodeState,2,FALSE)</f>
        <v>Pennsylvania</v>
      </c>
    </row>
    <row r="222" spans="1:5" x14ac:dyDescent="0.35">
      <c r="A222" s="1">
        <v>221</v>
      </c>
      <c r="B222" s="1" t="s">
        <v>27</v>
      </c>
      <c r="C222" s="1">
        <v>27.09</v>
      </c>
      <c r="D222" s="1">
        <v>16.690000000000001</v>
      </c>
      <c r="E222" s="1" t="str">
        <f>VLOOKUP(Borrower[[#This Row],[addr_state]],CodeState,2,FALSE)</f>
        <v>Colorado</v>
      </c>
    </row>
    <row r="223" spans="1:5" x14ac:dyDescent="0.35">
      <c r="A223" s="1">
        <v>222</v>
      </c>
      <c r="B223" s="1" t="s">
        <v>7</v>
      </c>
      <c r="C223" s="1">
        <v>0.36</v>
      </c>
      <c r="E223" s="1" t="str">
        <f>VLOOKUP(Borrower[[#This Row],[addr_state]],CodeState,2,FALSE)</f>
        <v>Florida</v>
      </c>
    </row>
    <row r="224" spans="1:5" x14ac:dyDescent="0.35">
      <c r="A224" s="1">
        <v>223</v>
      </c>
      <c r="B224" s="1" t="s">
        <v>9</v>
      </c>
      <c r="C224" s="1">
        <v>28.26</v>
      </c>
      <c r="E224" s="1" t="str">
        <f>VLOOKUP(Borrower[[#This Row],[addr_state]],CodeState,2,FALSE)</f>
        <v>Illinois</v>
      </c>
    </row>
    <row r="225" spans="1:5" x14ac:dyDescent="0.35">
      <c r="A225" s="1">
        <v>224</v>
      </c>
      <c r="B225" s="1" t="s">
        <v>20</v>
      </c>
      <c r="C225" s="1">
        <v>8.31</v>
      </c>
      <c r="E225" s="1" t="str">
        <f>VLOOKUP(Borrower[[#This Row],[addr_state]],CodeState,2,FALSE)</f>
        <v>Texas</v>
      </c>
    </row>
    <row r="226" spans="1:5" x14ac:dyDescent="0.35">
      <c r="A226" s="1">
        <v>225</v>
      </c>
      <c r="B226" s="1" t="s">
        <v>7</v>
      </c>
      <c r="C226" s="1">
        <v>29.43</v>
      </c>
      <c r="E226" s="1" t="str">
        <f>VLOOKUP(Borrower[[#This Row],[addr_state]],CodeState,2,FALSE)</f>
        <v>Florida</v>
      </c>
    </row>
    <row r="227" spans="1:5" x14ac:dyDescent="0.35">
      <c r="A227" s="1">
        <v>226</v>
      </c>
      <c r="B227" s="1" t="s">
        <v>11</v>
      </c>
      <c r="C227" s="1">
        <v>14.13</v>
      </c>
      <c r="E227" s="1" t="str">
        <f>VLOOKUP(Borrower[[#This Row],[addr_state]],CodeState,2,FALSE)</f>
        <v>New York</v>
      </c>
    </row>
    <row r="228" spans="1:5" x14ac:dyDescent="0.35">
      <c r="A228" s="1">
        <v>227</v>
      </c>
      <c r="B228" s="1" t="s">
        <v>37</v>
      </c>
      <c r="C228" s="1">
        <v>13.28</v>
      </c>
      <c r="E228" s="1" t="str">
        <f>VLOOKUP(Borrower[[#This Row],[addr_state]],CodeState,2,FALSE)</f>
        <v>Alabama</v>
      </c>
    </row>
    <row r="229" spans="1:5" x14ac:dyDescent="0.35">
      <c r="A229" s="1">
        <v>228</v>
      </c>
      <c r="B229" s="1" t="s">
        <v>11</v>
      </c>
      <c r="C229" s="1">
        <v>8.24</v>
      </c>
      <c r="E229" s="1" t="str">
        <f>VLOOKUP(Borrower[[#This Row],[addr_state]],CodeState,2,FALSE)</f>
        <v>New York</v>
      </c>
    </row>
    <row r="230" spans="1:5" x14ac:dyDescent="0.35">
      <c r="A230" s="1">
        <v>229</v>
      </c>
      <c r="B230" s="1" t="s">
        <v>34</v>
      </c>
      <c r="C230" s="1">
        <v>25.43</v>
      </c>
      <c r="E230" s="1" t="str">
        <f>VLOOKUP(Borrower[[#This Row],[addr_state]],CodeState,2,FALSE)</f>
        <v>Maryland</v>
      </c>
    </row>
    <row r="231" spans="1:5" x14ac:dyDescent="0.35">
      <c r="A231" s="1">
        <v>230</v>
      </c>
      <c r="B231" s="1" t="s">
        <v>19</v>
      </c>
      <c r="C231" s="1">
        <v>37.18</v>
      </c>
      <c r="E231" s="1" t="str">
        <f>VLOOKUP(Borrower[[#This Row],[addr_state]],CodeState,2,FALSE)</f>
        <v>North Carolina</v>
      </c>
    </row>
    <row r="232" spans="1:5" x14ac:dyDescent="0.35">
      <c r="A232" s="1">
        <v>231</v>
      </c>
      <c r="B232" s="1" t="s">
        <v>6</v>
      </c>
      <c r="C232" s="1">
        <v>4.1500000000000004</v>
      </c>
      <c r="D232" s="1">
        <v>13.07</v>
      </c>
      <c r="E232" s="1" t="str">
        <f>VLOOKUP(Borrower[[#This Row],[addr_state]],CodeState,2,FALSE)</f>
        <v>California</v>
      </c>
    </row>
    <row r="233" spans="1:5" x14ac:dyDescent="0.35">
      <c r="A233" s="1">
        <v>232</v>
      </c>
      <c r="B233" s="1" t="s">
        <v>19</v>
      </c>
      <c r="C233" s="1">
        <v>6.17</v>
      </c>
      <c r="E233" s="1" t="str">
        <f>VLOOKUP(Borrower[[#This Row],[addr_state]],CodeState,2,FALSE)</f>
        <v>North Carolina</v>
      </c>
    </row>
    <row r="234" spans="1:5" x14ac:dyDescent="0.35">
      <c r="A234" s="1">
        <v>233</v>
      </c>
      <c r="B234" s="1" t="s">
        <v>17</v>
      </c>
      <c r="C234" s="1">
        <v>11.17</v>
      </c>
      <c r="E234" s="1" t="str">
        <f>VLOOKUP(Borrower[[#This Row],[addr_state]],CodeState,2,FALSE)</f>
        <v>Ohio</v>
      </c>
    </row>
    <row r="235" spans="1:5" x14ac:dyDescent="0.35">
      <c r="A235" s="1">
        <v>234</v>
      </c>
      <c r="B235" s="1" t="s">
        <v>4</v>
      </c>
      <c r="C235" s="1">
        <v>14.34</v>
      </c>
      <c r="E235" s="1" t="str">
        <f>VLOOKUP(Borrower[[#This Row],[addr_state]],CodeState,2,FALSE)</f>
        <v>Connecticut</v>
      </c>
    </row>
    <row r="236" spans="1:5" x14ac:dyDescent="0.35">
      <c r="A236" s="1">
        <v>235</v>
      </c>
      <c r="B236" s="1" t="s">
        <v>15</v>
      </c>
      <c r="C236" s="1">
        <v>33.76</v>
      </c>
      <c r="D236" s="1">
        <v>25.96</v>
      </c>
      <c r="E236" s="1" t="str">
        <f>VLOOKUP(Borrower[[#This Row],[addr_state]],CodeState,2,FALSE)</f>
        <v>Georgia</v>
      </c>
    </row>
    <row r="237" spans="1:5" x14ac:dyDescent="0.35">
      <c r="A237" s="1">
        <v>236</v>
      </c>
      <c r="B237" s="1" t="s">
        <v>33</v>
      </c>
      <c r="C237" s="1">
        <v>32.24</v>
      </c>
      <c r="E237" s="1" t="str">
        <f>VLOOKUP(Borrower[[#This Row],[addr_state]],CodeState,2,FALSE)</f>
        <v>South Carolina</v>
      </c>
    </row>
    <row r="238" spans="1:5" x14ac:dyDescent="0.35">
      <c r="A238" s="1">
        <v>237</v>
      </c>
      <c r="B238" s="1" t="s">
        <v>7</v>
      </c>
      <c r="C238" s="1">
        <v>10.14</v>
      </c>
      <c r="E238" s="1" t="str">
        <f>VLOOKUP(Borrower[[#This Row],[addr_state]],CodeState,2,FALSE)</f>
        <v>Florida</v>
      </c>
    </row>
    <row r="239" spans="1:5" x14ac:dyDescent="0.35">
      <c r="A239" s="1">
        <v>238</v>
      </c>
      <c r="B239" s="1" t="s">
        <v>6</v>
      </c>
      <c r="C239" s="1">
        <v>4.8</v>
      </c>
      <c r="E239" s="1" t="str">
        <f>VLOOKUP(Borrower[[#This Row],[addr_state]],CodeState,2,FALSE)</f>
        <v>California</v>
      </c>
    </row>
    <row r="240" spans="1:5" x14ac:dyDescent="0.35">
      <c r="A240" s="1">
        <v>239</v>
      </c>
      <c r="B240" s="1" t="s">
        <v>31</v>
      </c>
      <c r="C240" s="1">
        <v>39.799999999999997</v>
      </c>
      <c r="D240" s="1">
        <v>30.95</v>
      </c>
      <c r="E240" s="1" t="str">
        <f>VLOOKUP(Borrower[[#This Row],[addr_state]],CodeState,2,FALSE)</f>
        <v>Nevada</v>
      </c>
    </row>
    <row r="241" spans="1:5" x14ac:dyDescent="0.35">
      <c r="A241" s="1">
        <v>240</v>
      </c>
      <c r="B241" s="1" t="s">
        <v>32</v>
      </c>
      <c r="C241" s="1">
        <v>21.99</v>
      </c>
      <c r="E241" s="1" t="str">
        <f>VLOOKUP(Borrower[[#This Row],[addr_state]],CodeState,2,FALSE)</f>
        <v>Wisconsin</v>
      </c>
    </row>
    <row r="242" spans="1:5" x14ac:dyDescent="0.35">
      <c r="A242" s="1">
        <v>241</v>
      </c>
      <c r="B242" s="1" t="s">
        <v>23</v>
      </c>
      <c r="C242" s="1">
        <v>3.5</v>
      </c>
      <c r="E242" s="1" t="str">
        <f>VLOOKUP(Borrower[[#This Row],[addr_state]],CodeState,2,FALSE)</f>
        <v>New Jersey</v>
      </c>
    </row>
    <row r="243" spans="1:5" x14ac:dyDescent="0.35">
      <c r="A243" s="1">
        <v>242</v>
      </c>
      <c r="B243" s="1" t="s">
        <v>23</v>
      </c>
      <c r="C243" s="1">
        <v>16.420000000000002</v>
      </c>
      <c r="E243" s="1" t="str">
        <f>VLOOKUP(Borrower[[#This Row],[addr_state]],CodeState,2,FALSE)</f>
        <v>New Jersey</v>
      </c>
    </row>
    <row r="244" spans="1:5" x14ac:dyDescent="0.35">
      <c r="A244" s="1">
        <v>243</v>
      </c>
      <c r="B244" s="1" t="s">
        <v>9</v>
      </c>
      <c r="C244" s="1">
        <v>25.68</v>
      </c>
      <c r="D244" s="1">
        <v>21.09</v>
      </c>
      <c r="E244" s="1" t="str">
        <f>VLOOKUP(Borrower[[#This Row],[addr_state]],CodeState,2,FALSE)</f>
        <v>Illinois</v>
      </c>
    </row>
    <row r="245" spans="1:5" x14ac:dyDescent="0.35">
      <c r="A245" s="1">
        <v>244</v>
      </c>
      <c r="B245" s="1" t="s">
        <v>15</v>
      </c>
      <c r="C245" s="1">
        <v>19.809999999999999</v>
      </c>
      <c r="E245" s="1" t="str">
        <f>VLOOKUP(Borrower[[#This Row],[addr_state]],CodeState,2,FALSE)</f>
        <v>Georgia</v>
      </c>
    </row>
    <row r="246" spans="1:5" x14ac:dyDescent="0.35">
      <c r="A246" s="1">
        <v>245</v>
      </c>
      <c r="B246" s="1" t="s">
        <v>20</v>
      </c>
      <c r="C246" s="1">
        <v>14.57</v>
      </c>
      <c r="D246" s="1">
        <v>12.8</v>
      </c>
      <c r="E246" s="1" t="str">
        <f>VLOOKUP(Borrower[[#This Row],[addr_state]],CodeState,2,FALSE)</f>
        <v>Texas</v>
      </c>
    </row>
    <row r="247" spans="1:5" x14ac:dyDescent="0.35">
      <c r="A247" s="1">
        <v>246</v>
      </c>
      <c r="B247" s="1" t="s">
        <v>6</v>
      </c>
      <c r="C247" s="1">
        <v>27.64</v>
      </c>
      <c r="E247" s="1" t="str">
        <f>VLOOKUP(Borrower[[#This Row],[addr_state]],CodeState,2,FALSE)</f>
        <v>California</v>
      </c>
    </row>
    <row r="248" spans="1:5" x14ac:dyDescent="0.35">
      <c r="A248" s="1">
        <v>247</v>
      </c>
      <c r="B248" s="1" t="s">
        <v>10</v>
      </c>
      <c r="C248" s="1">
        <v>15.49</v>
      </c>
      <c r="E248" s="1" t="str">
        <f>VLOOKUP(Borrower[[#This Row],[addr_state]],CodeState,2,FALSE)</f>
        <v>Arizona</v>
      </c>
    </row>
    <row r="249" spans="1:5" x14ac:dyDescent="0.35">
      <c r="A249" s="1">
        <v>248</v>
      </c>
      <c r="B249" s="1" t="s">
        <v>32</v>
      </c>
      <c r="C249" s="1">
        <v>32.340000000000003</v>
      </c>
      <c r="E249" s="1" t="str">
        <f>VLOOKUP(Borrower[[#This Row],[addr_state]],CodeState,2,FALSE)</f>
        <v>Wisconsin</v>
      </c>
    </row>
    <row r="250" spans="1:5" x14ac:dyDescent="0.35">
      <c r="A250" s="1">
        <v>249</v>
      </c>
      <c r="B250" s="1" t="s">
        <v>26</v>
      </c>
      <c r="C250" s="1">
        <v>36.32</v>
      </c>
      <c r="E250" s="1" t="str">
        <f>VLOOKUP(Borrower[[#This Row],[addr_state]],CodeState,2,FALSE)</f>
        <v>Pennsylvania</v>
      </c>
    </row>
    <row r="251" spans="1:5" x14ac:dyDescent="0.35">
      <c r="A251" s="1">
        <v>250</v>
      </c>
      <c r="B251" s="1" t="s">
        <v>20</v>
      </c>
      <c r="C251" s="1">
        <v>22.79</v>
      </c>
      <c r="E251" s="1" t="str">
        <f>VLOOKUP(Borrower[[#This Row],[addr_state]],CodeState,2,FALSE)</f>
        <v>Texas</v>
      </c>
    </row>
    <row r="252" spans="1:5" x14ac:dyDescent="0.35">
      <c r="A252" s="1">
        <v>251</v>
      </c>
      <c r="B252" s="1" t="s">
        <v>20</v>
      </c>
      <c r="C252" s="1">
        <v>22.15</v>
      </c>
      <c r="E252" s="1" t="str">
        <f>VLOOKUP(Borrower[[#This Row],[addr_state]],CodeState,2,FALSE)</f>
        <v>Texas</v>
      </c>
    </row>
    <row r="253" spans="1:5" x14ac:dyDescent="0.35">
      <c r="A253" s="1">
        <v>252</v>
      </c>
      <c r="B253" s="1" t="s">
        <v>20</v>
      </c>
      <c r="C253" s="1">
        <v>5.71</v>
      </c>
      <c r="E253" s="1" t="str">
        <f>VLOOKUP(Borrower[[#This Row],[addr_state]],CodeState,2,FALSE)</f>
        <v>Texas</v>
      </c>
    </row>
    <row r="254" spans="1:5" x14ac:dyDescent="0.35">
      <c r="A254" s="1">
        <v>253</v>
      </c>
      <c r="B254" s="1" t="s">
        <v>7</v>
      </c>
      <c r="C254" s="1">
        <v>48.15</v>
      </c>
      <c r="D254" s="1">
        <v>29.11</v>
      </c>
      <c r="E254" s="1" t="str">
        <f>VLOOKUP(Borrower[[#This Row],[addr_state]],CodeState,2,FALSE)</f>
        <v>Florida</v>
      </c>
    </row>
    <row r="255" spans="1:5" x14ac:dyDescent="0.35">
      <c r="A255" s="1">
        <v>254</v>
      </c>
      <c r="B255" s="1" t="s">
        <v>6</v>
      </c>
      <c r="C255" s="1">
        <v>7.39</v>
      </c>
      <c r="E255" s="1" t="str">
        <f>VLOOKUP(Borrower[[#This Row],[addr_state]],CodeState,2,FALSE)</f>
        <v>California</v>
      </c>
    </row>
    <row r="256" spans="1:5" x14ac:dyDescent="0.35">
      <c r="A256" s="1">
        <v>255</v>
      </c>
      <c r="B256" s="1" t="s">
        <v>6</v>
      </c>
      <c r="C256" s="1">
        <v>6.99</v>
      </c>
      <c r="E256" s="1" t="str">
        <f>VLOOKUP(Borrower[[#This Row],[addr_state]],CodeState,2,FALSE)</f>
        <v>California</v>
      </c>
    </row>
    <row r="257" spans="1:5" x14ac:dyDescent="0.35">
      <c r="A257" s="1">
        <v>256</v>
      </c>
      <c r="B257" s="1" t="s">
        <v>16</v>
      </c>
      <c r="C257" s="1">
        <v>25.09</v>
      </c>
      <c r="E257" s="1" t="str">
        <f>VLOOKUP(Borrower[[#This Row],[addr_state]],CodeState,2,FALSE)</f>
        <v>Washington</v>
      </c>
    </row>
    <row r="258" spans="1:5" x14ac:dyDescent="0.35">
      <c r="A258" s="1">
        <v>257</v>
      </c>
      <c r="B258" s="1" t="s">
        <v>6</v>
      </c>
      <c r="C258" s="1">
        <v>13.94</v>
      </c>
      <c r="E258" s="1" t="str">
        <f>VLOOKUP(Borrower[[#This Row],[addr_state]],CodeState,2,FALSE)</f>
        <v>California</v>
      </c>
    </row>
    <row r="259" spans="1:5" x14ac:dyDescent="0.35">
      <c r="A259" s="1">
        <v>258</v>
      </c>
      <c r="B259" s="1" t="s">
        <v>20</v>
      </c>
      <c r="C259" s="1">
        <v>17.95</v>
      </c>
      <c r="E259" s="1" t="str">
        <f>VLOOKUP(Borrower[[#This Row],[addr_state]],CodeState,2,FALSE)</f>
        <v>Texas</v>
      </c>
    </row>
    <row r="260" spans="1:5" x14ac:dyDescent="0.35">
      <c r="A260" s="1">
        <v>259</v>
      </c>
      <c r="B260" s="1" t="s">
        <v>29</v>
      </c>
      <c r="C260" s="1">
        <v>26.07</v>
      </c>
      <c r="E260" s="1" t="str">
        <f>VLOOKUP(Borrower[[#This Row],[addr_state]],CodeState,2,FALSE)</f>
        <v>Missouri</v>
      </c>
    </row>
    <row r="261" spans="1:5" x14ac:dyDescent="0.35">
      <c r="A261" s="1">
        <v>260</v>
      </c>
      <c r="B261" s="1" t="s">
        <v>29</v>
      </c>
      <c r="C261" s="1">
        <v>15.85</v>
      </c>
      <c r="E261" s="1" t="str">
        <f>VLOOKUP(Borrower[[#This Row],[addr_state]],CodeState,2,FALSE)</f>
        <v>Missouri</v>
      </c>
    </row>
    <row r="262" spans="1:5" x14ac:dyDescent="0.35">
      <c r="A262" s="1">
        <v>261</v>
      </c>
      <c r="B262" s="1" t="s">
        <v>21</v>
      </c>
      <c r="C262" s="1">
        <v>12.59</v>
      </c>
      <c r="E262" s="1" t="str">
        <f>VLOOKUP(Borrower[[#This Row],[addr_state]],CodeState,2,FALSE)</f>
        <v>Utah</v>
      </c>
    </row>
    <row r="263" spans="1:5" x14ac:dyDescent="0.35">
      <c r="A263" s="1">
        <v>262</v>
      </c>
      <c r="B263" s="1" t="s">
        <v>26</v>
      </c>
      <c r="C263" s="1">
        <v>7.91</v>
      </c>
      <c r="E263" s="1" t="str">
        <f>VLOOKUP(Borrower[[#This Row],[addr_state]],CodeState,2,FALSE)</f>
        <v>Pennsylvania</v>
      </c>
    </row>
    <row r="264" spans="1:5" x14ac:dyDescent="0.35">
      <c r="A264" s="1">
        <v>263</v>
      </c>
      <c r="B264" s="1" t="s">
        <v>6</v>
      </c>
      <c r="C264" s="1">
        <v>16.12</v>
      </c>
      <c r="E264" s="1" t="str">
        <f>VLOOKUP(Borrower[[#This Row],[addr_state]],CodeState,2,FALSE)</f>
        <v>California</v>
      </c>
    </row>
    <row r="265" spans="1:5" x14ac:dyDescent="0.35">
      <c r="A265" s="1">
        <v>264</v>
      </c>
      <c r="B265" s="1" t="s">
        <v>24</v>
      </c>
      <c r="C265" s="1">
        <v>6.72</v>
      </c>
      <c r="D265" s="1">
        <v>5.6</v>
      </c>
      <c r="E265" s="1" t="str">
        <f>VLOOKUP(Borrower[[#This Row],[addr_state]],CodeState,2,FALSE)</f>
        <v>Oregon</v>
      </c>
    </row>
    <row r="266" spans="1:5" x14ac:dyDescent="0.35">
      <c r="A266" s="1">
        <v>265</v>
      </c>
      <c r="B266" s="1" t="s">
        <v>17</v>
      </c>
      <c r="C266" s="1">
        <v>19.5</v>
      </c>
      <c r="E266" s="1" t="str">
        <f>VLOOKUP(Borrower[[#This Row],[addr_state]],CodeState,2,FALSE)</f>
        <v>Ohio</v>
      </c>
    </row>
    <row r="267" spans="1:5" x14ac:dyDescent="0.35">
      <c r="A267" s="1">
        <v>266</v>
      </c>
      <c r="B267" s="1" t="s">
        <v>11</v>
      </c>
      <c r="C267" s="1">
        <v>18.47</v>
      </c>
      <c r="E267" s="1" t="str">
        <f>VLOOKUP(Borrower[[#This Row],[addr_state]],CodeState,2,FALSE)</f>
        <v>New York</v>
      </c>
    </row>
    <row r="268" spans="1:5" x14ac:dyDescent="0.35">
      <c r="A268" s="1">
        <v>267</v>
      </c>
      <c r="B268" s="1" t="s">
        <v>20</v>
      </c>
      <c r="C268" s="1">
        <v>36.229999999999997</v>
      </c>
      <c r="D268" s="1">
        <v>32.159999999999997</v>
      </c>
      <c r="E268" s="1" t="str">
        <f>VLOOKUP(Borrower[[#This Row],[addr_state]],CodeState,2,FALSE)</f>
        <v>Texas</v>
      </c>
    </row>
    <row r="269" spans="1:5" x14ac:dyDescent="0.35">
      <c r="A269" s="1">
        <v>268</v>
      </c>
      <c r="B269" s="1" t="s">
        <v>34</v>
      </c>
      <c r="C269" s="1">
        <v>9.34</v>
      </c>
      <c r="E269" s="1" t="str">
        <f>VLOOKUP(Borrower[[#This Row],[addr_state]],CodeState,2,FALSE)</f>
        <v>Maryland</v>
      </c>
    </row>
    <row r="270" spans="1:5" x14ac:dyDescent="0.35">
      <c r="A270" s="1">
        <v>269</v>
      </c>
      <c r="B270" s="1" t="s">
        <v>20</v>
      </c>
      <c r="C270" s="1">
        <v>8.0500000000000007</v>
      </c>
      <c r="E270" s="1" t="str">
        <f>VLOOKUP(Borrower[[#This Row],[addr_state]],CodeState,2,FALSE)</f>
        <v>Texas</v>
      </c>
    </row>
    <row r="271" spans="1:5" x14ac:dyDescent="0.35">
      <c r="A271" s="1">
        <v>270</v>
      </c>
      <c r="B271" s="1" t="s">
        <v>6</v>
      </c>
      <c r="C271" s="1">
        <v>35.17</v>
      </c>
      <c r="E271" s="1" t="str">
        <f>VLOOKUP(Borrower[[#This Row],[addr_state]],CodeState,2,FALSE)</f>
        <v>California</v>
      </c>
    </row>
    <row r="272" spans="1:5" x14ac:dyDescent="0.35">
      <c r="A272" s="1">
        <v>271</v>
      </c>
      <c r="B272" s="1" t="s">
        <v>25</v>
      </c>
      <c r="C272" s="1">
        <v>33.07</v>
      </c>
      <c r="E272" s="1" t="str">
        <f>VLOOKUP(Borrower[[#This Row],[addr_state]],CodeState,2,FALSE)</f>
        <v>Vermont</v>
      </c>
    </row>
    <row r="273" spans="1:5" x14ac:dyDescent="0.35">
      <c r="A273" s="1">
        <v>272</v>
      </c>
      <c r="B273" s="1" t="s">
        <v>6</v>
      </c>
      <c r="C273" s="1">
        <v>14.74</v>
      </c>
      <c r="E273" s="1" t="str">
        <f>VLOOKUP(Borrower[[#This Row],[addr_state]],CodeState,2,FALSE)</f>
        <v>California</v>
      </c>
    </row>
    <row r="274" spans="1:5" x14ac:dyDescent="0.35">
      <c r="A274" s="1">
        <v>273</v>
      </c>
      <c r="B274" s="1" t="s">
        <v>6</v>
      </c>
      <c r="C274" s="1">
        <v>23.08</v>
      </c>
      <c r="E274" s="1" t="str">
        <f>VLOOKUP(Borrower[[#This Row],[addr_state]],CodeState,2,FALSE)</f>
        <v>California</v>
      </c>
    </row>
    <row r="275" spans="1:5" x14ac:dyDescent="0.35">
      <c r="A275" s="1">
        <v>274</v>
      </c>
      <c r="B275" s="1" t="s">
        <v>7</v>
      </c>
      <c r="C275" s="1">
        <v>6.65</v>
      </c>
      <c r="E275" s="1" t="str">
        <f>VLOOKUP(Borrower[[#This Row],[addr_state]],CodeState,2,FALSE)</f>
        <v>Florida</v>
      </c>
    </row>
    <row r="276" spans="1:5" x14ac:dyDescent="0.35">
      <c r="A276" s="1">
        <v>275</v>
      </c>
      <c r="B276" s="1" t="s">
        <v>16</v>
      </c>
      <c r="C276" s="1">
        <v>23.65</v>
      </c>
      <c r="E276" s="1" t="str">
        <f>VLOOKUP(Borrower[[#This Row],[addr_state]],CodeState,2,FALSE)</f>
        <v>Washington</v>
      </c>
    </row>
    <row r="277" spans="1:5" x14ac:dyDescent="0.35">
      <c r="A277" s="1">
        <v>276</v>
      </c>
      <c r="B277" s="1" t="s">
        <v>11</v>
      </c>
      <c r="C277" s="1">
        <v>35.729999999999997</v>
      </c>
      <c r="E277" s="1" t="str">
        <f>VLOOKUP(Borrower[[#This Row],[addr_state]],CodeState,2,FALSE)</f>
        <v>New York</v>
      </c>
    </row>
    <row r="278" spans="1:5" x14ac:dyDescent="0.35">
      <c r="A278" s="1">
        <v>277</v>
      </c>
      <c r="B278" s="1" t="s">
        <v>29</v>
      </c>
      <c r="C278" s="1">
        <v>17.059999999999999</v>
      </c>
      <c r="E278" s="1" t="str">
        <f>VLOOKUP(Borrower[[#This Row],[addr_state]],CodeState,2,FALSE)</f>
        <v>Missouri</v>
      </c>
    </row>
    <row r="279" spans="1:5" x14ac:dyDescent="0.35">
      <c r="A279" s="1">
        <v>278</v>
      </c>
      <c r="B279" s="1" t="s">
        <v>40</v>
      </c>
      <c r="C279" s="1">
        <v>14.63</v>
      </c>
      <c r="E279" s="1" t="str">
        <f>VLOOKUP(Borrower[[#This Row],[addr_state]],CodeState,2,FALSE)</f>
        <v>New Mexico</v>
      </c>
    </row>
    <row r="280" spans="1:5" x14ac:dyDescent="0.35">
      <c r="A280" s="1">
        <v>279</v>
      </c>
      <c r="B280" s="1" t="s">
        <v>26</v>
      </c>
      <c r="C280" s="1">
        <v>22.75</v>
      </c>
      <c r="E280" s="1" t="str">
        <f>VLOOKUP(Borrower[[#This Row],[addr_state]],CodeState,2,FALSE)</f>
        <v>Pennsylvania</v>
      </c>
    </row>
    <row r="281" spans="1:5" x14ac:dyDescent="0.35">
      <c r="A281" s="1">
        <v>280</v>
      </c>
      <c r="B281" s="1" t="s">
        <v>26</v>
      </c>
      <c r="C281" s="1">
        <v>28.92</v>
      </c>
      <c r="D281" s="1">
        <v>28.93</v>
      </c>
      <c r="E281" s="1" t="str">
        <f>VLOOKUP(Borrower[[#This Row],[addr_state]],CodeState,2,FALSE)</f>
        <v>Pennsylvania</v>
      </c>
    </row>
    <row r="282" spans="1:5" x14ac:dyDescent="0.35">
      <c r="A282" s="1">
        <v>281</v>
      </c>
      <c r="B282" s="1" t="s">
        <v>6</v>
      </c>
      <c r="C282" s="1">
        <v>22.28</v>
      </c>
      <c r="E282" s="1" t="str">
        <f>VLOOKUP(Borrower[[#This Row],[addr_state]],CodeState,2,FALSE)</f>
        <v>California</v>
      </c>
    </row>
    <row r="283" spans="1:5" x14ac:dyDescent="0.35">
      <c r="A283" s="1">
        <v>282</v>
      </c>
      <c r="B283" s="1" t="s">
        <v>7</v>
      </c>
      <c r="C283" s="1">
        <v>26.67</v>
      </c>
      <c r="E283" s="1" t="str">
        <f>VLOOKUP(Borrower[[#This Row],[addr_state]],CodeState,2,FALSE)</f>
        <v>Florida</v>
      </c>
    </row>
    <row r="284" spans="1:5" x14ac:dyDescent="0.35">
      <c r="A284" s="1">
        <v>283</v>
      </c>
      <c r="B284" s="1" t="s">
        <v>10</v>
      </c>
      <c r="C284" s="1">
        <v>26.32</v>
      </c>
      <c r="E284" s="1" t="str">
        <f>VLOOKUP(Borrower[[#This Row],[addr_state]],CodeState,2,FALSE)</f>
        <v>Arizona</v>
      </c>
    </row>
    <row r="285" spans="1:5" x14ac:dyDescent="0.35">
      <c r="A285" s="1">
        <v>284</v>
      </c>
      <c r="B285" s="1" t="s">
        <v>6</v>
      </c>
      <c r="C285" s="1">
        <v>18.21</v>
      </c>
      <c r="E285" s="1" t="str">
        <f>VLOOKUP(Borrower[[#This Row],[addr_state]],CodeState,2,FALSE)</f>
        <v>California</v>
      </c>
    </row>
    <row r="286" spans="1:5" x14ac:dyDescent="0.35">
      <c r="A286" s="1">
        <v>285</v>
      </c>
      <c r="B286" s="1" t="s">
        <v>11</v>
      </c>
      <c r="C286" s="1">
        <v>11.51</v>
      </c>
      <c r="E286" s="1" t="str">
        <f>VLOOKUP(Borrower[[#This Row],[addr_state]],CodeState,2,FALSE)</f>
        <v>New York</v>
      </c>
    </row>
    <row r="287" spans="1:5" x14ac:dyDescent="0.35">
      <c r="A287" s="1">
        <v>286</v>
      </c>
      <c r="B287" s="1" t="s">
        <v>6</v>
      </c>
      <c r="C287" s="1">
        <v>1.67</v>
      </c>
      <c r="E287" s="1" t="str">
        <f>VLOOKUP(Borrower[[#This Row],[addr_state]],CodeState,2,FALSE)</f>
        <v>California</v>
      </c>
    </row>
    <row r="288" spans="1:5" x14ac:dyDescent="0.35">
      <c r="A288" s="1">
        <v>287</v>
      </c>
      <c r="B288" s="1" t="s">
        <v>41</v>
      </c>
      <c r="C288" s="1">
        <v>10.69</v>
      </c>
      <c r="E288" s="1" t="str">
        <f>VLOOKUP(Borrower[[#This Row],[addr_state]],CodeState,2,FALSE)</f>
        <v>Alaska</v>
      </c>
    </row>
    <row r="289" spans="1:5" x14ac:dyDescent="0.35">
      <c r="A289" s="1">
        <v>288</v>
      </c>
      <c r="B289" s="1" t="s">
        <v>7</v>
      </c>
      <c r="C289" s="1">
        <v>6.56</v>
      </c>
      <c r="D289" s="1">
        <v>29.38</v>
      </c>
      <c r="E289" s="1" t="str">
        <f>VLOOKUP(Borrower[[#This Row],[addr_state]],CodeState,2,FALSE)</f>
        <v>Florida</v>
      </c>
    </row>
    <row r="290" spans="1:5" x14ac:dyDescent="0.35">
      <c r="A290" s="1">
        <v>289</v>
      </c>
      <c r="B290" s="1" t="s">
        <v>13</v>
      </c>
      <c r="C290" s="1">
        <v>30.29</v>
      </c>
      <c r="E290" s="1" t="str">
        <f>VLOOKUP(Borrower[[#This Row],[addr_state]],CodeState,2,FALSE)</f>
        <v>Indiana</v>
      </c>
    </row>
    <row r="291" spans="1:5" x14ac:dyDescent="0.35">
      <c r="A291" s="1">
        <v>290</v>
      </c>
      <c r="B291" s="1" t="s">
        <v>9</v>
      </c>
      <c r="C291" s="1">
        <v>20.6</v>
      </c>
      <c r="E291" s="1" t="str">
        <f>VLOOKUP(Borrower[[#This Row],[addr_state]],CodeState,2,FALSE)</f>
        <v>Illinois</v>
      </c>
    </row>
    <row r="292" spans="1:5" x14ac:dyDescent="0.35">
      <c r="A292" s="1">
        <v>291</v>
      </c>
      <c r="B292" s="1" t="s">
        <v>11</v>
      </c>
      <c r="C292" s="1">
        <v>26.19</v>
      </c>
      <c r="E292" s="1" t="str">
        <f>VLOOKUP(Borrower[[#This Row],[addr_state]],CodeState,2,FALSE)</f>
        <v>New York</v>
      </c>
    </row>
    <row r="293" spans="1:5" x14ac:dyDescent="0.35">
      <c r="A293" s="1">
        <v>292</v>
      </c>
      <c r="B293" s="1" t="s">
        <v>26</v>
      </c>
      <c r="C293" s="1">
        <v>23.48</v>
      </c>
      <c r="E293" s="1" t="str">
        <f>VLOOKUP(Borrower[[#This Row],[addr_state]],CodeState,2,FALSE)</f>
        <v>Pennsylvania</v>
      </c>
    </row>
    <row r="294" spans="1:5" x14ac:dyDescent="0.35">
      <c r="A294" s="1">
        <v>293</v>
      </c>
      <c r="B294" s="1" t="s">
        <v>6</v>
      </c>
      <c r="C294" s="1">
        <v>12.4</v>
      </c>
      <c r="E294" s="1" t="str">
        <f>VLOOKUP(Borrower[[#This Row],[addr_state]],CodeState,2,FALSE)</f>
        <v>California</v>
      </c>
    </row>
    <row r="295" spans="1:5" x14ac:dyDescent="0.35">
      <c r="A295" s="1">
        <v>294</v>
      </c>
      <c r="B295" s="1" t="s">
        <v>42</v>
      </c>
      <c r="C295" s="1">
        <v>24.44</v>
      </c>
      <c r="E295" s="1" t="str">
        <f>VLOOKUP(Borrower[[#This Row],[addr_state]],CodeState,2,FALSE)</f>
        <v>Massachusetts</v>
      </c>
    </row>
    <row r="296" spans="1:5" x14ac:dyDescent="0.35">
      <c r="A296" s="1">
        <v>295</v>
      </c>
      <c r="B296" s="1" t="s">
        <v>34</v>
      </c>
      <c r="C296" s="1">
        <v>18.43</v>
      </c>
      <c r="E296" s="1" t="str">
        <f>VLOOKUP(Borrower[[#This Row],[addr_state]],CodeState,2,FALSE)</f>
        <v>Maryland</v>
      </c>
    </row>
    <row r="297" spans="1:5" x14ac:dyDescent="0.35">
      <c r="A297" s="1">
        <v>296</v>
      </c>
      <c r="B297" s="1" t="s">
        <v>7</v>
      </c>
      <c r="C297" s="1">
        <v>21.98</v>
      </c>
      <c r="E297" s="1" t="str">
        <f>VLOOKUP(Borrower[[#This Row],[addr_state]],CodeState,2,FALSE)</f>
        <v>Florida</v>
      </c>
    </row>
    <row r="298" spans="1:5" x14ac:dyDescent="0.35">
      <c r="A298" s="1">
        <v>297</v>
      </c>
      <c r="B298" s="1" t="s">
        <v>7</v>
      </c>
      <c r="C298" s="1">
        <v>14.82</v>
      </c>
      <c r="E298" s="1" t="str">
        <f>VLOOKUP(Borrower[[#This Row],[addr_state]],CodeState,2,FALSE)</f>
        <v>Florida</v>
      </c>
    </row>
    <row r="299" spans="1:5" x14ac:dyDescent="0.35">
      <c r="A299" s="1">
        <v>298</v>
      </c>
      <c r="B299" s="1" t="s">
        <v>17</v>
      </c>
      <c r="C299" s="1">
        <v>6.76</v>
      </c>
      <c r="D299" s="1">
        <v>14.34</v>
      </c>
      <c r="E299" s="1" t="str">
        <f>VLOOKUP(Borrower[[#This Row],[addr_state]],CodeState,2,FALSE)</f>
        <v>Ohio</v>
      </c>
    </row>
    <row r="300" spans="1:5" x14ac:dyDescent="0.35">
      <c r="A300" s="1">
        <v>299</v>
      </c>
      <c r="B300" s="1" t="s">
        <v>22</v>
      </c>
      <c r="C300" s="1">
        <v>7.8</v>
      </c>
      <c r="E300" s="1" t="str">
        <f>VLOOKUP(Borrower[[#This Row],[addr_state]],CodeState,2,FALSE)</f>
        <v>Virginia</v>
      </c>
    </row>
    <row r="301" spans="1:5" x14ac:dyDescent="0.35">
      <c r="A301" s="1">
        <v>300</v>
      </c>
      <c r="B301" s="1" t="s">
        <v>11</v>
      </c>
      <c r="C301" s="1">
        <v>11.55</v>
      </c>
      <c r="E301" s="1" t="str">
        <f>VLOOKUP(Borrower[[#This Row],[addr_state]],CodeState,2,FALSE)</f>
        <v>New York</v>
      </c>
    </row>
    <row r="302" spans="1:5" x14ac:dyDescent="0.35">
      <c r="A302" s="1">
        <v>301</v>
      </c>
      <c r="B302" s="1" t="s">
        <v>28</v>
      </c>
      <c r="C302" s="1">
        <v>12.25</v>
      </c>
      <c r="E302" s="1" t="str">
        <f>VLOOKUP(Borrower[[#This Row],[addr_state]],CodeState,2,FALSE)</f>
        <v>Minnesota</v>
      </c>
    </row>
    <row r="303" spans="1:5" x14ac:dyDescent="0.35">
      <c r="A303" s="1">
        <v>302</v>
      </c>
      <c r="B303" s="1" t="s">
        <v>42</v>
      </c>
      <c r="C303" s="1">
        <v>17.71</v>
      </c>
      <c r="E303" s="1" t="str">
        <f>VLOOKUP(Borrower[[#This Row],[addr_state]],CodeState,2,FALSE)</f>
        <v>Massachusetts</v>
      </c>
    </row>
    <row r="304" spans="1:5" x14ac:dyDescent="0.35">
      <c r="A304" s="1">
        <v>303</v>
      </c>
      <c r="B304" s="1" t="s">
        <v>19</v>
      </c>
      <c r="C304" s="1">
        <v>35.090000000000003</v>
      </c>
      <c r="D304" s="1">
        <v>29.3</v>
      </c>
      <c r="E304" s="1" t="str">
        <f>VLOOKUP(Borrower[[#This Row],[addr_state]],CodeState,2,FALSE)</f>
        <v>North Carolina</v>
      </c>
    </row>
    <row r="305" spans="1:5" x14ac:dyDescent="0.35">
      <c r="A305" s="1">
        <v>304</v>
      </c>
      <c r="B305" s="1" t="s">
        <v>22</v>
      </c>
      <c r="C305" s="1">
        <v>13.77</v>
      </c>
      <c r="E305" s="1" t="str">
        <f>VLOOKUP(Borrower[[#This Row],[addr_state]],CodeState,2,FALSE)</f>
        <v>Virginia</v>
      </c>
    </row>
    <row r="306" spans="1:5" x14ac:dyDescent="0.35">
      <c r="A306" s="1">
        <v>305</v>
      </c>
      <c r="B306" s="1" t="s">
        <v>23</v>
      </c>
      <c r="C306" s="1">
        <v>314.10000000000002</v>
      </c>
      <c r="D306" s="1">
        <v>35.03</v>
      </c>
      <c r="E306" s="1" t="str">
        <f>VLOOKUP(Borrower[[#This Row],[addr_state]],CodeState,2,FALSE)</f>
        <v>New Jersey</v>
      </c>
    </row>
    <row r="307" spans="1:5" x14ac:dyDescent="0.35">
      <c r="A307" s="1">
        <v>306</v>
      </c>
      <c r="B307" s="1" t="s">
        <v>7</v>
      </c>
      <c r="C307" s="1">
        <v>20.54</v>
      </c>
      <c r="E307" s="1" t="str">
        <f>VLOOKUP(Borrower[[#This Row],[addr_state]],CodeState,2,FALSE)</f>
        <v>Florida</v>
      </c>
    </row>
    <row r="308" spans="1:5" x14ac:dyDescent="0.35">
      <c r="A308" s="1">
        <v>307</v>
      </c>
      <c r="B308" s="1" t="s">
        <v>18</v>
      </c>
      <c r="C308" s="1">
        <v>27.05</v>
      </c>
      <c r="E308" s="1" t="str">
        <f>VLOOKUP(Borrower[[#This Row],[addr_state]],CodeState,2,FALSE)</f>
        <v>Michigan</v>
      </c>
    </row>
    <row r="309" spans="1:5" x14ac:dyDescent="0.35">
      <c r="A309" s="1">
        <v>308</v>
      </c>
      <c r="B309" s="1" t="s">
        <v>7</v>
      </c>
      <c r="C309" s="1">
        <v>40.700000000000003</v>
      </c>
      <c r="D309" s="1">
        <v>38.869999999999997</v>
      </c>
      <c r="E309" s="1" t="str">
        <f>VLOOKUP(Borrower[[#This Row],[addr_state]],CodeState,2,FALSE)</f>
        <v>Florida</v>
      </c>
    </row>
    <row r="310" spans="1:5" x14ac:dyDescent="0.35">
      <c r="A310" s="1">
        <v>309</v>
      </c>
      <c r="B310" s="1" t="s">
        <v>26</v>
      </c>
      <c r="C310" s="1">
        <v>6.17</v>
      </c>
      <c r="E310" s="1" t="str">
        <f>VLOOKUP(Borrower[[#This Row],[addr_state]],CodeState,2,FALSE)</f>
        <v>Pennsylvania</v>
      </c>
    </row>
    <row r="311" spans="1:5" x14ac:dyDescent="0.35">
      <c r="A311" s="1">
        <v>310</v>
      </c>
      <c r="B311" s="1" t="s">
        <v>6</v>
      </c>
      <c r="C311" s="1">
        <v>3.07</v>
      </c>
      <c r="E311" s="1" t="str">
        <f>VLOOKUP(Borrower[[#This Row],[addr_state]],CodeState,2,FALSE)</f>
        <v>California</v>
      </c>
    </row>
    <row r="312" spans="1:5" x14ac:dyDescent="0.35">
      <c r="A312" s="1">
        <v>311</v>
      </c>
      <c r="B312" s="1" t="s">
        <v>37</v>
      </c>
      <c r="C312" s="1">
        <v>19.5</v>
      </c>
      <c r="E312" s="1" t="str">
        <f>VLOOKUP(Borrower[[#This Row],[addr_state]],CodeState,2,FALSE)</f>
        <v>Alabama</v>
      </c>
    </row>
    <row r="313" spans="1:5" x14ac:dyDescent="0.35">
      <c r="A313" s="1">
        <v>312</v>
      </c>
      <c r="B313" s="1" t="s">
        <v>34</v>
      </c>
      <c r="C313" s="1">
        <v>15.32</v>
      </c>
      <c r="E313" s="1" t="str">
        <f>VLOOKUP(Borrower[[#This Row],[addr_state]],CodeState,2,FALSE)</f>
        <v>Maryland</v>
      </c>
    </row>
    <row r="314" spans="1:5" x14ac:dyDescent="0.35">
      <c r="A314" s="1">
        <v>313</v>
      </c>
      <c r="B314" s="1" t="s">
        <v>17</v>
      </c>
      <c r="C314" s="1">
        <v>35.409999999999997</v>
      </c>
      <c r="E314" s="1" t="str">
        <f>VLOOKUP(Borrower[[#This Row],[addr_state]],CodeState,2,FALSE)</f>
        <v>Ohio</v>
      </c>
    </row>
    <row r="315" spans="1:5" x14ac:dyDescent="0.35">
      <c r="A315" s="1">
        <v>314</v>
      </c>
      <c r="B315" s="1" t="s">
        <v>4</v>
      </c>
      <c r="C315" s="1">
        <v>15.04</v>
      </c>
      <c r="E315" s="1" t="str">
        <f>VLOOKUP(Borrower[[#This Row],[addr_state]],CodeState,2,FALSE)</f>
        <v>Connecticut</v>
      </c>
    </row>
    <row r="316" spans="1:5" x14ac:dyDescent="0.35">
      <c r="A316" s="1">
        <v>315</v>
      </c>
      <c r="B316" s="1" t="s">
        <v>6</v>
      </c>
      <c r="C316" s="1">
        <v>12.44</v>
      </c>
      <c r="E316" s="1" t="str">
        <f>VLOOKUP(Borrower[[#This Row],[addr_state]],CodeState,2,FALSE)</f>
        <v>California</v>
      </c>
    </row>
    <row r="317" spans="1:5" x14ac:dyDescent="0.35">
      <c r="A317" s="1">
        <v>316</v>
      </c>
      <c r="B317" s="1" t="s">
        <v>17</v>
      </c>
      <c r="C317" s="1">
        <v>17.88</v>
      </c>
      <c r="E317" s="1" t="str">
        <f>VLOOKUP(Borrower[[#This Row],[addr_state]],CodeState,2,FALSE)</f>
        <v>Ohio</v>
      </c>
    </row>
    <row r="318" spans="1:5" x14ac:dyDescent="0.35">
      <c r="A318" s="1">
        <v>317</v>
      </c>
      <c r="B318" s="1" t="s">
        <v>7</v>
      </c>
      <c r="C318" s="1">
        <v>17.309999999999999</v>
      </c>
      <c r="E318" s="1" t="str">
        <f>VLOOKUP(Borrower[[#This Row],[addr_state]],CodeState,2,FALSE)</f>
        <v>Florida</v>
      </c>
    </row>
    <row r="319" spans="1:5" x14ac:dyDescent="0.35">
      <c r="A319" s="1">
        <v>318</v>
      </c>
      <c r="B319" s="1" t="s">
        <v>38</v>
      </c>
      <c r="C319" s="1">
        <v>12.27</v>
      </c>
      <c r="E319" s="1" t="str">
        <f>VLOOKUP(Borrower[[#This Row],[addr_state]],CodeState,2,FALSE)</f>
        <v>Tennessee</v>
      </c>
    </row>
    <row r="320" spans="1:5" x14ac:dyDescent="0.35">
      <c r="A320" s="1">
        <v>319</v>
      </c>
      <c r="B320" s="1" t="s">
        <v>20</v>
      </c>
      <c r="C320" s="1">
        <v>21.52</v>
      </c>
      <c r="E320" s="1" t="str">
        <f>VLOOKUP(Borrower[[#This Row],[addr_state]],CodeState,2,FALSE)</f>
        <v>Texas</v>
      </c>
    </row>
    <row r="321" spans="1:5" x14ac:dyDescent="0.35">
      <c r="A321" s="1">
        <v>320</v>
      </c>
      <c r="B321" s="1" t="s">
        <v>10</v>
      </c>
      <c r="C321" s="1">
        <v>18.690000000000001</v>
      </c>
      <c r="E321" s="1" t="str">
        <f>VLOOKUP(Borrower[[#This Row],[addr_state]],CodeState,2,FALSE)</f>
        <v>Arizona</v>
      </c>
    </row>
    <row r="322" spans="1:5" x14ac:dyDescent="0.35">
      <c r="A322" s="1">
        <v>321</v>
      </c>
      <c r="B322" s="1" t="s">
        <v>23</v>
      </c>
      <c r="C322" s="1">
        <v>28.19</v>
      </c>
      <c r="E322" s="1" t="str">
        <f>VLOOKUP(Borrower[[#This Row],[addr_state]],CodeState,2,FALSE)</f>
        <v>New Jersey</v>
      </c>
    </row>
    <row r="323" spans="1:5" x14ac:dyDescent="0.35">
      <c r="A323" s="1">
        <v>322</v>
      </c>
      <c r="B323" s="1" t="s">
        <v>7</v>
      </c>
      <c r="C323" s="1">
        <v>16.12</v>
      </c>
      <c r="E323" s="1" t="str">
        <f>VLOOKUP(Borrower[[#This Row],[addr_state]],CodeState,2,FALSE)</f>
        <v>Florida</v>
      </c>
    </row>
    <row r="324" spans="1:5" x14ac:dyDescent="0.35">
      <c r="A324" s="1">
        <v>323</v>
      </c>
      <c r="B324" s="1" t="s">
        <v>43</v>
      </c>
      <c r="C324" s="1">
        <v>15.4</v>
      </c>
      <c r="E324" s="1" t="str">
        <f>VLOOKUP(Borrower[[#This Row],[addr_state]],CodeState,2,FALSE)</f>
        <v>Maine</v>
      </c>
    </row>
    <row r="325" spans="1:5" x14ac:dyDescent="0.35">
      <c r="A325" s="1">
        <v>324</v>
      </c>
      <c r="B325" s="1" t="s">
        <v>17</v>
      </c>
      <c r="C325" s="1">
        <v>34.51</v>
      </c>
      <c r="E325" s="1" t="str">
        <f>VLOOKUP(Borrower[[#This Row],[addr_state]],CodeState,2,FALSE)</f>
        <v>Ohio</v>
      </c>
    </row>
    <row r="326" spans="1:5" x14ac:dyDescent="0.35">
      <c r="A326" s="1">
        <v>325</v>
      </c>
      <c r="B326" s="1" t="s">
        <v>23</v>
      </c>
      <c r="C326" s="1">
        <v>27.71</v>
      </c>
      <c r="D326" s="1">
        <v>23.3</v>
      </c>
      <c r="E326" s="1" t="str">
        <f>VLOOKUP(Borrower[[#This Row],[addr_state]],CodeState,2,FALSE)</f>
        <v>New Jersey</v>
      </c>
    </row>
    <row r="327" spans="1:5" x14ac:dyDescent="0.35">
      <c r="A327" s="1">
        <v>326</v>
      </c>
      <c r="B327" s="1" t="s">
        <v>13</v>
      </c>
      <c r="C327" s="1">
        <v>8.2100000000000009</v>
      </c>
      <c r="E327" s="1" t="str">
        <f>VLOOKUP(Borrower[[#This Row],[addr_state]],CodeState,2,FALSE)</f>
        <v>Indiana</v>
      </c>
    </row>
    <row r="328" spans="1:5" x14ac:dyDescent="0.35">
      <c r="A328" s="1">
        <v>327</v>
      </c>
      <c r="B328" s="1" t="s">
        <v>4</v>
      </c>
      <c r="C328" s="1">
        <v>20.059999999999999</v>
      </c>
      <c r="E328" s="1" t="str">
        <f>VLOOKUP(Borrower[[#This Row],[addr_state]],CodeState,2,FALSE)</f>
        <v>Connecticut</v>
      </c>
    </row>
    <row r="329" spans="1:5" x14ac:dyDescent="0.35">
      <c r="A329" s="1">
        <v>328</v>
      </c>
      <c r="B329" s="1" t="s">
        <v>29</v>
      </c>
      <c r="C329" s="1">
        <v>16</v>
      </c>
      <c r="E329" s="1" t="str">
        <f>VLOOKUP(Borrower[[#This Row],[addr_state]],CodeState,2,FALSE)</f>
        <v>Missouri</v>
      </c>
    </row>
    <row r="330" spans="1:5" x14ac:dyDescent="0.35">
      <c r="A330" s="1">
        <v>329</v>
      </c>
      <c r="B330" s="1" t="s">
        <v>28</v>
      </c>
      <c r="C330" s="1">
        <v>18.899999999999999</v>
      </c>
      <c r="E330" s="1" t="str">
        <f>VLOOKUP(Borrower[[#This Row],[addr_state]],CodeState,2,FALSE)</f>
        <v>Minnesota</v>
      </c>
    </row>
    <row r="331" spans="1:5" x14ac:dyDescent="0.35">
      <c r="A331" s="1">
        <v>330</v>
      </c>
      <c r="B331" s="1" t="s">
        <v>28</v>
      </c>
      <c r="C331" s="1">
        <v>2.77</v>
      </c>
      <c r="E331" s="1" t="str">
        <f>VLOOKUP(Borrower[[#This Row],[addr_state]],CodeState,2,FALSE)</f>
        <v>Minnesota</v>
      </c>
    </row>
    <row r="332" spans="1:5" x14ac:dyDescent="0.35">
      <c r="A332" s="1">
        <v>331</v>
      </c>
      <c r="B332" s="1" t="s">
        <v>6</v>
      </c>
      <c r="C332" s="1">
        <v>25.19</v>
      </c>
      <c r="E332" s="1" t="str">
        <f>VLOOKUP(Borrower[[#This Row],[addr_state]],CodeState,2,FALSE)</f>
        <v>California</v>
      </c>
    </row>
    <row r="333" spans="1:5" x14ac:dyDescent="0.35">
      <c r="A333" s="1">
        <v>332</v>
      </c>
      <c r="B333" s="1" t="s">
        <v>9</v>
      </c>
      <c r="C333" s="1">
        <v>1.1299999999999999</v>
      </c>
      <c r="E333" s="1" t="str">
        <f>VLOOKUP(Borrower[[#This Row],[addr_state]],CodeState,2,FALSE)</f>
        <v>Illinois</v>
      </c>
    </row>
    <row r="334" spans="1:5" x14ac:dyDescent="0.35">
      <c r="A334" s="1">
        <v>333</v>
      </c>
      <c r="B334" s="1" t="s">
        <v>20</v>
      </c>
      <c r="C334" s="1">
        <v>29.24</v>
      </c>
      <c r="D334" s="1">
        <v>35.61</v>
      </c>
      <c r="E334" s="1" t="str">
        <f>VLOOKUP(Borrower[[#This Row],[addr_state]],CodeState,2,FALSE)</f>
        <v>Texas</v>
      </c>
    </row>
    <row r="335" spans="1:5" x14ac:dyDescent="0.35">
      <c r="A335" s="1">
        <v>334</v>
      </c>
      <c r="B335" s="1" t="s">
        <v>6</v>
      </c>
      <c r="C335" s="1">
        <v>37</v>
      </c>
      <c r="D335" s="1">
        <v>29.04</v>
      </c>
      <c r="E335" s="1" t="str">
        <f>VLOOKUP(Borrower[[#This Row],[addr_state]],CodeState,2,FALSE)</f>
        <v>California</v>
      </c>
    </row>
    <row r="336" spans="1:5" x14ac:dyDescent="0.35">
      <c r="A336" s="1">
        <v>335</v>
      </c>
      <c r="B336" s="1" t="s">
        <v>7</v>
      </c>
      <c r="C336" s="1">
        <v>4.72</v>
      </c>
      <c r="E336" s="1" t="str">
        <f>VLOOKUP(Borrower[[#This Row],[addr_state]],CodeState,2,FALSE)</f>
        <v>Florida</v>
      </c>
    </row>
    <row r="337" spans="1:5" x14ac:dyDescent="0.35">
      <c r="A337" s="1">
        <v>336</v>
      </c>
      <c r="B337" s="1" t="s">
        <v>11</v>
      </c>
      <c r="C337" s="1">
        <v>20.52</v>
      </c>
      <c r="E337" s="1" t="str">
        <f>VLOOKUP(Borrower[[#This Row],[addr_state]],CodeState,2,FALSE)</f>
        <v>New York</v>
      </c>
    </row>
    <row r="338" spans="1:5" x14ac:dyDescent="0.35">
      <c r="A338" s="1">
        <v>337</v>
      </c>
      <c r="B338" s="1" t="s">
        <v>42</v>
      </c>
      <c r="C338" s="1">
        <v>18.350000000000001</v>
      </c>
      <c r="E338" s="1" t="str">
        <f>VLOOKUP(Borrower[[#This Row],[addr_state]],CodeState,2,FALSE)</f>
        <v>Massachusetts</v>
      </c>
    </row>
    <row r="339" spans="1:5" x14ac:dyDescent="0.35">
      <c r="A339" s="1">
        <v>338</v>
      </c>
      <c r="B339" s="1" t="s">
        <v>6</v>
      </c>
      <c r="C339" s="1">
        <v>16.690000000000001</v>
      </c>
      <c r="E339" s="1" t="str">
        <f>VLOOKUP(Borrower[[#This Row],[addr_state]],CodeState,2,FALSE)</f>
        <v>California</v>
      </c>
    </row>
    <row r="340" spans="1:5" x14ac:dyDescent="0.35">
      <c r="A340" s="1">
        <v>339</v>
      </c>
      <c r="B340" s="1" t="s">
        <v>44</v>
      </c>
      <c r="C340" s="1">
        <v>16.190000000000001</v>
      </c>
      <c r="E340" s="1" t="str">
        <f>VLOOKUP(Borrower[[#This Row],[addr_state]],CodeState,2,FALSE)</f>
        <v>Montana</v>
      </c>
    </row>
    <row r="341" spans="1:5" x14ac:dyDescent="0.35">
      <c r="A341" s="1">
        <v>340</v>
      </c>
      <c r="B341" s="1" t="s">
        <v>6</v>
      </c>
      <c r="C341" s="1">
        <v>3.78</v>
      </c>
      <c r="E341" s="1" t="str">
        <f>VLOOKUP(Borrower[[#This Row],[addr_state]],CodeState,2,FALSE)</f>
        <v>California</v>
      </c>
    </row>
    <row r="342" spans="1:5" x14ac:dyDescent="0.35">
      <c r="A342" s="1">
        <v>341</v>
      </c>
      <c r="B342" s="1" t="s">
        <v>31</v>
      </c>
      <c r="C342" s="1">
        <v>26.14</v>
      </c>
      <c r="E342" s="1" t="str">
        <f>VLOOKUP(Borrower[[#This Row],[addr_state]],CodeState,2,FALSE)</f>
        <v>Nevada</v>
      </c>
    </row>
    <row r="343" spans="1:5" x14ac:dyDescent="0.35">
      <c r="A343" s="1">
        <v>342</v>
      </c>
      <c r="B343" s="1" t="s">
        <v>13</v>
      </c>
      <c r="C343" s="1">
        <v>19.850000000000001</v>
      </c>
      <c r="E343" s="1" t="str">
        <f>VLOOKUP(Borrower[[#This Row],[addr_state]],CodeState,2,FALSE)</f>
        <v>Indiana</v>
      </c>
    </row>
    <row r="344" spans="1:5" x14ac:dyDescent="0.35">
      <c r="A344" s="1">
        <v>343</v>
      </c>
      <c r="B344" s="1" t="s">
        <v>20</v>
      </c>
      <c r="C344" s="1">
        <v>19.010000000000002</v>
      </c>
      <c r="E344" s="1" t="str">
        <f>VLOOKUP(Borrower[[#This Row],[addr_state]],CodeState,2,FALSE)</f>
        <v>Texas</v>
      </c>
    </row>
    <row r="345" spans="1:5" x14ac:dyDescent="0.35">
      <c r="A345" s="1">
        <v>344</v>
      </c>
      <c r="B345" s="1" t="s">
        <v>28</v>
      </c>
      <c r="C345" s="1">
        <v>18.32</v>
      </c>
      <c r="E345" s="1" t="str">
        <f>VLOOKUP(Borrower[[#This Row],[addr_state]],CodeState,2,FALSE)</f>
        <v>Minnesota</v>
      </c>
    </row>
    <row r="346" spans="1:5" x14ac:dyDescent="0.35">
      <c r="A346" s="1">
        <v>345</v>
      </c>
      <c r="B346" s="1" t="s">
        <v>11</v>
      </c>
      <c r="C346" s="1">
        <v>13.96</v>
      </c>
      <c r="E346" s="1" t="str">
        <f>VLOOKUP(Borrower[[#This Row],[addr_state]],CodeState,2,FALSE)</f>
        <v>New York</v>
      </c>
    </row>
    <row r="347" spans="1:5" x14ac:dyDescent="0.35">
      <c r="A347" s="1">
        <v>346</v>
      </c>
      <c r="B347" s="1" t="s">
        <v>35</v>
      </c>
      <c r="C347" s="1">
        <v>19.309999999999999</v>
      </c>
      <c r="E347" s="1" t="str">
        <f>VLOOKUP(Borrower[[#This Row],[addr_state]],CodeState,2,FALSE)</f>
        <v>Louisiana</v>
      </c>
    </row>
    <row r="348" spans="1:5" x14ac:dyDescent="0.35">
      <c r="A348" s="1">
        <v>347</v>
      </c>
      <c r="B348" s="1" t="s">
        <v>38</v>
      </c>
      <c r="C348" s="1">
        <v>24.52</v>
      </c>
      <c r="E348" s="1" t="str">
        <f>VLOOKUP(Borrower[[#This Row],[addr_state]],CodeState,2,FALSE)</f>
        <v>Tennessee</v>
      </c>
    </row>
    <row r="349" spans="1:5" x14ac:dyDescent="0.35">
      <c r="A349" s="1">
        <v>348</v>
      </c>
      <c r="B349" s="1" t="s">
        <v>33</v>
      </c>
      <c r="C349" s="1">
        <v>4.34</v>
      </c>
      <c r="E349" s="1" t="str">
        <f>VLOOKUP(Borrower[[#This Row],[addr_state]],CodeState,2,FALSE)</f>
        <v>South Carolina</v>
      </c>
    </row>
    <row r="350" spans="1:5" x14ac:dyDescent="0.35">
      <c r="A350" s="1">
        <v>349</v>
      </c>
      <c r="B350" s="1" t="s">
        <v>11</v>
      </c>
      <c r="C350" s="1">
        <v>14.67</v>
      </c>
      <c r="E350" s="1" t="str">
        <f>VLOOKUP(Borrower[[#This Row],[addr_state]],CodeState,2,FALSE)</f>
        <v>New York</v>
      </c>
    </row>
    <row r="351" spans="1:5" x14ac:dyDescent="0.35">
      <c r="A351" s="1">
        <v>350</v>
      </c>
      <c r="B351" s="1" t="s">
        <v>22</v>
      </c>
      <c r="C351" s="1">
        <v>17.18</v>
      </c>
      <c r="E351" s="1" t="str">
        <f>VLOOKUP(Borrower[[#This Row],[addr_state]],CodeState,2,FALSE)</f>
        <v>Virginia</v>
      </c>
    </row>
    <row r="352" spans="1:5" x14ac:dyDescent="0.35">
      <c r="A352" s="1">
        <v>351</v>
      </c>
      <c r="B352" s="1" t="s">
        <v>11</v>
      </c>
      <c r="C352" s="1">
        <v>25.46</v>
      </c>
      <c r="E352" s="1" t="str">
        <f>VLOOKUP(Borrower[[#This Row],[addr_state]],CodeState,2,FALSE)</f>
        <v>New York</v>
      </c>
    </row>
    <row r="353" spans="1:5" x14ac:dyDescent="0.35">
      <c r="A353" s="1">
        <v>352</v>
      </c>
      <c r="B353" s="1" t="s">
        <v>6</v>
      </c>
      <c r="C353" s="1">
        <v>11.12</v>
      </c>
      <c r="E353" s="1" t="str">
        <f>VLOOKUP(Borrower[[#This Row],[addr_state]],CodeState,2,FALSE)</f>
        <v>California</v>
      </c>
    </row>
    <row r="354" spans="1:5" x14ac:dyDescent="0.35">
      <c r="A354" s="1">
        <v>353</v>
      </c>
      <c r="B354" s="1" t="s">
        <v>18</v>
      </c>
      <c r="C354" s="1">
        <v>24.13</v>
      </c>
      <c r="E354" s="1" t="str">
        <f>VLOOKUP(Borrower[[#This Row],[addr_state]],CodeState,2,FALSE)</f>
        <v>Michigan</v>
      </c>
    </row>
    <row r="355" spans="1:5" x14ac:dyDescent="0.35">
      <c r="A355" s="1">
        <v>354</v>
      </c>
      <c r="B355" s="1" t="s">
        <v>4</v>
      </c>
      <c r="C355" s="1">
        <v>11.82</v>
      </c>
      <c r="D355" s="1">
        <v>12.15</v>
      </c>
      <c r="E355" s="1" t="str">
        <f>VLOOKUP(Borrower[[#This Row],[addr_state]],CodeState,2,FALSE)</f>
        <v>Connecticut</v>
      </c>
    </row>
    <row r="356" spans="1:5" x14ac:dyDescent="0.35">
      <c r="A356" s="1">
        <v>355</v>
      </c>
      <c r="B356" s="1" t="s">
        <v>13</v>
      </c>
      <c r="C356" s="1">
        <v>61.28</v>
      </c>
      <c r="D356" s="1">
        <v>29.43</v>
      </c>
      <c r="E356" s="1" t="str">
        <f>VLOOKUP(Borrower[[#This Row],[addr_state]],CodeState,2,FALSE)</f>
        <v>Indiana</v>
      </c>
    </row>
    <row r="357" spans="1:5" x14ac:dyDescent="0.35">
      <c r="A357" s="1">
        <v>356</v>
      </c>
      <c r="B357" s="1" t="s">
        <v>26</v>
      </c>
      <c r="C357" s="1">
        <v>11.77</v>
      </c>
      <c r="E357" s="1" t="str">
        <f>VLOOKUP(Borrower[[#This Row],[addr_state]],CodeState,2,FALSE)</f>
        <v>Pennsylvania</v>
      </c>
    </row>
    <row r="358" spans="1:5" x14ac:dyDescent="0.35">
      <c r="A358" s="1">
        <v>357</v>
      </c>
      <c r="B358" s="1" t="s">
        <v>20</v>
      </c>
      <c r="C358" s="1">
        <v>26.92</v>
      </c>
      <c r="D358" s="1">
        <v>22.44</v>
      </c>
      <c r="E358" s="1" t="str">
        <f>VLOOKUP(Borrower[[#This Row],[addr_state]],CodeState,2,FALSE)</f>
        <v>Texas</v>
      </c>
    </row>
    <row r="359" spans="1:5" x14ac:dyDescent="0.35">
      <c r="A359" s="1">
        <v>358</v>
      </c>
      <c r="B359" s="1" t="s">
        <v>6</v>
      </c>
      <c r="C359" s="1">
        <v>26.23</v>
      </c>
      <c r="E359" s="1" t="str">
        <f>VLOOKUP(Borrower[[#This Row],[addr_state]],CodeState,2,FALSE)</f>
        <v>California</v>
      </c>
    </row>
    <row r="360" spans="1:5" x14ac:dyDescent="0.35">
      <c r="A360" s="1">
        <v>359</v>
      </c>
      <c r="B360" s="1" t="s">
        <v>6</v>
      </c>
      <c r="C360" s="1">
        <v>14.95</v>
      </c>
      <c r="E360" s="1" t="str">
        <f>VLOOKUP(Borrower[[#This Row],[addr_state]],CodeState,2,FALSE)</f>
        <v>California</v>
      </c>
    </row>
    <row r="361" spans="1:5" x14ac:dyDescent="0.35">
      <c r="A361" s="1">
        <v>360</v>
      </c>
      <c r="B361" s="1" t="s">
        <v>23</v>
      </c>
      <c r="C361" s="1">
        <v>26.79</v>
      </c>
      <c r="E361" s="1" t="str">
        <f>VLOOKUP(Borrower[[#This Row],[addr_state]],CodeState,2,FALSE)</f>
        <v>New Jersey</v>
      </c>
    </row>
    <row r="362" spans="1:5" x14ac:dyDescent="0.35">
      <c r="A362" s="1">
        <v>361</v>
      </c>
      <c r="B362" s="1" t="s">
        <v>20</v>
      </c>
      <c r="C362" s="1">
        <v>82.27</v>
      </c>
      <c r="D362" s="1">
        <v>34.19</v>
      </c>
      <c r="E362" s="1" t="str">
        <f>VLOOKUP(Borrower[[#This Row],[addr_state]],CodeState,2,FALSE)</f>
        <v>Texas</v>
      </c>
    </row>
    <row r="363" spans="1:5" x14ac:dyDescent="0.35">
      <c r="A363" s="1">
        <v>362</v>
      </c>
      <c r="B363" s="1" t="s">
        <v>9</v>
      </c>
      <c r="C363" s="1">
        <v>8.43</v>
      </c>
      <c r="E363" s="1" t="str">
        <f>VLOOKUP(Borrower[[#This Row],[addr_state]],CodeState,2,FALSE)</f>
        <v>Illinois</v>
      </c>
    </row>
    <row r="364" spans="1:5" x14ac:dyDescent="0.35">
      <c r="A364" s="1">
        <v>363</v>
      </c>
      <c r="B364" s="1" t="s">
        <v>21</v>
      </c>
      <c r="C364" s="1">
        <v>0.28999999999999998</v>
      </c>
      <c r="E364" s="1" t="str">
        <f>VLOOKUP(Borrower[[#This Row],[addr_state]],CodeState,2,FALSE)</f>
        <v>Utah</v>
      </c>
    </row>
    <row r="365" spans="1:5" x14ac:dyDescent="0.35">
      <c r="A365" s="1">
        <v>364</v>
      </c>
      <c r="B365" s="1" t="s">
        <v>9</v>
      </c>
      <c r="C365" s="1">
        <v>25.4</v>
      </c>
      <c r="E365" s="1" t="str">
        <f>VLOOKUP(Borrower[[#This Row],[addr_state]],CodeState,2,FALSE)</f>
        <v>Illinois</v>
      </c>
    </row>
    <row r="366" spans="1:5" x14ac:dyDescent="0.35">
      <c r="A366" s="1">
        <v>365</v>
      </c>
      <c r="B366" s="1" t="s">
        <v>20</v>
      </c>
      <c r="C366" s="1">
        <v>2.27</v>
      </c>
      <c r="E366" s="1" t="str">
        <f>VLOOKUP(Borrower[[#This Row],[addr_state]],CodeState,2,FALSE)</f>
        <v>Texas</v>
      </c>
    </row>
    <row r="367" spans="1:5" x14ac:dyDescent="0.35">
      <c r="A367" s="1">
        <v>366</v>
      </c>
      <c r="B367" s="1" t="s">
        <v>20</v>
      </c>
      <c r="C367" s="1">
        <v>19.2</v>
      </c>
      <c r="E367" s="1" t="str">
        <f>VLOOKUP(Borrower[[#This Row],[addr_state]],CodeState,2,FALSE)</f>
        <v>Texas</v>
      </c>
    </row>
    <row r="368" spans="1:5" x14ac:dyDescent="0.35">
      <c r="A368" s="1">
        <v>367</v>
      </c>
      <c r="B368" s="1" t="s">
        <v>11</v>
      </c>
      <c r="C368" s="1">
        <v>6.84</v>
      </c>
      <c r="E368" s="1" t="str">
        <f>VLOOKUP(Borrower[[#This Row],[addr_state]],CodeState,2,FALSE)</f>
        <v>New York</v>
      </c>
    </row>
    <row r="369" spans="1:5" x14ac:dyDescent="0.35">
      <c r="A369" s="1">
        <v>368</v>
      </c>
      <c r="B369" s="1" t="s">
        <v>8</v>
      </c>
      <c r="C369" s="1">
        <v>23.72</v>
      </c>
      <c r="E369" s="1" t="str">
        <f>VLOOKUP(Borrower[[#This Row],[addr_state]],CodeState,2,FALSE)</f>
        <v>Oklahoma</v>
      </c>
    </row>
    <row r="370" spans="1:5" x14ac:dyDescent="0.35">
      <c r="A370" s="1">
        <v>369</v>
      </c>
      <c r="B370" s="1" t="s">
        <v>19</v>
      </c>
      <c r="C370" s="1">
        <v>22.38</v>
      </c>
      <c r="E370" s="1" t="str">
        <f>VLOOKUP(Borrower[[#This Row],[addr_state]],CodeState,2,FALSE)</f>
        <v>North Carolina</v>
      </c>
    </row>
    <row r="371" spans="1:5" x14ac:dyDescent="0.35">
      <c r="A371" s="1">
        <v>370</v>
      </c>
      <c r="B371" s="1" t="s">
        <v>8</v>
      </c>
      <c r="C371" s="1">
        <v>17.760000000000002</v>
      </c>
      <c r="E371" s="1" t="str">
        <f>VLOOKUP(Borrower[[#This Row],[addr_state]],CodeState,2,FALSE)</f>
        <v>Oklahoma</v>
      </c>
    </row>
    <row r="372" spans="1:5" x14ac:dyDescent="0.35">
      <c r="A372" s="1">
        <v>371</v>
      </c>
      <c r="B372" s="1" t="s">
        <v>38</v>
      </c>
      <c r="C372" s="1">
        <v>15.31</v>
      </c>
      <c r="E372" s="1" t="str">
        <f>VLOOKUP(Borrower[[#This Row],[addr_state]],CodeState,2,FALSE)</f>
        <v>Tennessee</v>
      </c>
    </row>
    <row r="373" spans="1:5" x14ac:dyDescent="0.35">
      <c r="A373" s="1">
        <v>372</v>
      </c>
      <c r="B373" s="1" t="s">
        <v>26</v>
      </c>
      <c r="C373" s="1">
        <v>16.34</v>
      </c>
      <c r="E373" s="1" t="str">
        <f>VLOOKUP(Borrower[[#This Row],[addr_state]],CodeState,2,FALSE)</f>
        <v>Pennsylvania</v>
      </c>
    </row>
    <row r="374" spans="1:5" x14ac:dyDescent="0.35">
      <c r="A374" s="1">
        <v>373</v>
      </c>
      <c r="B374" s="1" t="s">
        <v>9</v>
      </c>
      <c r="C374" s="1">
        <v>26.45</v>
      </c>
      <c r="E374" s="1" t="str">
        <f>VLOOKUP(Borrower[[#This Row],[addr_state]],CodeState,2,FALSE)</f>
        <v>Illinois</v>
      </c>
    </row>
    <row r="375" spans="1:5" x14ac:dyDescent="0.35">
      <c r="A375" s="1">
        <v>374</v>
      </c>
      <c r="B375" s="1" t="s">
        <v>19</v>
      </c>
      <c r="C375" s="1">
        <v>8.68</v>
      </c>
      <c r="E375" s="1" t="str">
        <f>VLOOKUP(Borrower[[#This Row],[addr_state]],CodeState,2,FALSE)</f>
        <v>North Carolina</v>
      </c>
    </row>
    <row r="376" spans="1:5" x14ac:dyDescent="0.35">
      <c r="A376" s="1">
        <v>375</v>
      </c>
      <c r="B376" s="1" t="s">
        <v>42</v>
      </c>
      <c r="C376" s="1">
        <v>10.050000000000001</v>
      </c>
      <c r="E376" s="1" t="str">
        <f>VLOOKUP(Borrower[[#This Row],[addr_state]],CodeState,2,FALSE)</f>
        <v>Massachusetts</v>
      </c>
    </row>
    <row r="377" spans="1:5" x14ac:dyDescent="0.35">
      <c r="A377" s="1">
        <v>376</v>
      </c>
      <c r="B377" s="1" t="s">
        <v>6</v>
      </c>
      <c r="C377" s="1">
        <v>4.9400000000000004</v>
      </c>
      <c r="E377" s="1" t="str">
        <f>VLOOKUP(Borrower[[#This Row],[addr_state]],CodeState,2,FALSE)</f>
        <v>California</v>
      </c>
    </row>
    <row r="378" spans="1:5" x14ac:dyDescent="0.35">
      <c r="A378" s="1">
        <v>377</v>
      </c>
      <c r="B378" s="1" t="s">
        <v>6</v>
      </c>
      <c r="C378" s="1">
        <v>12.78</v>
      </c>
      <c r="E378" s="1" t="str">
        <f>VLOOKUP(Borrower[[#This Row],[addr_state]],CodeState,2,FALSE)</f>
        <v>California</v>
      </c>
    </row>
    <row r="379" spans="1:5" x14ac:dyDescent="0.35">
      <c r="A379" s="1">
        <v>378</v>
      </c>
      <c r="B379" s="1" t="s">
        <v>37</v>
      </c>
      <c r="C379" s="1">
        <v>25.24</v>
      </c>
      <c r="E379" s="1" t="str">
        <f>VLOOKUP(Borrower[[#This Row],[addr_state]],CodeState,2,FALSE)</f>
        <v>Alabama</v>
      </c>
    </row>
    <row r="380" spans="1:5" x14ac:dyDescent="0.35">
      <c r="A380" s="1">
        <v>379</v>
      </c>
      <c r="B380" s="1" t="s">
        <v>33</v>
      </c>
      <c r="C380" s="1">
        <v>22.58</v>
      </c>
      <c r="D380" s="1">
        <v>35.369999999999997</v>
      </c>
      <c r="E380" s="1" t="str">
        <f>VLOOKUP(Borrower[[#This Row],[addr_state]],CodeState,2,FALSE)</f>
        <v>South Carolina</v>
      </c>
    </row>
    <row r="381" spans="1:5" x14ac:dyDescent="0.35">
      <c r="A381" s="1">
        <v>380</v>
      </c>
      <c r="B381" s="1" t="s">
        <v>32</v>
      </c>
      <c r="C381" s="1">
        <v>19.690000000000001</v>
      </c>
      <c r="E381" s="1" t="str">
        <f>VLOOKUP(Borrower[[#This Row],[addr_state]],CodeState,2,FALSE)</f>
        <v>Wisconsin</v>
      </c>
    </row>
    <row r="382" spans="1:5" x14ac:dyDescent="0.35">
      <c r="A382" s="1">
        <v>381</v>
      </c>
      <c r="B382" s="1" t="s">
        <v>23</v>
      </c>
      <c r="C382" s="1">
        <v>23.66</v>
      </c>
      <c r="E382" s="1" t="str">
        <f>VLOOKUP(Borrower[[#This Row],[addr_state]],CodeState,2,FALSE)</f>
        <v>New Jersey</v>
      </c>
    </row>
    <row r="383" spans="1:5" x14ac:dyDescent="0.35">
      <c r="A383" s="1">
        <v>382</v>
      </c>
      <c r="B383" s="1" t="s">
        <v>20</v>
      </c>
      <c r="C383" s="1">
        <v>15.8</v>
      </c>
      <c r="E383" s="1" t="str">
        <f>VLOOKUP(Borrower[[#This Row],[addr_state]],CodeState,2,FALSE)</f>
        <v>Texas</v>
      </c>
    </row>
    <row r="384" spans="1:5" x14ac:dyDescent="0.35">
      <c r="A384" s="1">
        <v>383</v>
      </c>
      <c r="B384" s="1" t="s">
        <v>7</v>
      </c>
      <c r="C384" s="1">
        <v>39.53</v>
      </c>
      <c r="E384" s="1" t="str">
        <f>VLOOKUP(Borrower[[#This Row],[addr_state]],CodeState,2,FALSE)</f>
        <v>Florida</v>
      </c>
    </row>
    <row r="385" spans="1:5" x14ac:dyDescent="0.35">
      <c r="A385" s="1">
        <v>384</v>
      </c>
      <c r="B385" s="1" t="s">
        <v>27</v>
      </c>
      <c r="C385" s="1">
        <v>15.62</v>
      </c>
      <c r="E385" s="1" t="str">
        <f>VLOOKUP(Borrower[[#This Row],[addr_state]],CodeState,2,FALSE)</f>
        <v>Colorado</v>
      </c>
    </row>
    <row r="386" spans="1:5" x14ac:dyDescent="0.35">
      <c r="A386" s="1">
        <v>385</v>
      </c>
      <c r="B386" s="1" t="s">
        <v>7</v>
      </c>
      <c r="C386" s="1">
        <v>5.33</v>
      </c>
      <c r="E386" s="1" t="str">
        <f>VLOOKUP(Borrower[[#This Row],[addr_state]],CodeState,2,FALSE)</f>
        <v>Florida</v>
      </c>
    </row>
    <row r="387" spans="1:5" x14ac:dyDescent="0.35">
      <c r="A387" s="1">
        <v>386</v>
      </c>
      <c r="B387" s="1" t="s">
        <v>7</v>
      </c>
      <c r="C387" s="1">
        <v>14.01</v>
      </c>
      <c r="E387" s="1" t="str">
        <f>VLOOKUP(Borrower[[#This Row],[addr_state]],CodeState,2,FALSE)</f>
        <v>Florida</v>
      </c>
    </row>
    <row r="388" spans="1:5" x14ac:dyDescent="0.35">
      <c r="A388" s="1">
        <v>387</v>
      </c>
      <c r="B388" s="1" t="s">
        <v>6</v>
      </c>
      <c r="C388" s="1">
        <v>6.43</v>
      </c>
      <c r="E388" s="1" t="str">
        <f>VLOOKUP(Borrower[[#This Row],[addr_state]],CodeState,2,FALSE)</f>
        <v>California</v>
      </c>
    </row>
    <row r="389" spans="1:5" x14ac:dyDescent="0.35">
      <c r="A389" s="1">
        <v>388</v>
      </c>
      <c r="B389" s="1" t="s">
        <v>11</v>
      </c>
      <c r="C389" s="1">
        <v>21.31</v>
      </c>
      <c r="E389" s="1" t="str">
        <f>VLOOKUP(Borrower[[#This Row],[addr_state]],CodeState,2,FALSE)</f>
        <v>New York</v>
      </c>
    </row>
    <row r="390" spans="1:5" x14ac:dyDescent="0.35">
      <c r="A390" s="1">
        <v>389</v>
      </c>
      <c r="B390" s="1" t="s">
        <v>6</v>
      </c>
      <c r="C390" s="1">
        <v>11.15</v>
      </c>
      <c r="E390" s="1" t="str">
        <f>VLOOKUP(Borrower[[#This Row],[addr_state]],CodeState,2,FALSE)</f>
        <v>California</v>
      </c>
    </row>
    <row r="391" spans="1:5" x14ac:dyDescent="0.35">
      <c r="A391" s="1">
        <v>390</v>
      </c>
      <c r="B391" s="1" t="s">
        <v>7</v>
      </c>
      <c r="C391" s="1">
        <v>33.1</v>
      </c>
      <c r="E391" s="1" t="str">
        <f>VLOOKUP(Borrower[[#This Row],[addr_state]],CodeState,2,FALSE)</f>
        <v>Florida</v>
      </c>
    </row>
    <row r="392" spans="1:5" x14ac:dyDescent="0.35">
      <c r="A392" s="1">
        <v>391</v>
      </c>
      <c r="B392" s="1" t="s">
        <v>11</v>
      </c>
      <c r="C392" s="1">
        <v>14.3</v>
      </c>
      <c r="E392" s="1" t="str">
        <f>VLOOKUP(Borrower[[#This Row],[addr_state]],CodeState,2,FALSE)</f>
        <v>New York</v>
      </c>
    </row>
    <row r="393" spans="1:5" x14ac:dyDescent="0.35">
      <c r="A393" s="1">
        <v>392</v>
      </c>
      <c r="B393" s="1" t="s">
        <v>45</v>
      </c>
      <c r="C393" s="1">
        <v>2.56</v>
      </c>
      <c r="E393" s="1" t="str">
        <f>VLOOKUP(Borrower[[#This Row],[addr_state]],CodeState,2,FALSE)</f>
        <v>West Virginia</v>
      </c>
    </row>
    <row r="394" spans="1:5" x14ac:dyDescent="0.35">
      <c r="A394" s="1">
        <v>393</v>
      </c>
      <c r="B394" s="1" t="s">
        <v>20</v>
      </c>
      <c r="C394" s="1">
        <v>24.45</v>
      </c>
      <c r="E394" s="1" t="str">
        <f>VLOOKUP(Borrower[[#This Row],[addr_state]],CodeState,2,FALSE)</f>
        <v>Texas</v>
      </c>
    </row>
    <row r="395" spans="1:5" x14ac:dyDescent="0.35">
      <c r="A395" s="1">
        <v>394</v>
      </c>
      <c r="B395" s="1" t="s">
        <v>35</v>
      </c>
      <c r="C395" s="1">
        <v>9.82</v>
      </c>
      <c r="E395" s="1" t="str">
        <f>VLOOKUP(Borrower[[#This Row],[addr_state]],CodeState,2,FALSE)</f>
        <v>Louisiana</v>
      </c>
    </row>
    <row r="396" spans="1:5" x14ac:dyDescent="0.35">
      <c r="A396" s="1">
        <v>395</v>
      </c>
      <c r="B396" s="1" t="s">
        <v>20</v>
      </c>
      <c r="C396" s="1">
        <v>14.64</v>
      </c>
      <c r="E396" s="1" t="str">
        <f>VLOOKUP(Borrower[[#This Row],[addr_state]],CodeState,2,FALSE)</f>
        <v>Texas</v>
      </c>
    </row>
    <row r="397" spans="1:5" x14ac:dyDescent="0.35">
      <c r="A397" s="1">
        <v>396</v>
      </c>
      <c r="B397" s="1" t="s">
        <v>34</v>
      </c>
      <c r="C397" s="1">
        <v>36.92</v>
      </c>
      <c r="E397" s="1" t="str">
        <f>VLOOKUP(Borrower[[#This Row],[addr_state]],CodeState,2,FALSE)</f>
        <v>Maryland</v>
      </c>
    </row>
    <row r="398" spans="1:5" x14ac:dyDescent="0.35">
      <c r="A398" s="1">
        <v>397</v>
      </c>
      <c r="B398" s="1" t="s">
        <v>38</v>
      </c>
      <c r="C398" s="1">
        <v>12.65</v>
      </c>
      <c r="E398" s="1" t="str">
        <f>VLOOKUP(Borrower[[#This Row],[addr_state]],CodeState,2,FALSE)</f>
        <v>Tennessee</v>
      </c>
    </row>
    <row r="399" spans="1:5" x14ac:dyDescent="0.35">
      <c r="A399" s="1">
        <v>398</v>
      </c>
      <c r="B399" s="1" t="s">
        <v>20</v>
      </c>
      <c r="C399" s="1">
        <v>22.73</v>
      </c>
      <c r="E399" s="1" t="str">
        <f>VLOOKUP(Borrower[[#This Row],[addr_state]],CodeState,2,FALSE)</f>
        <v>Texas</v>
      </c>
    </row>
    <row r="400" spans="1:5" x14ac:dyDescent="0.35">
      <c r="A400" s="1">
        <v>399</v>
      </c>
      <c r="B400" s="1" t="s">
        <v>6</v>
      </c>
      <c r="C400" s="1">
        <v>13.72</v>
      </c>
      <c r="E400" s="1" t="str">
        <f>VLOOKUP(Borrower[[#This Row],[addr_state]],CodeState,2,FALSE)</f>
        <v>California</v>
      </c>
    </row>
    <row r="401" spans="1:5" x14ac:dyDescent="0.35">
      <c r="A401" s="1">
        <v>400</v>
      </c>
      <c r="B401" s="1" t="s">
        <v>23</v>
      </c>
      <c r="C401" s="1">
        <v>6.79</v>
      </c>
      <c r="E401" s="1" t="str">
        <f>VLOOKUP(Borrower[[#This Row],[addr_state]],CodeState,2,FALSE)</f>
        <v>New Jersey</v>
      </c>
    </row>
    <row r="402" spans="1:5" x14ac:dyDescent="0.35">
      <c r="A402" s="1">
        <v>401</v>
      </c>
      <c r="B402" s="1" t="s">
        <v>11</v>
      </c>
      <c r="C402" s="1">
        <v>25.28</v>
      </c>
      <c r="E402" s="1" t="str">
        <f>VLOOKUP(Borrower[[#This Row],[addr_state]],CodeState,2,FALSE)</f>
        <v>New York</v>
      </c>
    </row>
    <row r="403" spans="1:5" x14ac:dyDescent="0.35">
      <c r="A403" s="1">
        <v>402</v>
      </c>
      <c r="B403" s="1" t="s">
        <v>19</v>
      </c>
      <c r="C403" s="1">
        <v>9.01</v>
      </c>
      <c r="D403" s="1">
        <v>9.1199999999999992</v>
      </c>
      <c r="E403" s="1" t="str">
        <f>VLOOKUP(Borrower[[#This Row],[addr_state]],CodeState,2,FALSE)</f>
        <v>North Carolina</v>
      </c>
    </row>
    <row r="404" spans="1:5" x14ac:dyDescent="0.35">
      <c r="A404" s="1">
        <v>403</v>
      </c>
      <c r="B404" s="1" t="s">
        <v>11</v>
      </c>
      <c r="C404" s="1">
        <v>7.8</v>
      </c>
      <c r="E404" s="1" t="str">
        <f>VLOOKUP(Borrower[[#This Row],[addr_state]],CodeState,2,FALSE)</f>
        <v>New York</v>
      </c>
    </row>
    <row r="405" spans="1:5" x14ac:dyDescent="0.35">
      <c r="A405" s="1">
        <v>404</v>
      </c>
      <c r="B405" s="1" t="s">
        <v>6</v>
      </c>
      <c r="C405" s="1">
        <v>31.13</v>
      </c>
      <c r="E405" s="1" t="str">
        <f>VLOOKUP(Borrower[[#This Row],[addr_state]],CodeState,2,FALSE)</f>
        <v>California</v>
      </c>
    </row>
    <row r="406" spans="1:5" x14ac:dyDescent="0.35">
      <c r="A406" s="1">
        <v>405</v>
      </c>
      <c r="B406" s="1" t="s">
        <v>6</v>
      </c>
      <c r="C406" s="1">
        <v>15.27</v>
      </c>
      <c r="E406" s="1" t="str">
        <f>VLOOKUP(Borrower[[#This Row],[addr_state]],CodeState,2,FALSE)</f>
        <v>California</v>
      </c>
    </row>
    <row r="407" spans="1:5" x14ac:dyDescent="0.35">
      <c r="A407" s="1">
        <v>406</v>
      </c>
      <c r="B407" s="1" t="s">
        <v>27</v>
      </c>
      <c r="C407" s="1">
        <v>11.05</v>
      </c>
      <c r="E407" s="1" t="str">
        <f>VLOOKUP(Borrower[[#This Row],[addr_state]],CodeState,2,FALSE)</f>
        <v>Colorado</v>
      </c>
    </row>
    <row r="408" spans="1:5" x14ac:dyDescent="0.35">
      <c r="A408" s="1">
        <v>407</v>
      </c>
      <c r="B408" s="1" t="s">
        <v>16</v>
      </c>
      <c r="C408" s="1">
        <v>20.25</v>
      </c>
      <c r="E408" s="1" t="str">
        <f>VLOOKUP(Borrower[[#This Row],[addr_state]],CodeState,2,FALSE)</f>
        <v>Washington</v>
      </c>
    </row>
    <row r="409" spans="1:5" x14ac:dyDescent="0.35">
      <c r="A409" s="1">
        <v>408</v>
      </c>
      <c r="B409" s="1" t="s">
        <v>20</v>
      </c>
      <c r="C409" s="1">
        <v>71.92</v>
      </c>
      <c r="D409" s="1">
        <v>28.13</v>
      </c>
      <c r="E409" s="1" t="str">
        <f>VLOOKUP(Borrower[[#This Row],[addr_state]],CodeState,2,FALSE)</f>
        <v>Texas</v>
      </c>
    </row>
    <row r="410" spans="1:5" x14ac:dyDescent="0.35">
      <c r="A410" s="1">
        <v>409</v>
      </c>
      <c r="B410" s="1" t="s">
        <v>19</v>
      </c>
      <c r="C410" s="1">
        <v>13.31</v>
      </c>
      <c r="E410" s="1" t="str">
        <f>VLOOKUP(Borrower[[#This Row],[addr_state]],CodeState,2,FALSE)</f>
        <v>North Carolina</v>
      </c>
    </row>
    <row r="411" spans="1:5" x14ac:dyDescent="0.35">
      <c r="A411" s="1">
        <v>410</v>
      </c>
      <c r="B411" s="1" t="s">
        <v>4</v>
      </c>
      <c r="C411" s="1">
        <v>5.78</v>
      </c>
      <c r="D411" s="1">
        <v>6.21</v>
      </c>
      <c r="E411" s="1" t="str">
        <f>VLOOKUP(Borrower[[#This Row],[addr_state]],CodeState,2,FALSE)</f>
        <v>Connecticut</v>
      </c>
    </row>
    <row r="412" spans="1:5" x14ac:dyDescent="0.35">
      <c r="A412" s="1">
        <v>411</v>
      </c>
      <c r="B412" s="1" t="s">
        <v>9</v>
      </c>
      <c r="C412" s="1">
        <v>23.91</v>
      </c>
      <c r="E412" s="1" t="str">
        <f>VLOOKUP(Borrower[[#This Row],[addr_state]],CodeState,2,FALSE)</f>
        <v>Illinois</v>
      </c>
    </row>
    <row r="413" spans="1:5" x14ac:dyDescent="0.35">
      <c r="A413" s="1">
        <v>412</v>
      </c>
      <c r="B413" s="1" t="s">
        <v>42</v>
      </c>
      <c r="C413" s="1">
        <v>10.06</v>
      </c>
      <c r="E413" s="1" t="str">
        <f>VLOOKUP(Borrower[[#This Row],[addr_state]],CodeState,2,FALSE)</f>
        <v>Massachusetts</v>
      </c>
    </row>
    <row r="414" spans="1:5" x14ac:dyDescent="0.35">
      <c r="A414" s="1">
        <v>413</v>
      </c>
      <c r="B414" s="1" t="s">
        <v>11</v>
      </c>
      <c r="C414" s="1">
        <v>12.85</v>
      </c>
      <c r="E414" s="1" t="str">
        <f>VLOOKUP(Borrower[[#This Row],[addr_state]],CodeState,2,FALSE)</f>
        <v>New York</v>
      </c>
    </row>
    <row r="415" spans="1:5" x14ac:dyDescent="0.35">
      <c r="A415" s="1">
        <v>414</v>
      </c>
      <c r="B415" s="1" t="s">
        <v>22</v>
      </c>
      <c r="C415" s="1">
        <v>12.8</v>
      </c>
      <c r="E415" s="1" t="str">
        <f>VLOOKUP(Borrower[[#This Row],[addr_state]],CodeState,2,FALSE)</f>
        <v>Virginia</v>
      </c>
    </row>
    <row r="416" spans="1:5" x14ac:dyDescent="0.35">
      <c r="A416" s="1">
        <v>415</v>
      </c>
      <c r="B416" s="1" t="s">
        <v>7</v>
      </c>
      <c r="C416" s="1">
        <v>14.51</v>
      </c>
      <c r="E416" s="1" t="str">
        <f>VLOOKUP(Borrower[[#This Row],[addr_state]],CodeState,2,FALSE)</f>
        <v>Florida</v>
      </c>
    </row>
    <row r="417" spans="1:5" x14ac:dyDescent="0.35">
      <c r="A417" s="1">
        <v>416</v>
      </c>
      <c r="B417" s="1" t="s">
        <v>10</v>
      </c>
      <c r="C417" s="1">
        <v>14.86</v>
      </c>
      <c r="E417" s="1" t="str">
        <f>VLOOKUP(Borrower[[#This Row],[addr_state]],CodeState,2,FALSE)</f>
        <v>Arizona</v>
      </c>
    </row>
    <row r="418" spans="1:5" x14ac:dyDescent="0.35">
      <c r="A418" s="1">
        <v>417</v>
      </c>
      <c r="B418" s="1" t="s">
        <v>17</v>
      </c>
      <c r="C418" s="1">
        <v>34.92</v>
      </c>
      <c r="D418" s="1">
        <v>18.82</v>
      </c>
      <c r="E418" s="1" t="str">
        <f>VLOOKUP(Borrower[[#This Row],[addr_state]],CodeState,2,FALSE)</f>
        <v>Ohio</v>
      </c>
    </row>
    <row r="419" spans="1:5" x14ac:dyDescent="0.35">
      <c r="A419" s="1">
        <v>418</v>
      </c>
      <c r="B419" s="1" t="s">
        <v>11</v>
      </c>
      <c r="C419" s="1">
        <v>15.74</v>
      </c>
      <c r="E419" s="1" t="str">
        <f>VLOOKUP(Borrower[[#This Row],[addr_state]],CodeState,2,FALSE)</f>
        <v>New York</v>
      </c>
    </row>
    <row r="420" spans="1:5" x14ac:dyDescent="0.35">
      <c r="A420" s="1">
        <v>419</v>
      </c>
      <c r="B420" s="1" t="s">
        <v>6</v>
      </c>
      <c r="C420" s="1">
        <v>9.18</v>
      </c>
      <c r="E420" s="1" t="str">
        <f>VLOOKUP(Borrower[[#This Row],[addr_state]],CodeState,2,FALSE)</f>
        <v>California</v>
      </c>
    </row>
    <row r="421" spans="1:5" x14ac:dyDescent="0.35">
      <c r="A421" s="1">
        <v>420</v>
      </c>
      <c r="B421" s="1" t="s">
        <v>17</v>
      </c>
      <c r="C421" s="1">
        <v>27.71</v>
      </c>
      <c r="E421" s="1" t="str">
        <f>VLOOKUP(Borrower[[#This Row],[addr_state]],CodeState,2,FALSE)</f>
        <v>Ohio</v>
      </c>
    </row>
    <row r="422" spans="1:5" x14ac:dyDescent="0.35">
      <c r="A422" s="1">
        <v>421</v>
      </c>
      <c r="B422" s="1" t="s">
        <v>46</v>
      </c>
      <c r="C422" s="1">
        <v>19.66</v>
      </c>
      <c r="E422" s="1" t="str">
        <f>VLOOKUP(Borrower[[#This Row],[addr_state]],CodeState,2,FALSE)</f>
        <v>District of Columbia</v>
      </c>
    </row>
    <row r="423" spans="1:5" x14ac:dyDescent="0.35">
      <c r="A423" s="1">
        <v>422</v>
      </c>
      <c r="B423" s="1" t="s">
        <v>30</v>
      </c>
      <c r="C423" s="1">
        <v>24.19</v>
      </c>
      <c r="E423" s="1" t="str">
        <f>VLOOKUP(Borrower[[#This Row],[addr_state]],CodeState,2,FALSE)</f>
        <v>Hawaii</v>
      </c>
    </row>
    <row r="424" spans="1:5" x14ac:dyDescent="0.35">
      <c r="A424" s="1">
        <v>423</v>
      </c>
      <c r="B424" s="1" t="s">
        <v>10</v>
      </c>
      <c r="C424" s="1">
        <v>24.82</v>
      </c>
      <c r="E424" s="1" t="str">
        <f>VLOOKUP(Borrower[[#This Row],[addr_state]],CodeState,2,FALSE)</f>
        <v>Arizona</v>
      </c>
    </row>
    <row r="425" spans="1:5" x14ac:dyDescent="0.35">
      <c r="A425" s="1">
        <v>424</v>
      </c>
      <c r="B425" s="1" t="s">
        <v>35</v>
      </c>
      <c r="C425" s="1">
        <v>35.18</v>
      </c>
      <c r="E425" s="1" t="str">
        <f>VLOOKUP(Borrower[[#This Row],[addr_state]],CodeState,2,FALSE)</f>
        <v>Louisiana</v>
      </c>
    </row>
    <row r="426" spans="1:5" x14ac:dyDescent="0.35">
      <c r="A426" s="1">
        <v>425</v>
      </c>
      <c r="B426" s="1" t="s">
        <v>16</v>
      </c>
      <c r="C426" s="1">
        <v>66.37</v>
      </c>
      <c r="D426" s="1">
        <v>17.829999999999998</v>
      </c>
      <c r="E426" s="1" t="str">
        <f>VLOOKUP(Borrower[[#This Row],[addr_state]],CodeState,2,FALSE)</f>
        <v>Washington</v>
      </c>
    </row>
    <row r="427" spans="1:5" x14ac:dyDescent="0.35">
      <c r="A427" s="1">
        <v>426</v>
      </c>
      <c r="B427" s="1" t="s">
        <v>31</v>
      </c>
      <c r="C427" s="1">
        <v>18.760000000000002</v>
      </c>
      <c r="E427" s="1" t="str">
        <f>VLOOKUP(Borrower[[#This Row],[addr_state]],CodeState,2,FALSE)</f>
        <v>Nevada</v>
      </c>
    </row>
    <row r="428" spans="1:5" x14ac:dyDescent="0.35">
      <c r="A428" s="1">
        <v>427</v>
      </c>
      <c r="B428" s="1" t="s">
        <v>11</v>
      </c>
      <c r="C428" s="1">
        <v>39.97</v>
      </c>
      <c r="E428" s="1" t="str">
        <f>VLOOKUP(Borrower[[#This Row],[addr_state]],CodeState,2,FALSE)</f>
        <v>New York</v>
      </c>
    </row>
    <row r="429" spans="1:5" x14ac:dyDescent="0.35">
      <c r="A429" s="1">
        <v>428</v>
      </c>
      <c r="B429" s="1" t="s">
        <v>26</v>
      </c>
      <c r="C429" s="1">
        <v>28.91</v>
      </c>
      <c r="D429" s="1">
        <v>33.979999999999997</v>
      </c>
      <c r="E429" s="1" t="str">
        <f>VLOOKUP(Borrower[[#This Row],[addr_state]],CodeState,2,FALSE)</f>
        <v>Pennsylvania</v>
      </c>
    </row>
    <row r="430" spans="1:5" x14ac:dyDescent="0.35">
      <c r="A430" s="1">
        <v>429</v>
      </c>
      <c r="B430" s="1" t="s">
        <v>15</v>
      </c>
      <c r="C430" s="1">
        <v>10.98</v>
      </c>
      <c r="D430" s="1">
        <v>17.82</v>
      </c>
      <c r="E430" s="1" t="str">
        <f>VLOOKUP(Borrower[[#This Row],[addr_state]],CodeState,2,FALSE)</f>
        <v>Georgia</v>
      </c>
    </row>
    <row r="431" spans="1:5" x14ac:dyDescent="0.35">
      <c r="A431" s="1">
        <v>430</v>
      </c>
      <c r="B431" s="1" t="s">
        <v>6</v>
      </c>
      <c r="C431" s="1">
        <v>6.95</v>
      </c>
      <c r="E431" s="1" t="str">
        <f>VLOOKUP(Borrower[[#This Row],[addr_state]],CodeState,2,FALSE)</f>
        <v>California</v>
      </c>
    </row>
    <row r="432" spans="1:5" x14ac:dyDescent="0.35">
      <c r="A432" s="1">
        <v>431</v>
      </c>
      <c r="B432" s="1" t="s">
        <v>20</v>
      </c>
      <c r="C432" s="1">
        <v>20.399999999999999</v>
      </c>
      <c r="E432" s="1" t="str">
        <f>VLOOKUP(Borrower[[#This Row],[addr_state]],CodeState,2,FALSE)</f>
        <v>Texas</v>
      </c>
    </row>
    <row r="433" spans="1:5" x14ac:dyDescent="0.35">
      <c r="A433" s="1">
        <v>432</v>
      </c>
      <c r="B433" s="1" t="s">
        <v>4</v>
      </c>
      <c r="C433" s="1">
        <v>0.69</v>
      </c>
      <c r="E433" s="1" t="str">
        <f>VLOOKUP(Borrower[[#This Row],[addr_state]],CodeState,2,FALSE)</f>
        <v>Connecticut</v>
      </c>
    </row>
    <row r="434" spans="1:5" x14ac:dyDescent="0.35">
      <c r="A434" s="1">
        <v>433</v>
      </c>
      <c r="B434" s="1" t="s">
        <v>18</v>
      </c>
      <c r="C434" s="1">
        <v>37.799999999999997</v>
      </c>
      <c r="D434" s="1">
        <v>24.97</v>
      </c>
      <c r="E434" s="1" t="str">
        <f>VLOOKUP(Borrower[[#This Row],[addr_state]],CodeState,2,FALSE)</f>
        <v>Michigan</v>
      </c>
    </row>
    <row r="435" spans="1:5" x14ac:dyDescent="0.35">
      <c r="A435" s="1">
        <v>434</v>
      </c>
      <c r="B435" s="1" t="s">
        <v>9</v>
      </c>
      <c r="C435" s="1">
        <v>17.420000000000002</v>
      </c>
      <c r="E435" s="1" t="str">
        <f>VLOOKUP(Borrower[[#This Row],[addr_state]],CodeState,2,FALSE)</f>
        <v>Illinois</v>
      </c>
    </row>
    <row r="436" spans="1:5" x14ac:dyDescent="0.35">
      <c r="A436" s="1">
        <v>435</v>
      </c>
      <c r="B436" s="1" t="s">
        <v>34</v>
      </c>
      <c r="C436" s="1">
        <v>8.7100000000000009</v>
      </c>
      <c r="E436" s="1" t="str">
        <f>VLOOKUP(Borrower[[#This Row],[addr_state]],CodeState,2,FALSE)</f>
        <v>Maryland</v>
      </c>
    </row>
    <row r="437" spans="1:5" x14ac:dyDescent="0.35">
      <c r="A437" s="1">
        <v>436</v>
      </c>
      <c r="B437" s="1" t="s">
        <v>20</v>
      </c>
      <c r="C437" s="1">
        <v>4.84</v>
      </c>
      <c r="E437" s="1" t="str">
        <f>VLOOKUP(Borrower[[#This Row],[addr_state]],CodeState,2,FALSE)</f>
        <v>Texas</v>
      </c>
    </row>
    <row r="438" spans="1:5" x14ac:dyDescent="0.35">
      <c r="A438" s="1">
        <v>437</v>
      </c>
      <c r="B438" s="1" t="s">
        <v>6</v>
      </c>
      <c r="C438" s="1">
        <v>28.9</v>
      </c>
      <c r="E438" s="1" t="str">
        <f>VLOOKUP(Borrower[[#This Row],[addr_state]],CodeState,2,FALSE)</f>
        <v>California</v>
      </c>
    </row>
    <row r="439" spans="1:5" x14ac:dyDescent="0.35">
      <c r="A439" s="1">
        <v>438</v>
      </c>
      <c r="B439" s="1" t="s">
        <v>27</v>
      </c>
      <c r="C439" s="1">
        <v>24.63</v>
      </c>
      <c r="D439" s="1">
        <v>17.649999999999999</v>
      </c>
      <c r="E439" s="1" t="str">
        <f>VLOOKUP(Borrower[[#This Row],[addr_state]],CodeState,2,FALSE)</f>
        <v>Colorado</v>
      </c>
    </row>
    <row r="440" spans="1:5" x14ac:dyDescent="0.35">
      <c r="A440" s="1">
        <v>439</v>
      </c>
      <c r="B440" s="1" t="s">
        <v>22</v>
      </c>
      <c r="C440" s="1">
        <v>42.65</v>
      </c>
      <c r="D440" s="1">
        <v>19.690000000000001</v>
      </c>
      <c r="E440" s="1" t="str">
        <f>VLOOKUP(Borrower[[#This Row],[addr_state]],CodeState,2,FALSE)</f>
        <v>Virginia</v>
      </c>
    </row>
    <row r="441" spans="1:5" x14ac:dyDescent="0.35">
      <c r="A441" s="1">
        <v>440</v>
      </c>
      <c r="B441" s="1" t="s">
        <v>10</v>
      </c>
      <c r="C441" s="1">
        <v>16.760000000000002</v>
      </c>
      <c r="E441" s="1" t="str">
        <f>VLOOKUP(Borrower[[#This Row],[addr_state]],CodeState,2,FALSE)</f>
        <v>Arizona</v>
      </c>
    </row>
    <row r="442" spans="1:5" x14ac:dyDescent="0.35">
      <c r="A442" s="1">
        <v>441</v>
      </c>
      <c r="B442" s="1" t="s">
        <v>31</v>
      </c>
      <c r="C442" s="1">
        <v>24.58</v>
      </c>
      <c r="E442" s="1" t="str">
        <f>VLOOKUP(Borrower[[#This Row],[addr_state]],CodeState,2,FALSE)</f>
        <v>Nevada</v>
      </c>
    </row>
    <row r="443" spans="1:5" x14ac:dyDescent="0.35">
      <c r="A443" s="1">
        <v>442</v>
      </c>
      <c r="B443" s="1" t="s">
        <v>20</v>
      </c>
      <c r="C443" s="1">
        <v>20.260000000000002</v>
      </c>
      <c r="E443" s="1" t="str">
        <f>VLOOKUP(Borrower[[#This Row],[addr_state]],CodeState,2,FALSE)</f>
        <v>Texas</v>
      </c>
    </row>
    <row r="444" spans="1:5" x14ac:dyDescent="0.35">
      <c r="A444" s="1">
        <v>443</v>
      </c>
      <c r="B444" s="1" t="s">
        <v>38</v>
      </c>
      <c r="C444" s="1">
        <v>20.64</v>
      </c>
      <c r="E444" s="1" t="str">
        <f>VLOOKUP(Borrower[[#This Row],[addr_state]],CodeState,2,FALSE)</f>
        <v>Tennessee</v>
      </c>
    </row>
    <row r="445" spans="1:5" x14ac:dyDescent="0.35">
      <c r="A445" s="1">
        <v>444</v>
      </c>
      <c r="B445" s="1" t="s">
        <v>6</v>
      </c>
      <c r="C445" s="1">
        <v>17.57</v>
      </c>
      <c r="E445" s="1" t="str">
        <f>VLOOKUP(Borrower[[#This Row],[addr_state]],CodeState,2,FALSE)</f>
        <v>California</v>
      </c>
    </row>
    <row r="446" spans="1:5" x14ac:dyDescent="0.35">
      <c r="A446" s="1">
        <v>445</v>
      </c>
      <c r="B446" s="1" t="s">
        <v>47</v>
      </c>
      <c r="C446" s="1">
        <v>22.35</v>
      </c>
      <c r="E446" s="1" t="str">
        <f>VLOOKUP(Borrower[[#This Row],[addr_state]],CodeState,2,FALSE)</f>
        <v>Nebraska</v>
      </c>
    </row>
    <row r="447" spans="1:5" x14ac:dyDescent="0.35">
      <c r="A447" s="1">
        <v>446</v>
      </c>
      <c r="B447" s="1" t="s">
        <v>38</v>
      </c>
      <c r="C447" s="1">
        <v>11.43</v>
      </c>
      <c r="E447" s="1" t="str">
        <f>VLOOKUP(Borrower[[#This Row],[addr_state]],CodeState,2,FALSE)</f>
        <v>Tennessee</v>
      </c>
    </row>
    <row r="448" spans="1:5" x14ac:dyDescent="0.35">
      <c r="A448" s="1">
        <v>447</v>
      </c>
      <c r="B448" s="1" t="s">
        <v>44</v>
      </c>
      <c r="C448" s="1">
        <v>10.16</v>
      </c>
      <c r="E448" s="1" t="str">
        <f>VLOOKUP(Borrower[[#This Row],[addr_state]],CodeState,2,FALSE)</f>
        <v>Montana</v>
      </c>
    </row>
    <row r="449" spans="1:5" x14ac:dyDescent="0.35">
      <c r="A449" s="1">
        <v>448</v>
      </c>
      <c r="B449" s="1" t="s">
        <v>6</v>
      </c>
      <c r="C449" s="1">
        <v>21.53</v>
      </c>
      <c r="E449" s="1" t="str">
        <f>VLOOKUP(Borrower[[#This Row],[addr_state]],CodeState,2,FALSE)</f>
        <v>California</v>
      </c>
    </row>
    <row r="450" spans="1:5" x14ac:dyDescent="0.35">
      <c r="A450" s="1">
        <v>449</v>
      </c>
      <c r="B450" s="1" t="s">
        <v>26</v>
      </c>
      <c r="C450" s="1">
        <v>28.43</v>
      </c>
      <c r="D450" s="1">
        <v>34.64</v>
      </c>
      <c r="E450" s="1" t="str">
        <f>VLOOKUP(Borrower[[#This Row],[addr_state]],CodeState,2,FALSE)</f>
        <v>Pennsylvania</v>
      </c>
    </row>
    <row r="451" spans="1:5" x14ac:dyDescent="0.35">
      <c r="A451" s="1">
        <v>450</v>
      </c>
      <c r="B451" s="1" t="s">
        <v>5</v>
      </c>
      <c r="C451" s="1">
        <v>20.5</v>
      </c>
      <c r="E451" s="1" t="str">
        <f>VLOOKUP(Borrower[[#This Row],[addr_state]],CodeState,2,FALSE)</f>
        <v>New Hampshire</v>
      </c>
    </row>
    <row r="452" spans="1:5" x14ac:dyDescent="0.35">
      <c r="A452" s="1">
        <v>451</v>
      </c>
      <c r="B452" s="1" t="s">
        <v>11</v>
      </c>
      <c r="C452" s="1">
        <v>7.45</v>
      </c>
      <c r="E452" s="1" t="str">
        <f>VLOOKUP(Borrower[[#This Row],[addr_state]],CodeState,2,FALSE)</f>
        <v>New York</v>
      </c>
    </row>
    <row r="453" spans="1:5" x14ac:dyDescent="0.35">
      <c r="A453" s="1">
        <v>452</v>
      </c>
      <c r="B453" s="1" t="s">
        <v>34</v>
      </c>
      <c r="C453" s="1">
        <v>8.2799999999999994</v>
      </c>
      <c r="E453" s="1" t="str">
        <f>VLOOKUP(Borrower[[#This Row],[addr_state]],CodeState,2,FALSE)</f>
        <v>Maryland</v>
      </c>
    </row>
    <row r="454" spans="1:5" x14ac:dyDescent="0.35">
      <c r="A454" s="1">
        <v>453</v>
      </c>
      <c r="B454" s="1" t="s">
        <v>22</v>
      </c>
      <c r="C454" s="1">
        <v>12.69</v>
      </c>
      <c r="E454" s="1" t="str">
        <f>VLOOKUP(Borrower[[#This Row],[addr_state]],CodeState,2,FALSE)</f>
        <v>Virginia</v>
      </c>
    </row>
    <row r="455" spans="1:5" x14ac:dyDescent="0.35">
      <c r="A455" s="1">
        <v>454</v>
      </c>
      <c r="B455" s="1" t="s">
        <v>6</v>
      </c>
      <c r="C455" s="1">
        <v>10.87</v>
      </c>
      <c r="E455" s="1" t="str">
        <f>VLOOKUP(Borrower[[#This Row],[addr_state]],CodeState,2,FALSE)</f>
        <v>California</v>
      </c>
    </row>
    <row r="456" spans="1:5" x14ac:dyDescent="0.35">
      <c r="A456" s="1">
        <v>455</v>
      </c>
      <c r="B456" s="1" t="s">
        <v>22</v>
      </c>
      <c r="C456" s="1">
        <v>19.16</v>
      </c>
      <c r="E456" s="1" t="str">
        <f>VLOOKUP(Borrower[[#This Row],[addr_state]],CodeState,2,FALSE)</f>
        <v>Virginia</v>
      </c>
    </row>
    <row r="457" spans="1:5" x14ac:dyDescent="0.35">
      <c r="A457" s="1">
        <v>456</v>
      </c>
      <c r="B457" s="1" t="s">
        <v>37</v>
      </c>
      <c r="C457" s="1">
        <v>29.81</v>
      </c>
      <c r="E457" s="1" t="str">
        <f>VLOOKUP(Borrower[[#This Row],[addr_state]],CodeState,2,FALSE)</f>
        <v>Alabama</v>
      </c>
    </row>
    <row r="458" spans="1:5" x14ac:dyDescent="0.35">
      <c r="A458" s="1">
        <v>457</v>
      </c>
      <c r="B458" s="1" t="s">
        <v>6</v>
      </c>
      <c r="C458" s="1">
        <v>2.13</v>
      </c>
      <c r="E458" s="1" t="str">
        <f>VLOOKUP(Borrower[[#This Row],[addr_state]],CodeState,2,FALSE)</f>
        <v>California</v>
      </c>
    </row>
    <row r="459" spans="1:5" x14ac:dyDescent="0.35">
      <c r="A459" s="1">
        <v>458</v>
      </c>
      <c r="B459" s="1" t="s">
        <v>22</v>
      </c>
      <c r="C459" s="1">
        <v>9.57</v>
      </c>
      <c r="E459" s="1" t="str">
        <f>VLOOKUP(Borrower[[#This Row],[addr_state]],CodeState,2,FALSE)</f>
        <v>Virginia</v>
      </c>
    </row>
    <row r="460" spans="1:5" x14ac:dyDescent="0.35">
      <c r="A460" s="1">
        <v>459</v>
      </c>
      <c r="B460" s="1" t="s">
        <v>38</v>
      </c>
      <c r="C460" s="1">
        <v>9.9700000000000006</v>
      </c>
      <c r="E460" s="1" t="str">
        <f>VLOOKUP(Borrower[[#This Row],[addr_state]],CodeState,2,FALSE)</f>
        <v>Tennessee</v>
      </c>
    </row>
    <row r="461" spans="1:5" x14ac:dyDescent="0.35">
      <c r="A461" s="1">
        <v>460</v>
      </c>
      <c r="B461" s="1" t="s">
        <v>20</v>
      </c>
      <c r="C461" s="1">
        <v>18.489999999999998</v>
      </c>
      <c r="E461" s="1" t="str">
        <f>VLOOKUP(Borrower[[#This Row],[addr_state]],CodeState,2,FALSE)</f>
        <v>Texas</v>
      </c>
    </row>
    <row r="462" spans="1:5" x14ac:dyDescent="0.35">
      <c r="A462" s="1">
        <v>461</v>
      </c>
      <c r="B462" s="1" t="s">
        <v>48</v>
      </c>
      <c r="C462" s="1">
        <v>20.14</v>
      </c>
      <c r="E462" s="1" t="str">
        <f>VLOOKUP(Borrower[[#This Row],[addr_state]],CodeState,2,FALSE)</f>
        <v>Kentucky</v>
      </c>
    </row>
    <row r="463" spans="1:5" x14ac:dyDescent="0.35">
      <c r="A463" s="1">
        <v>462</v>
      </c>
      <c r="B463" s="1" t="s">
        <v>20</v>
      </c>
      <c r="C463" s="1">
        <v>18.89</v>
      </c>
      <c r="D463" s="1">
        <v>19.53</v>
      </c>
      <c r="E463" s="1" t="str">
        <f>VLOOKUP(Borrower[[#This Row],[addr_state]],CodeState,2,FALSE)</f>
        <v>Texas</v>
      </c>
    </row>
    <row r="464" spans="1:5" x14ac:dyDescent="0.35">
      <c r="A464" s="1">
        <v>463</v>
      </c>
      <c r="B464" s="1" t="s">
        <v>23</v>
      </c>
      <c r="C464" s="1">
        <v>9.27</v>
      </c>
      <c r="D464" s="1">
        <v>9.41</v>
      </c>
      <c r="E464" s="1" t="str">
        <f>VLOOKUP(Borrower[[#This Row],[addr_state]],CodeState,2,FALSE)</f>
        <v>New Jersey</v>
      </c>
    </row>
    <row r="465" spans="1:5" x14ac:dyDescent="0.35">
      <c r="A465" s="1">
        <v>464</v>
      </c>
      <c r="B465" s="1" t="s">
        <v>20</v>
      </c>
      <c r="C465" s="1">
        <v>11.76</v>
      </c>
      <c r="E465" s="1" t="str">
        <f>VLOOKUP(Borrower[[#This Row],[addr_state]],CodeState,2,FALSE)</f>
        <v>Texas</v>
      </c>
    </row>
    <row r="466" spans="1:5" x14ac:dyDescent="0.35">
      <c r="A466" s="1">
        <v>465</v>
      </c>
      <c r="B466" s="1" t="s">
        <v>47</v>
      </c>
      <c r="C466" s="1">
        <v>9.7200000000000006</v>
      </c>
      <c r="E466" s="1" t="str">
        <f>VLOOKUP(Borrower[[#This Row],[addr_state]],CodeState,2,FALSE)</f>
        <v>Nebraska</v>
      </c>
    </row>
    <row r="467" spans="1:5" x14ac:dyDescent="0.35">
      <c r="A467" s="1">
        <v>466</v>
      </c>
      <c r="B467" s="1" t="s">
        <v>23</v>
      </c>
      <c r="C467" s="1">
        <v>20.059999999999999</v>
      </c>
      <c r="E467" s="1" t="str">
        <f>VLOOKUP(Borrower[[#This Row],[addr_state]],CodeState,2,FALSE)</f>
        <v>New Jersey</v>
      </c>
    </row>
    <row r="468" spans="1:5" x14ac:dyDescent="0.35">
      <c r="A468" s="1">
        <v>467</v>
      </c>
      <c r="B468" s="1" t="s">
        <v>4</v>
      </c>
      <c r="C468" s="1">
        <v>30.2</v>
      </c>
      <c r="E468" s="1" t="str">
        <f>VLOOKUP(Borrower[[#This Row],[addr_state]],CodeState,2,FALSE)</f>
        <v>Connecticut</v>
      </c>
    </row>
    <row r="469" spans="1:5" x14ac:dyDescent="0.35">
      <c r="A469" s="1">
        <v>468</v>
      </c>
      <c r="B469" s="1" t="s">
        <v>6</v>
      </c>
      <c r="C469" s="1">
        <v>25.79</v>
      </c>
      <c r="E469" s="1" t="str">
        <f>VLOOKUP(Borrower[[#This Row],[addr_state]],CodeState,2,FALSE)</f>
        <v>California</v>
      </c>
    </row>
    <row r="470" spans="1:5" x14ac:dyDescent="0.35">
      <c r="A470" s="1">
        <v>469</v>
      </c>
      <c r="B470" s="1" t="s">
        <v>27</v>
      </c>
      <c r="C470" s="1">
        <v>15.91</v>
      </c>
      <c r="E470" s="1" t="str">
        <f>VLOOKUP(Borrower[[#This Row],[addr_state]],CodeState,2,FALSE)</f>
        <v>Colorado</v>
      </c>
    </row>
    <row r="471" spans="1:5" x14ac:dyDescent="0.35">
      <c r="A471" s="1">
        <v>470</v>
      </c>
      <c r="B471" s="1" t="s">
        <v>42</v>
      </c>
      <c r="C471" s="1">
        <v>20.3</v>
      </c>
      <c r="E471" s="1" t="str">
        <f>VLOOKUP(Borrower[[#This Row],[addr_state]],CodeState,2,FALSE)</f>
        <v>Massachusetts</v>
      </c>
    </row>
    <row r="472" spans="1:5" x14ac:dyDescent="0.35">
      <c r="A472" s="1">
        <v>471</v>
      </c>
      <c r="B472" s="1" t="s">
        <v>38</v>
      </c>
      <c r="C472" s="1">
        <v>2.62</v>
      </c>
      <c r="E472" s="1" t="str">
        <f>VLOOKUP(Borrower[[#This Row],[addr_state]],CodeState,2,FALSE)</f>
        <v>Tennessee</v>
      </c>
    </row>
    <row r="473" spans="1:5" x14ac:dyDescent="0.35">
      <c r="A473" s="1">
        <v>472</v>
      </c>
      <c r="B473" s="1" t="s">
        <v>6</v>
      </c>
      <c r="C473" s="1">
        <v>8.43</v>
      </c>
      <c r="E473" s="1" t="str">
        <f>VLOOKUP(Borrower[[#This Row],[addr_state]],CodeState,2,FALSE)</f>
        <v>California</v>
      </c>
    </row>
    <row r="474" spans="1:5" x14ac:dyDescent="0.35">
      <c r="A474" s="1">
        <v>473</v>
      </c>
      <c r="B474" s="1" t="s">
        <v>11</v>
      </c>
      <c r="C474" s="1">
        <v>24.98</v>
      </c>
      <c r="E474" s="1" t="str">
        <f>VLOOKUP(Borrower[[#This Row],[addr_state]],CodeState,2,FALSE)</f>
        <v>New York</v>
      </c>
    </row>
    <row r="475" spans="1:5" x14ac:dyDescent="0.35">
      <c r="A475" s="1">
        <v>474</v>
      </c>
      <c r="B475" s="1" t="s">
        <v>41</v>
      </c>
      <c r="C475" s="1">
        <v>24.23</v>
      </c>
      <c r="D475" s="1">
        <v>21.77</v>
      </c>
      <c r="E475" s="1" t="str">
        <f>VLOOKUP(Borrower[[#This Row],[addr_state]],CodeState,2,FALSE)</f>
        <v>Alaska</v>
      </c>
    </row>
    <row r="476" spans="1:5" x14ac:dyDescent="0.35">
      <c r="A476" s="1">
        <v>475</v>
      </c>
      <c r="B476" s="1" t="s">
        <v>32</v>
      </c>
      <c r="C476" s="1">
        <v>37.07</v>
      </c>
      <c r="D476" s="1">
        <v>16.14</v>
      </c>
      <c r="E476" s="1" t="str">
        <f>VLOOKUP(Borrower[[#This Row],[addr_state]],CodeState,2,FALSE)</f>
        <v>Wisconsin</v>
      </c>
    </row>
    <row r="477" spans="1:5" x14ac:dyDescent="0.35">
      <c r="A477" s="1">
        <v>476</v>
      </c>
      <c r="B477" s="1" t="s">
        <v>6</v>
      </c>
      <c r="C477" s="1">
        <v>12.95</v>
      </c>
      <c r="E477" s="1" t="str">
        <f>VLOOKUP(Borrower[[#This Row],[addr_state]],CodeState,2,FALSE)</f>
        <v>California</v>
      </c>
    </row>
    <row r="478" spans="1:5" x14ac:dyDescent="0.35">
      <c r="A478" s="1">
        <v>477</v>
      </c>
      <c r="B478" s="1" t="s">
        <v>20</v>
      </c>
      <c r="C478" s="1">
        <v>12.7</v>
      </c>
      <c r="E478" s="1" t="str">
        <f>VLOOKUP(Borrower[[#This Row],[addr_state]],CodeState,2,FALSE)</f>
        <v>Texas</v>
      </c>
    </row>
    <row r="479" spans="1:5" x14ac:dyDescent="0.35">
      <c r="A479" s="1">
        <v>478</v>
      </c>
      <c r="B479" s="1" t="s">
        <v>22</v>
      </c>
      <c r="C479" s="1">
        <v>8.7799999999999994</v>
      </c>
      <c r="E479" s="1" t="str">
        <f>VLOOKUP(Borrower[[#This Row],[addr_state]],CodeState,2,FALSE)</f>
        <v>Virginia</v>
      </c>
    </row>
    <row r="480" spans="1:5" x14ac:dyDescent="0.35">
      <c r="A480" s="1">
        <v>479</v>
      </c>
      <c r="B480" s="1" t="s">
        <v>6</v>
      </c>
      <c r="C480" s="1">
        <v>13.87</v>
      </c>
      <c r="E480" s="1" t="str">
        <f>VLOOKUP(Borrower[[#This Row],[addr_state]],CodeState,2,FALSE)</f>
        <v>California</v>
      </c>
    </row>
    <row r="481" spans="1:5" x14ac:dyDescent="0.35">
      <c r="A481" s="1">
        <v>480</v>
      </c>
      <c r="B481" s="1" t="s">
        <v>42</v>
      </c>
      <c r="C481" s="1">
        <v>15.27</v>
      </c>
      <c r="E481" s="1" t="str">
        <f>VLOOKUP(Borrower[[#This Row],[addr_state]],CodeState,2,FALSE)</f>
        <v>Massachusetts</v>
      </c>
    </row>
    <row r="482" spans="1:5" x14ac:dyDescent="0.35">
      <c r="A482" s="1">
        <v>481</v>
      </c>
      <c r="B482" s="1" t="s">
        <v>45</v>
      </c>
      <c r="C482" s="1">
        <v>18.16</v>
      </c>
      <c r="E482" s="1" t="str">
        <f>VLOOKUP(Borrower[[#This Row],[addr_state]],CodeState,2,FALSE)</f>
        <v>West Virginia</v>
      </c>
    </row>
    <row r="483" spans="1:5" x14ac:dyDescent="0.35">
      <c r="A483" s="1">
        <v>482</v>
      </c>
      <c r="B483" s="1" t="s">
        <v>9</v>
      </c>
      <c r="C483" s="1">
        <v>29.99</v>
      </c>
      <c r="E483" s="1" t="str">
        <f>VLOOKUP(Borrower[[#This Row],[addr_state]],CodeState,2,FALSE)</f>
        <v>Illinois</v>
      </c>
    </row>
    <row r="484" spans="1:5" x14ac:dyDescent="0.35">
      <c r="A484" s="1">
        <v>483</v>
      </c>
      <c r="B484" s="1" t="s">
        <v>13</v>
      </c>
      <c r="C484" s="1">
        <v>29.3</v>
      </c>
      <c r="E484" s="1" t="str">
        <f>VLOOKUP(Borrower[[#This Row],[addr_state]],CodeState,2,FALSE)</f>
        <v>Indiana</v>
      </c>
    </row>
    <row r="485" spans="1:5" x14ac:dyDescent="0.35">
      <c r="A485" s="1">
        <v>484</v>
      </c>
      <c r="B485" s="1" t="s">
        <v>13</v>
      </c>
      <c r="C485" s="1">
        <v>23.4</v>
      </c>
      <c r="E485" s="1" t="str">
        <f>VLOOKUP(Borrower[[#This Row],[addr_state]],CodeState,2,FALSE)</f>
        <v>Indiana</v>
      </c>
    </row>
    <row r="486" spans="1:5" x14ac:dyDescent="0.35">
      <c r="A486" s="1">
        <v>485</v>
      </c>
      <c r="B486" s="1" t="s">
        <v>7</v>
      </c>
      <c r="C486" s="1">
        <v>31.03</v>
      </c>
      <c r="E486" s="1" t="str">
        <f>VLOOKUP(Borrower[[#This Row],[addr_state]],CodeState,2,FALSE)</f>
        <v>Florida</v>
      </c>
    </row>
    <row r="487" spans="1:5" x14ac:dyDescent="0.35">
      <c r="A487" s="1">
        <v>486</v>
      </c>
      <c r="B487" s="1" t="s">
        <v>17</v>
      </c>
      <c r="C487" s="1">
        <v>25.71</v>
      </c>
      <c r="E487" s="1" t="str">
        <f>VLOOKUP(Borrower[[#This Row],[addr_state]],CodeState,2,FALSE)</f>
        <v>Ohio</v>
      </c>
    </row>
    <row r="488" spans="1:5" x14ac:dyDescent="0.35">
      <c r="A488" s="1">
        <v>487</v>
      </c>
      <c r="B488" s="1" t="s">
        <v>7</v>
      </c>
      <c r="C488" s="1">
        <v>18.28</v>
      </c>
      <c r="E488" s="1" t="str">
        <f>VLOOKUP(Borrower[[#This Row],[addr_state]],CodeState,2,FALSE)</f>
        <v>Florida</v>
      </c>
    </row>
    <row r="489" spans="1:5" x14ac:dyDescent="0.35">
      <c r="A489" s="1">
        <v>488</v>
      </c>
      <c r="B489" s="1" t="s">
        <v>9</v>
      </c>
      <c r="C489" s="1">
        <v>18.100000000000001</v>
      </c>
      <c r="D489" s="1">
        <v>9.42</v>
      </c>
      <c r="E489" s="1" t="str">
        <f>VLOOKUP(Borrower[[#This Row],[addr_state]],CodeState,2,FALSE)</f>
        <v>Illinois</v>
      </c>
    </row>
    <row r="490" spans="1:5" x14ac:dyDescent="0.35">
      <c r="A490" s="1">
        <v>489</v>
      </c>
      <c r="B490" s="1" t="s">
        <v>24</v>
      </c>
      <c r="C490" s="1">
        <v>3.28</v>
      </c>
      <c r="E490" s="1" t="str">
        <f>VLOOKUP(Borrower[[#This Row],[addr_state]],CodeState,2,FALSE)</f>
        <v>Oregon</v>
      </c>
    </row>
    <row r="491" spans="1:5" x14ac:dyDescent="0.35">
      <c r="A491" s="1">
        <v>490</v>
      </c>
      <c r="B491" s="1" t="s">
        <v>26</v>
      </c>
      <c r="C491" s="1">
        <v>18.28</v>
      </c>
      <c r="E491" s="1" t="str">
        <f>VLOOKUP(Borrower[[#This Row],[addr_state]],CodeState,2,FALSE)</f>
        <v>Pennsylvania</v>
      </c>
    </row>
    <row r="492" spans="1:5" x14ac:dyDescent="0.35">
      <c r="A492" s="1">
        <v>491</v>
      </c>
      <c r="B492" s="1" t="s">
        <v>20</v>
      </c>
      <c r="C492" s="1">
        <v>13.99</v>
      </c>
      <c r="E492" s="1" t="str">
        <f>VLOOKUP(Borrower[[#This Row],[addr_state]],CodeState,2,FALSE)</f>
        <v>Texas</v>
      </c>
    </row>
    <row r="493" spans="1:5" x14ac:dyDescent="0.35">
      <c r="A493" s="1">
        <v>492</v>
      </c>
      <c r="B493" s="1" t="s">
        <v>11</v>
      </c>
      <c r="C493" s="1">
        <v>31.82</v>
      </c>
      <c r="E493" s="1" t="str">
        <f>VLOOKUP(Borrower[[#This Row],[addr_state]],CodeState,2,FALSE)</f>
        <v>New York</v>
      </c>
    </row>
    <row r="494" spans="1:5" x14ac:dyDescent="0.35">
      <c r="A494" s="1">
        <v>493</v>
      </c>
      <c r="B494" s="1" t="s">
        <v>42</v>
      </c>
      <c r="C494" s="1">
        <v>17.2</v>
      </c>
      <c r="E494" s="1" t="str">
        <f>VLOOKUP(Borrower[[#This Row],[addr_state]],CodeState,2,FALSE)</f>
        <v>Massachusetts</v>
      </c>
    </row>
    <row r="495" spans="1:5" x14ac:dyDescent="0.35">
      <c r="A495" s="1">
        <v>494</v>
      </c>
      <c r="B495" s="1" t="s">
        <v>20</v>
      </c>
      <c r="C495" s="1">
        <v>24.07</v>
      </c>
      <c r="D495" s="1">
        <v>10.76</v>
      </c>
      <c r="E495" s="1" t="str">
        <f>VLOOKUP(Borrower[[#This Row],[addr_state]],CodeState,2,FALSE)</f>
        <v>Texas</v>
      </c>
    </row>
    <row r="496" spans="1:5" x14ac:dyDescent="0.35">
      <c r="A496" s="1">
        <v>495</v>
      </c>
      <c r="B496" s="1" t="s">
        <v>10</v>
      </c>
      <c r="C496" s="1">
        <v>19.03</v>
      </c>
      <c r="E496" s="1" t="str">
        <f>VLOOKUP(Borrower[[#This Row],[addr_state]],CodeState,2,FALSE)</f>
        <v>Arizona</v>
      </c>
    </row>
    <row r="497" spans="1:5" x14ac:dyDescent="0.35">
      <c r="A497" s="1">
        <v>496</v>
      </c>
      <c r="B497" s="1" t="s">
        <v>17</v>
      </c>
      <c r="C497" s="1">
        <v>16.399999999999999</v>
      </c>
      <c r="E497" s="1" t="str">
        <f>VLOOKUP(Borrower[[#This Row],[addr_state]],CodeState,2,FALSE)</f>
        <v>Ohio</v>
      </c>
    </row>
    <row r="498" spans="1:5" x14ac:dyDescent="0.35">
      <c r="A498" s="1">
        <v>497</v>
      </c>
      <c r="B498" s="1" t="s">
        <v>22</v>
      </c>
      <c r="C498" s="1">
        <v>5.69</v>
      </c>
      <c r="E498" s="1" t="str">
        <f>VLOOKUP(Borrower[[#This Row],[addr_state]],CodeState,2,FALSE)</f>
        <v>Virginia</v>
      </c>
    </row>
    <row r="499" spans="1:5" x14ac:dyDescent="0.35">
      <c r="A499" s="1">
        <v>498</v>
      </c>
      <c r="B499" s="1" t="s">
        <v>11</v>
      </c>
      <c r="C499" s="1">
        <v>13.65</v>
      </c>
      <c r="E499" s="1" t="str">
        <f>VLOOKUP(Borrower[[#This Row],[addr_state]],CodeState,2,FALSE)</f>
        <v>New York</v>
      </c>
    </row>
    <row r="500" spans="1:5" x14ac:dyDescent="0.35">
      <c r="A500" s="1">
        <v>499</v>
      </c>
      <c r="B500" s="1" t="s">
        <v>7</v>
      </c>
      <c r="C500" s="1">
        <v>12.46</v>
      </c>
      <c r="D500" s="1">
        <v>7.14</v>
      </c>
      <c r="E500" s="1" t="str">
        <f>VLOOKUP(Borrower[[#This Row],[addr_state]],CodeState,2,FALSE)</f>
        <v>Florida</v>
      </c>
    </row>
    <row r="501" spans="1:5" x14ac:dyDescent="0.35">
      <c r="A501" s="1">
        <v>500</v>
      </c>
      <c r="B501" s="1" t="s">
        <v>22</v>
      </c>
      <c r="C501" s="1">
        <v>12.31</v>
      </c>
      <c r="E501" s="1" t="str">
        <f>VLOOKUP(Borrower[[#This Row],[addr_state]],CodeState,2,FALSE)</f>
        <v>Virginia</v>
      </c>
    </row>
    <row r="502" spans="1:5" x14ac:dyDescent="0.35">
      <c r="A502" s="1">
        <v>501</v>
      </c>
      <c r="B502" s="1" t="s">
        <v>24</v>
      </c>
      <c r="C502" s="1">
        <v>22.64</v>
      </c>
      <c r="E502" s="1" t="str">
        <f>VLOOKUP(Borrower[[#This Row],[addr_state]],CodeState,2,FALSE)</f>
        <v>Oregon</v>
      </c>
    </row>
    <row r="503" spans="1:5" x14ac:dyDescent="0.35">
      <c r="A503" s="1">
        <v>502</v>
      </c>
      <c r="B503" s="1" t="s">
        <v>18</v>
      </c>
      <c r="C503" s="1">
        <v>12.17</v>
      </c>
      <c r="E503" s="1" t="str">
        <f>VLOOKUP(Borrower[[#This Row],[addr_state]],CodeState,2,FALSE)</f>
        <v>Michigan</v>
      </c>
    </row>
    <row r="504" spans="1:5" x14ac:dyDescent="0.35">
      <c r="A504" s="1">
        <v>503</v>
      </c>
      <c r="B504" s="1" t="s">
        <v>27</v>
      </c>
      <c r="C504" s="1">
        <v>31.98</v>
      </c>
      <c r="E504" s="1" t="str">
        <f>VLOOKUP(Borrower[[#This Row],[addr_state]],CodeState,2,FALSE)</f>
        <v>Colorado</v>
      </c>
    </row>
    <row r="505" spans="1:5" x14ac:dyDescent="0.35">
      <c r="A505" s="1">
        <v>504</v>
      </c>
      <c r="B505" s="1" t="s">
        <v>7</v>
      </c>
      <c r="C505" s="1">
        <v>30.15</v>
      </c>
      <c r="D505" s="1">
        <v>12.06</v>
      </c>
      <c r="E505" s="1" t="str">
        <f>VLOOKUP(Borrower[[#This Row],[addr_state]],CodeState,2,FALSE)</f>
        <v>Florida</v>
      </c>
    </row>
    <row r="506" spans="1:5" x14ac:dyDescent="0.35">
      <c r="A506" s="1">
        <v>505</v>
      </c>
      <c r="B506" s="1" t="s">
        <v>7</v>
      </c>
      <c r="C506" s="1">
        <v>22.75</v>
      </c>
      <c r="E506" s="1" t="str">
        <f>VLOOKUP(Borrower[[#This Row],[addr_state]],CodeState,2,FALSE)</f>
        <v>Florida</v>
      </c>
    </row>
    <row r="507" spans="1:5" x14ac:dyDescent="0.35">
      <c r="A507" s="1">
        <v>506</v>
      </c>
      <c r="B507" s="1" t="s">
        <v>31</v>
      </c>
      <c r="C507" s="1">
        <v>19.09</v>
      </c>
      <c r="E507" s="1" t="str">
        <f>VLOOKUP(Borrower[[#This Row],[addr_state]],CodeState,2,FALSE)</f>
        <v>Nevada</v>
      </c>
    </row>
    <row r="508" spans="1:5" x14ac:dyDescent="0.35">
      <c r="A508" s="1">
        <v>507</v>
      </c>
      <c r="B508" s="1" t="s">
        <v>24</v>
      </c>
      <c r="C508" s="1">
        <v>15.73</v>
      </c>
      <c r="E508" s="1" t="str">
        <f>VLOOKUP(Borrower[[#This Row],[addr_state]],CodeState,2,FALSE)</f>
        <v>Oregon</v>
      </c>
    </row>
    <row r="509" spans="1:5" x14ac:dyDescent="0.35">
      <c r="A509" s="1">
        <v>508</v>
      </c>
      <c r="B509" s="1" t="s">
        <v>7</v>
      </c>
      <c r="C509" s="1">
        <v>37.29</v>
      </c>
      <c r="E509" s="1" t="str">
        <f>VLOOKUP(Borrower[[#This Row],[addr_state]],CodeState,2,FALSE)</f>
        <v>Florida</v>
      </c>
    </row>
    <row r="510" spans="1:5" x14ac:dyDescent="0.35">
      <c r="A510" s="1">
        <v>509</v>
      </c>
      <c r="B510" s="1" t="s">
        <v>37</v>
      </c>
      <c r="C510" s="1">
        <v>26.24</v>
      </c>
      <c r="E510" s="1" t="str">
        <f>VLOOKUP(Borrower[[#This Row],[addr_state]],CodeState,2,FALSE)</f>
        <v>Alabama</v>
      </c>
    </row>
    <row r="511" spans="1:5" x14ac:dyDescent="0.35">
      <c r="A511" s="1">
        <v>510</v>
      </c>
      <c r="B511" s="1" t="s">
        <v>9</v>
      </c>
      <c r="C511" s="1">
        <v>25.66</v>
      </c>
      <c r="E511" s="1" t="str">
        <f>VLOOKUP(Borrower[[#This Row],[addr_state]],CodeState,2,FALSE)</f>
        <v>Illinois</v>
      </c>
    </row>
    <row r="512" spans="1:5" x14ac:dyDescent="0.35">
      <c r="A512" s="1">
        <v>511</v>
      </c>
      <c r="B512" s="1" t="s">
        <v>17</v>
      </c>
      <c r="C512" s="1">
        <v>22.32</v>
      </c>
      <c r="E512" s="1" t="str">
        <f>VLOOKUP(Borrower[[#This Row],[addr_state]],CodeState,2,FALSE)</f>
        <v>Ohio</v>
      </c>
    </row>
    <row r="513" spans="1:5" x14ac:dyDescent="0.35">
      <c r="A513" s="1">
        <v>512</v>
      </c>
      <c r="B513" s="1" t="s">
        <v>17</v>
      </c>
      <c r="C513" s="1">
        <v>12.12</v>
      </c>
      <c r="E513" s="1" t="str">
        <f>VLOOKUP(Borrower[[#This Row],[addr_state]],CodeState,2,FALSE)</f>
        <v>Ohio</v>
      </c>
    </row>
    <row r="514" spans="1:5" x14ac:dyDescent="0.35">
      <c r="A514" s="1">
        <v>513</v>
      </c>
      <c r="B514" s="1" t="s">
        <v>23</v>
      </c>
      <c r="C514" s="1">
        <v>27.18</v>
      </c>
      <c r="E514" s="1" t="str">
        <f>VLOOKUP(Borrower[[#This Row],[addr_state]],CodeState,2,FALSE)</f>
        <v>New Jersey</v>
      </c>
    </row>
    <row r="515" spans="1:5" x14ac:dyDescent="0.35">
      <c r="A515" s="1">
        <v>514</v>
      </c>
      <c r="B515" s="1" t="s">
        <v>15</v>
      </c>
      <c r="C515" s="1">
        <v>10.08</v>
      </c>
      <c r="E515" s="1" t="str">
        <f>VLOOKUP(Borrower[[#This Row],[addr_state]],CodeState,2,FALSE)</f>
        <v>Georgia</v>
      </c>
    </row>
    <row r="516" spans="1:5" x14ac:dyDescent="0.35">
      <c r="A516" s="1">
        <v>515</v>
      </c>
      <c r="B516" s="1" t="s">
        <v>23</v>
      </c>
      <c r="C516" s="1">
        <v>27.6</v>
      </c>
      <c r="E516" s="1" t="str">
        <f>VLOOKUP(Borrower[[#This Row],[addr_state]],CodeState,2,FALSE)</f>
        <v>New Jersey</v>
      </c>
    </row>
    <row r="517" spans="1:5" x14ac:dyDescent="0.35">
      <c r="A517" s="1">
        <v>516</v>
      </c>
      <c r="B517" s="1" t="s">
        <v>8</v>
      </c>
      <c r="C517" s="1">
        <v>29.5</v>
      </c>
      <c r="D517" s="1">
        <v>24.3</v>
      </c>
      <c r="E517" s="1" t="str">
        <f>VLOOKUP(Borrower[[#This Row],[addr_state]],CodeState,2,FALSE)</f>
        <v>Oklahoma</v>
      </c>
    </row>
    <row r="518" spans="1:5" x14ac:dyDescent="0.35">
      <c r="A518" s="1">
        <v>517</v>
      </c>
      <c r="B518" s="1" t="s">
        <v>38</v>
      </c>
      <c r="C518" s="1">
        <v>19.14</v>
      </c>
      <c r="E518" s="1" t="str">
        <f>VLOOKUP(Borrower[[#This Row],[addr_state]],CodeState,2,FALSE)</f>
        <v>Tennessee</v>
      </c>
    </row>
    <row r="519" spans="1:5" x14ac:dyDescent="0.35">
      <c r="A519" s="1">
        <v>518</v>
      </c>
      <c r="B519" s="1" t="s">
        <v>6</v>
      </c>
      <c r="C519" s="1">
        <v>12.55</v>
      </c>
      <c r="E519" s="1" t="str">
        <f>VLOOKUP(Borrower[[#This Row],[addr_state]],CodeState,2,FALSE)</f>
        <v>California</v>
      </c>
    </row>
    <row r="520" spans="1:5" x14ac:dyDescent="0.35">
      <c r="A520" s="1">
        <v>519</v>
      </c>
      <c r="B520" s="1" t="s">
        <v>38</v>
      </c>
      <c r="C520" s="1">
        <v>38.99</v>
      </c>
      <c r="D520" s="1">
        <v>27.13</v>
      </c>
      <c r="E520" s="1" t="str">
        <f>VLOOKUP(Borrower[[#This Row],[addr_state]],CodeState,2,FALSE)</f>
        <v>Tennessee</v>
      </c>
    </row>
    <row r="521" spans="1:5" x14ac:dyDescent="0.35">
      <c r="A521" s="1">
        <v>520</v>
      </c>
      <c r="B521" s="1" t="s">
        <v>7</v>
      </c>
      <c r="C521" s="1">
        <v>14.19</v>
      </c>
      <c r="E521" s="1" t="str">
        <f>VLOOKUP(Borrower[[#This Row],[addr_state]],CodeState,2,FALSE)</f>
        <v>Florida</v>
      </c>
    </row>
    <row r="522" spans="1:5" x14ac:dyDescent="0.35">
      <c r="A522" s="1">
        <v>521</v>
      </c>
      <c r="B522" s="1" t="s">
        <v>18</v>
      </c>
      <c r="C522" s="1">
        <v>10.199999999999999</v>
      </c>
      <c r="D522" s="1">
        <v>14.62</v>
      </c>
      <c r="E522" s="1" t="str">
        <f>VLOOKUP(Borrower[[#This Row],[addr_state]],CodeState,2,FALSE)</f>
        <v>Michigan</v>
      </c>
    </row>
    <row r="523" spans="1:5" x14ac:dyDescent="0.35">
      <c r="A523" s="1">
        <v>522</v>
      </c>
      <c r="B523" s="1" t="s">
        <v>44</v>
      </c>
      <c r="C523" s="1">
        <v>13.77</v>
      </c>
      <c r="E523" s="1" t="str">
        <f>VLOOKUP(Borrower[[#This Row],[addr_state]],CodeState,2,FALSE)</f>
        <v>Montana</v>
      </c>
    </row>
    <row r="524" spans="1:5" x14ac:dyDescent="0.35">
      <c r="A524" s="1">
        <v>523</v>
      </c>
      <c r="B524" s="1" t="s">
        <v>24</v>
      </c>
      <c r="C524" s="1">
        <v>28.26</v>
      </c>
      <c r="E524" s="1" t="str">
        <f>VLOOKUP(Borrower[[#This Row],[addr_state]],CodeState,2,FALSE)</f>
        <v>Oregon</v>
      </c>
    </row>
    <row r="525" spans="1:5" x14ac:dyDescent="0.35">
      <c r="A525" s="1">
        <v>524</v>
      </c>
      <c r="B525" s="1" t="s">
        <v>23</v>
      </c>
      <c r="C525" s="1">
        <v>19.43</v>
      </c>
      <c r="E525" s="1" t="str">
        <f>VLOOKUP(Borrower[[#This Row],[addr_state]],CodeState,2,FALSE)</f>
        <v>New Jersey</v>
      </c>
    </row>
    <row r="526" spans="1:5" x14ac:dyDescent="0.35">
      <c r="A526" s="1">
        <v>525</v>
      </c>
      <c r="B526" s="1" t="s">
        <v>16</v>
      </c>
      <c r="C526" s="1">
        <v>17.07</v>
      </c>
      <c r="D526" s="1">
        <v>15.48</v>
      </c>
      <c r="E526" s="1" t="str">
        <f>VLOOKUP(Borrower[[#This Row],[addr_state]],CodeState,2,FALSE)</f>
        <v>Washington</v>
      </c>
    </row>
    <row r="527" spans="1:5" x14ac:dyDescent="0.35">
      <c r="A527" s="1">
        <v>526</v>
      </c>
      <c r="B527" s="1" t="s">
        <v>49</v>
      </c>
      <c r="C527" s="1">
        <v>9.1199999999999992</v>
      </c>
      <c r="E527" s="1" t="str">
        <f>VLOOKUP(Borrower[[#This Row],[addr_state]],CodeState,2,FALSE)</f>
        <v>Kansas</v>
      </c>
    </row>
    <row r="528" spans="1:5" x14ac:dyDescent="0.35">
      <c r="A528" s="1">
        <v>527</v>
      </c>
      <c r="B528" s="1" t="s">
        <v>44</v>
      </c>
      <c r="C528" s="1">
        <v>35.07</v>
      </c>
      <c r="D528" s="1">
        <v>25.93</v>
      </c>
      <c r="E528" s="1" t="str">
        <f>VLOOKUP(Borrower[[#This Row],[addr_state]],CodeState,2,FALSE)</f>
        <v>Montana</v>
      </c>
    </row>
    <row r="529" spans="1:5" x14ac:dyDescent="0.35">
      <c r="A529" s="1">
        <v>528</v>
      </c>
      <c r="B529" s="1" t="s">
        <v>6</v>
      </c>
      <c r="C529" s="1">
        <v>31.22</v>
      </c>
      <c r="E529" s="1" t="str">
        <f>VLOOKUP(Borrower[[#This Row],[addr_state]],CodeState,2,FALSE)</f>
        <v>California</v>
      </c>
    </row>
    <row r="530" spans="1:5" x14ac:dyDescent="0.35">
      <c r="A530" s="1">
        <v>529</v>
      </c>
      <c r="B530" s="1" t="s">
        <v>6</v>
      </c>
      <c r="C530" s="1">
        <v>16.100000000000001</v>
      </c>
      <c r="E530" s="1" t="str">
        <f>VLOOKUP(Borrower[[#This Row],[addr_state]],CodeState,2,FALSE)</f>
        <v>California</v>
      </c>
    </row>
    <row r="531" spans="1:5" x14ac:dyDescent="0.35">
      <c r="A531" s="1">
        <v>530</v>
      </c>
      <c r="B531" s="1" t="s">
        <v>18</v>
      </c>
      <c r="C531" s="1">
        <v>71.599999999999994</v>
      </c>
      <c r="D531" s="1">
        <v>23.87</v>
      </c>
      <c r="E531" s="1" t="str">
        <f>VLOOKUP(Borrower[[#This Row],[addr_state]],CodeState,2,FALSE)</f>
        <v>Michigan</v>
      </c>
    </row>
    <row r="532" spans="1:5" x14ac:dyDescent="0.35">
      <c r="A532" s="1">
        <v>531</v>
      </c>
      <c r="B532" s="1" t="s">
        <v>15</v>
      </c>
      <c r="C532" s="1">
        <v>12.43</v>
      </c>
      <c r="D532" s="1">
        <v>20.29</v>
      </c>
      <c r="E532" s="1" t="str">
        <f>VLOOKUP(Borrower[[#This Row],[addr_state]],CodeState,2,FALSE)</f>
        <v>Georgia</v>
      </c>
    </row>
    <row r="533" spans="1:5" x14ac:dyDescent="0.35">
      <c r="A533" s="1">
        <v>532</v>
      </c>
      <c r="B533" s="1" t="s">
        <v>45</v>
      </c>
      <c r="C533" s="1">
        <v>11.07</v>
      </c>
      <c r="D533" s="1">
        <v>12.61</v>
      </c>
      <c r="E533" s="1" t="str">
        <f>VLOOKUP(Borrower[[#This Row],[addr_state]],CodeState,2,FALSE)</f>
        <v>West Virginia</v>
      </c>
    </row>
    <row r="534" spans="1:5" x14ac:dyDescent="0.35">
      <c r="A534" s="1">
        <v>533</v>
      </c>
      <c r="B534" s="1" t="s">
        <v>15</v>
      </c>
      <c r="C534" s="1">
        <v>50.4</v>
      </c>
      <c r="D534" s="1">
        <v>23.53</v>
      </c>
      <c r="E534" s="1" t="str">
        <f>VLOOKUP(Borrower[[#This Row],[addr_state]],CodeState,2,FALSE)</f>
        <v>Georgia</v>
      </c>
    </row>
    <row r="535" spans="1:5" x14ac:dyDescent="0.35">
      <c r="A535" s="1">
        <v>534</v>
      </c>
      <c r="B535" s="1" t="s">
        <v>8</v>
      </c>
      <c r="C535" s="1">
        <v>38.549999999999997</v>
      </c>
      <c r="E535" s="1" t="str">
        <f>VLOOKUP(Borrower[[#This Row],[addr_state]],CodeState,2,FALSE)</f>
        <v>Oklahoma</v>
      </c>
    </row>
    <row r="536" spans="1:5" x14ac:dyDescent="0.35">
      <c r="A536" s="1">
        <v>535</v>
      </c>
      <c r="B536" s="1" t="s">
        <v>11</v>
      </c>
      <c r="C536" s="1">
        <v>14.09</v>
      </c>
      <c r="E536" s="1" t="str">
        <f>VLOOKUP(Borrower[[#This Row],[addr_state]],CodeState,2,FALSE)</f>
        <v>New York</v>
      </c>
    </row>
    <row r="537" spans="1:5" x14ac:dyDescent="0.35">
      <c r="A537" s="1">
        <v>536</v>
      </c>
      <c r="B537" s="1" t="s">
        <v>42</v>
      </c>
      <c r="C537" s="1">
        <v>9.4700000000000006</v>
      </c>
      <c r="E537" s="1" t="str">
        <f>VLOOKUP(Borrower[[#This Row],[addr_state]],CodeState,2,FALSE)</f>
        <v>Massachusetts</v>
      </c>
    </row>
    <row r="538" spans="1:5" x14ac:dyDescent="0.35">
      <c r="A538" s="1">
        <v>537</v>
      </c>
      <c r="B538" s="1" t="s">
        <v>29</v>
      </c>
      <c r="C538" s="1">
        <v>3.29</v>
      </c>
      <c r="E538" s="1" t="str">
        <f>VLOOKUP(Borrower[[#This Row],[addr_state]],CodeState,2,FALSE)</f>
        <v>Missouri</v>
      </c>
    </row>
    <row r="539" spans="1:5" x14ac:dyDescent="0.35">
      <c r="A539" s="1">
        <v>538</v>
      </c>
      <c r="B539" s="1" t="s">
        <v>7</v>
      </c>
      <c r="C539" s="1">
        <v>25.72</v>
      </c>
      <c r="E539" s="1" t="str">
        <f>VLOOKUP(Borrower[[#This Row],[addr_state]],CodeState,2,FALSE)</f>
        <v>Florida</v>
      </c>
    </row>
    <row r="540" spans="1:5" x14ac:dyDescent="0.35">
      <c r="A540" s="1">
        <v>539</v>
      </c>
      <c r="B540" s="1" t="s">
        <v>9</v>
      </c>
      <c r="C540" s="1">
        <v>12.98</v>
      </c>
      <c r="E540" s="1" t="str">
        <f>VLOOKUP(Borrower[[#This Row],[addr_state]],CodeState,2,FALSE)</f>
        <v>Illinois</v>
      </c>
    </row>
    <row r="541" spans="1:5" x14ac:dyDescent="0.35">
      <c r="A541" s="1">
        <v>540</v>
      </c>
      <c r="B541" s="1" t="s">
        <v>9</v>
      </c>
      <c r="C541" s="1">
        <v>18.239999999999998</v>
      </c>
      <c r="E541" s="1" t="str">
        <f>VLOOKUP(Borrower[[#This Row],[addr_state]],CodeState,2,FALSE)</f>
        <v>Illinois</v>
      </c>
    </row>
    <row r="542" spans="1:5" x14ac:dyDescent="0.35">
      <c r="A542" s="1">
        <v>541</v>
      </c>
      <c r="B542" s="1" t="s">
        <v>26</v>
      </c>
      <c r="C542" s="1">
        <v>22.67</v>
      </c>
      <c r="E542" s="1" t="str">
        <f>VLOOKUP(Borrower[[#This Row],[addr_state]],CodeState,2,FALSE)</f>
        <v>Pennsylvania</v>
      </c>
    </row>
    <row r="543" spans="1:5" x14ac:dyDescent="0.35">
      <c r="A543" s="1">
        <v>542</v>
      </c>
      <c r="B543" s="1" t="s">
        <v>6</v>
      </c>
      <c r="C543" s="1">
        <v>29.38</v>
      </c>
      <c r="E543" s="1" t="str">
        <f>VLOOKUP(Borrower[[#This Row],[addr_state]],CodeState,2,FALSE)</f>
        <v>California</v>
      </c>
    </row>
    <row r="544" spans="1:5" x14ac:dyDescent="0.35">
      <c r="A544" s="1">
        <v>543</v>
      </c>
      <c r="B544" s="1" t="s">
        <v>23</v>
      </c>
      <c r="C544" s="1">
        <v>13.42</v>
      </c>
      <c r="D544" s="1">
        <v>16.14</v>
      </c>
      <c r="E544" s="1" t="str">
        <f>VLOOKUP(Borrower[[#This Row],[addr_state]],CodeState,2,FALSE)</f>
        <v>New Jersey</v>
      </c>
    </row>
    <row r="545" spans="1:5" x14ac:dyDescent="0.35">
      <c r="A545" s="1">
        <v>544</v>
      </c>
      <c r="B545" s="1" t="s">
        <v>7</v>
      </c>
      <c r="C545" s="1">
        <v>5.71</v>
      </c>
      <c r="E545" s="1" t="str">
        <f>VLOOKUP(Borrower[[#This Row],[addr_state]],CodeState,2,FALSE)</f>
        <v>Florida</v>
      </c>
    </row>
    <row r="546" spans="1:5" x14ac:dyDescent="0.35">
      <c r="A546" s="1">
        <v>545</v>
      </c>
      <c r="B546" s="1" t="s">
        <v>7</v>
      </c>
      <c r="C546" s="1">
        <v>15.3</v>
      </c>
      <c r="E546" s="1" t="str">
        <f>VLOOKUP(Borrower[[#This Row],[addr_state]],CodeState,2,FALSE)</f>
        <v>Florida</v>
      </c>
    </row>
    <row r="547" spans="1:5" x14ac:dyDescent="0.35">
      <c r="A547" s="1">
        <v>546</v>
      </c>
      <c r="B547" s="1" t="s">
        <v>20</v>
      </c>
      <c r="C547" s="1">
        <v>18.18</v>
      </c>
      <c r="E547" s="1" t="str">
        <f>VLOOKUP(Borrower[[#This Row],[addr_state]],CodeState,2,FALSE)</f>
        <v>Texas</v>
      </c>
    </row>
    <row r="548" spans="1:5" x14ac:dyDescent="0.35">
      <c r="A548" s="1">
        <v>547</v>
      </c>
      <c r="B548" s="1" t="s">
        <v>29</v>
      </c>
      <c r="C548" s="1">
        <v>31.52</v>
      </c>
      <c r="E548" s="1" t="str">
        <f>VLOOKUP(Borrower[[#This Row],[addr_state]],CodeState,2,FALSE)</f>
        <v>Missouri</v>
      </c>
    </row>
    <row r="549" spans="1:5" x14ac:dyDescent="0.35">
      <c r="A549" s="1">
        <v>548</v>
      </c>
      <c r="B549" s="1" t="s">
        <v>47</v>
      </c>
      <c r="C549" s="1">
        <v>11.82</v>
      </c>
      <c r="E549" s="1" t="str">
        <f>VLOOKUP(Borrower[[#This Row],[addr_state]],CodeState,2,FALSE)</f>
        <v>Nebraska</v>
      </c>
    </row>
    <row r="550" spans="1:5" x14ac:dyDescent="0.35">
      <c r="A550" s="1">
        <v>549</v>
      </c>
      <c r="B550" s="1" t="s">
        <v>6</v>
      </c>
      <c r="C550" s="1">
        <v>11.49</v>
      </c>
      <c r="E550" s="1" t="str">
        <f>VLOOKUP(Borrower[[#This Row],[addr_state]],CodeState,2,FALSE)</f>
        <v>California</v>
      </c>
    </row>
    <row r="551" spans="1:5" x14ac:dyDescent="0.35">
      <c r="A551" s="1">
        <v>550</v>
      </c>
      <c r="B551" s="1" t="s">
        <v>19</v>
      </c>
      <c r="C551" s="1">
        <v>15.9</v>
      </c>
      <c r="E551" s="1" t="str">
        <f>VLOOKUP(Borrower[[#This Row],[addr_state]],CodeState,2,FALSE)</f>
        <v>North Carolina</v>
      </c>
    </row>
    <row r="552" spans="1:5" x14ac:dyDescent="0.35">
      <c r="A552" s="1">
        <v>551</v>
      </c>
      <c r="B552" s="1" t="s">
        <v>23</v>
      </c>
      <c r="C552" s="1">
        <v>32.99</v>
      </c>
      <c r="E552" s="1" t="str">
        <f>VLOOKUP(Borrower[[#This Row],[addr_state]],CodeState,2,FALSE)</f>
        <v>New Jersey</v>
      </c>
    </row>
    <row r="553" spans="1:5" x14ac:dyDescent="0.35">
      <c r="A553" s="1">
        <v>552</v>
      </c>
      <c r="B553" s="1" t="s">
        <v>49</v>
      </c>
      <c r="C553" s="1">
        <v>19.97</v>
      </c>
      <c r="E553" s="1" t="str">
        <f>VLOOKUP(Borrower[[#This Row],[addr_state]],CodeState,2,FALSE)</f>
        <v>Kansas</v>
      </c>
    </row>
    <row r="554" spans="1:5" x14ac:dyDescent="0.35">
      <c r="A554" s="1">
        <v>553</v>
      </c>
      <c r="B554" s="1" t="s">
        <v>6</v>
      </c>
      <c r="C554" s="1">
        <v>8.31</v>
      </c>
      <c r="E554" s="1" t="str">
        <f>VLOOKUP(Borrower[[#This Row],[addr_state]],CodeState,2,FALSE)</f>
        <v>California</v>
      </c>
    </row>
    <row r="555" spans="1:5" x14ac:dyDescent="0.35">
      <c r="A555" s="1">
        <v>554</v>
      </c>
      <c r="B555" s="1" t="s">
        <v>18</v>
      </c>
      <c r="C555" s="1">
        <v>16.82</v>
      </c>
      <c r="E555" s="1" t="str">
        <f>VLOOKUP(Borrower[[#This Row],[addr_state]],CodeState,2,FALSE)</f>
        <v>Michigan</v>
      </c>
    </row>
    <row r="556" spans="1:5" x14ac:dyDescent="0.35">
      <c r="A556" s="1">
        <v>555</v>
      </c>
      <c r="B556" s="1" t="s">
        <v>32</v>
      </c>
      <c r="C556" s="1">
        <v>12.12</v>
      </c>
      <c r="E556" s="1" t="str">
        <f>VLOOKUP(Borrower[[#This Row],[addr_state]],CodeState,2,FALSE)</f>
        <v>Wisconsin</v>
      </c>
    </row>
    <row r="557" spans="1:5" x14ac:dyDescent="0.35">
      <c r="A557" s="1">
        <v>556</v>
      </c>
      <c r="B557" s="1" t="s">
        <v>6</v>
      </c>
      <c r="C557" s="1">
        <v>11.78</v>
      </c>
      <c r="E557" s="1" t="str">
        <f>VLOOKUP(Borrower[[#This Row],[addr_state]],CodeState,2,FALSE)</f>
        <v>California</v>
      </c>
    </row>
    <row r="558" spans="1:5" x14ac:dyDescent="0.35">
      <c r="A558" s="1">
        <v>557</v>
      </c>
      <c r="B558" s="1" t="s">
        <v>23</v>
      </c>
      <c r="C558" s="1">
        <v>23.47</v>
      </c>
      <c r="D558" s="1">
        <v>24.92</v>
      </c>
      <c r="E558" s="1" t="str">
        <f>VLOOKUP(Borrower[[#This Row],[addr_state]],CodeState,2,FALSE)</f>
        <v>New Jersey</v>
      </c>
    </row>
    <row r="559" spans="1:5" x14ac:dyDescent="0.35">
      <c r="A559" s="1">
        <v>558</v>
      </c>
      <c r="B559" s="1" t="s">
        <v>23</v>
      </c>
      <c r="C559" s="1">
        <v>15.35</v>
      </c>
      <c r="E559" s="1" t="str">
        <f>VLOOKUP(Borrower[[#This Row],[addr_state]],CodeState,2,FALSE)</f>
        <v>New Jersey</v>
      </c>
    </row>
    <row r="560" spans="1:5" x14ac:dyDescent="0.35">
      <c r="A560" s="1">
        <v>559</v>
      </c>
      <c r="B560" s="1" t="s">
        <v>7</v>
      </c>
      <c r="C560" s="1">
        <v>19.88</v>
      </c>
      <c r="D560" s="1">
        <v>19.23</v>
      </c>
      <c r="E560" s="1" t="str">
        <f>VLOOKUP(Borrower[[#This Row],[addr_state]],CodeState,2,FALSE)</f>
        <v>Florida</v>
      </c>
    </row>
    <row r="561" spans="1:5" x14ac:dyDescent="0.35">
      <c r="A561" s="1">
        <v>560</v>
      </c>
      <c r="B561" s="1" t="s">
        <v>29</v>
      </c>
      <c r="C561" s="1">
        <v>8.73</v>
      </c>
      <c r="E561" s="1" t="str">
        <f>VLOOKUP(Borrower[[#This Row],[addr_state]],CodeState,2,FALSE)</f>
        <v>Missouri</v>
      </c>
    </row>
    <row r="562" spans="1:5" x14ac:dyDescent="0.35">
      <c r="A562" s="1">
        <v>561</v>
      </c>
      <c r="B562" s="1" t="s">
        <v>17</v>
      </c>
      <c r="C562" s="1">
        <v>36.64</v>
      </c>
      <c r="E562" s="1" t="str">
        <f>VLOOKUP(Borrower[[#This Row],[addr_state]],CodeState,2,FALSE)</f>
        <v>Ohio</v>
      </c>
    </row>
    <row r="563" spans="1:5" x14ac:dyDescent="0.35">
      <c r="A563" s="1">
        <v>562</v>
      </c>
      <c r="B563" s="1" t="s">
        <v>24</v>
      </c>
      <c r="C563" s="1">
        <v>69.47</v>
      </c>
      <c r="D563" s="1">
        <v>9.1</v>
      </c>
      <c r="E563" s="1" t="str">
        <f>VLOOKUP(Borrower[[#This Row],[addr_state]],CodeState,2,FALSE)</f>
        <v>Oregon</v>
      </c>
    </row>
    <row r="564" spans="1:5" x14ac:dyDescent="0.35">
      <c r="A564" s="1">
        <v>563</v>
      </c>
      <c r="B564" s="1" t="s">
        <v>6</v>
      </c>
      <c r="C564" s="1">
        <v>17.63</v>
      </c>
      <c r="E564" s="1" t="str">
        <f>VLOOKUP(Borrower[[#This Row],[addr_state]],CodeState,2,FALSE)</f>
        <v>California</v>
      </c>
    </row>
    <row r="565" spans="1:5" x14ac:dyDescent="0.35">
      <c r="A565" s="1">
        <v>564</v>
      </c>
      <c r="B565" s="1" t="s">
        <v>28</v>
      </c>
      <c r="C565" s="1">
        <v>13.22</v>
      </c>
      <c r="E565" s="1" t="str">
        <f>VLOOKUP(Borrower[[#This Row],[addr_state]],CodeState,2,FALSE)</f>
        <v>Minnesota</v>
      </c>
    </row>
    <row r="566" spans="1:5" x14ac:dyDescent="0.35">
      <c r="A566" s="1">
        <v>565</v>
      </c>
      <c r="B566" s="1" t="s">
        <v>11</v>
      </c>
      <c r="C566" s="1">
        <v>2.97</v>
      </c>
      <c r="E566" s="1" t="str">
        <f>VLOOKUP(Borrower[[#This Row],[addr_state]],CodeState,2,FALSE)</f>
        <v>New York</v>
      </c>
    </row>
    <row r="567" spans="1:5" x14ac:dyDescent="0.35">
      <c r="A567" s="1">
        <v>566</v>
      </c>
      <c r="B567" s="1" t="s">
        <v>6</v>
      </c>
      <c r="C567" s="1">
        <v>12.98</v>
      </c>
      <c r="E567" s="1" t="str">
        <f>VLOOKUP(Borrower[[#This Row],[addr_state]],CodeState,2,FALSE)</f>
        <v>California</v>
      </c>
    </row>
    <row r="568" spans="1:5" x14ac:dyDescent="0.35">
      <c r="A568" s="1">
        <v>567</v>
      </c>
      <c r="B568" s="1" t="s">
        <v>20</v>
      </c>
      <c r="C568" s="1">
        <v>19.559999999999999</v>
      </c>
      <c r="E568" s="1" t="str">
        <f>VLOOKUP(Borrower[[#This Row],[addr_state]],CodeState,2,FALSE)</f>
        <v>Texas</v>
      </c>
    </row>
    <row r="569" spans="1:5" x14ac:dyDescent="0.35">
      <c r="A569" s="1">
        <v>568</v>
      </c>
      <c r="B569" s="1" t="s">
        <v>17</v>
      </c>
      <c r="C569" s="1">
        <v>31.3</v>
      </c>
      <c r="E569" s="1" t="str">
        <f>VLOOKUP(Borrower[[#This Row],[addr_state]],CodeState,2,FALSE)</f>
        <v>Ohio</v>
      </c>
    </row>
    <row r="570" spans="1:5" x14ac:dyDescent="0.35">
      <c r="A570" s="1">
        <v>569</v>
      </c>
      <c r="B570" s="1" t="s">
        <v>6</v>
      </c>
      <c r="C570" s="1">
        <v>12.71</v>
      </c>
      <c r="E570" s="1" t="str">
        <f>VLOOKUP(Borrower[[#This Row],[addr_state]],CodeState,2,FALSE)</f>
        <v>California</v>
      </c>
    </row>
    <row r="571" spans="1:5" x14ac:dyDescent="0.35">
      <c r="A571" s="1">
        <v>570</v>
      </c>
      <c r="B571" s="1" t="s">
        <v>9</v>
      </c>
      <c r="C571" s="1">
        <v>6.72</v>
      </c>
      <c r="E571" s="1" t="str">
        <f>VLOOKUP(Borrower[[#This Row],[addr_state]],CodeState,2,FALSE)</f>
        <v>Illinois</v>
      </c>
    </row>
    <row r="572" spans="1:5" x14ac:dyDescent="0.35">
      <c r="A572" s="1">
        <v>571</v>
      </c>
      <c r="B572" s="1" t="s">
        <v>38</v>
      </c>
      <c r="C572" s="1">
        <v>20.09</v>
      </c>
      <c r="D572" s="1">
        <v>11.14</v>
      </c>
      <c r="E572" s="1" t="str">
        <f>VLOOKUP(Borrower[[#This Row],[addr_state]],CodeState,2,FALSE)</f>
        <v>Tennessee</v>
      </c>
    </row>
    <row r="573" spans="1:5" x14ac:dyDescent="0.35">
      <c r="A573" s="1">
        <v>572</v>
      </c>
      <c r="B573" s="1" t="s">
        <v>35</v>
      </c>
      <c r="C573" s="1">
        <v>20.18</v>
      </c>
      <c r="E573" s="1" t="str">
        <f>VLOOKUP(Borrower[[#This Row],[addr_state]],CodeState,2,FALSE)</f>
        <v>Louisiana</v>
      </c>
    </row>
    <row r="574" spans="1:5" x14ac:dyDescent="0.35">
      <c r="A574" s="1">
        <v>573</v>
      </c>
      <c r="B574" s="1" t="s">
        <v>7</v>
      </c>
      <c r="C574" s="1">
        <v>39.270000000000003</v>
      </c>
      <c r="E574" s="1" t="str">
        <f>VLOOKUP(Borrower[[#This Row],[addr_state]],CodeState,2,FALSE)</f>
        <v>Florida</v>
      </c>
    </row>
    <row r="575" spans="1:5" x14ac:dyDescent="0.35">
      <c r="A575" s="1">
        <v>574</v>
      </c>
      <c r="B575" s="1" t="s">
        <v>27</v>
      </c>
      <c r="C575" s="1">
        <v>13.11</v>
      </c>
      <c r="E575" s="1" t="str">
        <f>VLOOKUP(Borrower[[#This Row],[addr_state]],CodeState,2,FALSE)</f>
        <v>Colorado</v>
      </c>
    </row>
    <row r="576" spans="1:5" x14ac:dyDescent="0.35">
      <c r="A576" s="1">
        <v>575</v>
      </c>
      <c r="B576" s="1" t="s">
        <v>7</v>
      </c>
      <c r="C576" s="1">
        <v>47.76</v>
      </c>
      <c r="D576" s="1">
        <v>35.14</v>
      </c>
      <c r="E576" s="1" t="str">
        <f>VLOOKUP(Borrower[[#This Row],[addr_state]],CodeState,2,FALSE)</f>
        <v>Florida</v>
      </c>
    </row>
    <row r="577" spans="1:5" x14ac:dyDescent="0.35">
      <c r="A577" s="1">
        <v>576</v>
      </c>
      <c r="B577" s="1" t="s">
        <v>32</v>
      </c>
      <c r="C577" s="1">
        <v>20.45</v>
      </c>
      <c r="E577" s="1" t="str">
        <f>VLOOKUP(Borrower[[#This Row],[addr_state]],CodeState,2,FALSE)</f>
        <v>Wisconsin</v>
      </c>
    </row>
    <row r="578" spans="1:5" x14ac:dyDescent="0.35">
      <c r="A578" s="1">
        <v>577</v>
      </c>
      <c r="B578" s="1" t="s">
        <v>6</v>
      </c>
      <c r="C578" s="1">
        <v>3.53</v>
      </c>
      <c r="E578" s="1" t="str">
        <f>VLOOKUP(Borrower[[#This Row],[addr_state]],CodeState,2,FALSE)</f>
        <v>California</v>
      </c>
    </row>
    <row r="579" spans="1:5" x14ac:dyDescent="0.35">
      <c r="A579" s="1">
        <v>578</v>
      </c>
      <c r="B579" s="1" t="s">
        <v>6</v>
      </c>
      <c r="C579" s="1">
        <v>5.83</v>
      </c>
      <c r="E579" s="1" t="str">
        <f>VLOOKUP(Borrower[[#This Row],[addr_state]],CodeState,2,FALSE)</f>
        <v>California</v>
      </c>
    </row>
    <row r="580" spans="1:5" x14ac:dyDescent="0.35">
      <c r="A580" s="1">
        <v>579</v>
      </c>
      <c r="B580" s="1" t="s">
        <v>11</v>
      </c>
      <c r="C580" s="1">
        <v>17.149999999999999</v>
      </c>
      <c r="E580" s="1" t="str">
        <f>VLOOKUP(Borrower[[#This Row],[addr_state]],CodeState,2,FALSE)</f>
        <v>New York</v>
      </c>
    </row>
    <row r="581" spans="1:5" x14ac:dyDescent="0.35">
      <c r="A581" s="1">
        <v>580</v>
      </c>
      <c r="B581" s="1" t="s">
        <v>13</v>
      </c>
      <c r="C581" s="1">
        <v>20.25</v>
      </c>
      <c r="E581" s="1" t="str">
        <f>VLOOKUP(Borrower[[#This Row],[addr_state]],CodeState,2,FALSE)</f>
        <v>Indiana</v>
      </c>
    </row>
    <row r="582" spans="1:5" x14ac:dyDescent="0.35">
      <c r="A582" s="1">
        <v>581</v>
      </c>
      <c r="B582" s="1" t="s">
        <v>20</v>
      </c>
      <c r="C582" s="1">
        <v>18.72</v>
      </c>
      <c r="E582" s="1" t="str">
        <f>VLOOKUP(Borrower[[#This Row],[addr_state]],CodeState,2,FALSE)</f>
        <v>Texas</v>
      </c>
    </row>
    <row r="583" spans="1:5" x14ac:dyDescent="0.35">
      <c r="A583" s="1">
        <v>582</v>
      </c>
      <c r="B583" s="1" t="s">
        <v>6</v>
      </c>
      <c r="C583" s="1">
        <v>9.17</v>
      </c>
      <c r="E583" s="1" t="str">
        <f>VLOOKUP(Borrower[[#This Row],[addr_state]],CodeState,2,FALSE)</f>
        <v>California</v>
      </c>
    </row>
    <row r="584" spans="1:5" x14ac:dyDescent="0.35">
      <c r="A584" s="1">
        <v>583</v>
      </c>
      <c r="B584" s="1" t="s">
        <v>6</v>
      </c>
      <c r="C584" s="1">
        <v>3.26</v>
      </c>
      <c r="E584" s="1" t="str">
        <f>VLOOKUP(Borrower[[#This Row],[addr_state]],CodeState,2,FALSE)</f>
        <v>California</v>
      </c>
    </row>
    <row r="585" spans="1:5" x14ac:dyDescent="0.35">
      <c r="A585" s="1">
        <v>584</v>
      </c>
      <c r="B585" s="1" t="s">
        <v>11</v>
      </c>
      <c r="C585" s="1">
        <v>15.96</v>
      </c>
      <c r="E585" s="1" t="str">
        <f>VLOOKUP(Borrower[[#This Row],[addr_state]],CodeState,2,FALSE)</f>
        <v>New York</v>
      </c>
    </row>
    <row r="586" spans="1:5" x14ac:dyDescent="0.35">
      <c r="A586" s="1">
        <v>585</v>
      </c>
      <c r="B586" s="1" t="s">
        <v>37</v>
      </c>
      <c r="C586" s="1">
        <v>10.029999999999999</v>
      </c>
      <c r="E586" s="1" t="str">
        <f>VLOOKUP(Borrower[[#This Row],[addr_state]],CodeState,2,FALSE)</f>
        <v>Alabama</v>
      </c>
    </row>
    <row r="587" spans="1:5" x14ac:dyDescent="0.35">
      <c r="A587" s="1">
        <v>586</v>
      </c>
      <c r="B587" s="1" t="s">
        <v>34</v>
      </c>
      <c r="C587" s="1">
        <v>27.92</v>
      </c>
      <c r="E587" s="1" t="str">
        <f>VLOOKUP(Borrower[[#This Row],[addr_state]],CodeState,2,FALSE)</f>
        <v>Maryland</v>
      </c>
    </row>
    <row r="588" spans="1:5" x14ac:dyDescent="0.35">
      <c r="A588" s="1">
        <v>587</v>
      </c>
      <c r="B588" s="1" t="s">
        <v>16</v>
      </c>
      <c r="C588" s="1">
        <v>21.84</v>
      </c>
      <c r="E588" s="1" t="str">
        <f>VLOOKUP(Borrower[[#This Row],[addr_state]],CodeState,2,FALSE)</f>
        <v>Washington</v>
      </c>
    </row>
    <row r="589" spans="1:5" x14ac:dyDescent="0.35">
      <c r="A589" s="1">
        <v>588</v>
      </c>
      <c r="B589" s="1" t="s">
        <v>9</v>
      </c>
      <c r="C589" s="1">
        <v>3.07</v>
      </c>
      <c r="E589" s="1" t="str">
        <f>VLOOKUP(Borrower[[#This Row],[addr_state]],CodeState,2,FALSE)</f>
        <v>Illinois</v>
      </c>
    </row>
    <row r="590" spans="1:5" x14ac:dyDescent="0.35">
      <c r="A590" s="1">
        <v>589</v>
      </c>
      <c r="B590" s="1" t="s">
        <v>7</v>
      </c>
      <c r="C590" s="1">
        <v>14.82</v>
      </c>
      <c r="E590" s="1" t="str">
        <f>VLOOKUP(Borrower[[#This Row],[addr_state]],CodeState,2,FALSE)</f>
        <v>Florida</v>
      </c>
    </row>
    <row r="591" spans="1:5" x14ac:dyDescent="0.35">
      <c r="A591" s="1">
        <v>590</v>
      </c>
      <c r="B591" s="1" t="s">
        <v>8</v>
      </c>
      <c r="D591" s="1">
        <v>20.89</v>
      </c>
      <c r="E591" s="1" t="str">
        <f>VLOOKUP(Borrower[[#This Row],[addr_state]],CodeState,2,FALSE)</f>
        <v>Oklahoma</v>
      </c>
    </row>
    <row r="592" spans="1:5" x14ac:dyDescent="0.35">
      <c r="A592" s="1">
        <v>591</v>
      </c>
      <c r="B592" s="1" t="s">
        <v>4</v>
      </c>
      <c r="C592" s="1">
        <v>29.43</v>
      </c>
      <c r="E592" s="1" t="str">
        <f>VLOOKUP(Borrower[[#This Row],[addr_state]],CodeState,2,FALSE)</f>
        <v>Connecticut</v>
      </c>
    </row>
    <row r="593" spans="1:5" x14ac:dyDescent="0.35">
      <c r="A593" s="1">
        <v>592</v>
      </c>
      <c r="B593" s="1" t="s">
        <v>41</v>
      </c>
      <c r="C593" s="1">
        <v>9.1999999999999993</v>
      </c>
      <c r="E593" s="1" t="str">
        <f>VLOOKUP(Borrower[[#This Row],[addr_state]],CodeState,2,FALSE)</f>
        <v>Alaska</v>
      </c>
    </row>
    <row r="594" spans="1:5" x14ac:dyDescent="0.35">
      <c r="A594" s="1">
        <v>593</v>
      </c>
      <c r="B594" s="1" t="s">
        <v>7</v>
      </c>
      <c r="C594" s="1">
        <v>36.54</v>
      </c>
      <c r="E594" s="1" t="str">
        <f>VLOOKUP(Borrower[[#This Row],[addr_state]],CodeState,2,FALSE)</f>
        <v>Florida</v>
      </c>
    </row>
    <row r="595" spans="1:5" x14ac:dyDescent="0.35">
      <c r="A595" s="1">
        <v>594</v>
      </c>
      <c r="B595" s="1" t="s">
        <v>20</v>
      </c>
      <c r="C595" s="1">
        <v>26.15</v>
      </c>
      <c r="E595" s="1" t="str">
        <f>VLOOKUP(Borrower[[#This Row],[addr_state]],CodeState,2,FALSE)</f>
        <v>Texas</v>
      </c>
    </row>
    <row r="596" spans="1:5" x14ac:dyDescent="0.35">
      <c r="A596" s="1">
        <v>595</v>
      </c>
      <c r="B596" s="1" t="s">
        <v>6</v>
      </c>
      <c r="C596" s="1">
        <v>37.5</v>
      </c>
      <c r="E596" s="1" t="str">
        <f>VLOOKUP(Borrower[[#This Row],[addr_state]],CodeState,2,FALSE)</f>
        <v>California</v>
      </c>
    </row>
    <row r="597" spans="1:5" x14ac:dyDescent="0.35">
      <c r="A597" s="1">
        <v>596</v>
      </c>
      <c r="B597" s="1" t="s">
        <v>6</v>
      </c>
      <c r="C597" s="1">
        <v>11.98</v>
      </c>
      <c r="E597" s="1" t="str">
        <f>VLOOKUP(Borrower[[#This Row],[addr_state]],CodeState,2,FALSE)</f>
        <v>California</v>
      </c>
    </row>
    <row r="598" spans="1:5" x14ac:dyDescent="0.35">
      <c r="A598" s="1">
        <v>597</v>
      </c>
      <c r="B598" s="1" t="s">
        <v>7</v>
      </c>
      <c r="C598" s="1">
        <v>3.91</v>
      </c>
      <c r="E598" s="1" t="str">
        <f>VLOOKUP(Borrower[[#This Row],[addr_state]],CodeState,2,FALSE)</f>
        <v>Florida</v>
      </c>
    </row>
    <row r="599" spans="1:5" x14ac:dyDescent="0.35">
      <c r="A599" s="1">
        <v>598</v>
      </c>
      <c r="B599" s="1" t="s">
        <v>4</v>
      </c>
      <c r="C599" s="1">
        <v>1.63</v>
      </c>
      <c r="D599" s="1">
        <v>7.06</v>
      </c>
      <c r="E599" s="1" t="str">
        <f>VLOOKUP(Borrower[[#This Row],[addr_state]],CodeState,2,FALSE)</f>
        <v>Connecticut</v>
      </c>
    </row>
    <row r="600" spans="1:5" x14ac:dyDescent="0.35">
      <c r="A600" s="1">
        <v>599</v>
      </c>
      <c r="B600" s="1" t="s">
        <v>6</v>
      </c>
      <c r="C600" s="1">
        <v>10.54</v>
      </c>
      <c r="E600" s="1" t="str">
        <f>VLOOKUP(Borrower[[#This Row],[addr_state]],CodeState,2,FALSE)</f>
        <v>California</v>
      </c>
    </row>
    <row r="601" spans="1:5" x14ac:dyDescent="0.35">
      <c r="A601" s="1">
        <v>600</v>
      </c>
      <c r="B601" s="1" t="s">
        <v>7</v>
      </c>
      <c r="C601" s="1">
        <v>13.8</v>
      </c>
      <c r="E601" s="1" t="str">
        <f>VLOOKUP(Borrower[[#This Row],[addr_state]],CodeState,2,FALSE)</f>
        <v>Florida</v>
      </c>
    </row>
    <row r="602" spans="1:5" x14ac:dyDescent="0.35">
      <c r="A602" s="1">
        <v>601</v>
      </c>
      <c r="B602" s="1" t="s">
        <v>34</v>
      </c>
      <c r="C602" s="1">
        <v>20.260000000000002</v>
      </c>
      <c r="E602" s="1" t="str">
        <f>VLOOKUP(Borrower[[#This Row],[addr_state]],CodeState,2,FALSE)</f>
        <v>Maryland</v>
      </c>
    </row>
    <row r="603" spans="1:5" x14ac:dyDescent="0.35">
      <c r="A603" s="1">
        <v>602</v>
      </c>
      <c r="B603" s="1" t="s">
        <v>6</v>
      </c>
      <c r="C603" s="1">
        <v>2.06</v>
      </c>
      <c r="E603" s="1" t="str">
        <f>VLOOKUP(Borrower[[#This Row],[addr_state]],CodeState,2,FALSE)</f>
        <v>California</v>
      </c>
    </row>
    <row r="604" spans="1:5" x14ac:dyDescent="0.35">
      <c r="A604" s="1">
        <v>603</v>
      </c>
      <c r="B604" s="1" t="s">
        <v>11</v>
      </c>
      <c r="C604" s="1">
        <v>41.92</v>
      </c>
      <c r="D604" s="1">
        <v>17.73</v>
      </c>
      <c r="E604" s="1" t="str">
        <f>VLOOKUP(Borrower[[#This Row],[addr_state]],CodeState,2,FALSE)</f>
        <v>New York</v>
      </c>
    </row>
    <row r="605" spans="1:5" x14ac:dyDescent="0.35">
      <c r="A605" s="1">
        <v>604</v>
      </c>
      <c r="B605" s="1" t="s">
        <v>12</v>
      </c>
      <c r="C605" s="1">
        <v>31.71</v>
      </c>
      <c r="E605" s="1" t="str">
        <f>VLOOKUP(Borrower[[#This Row],[addr_state]],CodeState,2,FALSE)</f>
        <v>Arkansas</v>
      </c>
    </row>
    <row r="606" spans="1:5" x14ac:dyDescent="0.35">
      <c r="A606" s="1">
        <v>605</v>
      </c>
      <c r="B606" s="1" t="s">
        <v>20</v>
      </c>
      <c r="C606" s="1">
        <v>25.89</v>
      </c>
      <c r="D606" s="1">
        <v>14.72</v>
      </c>
      <c r="E606" s="1" t="str">
        <f>VLOOKUP(Borrower[[#This Row],[addr_state]],CodeState,2,FALSE)</f>
        <v>Texas</v>
      </c>
    </row>
    <row r="607" spans="1:5" x14ac:dyDescent="0.35">
      <c r="A607" s="1">
        <v>606</v>
      </c>
      <c r="B607" s="1" t="s">
        <v>20</v>
      </c>
      <c r="C607" s="1">
        <v>16.61</v>
      </c>
      <c r="E607" s="1" t="str">
        <f>VLOOKUP(Borrower[[#This Row],[addr_state]],CodeState,2,FALSE)</f>
        <v>Texas</v>
      </c>
    </row>
    <row r="608" spans="1:5" x14ac:dyDescent="0.35">
      <c r="A608" s="1">
        <v>607</v>
      </c>
      <c r="B608" s="1" t="s">
        <v>11</v>
      </c>
      <c r="C608" s="1">
        <v>8.91</v>
      </c>
      <c r="E608" s="1" t="str">
        <f>VLOOKUP(Borrower[[#This Row],[addr_state]],CodeState,2,FALSE)</f>
        <v>New York</v>
      </c>
    </row>
    <row r="609" spans="1:5" x14ac:dyDescent="0.35">
      <c r="A609" s="1">
        <v>608</v>
      </c>
      <c r="B609" s="1" t="s">
        <v>34</v>
      </c>
      <c r="C609" s="1">
        <v>9.1199999999999992</v>
      </c>
      <c r="E609" s="1" t="str">
        <f>VLOOKUP(Borrower[[#This Row],[addr_state]],CodeState,2,FALSE)</f>
        <v>Maryland</v>
      </c>
    </row>
    <row r="610" spans="1:5" x14ac:dyDescent="0.35">
      <c r="A610" s="1">
        <v>609</v>
      </c>
      <c r="B610" s="1" t="s">
        <v>38</v>
      </c>
      <c r="C610" s="1">
        <v>24.08</v>
      </c>
      <c r="E610" s="1" t="str">
        <f>VLOOKUP(Borrower[[#This Row],[addr_state]],CodeState,2,FALSE)</f>
        <v>Tennessee</v>
      </c>
    </row>
    <row r="611" spans="1:5" x14ac:dyDescent="0.35">
      <c r="A611" s="1">
        <v>610</v>
      </c>
      <c r="B611" s="1" t="s">
        <v>26</v>
      </c>
      <c r="C611" s="1">
        <v>10.77</v>
      </c>
      <c r="E611" s="1" t="str">
        <f>VLOOKUP(Borrower[[#This Row],[addr_state]],CodeState,2,FALSE)</f>
        <v>Pennsylvania</v>
      </c>
    </row>
    <row r="612" spans="1:5" x14ac:dyDescent="0.35">
      <c r="A612" s="1">
        <v>611</v>
      </c>
      <c r="B612" s="1" t="s">
        <v>11</v>
      </c>
      <c r="C612" s="1">
        <v>19.86</v>
      </c>
      <c r="E612" s="1" t="str">
        <f>VLOOKUP(Borrower[[#This Row],[addr_state]],CodeState,2,FALSE)</f>
        <v>New York</v>
      </c>
    </row>
    <row r="613" spans="1:5" x14ac:dyDescent="0.35">
      <c r="A613" s="1">
        <v>612</v>
      </c>
      <c r="B613" s="1" t="s">
        <v>19</v>
      </c>
      <c r="C613" s="1">
        <v>17.09</v>
      </c>
      <c r="E613" s="1" t="str">
        <f>VLOOKUP(Borrower[[#This Row],[addr_state]],CodeState,2,FALSE)</f>
        <v>North Carolina</v>
      </c>
    </row>
    <row r="614" spans="1:5" x14ac:dyDescent="0.35">
      <c r="A614" s="1">
        <v>613</v>
      </c>
      <c r="B614" s="1" t="s">
        <v>32</v>
      </c>
      <c r="C614" s="1">
        <v>26.33</v>
      </c>
      <c r="D614" s="1">
        <v>25.05</v>
      </c>
      <c r="E614" s="1" t="str">
        <f>VLOOKUP(Borrower[[#This Row],[addr_state]],CodeState,2,FALSE)</f>
        <v>Wisconsin</v>
      </c>
    </row>
    <row r="615" spans="1:5" x14ac:dyDescent="0.35">
      <c r="A615" s="1">
        <v>614</v>
      </c>
      <c r="B615" s="1" t="s">
        <v>6</v>
      </c>
      <c r="C615" s="1">
        <v>8.6300000000000008</v>
      </c>
      <c r="E615" s="1" t="str">
        <f>VLOOKUP(Borrower[[#This Row],[addr_state]],CodeState,2,FALSE)</f>
        <v>California</v>
      </c>
    </row>
    <row r="616" spans="1:5" x14ac:dyDescent="0.35">
      <c r="A616" s="1">
        <v>615</v>
      </c>
      <c r="B616" s="1" t="s">
        <v>17</v>
      </c>
      <c r="C616" s="1">
        <v>23.98</v>
      </c>
      <c r="E616" s="1" t="str">
        <f>VLOOKUP(Borrower[[#This Row],[addr_state]],CodeState,2,FALSE)</f>
        <v>Ohio</v>
      </c>
    </row>
    <row r="617" spans="1:5" x14ac:dyDescent="0.35">
      <c r="A617" s="1">
        <v>616</v>
      </c>
      <c r="B617" s="1" t="s">
        <v>18</v>
      </c>
      <c r="C617" s="1">
        <v>37.869999999999997</v>
      </c>
      <c r="E617" s="1" t="str">
        <f>VLOOKUP(Borrower[[#This Row],[addr_state]],CodeState,2,FALSE)</f>
        <v>Michigan</v>
      </c>
    </row>
    <row r="618" spans="1:5" x14ac:dyDescent="0.35">
      <c r="A618" s="1">
        <v>617</v>
      </c>
      <c r="B618" s="1" t="s">
        <v>26</v>
      </c>
      <c r="C618" s="1">
        <v>11.84</v>
      </c>
      <c r="E618" s="1" t="str">
        <f>VLOOKUP(Borrower[[#This Row],[addr_state]],CodeState,2,FALSE)</f>
        <v>Pennsylvania</v>
      </c>
    </row>
    <row r="619" spans="1:5" x14ac:dyDescent="0.35">
      <c r="A619" s="1">
        <v>618</v>
      </c>
      <c r="B619" s="1" t="s">
        <v>29</v>
      </c>
      <c r="C619" s="1">
        <v>13.62</v>
      </c>
      <c r="E619" s="1" t="str">
        <f>VLOOKUP(Borrower[[#This Row],[addr_state]],CodeState,2,FALSE)</f>
        <v>Missouri</v>
      </c>
    </row>
    <row r="620" spans="1:5" x14ac:dyDescent="0.35">
      <c r="A620" s="1">
        <v>619</v>
      </c>
      <c r="B620" s="1" t="s">
        <v>46</v>
      </c>
      <c r="C620" s="1">
        <v>0.46</v>
      </c>
      <c r="E620" s="1" t="str">
        <f>VLOOKUP(Borrower[[#This Row],[addr_state]],CodeState,2,FALSE)</f>
        <v>District of Columbia</v>
      </c>
    </row>
    <row r="621" spans="1:5" x14ac:dyDescent="0.35">
      <c r="A621" s="1">
        <v>620</v>
      </c>
      <c r="B621" s="1" t="s">
        <v>6</v>
      </c>
      <c r="C621" s="1">
        <v>21.8</v>
      </c>
      <c r="E621" s="1" t="str">
        <f>VLOOKUP(Borrower[[#This Row],[addr_state]],CodeState,2,FALSE)</f>
        <v>California</v>
      </c>
    </row>
    <row r="622" spans="1:5" x14ac:dyDescent="0.35">
      <c r="A622" s="1">
        <v>621</v>
      </c>
      <c r="B622" s="1" t="s">
        <v>33</v>
      </c>
      <c r="C622" s="1">
        <v>12.81</v>
      </c>
      <c r="E622" s="1" t="str">
        <f>VLOOKUP(Borrower[[#This Row],[addr_state]],CodeState,2,FALSE)</f>
        <v>South Carolina</v>
      </c>
    </row>
    <row r="623" spans="1:5" x14ac:dyDescent="0.35">
      <c r="A623" s="1">
        <v>622</v>
      </c>
      <c r="B623" s="1" t="s">
        <v>9</v>
      </c>
      <c r="C623" s="1">
        <v>17.95</v>
      </c>
      <c r="E623" s="1" t="str">
        <f>VLOOKUP(Borrower[[#This Row],[addr_state]],CodeState,2,FALSE)</f>
        <v>Illinois</v>
      </c>
    </row>
    <row r="624" spans="1:5" x14ac:dyDescent="0.35">
      <c r="A624" s="1">
        <v>623</v>
      </c>
      <c r="B624" s="1" t="s">
        <v>6</v>
      </c>
      <c r="C624" s="1">
        <v>8.98</v>
      </c>
      <c r="D624" s="1">
        <v>26.5</v>
      </c>
      <c r="E624" s="1" t="str">
        <f>VLOOKUP(Borrower[[#This Row],[addr_state]],CodeState,2,FALSE)</f>
        <v>California</v>
      </c>
    </row>
    <row r="625" spans="1:5" x14ac:dyDescent="0.35">
      <c r="A625" s="1">
        <v>624</v>
      </c>
      <c r="B625" s="1" t="s">
        <v>45</v>
      </c>
      <c r="C625" s="1">
        <v>12.56</v>
      </c>
      <c r="E625" s="1" t="str">
        <f>VLOOKUP(Borrower[[#This Row],[addr_state]],CodeState,2,FALSE)</f>
        <v>West Virginia</v>
      </c>
    </row>
    <row r="626" spans="1:5" x14ac:dyDescent="0.35">
      <c r="A626" s="1">
        <v>625</v>
      </c>
      <c r="B626" s="1" t="s">
        <v>24</v>
      </c>
      <c r="C626" s="1">
        <v>9.2799999999999994</v>
      </c>
      <c r="E626" s="1" t="str">
        <f>VLOOKUP(Borrower[[#This Row],[addr_state]],CodeState,2,FALSE)</f>
        <v>Oregon</v>
      </c>
    </row>
    <row r="627" spans="1:5" x14ac:dyDescent="0.35">
      <c r="A627" s="1">
        <v>626</v>
      </c>
      <c r="B627" s="1" t="s">
        <v>13</v>
      </c>
      <c r="C627" s="1">
        <v>24</v>
      </c>
      <c r="E627" s="1" t="str">
        <f>VLOOKUP(Borrower[[#This Row],[addr_state]],CodeState,2,FALSE)</f>
        <v>Indiana</v>
      </c>
    </row>
    <row r="628" spans="1:5" x14ac:dyDescent="0.35">
      <c r="A628" s="1">
        <v>627</v>
      </c>
      <c r="B628" s="1" t="s">
        <v>7</v>
      </c>
      <c r="C628" s="1">
        <v>10.11</v>
      </c>
      <c r="E628" s="1" t="str">
        <f>VLOOKUP(Borrower[[#This Row],[addr_state]],CodeState,2,FALSE)</f>
        <v>Florida</v>
      </c>
    </row>
    <row r="629" spans="1:5" x14ac:dyDescent="0.35">
      <c r="A629" s="1">
        <v>628</v>
      </c>
      <c r="B629" s="1" t="s">
        <v>20</v>
      </c>
      <c r="C629" s="1">
        <v>18.14</v>
      </c>
      <c r="E629" s="1" t="str">
        <f>VLOOKUP(Borrower[[#This Row],[addr_state]],CodeState,2,FALSE)</f>
        <v>Texas</v>
      </c>
    </row>
    <row r="630" spans="1:5" x14ac:dyDescent="0.35">
      <c r="A630" s="1">
        <v>629</v>
      </c>
      <c r="B630" s="1" t="s">
        <v>22</v>
      </c>
      <c r="C630" s="1">
        <v>18.21</v>
      </c>
      <c r="E630" s="1" t="str">
        <f>VLOOKUP(Borrower[[#This Row],[addr_state]],CodeState,2,FALSE)</f>
        <v>Virginia</v>
      </c>
    </row>
    <row r="631" spans="1:5" x14ac:dyDescent="0.35">
      <c r="A631" s="1">
        <v>630</v>
      </c>
      <c r="B631" s="1" t="s">
        <v>11</v>
      </c>
      <c r="C631" s="1">
        <v>10.36</v>
      </c>
      <c r="E631" s="1" t="str">
        <f>VLOOKUP(Borrower[[#This Row],[addr_state]],CodeState,2,FALSE)</f>
        <v>New York</v>
      </c>
    </row>
    <row r="632" spans="1:5" x14ac:dyDescent="0.35">
      <c r="A632" s="1">
        <v>631</v>
      </c>
      <c r="B632" s="1" t="s">
        <v>19</v>
      </c>
      <c r="C632" s="1">
        <v>39.61</v>
      </c>
      <c r="E632" s="1" t="str">
        <f>VLOOKUP(Borrower[[#This Row],[addr_state]],CodeState,2,FALSE)</f>
        <v>North Carolina</v>
      </c>
    </row>
    <row r="633" spans="1:5" x14ac:dyDescent="0.35">
      <c r="A633" s="1">
        <v>632</v>
      </c>
      <c r="B633" s="1" t="s">
        <v>20</v>
      </c>
      <c r="C633" s="1">
        <v>23.57</v>
      </c>
      <c r="E633" s="1" t="str">
        <f>VLOOKUP(Borrower[[#This Row],[addr_state]],CodeState,2,FALSE)</f>
        <v>Texas</v>
      </c>
    </row>
    <row r="634" spans="1:5" x14ac:dyDescent="0.35">
      <c r="A634" s="1">
        <v>633</v>
      </c>
      <c r="B634" s="1" t="s">
        <v>46</v>
      </c>
      <c r="C634" s="1">
        <v>20.37</v>
      </c>
      <c r="E634" s="1" t="str">
        <f>VLOOKUP(Borrower[[#This Row],[addr_state]],CodeState,2,FALSE)</f>
        <v>District of Columbia</v>
      </c>
    </row>
    <row r="635" spans="1:5" x14ac:dyDescent="0.35">
      <c r="A635" s="1">
        <v>634</v>
      </c>
      <c r="B635" s="1" t="s">
        <v>32</v>
      </c>
      <c r="C635" s="1">
        <v>24.92</v>
      </c>
      <c r="E635" s="1" t="str">
        <f>VLOOKUP(Borrower[[#This Row],[addr_state]],CodeState,2,FALSE)</f>
        <v>Wisconsin</v>
      </c>
    </row>
    <row r="636" spans="1:5" x14ac:dyDescent="0.35">
      <c r="A636" s="1">
        <v>635</v>
      </c>
      <c r="B636" s="1" t="s">
        <v>6</v>
      </c>
      <c r="C636" s="1">
        <v>9.6300000000000008</v>
      </c>
      <c r="E636" s="1" t="str">
        <f>VLOOKUP(Borrower[[#This Row],[addr_state]],CodeState,2,FALSE)</f>
        <v>California</v>
      </c>
    </row>
    <row r="637" spans="1:5" x14ac:dyDescent="0.35">
      <c r="A637" s="1">
        <v>636</v>
      </c>
      <c r="B637" s="1" t="s">
        <v>16</v>
      </c>
      <c r="C637" s="1">
        <v>10.66</v>
      </c>
      <c r="D637" s="1">
        <v>10.6</v>
      </c>
      <c r="E637" s="1" t="str">
        <f>VLOOKUP(Borrower[[#This Row],[addr_state]],CodeState,2,FALSE)</f>
        <v>Washington</v>
      </c>
    </row>
    <row r="638" spans="1:5" x14ac:dyDescent="0.35">
      <c r="A638" s="1">
        <v>637</v>
      </c>
      <c r="B638" s="1" t="s">
        <v>34</v>
      </c>
      <c r="C638" s="1">
        <v>13.59</v>
      </c>
      <c r="E638" s="1" t="str">
        <f>VLOOKUP(Borrower[[#This Row],[addr_state]],CodeState,2,FALSE)</f>
        <v>Maryland</v>
      </c>
    </row>
    <row r="639" spans="1:5" x14ac:dyDescent="0.35">
      <c r="A639" s="1">
        <v>638</v>
      </c>
      <c r="B639" s="1" t="s">
        <v>20</v>
      </c>
      <c r="C639" s="1">
        <v>16.899999999999999</v>
      </c>
      <c r="E639" s="1" t="str">
        <f>VLOOKUP(Borrower[[#This Row],[addr_state]],CodeState,2,FALSE)</f>
        <v>Texas</v>
      </c>
    </row>
    <row r="640" spans="1:5" x14ac:dyDescent="0.35">
      <c r="A640" s="1">
        <v>639</v>
      </c>
      <c r="B640" s="1" t="s">
        <v>23</v>
      </c>
      <c r="C640" s="1">
        <v>9.08</v>
      </c>
      <c r="E640" s="1" t="str">
        <f>VLOOKUP(Borrower[[#This Row],[addr_state]],CodeState,2,FALSE)</f>
        <v>New Jersey</v>
      </c>
    </row>
    <row r="641" spans="1:5" x14ac:dyDescent="0.35">
      <c r="A641" s="1">
        <v>640</v>
      </c>
      <c r="B641" s="1" t="s">
        <v>26</v>
      </c>
      <c r="C641" s="1">
        <v>17.41</v>
      </c>
      <c r="E641" s="1" t="str">
        <f>VLOOKUP(Borrower[[#This Row],[addr_state]],CodeState,2,FALSE)</f>
        <v>Pennsylvania</v>
      </c>
    </row>
    <row r="642" spans="1:5" x14ac:dyDescent="0.35">
      <c r="A642" s="1">
        <v>641</v>
      </c>
      <c r="B642" s="1" t="s">
        <v>18</v>
      </c>
      <c r="C642" s="1">
        <v>20.52</v>
      </c>
      <c r="E642" s="1" t="str">
        <f>VLOOKUP(Borrower[[#This Row],[addr_state]],CodeState,2,FALSE)</f>
        <v>Michigan</v>
      </c>
    </row>
    <row r="643" spans="1:5" x14ac:dyDescent="0.35">
      <c r="A643" s="1">
        <v>642</v>
      </c>
      <c r="B643" s="1" t="s">
        <v>24</v>
      </c>
      <c r="C643" s="1">
        <v>8.5299999999999994</v>
      </c>
      <c r="E643" s="1" t="str">
        <f>VLOOKUP(Borrower[[#This Row],[addr_state]],CodeState,2,FALSE)</f>
        <v>Oregon</v>
      </c>
    </row>
    <row r="644" spans="1:5" x14ac:dyDescent="0.35">
      <c r="A644" s="1">
        <v>643</v>
      </c>
      <c r="B644" s="1" t="s">
        <v>24</v>
      </c>
      <c r="C644" s="1">
        <v>77.349999999999994</v>
      </c>
      <c r="D644" s="1">
        <v>39.51</v>
      </c>
      <c r="E644" s="1" t="str">
        <f>VLOOKUP(Borrower[[#This Row],[addr_state]],CodeState,2,FALSE)</f>
        <v>Oregon</v>
      </c>
    </row>
    <row r="645" spans="1:5" x14ac:dyDescent="0.35">
      <c r="A645" s="1">
        <v>644</v>
      </c>
      <c r="B645" s="1" t="s">
        <v>38</v>
      </c>
      <c r="C645" s="1">
        <v>10.23</v>
      </c>
      <c r="E645" s="1" t="str">
        <f>VLOOKUP(Borrower[[#This Row],[addr_state]],CodeState,2,FALSE)</f>
        <v>Tennessee</v>
      </c>
    </row>
    <row r="646" spans="1:5" x14ac:dyDescent="0.35">
      <c r="A646" s="1">
        <v>645</v>
      </c>
      <c r="B646" s="1" t="s">
        <v>15</v>
      </c>
      <c r="C646" s="1">
        <v>22.98</v>
      </c>
      <c r="E646" s="1" t="str">
        <f>VLOOKUP(Borrower[[#This Row],[addr_state]],CodeState,2,FALSE)</f>
        <v>Georgia</v>
      </c>
    </row>
    <row r="647" spans="1:5" x14ac:dyDescent="0.35">
      <c r="A647" s="1">
        <v>646</v>
      </c>
      <c r="B647" s="1" t="s">
        <v>48</v>
      </c>
      <c r="C647" s="1">
        <v>8.1199999999999992</v>
      </c>
      <c r="E647" s="1" t="str">
        <f>VLOOKUP(Borrower[[#This Row],[addr_state]],CodeState,2,FALSE)</f>
        <v>Kentucky</v>
      </c>
    </row>
    <row r="648" spans="1:5" x14ac:dyDescent="0.35">
      <c r="A648" s="1">
        <v>647</v>
      </c>
      <c r="B648" s="1" t="s">
        <v>7</v>
      </c>
      <c r="C648" s="1">
        <v>33.200000000000003</v>
      </c>
      <c r="E648" s="1" t="str">
        <f>VLOOKUP(Borrower[[#This Row],[addr_state]],CodeState,2,FALSE)</f>
        <v>Florida</v>
      </c>
    </row>
    <row r="649" spans="1:5" x14ac:dyDescent="0.35">
      <c r="A649" s="1">
        <v>648</v>
      </c>
      <c r="B649" s="1" t="s">
        <v>49</v>
      </c>
      <c r="C649" s="1">
        <v>17.579999999999998</v>
      </c>
      <c r="E649" s="1" t="str">
        <f>VLOOKUP(Borrower[[#This Row],[addr_state]],CodeState,2,FALSE)</f>
        <v>Kansas</v>
      </c>
    </row>
    <row r="650" spans="1:5" x14ac:dyDescent="0.35">
      <c r="A650" s="1">
        <v>649</v>
      </c>
      <c r="B650" s="1" t="s">
        <v>22</v>
      </c>
      <c r="C650" s="1">
        <v>20.77</v>
      </c>
      <c r="E650" s="1" t="str">
        <f>VLOOKUP(Borrower[[#This Row],[addr_state]],CodeState,2,FALSE)</f>
        <v>Virginia</v>
      </c>
    </row>
    <row r="651" spans="1:5" x14ac:dyDescent="0.35">
      <c r="A651" s="1">
        <v>650</v>
      </c>
      <c r="B651" s="1" t="s">
        <v>6</v>
      </c>
      <c r="C651" s="1">
        <v>19.809999999999999</v>
      </c>
      <c r="E651" s="1" t="str">
        <f>VLOOKUP(Borrower[[#This Row],[addr_state]],CodeState,2,FALSE)</f>
        <v>California</v>
      </c>
    </row>
    <row r="652" spans="1:5" x14ac:dyDescent="0.35">
      <c r="A652" s="1">
        <v>651</v>
      </c>
      <c r="B652" s="1" t="s">
        <v>19</v>
      </c>
      <c r="C652" s="1">
        <v>39.99</v>
      </c>
      <c r="E652" s="1" t="str">
        <f>VLOOKUP(Borrower[[#This Row],[addr_state]],CodeState,2,FALSE)</f>
        <v>North Carolina</v>
      </c>
    </row>
    <row r="653" spans="1:5" x14ac:dyDescent="0.35">
      <c r="A653" s="1">
        <v>652</v>
      </c>
      <c r="B653" s="1" t="s">
        <v>19</v>
      </c>
      <c r="C653" s="1">
        <v>15.53</v>
      </c>
      <c r="D653" s="1">
        <v>8.68</v>
      </c>
      <c r="E653" s="1" t="str">
        <f>VLOOKUP(Borrower[[#This Row],[addr_state]],CodeState,2,FALSE)</f>
        <v>North Carolina</v>
      </c>
    </row>
    <row r="654" spans="1:5" x14ac:dyDescent="0.35">
      <c r="A654" s="1">
        <v>653</v>
      </c>
      <c r="B654" s="1" t="s">
        <v>48</v>
      </c>
      <c r="C654" s="1">
        <v>7.92</v>
      </c>
      <c r="E654" s="1" t="str">
        <f>VLOOKUP(Borrower[[#This Row],[addr_state]],CodeState,2,FALSE)</f>
        <v>Kentucky</v>
      </c>
    </row>
    <row r="655" spans="1:5" x14ac:dyDescent="0.35">
      <c r="A655" s="1">
        <v>654</v>
      </c>
      <c r="B655" s="1" t="s">
        <v>26</v>
      </c>
      <c r="C655" s="1">
        <v>11.32</v>
      </c>
      <c r="D655" s="1">
        <v>6.72</v>
      </c>
      <c r="E655" s="1" t="str">
        <f>VLOOKUP(Borrower[[#This Row],[addr_state]],CodeState,2,FALSE)</f>
        <v>Pennsylvania</v>
      </c>
    </row>
    <row r="656" spans="1:5" x14ac:dyDescent="0.35">
      <c r="A656" s="1">
        <v>655</v>
      </c>
      <c r="B656" s="1" t="s">
        <v>29</v>
      </c>
      <c r="C656" s="1">
        <v>7.05</v>
      </c>
      <c r="E656" s="1" t="str">
        <f>VLOOKUP(Borrower[[#This Row],[addr_state]],CodeState,2,FALSE)</f>
        <v>Missouri</v>
      </c>
    </row>
    <row r="657" spans="1:5" x14ac:dyDescent="0.35">
      <c r="A657" s="1">
        <v>656</v>
      </c>
      <c r="B657" s="1" t="s">
        <v>7</v>
      </c>
      <c r="C657" s="1">
        <v>10.02</v>
      </c>
      <c r="E657" s="1" t="str">
        <f>VLOOKUP(Borrower[[#This Row],[addr_state]],CodeState,2,FALSE)</f>
        <v>Florida</v>
      </c>
    </row>
    <row r="658" spans="1:5" x14ac:dyDescent="0.35">
      <c r="A658" s="1">
        <v>657</v>
      </c>
      <c r="B658" s="1" t="s">
        <v>11</v>
      </c>
      <c r="C658" s="1">
        <v>23.42</v>
      </c>
      <c r="E658" s="1" t="str">
        <f>VLOOKUP(Borrower[[#This Row],[addr_state]],CodeState,2,FALSE)</f>
        <v>New York</v>
      </c>
    </row>
    <row r="659" spans="1:5" x14ac:dyDescent="0.35">
      <c r="A659" s="1">
        <v>658</v>
      </c>
      <c r="B659" s="1" t="s">
        <v>7</v>
      </c>
      <c r="C659" s="1">
        <v>25.77</v>
      </c>
      <c r="D659" s="1">
        <v>16.93</v>
      </c>
      <c r="E659" s="1" t="str">
        <f>VLOOKUP(Borrower[[#This Row],[addr_state]],CodeState,2,FALSE)</f>
        <v>Florida</v>
      </c>
    </row>
    <row r="660" spans="1:5" x14ac:dyDescent="0.35">
      <c r="A660" s="1">
        <v>659</v>
      </c>
      <c r="B660" s="1" t="s">
        <v>38</v>
      </c>
      <c r="C660" s="1">
        <v>28.64</v>
      </c>
      <c r="E660" s="1" t="str">
        <f>VLOOKUP(Borrower[[#This Row],[addr_state]],CodeState,2,FALSE)</f>
        <v>Tennessee</v>
      </c>
    </row>
    <row r="661" spans="1:5" x14ac:dyDescent="0.35">
      <c r="A661" s="1">
        <v>660</v>
      </c>
      <c r="B661" s="1" t="s">
        <v>20</v>
      </c>
      <c r="C661" s="1">
        <v>26.85</v>
      </c>
      <c r="E661" s="1" t="str">
        <f>VLOOKUP(Borrower[[#This Row],[addr_state]],CodeState,2,FALSE)</f>
        <v>Texas</v>
      </c>
    </row>
    <row r="662" spans="1:5" x14ac:dyDescent="0.35">
      <c r="A662" s="1">
        <v>661</v>
      </c>
      <c r="B662" s="1" t="s">
        <v>21</v>
      </c>
      <c r="C662" s="1">
        <v>12.19</v>
      </c>
      <c r="E662" s="1" t="str">
        <f>VLOOKUP(Borrower[[#This Row],[addr_state]],CodeState,2,FALSE)</f>
        <v>Utah</v>
      </c>
    </row>
    <row r="663" spans="1:5" x14ac:dyDescent="0.35">
      <c r="A663" s="1">
        <v>662</v>
      </c>
      <c r="B663" s="1" t="s">
        <v>7</v>
      </c>
      <c r="C663" s="1">
        <v>18.22</v>
      </c>
      <c r="E663" s="1" t="str">
        <f>VLOOKUP(Borrower[[#This Row],[addr_state]],CodeState,2,FALSE)</f>
        <v>Florida</v>
      </c>
    </row>
    <row r="664" spans="1:5" x14ac:dyDescent="0.35">
      <c r="A664" s="1">
        <v>663</v>
      </c>
      <c r="B664" s="1" t="s">
        <v>36</v>
      </c>
      <c r="C664" s="1">
        <v>8.7100000000000009</v>
      </c>
      <c r="E664" s="1" t="str">
        <f>VLOOKUP(Borrower[[#This Row],[addr_state]],CodeState,2,FALSE)</f>
        <v>Rhode Island</v>
      </c>
    </row>
    <row r="665" spans="1:5" x14ac:dyDescent="0.35">
      <c r="A665" s="1">
        <v>664</v>
      </c>
      <c r="B665" s="1" t="s">
        <v>38</v>
      </c>
      <c r="C665" s="1">
        <v>36.520000000000003</v>
      </c>
      <c r="E665" s="1" t="str">
        <f>VLOOKUP(Borrower[[#This Row],[addr_state]],CodeState,2,FALSE)</f>
        <v>Tennessee</v>
      </c>
    </row>
    <row r="666" spans="1:5" x14ac:dyDescent="0.35">
      <c r="A666" s="1">
        <v>665</v>
      </c>
      <c r="B666" s="1" t="s">
        <v>23</v>
      </c>
      <c r="C666" s="1">
        <v>4.08</v>
      </c>
      <c r="E666" s="1" t="str">
        <f>VLOOKUP(Borrower[[#This Row],[addr_state]],CodeState,2,FALSE)</f>
        <v>New Jersey</v>
      </c>
    </row>
    <row r="667" spans="1:5" x14ac:dyDescent="0.35">
      <c r="A667" s="1">
        <v>666</v>
      </c>
      <c r="B667" s="1" t="s">
        <v>49</v>
      </c>
      <c r="C667" s="1">
        <v>32.520000000000003</v>
      </c>
      <c r="D667" s="1">
        <v>17.88</v>
      </c>
      <c r="E667" s="1" t="str">
        <f>VLOOKUP(Borrower[[#This Row],[addr_state]],CodeState,2,FALSE)</f>
        <v>Kansas</v>
      </c>
    </row>
    <row r="668" spans="1:5" x14ac:dyDescent="0.35">
      <c r="A668" s="1">
        <v>667</v>
      </c>
      <c r="B668" s="1" t="s">
        <v>6</v>
      </c>
      <c r="C668" s="1">
        <v>18.510000000000002</v>
      </c>
      <c r="E668" s="1" t="str">
        <f>VLOOKUP(Borrower[[#This Row],[addr_state]],CodeState,2,FALSE)</f>
        <v>California</v>
      </c>
    </row>
    <row r="669" spans="1:5" x14ac:dyDescent="0.35">
      <c r="A669" s="1">
        <v>668</v>
      </c>
      <c r="B669" s="1" t="s">
        <v>23</v>
      </c>
      <c r="C669" s="1">
        <v>13.5</v>
      </c>
      <c r="E669" s="1" t="str">
        <f>VLOOKUP(Borrower[[#This Row],[addr_state]],CodeState,2,FALSE)</f>
        <v>New Jersey</v>
      </c>
    </row>
    <row r="670" spans="1:5" x14ac:dyDescent="0.35">
      <c r="A670" s="1">
        <v>669</v>
      </c>
      <c r="B670" s="1" t="s">
        <v>6</v>
      </c>
      <c r="C670" s="1">
        <v>13.71</v>
      </c>
      <c r="E670" s="1" t="str">
        <f>VLOOKUP(Borrower[[#This Row],[addr_state]],CodeState,2,FALSE)</f>
        <v>California</v>
      </c>
    </row>
    <row r="671" spans="1:5" x14ac:dyDescent="0.35">
      <c r="A671" s="1">
        <v>670</v>
      </c>
      <c r="B671" s="1" t="s">
        <v>6</v>
      </c>
      <c r="C671" s="1">
        <v>0.6</v>
      </c>
      <c r="E671" s="1" t="str">
        <f>VLOOKUP(Borrower[[#This Row],[addr_state]],CodeState,2,FALSE)</f>
        <v>California</v>
      </c>
    </row>
    <row r="672" spans="1:5" x14ac:dyDescent="0.35">
      <c r="A672" s="1">
        <v>671</v>
      </c>
      <c r="B672" s="1" t="s">
        <v>29</v>
      </c>
      <c r="C672" s="1">
        <v>8.5399999999999991</v>
      </c>
      <c r="E672" s="1" t="str">
        <f>VLOOKUP(Borrower[[#This Row],[addr_state]],CodeState,2,FALSE)</f>
        <v>Missouri</v>
      </c>
    </row>
    <row r="673" spans="1:5" x14ac:dyDescent="0.35">
      <c r="A673" s="1">
        <v>672</v>
      </c>
      <c r="B673" s="1" t="s">
        <v>42</v>
      </c>
      <c r="C673" s="1">
        <v>6.53</v>
      </c>
      <c r="E673" s="1" t="str">
        <f>VLOOKUP(Borrower[[#This Row],[addr_state]],CodeState,2,FALSE)</f>
        <v>Massachusetts</v>
      </c>
    </row>
    <row r="674" spans="1:5" x14ac:dyDescent="0.35">
      <c r="A674" s="1">
        <v>673</v>
      </c>
      <c r="B674" s="1" t="s">
        <v>11</v>
      </c>
      <c r="C674" s="1">
        <v>2.66</v>
      </c>
      <c r="E674" s="1" t="str">
        <f>VLOOKUP(Borrower[[#This Row],[addr_state]],CodeState,2,FALSE)</f>
        <v>New York</v>
      </c>
    </row>
    <row r="675" spans="1:5" x14ac:dyDescent="0.35">
      <c r="A675" s="1">
        <v>674</v>
      </c>
      <c r="B675" s="1" t="s">
        <v>6</v>
      </c>
      <c r="C675" s="1">
        <v>34.39</v>
      </c>
      <c r="E675" s="1" t="str">
        <f>VLOOKUP(Borrower[[#This Row],[addr_state]],CodeState,2,FALSE)</f>
        <v>California</v>
      </c>
    </row>
    <row r="676" spans="1:5" x14ac:dyDescent="0.35">
      <c r="A676" s="1">
        <v>675</v>
      </c>
      <c r="B676" s="1" t="s">
        <v>4</v>
      </c>
      <c r="C676" s="1">
        <v>8.9600000000000009</v>
      </c>
      <c r="E676" s="1" t="str">
        <f>VLOOKUP(Borrower[[#This Row],[addr_state]],CodeState,2,FALSE)</f>
        <v>Connecticut</v>
      </c>
    </row>
    <row r="677" spans="1:5" x14ac:dyDescent="0.35">
      <c r="A677" s="1">
        <v>676</v>
      </c>
      <c r="B677" s="1" t="s">
        <v>6</v>
      </c>
      <c r="C677" s="1">
        <v>7.91</v>
      </c>
      <c r="E677" s="1" t="str">
        <f>VLOOKUP(Borrower[[#This Row],[addr_state]],CodeState,2,FALSE)</f>
        <v>California</v>
      </c>
    </row>
    <row r="678" spans="1:5" x14ac:dyDescent="0.35">
      <c r="A678" s="1">
        <v>677</v>
      </c>
      <c r="B678" s="1" t="s">
        <v>6</v>
      </c>
      <c r="C678" s="1">
        <v>10.24</v>
      </c>
      <c r="D678" s="1">
        <v>5.34</v>
      </c>
      <c r="E678" s="1" t="str">
        <f>VLOOKUP(Borrower[[#This Row],[addr_state]],CodeState,2,FALSE)</f>
        <v>California</v>
      </c>
    </row>
    <row r="679" spans="1:5" x14ac:dyDescent="0.35">
      <c r="A679" s="1">
        <v>678</v>
      </c>
      <c r="B679" s="1" t="s">
        <v>21</v>
      </c>
      <c r="C679" s="1">
        <v>32.630000000000003</v>
      </c>
      <c r="D679" s="1">
        <v>22.92</v>
      </c>
      <c r="E679" s="1" t="str">
        <f>VLOOKUP(Borrower[[#This Row],[addr_state]],CodeState,2,FALSE)</f>
        <v>Utah</v>
      </c>
    </row>
    <row r="680" spans="1:5" x14ac:dyDescent="0.35">
      <c r="A680" s="1">
        <v>679</v>
      </c>
      <c r="B680" s="1" t="s">
        <v>20</v>
      </c>
      <c r="C680" s="1">
        <v>18.72</v>
      </c>
      <c r="E680" s="1" t="str">
        <f>VLOOKUP(Borrower[[#This Row],[addr_state]],CodeState,2,FALSE)</f>
        <v>Texas</v>
      </c>
    </row>
    <row r="681" spans="1:5" x14ac:dyDescent="0.35">
      <c r="A681" s="1">
        <v>680</v>
      </c>
      <c r="B681" s="1" t="s">
        <v>27</v>
      </c>
      <c r="C681" s="1">
        <v>18.46</v>
      </c>
      <c r="E681" s="1" t="str">
        <f>VLOOKUP(Borrower[[#This Row],[addr_state]],CodeState,2,FALSE)</f>
        <v>Colorado</v>
      </c>
    </row>
    <row r="682" spans="1:5" x14ac:dyDescent="0.35">
      <c r="A682" s="1">
        <v>681</v>
      </c>
      <c r="B682" s="1" t="s">
        <v>6</v>
      </c>
      <c r="C682" s="1">
        <v>11.88</v>
      </c>
      <c r="E682" s="1" t="str">
        <f>VLOOKUP(Borrower[[#This Row],[addr_state]],CodeState,2,FALSE)</f>
        <v>California</v>
      </c>
    </row>
    <row r="683" spans="1:5" x14ac:dyDescent="0.35">
      <c r="A683" s="1">
        <v>682</v>
      </c>
      <c r="B683" s="1" t="s">
        <v>15</v>
      </c>
      <c r="C683" s="1">
        <v>38.31</v>
      </c>
      <c r="D683" s="1">
        <v>12.67</v>
      </c>
      <c r="E683" s="1" t="str">
        <f>VLOOKUP(Borrower[[#This Row],[addr_state]],CodeState,2,FALSE)</f>
        <v>Georgia</v>
      </c>
    </row>
    <row r="684" spans="1:5" x14ac:dyDescent="0.35">
      <c r="A684" s="1">
        <v>683</v>
      </c>
      <c r="B684" s="1" t="s">
        <v>17</v>
      </c>
      <c r="C684" s="1">
        <v>17.41</v>
      </c>
      <c r="E684" s="1" t="str">
        <f>VLOOKUP(Borrower[[#This Row],[addr_state]],CodeState,2,FALSE)</f>
        <v>Ohio</v>
      </c>
    </row>
    <row r="685" spans="1:5" x14ac:dyDescent="0.35">
      <c r="A685" s="1">
        <v>684</v>
      </c>
      <c r="B685" s="1" t="s">
        <v>7</v>
      </c>
      <c r="C685" s="1">
        <v>21.18</v>
      </c>
      <c r="E685" s="1" t="str">
        <f>VLOOKUP(Borrower[[#This Row],[addr_state]],CodeState,2,FALSE)</f>
        <v>Florida</v>
      </c>
    </row>
    <row r="686" spans="1:5" x14ac:dyDescent="0.35">
      <c r="A686" s="1">
        <v>685</v>
      </c>
      <c r="B686" s="1" t="s">
        <v>7</v>
      </c>
      <c r="C686" s="1">
        <v>0.46</v>
      </c>
      <c r="E686" s="1" t="str">
        <f>VLOOKUP(Borrower[[#This Row],[addr_state]],CodeState,2,FALSE)</f>
        <v>Florida</v>
      </c>
    </row>
    <row r="687" spans="1:5" x14ac:dyDescent="0.35">
      <c r="A687" s="1">
        <v>686</v>
      </c>
      <c r="B687" s="1" t="s">
        <v>4</v>
      </c>
      <c r="C687" s="1">
        <v>6.33</v>
      </c>
      <c r="E687" s="1" t="str">
        <f>VLOOKUP(Borrower[[#This Row],[addr_state]],CodeState,2,FALSE)</f>
        <v>Connecticut</v>
      </c>
    </row>
    <row r="688" spans="1:5" x14ac:dyDescent="0.35">
      <c r="A688" s="1">
        <v>687</v>
      </c>
      <c r="B688" s="1" t="s">
        <v>15</v>
      </c>
      <c r="C688" s="1">
        <v>12.78</v>
      </c>
      <c r="E688" s="1" t="str">
        <f>VLOOKUP(Borrower[[#This Row],[addr_state]],CodeState,2,FALSE)</f>
        <v>Georgia</v>
      </c>
    </row>
    <row r="689" spans="1:5" x14ac:dyDescent="0.35">
      <c r="A689" s="1">
        <v>688</v>
      </c>
      <c r="B689" s="1" t="s">
        <v>29</v>
      </c>
      <c r="C689" s="1">
        <v>26.95</v>
      </c>
      <c r="E689" s="1" t="str">
        <f>VLOOKUP(Borrower[[#This Row],[addr_state]],CodeState,2,FALSE)</f>
        <v>Missouri</v>
      </c>
    </row>
    <row r="690" spans="1:5" x14ac:dyDescent="0.35">
      <c r="A690" s="1">
        <v>689</v>
      </c>
      <c r="B690" s="1" t="s">
        <v>19</v>
      </c>
      <c r="C690" s="1">
        <v>11.54</v>
      </c>
      <c r="E690" s="1" t="str">
        <f>VLOOKUP(Borrower[[#This Row],[addr_state]],CodeState,2,FALSE)</f>
        <v>North Carolina</v>
      </c>
    </row>
    <row r="691" spans="1:5" x14ac:dyDescent="0.35">
      <c r="A691" s="1">
        <v>690</v>
      </c>
      <c r="B691" s="1" t="s">
        <v>49</v>
      </c>
      <c r="C691" s="1">
        <v>21.27</v>
      </c>
      <c r="D691" s="1">
        <v>25.61</v>
      </c>
      <c r="E691" s="1" t="str">
        <f>VLOOKUP(Borrower[[#This Row],[addr_state]],CodeState,2,FALSE)</f>
        <v>Kansas</v>
      </c>
    </row>
    <row r="692" spans="1:5" x14ac:dyDescent="0.35">
      <c r="A692" s="1">
        <v>691</v>
      </c>
      <c r="B692" s="1" t="s">
        <v>15</v>
      </c>
      <c r="C692" s="1">
        <v>3.68</v>
      </c>
      <c r="E692" s="1" t="str">
        <f>VLOOKUP(Borrower[[#This Row],[addr_state]],CodeState,2,FALSE)</f>
        <v>Georgia</v>
      </c>
    </row>
    <row r="693" spans="1:5" x14ac:dyDescent="0.35">
      <c r="A693" s="1">
        <v>692</v>
      </c>
      <c r="B693" s="1" t="s">
        <v>4</v>
      </c>
      <c r="C693" s="1">
        <v>0.55000000000000004</v>
      </c>
      <c r="E693" s="1" t="str">
        <f>VLOOKUP(Borrower[[#This Row],[addr_state]],CodeState,2,FALSE)</f>
        <v>Connecticut</v>
      </c>
    </row>
    <row r="694" spans="1:5" x14ac:dyDescent="0.35">
      <c r="A694" s="1">
        <v>693</v>
      </c>
      <c r="B694" s="1" t="s">
        <v>26</v>
      </c>
      <c r="C694" s="1">
        <v>19.18</v>
      </c>
      <c r="E694" s="1" t="str">
        <f>VLOOKUP(Borrower[[#This Row],[addr_state]],CodeState,2,FALSE)</f>
        <v>Pennsylvania</v>
      </c>
    </row>
    <row r="695" spans="1:5" x14ac:dyDescent="0.35">
      <c r="A695" s="1">
        <v>694</v>
      </c>
      <c r="B695" s="1" t="s">
        <v>20</v>
      </c>
      <c r="C695" s="1">
        <v>12.7</v>
      </c>
      <c r="E695" s="1" t="str">
        <f>VLOOKUP(Borrower[[#This Row],[addr_state]],CodeState,2,FALSE)</f>
        <v>Texas</v>
      </c>
    </row>
    <row r="696" spans="1:5" x14ac:dyDescent="0.35">
      <c r="A696" s="1">
        <v>695</v>
      </c>
      <c r="B696" s="1" t="s">
        <v>6</v>
      </c>
      <c r="C696" s="1">
        <v>18.690000000000001</v>
      </c>
      <c r="E696" s="1" t="str">
        <f>VLOOKUP(Borrower[[#This Row],[addr_state]],CodeState,2,FALSE)</f>
        <v>California</v>
      </c>
    </row>
    <row r="697" spans="1:5" x14ac:dyDescent="0.35">
      <c r="A697" s="1">
        <v>696</v>
      </c>
      <c r="B697" s="1" t="s">
        <v>28</v>
      </c>
      <c r="C697" s="1">
        <v>14.31</v>
      </c>
      <c r="E697" s="1" t="str">
        <f>VLOOKUP(Borrower[[#This Row],[addr_state]],CodeState,2,FALSE)</f>
        <v>Minnesota</v>
      </c>
    </row>
    <row r="698" spans="1:5" x14ac:dyDescent="0.35">
      <c r="A698" s="1">
        <v>697</v>
      </c>
      <c r="B698" s="1" t="s">
        <v>34</v>
      </c>
      <c r="C698" s="1">
        <v>14.94</v>
      </c>
      <c r="E698" s="1" t="str">
        <f>VLOOKUP(Borrower[[#This Row],[addr_state]],CodeState,2,FALSE)</f>
        <v>Maryland</v>
      </c>
    </row>
    <row r="699" spans="1:5" x14ac:dyDescent="0.35">
      <c r="A699" s="1">
        <v>698</v>
      </c>
      <c r="B699" s="1" t="s">
        <v>27</v>
      </c>
      <c r="C699" s="1">
        <v>26.71</v>
      </c>
      <c r="E699" s="1" t="str">
        <f>VLOOKUP(Borrower[[#This Row],[addr_state]],CodeState,2,FALSE)</f>
        <v>Colorado</v>
      </c>
    </row>
    <row r="700" spans="1:5" x14ac:dyDescent="0.35">
      <c r="A700" s="1">
        <v>699</v>
      </c>
      <c r="B700" s="1" t="s">
        <v>7</v>
      </c>
      <c r="C700" s="1">
        <v>7.54</v>
      </c>
      <c r="E700" s="1" t="str">
        <f>VLOOKUP(Borrower[[#This Row],[addr_state]],CodeState,2,FALSE)</f>
        <v>Florida</v>
      </c>
    </row>
    <row r="701" spans="1:5" x14ac:dyDescent="0.35">
      <c r="A701" s="1">
        <v>700</v>
      </c>
      <c r="B701" s="1" t="s">
        <v>18</v>
      </c>
      <c r="C701" s="1">
        <v>26.61</v>
      </c>
      <c r="E701" s="1" t="str">
        <f>VLOOKUP(Borrower[[#This Row],[addr_state]],CodeState,2,FALSE)</f>
        <v>Michigan</v>
      </c>
    </row>
    <row r="702" spans="1:5" x14ac:dyDescent="0.35">
      <c r="A702" s="1">
        <v>701</v>
      </c>
      <c r="B702" s="1" t="s">
        <v>20</v>
      </c>
      <c r="C702" s="1">
        <v>19.97</v>
      </c>
      <c r="E702" s="1" t="str">
        <f>VLOOKUP(Borrower[[#This Row],[addr_state]],CodeState,2,FALSE)</f>
        <v>Texas</v>
      </c>
    </row>
    <row r="703" spans="1:5" x14ac:dyDescent="0.35">
      <c r="A703" s="1">
        <v>702</v>
      </c>
      <c r="B703" s="1" t="s">
        <v>19</v>
      </c>
      <c r="C703" s="1">
        <v>3.3</v>
      </c>
      <c r="E703" s="1" t="str">
        <f>VLOOKUP(Borrower[[#This Row],[addr_state]],CodeState,2,FALSE)</f>
        <v>North Carolina</v>
      </c>
    </row>
    <row r="704" spans="1:5" x14ac:dyDescent="0.35">
      <c r="A704" s="1">
        <v>703</v>
      </c>
      <c r="B704" s="1" t="s">
        <v>22</v>
      </c>
      <c r="C704" s="1">
        <v>8.51</v>
      </c>
      <c r="E704" s="1" t="str">
        <f>VLOOKUP(Borrower[[#This Row],[addr_state]],CodeState,2,FALSE)</f>
        <v>Virginia</v>
      </c>
    </row>
    <row r="705" spans="1:5" x14ac:dyDescent="0.35">
      <c r="A705" s="1">
        <v>704</v>
      </c>
      <c r="B705" s="1" t="s">
        <v>14</v>
      </c>
      <c r="C705" s="1">
        <v>13.76</v>
      </c>
      <c r="E705" s="1" t="str">
        <f>VLOOKUP(Borrower[[#This Row],[addr_state]],CodeState,2,FALSE)</f>
        <v>Mississippi</v>
      </c>
    </row>
    <row r="706" spans="1:5" x14ac:dyDescent="0.35">
      <c r="A706" s="1">
        <v>705</v>
      </c>
      <c r="B706" s="1" t="s">
        <v>6</v>
      </c>
      <c r="C706" s="1">
        <v>14.13</v>
      </c>
      <c r="E706" s="1" t="str">
        <f>VLOOKUP(Borrower[[#This Row],[addr_state]],CodeState,2,FALSE)</f>
        <v>California</v>
      </c>
    </row>
    <row r="707" spans="1:5" x14ac:dyDescent="0.35">
      <c r="A707" s="1">
        <v>706</v>
      </c>
      <c r="B707" s="1" t="s">
        <v>23</v>
      </c>
      <c r="C707" s="1">
        <v>13.98</v>
      </c>
      <c r="E707" s="1" t="str">
        <f>VLOOKUP(Borrower[[#This Row],[addr_state]],CodeState,2,FALSE)</f>
        <v>New Jersey</v>
      </c>
    </row>
    <row r="708" spans="1:5" x14ac:dyDescent="0.35">
      <c r="A708" s="1">
        <v>707</v>
      </c>
      <c r="B708" s="1" t="s">
        <v>20</v>
      </c>
      <c r="C708" s="1">
        <v>68.12</v>
      </c>
      <c r="D708" s="1">
        <v>38.630000000000003</v>
      </c>
      <c r="E708" s="1" t="str">
        <f>VLOOKUP(Borrower[[#This Row],[addr_state]],CodeState,2,FALSE)</f>
        <v>Texas</v>
      </c>
    </row>
    <row r="709" spans="1:5" x14ac:dyDescent="0.35">
      <c r="A709" s="1">
        <v>708</v>
      </c>
      <c r="B709" s="1" t="s">
        <v>6</v>
      </c>
      <c r="C709" s="1">
        <v>21.03</v>
      </c>
      <c r="E709" s="1" t="str">
        <f>VLOOKUP(Borrower[[#This Row],[addr_state]],CodeState,2,FALSE)</f>
        <v>California</v>
      </c>
    </row>
    <row r="710" spans="1:5" x14ac:dyDescent="0.35">
      <c r="A710" s="1">
        <v>709</v>
      </c>
      <c r="B710" s="1" t="s">
        <v>26</v>
      </c>
      <c r="C710" s="1">
        <v>5.84</v>
      </c>
      <c r="E710" s="1" t="str">
        <f>VLOOKUP(Borrower[[#This Row],[addr_state]],CodeState,2,FALSE)</f>
        <v>Pennsylvania</v>
      </c>
    </row>
    <row r="711" spans="1:5" x14ac:dyDescent="0.35">
      <c r="A711" s="1">
        <v>710</v>
      </c>
      <c r="B711" s="1" t="s">
        <v>11</v>
      </c>
      <c r="C711" s="1">
        <v>25.2</v>
      </c>
      <c r="E711" s="1" t="str">
        <f>VLOOKUP(Borrower[[#This Row],[addr_state]],CodeState,2,FALSE)</f>
        <v>New York</v>
      </c>
    </row>
    <row r="712" spans="1:5" x14ac:dyDescent="0.35">
      <c r="A712" s="1">
        <v>711</v>
      </c>
      <c r="B712" s="1" t="s">
        <v>20</v>
      </c>
      <c r="C712" s="1">
        <v>5.04</v>
      </c>
      <c r="E712" s="1" t="str">
        <f>VLOOKUP(Borrower[[#This Row],[addr_state]],CodeState,2,FALSE)</f>
        <v>Texas</v>
      </c>
    </row>
    <row r="713" spans="1:5" x14ac:dyDescent="0.35">
      <c r="A713" s="1">
        <v>712</v>
      </c>
      <c r="B713" s="1" t="s">
        <v>20</v>
      </c>
      <c r="C713" s="1">
        <v>8.14</v>
      </c>
      <c r="E713" s="1" t="str">
        <f>VLOOKUP(Borrower[[#This Row],[addr_state]],CodeState,2,FALSE)</f>
        <v>Texas</v>
      </c>
    </row>
    <row r="714" spans="1:5" x14ac:dyDescent="0.35">
      <c r="A714" s="1">
        <v>713</v>
      </c>
      <c r="B714" s="1" t="s">
        <v>23</v>
      </c>
      <c r="C714" s="1">
        <v>13.37</v>
      </c>
      <c r="E714" s="1" t="str">
        <f>VLOOKUP(Borrower[[#This Row],[addr_state]],CodeState,2,FALSE)</f>
        <v>New Jersey</v>
      </c>
    </row>
    <row r="715" spans="1:5" x14ac:dyDescent="0.35">
      <c r="A715" s="1">
        <v>714</v>
      </c>
      <c r="B715" s="1" t="s">
        <v>20</v>
      </c>
      <c r="C715" s="1">
        <v>20.12</v>
      </c>
      <c r="E715" s="1" t="str">
        <f>VLOOKUP(Borrower[[#This Row],[addr_state]],CodeState,2,FALSE)</f>
        <v>Texas</v>
      </c>
    </row>
    <row r="716" spans="1:5" x14ac:dyDescent="0.35">
      <c r="A716" s="1">
        <v>715</v>
      </c>
      <c r="B716" s="1" t="s">
        <v>11</v>
      </c>
      <c r="C716" s="1">
        <v>12.24</v>
      </c>
      <c r="E716" s="1" t="str">
        <f>VLOOKUP(Borrower[[#This Row],[addr_state]],CodeState,2,FALSE)</f>
        <v>New York</v>
      </c>
    </row>
    <row r="717" spans="1:5" x14ac:dyDescent="0.35">
      <c r="A717" s="1">
        <v>716</v>
      </c>
      <c r="B717" s="1" t="s">
        <v>6</v>
      </c>
      <c r="C717" s="1">
        <v>10.49</v>
      </c>
      <c r="E717" s="1" t="str">
        <f>VLOOKUP(Borrower[[#This Row],[addr_state]],CodeState,2,FALSE)</f>
        <v>California</v>
      </c>
    </row>
    <row r="718" spans="1:5" x14ac:dyDescent="0.35">
      <c r="A718" s="1">
        <v>717</v>
      </c>
      <c r="B718" s="1" t="s">
        <v>6</v>
      </c>
      <c r="C718" s="1">
        <v>20.75</v>
      </c>
      <c r="E718" s="1" t="str">
        <f>VLOOKUP(Borrower[[#This Row],[addr_state]],CodeState,2,FALSE)</f>
        <v>California</v>
      </c>
    </row>
    <row r="719" spans="1:5" x14ac:dyDescent="0.35">
      <c r="A719" s="1">
        <v>718</v>
      </c>
      <c r="B719" s="1" t="s">
        <v>7</v>
      </c>
      <c r="C719" s="1">
        <v>11.61</v>
      </c>
      <c r="E719" s="1" t="str">
        <f>VLOOKUP(Borrower[[#This Row],[addr_state]],CodeState,2,FALSE)</f>
        <v>Florida</v>
      </c>
    </row>
    <row r="720" spans="1:5" x14ac:dyDescent="0.35">
      <c r="A720" s="1">
        <v>719</v>
      </c>
      <c r="B720" s="1" t="s">
        <v>42</v>
      </c>
      <c r="C720" s="1">
        <v>24.87</v>
      </c>
      <c r="E720" s="1" t="str">
        <f>VLOOKUP(Borrower[[#This Row],[addr_state]],CodeState,2,FALSE)</f>
        <v>Massachusetts</v>
      </c>
    </row>
    <row r="721" spans="1:5" x14ac:dyDescent="0.35">
      <c r="A721" s="1">
        <v>720</v>
      </c>
      <c r="B721" s="1" t="s">
        <v>6</v>
      </c>
      <c r="C721" s="1">
        <v>7.78</v>
      </c>
      <c r="E721" s="1" t="str">
        <f>VLOOKUP(Borrower[[#This Row],[addr_state]],CodeState,2,FALSE)</f>
        <v>California</v>
      </c>
    </row>
    <row r="722" spans="1:5" x14ac:dyDescent="0.35">
      <c r="A722" s="1">
        <v>721</v>
      </c>
      <c r="B722" s="1" t="s">
        <v>18</v>
      </c>
      <c r="C722" s="1">
        <v>27.58</v>
      </c>
      <c r="E722" s="1" t="str">
        <f>VLOOKUP(Borrower[[#This Row],[addr_state]],CodeState,2,FALSE)</f>
        <v>Michigan</v>
      </c>
    </row>
    <row r="723" spans="1:5" x14ac:dyDescent="0.35">
      <c r="A723" s="1">
        <v>722</v>
      </c>
      <c r="B723" s="1" t="s">
        <v>23</v>
      </c>
      <c r="C723" s="1">
        <v>18.61</v>
      </c>
      <c r="E723" s="1" t="str">
        <f>VLOOKUP(Borrower[[#This Row],[addr_state]],CodeState,2,FALSE)</f>
        <v>New Jersey</v>
      </c>
    </row>
    <row r="724" spans="1:5" x14ac:dyDescent="0.35">
      <c r="A724" s="1">
        <v>723</v>
      </c>
      <c r="B724" s="1" t="s">
        <v>9</v>
      </c>
      <c r="C724" s="1">
        <v>18.77</v>
      </c>
      <c r="E724" s="1" t="str">
        <f>VLOOKUP(Borrower[[#This Row],[addr_state]],CodeState,2,FALSE)</f>
        <v>Illinois</v>
      </c>
    </row>
    <row r="725" spans="1:5" x14ac:dyDescent="0.35">
      <c r="A725" s="1">
        <v>724</v>
      </c>
      <c r="B725" s="1" t="s">
        <v>28</v>
      </c>
      <c r="C725" s="1">
        <v>19.55</v>
      </c>
      <c r="E725" s="1" t="str">
        <f>VLOOKUP(Borrower[[#This Row],[addr_state]],CodeState,2,FALSE)</f>
        <v>Minnesota</v>
      </c>
    </row>
    <row r="726" spans="1:5" x14ac:dyDescent="0.35">
      <c r="A726" s="1">
        <v>725</v>
      </c>
      <c r="B726" s="1" t="s">
        <v>20</v>
      </c>
      <c r="C726" s="1">
        <v>26.86</v>
      </c>
      <c r="E726" s="1" t="str">
        <f>VLOOKUP(Borrower[[#This Row],[addr_state]],CodeState,2,FALSE)</f>
        <v>Texas</v>
      </c>
    </row>
    <row r="727" spans="1:5" x14ac:dyDescent="0.35">
      <c r="A727" s="1">
        <v>726</v>
      </c>
      <c r="B727" s="1" t="s">
        <v>20</v>
      </c>
      <c r="C727" s="1">
        <v>17.920000000000002</v>
      </c>
      <c r="E727" s="1" t="str">
        <f>VLOOKUP(Borrower[[#This Row],[addr_state]],CodeState,2,FALSE)</f>
        <v>Texas</v>
      </c>
    </row>
    <row r="728" spans="1:5" x14ac:dyDescent="0.35">
      <c r="A728" s="1">
        <v>727</v>
      </c>
      <c r="B728" s="1" t="s">
        <v>20</v>
      </c>
      <c r="C728" s="1">
        <v>11.8</v>
      </c>
      <c r="E728" s="1" t="str">
        <f>VLOOKUP(Borrower[[#This Row],[addr_state]],CodeState,2,FALSE)</f>
        <v>Texas</v>
      </c>
    </row>
    <row r="729" spans="1:5" x14ac:dyDescent="0.35">
      <c r="A729" s="1">
        <v>728</v>
      </c>
      <c r="B729" s="1" t="s">
        <v>20</v>
      </c>
      <c r="C729" s="1">
        <v>29.82</v>
      </c>
      <c r="E729" s="1" t="str">
        <f>VLOOKUP(Borrower[[#This Row],[addr_state]],CodeState,2,FALSE)</f>
        <v>Texas</v>
      </c>
    </row>
    <row r="730" spans="1:5" x14ac:dyDescent="0.35">
      <c r="A730" s="1">
        <v>729</v>
      </c>
      <c r="B730" s="1" t="s">
        <v>35</v>
      </c>
      <c r="C730" s="1">
        <v>31.2</v>
      </c>
      <c r="E730" s="1" t="str">
        <f>VLOOKUP(Borrower[[#This Row],[addr_state]],CodeState,2,FALSE)</f>
        <v>Louisiana</v>
      </c>
    </row>
    <row r="731" spans="1:5" x14ac:dyDescent="0.35">
      <c r="A731" s="1">
        <v>730</v>
      </c>
      <c r="B731" s="1" t="s">
        <v>29</v>
      </c>
      <c r="C731" s="1">
        <v>23.15</v>
      </c>
      <c r="E731" s="1" t="str">
        <f>VLOOKUP(Borrower[[#This Row],[addr_state]],CodeState,2,FALSE)</f>
        <v>Missouri</v>
      </c>
    </row>
    <row r="732" spans="1:5" x14ac:dyDescent="0.35">
      <c r="A732" s="1">
        <v>731</v>
      </c>
      <c r="B732" s="1" t="s">
        <v>42</v>
      </c>
      <c r="C732" s="1">
        <v>21.43</v>
      </c>
      <c r="E732" s="1" t="str">
        <f>VLOOKUP(Borrower[[#This Row],[addr_state]],CodeState,2,FALSE)</f>
        <v>Massachusetts</v>
      </c>
    </row>
    <row r="733" spans="1:5" x14ac:dyDescent="0.35">
      <c r="A733" s="1">
        <v>732</v>
      </c>
      <c r="B733" s="1" t="s">
        <v>28</v>
      </c>
      <c r="C733" s="1">
        <v>18.29</v>
      </c>
      <c r="E733" s="1" t="str">
        <f>VLOOKUP(Borrower[[#This Row],[addr_state]],CodeState,2,FALSE)</f>
        <v>Minnesota</v>
      </c>
    </row>
    <row r="734" spans="1:5" x14ac:dyDescent="0.35">
      <c r="A734" s="1">
        <v>733</v>
      </c>
      <c r="B734" s="1" t="s">
        <v>5</v>
      </c>
      <c r="C734" s="1">
        <v>8.3800000000000008</v>
      </c>
      <c r="E734" s="1" t="str">
        <f>VLOOKUP(Borrower[[#This Row],[addr_state]],CodeState,2,FALSE)</f>
        <v>New Hampshire</v>
      </c>
    </row>
    <row r="735" spans="1:5" x14ac:dyDescent="0.35">
      <c r="A735" s="1">
        <v>734</v>
      </c>
      <c r="B735" s="1" t="s">
        <v>22</v>
      </c>
      <c r="C735" s="1">
        <v>8.32</v>
      </c>
      <c r="E735" s="1" t="str">
        <f>VLOOKUP(Borrower[[#This Row],[addr_state]],CodeState,2,FALSE)</f>
        <v>Virginia</v>
      </c>
    </row>
    <row r="736" spans="1:5" x14ac:dyDescent="0.35">
      <c r="A736" s="1">
        <v>735</v>
      </c>
      <c r="B736" s="1" t="s">
        <v>18</v>
      </c>
      <c r="C736" s="1">
        <v>50.54</v>
      </c>
      <c r="D736" s="1">
        <v>18.05</v>
      </c>
      <c r="E736" s="1" t="str">
        <f>VLOOKUP(Borrower[[#This Row],[addr_state]],CodeState,2,FALSE)</f>
        <v>Michigan</v>
      </c>
    </row>
    <row r="737" spans="1:5" x14ac:dyDescent="0.35">
      <c r="A737" s="1">
        <v>736</v>
      </c>
      <c r="B737" s="1" t="s">
        <v>6</v>
      </c>
      <c r="C737" s="1">
        <v>9.25</v>
      </c>
      <c r="E737" s="1" t="str">
        <f>VLOOKUP(Borrower[[#This Row],[addr_state]],CodeState,2,FALSE)</f>
        <v>California</v>
      </c>
    </row>
    <row r="738" spans="1:5" x14ac:dyDescent="0.35">
      <c r="A738" s="1">
        <v>737</v>
      </c>
      <c r="B738" s="1" t="s">
        <v>34</v>
      </c>
      <c r="C738" s="1">
        <v>18.86</v>
      </c>
      <c r="E738" s="1" t="str">
        <f>VLOOKUP(Borrower[[#This Row],[addr_state]],CodeState,2,FALSE)</f>
        <v>Maryland</v>
      </c>
    </row>
    <row r="739" spans="1:5" x14ac:dyDescent="0.35">
      <c r="A739" s="1">
        <v>738</v>
      </c>
      <c r="B739" s="1" t="s">
        <v>10</v>
      </c>
      <c r="C739" s="1">
        <v>11.92</v>
      </c>
      <c r="E739" s="1" t="str">
        <f>VLOOKUP(Borrower[[#This Row],[addr_state]],CodeState,2,FALSE)</f>
        <v>Arizona</v>
      </c>
    </row>
    <row r="740" spans="1:5" x14ac:dyDescent="0.35">
      <c r="A740" s="1">
        <v>739</v>
      </c>
      <c r="B740" s="1" t="s">
        <v>38</v>
      </c>
      <c r="C740" s="1">
        <v>12.34</v>
      </c>
      <c r="E740" s="1" t="str">
        <f>VLOOKUP(Borrower[[#This Row],[addr_state]],CodeState,2,FALSE)</f>
        <v>Tennessee</v>
      </c>
    </row>
    <row r="741" spans="1:5" x14ac:dyDescent="0.35">
      <c r="A741" s="1">
        <v>740</v>
      </c>
      <c r="B741" s="1" t="s">
        <v>27</v>
      </c>
      <c r="C741" s="1">
        <v>8.84</v>
      </c>
      <c r="E741" s="1" t="str">
        <f>VLOOKUP(Borrower[[#This Row],[addr_state]],CodeState,2,FALSE)</f>
        <v>Colorado</v>
      </c>
    </row>
    <row r="742" spans="1:5" x14ac:dyDescent="0.35">
      <c r="A742" s="1">
        <v>741</v>
      </c>
      <c r="B742" s="1" t="s">
        <v>6</v>
      </c>
      <c r="C742" s="1">
        <v>36.950000000000003</v>
      </c>
      <c r="E742" s="1" t="str">
        <f>VLOOKUP(Borrower[[#This Row],[addr_state]],CodeState,2,FALSE)</f>
        <v>California</v>
      </c>
    </row>
    <row r="743" spans="1:5" x14ac:dyDescent="0.35">
      <c r="A743" s="1">
        <v>742</v>
      </c>
      <c r="B743" s="1" t="s">
        <v>11</v>
      </c>
      <c r="C743" s="1">
        <v>37.94</v>
      </c>
      <c r="E743" s="1" t="str">
        <f>VLOOKUP(Borrower[[#This Row],[addr_state]],CodeState,2,FALSE)</f>
        <v>New York</v>
      </c>
    </row>
    <row r="744" spans="1:5" x14ac:dyDescent="0.35">
      <c r="A744" s="1">
        <v>743</v>
      </c>
      <c r="B744" s="1" t="s">
        <v>20</v>
      </c>
      <c r="C744" s="1">
        <v>11.16</v>
      </c>
      <c r="D744" s="1">
        <v>17.059999999999999</v>
      </c>
      <c r="E744" s="1" t="str">
        <f>VLOOKUP(Borrower[[#This Row],[addr_state]],CodeState,2,FALSE)</f>
        <v>Texas</v>
      </c>
    </row>
    <row r="745" spans="1:5" x14ac:dyDescent="0.35">
      <c r="A745" s="1">
        <v>744</v>
      </c>
      <c r="B745" s="1" t="s">
        <v>26</v>
      </c>
      <c r="C745" s="1">
        <v>14.73</v>
      </c>
      <c r="E745" s="1" t="str">
        <f>VLOOKUP(Borrower[[#This Row],[addr_state]],CodeState,2,FALSE)</f>
        <v>Pennsylvania</v>
      </c>
    </row>
    <row r="746" spans="1:5" x14ac:dyDescent="0.35">
      <c r="A746" s="1">
        <v>745</v>
      </c>
      <c r="B746" s="1" t="s">
        <v>6</v>
      </c>
      <c r="C746" s="1">
        <v>6.29</v>
      </c>
      <c r="E746" s="1" t="str">
        <f>VLOOKUP(Borrower[[#This Row],[addr_state]],CodeState,2,FALSE)</f>
        <v>California</v>
      </c>
    </row>
    <row r="747" spans="1:5" x14ac:dyDescent="0.35">
      <c r="A747" s="1">
        <v>746</v>
      </c>
      <c r="B747" s="1" t="s">
        <v>20</v>
      </c>
      <c r="C747" s="1">
        <v>25.98</v>
      </c>
      <c r="E747" s="1" t="str">
        <f>VLOOKUP(Borrower[[#This Row],[addr_state]],CodeState,2,FALSE)</f>
        <v>Texas</v>
      </c>
    </row>
    <row r="748" spans="1:5" x14ac:dyDescent="0.35">
      <c r="A748" s="1">
        <v>747</v>
      </c>
      <c r="B748" s="1" t="s">
        <v>6</v>
      </c>
      <c r="C748" s="1">
        <v>28.47</v>
      </c>
      <c r="E748" s="1" t="str">
        <f>VLOOKUP(Borrower[[#This Row],[addr_state]],CodeState,2,FALSE)</f>
        <v>California</v>
      </c>
    </row>
    <row r="749" spans="1:5" x14ac:dyDescent="0.35">
      <c r="A749" s="1">
        <v>748</v>
      </c>
      <c r="B749" s="1" t="s">
        <v>42</v>
      </c>
      <c r="C749" s="1">
        <v>3</v>
      </c>
      <c r="E749" s="1" t="str">
        <f>VLOOKUP(Borrower[[#This Row],[addr_state]],CodeState,2,FALSE)</f>
        <v>Massachusetts</v>
      </c>
    </row>
    <row r="750" spans="1:5" x14ac:dyDescent="0.35">
      <c r="A750" s="1">
        <v>749</v>
      </c>
      <c r="B750" s="1" t="s">
        <v>23</v>
      </c>
      <c r="C750" s="1">
        <v>13.39</v>
      </c>
      <c r="E750" s="1" t="str">
        <f>VLOOKUP(Borrower[[#This Row],[addr_state]],CodeState,2,FALSE)</f>
        <v>New Jersey</v>
      </c>
    </row>
    <row r="751" spans="1:5" x14ac:dyDescent="0.35">
      <c r="A751" s="1">
        <v>750</v>
      </c>
      <c r="B751" s="1" t="s">
        <v>31</v>
      </c>
      <c r="C751" s="1">
        <v>7.85</v>
      </c>
      <c r="E751" s="1" t="str">
        <f>VLOOKUP(Borrower[[#This Row],[addr_state]],CodeState,2,FALSE)</f>
        <v>Nevada</v>
      </c>
    </row>
    <row r="752" spans="1:5" x14ac:dyDescent="0.35">
      <c r="A752" s="1">
        <v>751</v>
      </c>
      <c r="B752" s="1" t="s">
        <v>7</v>
      </c>
      <c r="C752" s="1">
        <v>6.81</v>
      </c>
      <c r="E752" s="1" t="str">
        <f>VLOOKUP(Borrower[[#This Row],[addr_state]],CodeState,2,FALSE)</f>
        <v>Florida</v>
      </c>
    </row>
    <row r="753" spans="1:5" x14ac:dyDescent="0.35">
      <c r="A753" s="1">
        <v>752</v>
      </c>
      <c r="B753" s="1" t="s">
        <v>28</v>
      </c>
      <c r="C753" s="1">
        <v>16.84</v>
      </c>
      <c r="E753" s="1" t="str">
        <f>VLOOKUP(Borrower[[#This Row],[addr_state]],CodeState,2,FALSE)</f>
        <v>Minnesota</v>
      </c>
    </row>
    <row r="754" spans="1:5" x14ac:dyDescent="0.35">
      <c r="A754" s="1">
        <v>753</v>
      </c>
      <c r="B754" s="1" t="s">
        <v>20</v>
      </c>
      <c r="C754" s="1">
        <v>12.67</v>
      </c>
      <c r="E754" s="1" t="str">
        <f>VLOOKUP(Borrower[[#This Row],[addr_state]],CodeState,2,FALSE)</f>
        <v>Texas</v>
      </c>
    </row>
    <row r="755" spans="1:5" x14ac:dyDescent="0.35">
      <c r="A755" s="1">
        <v>754</v>
      </c>
      <c r="B755" s="1" t="s">
        <v>27</v>
      </c>
      <c r="C755" s="1">
        <v>3.34</v>
      </c>
      <c r="E755" s="1" t="str">
        <f>VLOOKUP(Borrower[[#This Row],[addr_state]],CodeState,2,FALSE)</f>
        <v>Colorado</v>
      </c>
    </row>
    <row r="756" spans="1:5" x14ac:dyDescent="0.35">
      <c r="A756" s="1">
        <v>755</v>
      </c>
      <c r="B756" s="1" t="s">
        <v>33</v>
      </c>
      <c r="C756" s="1">
        <v>23.57</v>
      </c>
      <c r="D756" s="1">
        <v>23.36</v>
      </c>
      <c r="E756" s="1" t="str">
        <f>VLOOKUP(Borrower[[#This Row],[addr_state]],CodeState,2,FALSE)</f>
        <v>South Carolina</v>
      </c>
    </row>
    <row r="757" spans="1:5" x14ac:dyDescent="0.35">
      <c r="A757" s="1">
        <v>756</v>
      </c>
      <c r="B757" s="1" t="s">
        <v>19</v>
      </c>
      <c r="C757" s="1">
        <v>12.9</v>
      </c>
      <c r="D757" s="1">
        <v>6.93</v>
      </c>
      <c r="E757" s="1" t="str">
        <f>VLOOKUP(Borrower[[#This Row],[addr_state]],CodeState,2,FALSE)</f>
        <v>North Carolina</v>
      </c>
    </row>
    <row r="758" spans="1:5" x14ac:dyDescent="0.35">
      <c r="A758" s="1">
        <v>757</v>
      </c>
      <c r="B758" s="1" t="s">
        <v>9</v>
      </c>
      <c r="C758" s="1">
        <v>29.24</v>
      </c>
      <c r="E758" s="1" t="str">
        <f>VLOOKUP(Borrower[[#This Row],[addr_state]],CodeState,2,FALSE)</f>
        <v>Illinois</v>
      </c>
    </row>
    <row r="759" spans="1:5" x14ac:dyDescent="0.35">
      <c r="A759" s="1">
        <v>758</v>
      </c>
      <c r="B759" s="1" t="s">
        <v>20</v>
      </c>
      <c r="C759" s="1">
        <v>38.28</v>
      </c>
      <c r="E759" s="1" t="str">
        <f>VLOOKUP(Borrower[[#This Row],[addr_state]],CodeState,2,FALSE)</f>
        <v>Texas</v>
      </c>
    </row>
    <row r="760" spans="1:5" x14ac:dyDescent="0.35">
      <c r="A760" s="1">
        <v>759</v>
      </c>
      <c r="B760" s="1" t="s">
        <v>20</v>
      </c>
      <c r="C760" s="1">
        <v>22.36</v>
      </c>
      <c r="E760" s="1" t="str">
        <f>VLOOKUP(Borrower[[#This Row],[addr_state]],CodeState,2,FALSE)</f>
        <v>Texas</v>
      </c>
    </row>
    <row r="761" spans="1:5" x14ac:dyDescent="0.35">
      <c r="A761" s="1">
        <v>760</v>
      </c>
      <c r="B761" s="1" t="s">
        <v>7</v>
      </c>
      <c r="C761" s="1">
        <v>32.51</v>
      </c>
      <c r="E761" s="1" t="str">
        <f>VLOOKUP(Borrower[[#This Row],[addr_state]],CodeState,2,FALSE)</f>
        <v>Florida</v>
      </c>
    </row>
    <row r="762" spans="1:5" x14ac:dyDescent="0.35">
      <c r="A762" s="1">
        <v>761</v>
      </c>
      <c r="B762" s="1" t="s">
        <v>17</v>
      </c>
      <c r="C762" s="1">
        <v>19.2</v>
      </c>
      <c r="E762" s="1" t="str">
        <f>VLOOKUP(Borrower[[#This Row],[addr_state]],CodeState,2,FALSE)</f>
        <v>Ohio</v>
      </c>
    </row>
    <row r="763" spans="1:5" x14ac:dyDescent="0.35">
      <c r="A763" s="1">
        <v>762</v>
      </c>
      <c r="B763" s="1" t="s">
        <v>34</v>
      </c>
      <c r="C763" s="1">
        <v>13.76</v>
      </c>
      <c r="E763" s="1" t="str">
        <f>VLOOKUP(Borrower[[#This Row],[addr_state]],CodeState,2,FALSE)</f>
        <v>Maryland</v>
      </c>
    </row>
    <row r="764" spans="1:5" x14ac:dyDescent="0.35">
      <c r="A764" s="1">
        <v>763</v>
      </c>
      <c r="B764" s="1" t="s">
        <v>37</v>
      </c>
      <c r="C764" s="1">
        <v>17.12</v>
      </c>
      <c r="E764" s="1" t="str">
        <f>VLOOKUP(Borrower[[#This Row],[addr_state]],CodeState,2,FALSE)</f>
        <v>Alabama</v>
      </c>
    </row>
    <row r="765" spans="1:5" x14ac:dyDescent="0.35">
      <c r="A765" s="1">
        <v>764</v>
      </c>
      <c r="B765" s="1" t="s">
        <v>35</v>
      </c>
      <c r="C765" s="1">
        <v>27.19</v>
      </c>
      <c r="D765" s="1">
        <v>20.48</v>
      </c>
      <c r="E765" s="1" t="str">
        <f>VLOOKUP(Borrower[[#This Row],[addr_state]],CodeState,2,FALSE)</f>
        <v>Louisiana</v>
      </c>
    </row>
    <row r="766" spans="1:5" x14ac:dyDescent="0.35">
      <c r="A766" s="1">
        <v>765</v>
      </c>
      <c r="B766" s="1" t="s">
        <v>15</v>
      </c>
      <c r="C766" s="1">
        <v>34.72</v>
      </c>
      <c r="E766" s="1" t="str">
        <f>VLOOKUP(Borrower[[#This Row],[addr_state]],CodeState,2,FALSE)</f>
        <v>Georgia</v>
      </c>
    </row>
    <row r="767" spans="1:5" x14ac:dyDescent="0.35">
      <c r="A767" s="1">
        <v>766</v>
      </c>
      <c r="B767" s="1" t="s">
        <v>19</v>
      </c>
      <c r="C767" s="1">
        <v>25.2</v>
      </c>
      <c r="E767" s="1" t="str">
        <f>VLOOKUP(Borrower[[#This Row],[addr_state]],CodeState,2,FALSE)</f>
        <v>North Carolina</v>
      </c>
    </row>
    <row r="768" spans="1:5" x14ac:dyDescent="0.35">
      <c r="A768" s="1">
        <v>767</v>
      </c>
      <c r="B768" s="1" t="s">
        <v>34</v>
      </c>
      <c r="C768" s="1">
        <v>4.9800000000000004</v>
      </c>
      <c r="E768" s="1" t="str">
        <f>VLOOKUP(Borrower[[#This Row],[addr_state]],CodeState,2,FALSE)</f>
        <v>Maryland</v>
      </c>
    </row>
    <row r="769" spans="1:5" x14ac:dyDescent="0.35">
      <c r="A769" s="1">
        <v>768</v>
      </c>
      <c r="B769" s="1" t="s">
        <v>7</v>
      </c>
      <c r="C769" s="1">
        <v>14.94</v>
      </c>
      <c r="E769" s="1" t="str">
        <f>VLOOKUP(Borrower[[#This Row],[addr_state]],CodeState,2,FALSE)</f>
        <v>Florida</v>
      </c>
    </row>
    <row r="770" spans="1:5" x14ac:dyDescent="0.35">
      <c r="A770" s="1">
        <v>769</v>
      </c>
      <c r="B770" s="1" t="s">
        <v>32</v>
      </c>
      <c r="C770" s="1">
        <v>23.78</v>
      </c>
      <c r="E770" s="1" t="str">
        <f>VLOOKUP(Borrower[[#This Row],[addr_state]],CodeState,2,FALSE)</f>
        <v>Wisconsin</v>
      </c>
    </row>
    <row r="771" spans="1:5" x14ac:dyDescent="0.35">
      <c r="A771" s="1">
        <v>770</v>
      </c>
      <c r="B771" s="1" t="s">
        <v>15</v>
      </c>
      <c r="C771" s="1">
        <v>0.65</v>
      </c>
      <c r="E771" s="1" t="str">
        <f>VLOOKUP(Borrower[[#This Row],[addr_state]],CodeState,2,FALSE)</f>
        <v>Georgia</v>
      </c>
    </row>
    <row r="772" spans="1:5" x14ac:dyDescent="0.35">
      <c r="A772" s="1">
        <v>771</v>
      </c>
      <c r="B772" s="1" t="s">
        <v>15</v>
      </c>
      <c r="C772" s="1">
        <v>17.87</v>
      </c>
      <c r="D772" s="1">
        <v>19</v>
      </c>
      <c r="E772" s="1" t="str">
        <f>VLOOKUP(Borrower[[#This Row],[addr_state]],CodeState,2,FALSE)</f>
        <v>Georgia</v>
      </c>
    </row>
    <row r="773" spans="1:5" x14ac:dyDescent="0.35">
      <c r="A773" s="1">
        <v>772</v>
      </c>
      <c r="B773" s="1" t="s">
        <v>27</v>
      </c>
      <c r="C773" s="1">
        <v>40.770000000000003</v>
      </c>
      <c r="D773" s="1">
        <v>27.92</v>
      </c>
      <c r="E773" s="1" t="str">
        <f>VLOOKUP(Borrower[[#This Row],[addr_state]],CodeState,2,FALSE)</f>
        <v>Colorado</v>
      </c>
    </row>
    <row r="774" spans="1:5" x14ac:dyDescent="0.35">
      <c r="A774" s="1">
        <v>773</v>
      </c>
      <c r="B774" s="1" t="s">
        <v>9</v>
      </c>
      <c r="C774" s="1">
        <v>26.61</v>
      </c>
      <c r="E774" s="1" t="str">
        <f>VLOOKUP(Borrower[[#This Row],[addr_state]],CodeState,2,FALSE)</f>
        <v>Illinois</v>
      </c>
    </row>
    <row r="775" spans="1:5" x14ac:dyDescent="0.35">
      <c r="A775" s="1">
        <v>774</v>
      </c>
      <c r="B775" s="1" t="s">
        <v>35</v>
      </c>
      <c r="C775" s="1">
        <v>29.34</v>
      </c>
      <c r="D775" s="1">
        <v>12.23</v>
      </c>
      <c r="E775" s="1" t="str">
        <f>VLOOKUP(Borrower[[#This Row],[addr_state]],CodeState,2,FALSE)</f>
        <v>Louisiana</v>
      </c>
    </row>
    <row r="776" spans="1:5" x14ac:dyDescent="0.35">
      <c r="A776" s="1">
        <v>775</v>
      </c>
      <c r="B776" s="1" t="s">
        <v>47</v>
      </c>
      <c r="C776" s="1">
        <v>25.57</v>
      </c>
      <c r="E776" s="1" t="str">
        <f>VLOOKUP(Borrower[[#This Row],[addr_state]],CodeState,2,FALSE)</f>
        <v>Nebraska</v>
      </c>
    </row>
    <row r="777" spans="1:5" x14ac:dyDescent="0.35">
      <c r="A777" s="1">
        <v>776</v>
      </c>
      <c r="B777" s="1" t="s">
        <v>9</v>
      </c>
      <c r="C777" s="1">
        <v>12.46</v>
      </c>
      <c r="E777" s="1" t="str">
        <f>VLOOKUP(Borrower[[#This Row],[addr_state]],CodeState,2,FALSE)</f>
        <v>Illinois</v>
      </c>
    </row>
    <row r="778" spans="1:5" x14ac:dyDescent="0.35">
      <c r="A778" s="1">
        <v>777</v>
      </c>
      <c r="B778" s="1" t="s">
        <v>20</v>
      </c>
      <c r="C778" s="1">
        <v>14.49</v>
      </c>
      <c r="E778" s="1" t="str">
        <f>VLOOKUP(Borrower[[#This Row],[addr_state]],CodeState,2,FALSE)</f>
        <v>Texas</v>
      </c>
    </row>
    <row r="779" spans="1:5" x14ac:dyDescent="0.35">
      <c r="A779" s="1">
        <v>778</v>
      </c>
      <c r="B779" s="1" t="s">
        <v>23</v>
      </c>
      <c r="C779" s="1">
        <v>24.19</v>
      </c>
      <c r="E779" s="1" t="str">
        <f>VLOOKUP(Borrower[[#This Row],[addr_state]],CodeState,2,FALSE)</f>
        <v>New Jersey</v>
      </c>
    </row>
    <row r="780" spans="1:5" x14ac:dyDescent="0.35">
      <c r="A780" s="1">
        <v>779</v>
      </c>
      <c r="B780" s="1" t="s">
        <v>11</v>
      </c>
      <c r="C780" s="1">
        <v>24.86</v>
      </c>
      <c r="E780" s="1" t="str">
        <f>VLOOKUP(Borrower[[#This Row],[addr_state]],CodeState,2,FALSE)</f>
        <v>New York</v>
      </c>
    </row>
    <row r="781" spans="1:5" x14ac:dyDescent="0.35">
      <c r="A781" s="1">
        <v>780</v>
      </c>
      <c r="B781" s="1" t="s">
        <v>7</v>
      </c>
      <c r="C781" s="1">
        <v>36.020000000000003</v>
      </c>
      <c r="E781" s="1" t="str">
        <f>VLOOKUP(Borrower[[#This Row],[addr_state]],CodeState,2,FALSE)</f>
        <v>Florida</v>
      </c>
    </row>
    <row r="782" spans="1:5" x14ac:dyDescent="0.35">
      <c r="A782" s="1">
        <v>781</v>
      </c>
      <c r="B782" s="1" t="s">
        <v>37</v>
      </c>
      <c r="C782" s="1">
        <v>4.82</v>
      </c>
      <c r="E782" s="1" t="str">
        <f>VLOOKUP(Borrower[[#This Row],[addr_state]],CodeState,2,FALSE)</f>
        <v>Alabama</v>
      </c>
    </row>
    <row r="783" spans="1:5" x14ac:dyDescent="0.35">
      <c r="A783" s="1">
        <v>782</v>
      </c>
      <c r="B783" s="1" t="s">
        <v>42</v>
      </c>
      <c r="C783" s="1">
        <v>18.32</v>
      </c>
      <c r="E783" s="1" t="str">
        <f>VLOOKUP(Borrower[[#This Row],[addr_state]],CodeState,2,FALSE)</f>
        <v>Massachusetts</v>
      </c>
    </row>
    <row r="784" spans="1:5" x14ac:dyDescent="0.35">
      <c r="A784" s="1">
        <v>783</v>
      </c>
      <c r="B784" s="1" t="s">
        <v>49</v>
      </c>
      <c r="C784" s="1">
        <v>33.19</v>
      </c>
      <c r="E784" s="1" t="str">
        <f>VLOOKUP(Borrower[[#This Row],[addr_state]],CodeState,2,FALSE)</f>
        <v>Kansas</v>
      </c>
    </row>
    <row r="785" spans="1:5" x14ac:dyDescent="0.35">
      <c r="A785" s="1">
        <v>784</v>
      </c>
      <c r="B785" s="1" t="s">
        <v>4</v>
      </c>
      <c r="C785" s="1">
        <v>26.84</v>
      </c>
      <c r="E785" s="1" t="str">
        <f>VLOOKUP(Borrower[[#This Row],[addr_state]],CodeState,2,FALSE)</f>
        <v>Connecticut</v>
      </c>
    </row>
    <row r="786" spans="1:5" x14ac:dyDescent="0.35">
      <c r="A786" s="1">
        <v>785</v>
      </c>
      <c r="B786" s="1" t="s">
        <v>4</v>
      </c>
      <c r="C786" s="1">
        <v>17.079999999999998</v>
      </c>
      <c r="E786" s="1" t="str">
        <f>VLOOKUP(Borrower[[#This Row],[addr_state]],CodeState,2,FALSE)</f>
        <v>Connecticut</v>
      </c>
    </row>
    <row r="787" spans="1:5" x14ac:dyDescent="0.35">
      <c r="A787" s="1">
        <v>786</v>
      </c>
      <c r="B787" s="1" t="s">
        <v>4</v>
      </c>
      <c r="C787" s="1">
        <v>26.69</v>
      </c>
      <c r="E787" s="1" t="str">
        <f>VLOOKUP(Borrower[[#This Row],[addr_state]],CodeState,2,FALSE)</f>
        <v>Connecticut</v>
      </c>
    </row>
    <row r="788" spans="1:5" x14ac:dyDescent="0.35">
      <c r="A788" s="1">
        <v>787</v>
      </c>
      <c r="B788" s="1" t="s">
        <v>11</v>
      </c>
      <c r="C788" s="1">
        <v>16.989999999999998</v>
      </c>
      <c r="D788" s="1">
        <v>15.5</v>
      </c>
      <c r="E788" s="1" t="str">
        <f>VLOOKUP(Borrower[[#This Row],[addr_state]],CodeState,2,FALSE)</f>
        <v>New York</v>
      </c>
    </row>
    <row r="789" spans="1:5" x14ac:dyDescent="0.35">
      <c r="A789" s="1">
        <v>788</v>
      </c>
      <c r="B789" s="1" t="s">
        <v>22</v>
      </c>
      <c r="C789" s="1">
        <v>15.6</v>
      </c>
      <c r="E789" s="1" t="str">
        <f>VLOOKUP(Borrower[[#This Row],[addr_state]],CodeState,2,FALSE)</f>
        <v>Virginia</v>
      </c>
    </row>
    <row r="790" spans="1:5" x14ac:dyDescent="0.35">
      <c r="A790" s="1">
        <v>789</v>
      </c>
      <c r="B790" s="1" t="s">
        <v>19</v>
      </c>
      <c r="C790" s="1">
        <v>20.13</v>
      </c>
      <c r="E790" s="1" t="str">
        <f>VLOOKUP(Borrower[[#This Row],[addr_state]],CodeState,2,FALSE)</f>
        <v>North Carolina</v>
      </c>
    </row>
    <row r="791" spans="1:5" x14ac:dyDescent="0.35">
      <c r="A791" s="1">
        <v>790</v>
      </c>
      <c r="B791" s="1" t="s">
        <v>28</v>
      </c>
      <c r="C791" s="1">
        <v>24.6</v>
      </c>
      <c r="E791" s="1" t="str">
        <f>VLOOKUP(Borrower[[#This Row],[addr_state]],CodeState,2,FALSE)</f>
        <v>Minnesota</v>
      </c>
    </row>
    <row r="792" spans="1:5" x14ac:dyDescent="0.35">
      <c r="A792" s="1">
        <v>791</v>
      </c>
      <c r="B792" s="1" t="s">
        <v>25</v>
      </c>
      <c r="C792" s="1">
        <v>19.010000000000002</v>
      </c>
      <c r="E792" s="1" t="str">
        <f>VLOOKUP(Borrower[[#This Row],[addr_state]],CodeState,2,FALSE)</f>
        <v>Vermont</v>
      </c>
    </row>
    <row r="793" spans="1:5" x14ac:dyDescent="0.35">
      <c r="A793" s="1">
        <v>792</v>
      </c>
      <c r="B793" s="1" t="s">
        <v>23</v>
      </c>
      <c r="C793" s="1">
        <v>12.15</v>
      </c>
      <c r="D793" s="1">
        <v>15.01</v>
      </c>
      <c r="E793" s="1" t="str">
        <f>VLOOKUP(Borrower[[#This Row],[addr_state]],CodeState,2,FALSE)</f>
        <v>New Jersey</v>
      </c>
    </row>
    <row r="794" spans="1:5" x14ac:dyDescent="0.35">
      <c r="A794" s="1">
        <v>793</v>
      </c>
      <c r="B794" s="1" t="s">
        <v>15</v>
      </c>
      <c r="C794" s="1">
        <v>34.86</v>
      </c>
      <c r="E794" s="1" t="str">
        <f>VLOOKUP(Borrower[[#This Row],[addr_state]],CodeState,2,FALSE)</f>
        <v>Georgia</v>
      </c>
    </row>
    <row r="795" spans="1:5" x14ac:dyDescent="0.35">
      <c r="A795" s="1">
        <v>794</v>
      </c>
      <c r="B795" s="1" t="s">
        <v>6</v>
      </c>
      <c r="C795" s="1">
        <v>32.590000000000003</v>
      </c>
      <c r="E795" s="1" t="str">
        <f>VLOOKUP(Borrower[[#This Row],[addr_state]],CodeState,2,FALSE)</f>
        <v>California</v>
      </c>
    </row>
    <row r="796" spans="1:5" x14ac:dyDescent="0.35">
      <c r="A796" s="1">
        <v>795</v>
      </c>
      <c r="B796" s="1" t="s">
        <v>7</v>
      </c>
      <c r="C796" s="1">
        <v>27.98</v>
      </c>
      <c r="D796" s="1">
        <v>22.99</v>
      </c>
      <c r="E796" s="1" t="str">
        <f>VLOOKUP(Borrower[[#This Row],[addr_state]],CodeState,2,FALSE)</f>
        <v>Florida</v>
      </c>
    </row>
    <row r="797" spans="1:5" x14ac:dyDescent="0.35">
      <c r="A797" s="1">
        <v>796</v>
      </c>
      <c r="B797" s="1" t="s">
        <v>26</v>
      </c>
      <c r="C797" s="1">
        <v>10.220000000000001</v>
      </c>
      <c r="E797" s="1" t="str">
        <f>VLOOKUP(Borrower[[#This Row],[addr_state]],CodeState,2,FALSE)</f>
        <v>Pennsylvania</v>
      </c>
    </row>
    <row r="798" spans="1:5" x14ac:dyDescent="0.35">
      <c r="A798" s="1">
        <v>797</v>
      </c>
      <c r="B798" s="1" t="s">
        <v>17</v>
      </c>
      <c r="C798" s="1">
        <v>15.53</v>
      </c>
      <c r="E798" s="1" t="str">
        <f>VLOOKUP(Borrower[[#This Row],[addr_state]],CodeState,2,FALSE)</f>
        <v>Ohio</v>
      </c>
    </row>
    <row r="799" spans="1:5" x14ac:dyDescent="0.35">
      <c r="A799" s="1">
        <v>798</v>
      </c>
      <c r="B799" s="1" t="s">
        <v>20</v>
      </c>
      <c r="C799" s="1">
        <v>11.64</v>
      </c>
      <c r="E799" s="1" t="str">
        <f>VLOOKUP(Borrower[[#This Row],[addr_state]],CodeState,2,FALSE)</f>
        <v>Texas</v>
      </c>
    </row>
    <row r="800" spans="1:5" x14ac:dyDescent="0.35">
      <c r="A800" s="1">
        <v>799</v>
      </c>
      <c r="B800" s="1" t="s">
        <v>26</v>
      </c>
      <c r="C800" s="1">
        <v>26.12</v>
      </c>
      <c r="D800" s="1">
        <v>21.41</v>
      </c>
      <c r="E800" s="1" t="str">
        <f>VLOOKUP(Borrower[[#This Row],[addr_state]],CodeState,2,FALSE)</f>
        <v>Pennsylvania</v>
      </c>
    </row>
    <row r="801" spans="1:5" x14ac:dyDescent="0.35">
      <c r="A801" s="1">
        <v>800</v>
      </c>
      <c r="B801" s="1" t="s">
        <v>7</v>
      </c>
      <c r="C801" s="1">
        <v>19.489999999999998</v>
      </c>
      <c r="E801" s="1" t="str">
        <f>VLOOKUP(Borrower[[#This Row],[addr_state]],CodeState,2,FALSE)</f>
        <v>Florida</v>
      </c>
    </row>
    <row r="802" spans="1:5" x14ac:dyDescent="0.35">
      <c r="A802" s="1">
        <v>801</v>
      </c>
      <c r="B802" s="1" t="s">
        <v>6</v>
      </c>
      <c r="C802" s="1">
        <v>22.19</v>
      </c>
      <c r="D802" s="1">
        <v>14</v>
      </c>
      <c r="E802" s="1" t="str">
        <f>VLOOKUP(Borrower[[#This Row],[addr_state]],CodeState,2,FALSE)</f>
        <v>California</v>
      </c>
    </row>
    <row r="803" spans="1:5" x14ac:dyDescent="0.35">
      <c r="A803" s="1">
        <v>802</v>
      </c>
      <c r="B803" s="1" t="s">
        <v>26</v>
      </c>
      <c r="C803" s="1">
        <v>31.83</v>
      </c>
      <c r="E803" s="1" t="str">
        <f>VLOOKUP(Borrower[[#This Row],[addr_state]],CodeState,2,FALSE)</f>
        <v>Pennsylvania</v>
      </c>
    </row>
    <row r="804" spans="1:5" x14ac:dyDescent="0.35">
      <c r="A804" s="1">
        <v>803</v>
      </c>
      <c r="B804" s="1" t="s">
        <v>11</v>
      </c>
      <c r="C804" s="1">
        <v>16.23</v>
      </c>
      <c r="E804" s="1" t="str">
        <f>VLOOKUP(Borrower[[#This Row],[addr_state]],CodeState,2,FALSE)</f>
        <v>New York</v>
      </c>
    </row>
    <row r="805" spans="1:5" x14ac:dyDescent="0.35">
      <c r="A805" s="1">
        <v>804</v>
      </c>
      <c r="B805" s="1" t="s">
        <v>11</v>
      </c>
      <c r="C805" s="1">
        <v>29.8</v>
      </c>
      <c r="E805" s="1" t="str">
        <f>VLOOKUP(Borrower[[#This Row],[addr_state]],CodeState,2,FALSE)</f>
        <v>New York</v>
      </c>
    </row>
    <row r="806" spans="1:5" x14ac:dyDescent="0.35">
      <c r="A806" s="1">
        <v>805</v>
      </c>
      <c r="B806" s="1" t="s">
        <v>28</v>
      </c>
      <c r="C806" s="1">
        <v>8.02</v>
      </c>
      <c r="E806" s="1" t="str">
        <f>VLOOKUP(Borrower[[#This Row],[addr_state]],CodeState,2,FALSE)</f>
        <v>Minnesota</v>
      </c>
    </row>
    <row r="807" spans="1:5" x14ac:dyDescent="0.35">
      <c r="A807" s="1">
        <v>806</v>
      </c>
      <c r="B807" s="1" t="s">
        <v>11</v>
      </c>
      <c r="C807" s="1">
        <v>2.23</v>
      </c>
      <c r="E807" s="1" t="str">
        <f>VLOOKUP(Borrower[[#This Row],[addr_state]],CodeState,2,FALSE)</f>
        <v>New York</v>
      </c>
    </row>
    <row r="808" spans="1:5" x14ac:dyDescent="0.35">
      <c r="A808" s="1">
        <v>807</v>
      </c>
      <c r="B808" s="1" t="s">
        <v>23</v>
      </c>
      <c r="C808" s="1">
        <v>6.79</v>
      </c>
      <c r="E808" s="1" t="str">
        <f>VLOOKUP(Borrower[[#This Row],[addr_state]],CodeState,2,FALSE)</f>
        <v>New Jersey</v>
      </c>
    </row>
    <row r="809" spans="1:5" x14ac:dyDescent="0.35">
      <c r="A809" s="1">
        <v>808</v>
      </c>
      <c r="B809" s="1" t="s">
        <v>20</v>
      </c>
      <c r="C809" s="1">
        <v>14.07</v>
      </c>
      <c r="E809" s="1" t="str">
        <f>VLOOKUP(Borrower[[#This Row],[addr_state]],CodeState,2,FALSE)</f>
        <v>Texas</v>
      </c>
    </row>
    <row r="810" spans="1:5" x14ac:dyDescent="0.35">
      <c r="A810" s="1">
        <v>809</v>
      </c>
      <c r="B810" s="1" t="s">
        <v>20</v>
      </c>
      <c r="C810" s="1">
        <v>21.2</v>
      </c>
      <c r="E810" s="1" t="str">
        <f>VLOOKUP(Borrower[[#This Row],[addr_state]],CodeState,2,FALSE)</f>
        <v>Texas</v>
      </c>
    </row>
    <row r="811" spans="1:5" x14ac:dyDescent="0.35">
      <c r="A811" s="1">
        <v>810</v>
      </c>
      <c r="B811" s="1" t="s">
        <v>24</v>
      </c>
      <c r="C811" s="1">
        <v>23.28</v>
      </c>
      <c r="E811" s="1" t="str">
        <f>VLOOKUP(Borrower[[#This Row],[addr_state]],CodeState,2,FALSE)</f>
        <v>Oregon</v>
      </c>
    </row>
    <row r="812" spans="1:5" x14ac:dyDescent="0.35">
      <c r="A812" s="1">
        <v>811</v>
      </c>
      <c r="B812" s="1" t="s">
        <v>23</v>
      </c>
      <c r="C812" s="1">
        <v>7.4</v>
      </c>
      <c r="E812" s="1" t="str">
        <f>VLOOKUP(Borrower[[#This Row],[addr_state]],CodeState,2,FALSE)</f>
        <v>New Jersey</v>
      </c>
    </row>
    <row r="813" spans="1:5" x14ac:dyDescent="0.35">
      <c r="A813" s="1">
        <v>812</v>
      </c>
      <c r="B813" s="1" t="s">
        <v>19</v>
      </c>
      <c r="C813" s="1">
        <v>48.92</v>
      </c>
      <c r="D813" s="1">
        <v>22.94</v>
      </c>
      <c r="E813" s="1" t="str">
        <f>VLOOKUP(Borrower[[#This Row],[addr_state]],CodeState,2,FALSE)</f>
        <v>North Carolina</v>
      </c>
    </row>
    <row r="814" spans="1:5" x14ac:dyDescent="0.35">
      <c r="A814" s="1">
        <v>813</v>
      </c>
      <c r="B814" s="1" t="s">
        <v>11</v>
      </c>
      <c r="C814" s="1">
        <v>17.47</v>
      </c>
      <c r="E814" s="1" t="str">
        <f>VLOOKUP(Borrower[[#This Row],[addr_state]],CodeState,2,FALSE)</f>
        <v>New York</v>
      </c>
    </row>
    <row r="815" spans="1:5" x14ac:dyDescent="0.35">
      <c r="A815" s="1">
        <v>814</v>
      </c>
      <c r="B815" s="1" t="s">
        <v>6</v>
      </c>
      <c r="C815" s="1">
        <v>19.39</v>
      </c>
      <c r="E815" s="1" t="str">
        <f>VLOOKUP(Borrower[[#This Row],[addr_state]],CodeState,2,FALSE)</f>
        <v>California</v>
      </c>
    </row>
    <row r="816" spans="1:5" x14ac:dyDescent="0.35">
      <c r="A816" s="1">
        <v>815</v>
      </c>
      <c r="B816" s="1" t="s">
        <v>17</v>
      </c>
      <c r="C816" s="1">
        <v>13.19</v>
      </c>
      <c r="E816" s="1" t="str">
        <f>VLOOKUP(Borrower[[#This Row],[addr_state]],CodeState,2,FALSE)</f>
        <v>Ohio</v>
      </c>
    </row>
    <row r="817" spans="1:5" x14ac:dyDescent="0.35">
      <c r="A817" s="1">
        <v>816</v>
      </c>
      <c r="B817" s="1" t="s">
        <v>47</v>
      </c>
      <c r="C817" s="1">
        <v>21.29</v>
      </c>
      <c r="E817" s="1" t="str">
        <f>VLOOKUP(Borrower[[#This Row],[addr_state]],CodeState,2,FALSE)</f>
        <v>Nebraska</v>
      </c>
    </row>
    <row r="818" spans="1:5" x14ac:dyDescent="0.35">
      <c r="A818" s="1">
        <v>817</v>
      </c>
      <c r="B818" s="1" t="s">
        <v>32</v>
      </c>
      <c r="C818" s="1">
        <v>15.9</v>
      </c>
      <c r="D818" s="1">
        <v>13.56</v>
      </c>
      <c r="E818" s="1" t="str">
        <f>VLOOKUP(Borrower[[#This Row],[addr_state]],CodeState,2,FALSE)</f>
        <v>Wisconsin</v>
      </c>
    </row>
    <row r="819" spans="1:5" x14ac:dyDescent="0.35">
      <c r="A819" s="1">
        <v>818</v>
      </c>
      <c r="B819" s="1" t="s">
        <v>16</v>
      </c>
      <c r="C819" s="1">
        <v>10.18</v>
      </c>
      <c r="E819" s="1" t="str">
        <f>VLOOKUP(Borrower[[#This Row],[addr_state]],CodeState,2,FALSE)</f>
        <v>Washington</v>
      </c>
    </row>
    <row r="820" spans="1:5" x14ac:dyDescent="0.35">
      <c r="A820" s="1">
        <v>819</v>
      </c>
      <c r="B820" s="1" t="s">
        <v>50</v>
      </c>
      <c r="C820" s="1">
        <v>18.260000000000002</v>
      </c>
      <c r="E820" s="1" t="str">
        <f>VLOOKUP(Borrower[[#This Row],[addr_state]],CodeState,2,FALSE)</f>
        <v>South Dakota</v>
      </c>
    </row>
    <row r="821" spans="1:5" x14ac:dyDescent="0.35">
      <c r="A821" s="1">
        <v>820</v>
      </c>
      <c r="B821" s="1" t="s">
        <v>6</v>
      </c>
      <c r="C821" s="1">
        <v>13.15</v>
      </c>
      <c r="E821" s="1" t="str">
        <f>VLOOKUP(Borrower[[#This Row],[addr_state]],CodeState,2,FALSE)</f>
        <v>California</v>
      </c>
    </row>
    <row r="822" spans="1:5" x14ac:dyDescent="0.35">
      <c r="A822" s="1">
        <v>821</v>
      </c>
      <c r="B822" s="1" t="s">
        <v>20</v>
      </c>
      <c r="C822" s="1">
        <v>36.61</v>
      </c>
      <c r="E822" s="1" t="str">
        <f>VLOOKUP(Borrower[[#This Row],[addr_state]],CodeState,2,FALSE)</f>
        <v>Texas</v>
      </c>
    </row>
    <row r="823" spans="1:5" x14ac:dyDescent="0.35">
      <c r="A823" s="1">
        <v>822</v>
      </c>
      <c r="B823" s="1" t="s">
        <v>6</v>
      </c>
      <c r="C823" s="1">
        <v>20</v>
      </c>
      <c r="E823" s="1" t="str">
        <f>VLOOKUP(Borrower[[#This Row],[addr_state]],CodeState,2,FALSE)</f>
        <v>California</v>
      </c>
    </row>
    <row r="824" spans="1:5" x14ac:dyDescent="0.35">
      <c r="A824" s="1">
        <v>823</v>
      </c>
      <c r="B824" s="1" t="s">
        <v>6</v>
      </c>
      <c r="C824" s="1">
        <v>6.89</v>
      </c>
      <c r="E824" s="1" t="str">
        <f>VLOOKUP(Borrower[[#This Row],[addr_state]],CodeState,2,FALSE)</f>
        <v>California</v>
      </c>
    </row>
    <row r="825" spans="1:5" x14ac:dyDescent="0.35">
      <c r="A825" s="1">
        <v>824</v>
      </c>
      <c r="B825" s="1" t="s">
        <v>26</v>
      </c>
      <c r="C825" s="1">
        <v>118.49</v>
      </c>
      <c r="D825" s="1">
        <v>19.47</v>
      </c>
      <c r="E825" s="1" t="str">
        <f>VLOOKUP(Borrower[[#This Row],[addr_state]],CodeState,2,FALSE)</f>
        <v>Pennsylvania</v>
      </c>
    </row>
    <row r="826" spans="1:5" x14ac:dyDescent="0.35">
      <c r="A826" s="1">
        <v>825</v>
      </c>
      <c r="B826" s="1" t="s">
        <v>18</v>
      </c>
      <c r="C826" s="1">
        <v>22</v>
      </c>
      <c r="E826" s="1" t="str">
        <f>VLOOKUP(Borrower[[#This Row],[addr_state]],CodeState,2,FALSE)</f>
        <v>Michigan</v>
      </c>
    </row>
    <row r="827" spans="1:5" x14ac:dyDescent="0.35">
      <c r="A827" s="1">
        <v>826</v>
      </c>
      <c r="B827" s="1" t="s">
        <v>22</v>
      </c>
      <c r="C827" s="1">
        <v>18.600000000000001</v>
      </c>
      <c r="E827" s="1" t="str">
        <f>VLOOKUP(Borrower[[#This Row],[addr_state]],CodeState,2,FALSE)</f>
        <v>Virginia</v>
      </c>
    </row>
    <row r="828" spans="1:5" x14ac:dyDescent="0.35">
      <c r="A828" s="1">
        <v>827</v>
      </c>
      <c r="B828" s="1" t="s">
        <v>11</v>
      </c>
      <c r="C828" s="1">
        <v>33.07</v>
      </c>
      <c r="E828" s="1" t="str">
        <f>VLOOKUP(Borrower[[#This Row],[addr_state]],CodeState,2,FALSE)</f>
        <v>New York</v>
      </c>
    </row>
    <row r="829" spans="1:5" x14ac:dyDescent="0.35">
      <c r="A829" s="1">
        <v>828</v>
      </c>
      <c r="B829" s="1" t="s">
        <v>18</v>
      </c>
      <c r="C829" s="1">
        <v>6.1</v>
      </c>
      <c r="E829" s="1" t="str">
        <f>VLOOKUP(Borrower[[#This Row],[addr_state]],CodeState,2,FALSE)</f>
        <v>Michigan</v>
      </c>
    </row>
    <row r="830" spans="1:5" x14ac:dyDescent="0.35">
      <c r="A830" s="1">
        <v>829</v>
      </c>
      <c r="B830" s="1" t="s">
        <v>35</v>
      </c>
      <c r="C830" s="1">
        <v>22.22</v>
      </c>
      <c r="E830" s="1" t="str">
        <f>VLOOKUP(Borrower[[#This Row],[addr_state]],CodeState,2,FALSE)</f>
        <v>Louisiana</v>
      </c>
    </row>
    <row r="831" spans="1:5" x14ac:dyDescent="0.35">
      <c r="A831" s="1">
        <v>830</v>
      </c>
      <c r="B831" s="1" t="s">
        <v>17</v>
      </c>
      <c r="C831" s="1">
        <v>30.7</v>
      </c>
      <c r="E831" s="1" t="str">
        <f>VLOOKUP(Borrower[[#This Row],[addr_state]],CodeState,2,FALSE)</f>
        <v>Ohio</v>
      </c>
    </row>
    <row r="832" spans="1:5" x14ac:dyDescent="0.35">
      <c r="A832" s="1">
        <v>831</v>
      </c>
      <c r="B832" s="1" t="s">
        <v>6</v>
      </c>
      <c r="C832" s="1">
        <v>3.5</v>
      </c>
      <c r="E832" s="1" t="str">
        <f>VLOOKUP(Borrower[[#This Row],[addr_state]],CodeState,2,FALSE)</f>
        <v>California</v>
      </c>
    </row>
    <row r="833" spans="1:5" x14ac:dyDescent="0.35">
      <c r="A833" s="1">
        <v>832</v>
      </c>
      <c r="B833" s="1" t="s">
        <v>6</v>
      </c>
      <c r="C833" s="1">
        <v>21.77</v>
      </c>
      <c r="E833" s="1" t="str">
        <f>VLOOKUP(Borrower[[#This Row],[addr_state]],CodeState,2,FALSE)</f>
        <v>California</v>
      </c>
    </row>
    <row r="834" spans="1:5" x14ac:dyDescent="0.35">
      <c r="A834" s="1">
        <v>833</v>
      </c>
      <c r="B834" s="1" t="s">
        <v>9</v>
      </c>
      <c r="C834" s="1">
        <v>34.4</v>
      </c>
      <c r="E834" s="1" t="str">
        <f>VLOOKUP(Borrower[[#This Row],[addr_state]],CodeState,2,FALSE)</f>
        <v>Illinois</v>
      </c>
    </row>
    <row r="835" spans="1:5" x14ac:dyDescent="0.35">
      <c r="A835" s="1">
        <v>834</v>
      </c>
      <c r="B835" s="1" t="s">
        <v>6</v>
      </c>
      <c r="C835" s="1">
        <v>8.84</v>
      </c>
      <c r="E835" s="1" t="str">
        <f>VLOOKUP(Borrower[[#This Row],[addr_state]],CodeState,2,FALSE)</f>
        <v>California</v>
      </c>
    </row>
    <row r="836" spans="1:5" x14ac:dyDescent="0.35">
      <c r="A836" s="1">
        <v>835</v>
      </c>
      <c r="B836" s="1" t="s">
        <v>23</v>
      </c>
      <c r="C836" s="1">
        <v>10.56</v>
      </c>
      <c r="E836" s="1" t="str">
        <f>VLOOKUP(Borrower[[#This Row],[addr_state]],CodeState,2,FALSE)</f>
        <v>New Jersey</v>
      </c>
    </row>
    <row r="837" spans="1:5" x14ac:dyDescent="0.35">
      <c r="A837" s="1">
        <v>836</v>
      </c>
      <c r="B837" s="1" t="s">
        <v>35</v>
      </c>
      <c r="C837" s="1">
        <v>16.350000000000001</v>
      </c>
      <c r="E837" s="1" t="str">
        <f>VLOOKUP(Borrower[[#This Row],[addr_state]],CodeState,2,FALSE)</f>
        <v>Louisiana</v>
      </c>
    </row>
    <row r="838" spans="1:5" x14ac:dyDescent="0.35">
      <c r="A838" s="1">
        <v>837</v>
      </c>
      <c r="B838" s="1" t="s">
        <v>11</v>
      </c>
      <c r="C838" s="1">
        <v>14.69</v>
      </c>
      <c r="E838" s="1" t="str">
        <f>VLOOKUP(Borrower[[#This Row],[addr_state]],CodeState,2,FALSE)</f>
        <v>New York</v>
      </c>
    </row>
    <row r="839" spans="1:5" x14ac:dyDescent="0.35">
      <c r="A839" s="1">
        <v>838</v>
      </c>
      <c r="B839" s="1" t="s">
        <v>11</v>
      </c>
      <c r="C839" s="1">
        <v>54.8</v>
      </c>
      <c r="D839" s="1">
        <v>37.94</v>
      </c>
      <c r="E839" s="1" t="str">
        <f>VLOOKUP(Borrower[[#This Row],[addr_state]],CodeState,2,FALSE)</f>
        <v>New York</v>
      </c>
    </row>
    <row r="840" spans="1:5" x14ac:dyDescent="0.35">
      <c r="A840" s="1">
        <v>839</v>
      </c>
      <c r="B840" s="1" t="s">
        <v>34</v>
      </c>
      <c r="C840" s="1">
        <v>27.92</v>
      </c>
      <c r="E840" s="1" t="str">
        <f>VLOOKUP(Borrower[[#This Row],[addr_state]],CodeState,2,FALSE)</f>
        <v>Maryland</v>
      </c>
    </row>
    <row r="841" spans="1:5" x14ac:dyDescent="0.35">
      <c r="A841" s="1">
        <v>840</v>
      </c>
      <c r="B841" s="1" t="s">
        <v>13</v>
      </c>
      <c r="C841" s="1">
        <v>7.25</v>
      </c>
      <c r="D841" s="1">
        <v>10.08</v>
      </c>
      <c r="E841" s="1" t="str">
        <f>VLOOKUP(Borrower[[#This Row],[addr_state]],CodeState,2,FALSE)</f>
        <v>Indiana</v>
      </c>
    </row>
    <row r="842" spans="1:5" x14ac:dyDescent="0.35">
      <c r="A842" s="1">
        <v>841</v>
      </c>
      <c r="B842" s="1" t="s">
        <v>49</v>
      </c>
      <c r="C842" s="1">
        <v>38.93</v>
      </c>
      <c r="D842" s="1">
        <v>22.11</v>
      </c>
      <c r="E842" s="1" t="str">
        <f>VLOOKUP(Borrower[[#This Row],[addr_state]],CodeState,2,FALSE)</f>
        <v>Kansas</v>
      </c>
    </row>
    <row r="843" spans="1:5" x14ac:dyDescent="0.35">
      <c r="A843" s="1">
        <v>842</v>
      </c>
      <c r="B843" s="1" t="s">
        <v>34</v>
      </c>
      <c r="C843" s="1">
        <v>10.93</v>
      </c>
      <c r="E843" s="1" t="str">
        <f>VLOOKUP(Borrower[[#This Row],[addr_state]],CodeState,2,FALSE)</f>
        <v>Maryland</v>
      </c>
    </row>
    <row r="844" spans="1:5" x14ac:dyDescent="0.35">
      <c r="A844" s="1">
        <v>843</v>
      </c>
      <c r="B844" s="1" t="s">
        <v>19</v>
      </c>
      <c r="C844" s="1">
        <v>7.23</v>
      </c>
      <c r="E844" s="1" t="str">
        <f>VLOOKUP(Borrower[[#This Row],[addr_state]],CodeState,2,FALSE)</f>
        <v>North Carolina</v>
      </c>
    </row>
    <row r="845" spans="1:5" x14ac:dyDescent="0.35">
      <c r="A845" s="1">
        <v>844</v>
      </c>
      <c r="B845" s="1" t="s">
        <v>22</v>
      </c>
      <c r="C845" s="1">
        <v>25.27</v>
      </c>
      <c r="D845" s="1">
        <v>21.7</v>
      </c>
      <c r="E845" s="1" t="str">
        <f>VLOOKUP(Borrower[[#This Row],[addr_state]],CodeState,2,FALSE)</f>
        <v>Virginia</v>
      </c>
    </row>
    <row r="846" spans="1:5" x14ac:dyDescent="0.35">
      <c r="A846" s="1">
        <v>845</v>
      </c>
      <c r="B846" s="1" t="s">
        <v>6</v>
      </c>
      <c r="C846" s="1">
        <v>33.49</v>
      </c>
      <c r="D846" s="1">
        <v>16.420000000000002</v>
      </c>
      <c r="E846" s="1" t="str">
        <f>VLOOKUP(Borrower[[#This Row],[addr_state]],CodeState,2,FALSE)</f>
        <v>California</v>
      </c>
    </row>
    <row r="847" spans="1:5" x14ac:dyDescent="0.35">
      <c r="A847" s="1">
        <v>846</v>
      </c>
      <c r="B847" s="1" t="s">
        <v>18</v>
      </c>
      <c r="C847" s="1">
        <v>12.92</v>
      </c>
      <c r="E847" s="1" t="str">
        <f>VLOOKUP(Borrower[[#This Row],[addr_state]],CodeState,2,FALSE)</f>
        <v>Michigan</v>
      </c>
    </row>
    <row r="848" spans="1:5" x14ac:dyDescent="0.35">
      <c r="A848" s="1">
        <v>847</v>
      </c>
      <c r="B848" s="1" t="s">
        <v>6</v>
      </c>
      <c r="C848" s="1">
        <v>23.19</v>
      </c>
      <c r="E848" s="1" t="str">
        <f>VLOOKUP(Borrower[[#This Row],[addr_state]],CodeState,2,FALSE)</f>
        <v>California</v>
      </c>
    </row>
    <row r="849" spans="1:5" x14ac:dyDescent="0.35">
      <c r="A849" s="1">
        <v>848</v>
      </c>
      <c r="B849" s="1" t="s">
        <v>29</v>
      </c>
      <c r="C849" s="1">
        <v>10.66</v>
      </c>
      <c r="E849" s="1" t="str">
        <f>VLOOKUP(Borrower[[#This Row],[addr_state]],CodeState,2,FALSE)</f>
        <v>Missouri</v>
      </c>
    </row>
    <row r="850" spans="1:5" x14ac:dyDescent="0.35">
      <c r="A850" s="1">
        <v>849</v>
      </c>
      <c r="B850" s="1" t="s">
        <v>18</v>
      </c>
      <c r="C850" s="1">
        <v>12.61</v>
      </c>
      <c r="E850" s="1" t="str">
        <f>VLOOKUP(Borrower[[#This Row],[addr_state]],CodeState,2,FALSE)</f>
        <v>Michigan</v>
      </c>
    </row>
    <row r="851" spans="1:5" x14ac:dyDescent="0.35">
      <c r="A851" s="1">
        <v>850</v>
      </c>
      <c r="B851" s="1" t="s">
        <v>6</v>
      </c>
      <c r="C851" s="1">
        <v>15.97</v>
      </c>
      <c r="E851" s="1" t="str">
        <f>VLOOKUP(Borrower[[#This Row],[addr_state]],CodeState,2,FALSE)</f>
        <v>California</v>
      </c>
    </row>
    <row r="852" spans="1:5" x14ac:dyDescent="0.35">
      <c r="A852" s="1">
        <v>851</v>
      </c>
      <c r="B852" s="1" t="s">
        <v>34</v>
      </c>
      <c r="C852" s="1">
        <v>24.59</v>
      </c>
      <c r="E852" s="1" t="str">
        <f>VLOOKUP(Borrower[[#This Row],[addr_state]],CodeState,2,FALSE)</f>
        <v>Maryland</v>
      </c>
    </row>
    <row r="853" spans="1:5" x14ac:dyDescent="0.35">
      <c r="A853" s="1">
        <v>852</v>
      </c>
      <c r="B853" s="1" t="s">
        <v>22</v>
      </c>
      <c r="C853" s="1">
        <v>5.88</v>
      </c>
      <c r="E853" s="1" t="str">
        <f>VLOOKUP(Borrower[[#This Row],[addr_state]],CodeState,2,FALSE)</f>
        <v>Virginia</v>
      </c>
    </row>
    <row r="854" spans="1:5" x14ac:dyDescent="0.35">
      <c r="A854" s="1">
        <v>853</v>
      </c>
      <c r="B854" s="1" t="s">
        <v>36</v>
      </c>
      <c r="C854" s="1">
        <v>4.07</v>
      </c>
      <c r="D854" s="1">
        <v>17.239999999999998</v>
      </c>
      <c r="E854" s="1" t="str">
        <f>VLOOKUP(Borrower[[#This Row],[addr_state]],CodeState,2,FALSE)</f>
        <v>Rhode Island</v>
      </c>
    </row>
    <row r="855" spans="1:5" x14ac:dyDescent="0.35">
      <c r="A855" s="1">
        <v>854</v>
      </c>
      <c r="B855" s="1" t="s">
        <v>7</v>
      </c>
      <c r="C855" s="1">
        <v>38.130000000000003</v>
      </c>
      <c r="D855" s="1">
        <v>32.99</v>
      </c>
      <c r="E855" s="1" t="str">
        <f>VLOOKUP(Borrower[[#This Row],[addr_state]],CodeState,2,FALSE)</f>
        <v>Florida</v>
      </c>
    </row>
    <row r="856" spans="1:5" x14ac:dyDescent="0.35">
      <c r="A856" s="1">
        <v>855</v>
      </c>
      <c r="B856" s="1" t="s">
        <v>11</v>
      </c>
      <c r="C856" s="1">
        <v>1.2</v>
      </c>
      <c r="D856" s="1">
        <v>24.76</v>
      </c>
      <c r="E856" s="1" t="str">
        <f>VLOOKUP(Borrower[[#This Row],[addr_state]],CodeState,2,FALSE)</f>
        <v>New York</v>
      </c>
    </row>
    <row r="857" spans="1:5" x14ac:dyDescent="0.35">
      <c r="A857" s="1">
        <v>856</v>
      </c>
      <c r="B857" s="1" t="s">
        <v>15</v>
      </c>
      <c r="C857" s="1">
        <v>19.64</v>
      </c>
      <c r="E857" s="1" t="str">
        <f>VLOOKUP(Borrower[[#This Row],[addr_state]],CodeState,2,FALSE)</f>
        <v>Georgia</v>
      </c>
    </row>
    <row r="858" spans="1:5" x14ac:dyDescent="0.35">
      <c r="A858" s="1">
        <v>857</v>
      </c>
      <c r="B858" s="1" t="s">
        <v>13</v>
      </c>
      <c r="C858" s="1">
        <v>23.44</v>
      </c>
      <c r="E858" s="1" t="str">
        <f>VLOOKUP(Borrower[[#This Row],[addr_state]],CodeState,2,FALSE)</f>
        <v>Indiana</v>
      </c>
    </row>
    <row r="859" spans="1:5" x14ac:dyDescent="0.35">
      <c r="A859" s="1">
        <v>858</v>
      </c>
      <c r="B859" s="1" t="s">
        <v>20</v>
      </c>
      <c r="C859" s="1">
        <v>25.77</v>
      </c>
      <c r="E859" s="1" t="str">
        <f>VLOOKUP(Borrower[[#This Row],[addr_state]],CodeState,2,FALSE)</f>
        <v>Texas</v>
      </c>
    </row>
    <row r="860" spans="1:5" x14ac:dyDescent="0.35">
      <c r="A860" s="1">
        <v>859</v>
      </c>
      <c r="B860" s="1" t="s">
        <v>30</v>
      </c>
      <c r="C860" s="1">
        <v>25.5</v>
      </c>
      <c r="E860" s="1" t="str">
        <f>VLOOKUP(Borrower[[#This Row],[addr_state]],CodeState,2,FALSE)</f>
        <v>Hawaii</v>
      </c>
    </row>
    <row r="861" spans="1:5" x14ac:dyDescent="0.35">
      <c r="A861" s="1">
        <v>860</v>
      </c>
      <c r="B861" s="1" t="s">
        <v>33</v>
      </c>
      <c r="C861" s="1">
        <v>25.44</v>
      </c>
      <c r="E861" s="1" t="str">
        <f>VLOOKUP(Borrower[[#This Row],[addr_state]],CodeState,2,FALSE)</f>
        <v>South Carolina</v>
      </c>
    </row>
    <row r="862" spans="1:5" x14ac:dyDescent="0.35">
      <c r="A862" s="1">
        <v>861</v>
      </c>
      <c r="B862" s="1" t="s">
        <v>6</v>
      </c>
      <c r="C862" s="1">
        <v>12.66</v>
      </c>
      <c r="E862" s="1" t="str">
        <f>VLOOKUP(Borrower[[#This Row],[addr_state]],CodeState,2,FALSE)</f>
        <v>California</v>
      </c>
    </row>
    <row r="863" spans="1:5" x14ac:dyDescent="0.35">
      <c r="A863" s="1">
        <v>862</v>
      </c>
      <c r="B863" s="1" t="s">
        <v>51</v>
      </c>
      <c r="C863" s="1">
        <v>16.57</v>
      </c>
      <c r="D863" s="1">
        <v>17.75</v>
      </c>
      <c r="E863" s="1" t="str">
        <f>VLOOKUP(Borrower[[#This Row],[addr_state]],CodeState,2,FALSE)</f>
        <v>Delaware</v>
      </c>
    </row>
    <row r="864" spans="1:5" x14ac:dyDescent="0.35">
      <c r="A864" s="1">
        <v>863</v>
      </c>
      <c r="B864" s="1" t="s">
        <v>7</v>
      </c>
      <c r="C864" s="1">
        <v>2.2400000000000002</v>
      </c>
      <c r="E864" s="1" t="str">
        <f>VLOOKUP(Borrower[[#This Row],[addr_state]],CodeState,2,FALSE)</f>
        <v>Florida</v>
      </c>
    </row>
    <row r="865" spans="1:5" x14ac:dyDescent="0.35">
      <c r="A865" s="1">
        <v>864</v>
      </c>
      <c r="B865" s="1" t="s">
        <v>51</v>
      </c>
      <c r="C865" s="1">
        <v>39.159999999999997</v>
      </c>
      <c r="E865" s="1" t="str">
        <f>VLOOKUP(Borrower[[#This Row],[addr_state]],CodeState,2,FALSE)</f>
        <v>Delaware</v>
      </c>
    </row>
    <row r="866" spans="1:5" x14ac:dyDescent="0.35">
      <c r="A866" s="1">
        <v>865</v>
      </c>
      <c r="B866" s="1" t="s">
        <v>22</v>
      </c>
      <c r="C866" s="1">
        <v>26.78</v>
      </c>
      <c r="E866" s="1" t="str">
        <f>VLOOKUP(Borrower[[#This Row],[addr_state]],CodeState,2,FALSE)</f>
        <v>Virginia</v>
      </c>
    </row>
    <row r="867" spans="1:5" x14ac:dyDescent="0.35">
      <c r="A867" s="1">
        <v>866</v>
      </c>
      <c r="B867" s="1" t="s">
        <v>11</v>
      </c>
      <c r="C867" s="1">
        <v>8.9700000000000006</v>
      </c>
      <c r="E867" s="1" t="str">
        <f>VLOOKUP(Borrower[[#This Row],[addr_state]],CodeState,2,FALSE)</f>
        <v>New York</v>
      </c>
    </row>
    <row r="868" spans="1:5" x14ac:dyDescent="0.35">
      <c r="A868" s="1">
        <v>867</v>
      </c>
      <c r="B868" s="1" t="s">
        <v>19</v>
      </c>
      <c r="C868" s="1">
        <v>23.65</v>
      </c>
      <c r="E868" s="1" t="str">
        <f>VLOOKUP(Borrower[[#This Row],[addr_state]],CodeState,2,FALSE)</f>
        <v>North Carolina</v>
      </c>
    </row>
    <row r="869" spans="1:5" x14ac:dyDescent="0.35">
      <c r="A869" s="1">
        <v>868</v>
      </c>
      <c r="B869" s="1" t="s">
        <v>20</v>
      </c>
      <c r="C869" s="1">
        <v>33.28</v>
      </c>
      <c r="E869" s="1" t="str">
        <f>VLOOKUP(Borrower[[#This Row],[addr_state]],CodeState,2,FALSE)</f>
        <v>Texas</v>
      </c>
    </row>
    <row r="870" spans="1:5" x14ac:dyDescent="0.35">
      <c r="A870" s="1">
        <v>869</v>
      </c>
      <c r="B870" s="1" t="s">
        <v>6</v>
      </c>
      <c r="C870" s="1">
        <v>2.11</v>
      </c>
      <c r="E870" s="1" t="str">
        <f>VLOOKUP(Borrower[[#This Row],[addr_state]],CodeState,2,FALSE)</f>
        <v>California</v>
      </c>
    </row>
    <row r="871" spans="1:5" x14ac:dyDescent="0.35">
      <c r="A871" s="1">
        <v>870</v>
      </c>
      <c r="B871" s="1" t="s">
        <v>34</v>
      </c>
      <c r="C871" s="1">
        <v>19.190000000000001</v>
      </c>
      <c r="E871" s="1" t="str">
        <f>VLOOKUP(Borrower[[#This Row],[addr_state]],CodeState,2,FALSE)</f>
        <v>Maryland</v>
      </c>
    </row>
    <row r="872" spans="1:5" x14ac:dyDescent="0.35">
      <c r="A872" s="1">
        <v>871</v>
      </c>
      <c r="B872" s="1" t="s">
        <v>27</v>
      </c>
      <c r="C872" s="1">
        <v>10.84</v>
      </c>
      <c r="E872" s="1" t="str">
        <f>VLOOKUP(Borrower[[#This Row],[addr_state]],CodeState,2,FALSE)</f>
        <v>Colorado</v>
      </c>
    </row>
    <row r="873" spans="1:5" x14ac:dyDescent="0.35">
      <c r="A873" s="1">
        <v>872</v>
      </c>
      <c r="B873" s="1" t="s">
        <v>4</v>
      </c>
      <c r="C873" s="1">
        <v>26.66</v>
      </c>
      <c r="E873" s="1" t="str">
        <f>VLOOKUP(Borrower[[#This Row],[addr_state]],CodeState,2,FALSE)</f>
        <v>Connecticut</v>
      </c>
    </row>
    <row r="874" spans="1:5" x14ac:dyDescent="0.35">
      <c r="A874" s="1">
        <v>873</v>
      </c>
      <c r="B874" s="1" t="s">
        <v>20</v>
      </c>
      <c r="C874" s="1">
        <v>23.04</v>
      </c>
      <c r="E874" s="1" t="str">
        <f>VLOOKUP(Borrower[[#This Row],[addr_state]],CodeState,2,FALSE)</f>
        <v>Texas</v>
      </c>
    </row>
    <row r="875" spans="1:5" x14ac:dyDescent="0.35">
      <c r="A875" s="1">
        <v>874</v>
      </c>
      <c r="B875" s="1" t="s">
        <v>37</v>
      </c>
      <c r="C875" s="1">
        <v>23.66</v>
      </c>
      <c r="E875" s="1" t="str">
        <f>VLOOKUP(Borrower[[#This Row],[addr_state]],CodeState,2,FALSE)</f>
        <v>Alabama</v>
      </c>
    </row>
    <row r="876" spans="1:5" x14ac:dyDescent="0.35">
      <c r="A876" s="1">
        <v>875</v>
      </c>
      <c r="B876" s="1" t="s">
        <v>17</v>
      </c>
      <c r="C876" s="1">
        <v>13.84</v>
      </c>
      <c r="E876" s="1" t="str">
        <f>VLOOKUP(Borrower[[#This Row],[addr_state]],CodeState,2,FALSE)</f>
        <v>Ohio</v>
      </c>
    </row>
    <row r="877" spans="1:5" x14ac:dyDescent="0.35">
      <c r="A877" s="1">
        <v>876</v>
      </c>
      <c r="B877" s="1" t="s">
        <v>42</v>
      </c>
      <c r="C877" s="1">
        <v>14.88</v>
      </c>
      <c r="D877" s="1">
        <v>28.69</v>
      </c>
      <c r="E877" s="1" t="str">
        <f>VLOOKUP(Borrower[[#This Row],[addr_state]],CodeState,2,FALSE)</f>
        <v>Massachusetts</v>
      </c>
    </row>
    <row r="878" spans="1:5" x14ac:dyDescent="0.35">
      <c r="A878" s="1">
        <v>877</v>
      </c>
      <c r="B878" s="1" t="s">
        <v>23</v>
      </c>
      <c r="C878" s="1">
        <v>27.33</v>
      </c>
      <c r="E878" s="1" t="str">
        <f>VLOOKUP(Borrower[[#This Row],[addr_state]],CodeState,2,FALSE)</f>
        <v>New Jersey</v>
      </c>
    </row>
    <row r="879" spans="1:5" x14ac:dyDescent="0.35">
      <c r="A879" s="1">
        <v>878</v>
      </c>
      <c r="B879" s="1" t="s">
        <v>23</v>
      </c>
      <c r="C879" s="1">
        <v>24.99</v>
      </c>
      <c r="E879" s="1" t="str">
        <f>VLOOKUP(Borrower[[#This Row],[addr_state]],CodeState,2,FALSE)</f>
        <v>New Jersey</v>
      </c>
    </row>
    <row r="880" spans="1:5" x14ac:dyDescent="0.35">
      <c r="A880" s="1">
        <v>879</v>
      </c>
      <c r="B880" s="1" t="s">
        <v>11</v>
      </c>
      <c r="C880" s="1">
        <v>22.22</v>
      </c>
      <c r="E880" s="1" t="str">
        <f>VLOOKUP(Borrower[[#This Row],[addr_state]],CodeState,2,FALSE)</f>
        <v>New York</v>
      </c>
    </row>
    <row r="881" spans="1:5" x14ac:dyDescent="0.35">
      <c r="A881" s="1">
        <v>880</v>
      </c>
      <c r="B881" s="1" t="s">
        <v>6</v>
      </c>
      <c r="C881" s="1">
        <v>28.65</v>
      </c>
      <c r="E881" s="1" t="str">
        <f>VLOOKUP(Borrower[[#This Row],[addr_state]],CodeState,2,FALSE)</f>
        <v>California</v>
      </c>
    </row>
    <row r="882" spans="1:5" x14ac:dyDescent="0.35">
      <c r="A882" s="1">
        <v>881</v>
      </c>
      <c r="B882" s="1" t="s">
        <v>11</v>
      </c>
      <c r="C882" s="1">
        <v>13.42</v>
      </c>
      <c r="E882" s="1" t="str">
        <f>VLOOKUP(Borrower[[#This Row],[addr_state]],CodeState,2,FALSE)</f>
        <v>New York</v>
      </c>
    </row>
    <row r="883" spans="1:5" x14ac:dyDescent="0.35">
      <c r="A883" s="1">
        <v>882</v>
      </c>
      <c r="B883" s="1" t="s">
        <v>27</v>
      </c>
      <c r="C883" s="1">
        <v>12.39</v>
      </c>
      <c r="D883" s="1">
        <v>8.26</v>
      </c>
      <c r="E883" s="1" t="str">
        <f>VLOOKUP(Borrower[[#This Row],[addr_state]],CodeState,2,FALSE)</f>
        <v>Colorado</v>
      </c>
    </row>
    <row r="884" spans="1:5" x14ac:dyDescent="0.35">
      <c r="A884" s="1">
        <v>883</v>
      </c>
      <c r="B884" s="1" t="s">
        <v>11</v>
      </c>
      <c r="C884" s="1">
        <v>25</v>
      </c>
      <c r="E884" s="1" t="str">
        <f>VLOOKUP(Borrower[[#This Row],[addr_state]],CodeState,2,FALSE)</f>
        <v>New York</v>
      </c>
    </row>
    <row r="885" spans="1:5" x14ac:dyDescent="0.35">
      <c r="A885" s="1">
        <v>884</v>
      </c>
      <c r="B885" s="1" t="s">
        <v>10</v>
      </c>
      <c r="C885" s="1">
        <v>7.16</v>
      </c>
      <c r="E885" s="1" t="str">
        <f>VLOOKUP(Borrower[[#This Row],[addr_state]],CodeState,2,FALSE)</f>
        <v>Arizona</v>
      </c>
    </row>
    <row r="886" spans="1:5" x14ac:dyDescent="0.35">
      <c r="A886" s="1">
        <v>885</v>
      </c>
      <c r="B886" s="1" t="s">
        <v>17</v>
      </c>
      <c r="C886" s="1">
        <v>15.35</v>
      </c>
      <c r="E886" s="1" t="str">
        <f>VLOOKUP(Borrower[[#This Row],[addr_state]],CodeState,2,FALSE)</f>
        <v>Ohio</v>
      </c>
    </row>
    <row r="887" spans="1:5" x14ac:dyDescent="0.35">
      <c r="A887" s="1">
        <v>886</v>
      </c>
      <c r="B887" s="1" t="s">
        <v>20</v>
      </c>
      <c r="C887" s="1">
        <v>67.3</v>
      </c>
      <c r="D887" s="1">
        <v>27.91</v>
      </c>
      <c r="E887" s="1" t="str">
        <f>VLOOKUP(Borrower[[#This Row],[addr_state]],CodeState,2,FALSE)</f>
        <v>Texas</v>
      </c>
    </row>
    <row r="888" spans="1:5" x14ac:dyDescent="0.35">
      <c r="A888" s="1">
        <v>887</v>
      </c>
      <c r="B888" s="1" t="s">
        <v>12</v>
      </c>
      <c r="C888" s="1">
        <v>27.48</v>
      </c>
      <c r="E888" s="1" t="str">
        <f>VLOOKUP(Borrower[[#This Row],[addr_state]],CodeState,2,FALSE)</f>
        <v>Arkansas</v>
      </c>
    </row>
    <row r="889" spans="1:5" x14ac:dyDescent="0.35">
      <c r="A889" s="1">
        <v>888</v>
      </c>
      <c r="B889" s="1" t="s">
        <v>45</v>
      </c>
      <c r="C889" s="1">
        <v>30.48</v>
      </c>
      <c r="D889" s="1">
        <v>25.32</v>
      </c>
      <c r="E889" s="1" t="str">
        <f>VLOOKUP(Borrower[[#This Row],[addr_state]],CodeState,2,FALSE)</f>
        <v>West Virginia</v>
      </c>
    </row>
    <row r="890" spans="1:5" x14ac:dyDescent="0.35">
      <c r="A890" s="1">
        <v>889</v>
      </c>
      <c r="B890" s="1" t="s">
        <v>51</v>
      </c>
      <c r="C890" s="1">
        <v>22.64</v>
      </c>
      <c r="E890" s="1" t="str">
        <f>VLOOKUP(Borrower[[#This Row],[addr_state]],CodeState,2,FALSE)</f>
        <v>Delaware</v>
      </c>
    </row>
    <row r="891" spans="1:5" x14ac:dyDescent="0.35">
      <c r="A891" s="1">
        <v>890</v>
      </c>
      <c r="B891" s="1" t="s">
        <v>20</v>
      </c>
      <c r="C891" s="1">
        <v>23.6</v>
      </c>
      <c r="E891" s="1" t="str">
        <f>VLOOKUP(Borrower[[#This Row],[addr_state]],CodeState,2,FALSE)</f>
        <v>Texas</v>
      </c>
    </row>
    <row r="892" spans="1:5" x14ac:dyDescent="0.35">
      <c r="A892" s="1">
        <v>891</v>
      </c>
      <c r="B892" s="1" t="s">
        <v>20</v>
      </c>
      <c r="C892" s="1">
        <v>17.12</v>
      </c>
      <c r="E892" s="1" t="str">
        <f>VLOOKUP(Borrower[[#This Row],[addr_state]],CodeState,2,FALSE)</f>
        <v>Texas</v>
      </c>
    </row>
    <row r="893" spans="1:5" x14ac:dyDescent="0.35">
      <c r="A893" s="1">
        <v>892</v>
      </c>
      <c r="B893" s="1" t="s">
        <v>7</v>
      </c>
      <c r="C893" s="1">
        <v>15.83</v>
      </c>
      <c r="E893" s="1" t="str">
        <f>VLOOKUP(Borrower[[#This Row],[addr_state]],CodeState,2,FALSE)</f>
        <v>Florida</v>
      </c>
    </row>
    <row r="894" spans="1:5" x14ac:dyDescent="0.35">
      <c r="A894" s="1">
        <v>893</v>
      </c>
      <c r="B894" s="1" t="s">
        <v>26</v>
      </c>
      <c r="C894" s="1">
        <v>20.8</v>
      </c>
      <c r="E894" s="1" t="str">
        <f>VLOOKUP(Borrower[[#This Row],[addr_state]],CodeState,2,FALSE)</f>
        <v>Pennsylvania</v>
      </c>
    </row>
    <row r="895" spans="1:5" x14ac:dyDescent="0.35">
      <c r="A895" s="1">
        <v>894</v>
      </c>
      <c r="B895" s="1" t="s">
        <v>18</v>
      </c>
      <c r="C895" s="1">
        <v>17.95</v>
      </c>
      <c r="E895" s="1" t="str">
        <f>VLOOKUP(Borrower[[#This Row],[addr_state]],CodeState,2,FALSE)</f>
        <v>Michigan</v>
      </c>
    </row>
    <row r="896" spans="1:5" x14ac:dyDescent="0.35">
      <c r="A896" s="1">
        <v>895</v>
      </c>
      <c r="B896" s="1" t="s">
        <v>20</v>
      </c>
      <c r="C896" s="1">
        <v>42.9</v>
      </c>
      <c r="D896" s="1">
        <v>30.46</v>
      </c>
      <c r="E896" s="1" t="str">
        <f>VLOOKUP(Borrower[[#This Row],[addr_state]],CodeState,2,FALSE)</f>
        <v>Texas</v>
      </c>
    </row>
    <row r="897" spans="1:5" x14ac:dyDescent="0.35">
      <c r="A897" s="1">
        <v>896</v>
      </c>
      <c r="B897" s="1" t="s">
        <v>17</v>
      </c>
      <c r="C897" s="1">
        <v>16.190000000000001</v>
      </c>
      <c r="E897" s="1" t="str">
        <f>VLOOKUP(Borrower[[#This Row],[addr_state]],CodeState,2,FALSE)</f>
        <v>Ohio</v>
      </c>
    </row>
    <row r="898" spans="1:5" x14ac:dyDescent="0.35">
      <c r="A898" s="1">
        <v>897</v>
      </c>
      <c r="B898" s="1" t="s">
        <v>42</v>
      </c>
      <c r="C898" s="1">
        <v>34.799999999999997</v>
      </c>
      <c r="E898" s="1" t="str">
        <f>VLOOKUP(Borrower[[#This Row],[addr_state]],CodeState,2,FALSE)</f>
        <v>Massachusetts</v>
      </c>
    </row>
    <row r="899" spans="1:5" x14ac:dyDescent="0.35">
      <c r="A899" s="1">
        <v>898</v>
      </c>
      <c r="B899" s="1" t="s">
        <v>7</v>
      </c>
      <c r="C899" s="1">
        <v>29.46</v>
      </c>
      <c r="E899" s="1" t="str">
        <f>VLOOKUP(Borrower[[#This Row],[addr_state]],CodeState,2,FALSE)</f>
        <v>Florida</v>
      </c>
    </row>
    <row r="900" spans="1:5" x14ac:dyDescent="0.35">
      <c r="A900" s="1">
        <v>899</v>
      </c>
      <c r="B900" s="1" t="s">
        <v>34</v>
      </c>
      <c r="C900" s="1">
        <v>28.42</v>
      </c>
      <c r="E900" s="1" t="str">
        <f>VLOOKUP(Borrower[[#This Row],[addr_state]],CodeState,2,FALSE)</f>
        <v>Maryland</v>
      </c>
    </row>
    <row r="901" spans="1:5" x14ac:dyDescent="0.35">
      <c r="A901" s="1">
        <v>900</v>
      </c>
      <c r="B901" s="1" t="s">
        <v>32</v>
      </c>
      <c r="C901" s="1">
        <v>4.5199999999999996</v>
      </c>
      <c r="E901" s="1" t="str">
        <f>VLOOKUP(Borrower[[#This Row],[addr_state]],CodeState,2,FALSE)</f>
        <v>Wisconsin</v>
      </c>
    </row>
    <row r="902" spans="1:5" x14ac:dyDescent="0.35">
      <c r="A902" s="1">
        <v>901</v>
      </c>
      <c r="B902" s="1" t="s">
        <v>26</v>
      </c>
      <c r="C902" s="1">
        <v>27.47</v>
      </c>
      <c r="D902" s="1">
        <v>16.47</v>
      </c>
      <c r="E902" s="1" t="str">
        <f>VLOOKUP(Borrower[[#This Row],[addr_state]],CodeState,2,FALSE)</f>
        <v>Pennsylvania</v>
      </c>
    </row>
    <row r="903" spans="1:5" x14ac:dyDescent="0.35">
      <c r="A903" s="1">
        <v>902</v>
      </c>
      <c r="B903" s="1" t="s">
        <v>20</v>
      </c>
      <c r="C903" s="1">
        <v>20.76</v>
      </c>
      <c r="E903" s="1" t="str">
        <f>VLOOKUP(Borrower[[#This Row],[addr_state]],CodeState,2,FALSE)</f>
        <v>Texas</v>
      </c>
    </row>
    <row r="904" spans="1:5" x14ac:dyDescent="0.35">
      <c r="A904" s="1">
        <v>903</v>
      </c>
      <c r="B904" s="1" t="s">
        <v>42</v>
      </c>
      <c r="C904" s="1">
        <v>22.36</v>
      </c>
      <c r="E904" s="1" t="str">
        <f>VLOOKUP(Borrower[[#This Row],[addr_state]],CodeState,2,FALSE)</f>
        <v>Massachusetts</v>
      </c>
    </row>
    <row r="905" spans="1:5" x14ac:dyDescent="0.35">
      <c r="A905" s="1">
        <v>904</v>
      </c>
      <c r="B905" s="1" t="s">
        <v>7</v>
      </c>
      <c r="C905" s="1">
        <v>23.29</v>
      </c>
      <c r="E905" s="1" t="str">
        <f>VLOOKUP(Borrower[[#This Row],[addr_state]],CodeState,2,FALSE)</f>
        <v>Florida</v>
      </c>
    </row>
    <row r="906" spans="1:5" x14ac:dyDescent="0.35">
      <c r="A906" s="1">
        <v>905</v>
      </c>
      <c r="B906" s="1" t="s">
        <v>22</v>
      </c>
      <c r="C906" s="1">
        <v>6.25</v>
      </c>
      <c r="E906" s="1" t="str">
        <f>VLOOKUP(Borrower[[#This Row],[addr_state]],CodeState,2,FALSE)</f>
        <v>Virginia</v>
      </c>
    </row>
    <row r="907" spans="1:5" x14ac:dyDescent="0.35">
      <c r="A907" s="1">
        <v>906</v>
      </c>
      <c r="B907" s="1" t="s">
        <v>9</v>
      </c>
      <c r="C907" s="1">
        <v>8.8800000000000008</v>
      </c>
      <c r="E907" s="1" t="str">
        <f>VLOOKUP(Borrower[[#This Row],[addr_state]],CodeState,2,FALSE)</f>
        <v>Illinois</v>
      </c>
    </row>
    <row r="908" spans="1:5" x14ac:dyDescent="0.35">
      <c r="A908" s="1">
        <v>907</v>
      </c>
      <c r="B908" s="1" t="s">
        <v>11</v>
      </c>
      <c r="C908" s="1">
        <v>14.83</v>
      </c>
      <c r="E908" s="1" t="str">
        <f>VLOOKUP(Borrower[[#This Row],[addr_state]],CodeState,2,FALSE)</f>
        <v>New York</v>
      </c>
    </row>
    <row r="909" spans="1:5" x14ac:dyDescent="0.35">
      <c r="A909" s="1">
        <v>908</v>
      </c>
      <c r="B909" s="1" t="s">
        <v>20</v>
      </c>
      <c r="C909" s="1">
        <v>31.36</v>
      </c>
      <c r="E909" s="1" t="str">
        <f>VLOOKUP(Borrower[[#This Row],[addr_state]],CodeState,2,FALSE)</f>
        <v>Texas</v>
      </c>
    </row>
    <row r="910" spans="1:5" x14ac:dyDescent="0.35">
      <c r="A910" s="1">
        <v>909</v>
      </c>
      <c r="B910" s="1" t="s">
        <v>34</v>
      </c>
      <c r="C910" s="1">
        <v>2.56</v>
      </c>
      <c r="E910" s="1" t="str">
        <f>VLOOKUP(Borrower[[#This Row],[addr_state]],CodeState,2,FALSE)</f>
        <v>Maryland</v>
      </c>
    </row>
    <row r="911" spans="1:5" x14ac:dyDescent="0.35">
      <c r="A911" s="1">
        <v>910</v>
      </c>
      <c r="B911" s="1" t="s">
        <v>24</v>
      </c>
      <c r="C911" s="1">
        <v>15.08</v>
      </c>
      <c r="E911" s="1" t="str">
        <f>VLOOKUP(Borrower[[#This Row],[addr_state]],CodeState,2,FALSE)</f>
        <v>Oregon</v>
      </c>
    </row>
    <row r="912" spans="1:5" x14ac:dyDescent="0.35">
      <c r="A912" s="1">
        <v>911</v>
      </c>
      <c r="B912" s="1" t="s">
        <v>12</v>
      </c>
      <c r="C912" s="1">
        <v>2.73</v>
      </c>
      <c r="E912" s="1" t="str">
        <f>VLOOKUP(Borrower[[#This Row],[addr_state]],CodeState,2,FALSE)</f>
        <v>Arkansas</v>
      </c>
    </row>
    <row r="913" spans="1:5" x14ac:dyDescent="0.35">
      <c r="A913" s="1">
        <v>912</v>
      </c>
      <c r="B913" s="1" t="s">
        <v>51</v>
      </c>
      <c r="C913" s="1">
        <v>9.1</v>
      </c>
      <c r="E913" s="1" t="str">
        <f>VLOOKUP(Borrower[[#This Row],[addr_state]],CodeState,2,FALSE)</f>
        <v>Delaware</v>
      </c>
    </row>
    <row r="914" spans="1:5" x14ac:dyDescent="0.35">
      <c r="A914" s="1">
        <v>913</v>
      </c>
      <c r="B914" s="1" t="s">
        <v>11</v>
      </c>
      <c r="C914" s="1">
        <v>11.65</v>
      </c>
      <c r="E914" s="1" t="str">
        <f>VLOOKUP(Borrower[[#This Row],[addr_state]],CodeState,2,FALSE)</f>
        <v>New York</v>
      </c>
    </row>
    <row r="915" spans="1:5" x14ac:dyDescent="0.35">
      <c r="A915" s="1">
        <v>914</v>
      </c>
      <c r="B915" s="1" t="s">
        <v>31</v>
      </c>
      <c r="C915" s="1">
        <v>23.55</v>
      </c>
      <c r="E915" s="1" t="str">
        <f>VLOOKUP(Borrower[[#This Row],[addr_state]],CodeState,2,FALSE)</f>
        <v>Nevada</v>
      </c>
    </row>
    <row r="916" spans="1:5" x14ac:dyDescent="0.35">
      <c r="A916" s="1">
        <v>915</v>
      </c>
      <c r="B916" s="1" t="s">
        <v>22</v>
      </c>
      <c r="C916" s="1">
        <v>17.88</v>
      </c>
      <c r="E916" s="1" t="str">
        <f>VLOOKUP(Borrower[[#This Row],[addr_state]],CodeState,2,FALSE)</f>
        <v>Virginia</v>
      </c>
    </row>
    <row r="917" spans="1:5" x14ac:dyDescent="0.35">
      <c r="A917" s="1">
        <v>916</v>
      </c>
      <c r="B917" s="1" t="s">
        <v>11</v>
      </c>
      <c r="C917" s="1">
        <v>9.2899999999999991</v>
      </c>
      <c r="E917" s="1" t="str">
        <f>VLOOKUP(Borrower[[#This Row],[addr_state]],CodeState,2,FALSE)</f>
        <v>New York</v>
      </c>
    </row>
    <row r="918" spans="1:5" x14ac:dyDescent="0.35">
      <c r="A918" s="1">
        <v>917</v>
      </c>
      <c r="B918" s="1" t="s">
        <v>34</v>
      </c>
      <c r="C918" s="1">
        <v>19.2</v>
      </c>
      <c r="E918" s="1" t="str">
        <f>VLOOKUP(Borrower[[#This Row],[addr_state]],CodeState,2,FALSE)</f>
        <v>Maryland</v>
      </c>
    </row>
    <row r="919" spans="1:5" x14ac:dyDescent="0.35">
      <c r="A919" s="1">
        <v>918</v>
      </c>
      <c r="B919" s="1" t="s">
        <v>22</v>
      </c>
      <c r="C919" s="1">
        <v>19.239999999999998</v>
      </c>
      <c r="E919" s="1" t="str">
        <f>VLOOKUP(Borrower[[#This Row],[addr_state]],CodeState,2,FALSE)</f>
        <v>Virginia</v>
      </c>
    </row>
    <row r="920" spans="1:5" x14ac:dyDescent="0.35">
      <c r="A920" s="1">
        <v>919</v>
      </c>
      <c r="B920" s="1" t="s">
        <v>31</v>
      </c>
      <c r="C920" s="1">
        <v>36.51</v>
      </c>
      <c r="E920" s="1" t="str">
        <f>VLOOKUP(Borrower[[#This Row],[addr_state]],CodeState,2,FALSE)</f>
        <v>Nevada</v>
      </c>
    </row>
    <row r="921" spans="1:5" x14ac:dyDescent="0.35">
      <c r="A921" s="1">
        <v>920</v>
      </c>
      <c r="B921" s="1" t="s">
        <v>28</v>
      </c>
      <c r="C921" s="1">
        <v>23.96</v>
      </c>
      <c r="E921" s="1" t="str">
        <f>VLOOKUP(Borrower[[#This Row],[addr_state]],CodeState,2,FALSE)</f>
        <v>Minnesota</v>
      </c>
    </row>
    <row r="922" spans="1:5" x14ac:dyDescent="0.35">
      <c r="A922" s="1">
        <v>921</v>
      </c>
      <c r="B922" s="1" t="s">
        <v>37</v>
      </c>
      <c r="C922" s="1">
        <v>16.34</v>
      </c>
      <c r="E922" s="1" t="str">
        <f>VLOOKUP(Borrower[[#This Row],[addr_state]],CodeState,2,FALSE)</f>
        <v>Alabama</v>
      </c>
    </row>
    <row r="923" spans="1:5" x14ac:dyDescent="0.35">
      <c r="A923" s="1">
        <v>922</v>
      </c>
      <c r="B923" s="1" t="s">
        <v>22</v>
      </c>
      <c r="C923" s="1">
        <v>18.89</v>
      </c>
      <c r="E923" s="1" t="str">
        <f>VLOOKUP(Borrower[[#This Row],[addr_state]],CodeState,2,FALSE)</f>
        <v>Virginia</v>
      </c>
    </row>
    <row r="924" spans="1:5" x14ac:dyDescent="0.35">
      <c r="A924" s="1">
        <v>923</v>
      </c>
      <c r="B924" s="1" t="s">
        <v>42</v>
      </c>
      <c r="C924" s="1">
        <v>19.36</v>
      </c>
      <c r="E924" s="1" t="str">
        <f>VLOOKUP(Borrower[[#This Row],[addr_state]],CodeState,2,FALSE)</f>
        <v>Massachusetts</v>
      </c>
    </row>
    <row r="925" spans="1:5" x14ac:dyDescent="0.35">
      <c r="A925" s="1">
        <v>924</v>
      </c>
      <c r="B925" s="1" t="s">
        <v>38</v>
      </c>
      <c r="C925" s="1">
        <v>35.130000000000003</v>
      </c>
      <c r="E925" s="1" t="str">
        <f>VLOOKUP(Borrower[[#This Row],[addr_state]],CodeState,2,FALSE)</f>
        <v>Tennessee</v>
      </c>
    </row>
    <row r="926" spans="1:5" x14ac:dyDescent="0.35">
      <c r="A926" s="1">
        <v>925</v>
      </c>
      <c r="B926" s="1" t="s">
        <v>20</v>
      </c>
      <c r="C926" s="1">
        <v>26.35</v>
      </c>
      <c r="E926" s="1" t="str">
        <f>VLOOKUP(Borrower[[#This Row],[addr_state]],CodeState,2,FALSE)</f>
        <v>Texas</v>
      </c>
    </row>
    <row r="927" spans="1:5" x14ac:dyDescent="0.35">
      <c r="A927" s="1">
        <v>926</v>
      </c>
      <c r="B927" s="1" t="s">
        <v>11</v>
      </c>
      <c r="C927" s="1">
        <v>17</v>
      </c>
      <c r="E927" s="1" t="str">
        <f>VLOOKUP(Borrower[[#This Row],[addr_state]],CodeState,2,FALSE)</f>
        <v>New York</v>
      </c>
    </row>
    <row r="928" spans="1:5" x14ac:dyDescent="0.35">
      <c r="A928" s="1">
        <v>927</v>
      </c>
      <c r="B928" s="1" t="s">
        <v>13</v>
      </c>
      <c r="C928" s="1">
        <v>26.41</v>
      </c>
      <c r="E928" s="1" t="str">
        <f>VLOOKUP(Borrower[[#This Row],[addr_state]],CodeState,2,FALSE)</f>
        <v>Indiana</v>
      </c>
    </row>
    <row r="929" spans="1:5" x14ac:dyDescent="0.35">
      <c r="A929" s="1">
        <v>928</v>
      </c>
      <c r="B929" s="1" t="s">
        <v>11</v>
      </c>
      <c r="C929" s="1">
        <v>20.73</v>
      </c>
      <c r="E929" s="1" t="str">
        <f>VLOOKUP(Borrower[[#This Row],[addr_state]],CodeState,2,FALSE)</f>
        <v>New York</v>
      </c>
    </row>
    <row r="930" spans="1:5" x14ac:dyDescent="0.35">
      <c r="A930" s="1">
        <v>929</v>
      </c>
      <c r="B930" s="1" t="s">
        <v>10</v>
      </c>
      <c r="C930" s="1">
        <v>2.5</v>
      </c>
      <c r="E930" s="1" t="str">
        <f>VLOOKUP(Borrower[[#This Row],[addr_state]],CodeState,2,FALSE)</f>
        <v>Arizona</v>
      </c>
    </row>
    <row r="931" spans="1:5" x14ac:dyDescent="0.35">
      <c r="A931" s="1">
        <v>930</v>
      </c>
      <c r="B931" s="1" t="s">
        <v>9</v>
      </c>
      <c r="C931" s="1">
        <v>28.88</v>
      </c>
      <c r="E931" s="1" t="str">
        <f>VLOOKUP(Borrower[[#This Row],[addr_state]],CodeState,2,FALSE)</f>
        <v>Illinois</v>
      </c>
    </row>
    <row r="932" spans="1:5" x14ac:dyDescent="0.35">
      <c r="A932" s="1">
        <v>931</v>
      </c>
      <c r="B932" s="1" t="s">
        <v>29</v>
      </c>
      <c r="C932" s="1">
        <v>55.08</v>
      </c>
      <c r="D932" s="1">
        <v>20.48</v>
      </c>
      <c r="E932" s="1" t="str">
        <f>VLOOKUP(Borrower[[#This Row],[addr_state]],CodeState,2,FALSE)</f>
        <v>Missouri</v>
      </c>
    </row>
    <row r="933" spans="1:5" x14ac:dyDescent="0.35">
      <c r="A933" s="1">
        <v>932</v>
      </c>
      <c r="B933" s="1" t="s">
        <v>20</v>
      </c>
      <c r="C933" s="1">
        <v>1.92</v>
      </c>
      <c r="E933" s="1" t="str">
        <f>VLOOKUP(Borrower[[#This Row],[addr_state]],CodeState,2,FALSE)</f>
        <v>Texas</v>
      </c>
    </row>
    <row r="934" spans="1:5" x14ac:dyDescent="0.35">
      <c r="A934" s="1">
        <v>933</v>
      </c>
      <c r="B934" s="1" t="s">
        <v>11</v>
      </c>
      <c r="C934" s="1">
        <v>16.27</v>
      </c>
      <c r="E934" s="1" t="str">
        <f>VLOOKUP(Borrower[[#This Row],[addr_state]],CodeState,2,FALSE)</f>
        <v>New York</v>
      </c>
    </row>
    <row r="935" spans="1:5" x14ac:dyDescent="0.35">
      <c r="A935" s="1">
        <v>934</v>
      </c>
      <c r="B935" s="1" t="s">
        <v>28</v>
      </c>
      <c r="C935" s="1">
        <v>4.54</v>
      </c>
      <c r="E935" s="1" t="str">
        <f>VLOOKUP(Borrower[[#This Row],[addr_state]],CodeState,2,FALSE)</f>
        <v>Minnesota</v>
      </c>
    </row>
    <row r="936" spans="1:5" x14ac:dyDescent="0.35">
      <c r="A936" s="1">
        <v>935</v>
      </c>
      <c r="B936" s="1" t="s">
        <v>11</v>
      </c>
      <c r="C936" s="1">
        <v>14.94</v>
      </c>
      <c r="E936" s="1" t="str">
        <f>VLOOKUP(Borrower[[#This Row],[addr_state]],CodeState,2,FALSE)</f>
        <v>New York</v>
      </c>
    </row>
    <row r="937" spans="1:5" x14ac:dyDescent="0.35">
      <c r="A937" s="1">
        <v>936</v>
      </c>
      <c r="B937" s="1" t="s">
        <v>29</v>
      </c>
      <c r="C937" s="1">
        <v>22.26</v>
      </c>
      <c r="E937" s="1" t="str">
        <f>VLOOKUP(Borrower[[#This Row],[addr_state]],CodeState,2,FALSE)</f>
        <v>Missouri</v>
      </c>
    </row>
    <row r="938" spans="1:5" x14ac:dyDescent="0.35">
      <c r="A938" s="1">
        <v>937</v>
      </c>
      <c r="B938" s="1" t="s">
        <v>6</v>
      </c>
      <c r="C938" s="1">
        <v>31.07</v>
      </c>
      <c r="E938" s="1" t="str">
        <f>VLOOKUP(Borrower[[#This Row],[addr_state]],CodeState,2,FALSE)</f>
        <v>California</v>
      </c>
    </row>
    <row r="939" spans="1:5" x14ac:dyDescent="0.35">
      <c r="A939" s="1">
        <v>938</v>
      </c>
      <c r="B939" s="1" t="s">
        <v>11</v>
      </c>
      <c r="C939" s="1">
        <v>13.8</v>
      </c>
      <c r="E939" s="1" t="str">
        <f>VLOOKUP(Borrower[[#This Row],[addr_state]],CodeState,2,FALSE)</f>
        <v>New York</v>
      </c>
    </row>
    <row r="940" spans="1:5" x14ac:dyDescent="0.35">
      <c r="A940" s="1">
        <v>939</v>
      </c>
      <c r="B940" s="1" t="s">
        <v>47</v>
      </c>
      <c r="C940" s="1">
        <v>18.12</v>
      </c>
      <c r="E940" s="1" t="str">
        <f>VLOOKUP(Borrower[[#This Row],[addr_state]],CodeState,2,FALSE)</f>
        <v>Nebraska</v>
      </c>
    </row>
    <row r="941" spans="1:5" x14ac:dyDescent="0.35">
      <c r="A941" s="1">
        <v>940</v>
      </c>
      <c r="B941" s="1" t="s">
        <v>7</v>
      </c>
      <c r="C941" s="1">
        <v>32.159999999999997</v>
      </c>
      <c r="E941" s="1" t="str">
        <f>VLOOKUP(Borrower[[#This Row],[addr_state]],CodeState,2,FALSE)</f>
        <v>Florida</v>
      </c>
    </row>
    <row r="942" spans="1:5" x14ac:dyDescent="0.35">
      <c r="A942" s="1">
        <v>941</v>
      </c>
      <c r="B942" s="1" t="s">
        <v>6</v>
      </c>
      <c r="C942" s="1">
        <v>21.15</v>
      </c>
      <c r="E942" s="1" t="str">
        <f>VLOOKUP(Borrower[[#This Row],[addr_state]],CodeState,2,FALSE)</f>
        <v>California</v>
      </c>
    </row>
    <row r="943" spans="1:5" x14ac:dyDescent="0.35">
      <c r="A943" s="1">
        <v>942</v>
      </c>
      <c r="B943" s="1" t="s">
        <v>10</v>
      </c>
      <c r="C943" s="1">
        <v>30.78</v>
      </c>
      <c r="E943" s="1" t="str">
        <f>VLOOKUP(Borrower[[#This Row],[addr_state]],CodeState,2,FALSE)</f>
        <v>Arizona</v>
      </c>
    </row>
    <row r="944" spans="1:5" x14ac:dyDescent="0.35">
      <c r="A944" s="1">
        <v>943</v>
      </c>
      <c r="B944" s="1" t="s">
        <v>4</v>
      </c>
      <c r="C944" s="1">
        <v>32.92</v>
      </c>
      <c r="E944" s="1" t="str">
        <f>VLOOKUP(Borrower[[#This Row],[addr_state]],CodeState,2,FALSE)</f>
        <v>Connecticut</v>
      </c>
    </row>
    <row r="945" spans="1:5" x14ac:dyDescent="0.35">
      <c r="A945" s="1">
        <v>944</v>
      </c>
      <c r="B945" s="1" t="s">
        <v>11</v>
      </c>
      <c r="C945" s="1">
        <v>7.76</v>
      </c>
      <c r="E945" s="1" t="str">
        <f>VLOOKUP(Borrower[[#This Row],[addr_state]],CodeState,2,FALSE)</f>
        <v>New York</v>
      </c>
    </row>
    <row r="946" spans="1:5" x14ac:dyDescent="0.35">
      <c r="A946" s="1">
        <v>945</v>
      </c>
      <c r="B946" s="1" t="s">
        <v>35</v>
      </c>
      <c r="C946" s="1">
        <v>3.4</v>
      </c>
      <c r="E946" s="1" t="str">
        <f>VLOOKUP(Borrower[[#This Row],[addr_state]],CodeState,2,FALSE)</f>
        <v>Louisiana</v>
      </c>
    </row>
    <row r="947" spans="1:5" x14ac:dyDescent="0.35">
      <c r="A947" s="1">
        <v>946</v>
      </c>
      <c r="B947" s="1" t="s">
        <v>22</v>
      </c>
      <c r="C947" s="1">
        <v>63.89</v>
      </c>
      <c r="D947" s="1">
        <v>28.53</v>
      </c>
      <c r="E947" s="1" t="str">
        <f>VLOOKUP(Borrower[[#This Row],[addr_state]],CodeState,2,FALSE)</f>
        <v>Virginia</v>
      </c>
    </row>
    <row r="948" spans="1:5" x14ac:dyDescent="0.35">
      <c r="A948" s="1">
        <v>947</v>
      </c>
      <c r="B948" s="1" t="s">
        <v>13</v>
      </c>
      <c r="C948" s="1">
        <v>26.41</v>
      </c>
      <c r="E948" s="1" t="str">
        <f>VLOOKUP(Borrower[[#This Row],[addr_state]],CodeState,2,FALSE)</f>
        <v>Indiana</v>
      </c>
    </row>
    <row r="949" spans="1:5" x14ac:dyDescent="0.35">
      <c r="A949" s="1">
        <v>948</v>
      </c>
      <c r="B949" s="1" t="s">
        <v>24</v>
      </c>
      <c r="C949" s="1">
        <v>27.62</v>
      </c>
      <c r="E949" s="1" t="str">
        <f>VLOOKUP(Borrower[[#This Row],[addr_state]],CodeState,2,FALSE)</f>
        <v>Oregon</v>
      </c>
    </row>
    <row r="950" spans="1:5" x14ac:dyDescent="0.35">
      <c r="A950" s="1">
        <v>949</v>
      </c>
      <c r="B950" s="1" t="s">
        <v>7</v>
      </c>
      <c r="C950" s="1">
        <v>30.72</v>
      </c>
      <c r="D950" s="1">
        <v>21.31</v>
      </c>
      <c r="E950" s="1" t="str">
        <f>VLOOKUP(Borrower[[#This Row],[addr_state]],CodeState,2,FALSE)</f>
        <v>Florida</v>
      </c>
    </row>
    <row r="951" spans="1:5" x14ac:dyDescent="0.35">
      <c r="A951" s="1">
        <v>950</v>
      </c>
      <c r="B951" s="1" t="s">
        <v>49</v>
      </c>
      <c r="C951" s="1">
        <v>15.58</v>
      </c>
      <c r="E951" s="1" t="str">
        <f>VLOOKUP(Borrower[[#This Row],[addr_state]],CodeState,2,FALSE)</f>
        <v>Kansas</v>
      </c>
    </row>
    <row r="952" spans="1:5" x14ac:dyDescent="0.35">
      <c r="A952" s="1">
        <v>951</v>
      </c>
      <c r="B952" s="1" t="s">
        <v>19</v>
      </c>
      <c r="C952" s="1">
        <v>20.97</v>
      </c>
      <c r="E952" s="1" t="str">
        <f>VLOOKUP(Borrower[[#This Row],[addr_state]],CodeState,2,FALSE)</f>
        <v>North Carolina</v>
      </c>
    </row>
    <row r="953" spans="1:5" x14ac:dyDescent="0.35">
      <c r="A953" s="1">
        <v>952</v>
      </c>
      <c r="B953" s="1" t="s">
        <v>7</v>
      </c>
      <c r="C953" s="1">
        <v>19.579999999999998</v>
      </c>
      <c r="E953" s="1" t="str">
        <f>VLOOKUP(Borrower[[#This Row],[addr_state]],CodeState,2,FALSE)</f>
        <v>Florida</v>
      </c>
    </row>
    <row r="954" spans="1:5" x14ac:dyDescent="0.35">
      <c r="A954" s="1">
        <v>953</v>
      </c>
      <c r="B954" s="1" t="s">
        <v>7</v>
      </c>
      <c r="C954" s="1">
        <v>28.48</v>
      </c>
      <c r="E954" s="1" t="str">
        <f>VLOOKUP(Borrower[[#This Row],[addr_state]],CodeState,2,FALSE)</f>
        <v>Florida</v>
      </c>
    </row>
    <row r="955" spans="1:5" x14ac:dyDescent="0.35">
      <c r="A955" s="1">
        <v>954</v>
      </c>
      <c r="B955" s="1" t="s">
        <v>22</v>
      </c>
      <c r="C955" s="1">
        <v>21.46</v>
      </c>
      <c r="E955" s="1" t="str">
        <f>VLOOKUP(Borrower[[#This Row],[addr_state]],CodeState,2,FALSE)</f>
        <v>Virginia</v>
      </c>
    </row>
    <row r="956" spans="1:5" x14ac:dyDescent="0.35">
      <c r="A956" s="1">
        <v>955</v>
      </c>
      <c r="B956" s="1" t="s">
        <v>26</v>
      </c>
      <c r="C956" s="1">
        <v>20.87</v>
      </c>
      <c r="E956" s="1" t="str">
        <f>VLOOKUP(Borrower[[#This Row],[addr_state]],CodeState,2,FALSE)</f>
        <v>Pennsylvania</v>
      </c>
    </row>
    <row r="957" spans="1:5" x14ac:dyDescent="0.35">
      <c r="A957" s="1">
        <v>956</v>
      </c>
      <c r="B957" s="1" t="s">
        <v>7</v>
      </c>
      <c r="C957" s="1">
        <v>21.67</v>
      </c>
      <c r="E957" s="1" t="str">
        <f>VLOOKUP(Borrower[[#This Row],[addr_state]],CodeState,2,FALSE)</f>
        <v>Florida</v>
      </c>
    </row>
    <row r="958" spans="1:5" x14ac:dyDescent="0.35">
      <c r="A958" s="1">
        <v>957</v>
      </c>
      <c r="B958" s="1" t="s">
        <v>32</v>
      </c>
      <c r="C958" s="1">
        <v>22.38</v>
      </c>
      <c r="E958" s="1" t="str">
        <f>VLOOKUP(Borrower[[#This Row],[addr_state]],CodeState,2,FALSE)</f>
        <v>Wisconsin</v>
      </c>
    </row>
    <row r="959" spans="1:5" x14ac:dyDescent="0.35">
      <c r="A959" s="1">
        <v>958</v>
      </c>
      <c r="B959" s="1" t="s">
        <v>28</v>
      </c>
      <c r="C959" s="1">
        <v>13.52</v>
      </c>
      <c r="E959" s="1" t="str">
        <f>VLOOKUP(Borrower[[#This Row],[addr_state]],CodeState,2,FALSE)</f>
        <v>Minnesota</v>
      </c>
    </row>
    <row r="960" spans="1:5" x14ac:dyDescent="0.35">
      <c r="A960" s="1">
        <v>959</v>
      </c>
      <c r="B960" s="1" t="s">
        <v>6</v>
      </c>
      <c r="C960" s="1">
        <v>29.96</v>
      </c>
      <c r="E960" s="1" t="str">
        <f>VLOOKUP(Borrower[[#This Row],[addr_state]],CodeState,2,FALSE)</f>
        <v>California</v>
      </c>
    </row>
    <row r="961" spans="1:5" x14ac:dyDescent="0.35">
      <c r="A961" s="1">
        <v>960</v>
      </c>
      <c r="B961" s="1" t="s">
        <v>18</v>
      </c>
      <c r="C961" s="1">
        <v>12.44</v>
      </c>
      <c r="E961" s="1" t="str">
        <f>VLOOKUP(Borrower[[#This Row],[addr_state]],CodeState,2,FALSE)</f>
        <v>Michigan</v>
      </c>
    </row>
    <row r="962" spans="1:5" x14ac:dyDescent="0.35">
      <c r="A962" s="1">
        <v>961</v>
      </c>
      <c r="B962" s="1" t="s">
        <v>7</v>
      </c>
      <c r="C962" s="1">
        <v>13.63</v>
      </c>
      <c r="E962" s="1" t="str">
        <f>VLOOKUP(Borrower[[#This Row],[addr_state]],CodeState,2,FALSE)</f>
        <v>Florida</v>
      </c>
    </row>
    <row r="963" spans="1:5" x14ac:dyDescent="0.35">
      <c r="A963" s="1">
        <v>962</v>
      </c>
      <c r="B963" s="1" t="s">
        <v>10</v>
      </c>
      <c r="C963" s="1">
        <v>36.72</v>
      </c>
      <c r="D963" s="1">
        <v>30.03</v>
      </c>
      <c r="E963" s="1" t="str">
        <f>VLOOKUP(Borrower[[#This Row],[addr_state]],CodeState,2,FALSE)</f>
        <v>Arizona</v>
      </c>
    </row>
    <row r="964" spans="1:5" x14ac:dyDescent="0.35">
      <c r="A964" s="1">
        <v>963</v>
      </c>
      <c r="B964" s="1" t="s">
        <v>20</v>
      </c>
      <c r="C964" s="1">
        <v>42.14</v>
      </c>
      <c r="D964" s="1">
        <v>29.75</v>
      </c>
      <c r="E964" s="1" t="str">
        <f>VLOOKUP(Borrower[[#This Row],[addr_state]],CodeState,2,FALSE)</f>
        <v>Texas</v>
      </c>
    </row>
    <row r="965" spans="1:5" x14ac:dyDescent="0.35">
      <c r="A965" s="1">
        <v>964</v>
      </c>
      <c r="B965" s="1" t="s">
        <v>20</v>
      </c>
      <c r="C965" s="1">
        <v>19.34</v>
      </c>
      <c r="E965" s="1" t="str">
        <f>VLOOKUP(Borrower[[#This Row],[addr_state]],CodeState,2,FALSE)</f>
        <v>Texas</v>
      </c>
    </row>
    <row r="966" spans="1:5" x14ac:dyDescent="0.35">
      <c r="A966" s="1">
        <v>965</v>
      </c>
      <c r="B966" s="1" t="s">
        <v>47</v>
      </c>
      <c r="C966" s="1">
        <v>6.59</v>
      </c>
      <c r="D966" s="1">
        <v>6.78</v>
      </c>
      <c r="E966" s="1" t="str">
        <f>VLOOKUP(Borrower[[#This Row],[addr_state]],CodeState,2,FALSE)</f>
        <v>Nebraska</v>
      </c>
    </row>
    <row r="967" spans="1:5" x14ac:dyDescent="0.35">
      <c r="A967" s="1">
        <v>966</v>
      </c>
      <c r="B967" s="1" t="s">
        <v>13</v>
      </c>
      <c r="C967" s="1">
        <v>21.48</v>
      </c>
      <c r="E967" s="1" t="str">
        <f>VLOOKUP(Borrower[[#This Row],[addr_state]],CodeState,2,FALSE)</f>
        <v>Indiana</v>
      </c>
    </row>
    <row r="968" spans="1:5" x14ac:dyDescent="0.35">
      <c r="A968" s="1">
        <v>967</v>
      </c>
      <c r="B968" s="1" t="s">
        <v>11</v>
      </c>
      <c r="C968" s="1">
        <v>8.16</v>
      </c>
      <c r="E968" s="1" t="str">
        <f>VLOOKUP(Borrower[[#This Row],[addr_state]],CodeState,2,FALSE)</f>
        <v>New York</v>
      </c>
    </row>
    <row r="969" spans="1:5" x14ac:dyDescent="0.35">
      <c r="A969" s="1">
        <v>968</v>
      </c>
      <c r="B969" s="1" t="s">
        <v>7</v>
      </c>
      <c r="C969" s="1">
        <v>27.61</v>
      </c>
      <c r="E969" s="1" t="str">
        <f>VLOOKUP(Borrower[[#This Row],[addr_state]],CodeState,2,FALSE)</f>
        <v>Florida</v>
      </c>
    </row>
    <row r="970" spans="1:5" x14ac:dyDescent="0.35">
      <c r="A970" s="1">
        <v>969</v>
      </c>
      <c r="B970" s="1" t="s">
        <v>31</v>
      </c>
      <c r="C970" s="1">
        <v>24.88</v>
      </c>
      <c r="E970" s="1" t="str">
        <f>VLOOKUP(Borrower[[#This Row],[addr_state]],CodeState,2,FALSE)</f>
        <v>Nevada</v>
      </c>
    </row>
    <row r="971" spans="1:5" x14ac:dyDescent="0.35">
      <c r="A971" s="1">
        <v>970</v>
      </c>
      <c r="B971" s="1" t="s">
        <v>9</v>
      </c>
      <c r="C971" s="1">
        <v>10.19</v>
      </c>
      <c r="E971" s="1" t="str">
        <f>VLOOKUP(Borrower[[#This Row],[addr_state]],CodeState,2,FALSE)</f>
        <v>Illinois</v>
      </c>
    </row>
    <row r="972" spans="1:5" x14ac:dyDescent="0.35">
      <c r="A972" s="1">
        <v>971</v>
      </c>
      <c r="B972" s="1" t="s">
        <v>15</v>
      </c>
      <c r="C972" s="1">
        <v>24.05</v>
      </c>
      <c r="E972" s="1" t="str">
        <f>VLOOKUP(Borrower[[#This Row],[addr_state]],CodeState,2,FALSE)</f>
        <v>Georgia</v>
      </c>
    </row>
    <row r="973" spans="1:5" x14ac:dyDescent="0.35">
      <c r="A973" s="1">
        <v>972</v>
      </c>
      <c r="B973" s="1" t="s">
        <v>8</v>
      </c>
      <c r="C973" s="1">
        <v>12.49</v>
      </c>
      <c r="E973" s="1" t="str">
        <f>VLOOKUP(Borrower[[#This Row],[addr_state]],CodeState,2,FALSE)</f>
        <v>Oklahoma</v>
      </c>
    </row>
    <row r="974" spans="1:5" x14ac:dyDescent="0.35">
      <c r="A974" s="1">
        <v>973</v>
      </c>
      <c r="B974" s="1" t="s">
        <v>9</v>
      </c>
      <c r="C974" s="1">
        <v>16.32</v>
      </c>
      <c r="E974" s="1" t="str">
        <f>VLOOKUP(Borrower[[#This Row],[addr_state]],CodeState,2,FALSE)</f>
        <v>Illinois</v>
      </c>
    </row>
    <row r="975" spans="1:5" x14ac:dyDescent="0.35">
      <c r="A975" s="1">
        <v>974</v>
      </c>
      <c r="B975" s="1" t="s">
        <v>16</v>
      </c>
      <c r="C975" s="1">
        <v>3.76</v>
      </c>
      <c r="E975" s="1" t="str">
        <f>VLOOKUP(Borrower[[#This Row],[addr_state]],CodeState,2,FALSE)</f>
        <v>Washington</v>
      </c>
    </row>
    <row r="976" spans="1:5" x14ac:dyDescent="0.35">
      <c r="A976" s="1">
        <v>975</v>
      </c>
      <c r="B976" s="1" t="s">
        <v>31</v>
      </c>
      <c r="C976" s="1">
        <v>3.62</v>
      </c>
      <c r="E976" s="1" t="str">
        <f>VLOOKUP(Borrower[[#This Row],[addr_state]],CodeState,2,FALSE)</f>
        <v>Nevada</v>
      </c>
    </row>
    <row r="977" spans="1:5" x14ac:dyDescent="0.35">
      <c r="A977" s="1">
        <v>976</v>
      </c>
      <c r="B977" s="1" t="s">
        <v>14</v>
      </c>
      <c r="C977" s="1">
        <v>8.64</v>
      </c>
      <c r="E977" s="1" t="str">
        <f>VLOOKUP(Borrower[[#This Row],[addr_state]],CodeState,2,FALSE)</f>
        <v>Mississippi</v>
      </c>
    </row>
    <row r="978" spans="1:5" x14ac:dyDescent="0.35">
      <c r="A978" s="1">
        <v>977</v>
      </c>
      <c r="B978" s="1" t="s">
        <v>11</v>
      </c>
      <c r="C978" s="1">
        <v>17.04</v>
      </c>
      <c r="E978" s="1" t="str">
        <f>VLOOKUP(Borrower[[#This Row],[addr_state]],CodeState,2,FALSE)</f>
        <v>New York</v>
      </c>
    </row>
    <row r="979" spans="1:5" x14ac:dyDescent="0.35">
      <c r="A979" s="1">
        <v>978</v>
      </c>
      <c r="B979" s="1" t="s">
        <v>6</v>
      </c>
      <c r="C979" s="1">
        <v>1.51</v>
      </c>
      <c r="E979" s="1" t="str">
        <f>VLOOKUP(Borrower[[#This Row],[addr_state]],CodeState,2,FALSE)</f>
        <v>California</v>
      </c>
    </row>
    <row r="980" spans="1:5" x14ac:dyDescent="0.35">
      <c r="A980" s="1">
        <v>979</v>
      </c>
      <c r="B980" s="1" t="s">
        <v>37</v>
      </c>
      <c r="C980" s="1">
        <v>27.69</v>
      </c>
      <c r="E980" s="1" t="str">
        <f>VLOOKUP(Borrower[[#This Row],[addr_state]],CodeState,2,FALSE)</f>
        <v>Alabama</v>
      </c>
    </row>
    <row r="981" spans="1:5" x14ac:dyDescent="0.35">
      <c r="A981" s="1">
        <v>980</v>
      </c>
      <c r="B981" s="1" t="s">
        <v>29</v>
      </c>
      <c r="C981" s="1">
        <v>35.880000000000003</v>
      </c>
      <c r="E981" s="1" t="str">
        <f>VLOOKUP(Borrower[[#This Row],[addr_state]],CodeState,2,FALSE)</f>
        <v>Missouri</v>
      </c>
    </row>
    <row r="982" spans="1:5" x14ac:dyDescent="0.35">
      <c r="A982" s="1">
        <v>981</v>
      </c>
      <c r="B982" s="1" t="s">
        <v>49</v>
      </c>
      <c r="C982" s="1">
        <v>16.3</v>
      </c>
      <c r="E982" s="1" t="str">
        <f>VLOOKUP(Borrower[[#This Row],[addr_state]],CodeState,2,FALSE)</f>
        <v>Kansas</v>
      </c>
    </row>
    <row r="983" spans="1:5" x14ac:dyDescent="0.35">
      <c r="A983" s="1">
        <v>982</v>
      </c>
      <c r="B983" s="1" t="s">
        <v>15</v>
      </c>
      <c r="C983" s="1">
        <v>14.16</v>
      </c>
      <c r="E983" s="1" t="str">
        <f>VLOOKUP(Borrower[[#This Row],[addr_state]],CodeState,2,FALSE)</f>
        <v>Georgia</v>
      </c>
    </row>
    <row r="984" spans="1:5" x14ac:dyDescent="0.35">
      <c r="A984" s="1">
        <v>983</v>
      </c>
      <c r="B984" s="1" t="s">
        <v>10</v>
      </c>
      <c r="C984" s="1">
        <v>9.56</v>
      </c>
      <c r="E984" s="1" t="str">
        <f>VLOOKUP(Borrower[[#This Row],[addr_state]],CodeState,2,FALSE)</f>
        <v>Arizona</v>
      </c>
    </row>
    <row r="985" spans="1:5" x14ac:dyDescent="0.35">
      <c r="A985" s="1">
        <v>984</v>
      </c>
      <c r="B985" s="1" t="s">
        <v>6</v>
      </c>
      <c r="C985" s="1">
        <v>7.7</v>
      </c>
      <c r="E985" s="1" t="str">
        <f>VLOOKUP(Borrower[[#This Row],[addr_state]],CodeState,2,FALSE)</f>
        <v>California</v>
      </c>
    </row>
    <row r="986" spans="1:5" x14ac:dyDescent="0.35">
      <c r="A986" s="1">
        <v>985</v>
      </c>
      <c r="B986" s="1" t="s">
        <v>42</v>
      </c>
      <c r="C986" s="1">
        <v>24.67</v>
      </c>
      <c r="E986" s="1" t="str">
        <f>VLOOKUP(Borrower[[#This Row],[addr_state]],CodeState,2,FALSE)</f>
        <v>Massachusetts</v>
      </c>
    </row>
    <row r="987" spans="1:5" x14ac:dyDescent="0.35">
      <c r="A987" s="1">
        <v>986</v>
      </c>
      <c r="B987" s="1" t="s">
        <v>20</v>
      </c>
      <c r="C987" s="1">
        <v>33.119999999999997</v>
      </c>
      <c r="E987" s="1" t="str">
        <f>VLOOKUP(Borrower[[#This Row],[addr_state]],CodeState,2,FALSE)</f>
        <v>Texas</v>
      </c>
    </row>
    <row r="988" spans="1:5" x14ac:dyDescent="0.35">
      <c r="A988" s="1">
        <v>987</v>
      </c>
      <c r="B988" s="1" t="s">
        <v>4</v>
      </c>
      <c r="C988" s="1">
        <v>14.15</v>
      </c>
      <c r="E988" s="1" t="str">
        <f>VLOOKUP(Borrower[[#This Row],[addr_state]],CodeState,2,FALSE)</f>
        <v>Connecticut</v>
      </c>
    </row>
    <row r="989" spans="1:5" x14ac:dyDescent="0.35">
      <c r="A989" s="1">
        <v>988</v>
      </c>
      <c r="B989" s="1" t="s">
        <v>20</v>
      </c>
      <c r="C989" s="1">
        <v>22.69</v>
      </c>
      <c r="E989" s="1" t="str">
        <f>VLOOKUP(Borrower[[#This Row],[addr_state]],CodeState,2,FALSE)</f>
        <v>Texas</v>
      </c>
    </row>
    <row r="990" spans="1:5" x14ac:dyDescent="0.35">
      <c r="A990" s="1">
        <v>989</v>
      </c>
      <c r="B990" s="1" t="s">
        <v>20</v>
      </c>
      <c r="C990" s="1">
        <v>3.76</v>
      </c>
      <c r="E990" s="1" t="str">
        <f>VLOOKUP(Borrower[[#This Row],[addr_state]],CodeState,2,FALSE)</f>
        <v>Texas</v>
      </c>
    </row>
    <row r="991" spans="1:5" x14ac:dyDescent="0.35">
      <c r="A991" s="1">
        <v>990</v>
      </c>
      <c r="B991" s="1" t="s">
        <v>10</v>
      </c>
      <c r="C991" s="1">
        <v>17.05</v>
      </c>
      <c r="E991" s="1" t="str">
        <f>VLOOKUP(Borrower[[#This Row],[addr_state]],CodeState,2,FALSE)</f>
        <v>Arizona</v>
      </c>
    </row>
    <row r="992" spans="1:5" x14ac:dyDescent="0.35">
      <c r="A992" s="1">
        <v>991</v>
      </c>
      <c r="B992" s="1" t="s">
        <v>33</v>
      </c>
      <c r="C992" s="1">
        <v>27.35</v>
      </c>
      <c r="E992" s="1" t="str">
        <f>VLOOKUP(Borrower[[#This Row],[addr_state]],CodeState,2,FALSE)</f>
        <v>South Carolina</v>
      </c>
    </row>
    <row r="993" spans="1:5" x14ac:dyDescent="0.35">
      <c r="A993" s="1">
        <v>992</v>
      </c>
      <c r="B993" s="1" t="s">
        <v>6</v>
      </c>
      <c r="C993" s="1">
        <v>26.23</v>
      </c>
      <c r="E993" s="1" t="str">
        <f>VLOOKUP(Borrower[[#This Row],[addr_state]],CodeState,2,FALSE)</f>
        <v>California</v>
      </c>
    </row>
    <row r="994" spans="1:5" x14ac:dyDescent="0.35">
      <c r="A994" s="1">
        <v>993</v>
      </c>
      <c r="B994" s="1" t="s">
        <v>16</v>
      </c>
      <c r="C994" s="1">
        <v>18.579999999999998</v>
      </c>
      <c r="E994" s="1" t="str">
        <f>VLOOKUP(Borrower[[#This Row],[addr_state]],CodeState,2,FALSE)</f>
        <v>Washington</v>
      </c>
    </row>
    <row r="995" spans="1:5" x14ac:dyDescent="0.35">
      <c r="A995" s="1">
        <v>994</v>
      </c>
      <c r="B995" s="1" t="s">
        <v>6</v>
      </c>
      <c r="C995" s="1">
        <v>26.31</v>
      </c>
      <c r="E995" s="1" t="str">
        <f>VLOOKUP(Borrower[[#This Row],[addr_state]],CodeState,2,FALSE)</f>
        <v>California</v>
      </c>
    </row>
    <row r="996" spans="1:5" x14ac:dyDescent="0.35">
      <c r="A996" s="1">
        <v>995</v>
      </c>
      <c r="B996" s="1" t="s">
        <v>19</v>
      </c>
      <c r="C996" s="1">
        <v>36.880000000000003</v>
      </c>
      <c r="D996" s="1">
        <v>35.549999999999997</v>
      </c>
      <c r="E996" s="1" t="str">
        <f>VLOOKUP(Borrower[[#This Row],[addr_state]],CodeState,2,FALSE)</f>
        <v>North Carolina</v>
      </c>
    </row>
    <row r="997" spans="1:5" x14ac:dyDescent="0.35">
      <c r="A997" s="1">
        <v>996</v>
      </c>
      <c r="B997" s="1" t="s">
        <v>4</v>
      </c>
      <c r="C997" s="1">
        <v>16.77</v>
      </c>
      <c r="E997" s="1" t="str">
        <f>VLOOKUP(Borrower[[#This Row],[addr_state]],CodeState,2,FALSE)</f>
        <v>Connecticut</v>
      </c>
    </row>
    <row r="998" spans="1:5" x14ac:dyDescent="0.35">
      <c r="A998" s="1">
        <v>997</v>
      </c>
      <c r="B998" s="1" t="s">
        <v>7</v>
      </c>
      <c r="C998" s="1">
        <v>12.71</v>
      </c>
      <c r="E998" s="1" t="str">
        <f>VLOOKUP(Borrower[[#This Row],[addr_state]],CodeState,2,FALSE)</f>
        <v>Florida</v>
      </c>
    </row>
    <row r="999" spans="1:5" x14ac:dyDescent="0.35">
      <c r="A999" s="1">
        <v>998</v>
      </c>
      <c r="B999" s="1" t="s">
        <v>13</v>
      </c>
      <c r="C999" s="1">
        <v>15.06</v>
      </c>
      <c r="E999" s="1" t="str">
        <f>VLOOKUP(Borrower[[#This Row],[addr_state]],CodeState,2,FALSE)</f>
        <v>Indiana</v>
      </c>
    </row>
    <row r="1000" spans="1:5" x14ac:dyDescent="0.35">
      <c r="A1000" s="1">
        <v>999</v>
      </c>
      <c r="B1000" s="1" t="s">
        <v>24</v>
      </c>
      <c r="C1000" s="1">
        <v>14.64</v>
      </c>
      <c r="E1000" s="1" t="str">
        <f>VLOOKUP(Borrower[[#This Row],[addr_state]],CodeState,2,FALSE)</f>
        <v>Oregon</v>
      </c>
    </row>
    <row r="1001" spans="1:5" x14ac:dyDescent="0.35">
      <c r="A1001" s="1">
        <v>1372</v>
      </c>
      <c r="B1001" s="1" t="s">
        <v>6</v>
      </c>
      <c r="C1001" s="1">
        <v>12.1</v>
      </c>
      <c r="E1001" s="1" t="str">
        <f>VLOOKUP(Borrower[[#This Row],[addr_state]],CodeState,2,FALSE)</f>
        <v>California</v>
      </c>
    </row>
    <row r="1002" spans="1:5" x14ac:dyDescent="0.35">
      <c r="A1002" s="1">
        <v>2612</v>
      </c>
      <c r="B1002" s="1" t="s">
        <v>18</v>
      </c>
      <c r="C1002" s="1">
        <v>11.58</v>
      </c>
      <c r="E1002" s="1" t="str">
        <f>VLOOKUP(Borrower[[#This Row],[addr_state]],CodeState,2,FALSE)</f>
        <v>Michigan</v>
      </c>
    </row>
    <row r="1003" spans="1:5" x14ac:dyDescent="0.35">
      <c r="A1003" s="1">
        <v>3610</v>
      </c>
      <c r="B1003" s="1" t="s">
        <v>10</v>
      </c>
      <c r="C1003" s="1">
        <v>60.76</v>
      </c>
      <c r="D1003" s="1">
        <v>31.53</v>
      </c>
      <c r="E1003" s="1" t="str">
        <f>VLOOKUP(Borrower[[#This Row],[addr_state]],CodeState,2,FALSE)</f>
        <v>Arizona</v>
      </c>
    </row>
    <row r="1004" spans="1:5" x14ac:dyDescent="0.35">
      <c r="A1004" s="1">
        <v>6557</v>
      </c>
      <c r="B1004" s="1" t="s">
        <v>51</v>
      </c>
      <c r="C1004" s="1">
        <v>19.43</v>
      </c>
      <c r="E1004" s="1" t="str">
        <f>VLOOKUP(Borrower[[#This Row],[addr_state]],CodeState,2,FALSE)</f>
        <v>Delaware</v>
      </c>
    </row>
    <row r="1005" spans="1:5" x14ac:dyDescent="0.35">
      <c r="A1005" s="1">
        <v>7071</v>
      </c>
      <c r="B1005" s="1" t="s">
        <v>13</v>
      </c>
      <c r="C1005" s="1">
        <v>27.27</v>
      </c>
      <c r="E1005" s="1" t="str">
        <f>VLOOKUP(Borrower[[#This Row],[addr_state]],CodeState,2,FALSE)</f>
        <v>Indiana</v>
      </c>
    </row>
    <row r="1006" spans="1:5" x14ac:dyDescent="0.35">
      <c r="A1006" s="1">
        <v>7207</v>
      </c>
      <c r="B1006" s="1" t="s">
        <v>18</v>
      </c>
      <c r="C1006" s="1">
        <v>23.18</v>
      </c>
      <c r="E1006" s="1" t="str">
        <f>VLOOKUP(Borrower[[#This Row],[addr_state]],CodeState,2,FALSE)</f>
        <v>Michigan</v>
      </c>
    </row>
    <row r="1007" spans="1:5" x14ac:dyDescent="0.35">
      <c r="A1007" s="1">
        <v>7971</v>
      </c>
      <c r="B1007" s="1" t="s">
        <v>42</v>
      </c>
      <c r="C1007" s="1">
        <v>34.950000000000003</v>
      </c>
      <c r="E1007" s="1" t="str">
        <f>VLOOKUP(Borrower[[#This Row],[addr_state]],CodeState,2,FALSE)</f>
        <v>Massachusetts</v>
      </c>
    </row>
    <row r="1008" spans="1:5" x14ac:dyDescent="0.35">
      <c r="A1008" s="1">
        <v>8855</v>
      </c>
      <c r="B1008" s="1" t="s">
        <v>6</v>
      </c>
      <c r="C1008" s="1">
        <v>12.36</v>
      </c>
      <c r="E1008" s="1" t="str">
        <f>VLOOKUP(Borrower[[#This Row],[addr_state]],CodeState,2,FALSE)</f>
        <v>California</v>
      </c>
    </row>
    <row r="1009" spans="1:5" x14ac:dyDescent="0.35">
      <c r="A1009" s="1">
        <v>8998</v>
      </c>
      <c r="B1009" s="1" t="s">
        <v>20</v>
      </c>
      <c r="C1009" s="1">
        <v>6.53</v>
      </c>
      <c r="E1009" s="1" t="str">
        <f>VLOOKUP(Borrower[[#This Row],[addr_state]],CodeState,2,FALSE)</f>
        <v>Texas</v>
      </c>
    </row>
    <row r="1010" spans="1:5" x14ac:dyDescent="0.35">
      <c r="A1010" s="1">
        <v>9274</v>
      </c>
      <c r="B1010" s="1" t="s">
        <v>31</v>
      </c>
      <c r="C1010" s="1">
        <v>17.5</v>
      </c>
      <c r="E1010" s="1" t="str">
        <f>VLOOKUP(Borrower[[#This Row],[addr_state]],CodeState,2,FALSE)</f>
        <v>Nevada</v>
      </c>
    </row>
    <row r="1011" spans="1:5" x14ac:dyDescent="0.35">
      <c r="A1011" s="1">
        <v>9980</v>
      </c>
      <c r="B1011" s="1" t="s">
        <v>26</v>
      </c>
      <c r="C1011" s="1">
        <v>14.74</v>
      </c>
      <c r="E1011" s="1" t="str">
        <f>VLOOKUP(Borrower[[#This Row],[addr_state]],CodeState,2,FALSE)</f>
        <v>Pennsylvania</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1FA9D-484B-42A9-98D9-C6A009F6C772}">
  <dimension ref="A1:J503"/>
  <sheetViews>
    <sheetView topLeftCell="A70" workbookViewId="0">
      <selection activeCell="A82" sqref="A82:XFD82"/>
    </sheetView>
  </sheetViews>
  <sheetFormatPr defaultRowHeight="14.5" x14ac:dyDescent="0.35"/>
  <cols>
    <col min="1" max="1" width="12.7265625" style="1" customWidth="1"/>
    <col min="2" max="2" width="12.08984375" style="1" customWidth="1"/>
    <col min="3" max="3" width="11.90625" style="1" customWidth="1"/>
    <col min="4" max="4" width="10.6328125" style="1" customWidth="1"/>
    <col min="5" max="5" width="9.54296875" style="1" customWidth="1"/>
    <col min="6" max="6" width="12.54296875" style="1" customWidth="1"/>
    <col min="7" max="7" width="21.36328125" style="3" customWidth="1"/>
    <col min="9" max="9" width="10.26953125" customWidth="1"/>
    <col min="10" max="10" width="13.26953125" customWidth="1"/>
  </cols>
  <sheetData>
    <row r="1" spans="1:10" x14ac:dyDescent="0.35">
      <c r="A1" s="1" t="s">
        <v>0</v>
      </c>
      <c r="B1" s="2" t="s">
        <v>52</v>
      </c>
      <c r="C1" s="1" t="s">
        <v>53</v>
      </c>
      <c r="D1" s="1" t="s">
        <v>54</v>
      </c>
      <c r="E1" s="1" t="s">
        <v>55</v>
      </c>
      <c r="F1" s="1" t="s">
        <v>56</v>
      </c>
      <c r="G1" s="3" t="s">
        <v>57</v>
      </c>
      <c r="H1" s="13" t="s">
        <v>2</v>
      </c>
      <c r="I1" s="13" t="s">
        <v>3</v>
      </c>
      <c r="J1" s="13" t="s">
        <v>77</v>
      </c>
    </row>
    <row r="2" spans="1:10" x14ac:dyDescent="0.35">
      <c r="A2" s="1">
        <v>1</v>
      </c>
      <c r="B2" s="2">
        <v>139488712</v>
      </c>
      <c r="C2" s="1">
        <v>25000</v>
      </c>
      <c r="D2" s="1" t="s">
        <v>58</v>
      </c>
      <c r="E2" s="1">
        <v>12.73</v>
      </c>
      <c r="F2" s="1" t="s">
        <v>59</v>
      </c>
      <c r="G2" s="3" t="s">
        <v>60</v>
      </c>
      <c r="H2" s="1">
        <f>VLOOKUP(loan_borrower[[#This Row],[member_id]],Borrower[],3,FALSE)</f>
        <v>14.95</v>
      </c>
      <c r="I2" s="1">
        <f>VLOOKUP(loan_borrower[[#This Row],[member_id]],Borrower[],4,FALSE)</f>
        <v>0</v>
      </c>
      <c r="J2" s="1" t="str">
        <f>VLOOKUP(loan_borrower[[#This Row],[member_id]],Borrower[],5,FALSE)</f>
        <v>Connecticut</v>
      </c>
    </row>
    <row r="3" spans="1:10" x14ac:dyDescent="0.35">
      <c r="A3" s="1">
        <v>2</v>
      </c>
      <c r="B3" s="2">
        <v>136898732</v>
      </c>
      <c r="C3" s="1">
        <v>18000</v>
      </c>
      <c r="D3" s="1" t="s">
        <v>58</v>
      </c>
      <c r="E3" s="1">
        <v>10.47</v>
      </c>
      <c r="F3" s="1" t="s">
        <v>59</v>
      </c>
      <c r="G3" s="3" t="s">
        <v>60</v>
      </c>
      <c r="H3" s="1">
        <f>VLOOKUP(loan_borrower[[#This Row],[member_id]],Borrower[],3,FALSE)</f>
        <v>13.2</v>
      </c>
      <c r="I3" s="1">
        <f>VLOOKUP(loan_borrower[[#This Row],[member_id]],Borrower[],4,FALSE)</f>
        <v>15.2</v>
      </c>
      <c r="J3" s="1" t="str">
        <f>VLOOKUP(loan_borrower[[#This Row],[member_id]],Borrower[],5,FALSE)</f>
        <v>New Hampshire</v>
      </c>
    </row>
    <row r="4" spans="1:10" x14ac:dyDescent="0.35">
      <c r="A4" s="1">
        <v>3</v>
      </c>
      <c r="B4" s="2">
        <v>136777000</v>
      </c>
      <c r="C4" s="1">
        <v>29125</v>
      </c>
      <c r="D4" s="1" t="s">
        <v>61</v>
      </c>
      <c r="E4" s="1">
        <v>12.73</v>
      </c>
      <c r="F4" s="1" t="s">
        <v>59</v>
      </c>
      <c r="G4" s="3" t="s">
        <v>62</v>
      </c>
      <c r="H4" s="1">
        <f>VLOOKUP(loan_borrower[[#This Row],[member_id]],Borrower[],3,FALSE)</f>
        <v>11.24</v>
      </c>
      <c r="I4" s="1">
        <f>VLOOKUP(loan_borrower[[#This Row],[member_id]],Borrower[],4,FALSE)</f>
        <v>0</v>
      </c>
      <c r="J4" s="1" t="str">
        <f>VLOOKUP(loan_borrower[[#This Row],[member_id]],Borrower[],5,FALSE)</f>
        <v>California</v>
      </c>
    </row>
    <row r="5" spans="1:10" x14ac:dyDescent="0.35">
      <c r="A5" s="1">
        <v>4</v>
      </c>
      <c r="B5" s="2">
        <v>129645759</v>
      </c>
      <c r="C5" s="1">
        <v>14500</v>
      </c>
      <c r="D5" s="1" t="s">
        <v>58</v>
      </c>
      <c r="E5" s="1">
        <v>11.98</v>
      </c>
      <c r="F5" s="1" t="s">
        <v>59</v>
      </c>
      <c r="G5" s="3" t="s">
        <v>60</v>
      </c>
      <c r="H5" s="1">
        <f>VLOOKUP(loan_borrower[[#This Row],[member_id]],Borrower[],3,FALSE)</f>
        <v>21.75</v>
      </c>
      <c r="I5" s="1">
        <f>VLOOKUP(loan_borrower[[#This Row],[member_id]],Borrower[],4,FALSE)</f>
        <v>0</v>
      </c>
      <c r="J5" s="1" t="str">
        <f>VLOOKUP(loan_borrower[[#This Row],[member_id]],Borrower[],5,FALSE)</f>
        <v>Florida</v>
      </c>
    </row>
    <row r="6" spans="1:10" x14ac:dyDescent="0.35">
      <c r="A6" s="1">
        <v>5</v>
      </c>
      <c r="B6" s="2">
        <v>129387613</v>
      </c>
      <c r="C6" s="1">
        <v>5000</v>
      </c>
      <c r="D6" s="1" t="s">
        <v>61</v>
      </c>
      <c r="E6" s="1">
        <v>10.41</v>
      </c>
      <c r="F6" s="1" t="s">
        <v>59</v>
      </c>
      <c r="G6" s="3" t="s">
        <v>63</v>
      </c>
      <c r="H6" s="1">
        <f>VLOOKUP(loan_borrower[[#This Row],[member_id]],Borrower[],3,FALSE)</f>
        <v>19.32</v>
      </c>
      <c r="I6" s="1">
        <f>VLOOKUP(loan_borrower[[#This Row],[member_id]],Borrower[],4,FALSE)</f>
        <v>0</v>
      </c>
      <c r="J6" s="1" t="str">
        <f>VLOOKUP(loan_borrower[[#This Row],[member_id]],Borrower[],5,FALSE)</f>
        <v>Oklahoma</v>
      </c>
    </row>
    <row r="7" spans="1:10" x14ac:dyDescent="0.35">
      <c r="A7" s="1">
        <v>6</v>
      </c>
      <c r="B7" s="2">
        <v>127628302</v>
      </c>
      <c r="C7" s="1">
        <v>4000</v>
      </c>
      <c r="D7" s="1" t="s">
        <v>61</v>
      </c>
      <c r="E7" s="1">
        <v>9.44</v>
      </c>
      <c r="F7" s="1" t="s">
        <v>59</v>
      </c>
      <c r="G7" s="3" t="s">
        <v>64</v>
      </c>
      <c r="H7" s="1">
        <f>VLOOKUP(loan_borrower[[#This Row],[member_id]],Borrower[],3,FALSE)</f>
        <v>6.78</v>
      </c>
      <c r="I7" s="1">
        <f>VLOOKUP(loan_borrower[[#This Row],[member_id]],Borrower[],4,FALSE)</f>
        <v>0</v>
      </c>
      <c r="J7" s="1" t="str">
        <f>VLOOKUP(loan_borrower[[#This Row],[member_id]],Borrower[],5,FALSE)</f>
        <v>Illinois</v>
      </c>
    </row>
    <row r="8" spans="1:10" x14ac:dyDescent="0.35">
      <c r="A8" s="1">
        <v>7</v>
      </c>
      <c r="B8" s="2">
        <v>140250161</v>
      </c>
      <c r="C8" s="1">
        <v>1500</v>
      </c>
      <c r="D8" s="1" t="s">
        <v>61</v>
      </c>
      <c r="E8" s="1">
        <v>7.84</v>
      </c>
      <c r="F8" s="1" t="s">
        <v>59</v>
      </c>
      <c r="G8" s="3" t="s">
        <v>60</v>
      </c>
      <c r="H8" s="1">
        <f>VLOOKUP(loan_borrower[[#This Row],[member_id]],Borrower[],3,FALSE)</f>
        <v>18.21</v>
      </c>
      <c r="I8" s="1">
        <f>VLOOKUP(loan_borrower[[#This Row],[member_id]],Borrower[],4,FALSE)</f>
        <v>0</v>
      </c>
      <c r="J8" s="1" t="str">
        <f>VLOOKUP(loan_borrower[[#This Row],[member_id]],Borrower[],5,FALSE)</f>
        <v>Arizona</v>
      </c>
    </row>
    <row r="9" spans="1:10" x14ac:dyDescent="0.35">
      <c r="A9" s="1">
        <v>8</v>
      </c>
      <c r="B9" s="2">
        <v>137953955</v>
      </c>
      <c r="C9" s="1">
        <v>16800</v>
      </c>
      <c r="D9" s="1" t="s">
        <v>58</v>
      </c>
      <c r="E9" s="1">
        <v>16.91</v>
      </c>
      <c r="F9" s="1" t="s">
        <v>65</v>
      </c>
      <c r="G9" s="3" t="s">
        <v>66</v>
      </c>
      <c r="H9" s="1">
        <f>VLOOKUP(loan_borrower[[#This Row],[member_id]],Borrower[],3,FALSE)</f>
        <v>8.42</v>
      </c>
      <c r="I9" s="1">
        <f>VLOOKUP(loan_borrower[[#This Row],[member_id]],Borrower[],4,FALSE)</f>
        <v>0</v>
      </c>
      <c r="J9" s="1" t="str">
        <f>VLOOKUP(loan_borrower[[#This Row],[member_id]],Borrower[],5,FALSE)</f>
        <v>California</v>
      </c>
    </row>
    <row r="10" spans="1:10" x14ac:dyDescent="0.35">
      <c r="A10" s="1">
        <v>9</v>
      </c>
      <c r="B10" s="2">
        <v>127967393</v>
      </c>
      <c r="C10" s="1">
        <v>35000</v>
      </c>
      <c r="D10" s="1" t="s">
        <v>61</v>
      </c>
      <c r="E10" s="1">
        <v>12.62</v>
      </c>
      <c r="F10" s="1" t="s">
        <v>59</v>
      </c>
      <c r="G10" s="3" t="s">
        <v>60</v>
      </c>
      <c r="H10" s="1">
        <f>VLOOKUP(loan_borrower[[#This Row],[member_id]],Borrower[],3,FALSE)</f>
        <v>11.75</v>
      </c>
      <c r="I10" s="1">
        <f>VLOOKUP(loan_borrower[[#This Row],[member_id]],Borrower[],4,FALSE)</f>
        <v>0</v>
      </c>
      <c r="J10" s="1" t="str">
        <f>VLOOKUP(loan_borrower[[#This Row],[member_id]],Borrower[],5,FALSE)</f>
        <v>New York</v>
      </c>
    </row>
    <row r="11" spans="1:10" x14ac:dyDescent="0.35">
      <c r="A11" s="1">
        <v>10</v>
      </c>
      <c r="B11" s="2">
        <v>137673538</v>
      </c>
      <c r="C11" s="1">
        <v>21000</v>
      </c>
      <c r="D11" s="1" t="s">
        <v>58</v>
      </c>
      <c r="E11" s="1">
        <v>13.56</v>
      </c>
      <c r="F11" s="1" t="s">
        <v>59</v>
      </c>
      <c r="G11" s="3" t="s">
        <v>60</v>
      </c>
      <c r="H11" s="1">
        <f>VLOOKUP(loan_borrower[[#This Row],[member_id]],Borrower[],3,FALSE)</f>
        <v>18.8</v>
      </c>
      <c r="I11" s="1">
        <f>VLOOKUP(loan_borrower[[#This Row],[member_id]],Borrower[],4,FALSE)</f>
        <v>0</v>
      </c>
      <c r="J11" s="1" t="str">
        <f>VLOOKUP(loan_borrower[[#This Row],[member_id]],Borrower[],5,FALSE)</f>
        <v>California</v>
      </c>
    </row>
    <row r="12" spans="1:10" x14ac:dyDescent="0.35">
      <c r="A12" s="1">
        <v>11</v>
      </c>
      <c r="B12" s="2">
        <v>129229613</v>
      </c>
      <c r="C12" s="1">
        <v>6000</v>
      </c>
      <c r="D12" s="1" t="s">
        <v>61</v>
      </c>
      <c r="E12" s="1">
        <v>13.58</v>
      </c>
      <c r="F12" s="1" t="s">
        <v>65</v>
      </c>
      <c r="G12" s="3" t="s">
        <v>63</v>
      </c>
      <c r="H12" s="1">
        <f>VLOOKUP(loan_borrower[[#This Row],[member_id]],Borrower[],3,FALSE)</f>
        <v>17.690000000000001</v>
      </c>
      <c r="I12" s="1">
        <f>VLOOKUP(loan_borrower[[#This Row],[member_id]],Borrower[],4,FALSE)</f>
        <v>0</v>
      </c>
      <c r="J12" s="1" t="str">
        <f>VLOOKUP(loan_borrower[[#This Row],[member_id]],Borrower[],5,FALSE)</f>
        <v>Arkansas</v>
      </c>
    </row>
    <row r="13" spans="1:10" x14ac:dyDescent="0.35">
      <c r="A13" s="1">
        <v>13</v>
      </c>
      <c r="B13" s="2">
        <v>138330573</v>
      </c>
      <c r="C13" s="1">
        <v>6000</v>
      </c>
      <c r="D13" s="1" t="s">
        <v>61</v>
      </c>
      <c r="E13" s="1">
        <v>7.84</v>
      </c>
      <c r="F13" s="1" t="s">
        <v>59</v>
      </c>
      <c r="G13" s="3" t="s">
        <v>63</v>
      </c>
      <c r="H13" s="1">
        <f>VLOOKUP(loan_borrower[[#This Row],[member_id]],Borrower[],3,FALSE)</f>
        <v>22.78</v>
      </c>
      <c r="I13" s="1">
        <f>VLOOKUP(loan_borrower[[#This Row],[member_id]],Borrower[],4,FALSE)</f>
        <v>0</v>
      </c>
      <c r="J13" s="1" t="str">
        <f>VLOOKUP(loan_borrower[[#This Row],[member_id]],Borrower[],5,FALSE)</f>
        <v>Mississippi</v>
      </c>
    </row>
    <row r="14" spans="1:10" x14ac:dyDescent="0.35">
      <c r="A14" s="1">
        <v>14</v>
      </c>
      <c r="B14" s="2">
        <v>130059817</v>
      </c>
      <c r="C14" s="1">
        <v>35000</v>
      </c>
      <c r="D14" s="1" t="s">
        <v>58</v>
      </c>
      <c r="E14" s="1">
        <v>19.420000000000002</v>
      </c>
      <c r="F14" s="1" t="s">
        <v>59</v>
      </c>
      <c r="G14" s="3" t="s">
        <v>67</v>
      </c>
      <c r="H14" s="1">
        <f>VLOOKUP(loan_borrower[[#This Row],[member_id]],Borrower[],3,FALSE)</f>
        <v>6.4</v>
      </c>
      <c r="I14" s="1">
        <f>VLOOKUP(loan_borrower[[#This Row],[member_id]],Borrower[],4,FALSE)</f>
        <v>0</v>
      </c>
      <c r="J14" s="1" t="str">
        <f>VLOOKUP(loan_borrower[[#This Row],[member_id]],Borrower[],5,FALSE)</f>
        <v>Georgia</v>
      </c>
    </row>
    <row r="15" spans="1:10" x14ac:dyDescent="0.35">
      <c r="A15" s="1">
        <v>15</v>
      </c>
      <c r="B15" s="2">
        <v>141100673</v>
      </c>
      <c r="C15" s="1">
        <v>3000</v>
      </c>
      <c r="D15" s="1" t="s">
        <v>61</v>
      </c>
      <c r="E15" s="1">
        <v>8.4600000000000009</v>
      </c>
      <c r="F15" s="1" t="s">
        <v>59</v>
      </c>
      <c r="G15" s="3" t="s">
        <v>60</v>
      </c>
      <c r="H15" s="1">
        <f>VLOOKUP(loan_borrower[[#This Row],[member_id]],Borrower[],3,FALSE)</f>
        <v>32.92</v>
      </c>
      <c r="I15" s="1">
        <f>VLOOKUP(loan_borrower[[#This Row],[member_id]],Borrower[],4,FALSE)</f>
        <v>0</v>
      </c>
      <c r="J15" s="1" t="str">
        <f>VLOOKUP(loan_borrower[[#This Row],[member_id]],Borrower[],5,FALSE)</f>
        <v>Washington</v>
      </c>
    </row>
    <row r="16" spans="1:10" x14ac:dyDescent="0.35">
      <c r="A16" s="1">
        <v>16</v>
      </c>
      <c r="B16" s="2">
        <v>136798903</v>
      </c>
      <c r="C16" s="1">
        <v>27000</v>
      </c>
      <c r="D16" s="1" t="s">
        <v>61</v>
      </c>
      <c r="E16" s="1">
        <v>6.67</v>
      </c>
      <c r="F16" s="1" t="s">
        <v>59</v>
      </c>
      <c r="G16" s="3" t="s">
        <v>60</v>
      </c>
      <c r="H16" s="1">
        <f>VLOOKUP(loan_borrower[[#This Row],[member_id]],Borrower[],3,FALSE)</f>
        <v>15.28</v>
      </c>
      <c r="I16" s="1">
        <f>VLOOKUP(loan_borrower[[#This Row],[member_id]],Borrower[],4,FALSE)</f>
        <v>0</v>
      </c>
      <c r="J16" s="1" t="str">
        <f>VLOOKUP(loan_borrower[[#This Row],[member_id]],Borrower[],5,FALSE)</f>
        <v>Ohio</v>
      </c>
    </row>
    <row r="17" spans="1:10" x14ac:dyDescent="0.35">
      <c r="A17" s="1">
        <v>17</v>
      </c>
      <c r="B17" s="2">
        <v>128382861</v>
      </c>
      <c r="C17" s="1">
        <v>20000</v>
      </c>
      <c r="D17" s="1" t="s">
        <v>58</v>
      </c>
      <c r="E17" s="1">
        <v>18.059999999999999</v>
      </c>
      <c r="F17" s="1" t="s">
        <v>59</v>
      </c>
      <c r="G17" s="3" t="s">
        <v>63</v>
      </c>
      <c r="H17" s="1">
        <f>VLOOKUP(loan_borrower[[#This Row],[member_id]],Borrower[],3,FALSE)</f>
        <v>18.62</v>
      </c>
      <c r="I17" s="1">
        <f>VLOOKUP(loan_borrower[[#This Row],[member_id]],Borrower[],4,FALSE)</f>
        <v>0</v>
      </c>
      <c r="J17" s="1" t="str">
        <f>VLOOKUP(loan_borrower[[#This Row],[member_id]],Borrower[],5,FALSE)</f>
        <v>New York</v>
      </c>
    </row>
    <row r="18" spans="1:10" x14ac:dyDescent="0.35">
      <c r="A18" s="1">
        <v>18</v>
      </c>
      <c r="B18" s="2">
        <v>129097312</v>
      </c>
      <c r="C18" s="1">
        <v>8000</v>
      </c>
      <c r="D18" s="1" t="s">
        <v>61</v>
      </c>
      <c r="E18" s="1">
        <v>6.72</v>
      </c>
      <c r="F18" s="1" t="s">
        <v>59</v>
      </c>
      <c r="G18" s="3" t="s">
        <v>60</v>
      </c>
      <c r="H18" s="1">
        <f>VLOOKUP(loan_borrower[[#This Row],[member_id]],Borrower[],3,FALSE)</f>
        <v>25.6</v>
      </c>
      <c r="I18" s="1">
        <f>VLOOKUP(loan_borrower[[#This Row],[member_id]],Borrower[],4,FALSE)</f>
        <v>0</v>
      </c>
      <c r="J18" s="1" t="str">
        <f>VLOOKUP(loan_borrower[[#This Row],[member_id]],Borrower[],5,FALSE)</f>
        <v>Michigan</v>
      </c>
    </row>
    <row r="19" spans="1:10" x14ac:dyDescent="0.35">
      <c r="A19" s="1">
        <v>19</v>
      </c>
      <c r="B19" s="2">
        <v>136494862</v>
      </c>
      <c r="C19" s="1">
        <v>3000</v>
      </c>
      <c r="D19" s="1" t="s">
        <v>61</v>
      </c>
      <c r="E19" s="1">
        <v>14.47</v>
      </c>
      <c r="F19" s="1" t="s">
        <v>59</v>
      </c>
      <c r="G19" s="3" t="s">
        <v>60</v>
      </c>
      <c r="H19" s="1">
        <f>VLOOKUP(loan_borrower[[#This Row],[member_id]],Borrower[],3,FALSE)</f>
        <v>10.55</v>
      </c>
      <c r="I19" s="1">
        <f>VLOOKUP(loan_borrower[[#This Row],[member_id]],Borrower[],4,FALSE)</f>
        <v>0</v>
      </c>
      <c r="J19" s="1" t="str">
        <f>VLOOKUP(loan_borrower[[#This Row],[member_id]],Borrower[],5,FALSE)</f>
        <v>California</v>
      </c>
    </row>
    <row r="20" spans="1:10" x14ac:dyDescent="0.35">
      <c r="A20" s="1">
        <v>20</v>
      </c>
      <c r="B20" s="2">
        <v>139314710</v>
      </c>
      <c r="C20" s="1">
        <v>21600</v>
      </c>
      <c r="D20" s="1" t="s">
        <v>61</v>
      </c>
      <c r="E20" s="1">
        <v>16.14</v>
      </c>
      <c r="F20" s="1" t="s">
        <v>59</v>
      </c>
      <c r="G20" s="3" t="s">
        <v>63</v>
      </c>
      <c r="H20" s="1">
        <f>VLOOKUP(loan_borrower[[#This Row],[member_id]],Borrower[],3,FALSE)</f>
        <v>14.11</v>
      </c>
      <c r="I20" s="1">
        <f>VLOOKUP(loan_borrower[[#This Row],[member_id]],Borrower[],4,FALSE)</f>
        <v>0</v>
      </c>
      <c r="J20" s="1" t="str">
        <f>VLOOKUP(loan_borrower[[#This Row],[member_id]],Borrower[],5,FALSE)</f>
        <v>North Carolina</v>
      </c>
    </row>
    <row r="21" spans="1:10" x14ac:dyDescent="0.35">
      <c r="A21" s="1">
        <v>21</v>
      </c>
      <c r="B21" s="2">
        <v>140488885</v>
      </c>
      <c r="C21" s="1">
        <v>4400</v>
      </c>
      <c r="D21" s="1" t="s">
        <v>61</v>
      </c>
      <c r="E21" s="1">
        <v>19.920000000000002</v>
      </c>
      <c r="F21" s="1" t="s">
        <v>59</v>
      </c>
      <c r="G21" s="3" t="s">
        <v>62</v>
      </c>
      <c r="H21" s="1">
        <f>VLOOKUP(loan_borrower[[#This Row],[member_id]],Borrower[],3,FALSE)</f>
        <v>21.96</v>
      </c>
      <c r="I21" s="1">
        <f>VLOOKUP(loan_borrower[[#This Row],[member_id]],Borrower[],4,FALSE)</f>
        <v>0</v>
      </c>
      <c r="J21" s="1" t="str">
        <f>VLOOKUP(loan_borrower[[#This Row],[member_id]],Borrower[],5,FALSE)</f>
        <v>California</v>
      </c>
    </row>
    <row r="22" spans="1:10" x14ac:dyDescent="0.35">
      <c r="A22" s="1">
        <v>22</v>
      </c>
      <c r="B22" s="2">
        <v>136797762</v>
      </c>
      <c r="C22" s="1">
        <v>30800</v>
      </c>
      <c r="D22" s="1" t="s">
        <v>61</v>
      </c>
      <c r="E22" s="1">
        <v>7.84</v>
      </c>
      <c r="F22" s="1" t="s">
        <v>59</v>
      </c>
      <c r="G22" s="3" t="s">
        <v>63</v>
      </c>
      <c r="H22" s="1">
        <f>VLOOKUP(loan_borrower[[#This Row],[member_id]],Borrower[],3,FALSE)</f>
        <v>36.479999999999997</v>
      </c>
      <c r="I22" s="1">
        <f>VLOOKUP(loan_borrower[[#This Row],[member_id]],Borrower[],4,FALSE)</f>
        <v>0</v>
      </c>
      <c r="J22" s="1" t="str">
        <f>VLOOKUP(loan_borrower[[#This Row],[member_id]],Borrower[],5,FALSE)</f>
        <v>Texas</v>
      </c>
    </row>
    <row r="23" spans="1:10" x14ac:dyDescent="0.35">
      <c r="A23" s="1">
        <v>23</v>
      </c>
      <c r="B23" s="2">
        <v>129022514</v>
      </c>
      <c r="C23" s="1">
        <v>10000</v>
      </c>
      <c r="D23" s="1" t="s">
        <v>58</v>
      </c>
      <c r="E23" s="1">
        <v>16.02</v>
      </c>
      <c r="F23" s="1" t="s">
        <v>65</v>
      </c>
      <c r="G23" s="3" t="s">
        <v>63</v>
      </c>
      <c r="H23" s="1">
        <f>VLOOKUP(loan_borrower[[#This Row],[member_id]],Borrower[],3,FALSE)</f>
        <v>10.47</v>
      </c>
      <c r="I23" s="1">
        <f>VLOOKUP(loan_borrower[[#This Row],[member_id]],Borrower[],4,FALSE)</f>
        <v>0</v>
      </c>
      <c r="J23" s="1" t="str">
        <f>VLOOKUP(loan_borrower[[#This Row],[member_id]],Borrower[],5,FALSE)</f>
        <v>Washington</v>
      </c>
    </row>
    <row r="24" spans="1:10" x14ac:dyDescent="0.35">
      <c r="A24" s="1">
        <v>24</v>
      </c>
      <c r="B24" s="2">
        <v>126790004</v>
      </c>
      <c r="C24" s="1">
        <v>7350</v>
      </c>
      <c r="D24" s="1" t="s">
        <v>61</v>
      </c>
      <c r="E24" s="1">
        <v>25.82</v>
      </c>
      <c r="F24" s="1" t="s">
        <v>65</v>
      </c>
      <c r="G24" s="3" t="s">
        <v>63</v>
      </c>
      <c r="H24" s="1">
        <f>VLOOKUP(loan_borrower[[#This Row],[member_id]],Borrower[],3,FALSE)</f>
        <v>18.190000000000001</v>
      </c>
      <c r="I24" s="1">
        <f>VLOOKUP(loan_borrower[[#This Row],[member_id]],Borrower[],4,FALSE)</f>
        <v>0</v>
      </c>
      <c r="J24" s="1" t="str">
        <f>VLOOKUP(loan_borrower[[#This Row],[member_id]],Borrower[],5,FALSE)</f>
        <v>Washington</v>
      </c>
    </row>
    <row r="25" spans="1:10" x14ac:dyDescent="0.35">
      <c r="A25" s="1">
        <v>25</v>
      </c>
      <c r="B25" s="2">
        <v>129174265</v>
      </c>
      <c r="C25" s="1">
        <v>22550</v>
      </c>
      <c r="D25" s="1" t="s">
        <v>61</v>
      </c>
      <c r="E25" s="1">
        <v>26.77</v>
      </c>
      <c r="F25" s="1" t="s">
        <v>68</v>
      </c>
      <c r="G25" s="3" t="s">
        <v>60</v>
      </c>
      <c r="H25" s="1">
        <f>VLOOKUP(loan_borrower[[#This Row],[member_id]],Borrower[],3,FALSE)</f>
        <v>38.24</v>
      </c>
      <c r="I25" s="1">
        <f>VLOOKUP(loan_borrower[[#This Row],[member_id]],Borrower[],4,FALSE)</f>
        <v>32.47</v>
      </c>
      <c r="J25" s="1" t="str">
        <f>VLOOKUP(loan_borrower[[#This Row],[member_id]],Borrower[],5,FALSE)</f>
        <v>California</v>
      </c>
    </row>
    <row r="26" spans="1:10" x14ac:dyDescent="0.35">
      <c r="A26" s="1">
        <v>26</v>
      </c>
      <c r="B26" s="2">
        <v>126913469</v>
      </c>
      <c r="C26" s="1">
        <v>19200</v>
      </c>
      <c r="D26" s="1" t="s">
        <v>58</v>
      </c>
      <c r="E26" s="1">
        <v>18.059999999999999</v>
      </c>
      <c r="F26" s="1" t="s">
        <v>59</v>
      </c>
      <c r="G26" s="3" t="s">
        <v>60</v>
      </c>
      <c r="H26" s="1">
        <f>VLOOKUP(loan_borrower[[#This Row],[member_id]],Borrower[],3,FALSE)</f>
        <v>18.07</v>
      </c>
      <c r="I26" s="1">
        <f>VLOOKUP(loan_borrower[[#This Row],[member_id]],Borrower[],4,FALSE)</f>
        <v>0</v>
      </c>
      <c r="J26" s="1" t="str">
        <f>VLOOKUP(loan_borrower[[#This Row],[member_id]],Borrower[],5,FALSE)</f>
        <v>North Carolina</v>
      </c>
    </row>
    <row r="27" spans="1:10" x14ac:dyDescent="0.35">
      <c r="A27" s="1">
        <v>27</v>
      </c>
      <c r="B27" s="2">
        <v>139875387</v>
      </c>
      <c r="C27" s="1">
        <v>10000</v>
      </c>
      <c r="D27" s="1" t="s">
        <v>61</v>
      </c>
      <c r="E27" s="1">
        <v>19.920000000000002</v>
      </c>
      <c r="F27" s="1" t="s">
        <v>59</v>
      </c>
      <c r="G27" s="3" t="s">
        <v>60</v>
      </c>
      <c r="H27" s="1">
        <f>VLOOKUP(loan_borrower[[#This Row],[member_id]],Borrower[],3,FALSE)</f>
        <v>5.07</v>
      </c>
      <c r="I27" s="1">
        <f>VLOOKUP(loan_borrower[[#This Row],[member_id]],Borrower[],4,FALSE)</f>
        <v>0</v>
      </c>
      <c r="J27" s="1" t="str">
        <f>VLOOKUP(loan_borrower[[#This Row],[member_id]],Borrower[],5,FALSE)</f>
        <v>Texas</v>
      </c>
    </row>
    <row r="28" spans="1:10" x14ac:dyDescent="0.35">
      <c r="A28" s="1">
        <v>28</v>
      </c>
      <c r="B28" s="2">
        <v>138152525</v>
      </c>
      <c r="C28" s="1">
        <v>25000</v>
      </c>
      <c r="D28" s="1" t="s">
        <v>58</v>
      </c>
      <c r="E28" s="1">
        <v>16.14</v>
      </c>
      <c r="F28" s="1" t="s">
        <v>65</v>
      </c>
      <c r="G28" s="3" t="s">
        <v>60</v>
      </c>
      <c r="H28" s="1">
        <f>VLOOKUP(loan_borrower[[#This Row],[member_id]],Borrower[],3,FALSE)</f>
        <v>9.35</v>
      </c>
      <c r="I28" s="1">
        <f>VLOOKUP(loan_borrower[[#This Row],[member_id]],Borrower[],4,FALSE)</f>
        <v>0</v>
      </c>
      <c r="J28" s="1" t="str">
        <f>VLOOKUP(loan_borrower[[#This Row],[member_id]],Borrower[],5,FALSE)</f>
        <v>Utah</v>
      </c>
    </row>
    <row r="29" spans="1:10" x14ac:dyDescent="0.35">
      <c r="A29" s="1">
        <v>29</v>
      </c>
      <c r="B29" s="2">
        <v>140645905</v>
      </c>
      <c r="C29" s="1">
        <v>1500</v>
      </c>
      <c r="D29" s="1" t="s">
        <v>61</v>
      </c>
      <c r="E29" s="1">
        <v>11.06</v>
      </c>
      <c r="F29" s="1" t="s">
        <v>59</v>
      </c>
      <c r="G29" s="3" t="s">
        <v>64</v>
      </c>
      <c r="H29" s="1">
        <f>VLOOKUP(loan_borrower[[#This Row],[member_id]],Borrower[],3,FALSE)</f>
        <v>14.49</v>
      </c>
      <c r="I29" s="1">
        <f>VLOOKUP(loan_borrower[[#This Row],[member_id]],Borrower[],4,FALSE)</f>
        <v>0</v>
      </c>
      <c r="J29" s="1" t="str">
        <f>VLOOKUP(loan_borrower[[#This Row],[member_id]],Borrower[],5,FALSE)</f>
        <v>Virginia</v>
      </c>
    </row>
    <row r="30" spans="1:10" x14ac:dyDescent="0.35">
      <c r="A30" s="1">
        <v>30</v>
      </c>
      <c r="B30" s="2">
        <v>128699937</v>
      </c>
      <c r="C30" s="1">
        <v>8000</v>
      </c>
      <c r="D30" s="1" t="s">
        <v>61</v>
      </c>
      <c r="E30" s="1">
        <v>14.08</v>
      </c>
      <c r="F30" s="1" t="s">
        <v>69</v>
      </c>
      <c r="G30" s="3" t="s">
        <v>60</v>
      </c>
      <c r="H30" s="1">
        <f>VLOOKUP(loan_borrower[[#This Row],[member_id]],Borrower[],3,FALSE)</f>
        <v>24.55</v>
      </c>
      <c r="I30" s="1">
        <f>VLOOKUP(loan_borrower[[#This Row],[member_id]],Borrower[],4,FALSE)</f>
        <v>0</v>
      </c>
      <c r="J30" s="1" t="str">
        <f>VLOOKUP(loan_borrower[[#This Row],[member_id]],Borrower[],5,FALSE)</f>
        <v>North Carolina</v>
      </c>
    </row>
    <row r="31" spans="1:10" x14ac:dyDescent="0.35">
      <c r="A31" s="1">
        <v>31</v>
      </c>
      <c r="B31" s="2">
        <v>130022795</v>
      </c>
      <c r="C31" s="1">
        <v>22000</v>
      </c>
      <c r="D31" s="1" t="s">
        <v>61</v>
      </c>
      <c r="E31" s="1">
        <v>14.07</v>
      </c>
      <c r="F31" s="1" t="s">
        <v>59</v>
      </c>
      <c r="G31" s="3" t="s">
        <v>60</v>
      </c>
      <c r="H31" s="1">
        <f>VLOOKUP(loan_borrower[[#This Row],[member_id]],Borrower[],3,FALSE)</f>
        <v>12.92</v>
      </c>
      <c r="I31" s="1">
        <f>VLOOKUP(loan_borrower[[#This Row],[member_id]],Borrower[],4,FALSE)</f>
        <v>12.25</v>
      </c>
      <c r="J31" s="1" t="str">
        <f>VLOOKUP(loan_borrower[[#This Row],[member_id]],Borrower[],5,FALSE)</f>
        <v>New Jersey</v>
      </c>
    </row>
    <row r="32" spans="1:10" x14ac:dyDescent="0.35">
      <c r="A32" s="1">
        <v>32</v>
      </c>
      <c r="B32" s="2">
        <v>139480951</v>
      </c>
      <c r="C32" s="1">
        <v>25000</v>
      </c>
      <c r="D32" s="1" t="s">
        <v>58</v>
      </c>
      <c r="E32" s="1">
        <v>11.06</v>
      </c>
      <c r="F32" s="1" t="s">
        <v>59</v>
      </c>
      <c r="G32" s="3" t="s">
        <v>60</v>
      </c>
      <c r="H32" s="1">
        <f>VLOOKUP(loan_borrower[[#This Row],[member_id]],Borrower[],3,FALSE)</f>
        <v>24.95</v>
      </c>
      <c r="I32" s="1">
        <f>VLOOKUP(loan_borrower[[#This Row],[member_id]],Borrower[],4,FALSE)</f>
        <v>0</v>
      </c>
      <c r="J32" s="1" t="str">
        <f>VLOOKUP(loan_borrower[[#This Row],[member_id]],Borrower[],5,FALSE)</f>
        <v>Virginia</v>
      </c>
    </row>
    <row r="33" spans="1:10" x14ac:dyDescent="0.35">
      <c r="A33" s="1">
        <v>33</v>
      </c>
      <c r="B33" s="2">
        <v>130476414</v>
      </c>
      <c r="C33" s="1">
        <v>20000</v>
      </c>
      <c r="D33" s="1" t="s">
        <v>58</v>
      </c>
      <c r="E33" s="1">
        <v>15.04</v>
      </c>
      <c r="F33" s="1" t="s">
        <v>59</v>
      </c>
      <c r="G33" s="3" t="s">
        <v>60</v>
      </c>
      <c r="H33" s="1">
        <f>VLOOKUP(loan_borrower[[#This Row],[member_id]],Borrower[],3,FALSE)</f>
        <v>21.29</v>
      </c>
      <c r="I33" s="1">
        <f>VLOOKUP(loan_borrower[[#This Row],[member_id]],Borrower[],4,FALSE)</f>
        <v>0</v>
      </c>
      <c r="J33" s="1" t="str">
        <f>VLOOKUP(loan_borrower[[#This Row],[member_id]],Borrower[],5,FALSE)</f>
        <v>Connecticut</v>
      </c>
    </row>
    <row r="34" spans="1:10" x14ac:dyDescent="0.35">
      <c r="A34" s="1">
        <v>34</v>
      </c>
      <c r="B34" s="2">
        <v>138322904</v>
      </c>
      <c r="C34" s="1">
        <v>38000</v>
      </c>
      <c r="D34" s="1" t="s">
        <v>58</v>
      </c>
      <c r="E34" s="1">
        <v>11.55</v>
      </c>
      <c r="F34" s="1" t="s">
        <v>59</v>
      </c>
      <c r="G34" s="3" t="s">
        <v>66</v>
      </c>
      <c r="H34" s="1">
        <f>VLOOKUP(loan_borrower[[#This Row],[member_id]],Borrower[],3,FALSE)</f>
        <v>24.54</v>
      </c>
      <c r="I34" s="1">
        <f>VLOOKUP(loan_borrower[[#This Row],[member_id]],Borrower[],4,FALSE)</f>
        <v>0</v>
      </c>
      <c r="J34" s="1" t="str">
        <f>VLOOKUP(loan_borrower[[#This Row],[member_id]],Borrower[],5,FALSE)</f>
        <v>Illinois</v>
      </c>
    </row>
    <row r="35" spans="1:10" x14ac:dyDescent="0.35">
      <c r="A35" s="1">
        <v>35</v>
      </c>
      <c r="B35" s="2">
        <v>130002998</v>
      </c>
      <c r="C35" s="1">
        <v>10000</v>
      </c>
      <c r="D35" s="1" t="s">
        <v>61</v>
      </c>
      <c r="E35" s="1">
        <v>10.41</v>
      </c>
      <c r="F35" s="1" t="s">
        <v>59</v>
      </c>
      <c r="G35" s="3" t="s">
        <v>60</v>
      </c>
      <c r="H35" s="1">
        <f>VLOOKUP(loan_borrower[[#This Row],[member_id]],Borrower[],3,FALSE)</f>
        <v>34.93</v>
      </c>
      <c r="I35" s="1">
        <f>VLOOKUP(loan_borrower[[#This Row],[member_id]],Borrower[],4,FALSE)</f>
        <v>20.3</v>
      </c>
      <c r="J35" s="1" t="str">
        <f>VLOOKUP(loan_borrower[[#This Row],[member_id]],Borrower[],5,FALSE)</f>
        <v>Oregon</v>
      </c>
    </row>
    <row r="36" spans="1:10" x14ac:dyDescent="0.35">
      <c r="A36" s="1">
        <v>36</v>
      </c>
      <c r="B36" s="2">
        <v>138222465</v>
      </c>
      <c r="C36" s="1">
        <v>8000</v>
      </c>
      <c r="D36" s="1" t="s">
        <v>61</v>
      </c>
      <c r="E36" s="1">
        <v>7.21</v>
      </c>
      <c r="F36" s="1" t="s">
        <v>59</v>
      </c>
      <c r="G36" s="3" t="s">
        <v>60</v>
      </c>
      <c r="H36" s="1">
        <f>VLOOKUP(loan_borrower[[#This Row],[member_id]],Borrower[],3,FALSE)</f>
        <v>18.36</v>
      </c>
      <c r="I36" s="1">
        <f>VLOOKUP(loan_borrower[[#This Row],[member_id]],Borrower[],4,FALSE)</f>
        <v>0</v>
      </c>
      <c r="J36" s="1" t="str">
        <f>VLOOKUP(loan_borrower[[#This Row],[member_id]],Borrower[],5,FALSE)</f>
        <v>Vermont</v>
      </c>
    </row>
    <row r="37" spans="1:10" x14ac:dyDescent="0.35">
      <c r="A37" s="1">
        <v>37</v>
      </c>
      <c r="B37" s="2">
        <v>130705064</v>
      </c>
      <c r="C37" s="1">
        <v>3500</v>
      </c>
      <c r="D37" s="1" t="s">
        <v>61</v>
      </c>
      <c r="E37" s="1">
        <v>5.31</v>
      </c>
      <c r="F37" s="1" t="s">
        <v>59</v>
      </c>
      <c r="G37" s="3" t="s">
        <v>60</v>
      </c>
      <c r="H37" s="1">
        <f>VLOOKUP(loan_borrower[[#This Row],[member_id]],Borrower[],3,FALSE)</f>
        <v>9.19</v>
      </c>
      <c r="I37" s="1">
        <f>VLOOKUP(loan_borrower[[#This Row],[member_id]],Borrower[],4,FALSE)</f>
        <v>0</v>
      </c>
      <c r="J37" s="1" t="str">
        <f>VLOOKUP(loan_borrower[[#This Row],[member_id]],Borrower[],5,FALSE)</f>
        <v>California</v>
      </c>
    </row>
    <row r="38" spans="1:10" x14ac:dyDescent="0.35">
      <c r="A38" s="1">
        <v>38</v>
      </c>
      <c r="B38" s="2">
        <v>133723369</v>
      </c>
      <c r="C38" s="1">
        <v>15000</v>
      </c>
      <c r="D38" s="1" t="s">
        <v>61</v>
      </c>
      <c r="E38" s="1">
        <v>19.420000000000002</v>
      </c>
      <c r="F38" s="1" t="s">
        <v>59</v>
      </c>
      <c r="G38" s="3" t="s">
        <v>66</v>
      </c>
      <c r="H38" s="1">
        <f>VLOOKUP(loan_borrower[[#This Row],[member_id]],Borrower[],3,FALSE)</f>
        <v>3.1</v>
      </c>
      <c r="I38" s="1">
        <f>VLOOKUP(loan_borrower[[#This Row],[member_id]],Borrower[],4,FALSE)</f>
        <v>0</v>
      </c>
      <c r="J38" s="1" t="str">
        <f>VLOOKUP(loan_borrower[[#This Row],[member_id]],Borrower[],5,FALSE)</f>
        <v>Illinois</v>
      </c>
    </row>
    <row r="39" spans="1:10" x14ac:dyDescent="0.35">
      <c r="A39" s="1">
        <v>39</v>
      </c>
      <c r="B39" s="2">
        <v>127963705</v>
      </c>
      <c r="C39" s="1">
        <v>36000</v>
      </c>
      <c r="D39" s="1" t="s">
        <v>61</v>
      </c>
      <c r="E39" s="1">
        <v>7.97</v>
      </c>
      <c r="F39" s="1" t="s">
        <v>59</v>
      </c>
      <c r="G39" s="3" t="s">
        <v>60</v>
      </c>
      <c r="H39" s="1">
        <f>VLOOKUP(loan_borrower[[#This Row],[member_id]],Borrower[],3,FALSE)</f>
        <v>18.34</v>
      </c>
      <c r="I39" s="1">
        <f>VLOOKUP(loan_borrower[[#This Row],[member_id]],Borrower[],4,FALSE)</f>
        <v>0</v>
      </c>
      <c r="J39" s="1" t="str">
        <f>VLOOKUP(loan_borrower[[#This Row],[member_id]],Borrower[],5,FALSE)</f>
        <v>Ohio</v>
      </c>
    </row>
    <row r="40" spans="1:10" x14ac:dyDescent="0.35">
      <c r="A40" s="1">
        <v>40</v>
      </c>
      <c r="B40" s="2">
        <v>137884215</v>
      </c>
      <c r="C40" s="1">
        <v>15000</v>
      </c>
      <c r="D40" s="1" t="s">
        <v>61</v>
      </c>
      <c r="E40" s="1">
        <v>7.84</v>
      </c>
      <c r="F40" s="1" t="s">
        <v>59</v>
      </c>
      <c r="G40" s="3" t="s">
        <v>60</v>
      </c>
      <c r="H40" s="1">
        <f>VLOOKUP(loan_borrower[[#This Row],[member_id]],Borrower[],3,FALSE)</f>
        <v>32.06</v>
      </c>
      <c r="I40" s="1">
        <f>VLOOKUP(loan_borrower[[#This Row],[member_id]],Borrower[],4,FALSE)</f>
        <v>0</v>
      </c>
      <c r="J40" s="1" t="str">
        <f>VLOOKUP(loan_borrower[[#This Row],[member_id]],Borrower[],5,FALSE)</f>
        <v>Virginia</v>
      </c>
    </row>
    <row r="41" spans="1:10" x14ac:dyDescent="0.35">
      <c r="A41" s="1">
        <v>41</v>
      </c>
      <c r="B41" s="2">
        <v>140411073</v>
      </c>
      <c r="C41" s="1">
        <v>40000</v>
      </c>
      <c r="D41" s="1" t="s">
        <v>61</v>
      </c>
      <c r="E41" s="1">
        <v>6.11</v>
      </c>
      <c r="F41" s="1" t="s">
        <v>59</v>
      </c>
      <c r="G41" s="3" t="s">
        <v>60</v>
      </c>
      <c r="H41" s="1">
        <f>VLOOKUP(loan_borrower[[#This Row],[member_id]],Borrower[],3,FALSE)</f>
        <v>20.13</v>
      </c>
      <c r="I41" s="1">
        <f>VLOOKUP(loan_borrower[[#This Row],[member_id]],Borrower[],4,FALSE)</f>
        <v>23.32</v>
      </c>
      <c r="J41" s="1" t="str">
        <f>VLOOKUP(loan_borrower[[#This Row],[member_id]],Borrower[],5,FALSE)</f>
        <v>New York</v>
      </c>
    </row>
    <row r="42" spans="1:10" x14ac:dyDescent="0.35">
      <c r="A42" s="1">
        <v>42</v>
      </c>
      <c r="B42" s="2">
        <v>140725245</v>
      </c>
      <c r="C42" s="1">
        <v>12000</v>
      </c>
      <c r="D42" s="1" t="s">
        <v>61</v>
      </c>
      <c r="E42" s="1">
        <v>12.73</v>
      </c>
      <c r="F42" s="1" t="s">
        <v>59</v>
      </c>
      <c r="G42" s="3" t="s">
        <v>60</v>
      </c>
      <c r="H42" s="1">
        <f>VLOOKUP(loan_borrower[[#This Row],[member_id]],Borrower[],3,FALSE)</f>
        <v>13.81</v>
      </c>
      <c r="I42" s="1">
        <f>VLOOKUP(loan_borrower[[#This Row],[member_id]],Borrower[],4,FALSE)</f>
        <v>0</v>
      </c>
      <c r="J42" s="1" t="str">
        <f>VLOOKUP(loan_borrower[[#This Row],[member_id]],Borrower[],5,FALSE)</f>
        <v>California</v>
      </c>
    </row>
    <row r="43" spans="1:10" x14ac:dyDescent="0.35">
      <c r="A43" s="1">
        <v>43</v>
      </c>
      <c r="B43" s="2">
        <v>126957264</v>
      </c>
      <c r="C43" s="1">
        <v>10000</v>
      </c>
      <c r="D43" s="1" t="s">
        <v>61</v>
      </c>
      <c r="E43" s="1">
        <v>20</v>
      </c>
      <c r="F43" s="1" t="s">
        <v>65</v>
      </c>
      <c r="G43" s="3" t="s">
        <v>60</v>
      </c>
      <c r="H43" s="1">
        <f>VLOOKUP(loan_borrower[[#This Row],[member_id]],Borrower[],3,FALSE)</f>
        <v>13.87</v>
      </c>
      <c r="I43" s="1">
        <f>VLOOKUP(loan_borrower[[#This Row],[member_id]],Borrower[],4,FALSE)</f>
        <v>0</v>
      </c>
      <c r="J43" s="1" t="str">
        <f>VLOOKUP(loan_borrower[[#This Row],[member_id]],Borrower[],5,FALSE)</f>
        <v>California</v>
      </c>
    </row>
    <row r="44" spans="1:10" x14ac:dyDescent="0.35">
      <c r="A44" s="1">
        <v>44</v>
      </c>
      <c r="B44" s="2">
        <v>140307777</v>
      </c>
      <c r="C44" s="1">
        <v>20000</v>
      </c>
      <c r="D44" s="1" t="s">
        <v>58</v>
      </c>
      <c r="E44" s="1">
        <v>20.89</v>
      </c>
      <c r="F44" s="1" t="s">
        <v>59</v>
      </c>
      <c r="G44" s="3" t="s">
        <v>60</v>
      </c>
      <c r="H44" s="1">
        <f>VLOOKUP(loan_borrower[[#This Row],[member_id]],Borrower[],3,FALSE)</f>
        <v>19.579999999999998</v>
      </c>
      <c r="I44" s="1">
        <f>VLOOKUP(loan_borrower[[#This Row],[member_id]],Borrower[],4,FALSE)</f>
        <v>0</v>
      </c>
      <c r="J44" s="1" t="str">
        <f>VLOOKUP(loan_borrower[[#This Row],[member_id]],Borrower[],5,FALSE)</f>
        <v>Pennsylvania</v>
      </c>
    </row>
    <row r="45" spans="1:10" x14ac:dyDescent="0.35">
      <c r="A45" s="1">
        <v>45</v>
      </c>
      <c r="B45" s="2">
        <v>128490870</v>
      </c>
      <c r="C45" s="1">
        <v>8800</v>
      </c>
      <c r="D45" s="1" t="s">
        <v>61</v>
      </c>
      <c r="E45" s="1">
        <v>5.32</v>
      </c>
      <c r="F45" s="1" t="s">
        <v>59</v>
      </c>
      <c r="G45" s="3" t="s">
        <v>60</v>
      </c>
      <c r="H45" s="1">
        <f>VLOOKUP(loan_borrower[[#This Row],[member_id]],Borrower[],3,FALSE)</f>
        <v>9.64</v>
      </c>
      <c r="I45" s="1">
        <f>VLOOKUP(loan_borrower[[#This Row],[member_id]],Borrower[],4,FALSE)</f>
        <v>0</v>
      </c>
      <c r="J45" s="1" t="str">
        <f>VLOOKUP(loan_borrower[[#This Row],[member_id]],Borrower[],5,FALSE)</f>
        <v>California</v>
      </c>
    </row>
    <row r="46" spans="1:10" x14ac:dyDescent="0.35">
      <c r="A46" s="1">
        <v>46</v>
      </c>
      <c r="B46" s="2">
        <v>139152503</v>
      </c>
      <c r="C46" s="1">
        <v>5000</v>
      </c>
      <c r="D46" s="1" t="s">
        <v>61</v>
      </c>
      <c r="E46" s="1">
        <v>8.4600000000000009</v>
      </c>
      <c r="F46" s="1" t="s">
        <v>59</v>
      </c>
      <c r="G46" s="3" t="s">
        <v>63</v>
      </c>
      <c r="H46" s="1">
        <f>VLOOKUP(loan_borrower[[#This Row],[member_id]],Borrower[],3,FALSE)</f>
        <v>30.84</v>
      </c>
      <c r="I46" s="1">
        <f>VLOOKUP(loan_borrower[[#This Row],[member_id]],Borrower[],4,FALSE)</f>
        <v>0</v>
      </c>
      <c r="J46" s="1" t="str">
        <f>VLOOKUP(loan_borrower[[#This Row],[member_id]],Borrower[],5,FALSE)</f>
        <v>Florida</v>
      </c>
    </row>
    <row r="47" spans="1:10" x14ac:dyDescent="0.35">
      <c r="A47" s="1">
        <v>47</v>
      </c>
      <c r="B47" s="2">
        <v>138748685</v>
      </c>
      <c r="C47" s="1">
        <v>10000</v>
      </c>
      <c r="D47" s="1" t="s">
        <v>61</v>
      </c>
      <c r="E47" s="1">
        <v>17.97</v>
      </c>
      <c r="F47" s="1" t="s">
        <v>59</v>
      </c>
      <c r="G47" s="3" t="s">
        <v>64</v>
      </c>
      <c r="H47" s="1">
        <f>VLOOKUP(loan_borrower[[#This Row],[member_id]],Borrower[],3,FALSE)</f>
        <v>5.33</v>
      </c>
      <c r="I47" s="1">
        <f>VLOOKUP(loan_borrower[[#This Row],[member_id]],Borrower[],4,FALSE)</f>
        <v>0</v>
      </c>
      <c r="J47" s="1" t="str">
        <f>VLOOKUP(loan_borrower[[#This Row],[member_id]],Borrower[],5,FALSE)</f>
        <v>California</v>
      </c>
    </row>
    <row r="48" spans="1:10" x14ac:dyDescent="0.35">
      <c r="A48" s="1">
        <v>48</v>
      </c>
      <c r="B48" s="2">
        <v>126866239</v>
      </c>
      <c r="C48" s="1">
        <v>15000</v>
      </c>
      <c r="D48" s="1" t="s">
        <v>61</v>
      </c>
      <c r="E48" s="1">
        <v>13.59</v>
      </c>
      <c r="F48" s="1" t="s">
        <v>65</v>
      </c>
      <c r="G48" s="3" t="s">
        <v>63</v>
      </c>
      <c r="H48" s="1">
        <f>VLOOKUP(loan_borrower[[#This Row],[member_id]],Borrower[],3,FALSE)</f>
        <v>17.510000000000002</v>
      </c>
      <c r="I48" s="1">
        <f>VLOOKUP(loan_borrower[[#This Row],[member_id]],Borrower[],4,FALSE)</f>
        <v>0</v>
      </c>
      <c r="J48" s="1" t="str">
        <f>VLOOKUP(loan_borrower[[#This Row],[member_id]],Borrower[],5,FALSE)</f>
        <v>California</v>
      </c>
    </row>
    <row r="49" spans="1:10" x14ac:dyDescent="0.35">
      <c r="A49" s="1">
        <v>49</v>
      </c>
      <c r="B49" s="2">
        <v>138759535</v>
      </c>
      <c r="C49" s="1">
        <v>10000</v>
      </c>
      <c r="D49" s="1" t="s">
        <v>61</v>
      </c>
      <c r="E49" s="1">
        <v>14.47</v>
      </c>
      <c r="F49" s="1" t="s">
        <v>65</v>
      </c>
      <c r="G49" s="3" t="s">
        <v>63</v>
      </c>
      <c r="H49" s="1">
        <f>VLOOKUP(loan_borrower[[#This Row],[member_id]],Borrower[],3,FALSE)</f>
        <v>13.92</v>
      </c>
      <c r="I49" s="1">
        <f>VLOOKUP(loan_borrower[[#This Row],[member_id]],Borrower[],4,FALSE)</f>
        <v>0</v>
      </c>
      <c r="J49" s="1" t="str">
        <f>VLOOKUP(loan_borrower[[#This Row],[member_id]],Borrower[],5,FALSE)</f>
        <v>Michigan</v>
      </c>
    </row>
    <row r="50" spans="1:10" x14ac:dyDescent="0.35">
      <c r="A50" s="1">
        <v>50</v>
      </c>
      <c r="B50" s="2">
        <v>128561471</v>
      </c>
      <c r="C50" s="1">
        <v>28000</v>
      </c>
      <c r="D50" s="1" t="s">
        <v>58</v>
      </c>
      <c r="E50" s="1">
        <v>17.09</v>
      </c>
      <c r="F50" s="1" t="s">
        <v>69</v>
      </c>
      <c r="G50" s="3" t="s">
        <v>60</v>
      </c>
      <c r="H50" s="1">
        <f>VLOOKUP(loan_borrower[[#This Row],[member_id]],Borrower[],3,FALSE)</f>
        <v>17.54</v>
      </c>
      <c r="I50" s="1">
        <f>VLOOKUP(loan_borrower[[#This Row],[member_id]],Borrower[],4,FALSE)</f>
        <v>0</v>
      </c>
      <c r="J50" s="1" t="str">
        <f>VLOOKUP(loan_borrower[[#This Row],[member_id]],Borrower[],5,FALSE)</f>
        <v>Connecticut</v>
      </c>
    </row>
    <row r="51" spans="1:10" x14ac:dyDescent="0.35">
      <c r="A51" s="1">
        <v>51</v>
      </c>
      <c r="B51" s="2">
        <v>128584801</v>
      </c>
      <c r="C51" s="1">
        <v>35000</v>
      </c>
      <c r="D51" s="1" t="s">
        <v>61</v>
      </c>
      <c r="E51" s="1">
        <v>10.91</v>
      </c>
      <c r="F51" s="1" t="s">
        <v>59</v>
      </c>
      <c r="G51" s="3" t="s">
        <v>63</v>
      </c>
      <c r="H51" s="1">
        <f>VLOOKUP(loan_borrower[[#This Row],[member_id]],Borrower[],3,FALSE)</f>
        <v>23.67</v>
      </c>
      <c r="I51" s="1">
        <f>VLOOKUP(loan_borrower[[#This Row],[member_id]],Borrower[],4,FALSE)</f>
        <v>0</v>
      </c>
      <c r="J51" s="1" t="str">
        <f>VLOOKUP(loan_borrower[[#This Row],[member_id]],Borrower[],5,FALSE)</f>
        <v>New York</v>
      </c>
    </row>
    <row r="52" spans="1:10" x14ac:dyDescent="0.35">
      <c r="A52" s="1">
        <v>52</v>
      </c>
      <c r="B52" s="2">
        <v>139014175</v>
      </c>
      <c r="C52" s="1">
        <v>5000</v>
      </c>
      <c r="D52" s="1" t="s">
        <v>61</v>
      </c>
      <c r="E52" s="1">
        <v>15.02</v>
      </c>
      <c r="F52" s="1" t="s">
        <v>59</v>
      </c>
      <c r="G52" s="3" t="s">
        <v>63</v>
      </c>
      <c r="H52" s="1">
        <f>VLOOKUP(loan_borrower[[#This Row],[member_id]],Borrower[],3,FALSE)</f>
        <v>17.84</v>
      </c>
      <c r="I52" s="1">
        <f>VLOOKUP(loan_borrower[[#This Row],[member_id]],Borrower[],4,FALSE)</f>
        <v>0</v>
      </c>
      <c r="J52" s="1" t="str">
        <f>VLOOKUP(loan_borrower[[#This Row],[member_id]],Borrower[],5,FALSE)</f>
        <v>Mississippi</v>
      </c>
    </row>
    <row r="53" spans="1:10" x14ac:dyDescent="0.35">
      <c r="A53" s="1">
        <v>72</v>
      </c>
      <c r="B53" s="2">
        <v>137490689</v>
      </c>
      <c r="C53" s="1">
        <v>10000</v>
      </c>
      <c r="D53" s="1" t="s">
        <v>61</v>
      </c>
      <c r="E53" s="1">
        <v>16.91</v>
      </c>
      <c r="F53" s="1" t="s">
        <v>59</v>
      </c>
      <c r="G53" s="3" t="s">
        <v>63</v>
      </c>
      <c r="H53" s="1">
        <f>VLOOKUP(loan_borrower[[#This Row],[member_id]],Borrower[],3,FALSE)</f>
        <v>29.94</v>
      </c>
      <c r="I53" s="1">
        <f>VLOOKUP(loan_borrower[[#This Row],[member_id]],Borrower[],4,FALSE)</f>
        <v>0</v>
      </c>
      <c r="J53" s="1" t="str">
        <f>VLOOKUP(loan_borrower[[#This Row],[member_id]],Borrower[],5,FALSE)</f>
        <v>New York</v>
      </c>
    </row>
    <row r="54" spans="1:10" x14ac:dyDescent="0.35">
      <c r="A54" s="1">
        <v>73</v>
      </c>
      <c r="B54" s="2">
        <v>139444890</v>
      </c>
      <c r="C54" s="1">
        <v>28000</v>
      </c>
      <c r="D54" s="1" t="s">
        <v>58</v>
      </c>
      <c r="E54" s="1">
        <v>15.02</v>
      </c>
      <c r="F54" s="1" t="s">
        <v>59</v>
      </c>
      <c r="G54" s="3" t="s">
        <v>63</v>
      </c>
      <c r="H54" s="1">
        <f>VLOOKUP(loan_borrower[[#This Row],[member_id]],Borrower[],3,FALSE)</f>
        <v>19.600000000000001</v>
      </c>
      <c r="I54" s="1">
        <f>VLOOKUP(loan_borrower[[#This Row],[member_id]],Borrower[],4,FALSE)</f>
        <v>0</v>
      </c>
      <c r="J54" s="1" t="str">
        <f>VLOOKUP(loan_borrower[[#This Row],[member_id]],Borrower[],5,FALSE)</f>
        <v>Texas</v>
      </c>
    </row>
    <row r="55" spans="1:10" x14ac:dyDescent="0.35">
      <c r="A55" s="1">
        <v>74</v>
      </c>
      <c r="B55" s="2">
        <v>128064160</v>
      </c>
      <c r="C55" s="1">
        <v>20000</v>
      </c>
      <c r="D55" s="1" t="s">
        <v>58</v>
      </c>
      <c r="E55" s="1">
        <v>26.77</v>
      </c>
      <c r="F55" s="1" t="s">
        <v>70</v>
      </c>
      <c r="G55" s="3" t="s">
        <v>60</v>
      </c>
      <c r="H55" s="1">
        <f>VLOOKUP(loan_borrower[[#This Row],[member_id]],Borrower[],3,FALSE)</f>
        <v>25.97</v>
      </c>
      <c r="I55" s="1">
        <f>VLOOKUP(loan_borrower[[#This Row],[member_id]],Borrower[],4,FALSE)</f>
        <v>0</v>
      </c>
      <c r="J55" s="1" t="str">
        <f>VLOOKUP(loan_borrower[[#This Row],[member_id]],Borrower[],5,FALSE)</f>
        <v>California</v>
      </c>
    </row>
    <row r="56" spans="1:10" x14ac:dyDescent="0.35">
      <c r="A56" s="1">
        <v>75</v>
      </c>
      <c r="B56" s="2">
        <v>126831067</v>
      </c>
      <c r="C56" s="1">
        <v>4800</v>
      </c>
      <c r="D56" s="1" t="s">
        <v>61</v>
      </c>
      <c r="E56" s="1">
        <v>16.02</v>
      </c>
      <c r="F56" s="1" t="s">
        <v>59</v>
      </c>
      <c r="G56" s="3" t="s">
        <v>60</v>
      </c>
      <c r="H56" s="1">
        <f>VLOOKUP(loan_borrower[[#This Row],[member_id]],Borrower[],3,FALSE)</f>
        <v>31.13</v>
      </c>
      <c r="I56" s="1">
        <f>VLOOKUP(loan_borrower[[#This Row],[member_id]],Borrower[],4,FALSE)</f>
        <v>0</v>
      </c>
      <c r="J56" s="1" t="str">
        <f>VLOOKUP(loan_borrower[[#This Row],[member_id]],Borrower[],5,FALSE)</f>
        <v>Virginia</v>
      </c>
    </row>
    <row r="57" spans="1:10" x14ac:dyDescent="0.35">
      <c r="A57" s="1">
        <v>76</v>
      </c>
      <c r="B57" s="2">
        <v>130848261</v>
      </c>
      <c r="C57" s="1">
        <v>5000</v>
      </c>
      <c r="D57" s="1" t="s">
        <v>61</v>
      </c>
      <c r="E57" s="1">
        <v>7.34</v>
      </c>
      <c r="F57" s="1" t="s">
        <v>59</v>
      </c>
      <c r="G57" s="3" t="s">
        <v>60</v>
      </c>
      <c r="H57" s="1">
        <f>VLOOKUP(loan_borrower[[#This Row],[member_id]],Borrower[],3,FALSE)</f>
        <v>30.24</v>
      </c>
      <c r="I57" s="1">
        <f>VLOOKUP(loan_borrower[[#This Row],[member_id]],Borrower[],4,FALSE)</f>
        <v>0</v>
      </c>
      <c r="J57" s="1" t="str">
        <f>VLOOKUP(loan_borrower[[#This Row],[member_id]],Borrower[],5,FALSE)</f>
        <v>Florida</v>
      </c>
    </row>
    <row r="58" spans="1:10" x14ac:dyDescent="0.35">
      <c r="A58" s="1">
        <v>77</v>
      </c>
      <c r="B58" s="2">
        <v>139968560</v>
      </c>
      <c r="C58" s="1">
        <v>13000</v>
      </c>
      <c r="D58" s="1" t="s">
        <v>61</v>
      </c>
      <c r="E58" s="1">
        <v>6.11</v>
      </c>
      <c r="F58" s="1" t="s">
        <v>59</v>
      </c>
      <c r="G58" s="3" t="s">
        <v>63</v>
      </c>
      <c r="H58" s="1">
        <f>VLOOKUP(loan_borrower[[#This Row],[member_id]],Borrower[],3,FALSE)</f>
        <v>3.94</v>
      </c>
      <c r="I58" s="1">
        <f>VLOOKUP(loan_borrower[[#This Row],[member_id]],Borrower[],4,FALSE)</f>
        <v>0</v>
      </c>
      <c r="J58" s="1" t="str">
        <f>VLOOKUP(loan_borrower[[#This Row],[member_id]],Borrower[],5,FALSE)</f>
        <v>Connecticut</v>
      </c>
    </row>
    <row r="59" spans="1:10" x14ac:dyDescent="0.35">
      <c r="A59" s="1">
        <v>78</v>
      </c>
      <c r="B59" s="2">
        <v>137823720</v>
      </c>
      <c r="C59" s="1">
        <v>40000</v>
      </c>
      <c r="D59" s="1" t="s">
        <v>61</v>
      </c>
      <c r="E59" s="1">
        <v>11.55</v>
      </c>
      <c r="F59" s="1" t="s">
        <v>65</v>
      </c>
      <c r="G59" s="3" t="s">
        <v>60</v>
      </c>
      <c r="H59" s="1">
        <f>VLOOKUP(loan_borrower[[#This Row],[member_id]],Borrower[],3,FALSE)</f>
        <v>15.59</v>
      </c>
      <c r="I59" s="1">
        <f>VLOOKUP(loan_borrower[[#This Row],[member_id]],Borrower[],4,FALSE)</f>
        <v>0</v>
      </c>
      <c r="J59" s="1" t="str">
        <f>VLOOKUP(loan_borrower[[#This Row],[member_id]],Borrower[],5,FALSE)</f>
        <v>Virginia</v>
      </c>
    </row>
    <row r="60" spans="1:10" x14ac:dyDescent="0.35">
      <c r="A60" s="1">
        <v>79</v>
      </c>
      <c r="B60" s="2">
        <v>129153772</v>
      </c>
      <c r="C60" s="1">
        <v>25000</v>
      </c>
      <c r="D60" s="1" t="s">
        <v>61</v>
      </c>
      <c r="E60" s="1">
        <v>9.92</v>
      </c>
      <c r="F60" s="1" t="s">
        <v>65</v>
      </c>
      <c r="G60" s="3" t="s">
        <v>63</v>
      </c>
      <c r="H60" s="1">
        <f>VLOOKUP(loan_borrower[[#This Row],[member_id]],Borrower[],3,FALSE)</f>
        <v>5.94</v>
      </c>
      <c r="I60" s="1">
        <f>VLOOKUP(loan_borrower[[#This Row],[member_id]],Borrower[],4,FALSE)</f>
        <v>0</v>
      </c>
      <c r="J60" s="1" t="str">
        <f>VLOOKUP(loan_borrower[[#This Row],[member_id]],Borrower[],5,FALSE)</f>
        <v>Indiana</v>
      </c>
    </row>
    <row r="61" spans="1:10" x14ac:dyDescent="0.35">
      <c r="A61" s="1">
        <v>80</v>
      </c>
      <c r="B61" s="2">
        <v>129468467</v>
      </c>
      <c r="C61" s="1">
        <v>10000</v>
      </c>
      <c r="D61" s="1" t="s">
        <v>61</v>
      </c>
      <c r="E61" s="1">
        <v>9.92</v>
      </c>
      <c r="F61" s="1" t="s">
        <v>59</v>
      </c>
      <c r="G61" s="3" t="s">
        <v>63</v>
      </c>
      <c r="H61" s="1">
        <f>VLOOKUP(loan_borrower[[#This Row],[member_id]],Borrower[],3,FALSE)</f>
        <v>4.7300000000000004</v>
      </c>
      <c r="I61" s="1">
        <f>VLOOKUP(loan_borrower[[#This Row],[member_id]],Borrower[],4,FALSE)</f>
        <v>0</v>
      </c>
      <c r="J61" s="1" t="str">
        <f>VLOOKUP(loan_borrower[[#This Row],[member_id]],Borrower[],5,FALSE)</f>
        <v>California</v>
      </c>
    </row>
    <row r="62" spans="1:10" x14ac:dyDescent="0.35">
      <c r="A62" s="1">
        <v>81</v>
      </c>
      <c r="B62" s="2">
        <v>129468572</v>
      </c>
      <c r="C62" s="1">
        <v>12000</v>
      </c>
      <c r="D62" s="1" t="s">
        <v>58</v>
      </c>
      <c r="E62" s="1">
        <v>25.81</v>
      </c>
      <c r="F62" s="1" t="s">
        <v>59</v>
      </c>
      <c r="G62" s="3" t="s">
        <v>60</v>
      </c>
      <c r="H62" s="1">
        <f>VLOOKUP(loan_borrower[[#This Row],[member_id]],Borrower[],3,FALSE)</f>
        <v>25.64</v>
      </c>
      <c r="I62" s="1">
        <f>VLOOKUP(loan_borrower[[#This Row],[member_id]],Borrower[],4,FALSE)</f>
        <v>0</v>
      </c>
      <c r="J62" s="1" t="str">
        <f>VLOOKUP(loan_borrower[[#This Row],[member_id]],Borrower[],5,FALSE)</f>
        <v>Texas</v>
      </c>
    </row>
    <row r="63" spans="1:10" x14ac:dyDescent="0.35">
      <c r="A63" s="1">
        <v>82</v>
      </c>
      <c r="B63" s="2">
        <v>129439537</v>
      </c>
      <c r="C63" s="1">
        <v>8300</v>
      </c>
      <c r="D63" s="1" t="s">
        <v>61</v>
      </c>
      <c r="E63" s="1">
        <v>5.31</v>
      </c>
      <c r="F63" s="1" t="s">
        <v>59</v>
      </c>
      <c r="G63" s="3" t="s">
        <v>60</v>
      </c>
      <c r="H63" s="1">
        <f>VLOOKUP(loan_borrower[[#This Row],[member_id]],Borrower[],3,FALSE)</f>
        <v>15.91</v>
      </c>
      <c r="I63" s="1">
        <f>VLOOKUP(loan_borrower[[#This Row],[member_id]],Borrower[],4,FALSE)</f>
        <v>0</v>
      </c>
      <c r="J63" s="1" t="str">
        <f>VLOOKUP(loan_borrower[[#This Row],[member_id]],Borrower[],5,FALSE)</f>
        <v>Hawaii</v>
      </c>
    </row>
    <row r="64" spans="1:10" x14ac:dyDescent="0.35">
      <c r="A64" s="1">
        <v>83</v>
      </c>
      <c r="B64" s="2">
        <v>126734709</v>
      </c>
      <c r="C64" s="1">
        <v>15000</v>
      </c>
      <c r="D64" s="1" t="s">
        <v>58</v>
      </c>
      <c r="E64" s="1">
        <v>10.42</v>
      </c>
      <c r="F64" s="1" t="s">
        <v>59</v>
      </c>
      <c r="G64" s="3" t="s">
        <v>66</v>
      </c>
      <c r="H64" s="1">
        <f>VLOOKUP(loan_borrower[[#This Row],[member_id]],Borrower[],3,FALSE)</f>
        <v>18.739999999999998</v>
      </c>
      <c r="I64" s="1">
        <f>VLOOKUP(loan_borrower[[#This Row],[member_id]],Borrower[],4,FALSE)</f>
        <v>0</v>
      </c>
      <c r="J64" s="1" t="str">
        <f>VLOOKUP(loan_borrower[[#This Row],[member_id]],Borrower[],5,FALSE)</f>
        <v>New York</v>
      </c>
    </row>
    <row r="65" spans="1:10" x14ac:dyDescent="0.35">
      <c r="A65" s="1">
        <v>84</v>
      </c>
      <c r="B65" s="2">
        <v>136970756</v>
      </c>
      <c r="C65" s="1">
        <v>10000</v>
      </c>
      <c r="D65" s="1" t="s">
        <v>58</v>
      </c>
      <c r="E65" s="1">
        <v>10.08</v>
      </c>
      <c r="F65" s="1" t="s">
        <v>59</v>
      </c>
      <c r="G65" s="3" t="s">
        <v>63</v>
      </c>
      <c r="H65" s="1">
        <f>VLOOKUP(loan_borrower[[#This Row],[member_id]],Borrower[],3,FALSE)</f>
        <v>24.75</v>
      </c>
      <c r="I65" s="1">
        <f>VLOOKUP(loan_borrower[[#This Row],[member_id]],Borrower[],4,FALSE)</f>
        <v>0</v>
      </c>
      <c r="J65" s="1" t="str">
        <f>VLOOKUP(loan_borrower[[#This Row],[member_id]],Borrower[],5,FALSE)</f>
        <v>Utah</v>
      </c>
    </row>
    <row r="66" spans="1:10" x14ac:dyDescent="0.35">
      <c r="A66" s="1">
        <v>85</v>
      </c>
      <c r="B66" s="2">
        <v>136223805</v>
      </c>
      <c r="C66" s="1">
        <v>5500</v>
      </c>
      <c r="D66" s="1" t="s">
        <v>61</v>
      </c>
      <c r="E66" s="1">
        <v>13.56</v>
      </c>
      <c r="F66" s="1" t="s">
        <v>59</v>
      </c>
      <c r="G66" s="3" t="s">
        <v>64</v>
      </c>
      <c r="H66" s="1">
        <f>VLOOKUP(loan_borrower[[#This Row],[member_id]],Borrower[],3,FALSE)</f>
        <v>5.22</v>
      </c>
      <c r="I66" s="1">
        <f>VLOOKUP(loan_borrower[[#This Row],[member_id]],Borrower[],4,FALSE)</f>
        <v>0</v>
      </c>
      <c r="J66" s="1" t="str">
        <f>VLOOKUP(loan_borrower[[#This Row],[member_id]],Borrower[],5,FALSE)</f>
        <v>Florida</v>
      </c>
    </row>
    <row r="67" spans="1:10" x14ac:dyDescent="0.35">
      <c r="A67" s="1">
        <v>86</v>
      </c>
      <c r="B67" s="2">
        <v>139109501</v>
      </c>
      <c r="C67" s="1">
        <v>12500</v>
      </c>
      <c r="D67" s="1" t="s">
        <v>61</v>
      </c>
      <c r="E67" s="1">
        <v>10.47</v>
      </c>
      <c r="F67" s="1" t="s">
        <v>59</v>
      </c>
      <c r="G67" s="3" t="s">
        <v>60</v>
      </c>
      <c r="H67" s="1">
        <f>VLOOKUP(loan_borrower[[#This Row],[member_id]],Borrower[],3,FALSE)</f>
        <v>27.67</v>
      </c>
      <c r="I67" s="1">
        <f>VLOOKUP(loan_borrower[[#This Row],[member_id]],Borrower[],4,FALSE)</f>
        <v>0</v>
      </c>
      <c r="J67" s="1" t="str">
        <f>VLOOKUP(loan_borrower[[#This Row],[member_id]],Borrower[],5,FALSE)</f>
        <v>Nevada</v>
      </c>
    </row>
    <row r="68" spans="1:10" x14ac:dyDescent="0.35">
      <c r="A68" s="1">
        <v>87</v>
      </c>
      <c r="B68" s="2">
        <v>129065596</v>
      </c>
      <c r="C68" s="1">
        <v>25000</v>
      </c>
      <c r="D68" s="1" t="s">
        <v>61</v>
      </c>
      <c r="E68" s="1">
        <v>11.99</v>
      </c>
      <c r="F68" s="1" t="s">
        <v>59</v>
      </c>
      <c r="G68" s="3" t="s">
        <v>60</v>
      </c>
      <c r="H68" s="1">
        <f>VLOOKUP(loan_borrower[[#This Row],[member_id]],Borrower[],3,FALSE)</f>
        <v>30.9</v>
      </c>
      <c r="I68" s="1">
        <f>VLOOKUP(loan_borrower[[#This Row],[member_id]],Borrower[],4,FALSE)</f>
        <v>0</v>
      </c>
      <c r="J68" s="1" t="str">
        <f>VLOOKUP(loan_borrower[[#This Row],[member_id]],Borrower[],5,FALSE)</f>
        <v>California</v>
      </c>
    </row>
    <row r="69" spans="1:10" x14ac:dyDescent="0.35">
      <c r="A69" s="1">
        <v>88</v>
      </c>
      <c r="B69" s="2">
        <v>140793014</v>
      </c>
      <c r="C69" s="1">
        <v>21000</v>
      </c>
      <c r="D69" s="1" t="s">
        <v>58</v>
      </c>
      <c r="E69" s="1">
        <v>11.55</v>
      </c>
      <c r="F69" s="1" t="s">
        <v>59</v>
      </c>
      <c r="G69" s="3" t="s">
        <v>63</v>
      </c>
      <c r="H69" s="1">
        <f>VLOOKUP(loan_borrower[[#This Row],[member_id]],Borrower[],3,FALSE)</f>
        <v>18.920000000000002</v>
      </c>
      <c r="I69" s="1">
        <f>VLOOKUP(loan_borrower[[#This Row],[member_id]],Borrower[],4,FALSE)</f>
        <v>0</v>
      </c>
      <c r="J69" s="1" t="str">
        <f>VLOOKUP(loan_borrower[[#This Row],[member_id]],Borrower[],5,FALSE)</f>
        <v>Ohio</v>
      </c>
    </row>
    <row r="70" spans="1:10" x14ac:dyDescent="0.35">
      <c r="A70" s="1">
        <v>89</v>
      </c>
      <c r="B70" s="2">
        <v>126869806</v>
      </c>
      <c r="C70" s="1">
        <v>10000</v>
      </c>
      <c r="D70" s="1" t="s">
        <v>61</v>
      </c>
      <c r="E70" s="1">
        <v>10.42</v>
      </c>
      <c r="F70" s="1" t="s">
        <v>65</v>
      </c>
      <c r="G70" s="3" t="s">
        <v>63</v>
      </c>
      <c r="H70" s="1">
        <f>VLOOKUP(loan_borrower[[#This Row],[member_id]],Borrower[],3,FALSE)</f>
        <v>23.35</v>
      </c>
      <c r="I70" s="1">
        <f>VLOOKUP(loan_borrower[[#This Row],[member_id]],Borrower[],4,FALSE)</f>
        <v>0</v>
      </c>
      <c r="J70" s="1" t="str">
        <f>VLOOKUP(loan_borrower[[#This Row],[member_id]],Borrower[],5,FALSE)</f>
        <v>Texas</v>
      </c>
    </row>
    <row r="71" spans="1:10" x14ac:dyDescent="0.35">
      <c r="A71" s="1">
        <v>90</v>
      </c>
      <c r="B71" s="2">
        <v>129774072</v>
      </c>
      <c r="C71" s="1">
        <v>6000</v>
      </c>
      <c r="D71" s="1" t="s">
        <v>61</v>
      </c>
      <c r="E71" s="1">
        <v>6.07</v>
      </c>
      <c r="F71" s="1" t="s">
        <v>59</v>
      </c>
      <c r="G71" s="3" t="s">
        <v>63</v>
      </c>
      <c r="H71" s="1">
        <f>VLOOKUP(loan_borrower[[#This Row],[member_id]],Borrower[],3,FALSE)</f>
        <v>6</v>
      </c>
      <c r="I71" s="1">
        <f>VLOOKUP(loan_borrower[[#This Row],[member_id]],Borrower[],4,FALSE)</f>
        <v>0</v>
      </c>
      <c r="J71" s="1" t="str">
        <f>VLOOKUP(loan_borrower[[#This Row],[member_id]],Borrower[],5,FALSE)</f>
        <v>Florida</v>
      </c>
    </row>
    <row r="72" spans="1:10" x14ac:dyDescent="0.35">
      <c r="A72" s="1">
        <v>91</v>
      </c>
      <c r="B72" s="2">
        <v>139033369</v>
      </c>
      <c r="C72" s="1">
        <v>19500</v>
      </c>
      <c r="D72" s="1" t="s">
        <v>61</v>
      </c>
      <c r="E72" s="1">
        <v>10.08</v>
      </c>
      <c r="F72" s="1" t="s">
        <v>59</v>
      </c>
      <c r="G72" s="3" t="s">
        <v>60</v>
      </c>
      <c r="H72" s="1">
        <f>VLOOKUP(loan_borrower[[#This Row],[member_id]],Borrower[],3,FALSE)</f>
        <v>21.36</v>
      </c>
      <c r="I72" s="1">
        <f>VLOOKUP(loan_borrower[[#This Row],[member_id]],Borrower[],4,FALSE)</f>
        <v>0</v>
      </c>
      <c r="J72" s="1" t="str">
        <f>VLOOKUP(loan_borrower[[#This Row],[member_id]],Borrower[],5,FALSE)</f>
        <v>New Jersey</v>
      </c>
    </row>
    <row r="73" spans="1:10" x14ac:dyDescent="0.35">
      <c r="A73" s="1">
        <v>92</v>
      </c>
      <c r="B73" s="2">
        <v>127611760</v>
      </c>
      <c r="C73" s="1">
        <v>2000</v>
      </c>
      <c r="D73" s="1" t="s">
        <v>61</v>
      </c>
      <c r="E73" s="1">
        <v>17.09</v>
      </c>
      <c r="F73" s="1" t="s">
        <v>68</v>
      </c>
      <c r="G73" s="3" t="s">
        <v>64</v>
      </c>
      <c r="H73" s="1">
        <f>VLOOKUP(loan_borrower[[#This Row],[member_id]],Borrower[],3,FALSE)</f>
        <v>15.92</v>
      </c>
      <c r="I73" s="1">
        <f>VLOOKUP(loan_borrower[[#This Row],[member_id]],Borrower[],4,FALSE)</f>
        <v>28.43</v>
      </c>
      <c r="J73" s="1" t="str">
        <f>VLOOKUP(loan_borrower[[#This Row],[member_id]],Borrower[],5,FALSE)</f>
        <v>Vermont</v>
      </c>
    </row>
    <row r="74" spans="1:10" x14ac:dyDescent="0.35">
      <c r="A74" s="1">
        <v>144</v>
      </c>
      <c r="B74" s="2">
        <v>139040343</v>
      </c>
      <c r="C74" s="1">
        <v>5000</v>
      </c>
      <c r="D74" s="1" t="s">
        <v>61</v>
      </c>
      <c r="E74" s="1">
        <v>14.47</v>
      </c>
      <c r="F74" s="1" t="s">
        <v>59</v>
      </c>
      <c r="G74" s="3" t="s">
        <v>66</v>
      </c>
      <c r="H74" s="1">
        <f>VLOOKUP(loan_borrower[[#This Row],[member_id]],Borrower[],3,FALSE)</f>
        <v>17.399999999999999</v>
      </c>
      <c r="I74" s="1">
        <f>VLOOKUP(loan_borrower[[#This Row],[member_id]],Borrower[],4,FALSE)</f>
        <v>11.03</v>
      </c>
      <c r="J74" s="1" t="str">
        <f>VLOOKUP(loan_borrower[[#This Row],[member_id]],Borrower[],5,FALSE)</f>
        <v>Georgia</v>
      </c>
    </row>
    <row r="75" spans="1:10" x14ac:dyDescent="0.35">
      <c r="A75" s="1">
        <v>145</v>
      </c>
      <c r="B75" s="2">
        <v>126736436</v>
      </c>
      <c r="C75" s="1">
        <v>26425</v>
      </c>
      <c r="D75" s="1" t="s">
        <v>58</v>
      </c>
      <c r="E75" s="1">
        <v>12.62</v>
      </c>
      <c r="F75" s="1" t="s">
        <v>59</v>
      </c>
      <c r="G75" s="3" t="s">
        <v>64</v>
      </c>
      <c r="H75" s="1">
        <f>VLOOKUP(loan_borrower[[#This Row],[member_id]],Borrower[],3,FALSE)</f>
        <v>13.33</v>
      </c>
      <c r="I75" s="1">
        <f>VLOOKUP(loan_borrower[[#This Row],[member_id]],Borrower[],4,FALSE)</f>
        <v>0</v>
      </c>
      <c r="J75" s="1" t="str">
        <f>VLOOKUP(loan_borrower[[#This Row],[member_id]],Borrower[],5,FALSE)</f>
        <v>New Jersey</v>
      </c>
    </row>
    <row r="76" spans="1:10" x14ac:dyDescent="0.35">
      <c r="A76" s="1">
        <v>146</v>
      </c>
      <c r="B76" s="2">
        <v>141053405</v>
      </c>
      <c r="C76" s="1">
        <v>15000</v>
      </c>
      <c r="D76" s="1" t="s">
        <v>58</v>
      </c>
      <c r="E76" s="1">
        <v>6.11</v>
      </c>
      <c r="F76" s="1" t="s">
        <v>59</v>
      </c>
      <c r="G76" s="3" t="s">
        <v>60</v>
      </c>
      <c r="H76" s="1">
        <f>VLOOKUP(loan_borrower[[#This Row],[member_id]],Borrower[],3,FALSE)</f>
        <v>6.32</v>
      </c>
      <c r="I76" s="1">
        <f>VLOOKUP(loan_borrower[[#This Row],[member_id]],Borrower[],4,FALSE)</f>
        <v>0</v>
      </c>
      <c r="J76" s="1" t="str">
        <f>VLOOKUP(loan_borrower[[#This Row],[member_id]],Borrower[],5,FALSE)</f>
        <v>New Jersey</v>
      </c>
    </row>
    <row r="77" spans="1:10" x14ac:dyDescent="0.35">
      <c r="A77" s="1">
        <v>147</v>
      </c>
      <c r="B77" s="2">
        <v>139290182</v>
      </c>
      <c r="C77" s="1">
        <v>5000</v>
      </c>
      <c r="D77" s="1" t="s">
        <v>61</v>
      </c>
      <c r="E77" s="1">
        <v>12.73</v>
      </c>
      <c r="F77" s="1" t="s">
        <v>59</v>
      </c>
      <c r="G77" s="3" t="s">
        <v>63</v>
      </c>
      <c r="H77" s="1">
        <f>VLOOKUP(loan_borrower[[#This Row],[member_id]],Borrower[],3,FALSE)</f>
        <v>2.62</v>
      </c>
      <c r="I77" s="1">
        <f>VLOOKUP(loan_borrower[[#This Row],[member_id]],Borrower[],4,FALSE)</f>
        <v>0</v>
      </c>
      <c r="J77" s="1" t="str">
        <f>VLOOKUP(loan_borrower[[#This Row],[member_id]],Borrower[],5,FALSE)</f>
        <v>Texas</v>
      </c>
    </row>
    <row r="78" spans="1:10" x14ac:dyDescent="0.35">
      <c r="A78" s="1">
        <v>148</v>
      </c>
      <c r="B78" s="2">
        <v>137349443</v>
      </c>
      <c r="C78" s="1">
        <v>30000</v>
      </c>
      <c r="D78" s="1" t="s">
        <v>58</v>
      </c>
      <c r="E78" s="1">
        <v>15.02</v>
      </c>
      <c r="F78" s="1" t="s">
        <v>59</v>
      </c>
      <c r="G78" s="3" t="s">
        <v>60</v>
      </c>
      <c r="H78" s="1">
        <f>VLOOKUP(loan_borrower[[#This Row],[member_id]],Borrower[],3,FALSE)</f>
        <v>24.89</v>
      </c>
      <c r="I78" s="1">
        <f>VLOOKUP(loan_borrower[[#This Row],[member_id]],Borrower[],4,FALSE)</f>
        <v>0</v>
      </c>
      <c r="J78" s="1" t="str">
        <f>VLOOKUP(loan_borrower[[#This Row],[member_id]],Borrower[],5,FALSE)</f>
        <v>Florida</v>
      </c>
    </row>
    <row r="79" spans="1:10" x14ac:dyDescent="0.35">
      <c r="A79" s="1">
        <v>149</v>
      </c>
      <c r="B79" s="2">
        <v>129761846</v>
      </c>
      <c r="C79" s="1">
        <v>2500</v>
      </c>
      <c r="D79" s="1" t="s">
        <v>61</v>
      </c>
      <c r="E79" s="1">
        <v>18.45</v>
      </c>
      <c r="F79" s="1" t="s">
        <v>65</v>
      </c>
      <c r="G79" s="3" t="s">
        <v>71</v>
      </c>
      <c r="H79" s="1">
        <f>VLOOKUP(loan_borrower[[#This Row],[member_id]],Borrower[],3,FALSE)</f>
        <v>15.4</v>
      </c>
      <c r="I79" s="1">
        <f>VLOOKUP(loan_borrower[[#This Row],[member_id]],Borrower[],4,FALSE)</f>
        <v>0</v>
      </c>
      <c r="J79" s="1" t="str">
        <f>VLOOKUP(loan_borrower[[#This Row],[member_id]],Borrower[],5,FALSE)</f>
        <v>Florida</v>
      </c>
    </row>
    <row r="80" spans="1:10" x14ac:dyDescent="0.35">
      <c r="A80" s="1">
        <v>150</v>
      </c>
      <c r="B80" s="2">
        <v>137794897</v>
      </c>
      <c r="C80" s="1">
        <v>8500</v>
      </c>
      <c r="D80" s="1" t="s">
        <v>61</v>
      </c>
      <c r="E80" s="1">
        <v>7.21</v>
      </c>
      <c r="F80" s="1" t="s">
        <v>59</v>
      </c>
      <c r="G80" s="3" t="s">
        <v>64</v>
      </c>
      <c r="H80" s="1">
        <f>VLOOKUP(loan_borrower[[#This Row],[member_id]],Borrower[],3,FALSE)</f>
        <v>20.18</v>
      </c>
      <c r="I80" s="1">
        <f>VLOOKUP(loan_borrower[[#This Row],[member_id]],Borrower[],4,FALSE)</f>
        <v>0</v>
      </c>
      <c r="J80" s="1" t="str">
        <f>VLOOKUP(loan_borrower[[#This Row],[member_id]],Borrower[],5,FALSE)</f>
        <v>Missouri</v>
      </c>
    </row>
    <row r="81" spans="1:10" x14ac:dyDescent="0.35">
      <c r="A81" s="1">
        <v>151</v>
      </c>
      <c r="B81" s="2">
        <v>129388944</v>
      </c>
      <c r="C81" s="1">
        <v>3000</v>
      </c>
      <c r="D81" s="1" t="s">
        <v>61</v>
      </c>
      <c r="E81" s="1">
        <v>10.41</v>
      </c>
      <c r="F81" s="1" t="s">
        <v>59</v>
      </c>
      <c r="G81" s="3" t="s">
        <v>64</v>
      </c>
      <c r="H81" s="1">
        <f>VLOOKUP(loan_borrower[[#This Row],[member_id]],Borrower[],3,FALSE)</f>
        <v>16.52</v>
      </c>
      <c r="I81" s="1">
        <f>VLOOKUP(loan_borrower[[#This Row],[member_id]],Borrower[],4,FALSE)</f>
        <v>0</v>
      </c>
      <c r="J81" s="1" t="str">
        <f>VLOOKUP(loan_borrower[[#This Row],[member_id]],Borrower[],5,FALSE)</f>
        <v>Nevada</v>
      </c>
    </row>
    <row r="82" spans="1:10" x14ac:dyDescent="0.35">
      <c r="A82" s="1">
        <v>152</v>
      </c>
      <c r="B82" s="2">
        <v>128318256</v>
      </c>
      <c r="C82" s="1">
        <v>10000</v>
      </c>
      <c r="D82" s="1" t="s">
        <v>61</v>
      </c>
      <c r="E82" s="1">
        <v>14.08</v>
      </c>
      <c r="F82" s="1" t="s">
        <v>59</v>
      </c>
      <c r="G82" s="3" t="s">
        <v>60</v>
      </c>
      <c r="H82" s="1">
        <f>VLOOKUP(loan_borrower[[#This Row],[member_id]],Borrower[],3,FALSE)</f>
        <v>134.53</v>
      </c>
      <c r="I82" s="1">
        <f>VLOOKUP(loan_borrower[[#This Row],[member_id]],Borrower[],4,FALSE)</f>
        <v>14.05</v>
      </c>
      <c r="J82" s="1" t="str">
        <f>VLOOKUP(loan_borrower[[#This Row],[member_id]],Borrower[],5,FALSE)</f>
        <v>Arizona</v>
      </c>
    </row>
    <row r="83" spans="1:10" x14ac:dyDescent="0.35">
      <c r="A83" s="1">
        <v>153</v>
      </c>
      <c r="B83" s="2">
        <v>129165001</v>
      </c>
      <c r="C83" s="1">
        <v>10000</v>
      </c>
      <c r="D83" s="1" t="s">
        <v>61</v>
      </c>
      <c r="E83" s="1">
        <v>7.96</v>
      </c>
      <c r="F83" s="1" t="s">
        <v>65</v>
      </c>
      <c r="G83" s="3" t="s">
        <v>63</v>
      </c>
      <c r="H83" s="1">
        <f>VLOOKUP(loan_borrower[[#This Row],[member_id]],Borrower[],3,FALSE)</f>
        <v>30.39</v>
      </c>
      <c r="I83" s="1">
        <f>VLOOKUP(loan_borrower[[#This Row],[member_id]],Borrower[],4,FALSE)</f>
        <v>0</v>
      </c>
      <c r="J83" s="1" t="str">
        <f>VLOOKUP(loan_borrower[[#This Row],[member_id]],Borrower[],5,FALSE)</f>
        <v>Oklahoma</v>
      </c>
    </row>
    <row r="84" spans="1:10" x14ac:dyDescent="0.35">
      <c r="A84" s="1">
        <v>154</v>
      </c>
      <c r="B84" s="2">
        <v>138611618</v>
      </c>
      <c r="C84" s="1">
        <v>30000</v>
      </c>
      <c r="D84" s="1" t="s">
        <v>61</v>
      </c>
      <c r="E84" s="1">
        <v>13.56</v>
      </c>
      <c r="F84" s="1" t="s">
        <v>59</v>
      </c>
      <c r="G84" s="3" t="s">
        <v>60</v>
      </c>
      <c r="H84" s="1">
        <f>VLOOKUP(loan_borrower[[#This Row],[member_id]],Borrower[],3,FALSE)</f>
        <v>15.3</v>
      </c>
      <c r="I84" s="1">
        <f>VLOOKUP(loan_borrower[[#This Row],[member_id]],Borrower[],4,FALSE)</f>
        <v>22.17</v>
      </c>
      <c r="J84" s="1" t="str">
        <f>VLOOKUP(loan_borrower[[#This Row],[member_id]],Borrower[],5,FALSE)</f>
        <v>Alabama</v>
      </c>
    </row>
    <row r="85" spans="1:10" x14ac:dyDescent="0.35">
      <c r="A85" s="1">
        <v>155</v>
      </c>
      <c r="B85" s="2">
        <v>130353128</v>
      </c>
      <c r="C85" s="1">
        <v>6000</v>
      </c>
      <c r="D85" s="1" t="s">
        <v>61</v>
      </c>
      <c r="E85" s="1">
        <v>14.07</v>
      </c>
      <c r="F85" s="1" t="s">
        <v>65</v>
      </c>
      <c r="G85" s="3" t="s">
        <v>72</v>
      </c>
      <c r="H85" s="1">
        <f>VLOOKUP(loan_borrower[[#This Row],[member_id]],Borrower[],3,FALSE)</f>
        <v>25.87</v>
      </c>
      <c r="I85" s="1">
        <f>VLOOKUP(loan_borrower[[#This Row],[member_id]],Borrower[],4,FALSE)</f>
        <v>20.9</v>
      </c>
      <c r="J85" s="1" t="str">
        <f>VLOOKUP(loan_borrower[[#This Row],[member_id]],Borrower[],5,FALSE)</f>
        <v>Arizona</v>
      </c>
    </row>
    <row r="86" spans="1:10" x14ac:dyDescent="0.35">
      <c r="A86" s="1">
        <v>156</v>
      </c>
      <c r="B86" s="2">
        <v>136885929</v>
      </c>
      <c r="C86" s="1">
        <v>16000</v>
      </c>
      <c r="D86" s="1" t="s">
        <v>61</v>
      </c>
      <c r="E86" s="1">
        <v>12.73</v>
      </c>
      <c r="F86" s="1" t="s">
        <v>59</v>
      </c>
      <c r="G86" s="3" t="s">
        <v>63</v>
      </c>
      <c r="H86" s="1">
        <f>VLOOKUP(loan_borrower[[#This Row],[member_id]],Borrower[],3,FALSE)</f>
        <v>35.369999999999997</v>
      </c>
      <c r="I86" s="1">
        <f>VLOOKUP(loan_borrower[[#This Row],[member_id]],Borrower[],4,FALSE)</f>
        <v>0</v>
      </c>
      <c r="J86" s="1" t="str">
        <f>VLOOKUP(loan_borrower[[#This Row],[member_id]],Borrower[],5,FALSE)</f>
        <v>Colorado</v>
      </c>
    </row>
    <row r="87" spans="1:10" x14ac:dyDescent="0.35">
      <c r="A87" s="1">
        <v>157</v>
      </c>
      <c r="B87" s="2">
        <v>130610684</v>
      </c>
      <c r="C87" s="1">
        <v>9600</v>
      </c>
      <c r="D87" s="1" t="s">
        <v>61</v>
      </c>
      <c r="E87" s="1">
        <v>21.85</v>
      </c>
      <c r="F87" s="1" t="s">
        <v>59</v>
      </c>
      <c r="G87" s="3" t="s">
        <v>63</v>
      </c>
      <c r="H87" s="1">
        <f>VLOOKUP(loan_borrower[[#This Row],[member_id]],Borrower[],3,FALSE)</f>
        <v>15.12</v>
      </c>
      <c r="I87" s="1">
        <f>VLOOKUP(loan_borrower[[#This Row],[member_id]],Borrower[],4,FALSE)</f>
        <v>0</v>
      </c>
      <c r="J87" s="1" t="str">
        <f>VLOOKUP(loan_borrower[[#This Row],[member_id]],Borrower[],5,FALSE)</f>
        <v>Maryland</v>
      </c>
    </row>
    <row r="88" spans="1:10" x14ac:dyDescent="0.35">
      <c r="A88" s="1">
        <v>158</v>
      </c>
      <c r="B88" s="2">
        <v>128320206</v>
      </c>
      <c r="C88" s="1">
        <v>5000</v>
      </c>
      <c r="D88" s="1" t="s">
        <v>61</v>
      </c>
      <c r="E88" s="1">
        <v>7.35</v>
      </c>
      <c r="F88" s="1" t="s">
        <v>65</v>
      </c>
      <c r="G88" s="3" t="s">
        <v>66</v>
      </c>
      <c r="H88" s="1">
        <f>VLOOKUP(loan_borrower[[#This Row],[member_id]],Borrower[],3,FALSE)</f>
        <v>1.69</v>
      </c>
      <c r="I88" s="1">
        <f>VLOOKUP(loan_borrower[[#This Row],[member_id]],Borrower[],4,FALSE)</f>
        <v>0</v>
      </c>
      <c r="J88" s="1" t="str">
        <f>VLOOKUP(loan_borrower[[#This Row],[member_id]],Borrower[],5,FALSE)</f>
        <v>Oregon</v>
      </c>
    </row>
    <row r="89" spans="1:10" x14ac:dyDescent="0.35">
      <c r="A89" s="1">
        <v>159</v>
      </c>
      <c r="B89" s="2">
        <v>127595205</v>
      </c>
      <c r="C89" s="1">
        <v>2000</v>
      </c>
      <c r="D89" s="1" t="s">
        <v>61</v>
      </c>
      <c r="E89" s="1">
        <v>6.08</v>
      </c>
      <c r="F89" s="1" t="s">
        <v>59</v>
      </c>
      <c r="G89" s="3" t="s">
        <v>64</v>
      </c>
      <c r="H89" s="1">
        <f>VLOOKUP(loan_borrower[[#This Row],[member_id]],Borrower[],3,FALSE)</f>
        <v>11.39</v>
      </c>
      <c r="I89" s="1">
        <f>VLOOKUP(loan_borrower[[#This Row],[member_id]],Borrower[],4,FALSE)</f>
        <v>0</v>
      </c>
      <c r="J89" s="1" t="str">
        <f>VLOOKUP(loan_borrower[[#This Row],[member_id]],Borrower[],5,FALSE)</f>
        <v>Pennsylvania</v>
      </c>
    </row>
    <row r="90" spans="1:10" x14ac:dyDescent="0.35">
      <c r="A90" s="1">
        <v>160</v>
      </c>
      <c r="B90" s="2">
        <v>137882064</v>
      </c>
      <c r="C90" s="1">
        <v>35000</v>
      </c>
      <c r="D90" s="1" t="s">
        <v>61</v>
      </c>
      <c r="E90" s="1">
        <v>14.47</v>
      </c>
      <c r="F90" s="1" t="s">
        <v>59</v>
      </c>
      <c r="G90" s="3" t="s">
        <v>60</v>
      </c>
      <c r="H90" s="1">
        <f>VLOOKUP(loan_borrower[[#This Row],[member_id]],Borrower[],3,FALSE)</f>
        <v>20.78</v>
      </c>
      <c r="I90" s="1">
        <f>VLOOKUP(loan_borrower[[#This Row],[member_id]],Borrower[],4,FALSE)</f>
        <v>0</v>
      </c>
      <c r="J90" s="1" t="str">
        <f>VLOOKUP(loan_borrower[[#This Row],[member_id]],Borrower[],5,FALSE)</f>
        <v>Florida</v>
      </c>
    </row>
    <row r="91" spans="1:10" x14ac:dyDescent="0.35">
      <c r="A91" s="1">
        <v>161</v>
      </c>
      <c r="B91" s="2">
        <v>140903377</v>
      </c>
      <c r="C91" s="1">
        <v>20000</v>
      </c>
      <c r="D91" s="1" t="s">
        <v>61</v>
      </c>
      <c r="E91" s="1">
        <v>11.55</v>
      </c>
      <c r="F91" s="1" t="s">
        <v>59</v>
      </c>
      <c r="G91" s="3" t="s">
        <v>60</v>
      </c>
      <c r="H91" s="1">
        <f>VLOOKUP(loan_borrower[[#This Row],[member_id]],Borrower[],3,FALSE)</f>
        <v>17.11</v>
      </c>
      <c r="I91" s="1">
        <f>VLOOKUP(loan_borrower[[#This Row],[member_id]],Borrower[],4,FALSE)</f>
        <v>18.86</v>
      </c>
      <c r="J91" s="1" t="str">
        <f>VLOOKUP(loan_borrower[[#This Row],[member_id]],Borrower[],5,FALSE)</f>
        <v>California</v>
      </c>
    </row>
    <row r="92" spans="1:10" x14ac:dyDescent="0.35">
      <c r="A92" s="1">
        <v>162</v>
      </c>
      <c r="B92" s="2">
        <v>140465014</v>
      </c>
      <c r="C92" s="1">
        <v>16000</v>
      </c>
      <c r="D92" s="1" t="s">
        <v>61</v>
      </c>
      <c r="E92" s="1">
        <v>13.56</v>
      </c>
      <c r="F92" s="1" t="s">
        <v>59</v>
      </c>
      <c r="G92" s="3" t="s">
        <v>63</v>
      </c>
      <c r="H92" s="1">
        <f>VLOOKUP(loan_borrower[[#This Row],[member_id]],Borrower[],3,FALSE)</f>
        <v>34.4</v>
      </c>
      <c r="I92" s="1">
        <f>VLOOKUP(loan_borrower[[#This Row],[member_id]],Borrower[],4,FALSE)</f>
        <v>12.27</v>
      </c>
      <c r="J92" s="1" t="str">
        <f>VLOOKUP(loan_borrower[[#This Row],[member_id]],Borrower[],5,FALSE)</f>
        <v>Utah</v>
      </c>
    </row>
    <row r="93" spans="1:10" x14ac:dyDescent="0.35">
      <c r="A93" s="1">
        <v>164</v>
      </c>
      <c r="B93" s="2">
        <v>136519946</v>
      </c>
      <c r="C93" s="1">
        <v>5000</v>
      </c>
      <c r="D93" s="1" t="s">
        <v>61</v>
      </c>
      <c r="E93" s="1">
        <v>14.47</v>
      </c>
      <c r="F93" s="1" t="s">
        <v>59</v>
      </c>
      <c r="G93" s="3" t="s">
        <v>60</v>
      </c>
      <c r="H93" s="1">
        <f>VLOOKUP(loan_borrower[[#This Row],[member_id]],Borrower[],3,FALSE)</f>
        <v>24.75</v>
      </c>
      <c r="I93" s="1">
        <f>VLOOKUP(loan_borrower[[#This Row],[member_id]],Borrower[],4,FALSE)</f>
        <v>0</v>
      </c>
      <c r="J93" s="1" t="str">
        <f>VLOOKUP(loan_borrower[[#This Row],[member_id]],Borrower[],5,FALSE)</f>
        <v>North Carolina</v>
      </c>
    </row>
    <row r="94" spans="1:10" x14ac:dyDescent="0.35">
      <c r="A94" s="1">
        <v>165</v>
      </c>
      <c r="B94" s="2">
        <v>138336896</v>
      </c>
      <c r="C94" s="1">
        <v>15000</v>
      </c>
      <c r="D94" s="1" t="s">
        <v>61</v>
      </c>
      <c r="E94" s="1">
        <v>10.08</v>
      </c>
      <c r="F94" s="1" t="s">
        <v>59</v>
      </c>
      <c r="G94" s="3" t="s">
        <v>60</v>
      </c>
      <c r="H94" s="1">
        <f>VLOOKUP(loan_borrower[[#This Row],[member_id]],Borrower[],3,FALSE)</f>
        <v>23.79</v>
      </c>
      <c r="I94" s="1">
        <f>VLOOKUP(loan_borrower[[#This Row],[member_id]],Borrower[],4,FALSE)</f>
        <v>22.02</v>
      </c>
      <c r="J94" s="1" t="str">
        <f>VLOOKUP(loan_borrower[[#This Row],[member_id]],Borrower[],5,FALSE)</f>
        <v>Tennessee</v>
      </c>
    </row>
    <row r="95" spans="1:10" x14ac:dyDescent="0.35">
      <c r="A95" s="1">
        <v>166</v>
      </c>
      <c r="B95" s="2">
        <v>138075125</v>
      </c>
      <c r="C95" s="1">
        <v>21000</v>
      </c>
      <c r="D95" s="1" t="s">
        <v>58</v>
      </c>
      <c r="E95" s="1">
        <v>13.56</v>
      </c>
      <c r="F95" s="1" t="s">
        <v>59</v>
      </c>
      <c r="G95" s="3" t="s">
        <v>60</v>
      </c>
      <c r="H95" s="1">
        <f>VLOOKUP(loan_borrower[[#This Row],[member_id]],Borrower[],3,FALSE)</f>
        <v>38.340000000000003</v>
      </c>
      <c r="I95" s="1">
        <f>VLOOKUP(loan_borrower[[#This Row],[member_id]],Borrower[],4,FALSE)</f>
        <v>0</v>
      </c>
      <c r="J95" s="1" t="str">
        <f>VLOOKUP(loan_borrower[[#This Row],[member_id]],Borrower[],5,FALSE)</f>
        <v>North Dakota</v>
      </c>
    </row>
    <row r="96" spans="1:10" x14ac:dyDescent="0.35">
      <c r="A96" s="1">
        <v>168</v>
      </c>
      <c r="B96" s="2">
        <v>128113380</v>
      </c>
      <c r="C96" s="1">
        <v>7500</v>
      </c>
      <c r="D96" s="1" t="s">
        <v>61</v>
      </c>
      <c r="E96" s="1">
        <v>6.72</v>
      </c>
      <c r="F96" s="1" t="s">
        <v>59</v>
      </c>
      <c r="G96" s="3" t="s">
        <v>64</v>
      </c>
      <c r="H96" s="1">
        <f>VLOOKUP(loan_borrower[[#This Row],[member_id]],Borrower[],3,FALSE)</f>
        <v>10.61</v>
      </c>
      <c r="I96" s="1">
        <f>VLOOKUP(loan_borrower[[#This Row],[member_id]],Borrower[],4,FALSE)</f>
        <v>0</v>
      </c>
      <c r="J96" s="1" t="str">
        <f>VLOOKUP(loan_borrower[[#This Row],[member_id]],Borrower[],5,FALSE)</f>
        <v>Hawaii</v>
      </c>
    </row>
    <row r="97" spans="1:10" x14ac:dyDescent="0.35">
      <c r="A97" s="1">
        <v>169</v>
      </c>
      <c r="B97" s="2">
        <v>137271457</v>
      </c>
      <c r="C97" s="1">
        <v>23000</v>
      </c>
      <c r="D97" s="1" t="s">
        <v>61</v>
      </c>
      <c r="E97" s="1">
        <v>13.56</v>
      </c>
      <c r="F97" s="1" t="s">
        <v>59</v>
      </c>
      <c r="G97" s="3" t="s">
        <v>60</v>
      </c>
      <c r="H97" s="1">
        <f>VLOOKUP(loan_borrower[[#This Row],[member_id]],Borrower[],3,FALSE)</f>
        <v>16.5</v>
      </c>
      <c r="I97" s="1">
        <f>VLOOKUP(loan_borrower[[#This Row],[member_id]],Borrower[],4,FALSE)</f>
        <v>22.94</v>
      </c>
      <c r="J97" s="1" t="str">
        <f>VLOOKUP(loan_borrower[[#This Row],[member_id]],Borrower[],5,FALSE)</f>
        <v>California</v>
      </c>
    </row>
    <row r="98" spans="1:10" x14ac:dyDescent="0.35">
      <c r="A98" s="1">
        <v>170</v>
      </c>
      <c r="B98" s="2">
        <v>137495564</v>
      </c>
      <c r="C98" s="1">
        <v>8000</v>
      </c>
      <c r="D98" s="1" t="s">
        <v>61</v>
      </c>
      <c r="E98" s="1">
        <v>14.47</v>
      </c>
      <c r="F98" s="1" t="s">
        <v>59</v>
      </c>
      <c r="G98" s="3" t="s">
        <v>63</v>
      </c>
      <c r="H98" s="1">
        <f>VLOOKUP(loan_borrower[[#This Row],[member_id]],Borrower[],3,FALSE)</f>
        <v>11.84</v>
      </c>
      <c r="I98" s="1">
        <f>VLOOKUP(loan_borrower[[#This Row],[member_id]],Borrower[],4,FALSE)</f>
        <v>0</v>
      </c>
      <c r="J98" s="1" t="str">
        <f>VLOOKUP(loan_borrower[[#This Row],[member_id]],Borrower[],5,FALSE)</f>
        <v>Michigan</v>
      </c>
    </row>
    <row r="99" spans="1:10" x14ac:dyDescent="0.35">
      <c r="A99" s="1">
        <v>171</v>
      </c>
      <c r="B99" s="2">
        <v>138384907</v>
      </c>
      <c r="C99" s="1">
        <v>7500</v>
      </c>
      <c r="D99" s="1" t="s">
        <v>61</v>
      </c>
      <c r="E99" s="1">
        <v>15.02</v>
      </c>
      <c r="F99" s="1" t="s">
        <v>65</v>
      </c>
      <c r="G99" s="3" t="s">
        <v>60</v>
      </c>
      <c r="H99" s="1">
        <f>VLOOKUP(loan_borrower[[#This Row],[member_id]],Borrower[],3,FALSE)</f>
        <v>12.18</v>
      </c>
      <c r="I99" s="1">
        <f>VLOOKUP(loan_borrower[[#This Row],[member_id]],Borrower[],4,FALSE)</f>
        <v>0</v>
      </c>
      <c r="J99" s="1" t="str">
        <f>VLOOKUP(loan_borrower[[#This Row],[member_id]],Borrower[],5,FALSE)</f>
        <v>Ohio</v>
      </c>
    </row>
    <row r="100" spans="1:10" x14ac:dyDescent="0.35">
      <c r="A100" s="1">
        <v>172</v>
      </c>
      <c r="B100" s="2">
        <v>130399376</v>
      </c>
      <c r="C100" s="1">
        <v>40000</v>
      </c>
      <c r="D100" s="1" t="s">
        <v>58</v>
      </c>
      <c r="E100" s="1">
        <v>9.43</v>
      </c>
      <c r="F100" s="1" t="s">
        <v>59</v>
      </c>
      <c r="G100" s="3" t="s">
        <v>72</v>
      </c>
      <c r="H100" s="1">
        <f>VLOOKUP(loan_borrower[[#This Row],[member_id]],Borrower[],3,FALSE)</f>
        <v>6.08</v>
      </c>
      <c r="I100" s="1">
        <f>VLOOKUP(loan_borrower[[#This Row],[member_id]],Borrower[],4,FALSE)</f>
        <v>0</v>
      </c>
      <c r="J100" s="1" t="str">
        <f>VLOOKUP(loan_borrower[[#This Row],[member_id]],Borrower[],5,FALSE)</f>
        <v>Texas</v>
      </c>
    </row>
    <row r="101" spans="1:10" x14ac:dyDescent="0.35">
      <c r="A101" s="1">
        <v>173</v>
      </c>
      <c r="B101" s="2">
        <v>128887332</v>
      </c>
      <c r="C101" s="1">
        <v>35000</v>
      </c>
      <c r="D101" s="1" t="s">
        <v>61</v>
      </c>
      <c r="E101" s="1">
        <v>19.03</v>
      </c>
      <c r="F101" s="1" t="s">
        <v>68</v>
      </c>
      <c r="G101" s="3" t="s">
        <v>60</v>
      </c>
      <c r="H101" s="1">
        <f>VLOOKUP(loan_borrower[[#This Row],[member_id]],Borrower[],3,FALSE)</f>
        <v>25.77</v>
      </c>
      <c r="I101" s="1">
        <f>VLOOKUP(loan_borrower[[#This Row],[member_id]],Borrower[],4,FALSE)</f>
        <v>18.93</v>
      </c>
      <c r="J101" s="1" t="str">
        <f>VLOOKUP(loan_borrower[[#This Row],[member_id]],Borrower[],5,FALSE)</f>
        <v>California</v>
      </c>
    </row>
    <row r="102" spans="1:10" x14ac:dyDescent="0.35">
      <c r="A102" s="1">
        <v>174</v>
      </c>
      <c r="B102" s="2">
        <v>129086263</v>
      </c>
      <c r="C102" s="1">
        <v>8000</v>
      </c>
      <c r="D102" s="1" t="s">
        <v>61</v>
      </c>
      <c r="E102" s="1">
        <v>6.08</v>
      </c>
      <c r="F102" s="1" t="s">
        <v>59</v>
      </c>
      <c r="G102" s="3" t="s">
        <v>63</v>
      </c>
      <c r="H102" s="1">
        <f>VLOOKUP(loan_borrower[[#This Row],[member_id]],Borrower[],3,FALSE)</f>
        <v>15.81</v>
      </c>
      <c r="I102" s="1">
        <f>VLOOKUP(loan_borrower[[#This Row],[member_id]],Borrower[],4,FALSE)</f>
        <v>0</v>
      </c>
      <c r="J102" s="1" t="str">
        <f>VLOOKUP(loan_borrower[[#This Row],[member_id]],Borrower[],5,FALSE)</f>
        <v>California</v>
      </c>
    </row>
    <row r="103" spans="1:10" x14ac:dyDescent="0.35">
      <c r="A103" s="1">
        <v>175</v>
      </c>
      <c r="B103" s="2">
        <v>136806337</v>
      </c>
      <c r="C103" s="1">
        <v>5500</v>
      </c>
      <c r="D103" s="1" t="s">
        <v>61</v>
      </c>
      <c r="E103" s="1">
        <v>16.91</v>
      </c>
      <c r="F103" s="1" t="s">
        <v>59</v>
      </c>
      <c r="G103" s="3" t="s">
        <v>63</v>
      </c>
      <c r="H103" s="1">
        <f>VLOOKUP(loan_borrower[[#This Row],[member_id]],Borrower[],3,FALSE)</f>
        <v>12.62</v>
      </c>
      <c r="I103" s="1">
        <f>VLOOKUP(loan_borrower[[#This Row],[member_id]],Borrower[],4,FALSE)</f>
        <v>0</v>
      </c>
      <c r="J103" s="1" t="str">
        <f>VLOOKUP(loan_borrower[[#This Row],[member_id]],Borrower[],5,FALSE)</f>
        <v>Nevada</v>
      </c>
    </row>
    <row r="104" spans="1:10" x14ac:dyDescent="0.35">
      <c r="A104" s="1">
        <v>176</v>
      </c>
      <c r="B104" s="2">
        <v>136780426</v>
      </c>
      <c r="C104" s="1">
        <v>3500</v>
      </c>
      <c r="D104" s="1" t="s">
        <v>61</v>
      </c>
      <c r="E104" s="1">
        <v>12.73</v>
      </c>
      <c r="F104" s="1" t="s">
        <v>59</v>
      </c>
      <c r="G104" s="3" t="s">
        <v>64</v>
      </c>
      <c r="H104" s="1">
        <f>VLOOKUP(loan_borrower[[#This Row],[member_id]],Borrower[],3,FALSE)</f>
        <v>8.1300000000000008</v>
      </c>
      <c r="I104" s="1">
        <f>VLOOKUP(loan_borrower[[#This Row],[member_id]],Borrower[],4,FALSE)</f>
        <v>0</v>
      </c>
      <c r="J104" s="1" t="str">
        <f>VLOOKUP(loan_borrower[[#This Row],[member_id]],Borrower[],5,FALSE)</f>
        <v>Utah</v>
      </c>
    </row>
    <row r="105" spans="1:10" x14ac:dyDescent="0.35">
      <c r="A105" s="1">
        <v>177</v>
      </c>
      <c r="B105" s="2">
        <v>128172782</v>
      </c>
      <c r="C105" s="1">
        <v>7000</v>
      </c>
      <c r="D105" s="1" t="s">
        <v>61</v>
      </c>
      <c r="E105" s="1">
        <v>11.99</v>
      </c>
      <c r="F105" s="1" t="s">
        <v>59</v>
      </c>
      <c r="G105" s="3" t="s">
        <v>64</v>
      </c>
      <c r="H105" s="1">
        <f>VLOOKUP(loan_borrower[[#This Row],[member_id]],Borrower[],3,FALSE)</f>
        <v>11.2</v>
      </c>
      <c r="I105" s="1">
        <f>VLOOKUP(loan_borrower[[#This Row],[member_id]],Borrower[],4,FALSE)</f>
        <v>0</v>
      </c>
      <c r="J105" s="1" t="str">
        <f>VLOOKUP(loan_borrower[[#This Row],[member_id]],Borrower[],5,FALSE)</f>
        <v>Georgia</v>
      </c>
    </row>
    <row r="106" spans="1:10" x14ac:dyDescent="0.35">
      <c r="A106" s="1">
        <v>178</v>
      </c>
      <c r="B106" s="2">
        <v>139726486</v>
      </c>
      <c r="C106" s="1">
        <v>28000</v>
      </c>
      <c r="D106" s="1" t="s">
        <v>58</v>
      </c>
      <c r="E106" s="1">
        <v>20.89</v>
      </c>
      <c r="F106" s="1" t="s">
        <v>59</v>
      </c>
      <c r="G106" s="3" t="s">
        <v>60</v>
      </c>
      <c r="H106" s="1">
        <f>VLOOKUP(loan_borrower[[#This Row],[member_id]],Borrower[],3,FALSE)</f>
        <v>104.08</v>
      </c>
      <c r="I106" s="1">
        <f>VLOOKUP(loan_borrower[[#This Row],[member_id]],Borrower[],4,FALSE)</f>
        <v>21.61</v>
      </c>
      <c r="J106" s="1" t="str">
        <f>VLOOKUP(loan_borrower[[#This Row],[member_id]],Borrower[],5,FALSE)</f>
        <v>Arizona</v>
      </c>
    </row>
    <row r="107" spans="1:10" x14ac:dyDescent="0.35">
      <c r="A107" s="1">
        <v>179</v>
      </c>
      <c r="B107" s="2">
        <v>135698897</v>
      </c>
      <c r="C107" s="1">
        <v>10000</v>
      </c>
      <c r="D107" s="1" t="s">
        <v>61</v>
      </c>
      <c r="E107" s="1">
        <v>14.52</v>
      </c>
      <c r="F107" s="1" t="s">
        <v>59</v>
      </c>
      <c r="G107" s="3" t="s">
        <v>63</v>
      </c>
      <c r="H107" s="1">
        <f>VLOOKUP(loan_borrower[[#This Row],[member_id]],Borrower[],3,FALSE)</f>
        <v>30.05</v>
      </c>
      <c r="I107" s="1">
        <f>VLOOKUP(loan_borrower[[#This Row],[member_id]],Borrower[],4,FALSE)</f>
        <v>0</v>
      </c>
      <c r="J107" s="1" t="str">
        <f>VLOOKUP(loan_borrower[[#This Row],[member_id]],Borrower[],5,FALSE)</f>
        <v>Georgia</v>
      </c>
    </row>
    <row r="108" spans="1:10" x14ac:dyDescent="0.35">
      <c r="A108" s="1">
        <v>180</v>
      </c>
      <c r="B108" s="2">
        <v>138508096</v>
      </c>
      <c r="C108" s="1">
        <v>30000</v>
      </c>
      <c r="D108" s="1" t="s">
        <v>58</v>
      </c>
      <c r="E108" s="1">
        <v>7.84</v>
      </c>
      <c r="F108" s="1" t="s">
        <v>65</v>
      </c>
      <c r="G108" s="3" t="s">
        <v>66</v>
      </c>
      <c r="H108" s="1">
        <f>VLOOKUP(loan_borrower[[#This Row],[member_id]],Borrower[],3,FALSE)</f>
        <v>1.86</v>
      </c>
      <c r="I108" s="1">
        <f>VLOOKUP(loan_borrower[[#This Row],[member_id]],Borrower[],4,FALSE)</f>
        <v>0</v>
      </c>
      <c r="J108" s="1" t="str">
        <f>VLOOKUP(loan_borrower[[#This Row],[member_id]],Borrower[],5,FALSE)</f>
        <v>New York</v>
      </c>
    </row>
    <row r="109" spans="1:10" x14ac:dyDescent="0.35">
      <c r="A109" s="1">
        <v>181</v>
      </c>
      <c r="B109" s="2">
        <v>136593335</v>
      </c>
      <c r="C109" s="1">
        <v>21475</v>
      </c>
      <c r="D109" s="1" t="s">
        <v>61</v>
      </c>
      <c r="E109" s="1">
        <v>6.67</v>
      </c>
      <c r="F109" s="1" t="s">
        <v>59</v>
      </c>
      <c r="G109" s="3" t="s">
        <v>63</v>
      </c>
      <c r="H109" s="1">
        <f>VLOOKUP(loan_borrower[[#This Row],[member_id]],Borrower[],3,FALSE)</f>
        <v>53.96</v>
      </c>
      <c r="I109" s="1">
        <f>VLOOKUP(loan_borrower[[#This Row],[member_id]],Borrower[],4,FALSE)</f>
        <v>31.17</v>
      </c>
      <c r="J109" s="1" t="str">
        <f>VLOOKUP(loan_borrower[[#This Row],[member_id]],Borrower[],5,FALSE)</f>
        <v>Pennsylvania</v>
      </c>
    </row>
    <row r="110" spans="1:10" x14ac:dyDescent="0.35">
      <c r="A110" s="1">
        <v>182</v>
      </c>
      <c r="B110" s="2">
        <v>138411953</v>
      </c>
      <c r="C110" s="1">
        <v>1400</v>
      </c>
      <c r="D110" s="1" t="s">
        <v>61</v>
      </c>
      <c r="E110" s="1">
        <v>8.4600000000000009</v>
      </c>
      <c r="F110" s="1" t="s">
        <v>59</v>
      </c>
      <c r="G110" s="3" t="s">
        <v>60</v>
      </c>
      <c r="H110" s="1">
        <f>VLOOKUP(loan_borrower[[#This Row],[member_id]],Borrower[],3,FALSE)</f>
        <v>5.37</v>
      </c>
      <c r="I110" s="1">
        <f>VLOOKUP(loan_borrower[[#This Row],[member_id]],Borrower[],4,FALSE)</f>
        <v>0</v>
      </c>
      <c r="J110" s="1" t="str">
        <f>VLOOKUP(loan_borrower[[#This Row],[member_id]],Borrower[],5,FALSE)</f>
        <v>Texas</v>
      </c>
    </row>
    <row r="111" spans="1:10" x14ac:dyDescent="0.35">
      <c r="A111" s="1">
        <v>183</v>
      </c>
      <c r="B111" s="2">
        <v>129696584</v>
      </c>
      <c r="C111" s="1">
        <v>15000</v>
      </c>
      <c r="D111" s="1" t="s">
        <v>58</v>
      </c>
      <c r="E111" s="1">
        <v>14.07</v>
      </c>
      <c r="F111" s="1" t="s">
        <v>59</v>
      </c>
      <c r="G111" s="3" t="s">
        <v>63</v>
      </c>
      <c r="H111" s="1">
        <f>VLOOKUP(loan_borrower[[#This Row],[member_id]],Borrower[],3,FALSE)</f>
        <v>16.36</v>
      </c>
      <c r="I111" s="1">
        <f>VLOOKUP(loan_borrower[[#This Row],[member_id]],Borrower[],4,FALSE)</f>
        <v>0</v>
      </c>
      <c r="J111" s="1" t="str">
        <f>VLOOKUP(loan_borrower[[#This Row],[member_id]],Borrower[],5,FALSE)</f>
        <v>California</v>
      </c>
    </row>
    <row r="112" spans="1:10" x14ac:dyDescent="0.35">
      <c r="A112" s="1">
        <v>184</v>
      </c>
      <c r="B112" s="2">
        <v>128661728</v>
      </c>
      <c r="C112" s="1">
        <v>19200</v>
      </c>
      <c r="D112" s="1" t="s">
        <v>61</v>
      </c>
      <c r="E112" s="1">
        <v>6.72</v>
      </c>
      <c r="F112" s="1" t="s">
        <v>59</v>
      </c>
      <c r="G112" s="3" t="s">
        <v>60</v>
      </c>
      <c r="H112" s="1">
        <f>VLOOKUP(loan_borrower[[#This Row],[member_id]],Borrower[],3,FALSE)</f>
        <v>15.33</v>
      </c>
      <c r="I112" s="1">
        <f>VLOOKUP(loan_borrower[[#This Row],[member_id]],Borrower[],4,FALSE)</f>
        <v>0</v>
      </c>
      <c r="J112" s="1" t="str">
        <f>VLOOKUP(loan_borrower[[#This Row],[member_id]],Borrower[],5,FALSE)</f>
        <v>Illinois</v>
      </c>
    </row>
    <row r="113" spans="1:10" x14ac:dyDescent="0.35">
      <c r="A113" s="1">
        <v>185</v>
      </c>
      <c r="B113" s="2">
        <v>128443695</v>
      </c>
      <c r="C113" s="1">
        <v>15975</v>
      </c>
      <c r="D113" s="1" t="s">
        <v>61</v>
      </c>
      <c r="E113" s="1">
        <v>23.88</v>
      </c>
      <c r="F113" s="1" t="s">
        <v>59</v>
      </c>
      <c r="G113" s="3" t="s">
        <v>60</v>
      </c>
      <c r="H113" s="1">
        <f>VLOOKUP(loan_borrower[[#This Row],[member_id]],Borrower[],3,FALSE)</f>
        <v>27.09</v>
      </c>
      <c r="I113" s="1">
        <f>VLOOKUP(loan_borrower[[#This Row],[member_id]],Borrower[],4,FALSE)</f>
        <v>0</v>
      </c>
      <c r="J113" s="1" t="str">
        <f>VLOOKUP(loan_borrower[[#This Row],[member_id]],Borrower[],5,FALSE)</f>
        <v>Georgia</v>
      </c>
    </row>
    <row r="114" spans="1:10" x14ac:dyDescent="0.35">
      <c r="A114" s="1">
        <v>186</v>
      </c>
      <c r="B114" s="2">
        <v>140756509</v>
      </c>
      <c r="C114" s="1">
        <v>7800</v>
      </c>
      <c r="D114" s="1" t="s">
        <v>61</v>
      </c>
      <c r="E114" s="1">
        <v>19.920000000000002</v>
      </c>
      <c r="F114" s="1" t="s">
        <v>59</v>
      </c>
      <c r="G114" s="3" t="s">
        <v>60</v>
      </c>
      <c r="H114" s="1">
        <f>VLOOKUP(loan_borrower[[#This Row],[member_id]],Borrower[],3,FALSE)</f>
        <v>22.9</v>
      </c>
      <c r="I114" s="1">
        <f>VLOOKUP(loan_borrower[[#This Row],[member_id]],Borrower[],4,FALSE)</f>
        <v>0</v>
      </c>
      <c r="J114" s="1" t="str">
        <f>VLOOKUP(loan_borrower[[#This Row],[member_id]],Borrower[],5,FALSE)</f>
        <v>California</v>
      </c>
    </row>
    <row r="115" spans="1:10" x14ac:dyDescent="0.35">
      <c r="A115" s="1">
        <v>187</v>
      </c>
      <c r="B115" s="2">
        <v>140415529</v>
      </c>
      <c r="C115" s="1">
        <v>16000</v>
      </c>
      <c r="D115" s="1" t="s">
        <v>58</v>
      </c>
      <c r="E115" s="1">
        <v>12.73</v>
      </c>
      <c r="F115" s="1" t="s">
        <v>59</v>
      </c>
      <c r="G115" s="3" t="s">
        <v>60</v>
      </c>
      <c r="H115" s="1">
        <f>VLOOKUP(loan_borrower[[#This Row],[member_id]],Borrower[],3,FALSE)</f>
        <v>11.08</v>
      </c>
      <c r="I115" s="1">
        <f>VLOOKUP(loan_borrower[[#This Row],[member_id]],Borrower[],4,FALSE)</f>
        <v>0</v>
      </c>
      <c r="J115" s="1" t="str">
        <f>VLOOKUP(loan_borrower[[#This Row],[member_id]],Borrower[],5,FALSE)</f>
        <v>Michigan</v>
      </c>
    </row>
    <row r="116" spans="1:10" x14ac:dyDescent="0.35">
      <c r="A116" s="1">
        <v>188</v>
      </c>
      <c r="B116" s="2">
        <v>140232630</v>
      </c>
      <c r="C116" s="1">
        <v>15000</v>
      </c>
      <c r="D116" s="1" t="s">
        <v>61</v>
      </c>
      <c r="E116" s="1">
        <v>11.06</v>
      </c>
      <c r="F116" s="1" t="s">
        <v>59</v>
      </c>
      <c r="G116" s="3" t="s">
        <v>63</v>
      </c>
      <c r="H116" s="1">
        <f>VLOOKUP(loan_borrower[[#This Row],[member_id]],Borrower[],3,FALSE)</f>
        <v>24.85</v>
      </c>
      <c r="I116" s="1">
        <f>VLOOKUP(loan_borrower[[#This Row],[member_id]],Borrower[],4,FALSE)</f>
        <v>0</v>
      </c>
      <c r="J116" s="1" t="str">
        <f>VLOOKUP(loan_borrower[[#This Row],[member_id]],Borrower[],5,FALSE)</f>
        <v>New York</v>
      </c>
    </row>
    <row r="117" spans="1:10" x14ac:dyDescent="0.35">
      <c r="A117" s="1">
        <v>189</v>
      </c>
      <c r="B117" s="2">
        <v>136789066</v>
      </c>
      <c r="C117" s="1">
        <v>29225</v>
      </c>
      <c r="D117" s="1" t="s">
        <v>58</v>
      </c>
      <c r="E117" s="1">
        <v>11.55</v>
      </c>
      <c r="F117" s="1" t="s">
        <v>59</v>
      </c>
      <c r="G117" s="3" t="s">
        <v>60</v>
      </c>
      <c r="H117" s="1">
        <f>VLOOKUP(loan_borrower[[#This Row],[member_id]],Borrower[],3,FALSE)</f>
        <v>40.26</v>
      </c>
      <c r="I117" s="1">
        <f>VLOOKUP(loan_borrower[[#This Row],[member_id]],Borrower[],4,FALSE)</f>
        <v>33.75</v>
      </c>
      <c r="J117" s="1" t="str">
        <f>VLOOKUP(loan_borrower[[#This Row],[member_id]],Borrower[],5,FALSE)</f>
        <v>Texas</v>
      </c>
    </row>
    <row r="118" spans="1:10" x14ac:dyDescent="0.35">
      <c r="A118" s="1">
        <v>190</v>
      </c>
      <c r="B118" s="2">
        <v>127773438</v>
      </c>
      <c r="C118" s="1">
        <v>21000</v>
      </c>
      <c r="D118" s="1" t="s">
        <v>58</v>
      </c>
      <c r="E118" s="1">
        <v>10.9</v>
      </c>
      <c r="F118" s="1" t="s">
        <v>65</v>
      </c>
      <c r="G118" s="3" t="s">
        <v>60</v>
      </c>
      <c r="H118" s="1">
        <f>VLOOKUP(loan_borrower[[#This Row],[member_id]],Borrower[],3,FALSE)</f>
        <v>6.83</v>
      </c>
      <c r="I118" s="1">
        <f>VLOOKUP(loan_borrower[[#This Row],[member_id]],Borrower[],4,FALSE)</f>
        <v>17.690000000000001</v>
      </c>
      <c r="J118" s="1" t="str">
        <f>VLOOKUP(loan_borrower[[#This Row],[member_id]],Borrower[],5,FALSE)</f>
        <v>New York</v>
      </c>
    </row>
    <row r="119" spans="1:10" x14ac:dyDescent="0.35">
      <c r="A119" s="1">
        <v>191</v>
      </c>
      <c r="B119" s="2">
        <v>129001912</v>
      </c>
      <c r="C119" s="1">
        <v>12000</v>
      </c>
      <c r="D119" s="1" t="s">
        <v>58</v>
      </c>
      <c r="E119" s="1">
        <v>20</v>
      </c>
      <c r="F119" s="1" t="s">
        <v>65</v>
      </c>
      <c r="G119" s="3" t="s">
        <v>63</v>
      </c>
      <c r="H119" s="1">
        <f>VLOOKUP(loan_borrower[[#This Row],[member_id]],Borrower[],3,FALSE)</f>
        <v>22.8</v>
      </c>
      <c r="I119" s="1">
        <f>VLOOKUP(loan_borrower[[#This Row],[member_id]],Borrower[],4,FALSE)</f>
        <v>0</v>
      </c>
      <c r="J119" s="1" t="str">
        <f>VLOOKUP(loan_borrower[[#This Row],[member_id]],Borrower[],5,FALSE)</f>
        <v>Florida</v>
      </c>
    </row>
    <row r="120" spans="1:10" x14ac:dyDescent="0.35">
      <c r="A120" s="1">
        <v>192</v>
      </c>
      <c r="B120" s="2">
        <v>127267908</v>
      </c>
      <c r="C120" s="1">
        <v>12600</v>
      </c>
      <c r="D120" s="1" t="s">
        <v>61</v>
      </c>
      <c r="E120" s="1">
        <v>9.44</v>
      </c>
      <c r="F120" s="1" t="s">
        <v>59</v>
      </c>
      <c r="G120" s="3" t="s">
        <v>63</v>
      </c>
      <c r="H120" s="1">
        <f>VLOOKUP(loan_borrower[[#This Row],[member_id]],Borrower[],3,FALSE)</f>
        <v>22.13</v>
      </c>
      <c r="I120" s="1">
        <f>VLOOKUP(loan_borrower[[#This Row],[member_id]],Borrower[],4,FALSE)</f>
        <v>0</v>
      </c>
      <c r="J120" s="1" t="str">
        <f>VLOOKUP(loan_borrower[[#This Row],[member_id]],Borrower[],5,FALSE)</f>
        <v>Illinois</v>
      </c>
    </row>
    <row r="121" spans="1:10" x14ac:dyDescent="0.35">
      <c r="A121" s="1">
        <v>193</v>
      </c>
      <c r="B121" s="2">
        <v>127233819</v>
      </c>
      <c r="C121" s="1">
        <v>18000</v>
      </c>
      <c r="D121" s="1" t="s">
        <v>61</v>
      </c>
      <c r="E121" s="1">
        <v>10.42</v>
      </c>
      <c r="F121" s="1" t="s">
        <v>59</v>
      </c>
      <c r="G121" s="3" t="s">
        <v>60</v>
      </c>
      <c r="H121" s="1">
        <f>VLOOKUP(loan_borrower[[#This Row],[member_id]],Borrower[],3,FALSE)</f>
        <v>18.670000000000002</v>
      </c>
      <c r="I121" s="1">
        <f>VLOOKUP(loan_borrower[[#This Row],[member_id]],Borrower[],4,FALSE)</f>
        <v>0</v>
      </c>
      <c r="J121" s="1" t="str">
        <f>VLOOKUP(loan_borrower[[#This Row],[member_id]],Borrower[],5,FALSE)</f>
        <v>New York</v>
      </c>
    </row>
    <row r="122" spans="1:10" x14ac:dyDescent="0.35">
      <c r="A122" s="1">
        <v>194</v>
      </c>
      <c r="B122" s="2">
        <v>140579325</v>
      </c>
      <c r="C122" s="1">
        <v>5000</v>
      </c>
      <c r="D122" s="1" t="s">
        <v>61</v>
      </c>
      <c r="E122" s="1">
        <v>11.06</v>
      </c>
      <c r="F122" s="1" t="s">
        <v>59</v>
      </c>
      <c r="G122" s="3" t="s">
        <v>73</v>
      </c>
      <c r="H122" s="1">
        <f>VLOOKUP(loan_borrower[[#This Row],[member_id]],Borrower[],3,FALSE)</f>
        <v>27.39</v>
      </c>
      <c r="I122" s="1">
        <f>VLOOKUP(loan_borrower[[#This Row],[member_id]],Borrower[],4,FALSE)</f>
        <v>0</v>
      </c>
      <c r="J122" s="1" t="str">
        <f>VLOOKUP(loan_borrower[[#This Row],[member_id]],Borrower[],5,FALSE)</f>
        <v>Washington</v>
      </c>
    </row>
    <row r="123" spans="1:10" x14ac:dyDescent="0.35">
      <c r="A123" s="1">
        <v>195</v>
      </c>
      <c r="B123" s="2">
        <v>127766210</v>
      </c>
      <c r="C123" s="1">
        <v>13000</v>
      </c>
      <c r="D123" s="1" t="s">
        <v>58</v>
      </c>
      <c r="E123" s="1">
        <v>21.45</v>
      </c>
      <c r="F123" s="1" t="s">
        <v>59</v>
      </c>
      <c r="G123" s="3" t="s">
        <v>60</v>
      </c>
      <c r="H123" s="1">
        <f>VLOOKUP(loan_borrower[[#This Row],[member_id]],Borrower[],3,FALSE)</f>
        <v>18.600000000000001</v>
      </c>
      <c r="I123" s="1">
        <f>VLOOKUP(loan_borrower[[#This Row],[member_id]],Borrower[],4,FALSE)</f>
        <v>0</v>
      </c>
      <c r="J123" s="1" t="str">
        <f>VLOOKUP(loan_borrower[[#This Row],[member_id]],Borrower[],5,FALSE)</f>
        <v>Tennessee</v>
      </c>
    </row>
    <row r="124" spans="1:10" x14ac:dyDescent="0.35">
      <c r="A124" s="1">
        <v>196</v>
      </c>
      <c r="B124" s="2">
        <v>140223915</v>
      </c>
      <c r="C124" s="1">
        <v>11000</v>
      </c>
      <c r="D124" s="1" t="s">
        <v>58</v>
      </c>
      <c r="E124" s="1">
        <v>20.89</v>
      </c>
      <c r="F124" s="1" t="s">
        <v>59</v>
      </c>
      <c r="G124" s="3" t="s">
        <v>60</v>
      </c>
      <c r="H124" s="1">
        <f>VLOOKUP(loan_borrower[[#This Row],[member_id]],Borrower[],3,FALSE)</f>
        <v>21.7</v>
      </c>
      <c r="I124" s="1">
        <f>VLOOKUP(loan_borrower[[#This Row],[member_id]],Borrower[],4,FALSE)</f>
        <v>0</v>
      </c>
      <c r="J124" s="1" t="str">
        <f>VLOOKUP(loan_borrower[[#This Row],[member_id]],Borrower[],5,FALSE)</f>
        <v>Rhode Island</v>
      </c>
    </row>
    <row r="125" spans="1:10" x14ac:dyDescent="0.35">
      <c r="A125" s="1">
        <v>197</v>
      </c>
      <c r="B125" s="2">
        <v>138926397</v>
      </c>
      <c r="C125" s="1">
        <v>15000</v>
      </c>
      <c r="D125" s="1" t="s">
        <v>61</v>
      </c>
      <c r="E125" s="1">
        <v>8.4600000000000009</v>
      </c>
      <c r="F125" s="1" t="s">
        <v>59</v>
      </c>
      <c r="G125" s="3" t="s">
        <v>60</v>
      </c>
      <c r="H125" s="1">
        <f>VLOOKUP(loan_borrower[[#This Row],[member_id]],Borrower[],3,FALSE)</f>
        <v>1.54</v>
      </c>
      <c r="I125" s="1">
        <f>VLOOKUP(loan_borrower[[#This Row],[member_id]],Borrower[],4,FALSE)</f>
        <v>0</v>
      </c>
      <c r="J125" s="1" t="str">
        <f>VLOOKUP(loan_borrower[[#This Row],[member_id]],Borrower[],5,FALSE)</f>
        <v>California</v>
      </c>
    </row>
    <row r="126" spans="1:10" x14ac:dyDescent="0.35">
      <c r="A126" s="1">
        <v>198</v>
      </c>
      <c r="B126" s="2">
        <v>128691793</v>
      </c>
      <c r="C126" s="1">
        <v>12000</v>
      </c>
      <c r="D126" s="1" t="s">
        <v>61</v>
      </c>
      <c r="E126" s="1">
        <v>20</v>
      </c>
      <c r="F126" s="1" t="s">
        <v>59</v>
      </c>
      <c r="G126" s="3" t="s">
        <v>71</v>
      </c>
      <c r="H126" s="1">
        <f>VLOOKUP(loan_borrower[[#This Row],[member_id]],Borrower[],3,FALSE)</f>
        <v>12.6</v>
      </c>
      <c r="I126" s="1">
        <f>VLOOKUP(loan_borrower[[#This Row],[member_id]],Borrower[],4,FALSE)</f>
        <v>0</v>
      </c>
      <c r="J126" s="1" t="str">
        <f>VLOOKUP(loan_borrower[[#This Row],[member_id]],Borrower[],5,FALSE)</f>
        <v>Connecticut</v>
      </c>
    </row>
    <row r="127" spans="1:10" x14ac:dyDescent="0.35">
      <c r="A127" s="1">
        <v>205</v>
      </c>
      <c r="B127" s="2">
        <v>126314685</v>
      </c>
      <c r="C127" s="1">
        <v>20000</v>
      </c>
      <c r="D127" s="1" t="s">
        <v>61</v>
      </c>
      <c r="E127" s="1">
        <v>12.62</v>
      </c>
      <c r="F127" s="1" t="s">
        <v>68</v>
      </c>
      <c r="G127" s="3" t="s">
        <v>60</v>
      </c>
      <c r="H127" s="1">
        <f>VLOOKUP(loan_borrower[[#This Row],[member_id]],Borrower[],3,FALSE)</f>
        <v>33.94</v>
      </c>
      <c r="I127" s="1">
        <f>VLOOKUP(loan_borrower[[#This Row],[member_id]],Borrower[],4,FALSE)</f>
        <v>0</v>
      </c>
      <c r="J127" s="1" t="str">
        <f>VLOOKUP(loan_borrower[[#This Row],[member_id]],Borrower[],5,FALSE)</f>
        <v>Texas</v>
      </c>
    </row>
    <row r="128" spans="1:10" x14ac:dyDescent="0.35">
      <c r="A128" s="1">
        <v>206</v>
      </c>
      <c r="B128" s="2">
        <v>140414751</v>
      </c>
      <c r="C128" s="1">
        <v>18000</v>
      </c>
      <c r="D128" s="1" t="s">
        <v>61</v>
      </c>
      <c r="E128" s="1">
        <v>12.73</v>
      </c>
      <c r="F128" s="1" t="s">
        <v>59</v>
      </c>
      <c r="G128" s="3" t="s">
        <v>60</v>
      </c>
      <c r="H128" s="1">
        <f>VLOOKUP(loan_borrower[[#This Row],[member_id]],Borrower[],3,FALSE)</f>
        <v>5.1100000000000003</v>
      </c>
      <c r="I128" s="1">
        <f>VLOOKUP(loan_borrower[[#This Row],[member_id]],Borrower[],4,FALSE)</f>
        <v>0</v>
      </c>
      <c r="J128" s="1" t="str">
        <f>VLOOKUP(loan_borrower[[#This Row],[member_id]],Borrower[],5,FALSE)</f>
        <v>Wisconsin</v>
      </c>
    </row>
    <row r="129" spans="1:10" x14ac:dyDescent="0.35">
      <c r="A129" s="1">
        <v>207</v>
      </c>
      <c r="B129" s="2">
        <v>128355798</v>
      </c>
      <c r="C129" s="1">
        <v>4200</v>
      </c>
      <c r="D129" s="1" t="s">
        <v>61</v>
      </c>
      <c r="E129" s="1">
        <v>10.42</v>
      </c>
      <c r="F129" s="1" t="s">
        <v>65</v>
      </c>
      <c r="G129" s="3" t="s">
        <v>60</v>
      </c>
      <c r="H129" s="1">
        <f>VLOOKUP(loan_borrower[[#This Row],[member_id]],Borrower[],3,FALSE)</f>
        <v>4.6100000000000003</v>
      </c>
      <c r="I129" s="1">
        <f>VLOOKUP(loan_borrower[[#This Row],[member_id]],Borrower[],4,FALSE)</f>
        <v>0</v>
      </c>
      <c r="J129" s="1" t="str">
        <f>VLOOKUP(loan_borrower[[#This Row],[member_id]],Borrower[],5,FALSE)</f>
        <v>Michigan</v>
      </c>
    </row>
    <row r="130" spans="1:10" x14ac:dyDescent="0.35">
      <c r="A130" s="1">
        <v>208</v>
      </c>
      <c r="B130" s="2">
        <v>136853573</v>
      </c>
      <c r="C130" s="1">
        <v>40000</v>
      </c>
      <c r="D130" s="1" t="s">
        <v>58</v>
      </c>
      <c r="E130" s="1">
        <v>11.55</v>
      </c>
      <c r="F130" s="1" t="s">
        <v>59</v>
      </c>
      <c r="G130" s="3" t="s">
        <v>73</v>
      </c>
      <c r="H130" s="1">
        <f>VLOOKUP(loan_borrower[[#This Row],[member_id]],Borrower[],3,FALSE)</f>
        <v>50.98</v>
      </c>
      <c r="I130" s="1">
        <f>VLOOKUP(loan_borrower[[#This Row],[member_id]],Borrower[],4,FALSE)</f>
        <v>20.14</v>
      </c>
      <c r="J130" s="1" t="str">
        <f>VLOOKUP(loan_borrower[[#This Row],[member_id]],Borrower[],5,FALSE)</f>
        <v>Florida</v>
      </c>
    </row>
    <row r="131" spans="1:10" x14ac:dyDescent="0.35">
      <c r="A131" s="1">
        <v>209</v>
      </c>
      <c r="B131" s="2">
        <v>128358653</v>
      </c>
      <c r="C131" s="1">
        <v>9000</v>
      </c>
      <c r="D131" s="1" t="s">
        <v>61</v>
      </c>
      <c r="E131" s="1">
        <v>7.97</v>
      </c>
      <c r="F131" s="1" t="s">
        <v>59</v>
      </c>
      <c r="G131" s="3" t="s">
        <v>60</v>
      </c>
      <c r="H131" s="1">
        <f>VLOOKUP(loan_borrower[[#This Row],[member_id]],Borrower[],3,FALSE)</f>
        <v>15</v>
      </c>
      <c r="I131" s="1">
        <f>VLOOKUP(loan_borrower[[#This Row],[member_id]],Borrower[],4,FALSE)</f>
        <v>0</v>
      </c>
      <c r="J131" s="1" t="str">
        <f>VLOOKUP(loan_borrower[[#This Row],[member_id]],Borrower[],5,FALSE)</f>
        <v>Oklahoma</v>
      </c>
    </row>
    <row r="132" spans="1:10" x14ac:dyDescent="0.35">
      <c r="A132" s="1">
        <v>210</v>
      </c>
      <c r="B132" s="2">
        <v>137669716</v>
      </c>
      <c r="C132" s="1">
        <v>8400</v>
      </c>
      <c r="D132" s="1" t="s">
        <v>61</v>
      </c>
      <c r="E132" s="1">
        <v>15.02</v>
      </c>
      <c r="F132" s="1" t="s">
        <v>59</v>
      </c>
      <c r="G132" s="3" t="s">
        <v>60</v>
      </c>
      <c r="H132" s="1">
        <f>VLOOKUP(loan_borrower[[#This Row],[member_id]],Borrower[],3,FALSE)</f>
        <v>25.64</v>
      </c>
      <c r="I132" s="1">
        <f>VLOOKUP(loan_borrower[[#This Row],[member_id]],Borrower[],4,FALSE)</f>
        <v>0</v>
      </c>
      <c r="J132" s="1" t="str">
        <f>VLOOKUP(loan_borrower[[#This Row],[member_id]],Borrower[],5,FALSE)</f>
        <v>Florida</v>
      </c>
    </row>
    <row r="133" spans="1:10" x14ac:dyDescent="0.35">
      <c r="A133" s="1">
        <v>211</v>
      </c>
      <c r="B133" s="2">
        <v>138921337</v>
      </c>
      <c r="C133" s="1">
        <v>12000</v>
      </c>
      <c r="D133" s="1" t="s">
        <v>61</v>
      </c>
      <c r="E133" s="1">
        <v>7.21</v>
      </c>
      <c r="F133" s="1" t="s">
        <v>59</v>
      </c>
      <c r="G133" s="3" t="s">
        <v>60</v>
      </c>
      <c r="H133" s="1">
        <f>VLOOKUP(loan_borrower[[#This Row],[member_id]],Borrower[],3,FALSE)</f>
        <v>23.37</v>
      </c>
      <c r="I133" s="1">
        <f>VLOOKUP(loan_borrower[[#This Row],[member_id]],Borrower[],4,FALSE)</f>
        <v>0</v>
      </c>
      <c r="J133" s="1" t="str">
        <f>VLOOKUP(loan_borrower[[#This Row],[member_id]],Borrower[],5,FALSE)</f>
        <v>New York</v>
      </c>
    </row>
    <row r="134" spans="1:10" x14ac:dyDescent="0.35">
      <c r="A134" s="1">
        <v>212</v>
      </c>
      <c r="B134" s="2">
        <v>129916562</v>
      </c>
      <c r="C134" s="1">
        <v>6000</v>
      </c>
      <c r="D134" s="1" t="s">
        <v>61</v>
      </c>
      <c r="E134" s="1">
        <v>6.07</v>
      </c>
      <c r="F134" s="1" t="s">
        <v>59</v>
      </c>
      <c r="G134" s="3" t="s">
        <v>60</v>
      </c>
      <c r="H134" s="1">
        <f>VLOOKUP(loan_borrower[[#This Row],[member_id]],Borrower[],3,FALSE)</f>
        <v>0.74</v>
      </c>
      <c r="I134" s="1">
        <f>VLOOKUP(loan_borrower[[#This Row],[member_id]],Borrower[],4,FALSE)</f>
        <v>0</v>
      </c>
      <c r="J134" s="1" t="str">
        <f>VLOOKUP(loan_borrower[[#This Row],[member_id]],Borrower[],5,FALSE)</f>
        <v>Washington</v>
      </c>
    </row>
    <row r="135" spans="1:10" x14ac:dyDescent="0.35">
      <c r="A135" s="1">
        <v>213</v>
      </c>
      <c r="B135" s="2">
        <v>140121625</v>
      </c>
      <c r="C135" s="1">
        <v>1200</v>
      </c>
      <c r="D135" s="1" t="s">
        <v>61</v>
      </c>
      <c r="E135" s="1">
        <v>23.4</v>
      </c>
      <c r="F135" s="1" t="s">
        <v>65</v>
      </c>
      <c r="G135" s="3" t="s">
        <v>73</v>
      </c>
      <c r="H135" s="1">
        <f>VLOOKUP(loan_borrower[[#This Row],[member_id]],Borrower[],3,FALSE)</f>
        <v>30.19</v>
      </c>
      <c r="I135" s="1">
        <f>VLOOKUP(loan_borrower[[#This Row],[member_id]],Borrower[],4,FALSE)</f>
        <v>0</v>
      </c>
      <c r="J135" s="1" t="str">
        <f>VLOOKUP(loan_borrower[[#This Row],[member_id]],Borrower[],5,FALSE)</f>
        <v>Texas</v>
      </c>
    </row>
    <row r="136" spans="1:10" x14ac:dyDescent="0.35">
      <c r="A136" s="1">
        <v>214</v>
      </c>
      <c r="B136" s="2">
        <v>138384775</v>
      </c>
      <c r="C136" s="1">
        <v>35000</v>
      </c>
      <c r="D136" s="1" t="s">
        <v>58</v>
      </c>
      <c r="E136" s="1">
        <v>28.72</v>
      </c>
      <c r="F136" s="1" t="s">
        <v>59</v>
      </c>
      <c r="G136" s="3" t="s">
        <v>60</v>
      </c>
      <c r="H136" s="1">
        <f>VLOOKUP(loan_borrower[[#This Row],[member_id]],Borrower[],3,FALSE)</f>
        <v>40</v>
      </c>
      <c r="I136" s="1">
        <f>VLOOKUP(loan_borrower[[#This Row],[member_id]],Borrower[],4,FALSE)</f>
        <v>21.68</v>
      </c>
      <c r="J136" s="1" t="str">
        <f>VLOOKUP(loan_borrower[[#This Row],[member_id]],Borrower[],5,FALSE)</f>
        <v>North Carolina</v>
      </c>
    </row>
    <row r="137" spans="1:10" x14ac:dyDescent="0.35">
      <c r="A137" s="1">
        <v>215</v>
      </c>
      <c r="B137" s="2">
        <v>127486138</v>
      </c>
      <c r="C137" s="1">
        <v>14400</v>
      </c>
      <c r="D137" s="1" t="s">
        <v>61</v>
      </c>
      <c r="E137" s="1">
        <v>7.97</v>
      </c>
      <c r="F137" s="1" t="s">
        <v>59</v>
      </c>
      <c r="G137" s="3" t="s">
        <v>66</v>
      </c>
      <c r="H137" s="1">
        <f>VLOOKUP(loan_borrower[[#This Row],[member_id]],Borrower[],3,FALSE)</f>
        <v>13.9</v>
      </c>
      <c r="I137" s="1">
        <f>VLOOKUP(loan_borrower[[#This Row],[member_id]],Borrower[],4,FALSE)</f>
        <v>0</v>
      </c>
      <c r="J137" s="1" t="str">
        <f>VLOOKUP(loan_borrower[[#This Row],[member_id]],Borrower[],5,FALSE)</f>
        <v>Ohio</v>
      </c>
    </row>
    <row r="138" spans="1:10" x14ac:dyDescent="0.35">
      <c r="A138" s="1">
        <v>216</v>
      </c>
      <c r="B138" s="2">
        <v>128767613</v>
      </c>
      <c r="C138" s="1">
        <v>16000</v>
      </c>
      <c r="D138" s="1" t="s">
        <v>61</v>
      </c>
      <c r="E138" s="1">
        <v>9.44</v>
      </c>
      <c r="F138" s="1" t="s">
        <v>65</v>
      </c>
      <c r="G138" s="3" t="s">
        <v>64</v>
      </c>
      <c r="H138" s="1">
        <f>VLOOKUP(loan_borrower[[#This Row],[member_id]],Borrower[],3,FALSE)</f>
        <v>19.079999999999998</v>
      </c>
      <c r="I138" s="1">
        <f>VLOOKUP(loan_borrower[[#This Row],[member_id]],Borrower[],4,FALSE)</f>
        <v>0</v>
      </c>
      <c r="J138" s="1" t="str">
        <f>VLOOKUP(loan_borrower[[#This Row],[member_id]],Borrower[],5,FALSE)</f>
        <v>Tennessee</v>
      </c>
    </row>
    <row r="139" spans="1:10" x14ac:dyDescent="0.35">
      <c r="A139" s="1">
        <v>217</v>
      </c>
      <c r="B139" s="2">
        <v>140743291</v>
      </c>
      <c r="C139" s="1">
        <v>26975</v>
      </c>
      <c r="D139" s="1" t="s">
        <v>61</v>
      </c>
      <c r="E139" s="1">
        <v>10.47</v>
      </c>
      <c r="F139" s="1" t="s">
        <v>59</v>
      </c>
      <c r="G139" s="3" t="s">
        <v>60</v>
      </c>
      <c r="H139" s="1">
        <f>VLOOKUP(loan_borrower[[#This Row],[member_id]],Borrower[],3,FALSE)</f>
        <v>9.48</v>
      </c>
      <c r="I139" s="1">
        <f>VLOOKUP(loan_borrower[[#This Row],[member_id]],Borrower[],4,FALSE)</f>
        <v>0</v>
      </c>
      <c r="J139" s="1" t="str">
        <f>VLOOKUP(loan_borrower[[#This Row],[member_id]],Borrower[],5,FALSE)</f>
        <v>North Carolina</v>
      </c>
    </row>
    <row r="140" spans="1:10" x14ac:dyDescent="0.35">
      <c r="A140" s="1">
        <v>218</v>
      </c>
      <c r="B140" s="2">
        <v>126775633</v>
      </c>
      <c r="C140" s="1">
        <v>38650</v>
      </c>
      <c r="D140" s="1" t="s">
        <v>61</v>
      </c>
      <c r="E140" s="1">
        <v>11.99</v>
      </c>
      <c r="F140" s="1" t="s">
        <v>65</v>
      </c>
      <c r="G140" s="3" t="s">
        <v>60</v>
      </c>
      <c r="H140" s="1">
        <f>VLOOKUP(loan_borrower[[#This Row],[member_id]],Borrower[],3,FALSE)</f>
        <v>17.66</v>
      </c>
      <c r="I140" s="1">
        <f>VLOOKUP(loan_borrower[[#This Row],[member_id]],Borrower[],4,FALSE)</f>
        <v>0</v>
      </c>
      <c r="J140" s="1" t="str">
        <f>VLOOKUP(loan_borrower[[#This Row],[member_id]],Borrower[],5,FALSE)</f>
        <v>North Carolina</v>
      </c>
    </row>
    <row r="141" spans="1:10" x14ac:dyDescent="0.35">
      <c r="A141" s="1">
        <v>219</v>
      </c>
      <c r="B141" s="2">
        <v>125994123</v>
      </c>
      <c r="C141" s="1">
        <v>16800</v>
      </c>
      <c r="D141" s="1" t="s">
        <v>61</v>
      </c>
      <c r="E141" s="1">
        <v>9.44</v>
      </c>
      <c r="F141" s="1" t="s">
        <v>59</v>
      </c>
      <c r="G141" s="3" t="s">
        <v>63</v>
      </c>
      <c r="H141" s="1">
        <f>VLOOKUP(loan_borrower[[#This Row],[member_id]],Borrower[],3,FALSE)</f>
        <v>18.55</v>
      </c>
      <c r="I141" s="1">
        <f>VLOOKUP(loan_borrower[[#This Row],[member_id]],Borrower[],4,FALSE)</f>
        <v>0</v>
      </c>
      <c r="J141" s="1" t="str">
        <f>VLOOKUP(loan_borrower[[#This Row],[member_id]],Borrower[],5,FALSE)</f>
        <v>California</v>
      </c>
    </row>
    <row r="142" spans="1:10" x14ac:dyDescent="0.35">
      <c r="A142" s="1">
        <v>220</v>
      </c>
      <c r="B142" s="2">
        <v>137324029</v>
      </c>
      <c r="C142" s="1">
        <v>13500</v>
      </c>
      <c r="D142" s="1" t="s">
        <v>58</v>
      </c>
      <c r="E142" s="1">
        <v>10.08</v>
      </c>
      <c r="F142" s="1" t="s">
        <v>59</v>
      </c>
      <c r="G142" s="3" t="s">
        <v>60</v>
      </c>
      <c r="H142" s="1">
        <f>VLOOKUP(loan_borrower[[#This Row],[member_id]],Borrower[],3,FALSE)</f>
        <v>71.66</v>
      </c>
      <c r="I142" s="1">
        <f>VLOOKUP(loan_borrower[[#This Row],[member_id]],Borrower[],4,FALSE)</f>
        <v>34.61</v>
      </c>
      <c r="J142" s="1" t="str">
        <f>VLOOKUP(loan_borrower[[#This Row],[member_id]],Borrower[],5,FALSE)</f>
        <v>Pennsylvania</v>
      </c>
    </row>
    <row r="143" spans="1:10" x14ac:dyDescent="0.35">
      <c r="A143" s="1">
        <v>221</v>
      </c>
      <c r="B143" s="2">
        <v>138287328</v>
      </c>
      <c r="C143" s="1">
        <v>35000</v>
      </c>
      <c r="D143" s="1" t="s">
        <v>58</v>
      </c>
      <c r="E143" s="1">
        <v>6.11</v>
      </c>
      <c r="F143" s="1" t="s">
        <v>59</v>
      </c>
      <c r="G143" s="3" t="s">
        <v>63</v>
      </c>
      <c r="H143" s="1">
        <f>VLOOKUP(loan_borrower[[#This Row],[member_id]],Borrower[],3,FALSE)</f>
        <v>27.09</v>
      </c>
      <c r="I143" s="1">
        <f>VLOOKUP(loan_borrower[[#This Row],[member_id]],Borrower[],4,FALSE)</f>
        <v>16.690000000000001</v>
      </c>
      <c r="J143" s="1" t="str">
        <f>VLOOKUP(loan_borrower[[#This Row],[member_id]],Borrower[],5,FALSE)</f>
        <v>Colorado</v>
      </c>
    </row>
    <row r="144" spans="1:10" x14ac:dyDescent="0.35">
      <c r="A144" s="1">
        <v>250</v>
      </c>
      <c r="B144" s="2">
        <v>140379299</v>
      </c>
      <c r="C144" s="1">
        <v>10000</v>
      </c>
      <c r="D144" s="1" t="s">
        <v>61</v>
      </c>
      <c r="E144" s="1">
        <v>7.84</v>
      </c>
      <c r="F144" s="1" t="s">
        <v>59</v>
      </c>
      <c r="G144" s="3" t="s">
        <v>63</v>
      </c>
      <c r="H144" s="1">
        <f>VLOOKUP(loan_borrower[[#This Row],[member_id]],Borrower[],3,FALSE)</f>
        <v>22.79</v>
      </c>
      <c r="I144" s="1">
        <f>VLOOKUP(loan_borrower[[#This Row],[member_id]],Borrower[],4,FALSE)</f>
        <v>0</v>
      </c>
      <c r="J144" s="1" t="str">
        <f>VLOOKUP(loan_borrower[[#This Row],[member_id]],Borrower[],5,FALSE)</f>
        <v>Texas</v>
      </c>
    </row>
    <row r="145" spans="1:10" x14ac:dyDescent="0.35">
      <c r="A145" s="1">
        <v>251</v>
      </c>
      <c r="B145" s="2">
        <v>130302389</v>
      </c>
      <c r="C145" s="1">
        <v>5000</v>
      </c>
      <c r="D145" s="1" t="s">
        <v>61</v>
      </c>
      <c r="E145" s="1">
        <v>9.92</v>
      </c>
      <c r="F145" s="1" t="s">
        <v>59</v>
      </c>
      <c r="G145" s="3" t="s">
        <v>60</v>
      </c>
      <c r="H145" s="1">
        <f>VLOOKUP(loan_borrower[[#This Row],[member_id]],Borrower[],3,FALSE)</f>
        <v>22.15</v>
      </c>
      <c r="I145" s="1">
        <f>VLOOKUP(loan_borrower[[#This Row],[member_id]],Borrower[],4,FALSE)</f>
        <v>0</v>
      </c>
      <c r="J145" s="1" t="str">
        <f>VLOOKUP(loan_borrower[[#This Row],[member_id]],Borrower[],5,FALSE)</f>
        <v>Texas</v>
      </c>
    </row>
    <row r="146" spans="1:10" x14ac:dyDescent="0.35">
      <c r="A146" s="1">
        <v>252</v>
      </c>
      <c r="B146" s="2">
        <v>140435434</v>
      </c>
      <c r="C146" s="1">
        <v>35000</v>
      </c>
      <c r="D146" s="1" t="s">
        <v>61</v>
      </c>
      <c r="E146" s="1">
        <v>6.11</v>
      </c>
      <c r="F146" s="1" t="s">
        <v>65</v>
      </c>
      <c r="G146" s="3" t="s">
        <v>66</v>
      </c>
      <c r="H146" s="1">
        <f>VLOOKUP(loan_borrower[[#This Row],[member_id]],Borrower[],3,FALSE)</f>
        <v>5.71</v>
      </c>
      <c r="I146" s="1">
        <f>VLOOKUP(loan_borrower[[#This Row],[member_id]],Borrower[],4,FALSE)</f>
        <v>0</v>
      </c>
      <c r="J146" s="1" t="str">
        <f>VLOOKUP(loan_borrower[[#This Row],[member_id]],Borrower[],5,FALSE)</f>
        <v>Texas</v>
      </c>
    </row>
    <row r="147" spans="1:10" x14ac:dyDescent="0.35">
      <c r="A147" s="1">
        <v>253</v>
      </c>
      <c r="B147" s="2">
        <v>128229253</v>
      </c>
      <c r="C147" s="1">
        <v>32000</v>
      </c>
      <c r="D147" s="1" t="s">
        <v>61</v>
      </c>
      <c r="E147" s="1">
        <v>19.03</v>
      </c>
      <c r="F147" s="1" t="s">
        <v>59</v>
      </c>
      <c r="G147" s="3" t="s">
        <v>60</v>
      </c>
      <c r="H147" s="1">
        <f>VLOOKUP(loan_borrower[[#This Row],[member_id]],Borrower[],3,FALSE)</f>
        <v>48.15</v>
      </c>
      <c r="I147" s="1">
        <f>VLOOKUP(loan_borrower[[#This Row],[member_id]],Borrower[],4,FALSE)</f>
        <v>29.11</v>
      </c>
      <c r="J147" s="1" t="str">
        <f>VLOOKUP(loan_borrower[[#This Row],[member_id]],Borrower[],5,FALSE)</f>
        <v>Florida</v>
      </c>
    </row>
    <row r="148" spans="1:10" x14ac:dyDescent="0.35">
      <c r="A148" s="1">
        <v>254</v>
      </c>
      <c r="B148" s="2">
        <v>137229928</v>
      </c>
      <c r="C148" s="1">
        <v>8000</v>
      </c>
      <c r="D148" s="1" t="s">
        <v>61</v>
      </c>
      <c r="E148" s="1">
        <v>7.21</v>
      </c>
      <c r="F148" s="1" t="s">
        <v>59</v>
      </c>
      <c r="G148" s="3" t="s">
        <v>60</v>
      </c>
      <c r="H148" s="1">
        <f>VLOOKUP(loan_borrower[[#This Row],[member_id]],Borrower[],3,FALSE)</f>
        <v>7.39</v>
      </c>
      <c r="I148" s="1">
        <f>VLOOKUP(loan_borrower[[#This Row],[member_id]],Borrower[],4,FALSE)</f>
        <v>0</v>
      </c>
      <c r="J148" s="1" t="str">
        <f>VLOOKUP(loan_borrower[[#This Row],[member_id]],Borrower[],5,FALSE)</f>
        <v>California</v>
      </c>
    </row>
    <row r="149" spans="1:10" x14ac:dyDescent="0.35">
      <c r="A149" s="1">
        <v>255</v>
      </c>
      <c r="B149" s="2">
        <v>128734364</v>
      </c>
      <c r="C149" s="1">
        <v>12000</v>
      </c>
      <c r="D149" s="1" t="s">
        <v>61</v>
      </c>
      <c r="E149" s="1">
        <v>14.08</v>
      </c>
      <c r="F149" s="1" t="s">
        <v>65</v>
      </c>
      <c r="G149" s="3" t="s">
        <v>60</v>
      </c>
      <c r="H149" s="1">
        <f>VLOOKUP(loan_borrower[[#This Row],[member_id]],Borrower[],3,FALSE)</f>
        <v>6.99</v>
      </c>
      <c r="I149" s="1">
        <f>VLOOKUP(loan_borrower[[#This Row],[member_id]],Borrower[],4,FALSE)</f>
        <v>0</v>
      </c>
      <c r="J149" s="1" t="str">
        <f>VLOOKUP(loan_borrower[[#This Row],[member_id]],Borrower[],5,FALSE)</f>
        <v>California</v>
      </c>
    </row>
    <row r="150" spans="1:10" x14ac:dyDescent="0.35">
      <c r="A150" s="1">
        <v>256</v>
      </c>
      <c r="B150" s="2">
        <v>136897850</v>
      </c>
      <c r="C150" s="1">
        <v>40000</v>
      </c>
      <c r="D150" s="1" t="s">
        <v>58</v>
      </c>
      <c r="E150" s="1">
        <v>12.73</v>
      </c>
      <c r="F150" s="1" t="s">
        <v>65</v>
      </c>
      <c r="G150" s="3" t="s">
        <v>60</v>
      </c>
      <c r="H150" s="1">
        <f>VLOOKUP(loan_borrower[[#This Row],[member_id]],Borrower[],3,FALSE)</f>
        <v>25.09</v>
      </c>
      <c r="I150" s="1">
        <f>VLOOKUP(loan_borrower[[#This Row],[member_id]],Borrower[],4,FALSE)</f>
        <v>0</v>
      </c>
      <c r="J150" s="1" t="str">
        <f>VLOOKUP(loan_borrower[[#This Row],[member_id]],Borrower[],5,FALSE)</f>
        <v>Washington</v>
      </c>
    </row>
    <row r="151" spans="1:10" x14ac:dyDescent="0.35">
      <c r="A151" s="1">
        <v>257</v>
      </c>
      <c r="B151" s="2">
        <v>134596012</v>
      </c>
      <c r="C151" s="1">
        <v>25000</v>
      </c>
      <c r="D151" s="1" t="s">
        <v>58</v>
      </c>
      <c r="E151" s="1">
        <v>12.13</v>
      </c>
      <c r="F151" s="1" t="s">
        <v>59</v>
      </c>
      <c r="G151" s="3" t="s">
        <v>63</v>
      </c>
      <c r="H151" s="1">
        <f>VLOOKUP(loan_borrower[[#This Row],[member_id]],Borrower[],3,FALSE)</f>
        <v>13.94</v>
      </c>
      <c r="I151" s="1">
        <f>VLOOKUP(loan_borrower[[#This Row],[member_id]],Borrower[],4,FALSE)</f>
        <v>0</v>
      </c>
      <c r="J151" s="1" t="str">
        <f>VLOOKUP(loan_borrower[[#This Row],[member_id]],Borrower[],5,FALSE)</f>
        <v>California</v>
      </c>
    </row>
    <row r="152" spans="1:10" x14ac:dyDescent="0.35">
      <c r="A152" s="1">
        <v>258</v>
      </c>
      <c r="B152" s="2">
        <v>139979546</v>
      </c>
      <c r="C152" s="1">
        <v>15000</v>
      </c>
      <c r="D152" s="1" t="s">
        <v>58</v>
      </c>
      <c r="E152" s="1">
        <v>20.89</v>
      </c>
      <c r="F152" s="1" t="s">
        <v>59</v>
      </c>
      <c r="G152" s="3" t="s">
        <v>60</v>
      </c>
      <c r="H152" s="1">
        <f>VLOOKUP(loan_borrower[[#This Row],[member_id]],Borrower[],3,FALSE)</f>
        <v>17.95</v>
      </c>
      <c r="I152" s="1">
        <f>VLOOKUP(loan_borrower[[#This Row],[member_id]],Borrower[],4,FALSE)</f>
        <v>0</v>
      </c>
      <c r="J152" s="1" t="str">
        <f>VLOOKUP(loan_borrower[[#This Row],[member_id]],Borrower[],5,FALSE)</f>
        <v>Texas</v>
      </c>
    </row>
    <row r="153" spans="1:10" x14ac:dyDescent="0.35">
      <c r="A153" s="1">
        <v>259</v>
      </c>
      <c r="B153" s="2">
        <v>130073447</v>
      </c>
      <c r="C153" s="1">
        <v>2500</v>
      </c>
      <c r="D153" s="1" t="s">
        <v>61</v>
      </c>
      <c r="E153" s="1">
        <v>12.61</v>
      </c>
      <c r="F153" s="1" t="s">
        <v>59</v>
      </c>
      <c r="G153" s="3" t="s">
        <v>63</v>
      </c>
      <c r="H153" s="1">
        <f>VLOOKUP(loan_borrower[[#This Row],[member_id]],Borrower[],3,FALSE)</f>
        <v>26.07</v>
      </c>
      <c r="I153" s="1">
        <f>VLOOKUP(loan_borrower[[#This Row],[member_id]],Borrower[],4,FALSE)</f>
        <v>0</v>
      </c>
      <c r="J153" s="1" t="str">
        <f>VLOOKUP(loan_borrower[[#This Row],[member_id]],Borrower[],5,FALSE)</f>
        <v>Missouri</v>
      </c>
    </row>
    <row r="154" spans="1:10" x14ac:dyDescent="0.35">
      <c r="A154" s="1">
        <v>260</v>
      </c>
      <c r="B154" s="2">
        <v>126904809</v>
      </c>
      <c r="C154" s="1">
        <v>40000</v>
      </c>
      <c r="D154" s="1" t="s">
        <v>58</v>
      </c>
      <c r="E154" s="1">
        <v>10.42</v>
      </c>
      <c r="F154" s="1" t="s">
        <v>59</v>
      </c>
      <c r="G154" s="3" t="s">
        <v>60</v>
      </c>
      <c r="H154" s="1">
        <f>VLOOKUP(loan_borrower[[#This Row],[member_id]],Borrower[],3,FALSE)</f>
        <v>15.85</v>
      </c>
      <c r="I154" s="1">
        <f>VLOOKUP(loan_borrower[[#This Row],[member_id]],Borrower[],4,FALSE)</f>
        <v>0</v>
      </c>
      <c r="J154" s="1" t="str">
        <f>VLOOKUP(loan_borrower[[#This Row],[member_id]],Borrower[],5,FALSE)</f>
        <v>Missouri</v>
      </c>
    </row>
    <row r="155" spans="1:10" x14ac:dyDescent="0.35">
      <c r="A155" s="1">
        <v>261</v>
      </c>
      <c r="B155" s="2">
        <v>130254553</v>
      </c>
      <c r="C155" s="1">
        <v>9200</v>
      </c>
      <c r="D155" s="1" t="s">
        <v>61</v>
      </c>
      <c r="E155" s="1">
        <v>23.87</v>
      </c>
      <c r="F155" s="1" t="s">
        <v>59</v>
      </c>
      <c r="G155" s="3" t="s">
        <v>60</v>
      </c>
      <c r="H155" s="1">
        <f>VLOOKUP(loan_borrower[[#This Row],[member_id]],Borrower[],3,FALSE)</f>
        <v>12.59</v>
      </c>
      <c r="I155" s="1">
        <f>VLOOKUP(loan_borrower[[#This Row],[member_id]],Borrower[],4,FALSE)</f>
        <v>0</v>
      </c>
      <c r="J155" s="1" t="str">
        <f>VLOOKUP(loan_borrower[[#This Row],[member_id]],Borrower[],5,FALSE)</f>
        <v>Utah</v>
      </c>
    </row>
    <row r="156" spans="1:10" x14ac:dyDescent="0.35">
      <c r="A156" s="1">
        <v>262</v>
      </c>
      <c r="B156" s="2">
        <v>140797606</v>
      </c>
      <c r="C156" s="1">
        <v>20000</v>
      </c>
      <c r="D156" s="1" t="s">
        <v>61</v>
      </c>
      <c r="E156" s="1">
        <v>15.02</v>
      </c>
      <c r="F156" s="1" t="s">
        <v>59</v>
      </c>
      <c r="G156" s="3" t="s">
        <v>60</v>
      </c>
      <c r="H156" s="1">
        <f>VLOOKUP(loan_borrower[[#This Row],[member_id]],Borrower[],3,FALSE)</f>
        <v>7.91</v>
      </c>
      <c r="I156" s="1">
        <f>VLOOKUP(loan_borrower[[#This Row],[member_id]],Borrower[],4,FALSE)</f>
        <v>0</v>
      </c>
      <c r="J156" s="1" t="str">
        <f>VLOOKUP(loan_borrower[[#This Row],[member_id]],Borrower[],5,FALSE)</f>
        <v>Pennsylvania</v>
      </c>
    </row>
    <row r="157" spans="1:10" x14ac:dyDescent="0.35">
      <c r="A157" s="1">
        <v>263</v>
      </c>
      <c r="B157" s="2">
        <v>125761084</v>
      </c>
      <c r="C157" s="1">
        <v>5000</v>
      </c>
      <c r="D157" s="1" t="s">
        <v>61</v>
      </c>
      <c r="E157" s="1">
        <v>7.35</v>
      </c>
      <c r="F157" s="1" t="s">
        <v>65</v>
      </c>
      <c r="G157" s="3" t="s">
        <v>64</v>
      </c>
      <c r="H157" s="1">
        <f>VLOOKUP(loan_borrower[[#This Row],[member_id]],Borrower[],3,FALSE)</f>
        <v>16.12</v>
      </c>
      <c r="I157" s="1">
        <f>VLOOKUP(loan_borrower[[#This Row],[member_id]],Borrower[],4,FALSE)</f>
        <v>0</v>
      </c>
      <c r="J157" s="1" t="str">
        <f>VLOOKUP(loan_borrower[[#This Row],[member_id]],Borrower[],5,FALSE)</f>
        <v>California</v>
      </c>
    </row>
    <row r="158" spans="1:10" x14ac:dyDescent="0.35">
      <c r="A158" s="1">
        <v>264</v>
      </c>
      <c r="B158" s="2">
        <v>136885267</v>
      </c>
      <c r="C158" s="1">
        <v>16000</v>
      </c>
      <c r="D158" s="1" t="s">
        <v>58</v>
      </c>
      <c r="E158" s="1">
        <v>22.35</v>
      </c>
      <c r="F158" s="1" t="s">
        <v>59</v>
      </c>
      <c r="G158" s="3" t="s">
        <v>60</v>
      </c>
      <c r="H158" s="1">
        <f>VLOOKUP(loan_borrower[[#This Row],[member_id]],Borrower[],3,FALSE)</f>
        <v>6.72</v>
      </c>
      <c r="I158" s="1">
        <f>VLOOKUP(loan_borrower[[#This Row],[member_id]],Borrower[],4,FALSE)</f>
        <v>5.6</v>
      </c>
      <c r="J158" s="1" t="str">
        <f>VLOOKUP(loan_borrower[[#This Row],[member_id]],Borrower[],5,FALSE)</f>
        <v>Oregon</v>
      </c>
    </row>
    <row r="159" spans="1:10" x14ac:dyDescent="0.35">
      <c r="A159" s="1">
        <v>265</v>
      </c>
      <c r="B159" s="2">
        <v>129032947</v>
      </c>
      <c r="C159" s="1">
        <v>25000</v>
      </c>
      <c r="D159" s="1" t="s">
        <v>58</v>
      </c>
      <c r="E159" s="1">
        <v>12.62</v>
      </c>
      <c r="F159" s="1" t="s">
        <v>59</v>
      </c>
      <c r="G159" s="3" t="s">
        <v>64</v>
      </c>
      <c r="H159" s="1">
        <f>VLOOKUP(loan_borrower[[#This Row],[member_id]],Borrower[],3,FALSE)</f>
        <v>19.5</v>
      </c>
      <c r="I159" s="1">
        <f>VLOOKUP(loan_borrower[[#This Row],[member_id]],Borrower[],4,FALSE)</f>
        <v>0</v>
      </c>
      <c r="J159" s="1" t="str">
        <f>VLOOKUP(loan_borrower[[#This Row],[member_id]],Borrower[],5,FALSE)</f>
        <v>Ohio</v>
      </c>
    </row>
    <row r="160" spans="1:10" x14ac:dyDescent="0.35">
      <c r="A160" s="1">
        <v>266</v>
      </c>
      <c r="B160" s="2">
        <v>130004114</v>
      </c>
      <c r="C160" s="1">
        <v>10000</v>
      </c>
      <c r="D160" s="1" t="s">
        <v>61</v>
      </c>
      <c r="E160" s="1">
        <v>7.34</v>
      </c>
      <c r="F160" s="1" t="s">
        <v>65</v>
      </c>
      <c r="G160" s="3" t="s">
        <v>60</v>
      </c>
      <c r="H160" s="1">
        <f>VLOOKUP(loan_borrower[[#This Row],[member_id]],Borrower[],3,FALSE)</f>
        <v>18.47</v>
      </c>
      <c r="I160" s="1">
        <f>VLOOKUP(loan_borrower[[#This Row],[member_id]],Borrower[],4,FALSE)</f>
        <v>0</v>
      </c>
      <c r="J160" s="1" t="str">
        <f>VLOOKUP(loan_borrower[[#This Row],[member_id]],Borrower[],5,FALSE)</f>
        <v>New York</v>
      </c>
    </row>
    <row r="161" spans="1:10" x14ac:dyDescent="0.35">
      <c r="A161" s="1">
        <v>267</v>
      </c>
      <c r="B161" s="2">
        <v>138136630</v>
      </c>
      <c r="C161" s="1">
        <v>25000</v>
      </c>
      <c r="D161" s="1" t="s">
        <v>58</v>
      </c>
      <c r="E161" s="1">
        <v>19.920000000000002</v>
      </c>
      <c r="F161" s="1" t="s">
        <v>65</v>
      </c>
      <c r="G161" s="3" t="s">
        <v>60</v>
      </c>
      <c r="H161" s="1">
        <f>VLOOKUP(loan_borrower[[#This Row],[member_id]],Borrower[],3,FALSE)</f>
        <v>36.229999999999997</v>
      </c>
      <c r="I161" s="1">
        <f>VLOOKUP(loan_borrower[[#This Row],[member_id]],Borrower[],4,FALSE)</f>
        <v>32.159999999999997</v>
      </c>
      <c r="J161" s="1" t="str">
        <f>VLOOKUP(loan_borrower[[#This Row],[member_id]],Borrower[],5,FALSE)</f>
        <v>Texas</v>
      </c>
    </row>
    <row r="162" spans="1:10" x14ac:dyDescent="0.35">
      <c r="A162" s="1">
        <v>268</v>
      </c>
      <c r="B162" s="2">
        <v>140792985</v>
      </c>
      <c r="C162" s="1">
        <v>7000</v>
      </c>
      <c r="D162" s="1" t="s">
        <v>61</v>
      </c>
      <c r="E162" s="1">
        <v>8.4600000000000009</v>
      </c>
      <c r="F162" s="1" t="s">
        <v>59</v>
      </c>
      <c r="G162" s="3" t="s">
        <v>60</v>
      </c>
      <c r="H162" s="1">
        <f>VLOOKUP(loan_borrower[[#This Row],[member_id]],Borrower[],3,FALSE)</f>
        <v>9.34</v>
      </c>
      <c r="I162" s="1">
        <f>VLOOKUP(loan_borrower[[#This Row],[member_id]],Borrower[],4,FALSE)</f>
        <v>0</v>
      </c>
      <c r="J162" s="1" t="str">
        <f>VLOOKUP(loan_borrower[[#This Row],[member_id]],Borrower[],5,FALSE)</f>
        <v>Maryland</v>
      </c>
    </row>
    <row r="163" spans="1:10" x14ac:dyDescent="0.35">
      <c r="A163" s="1">
        <v>269</v>
      </c>
      <c r="B163" s="2">
        <v>127489044</v>
      </c>
      <c r="C163" s="1">
        <v>5000</v>
      </c>
      <c r="D163" s="1" t="s">
        <v>61</v>
      </c>
      <c r="E163" s="1">
        <v>6.08</v>
      </c>
      <c r="F163" s="1" t="s">
        <v>59</v>
      </c>
      <c r="G163" s="3" t="s">
        <v>63</v>
      </c>
      <c r="H163" s="1">
        <f>VLOOKUP(loan_borrower[[#This Row],[member_id]],Borrower[],3,FALSE)</f>
        <v>8.0500000000000007</v>
      </c>
      <c r="I163" s="1">
        <f>VLOOKUP(loan_borrower[[#This Row],[member_id]],Borrower[],4,FALSE)</f>
        <v>0</v>
      </c>
      <c r="J163" s="1" t="str">
        <f>VLOOKUP(loan_borrower[[#This Row],[member_id]],Borrower[],5,FALSE)</f>
        <v>Texas</v>
      </c>
    </row>
    <row r="164" spans="1:10" x14ac:dyDescent="0.35">
      <c r="A164" s="1">
        <v>270</v>
      </c>
      <c r="B164" s="2">
        <v>128443536</v>
      </c>
      <c r="C164" s="1">
        <v>11200</v>
      </c>
      <c r="D164" s="1" t="s">
        <v>58</v>
      </c>
      <c r="E164" s="1">
        <v>18.059999999999999</v>
      </c>
      <c r="F164" s="1" t="s">
        <v>59</v>
      </c>
      <c r="G164" s="3" t="s">
        <v>60</v>
      </c>
      <c r="H164" s="1">
        <f>VLOOKUP(loan_borrower[[#This Row],[member_id]],Borrower[],3,FALSE)</f>
        <v>35.17</v>
      </c>
      <c r="I164" s="1">
        <f>VLOOKUP(loan_borrower[[#This Row],[member_id]],Borrower[],4,FALSE)</f>
        <v>0</v>
      </c>
      <c r="J164" s="1" t="str">
        <f>VLOOKUP(loan_borrower[[#This Row],[member_id]],Borrower[],5,FALSE)</f>
        <v>California</v>
      </c>
    </row>
    <row r="165" spans="1:10" x14ac:dyDescent="0.35">
      <c r="A165" s="1">
        <v>271</v>
      </c>
      <c r="B165" s="2">
        <v>139149306</v>
      </c>
      <c r="C165" s="1">
        <v>20075</v>
      </c>
      <c r="D165" s="1" t="s">
        <v>61</v>
      </c>
      <c r="E165" s="1">
        <v>20.89</v>
      </c>
      <c r="F165" s="1" t="s">
        <v>59</v>
      </c>
      <c r="G165" s="3" t="s">
        <v>60</v>
      </c>
      <c r="H165" s="1">
        <f>VLOOKUP(loan_borrower[[#This Row],[member_id]],Borrower[],3,FALSE)</f>
        <v>33.07</v>
      </c>
      <c r="I165" s="1">
        <f>VLOOKUP(loan_borrower[[#This Row],[member_id]],Borrower[],4,FALSE)</f>
        <v>0</v>
      </c>
      <c r="J165" s="1" t="str">
        <f>VLOOKUP(loan_borrower[[#This Row],[member_id]],Borrower[],5,FALSE)</f>
        <v>Vermont</v>
      </c>
    </row>
    <row r="166" spans="1:10" x14ac:dyDescent="0.35">
      <c r="A166" s="1">
        <v>272</v>
      </c>
      <c r="B166" s="2">
        <v>128002739</v>
      </c>
      <c r="C166" s="1">
        <v>35000</v>
      </c>
      <c r="D166" s="1" t="s">
        <v>61</v>
      </c>
      <c r="E166" s="1">
        <v>5.32</v>
      </c>
      <c r="F166" s="1" t="s">
        <v>59</v>
      </c>
      <c r="G166" s="3" t="s">
        <v>66</v>
      </c>
      <c r="H166" s="1">
        <f>VLOOKUP(loan_borrower[[#This Row],[member_id]],Borrower[],3,FALSE)</f>
        <v>14.74</v>
      </c>
      <c r="I166" s="1">
        <f>VLOOKUP(loan_borrower[[#This Row],[member_id]],Borrower[],4,FALSE)</f>
        <v>0</v>
      </c>
      <c r="J166" s="1" t="str">
        <f>VLOOKUP(loan_borrower[[#This Row],[member_id]],Borrower[],5,FALSE)</f>
        <v>California</v>
      </c>
    </row>
    <row r="167" spans="1:10" x14ac:dyDescent="0.35">
      <c r="A167" s="1">
        <v>273</v>
      </c>
      <c r="B167" s="2">
        <v>129265310</v>
      </c>
      <c r="C167" s="1">
        <v>20000</v>
      </c>
      <c r="D167" s="1" t="s">
        <v>61</v>
      </c>
      <c r="E167" s="1">
        <v>11.98</v>
      </c>
      <c r="F167" s="1" t="s">
        <v>59</v>
      </c>
      <c r="G167" s="3" t="s">
        <v>63</v>
      </c>
      <c r="H167" s="1">
        <f>VLOOKUP(loan_borrower[[#This Row],[member_id]],Borrower[],3,FALSE)</f>
        <v>23.08</v>
      </c>
      <c r="I167" s="1">
        <f>VLOOKUP(loan_borrower[[#This Row],[member_id]],Borrower[],4,FALSE)</f>
        <v>0</v>
      </c>
      <c r="J167" s="1" t="str">
        <f>VLOOKUP(loan_borrower[[#This Row],[member_id]],Borrower[],5,FALSE)</f>
        <v>California</v>
      </c>
    </row>
    <row r="168" spans="1:10" x14ac:dyDescent="0.35">
      <c r="A168" s="1">
        <v>274</v>
      </c>
      <c r="B168" s="2">
        <v>139928996</v>
      </c>
      <c r="C168" s="1">
        <v>11200</v>
      </c>
      <c r="D168" s="1" t="s">
        <v>61</v>
      </c>
      <c r="E168" s="1">
        <v>7.84</v>
      </c>
      <c r="F168" s="1" t="s">
        <v>59</v>
      </c>
      <c r="G168" s="3" t="s">
        <v>60</v>
      </c>
      <c r="H168" s="1">
        <f>VLOOKUP(loan_borrower[[#This Row],[member_id]],Borrower[],3,FALSE)</f>
        <v>6.65</v>
      </c>
      <c r="I168" s="1">
        <f>VLOOKUP(loan_borrower[[#This Row],[member_id]],Borrower[],4,FALSE)</f>
        <v>0</v>
      </c>
      <c r="J168" s="1" t="str">
        <f>VLOOKUP(loan_borrower[[#This Row],[member_id]],Borrower[],5,FALSE)</f>
        <v>Florida</v>
      </c>
    </row>
    <row r="169" spans="1:10" x14ac:dyDescent="0.35">
      <c r="A169" s="1">
        <v>275</v>
      </c>
      <c r="B169" s="2">
        <v>137970116</v>
      </c>
      <c r="C169" s="1">
        <v>8000</v>
      </c>
      <c r="D169" s="1" t="s">
        <v>61</v>
      </c>
      <c r="E169" s="1">
        <v>19.920000000000002</v>
      </c>
      <c r="F169" s="1" t="s">
        <v>59</v>
      </c>
      <c r="G169" s="3" t="s">
        <v>60</v>
      </c>
      <c r="H169" s="1">
        <f>VLOOKUP(loan_borrower[[#This Row],[member_id]],Borrower[],3,FALSE)</f>
        <v>23.65</v>
      </c>
      <c r="I169" s="1">
        <f>VLOOKUP(loan_borrower[[#This Row],[member_id]],Borrower[],4,FALSE)</f>
        <v>0</v>
      </c>
      <c r="J169" s="1" t="str">
        <f>VLOOKUP(loan_borrower[[#This Row],[member_id]],Borrower[],5,FALSE)</f>
        <v>Washington</v>
      </c>
    </row>
    <row r="170" spans="1:10" x14ac:dyDescent="0.35">
      <c r="A170" s="1">
        <v>276</v>
      </c>
      <c r="B170" s="2">
        <v>138417943</v>
      </c>
      <c r="C170" s="1">
        <v>25000</v>
      </c>
      <c r="D170" s="1" t="s">
        <v>61</v>
      </c>
      <c r="E170" s="1">
        <v>26.31</v>
      </c>
      <c r="F170" s="1" t="s">
        <v>59</v>
      </c>
      <c r="G170" s="3" t="s">
        <v>60</v>
      </c>
      <c r="H170" s="1">
        <f>VLOOKUP(loan_borrower[[#This Row],[member_id]],Borrower[],3,FALSE)</f>
        <v>35.729999999999997</v>
      </c>
      <c r="I170" s="1">
        <f>VLOOKUP(loan_borrower[[#This Row],[member_id]],Borrower[],4,FALSE)</f>
        <v>0</v>
      </c>
      <c r="J170" s="1" t="str">
        <f>VLOOKUP(loan_borrower[[#This Row],[member_id]],Borrower[],5,FALSE)</f>
        <v>New York</v>
      </c>
    </row>
    <row r="171" spans="1:10" x14ac:dyDescent="0.35">
      <c r="A171" s="1">
        <v>277</v>
      </c>
      <c r="B171" s="2">
        <v>137708612</v>
      </c>
      <c r="C171" s="1">
        <v>3000</v>
      </c>
      <c r="D171" s="1" t="s">
        <v>61</v>
      </c>
      <c r="E171" s="1">
        <v>16.14</v>
      </c>
      <c r="F171" s="1" t="s">
        <v>59</v>
      </c>
      <c r="G171" s="3" t="s">
        <v>60</v>
      </c>
      <c r="H171" s="1">
        <f>VLOOKUP(loan_borrower[[#This Row],[member_id]],Borrower[],3,FALSE)</f>
        <v>17.059999999999999</v>
      </c>
      <c r="I171" s="1">
        <f>VLOOKUP(loan_borrower[[#This Row],[member_id]],Borrower[],4,FALSE)</f>
        <v>0</v>
      </c>
      <c r="J171" s="1" t="str">
        <f>VLOOKUP(loan_borrower[[#This Row],[member_id]],Borrower[],5,FALSE)</f>
        <v>Missouri</v>
      </c>
    </row>
    <row r="172" spans="1:10" x14ac:dyDescent="0.35">
      <c r="A172" s="1">
        <v>278</v>
      </c>
      <c r="B172" s="2">
        <v>137879328</v>
      </c>
      <c r="C172" s="1">
        <v>3200</v>
      </c>
      <c r="D172" s="1" t="s">
        <v>61</v>
      </c>
      <c r="E172" s="1">
        <v>8.4600000000000009</v>
      </c>
      <c r="F172" s="1" t="s">
        <v>59</v>
      </c>
      <c r="G172" s="3" t="s">
        <v>63</v>
      </c>
      <c r="H172" s="1">
        <f>VLOOKUP(loan_borrower[[#This Row],[member_id]],Borrower[],3,FALSE)</f>
        <v>14.63</v>
      </c>
      <c r="I172" s="1">
        <f>VLOOKUP(loan_borrower[[#This Row],[member_id]],Borrower[],4,FALSE)</f>
        <v>0</v>
      </c>
      <c r="J172" s="1" t="str">
        <f>VLOOKUP(loan_borrower[[#This Row],[member_id]],Borrower[],5,FALSE)</f>
        <v>New Mexico</v>
      </c>
    </row>
    <row r="173" spans="1:10" x14ac:dyDescent="0.35">
      <c r="A173" s="1">
        <v>279</v>
      </c>
      <c r="B173" s="2">
        <v>129585677</v>
      </c>
      <c r="C173" s="1">
        <v>12000</v>
      </c>
      <c r="D173" s="1" t="s">
        <v>58</v>
      </c>
      <c r="E173" s="1">
        <v>20.39</v>
      </c>
      <c r="F173" s="1" t="s">
        <v>59</v>
      </c>
      <c r="G173" s="3" t="s">
        <v>60</v>
      </c>
      <c r="H173" s="1">
        <f>VLOOKUP(loan_borrower[[#This Row],[member_id]],Borrower[],3,FALSE)</f>
        <v>22.75</v>
      </c>
      <c r="I173" s="1">
        <f>VLOOKUP(loan_borrower[[#This Row],[member_id]],Borrower[],4,FALSE)</f>
        <v>0</v>
      </c>
      <c r="J173" s="1" t="str">
        <f>VLOOKUP(loan_borrower[[#This Row],[member_id]],Borrower[],5,FALSE)</f>
        <v>Pennsylvania</v>
      </c>
    </row>
    <row r="174" spans="1:10" x14ac:dyDescent="0.35">
      <c r="A174" s="1">
        <v>280</v>
      </c>
      <c r="B174" s="2">
        <v>139354576</v>
      </c>
      <c r="C174" s="1">
        <v>28450</v>
      </c>
      <c r="D174" s="1" t="s">
        <v>58</v>
      </c>
      <c r="E174" s="1">
        <v>26.31</v>
      </c>
      <c r="F174" s="1" t="s">
        <v>59</v>
      </c>
      <c r="G174" s="3" t="s">
        <v>60</v>
      </c>
      <c r="H174" s="1">
        <f>VLOOKUP(loan_borrower[[#This Row],[member_id]],Borrower[],3,FALSE)</f>
        <v>28.92</v>
      </c>
      <c r="I174" s="1">
        <f>VLOOKUP(loan_borrower[[#This Row],[member_id]],Borrower[],4,FALSE)</f>
        <v>28.93</v>
      </c>
      <c r="J174" s="1" t="str">
        <f>VLOOKUP(loan_borrower[[#This Row],[member_id]],Borrower[],5,FALSE)</f>
        <v>Pennsylvania</v>
      </c>
    </row>
    <row r="175" spans="1:10" x14ac:dyDescent="0.35">
      <c r="A175" s="1">
        <v>281</v>
      </c>
      <c r="B175" s="2">
        <v>138690131</v>
      </c>
      <c r="C175" s="1">
        <v>20000</v>
      </c>
      <c r="D175" s="1" t="s">
        <v>58</v>
      </c>
      <c r="E175" s="1">
        <v>22.35</v>
      </c>
      <c r="F175" s="1" t="s">
        <v>59</v>
      </c>
      <c r="G175" s="3" t="s">
        <v>60</v>
      </c>
      <c r="H175" s="1">
        <f>VLOOKUP(loan_borrower[[#This Row],[member_id]],Borrower[],3,FALSE)</f>
        <v>22.28</v>
      </c>
      <c r="I175" s="1">
        <f>VLOOKUP(loan_borrower[[#This Row],[member_id]],Borrower[],4,FALSE)</f>
        <v>0</v>
      </c>
      <c r="J175" s="1" t="str">
        <f>VLOOKUP(loan_borrower[[#This Row],[member_id]],Borrower[],5,FALSE)</f>
        <v>California</v>
      </c>
    </row>
    <row r="176" spans="1:10" x14ac:dyDescent="0.35">
      <c r="A176" s="1">
        <v>282</v>
      </c>
      <c r="B176" s="2">
        <v>129665103</v>
      </c>
      <c r="C176" s="1">
        <v>6000</v>
      </c>
      <c r="D176" s="1" t="s">
        <v>61</v>
      </c>
      <c r="E176" s="1">
        <v>11.98</v>
      </c>
      <c r="F176" s="1" t="s">
        <v>59</v>
      </c>
      <c r="G176" s="3" t="s">
        <v>60</v>
      </c>
      <c r="H176" s="1">
        <f>VLOOKUP(loan_borrower[[#This Row],[member_id]],Borrower[],3,FALSE)</f>
        <v>26.67</v>
      </c>
      <c r="I176" s="1">
        <f>VLOOKUP(loan_borrower[[#This Row],[member_id]],Borrower[],4,FALSE)</f>
        <v>0</v>
      </c>
      <c r="J176" s="1" t="str">
        <f>VLOOKUP(loan_borrower[[#This Row],[member_id]],Borrower[],5,FALSE)</f>
        <v>Florida</v>
      </c>
    </row>
    <row r="177" spans="1:10" x14ac:dyDescent="0.35">
      <c r="A177" s="1">
        <v>305</v>
      </c>
      <c r="B177" s="2">
        <v>127156524</v>
      </c>
      <c r="C177" s="1">
        <v>2400</v>
      </c>
      <c r="D177" s="1" t="s">
        <v>61</v>
      </c>
      <c r="E177" s="1">
        <v>11.99</v>
      </c>
      <c r="F177" s="1" t="s">
        <v>59</v>
      </c>
      <c r="G177" s="3" t="s">
        <v>72</v>
      </c>
      <c r="H177" s="1">
        <f>VLOOKUP(loan_borrower[[#This Row],[member_id]],Borrower[],3,FALSE)</f>
        <v>314.10000000000002</v>
      </c>
      <c r="I177" s="1">
        <f>VLOOKUP(loan_borrower[[#This Row],[member_id]],Borrower[],4,FALSE)</f>
        <v>35.03</v>
      </c>
      <c r="J177" s="1" t="str">
        <f>VLOOKUP(loan_borrower[[#This Row],[member_id]],Borrower[],5,FALSE)</f>
        <v>New Jersey</v>
      </c>
    </row>
    <row r="178" spans="1:10" x14ac:dyDescent="0.35">
      <c r="A178" s="1">
        <v>306</v>
      </c>
      <c r="B178" s="2">
        <v>128382672</v>
      </c>
      <c r="C178" s="1">
        <v>12000</v>
      </c>
      <c r="D178" s="1" t="s">
        <v>58</v>
      </c>
      <c r="E178" s="1">
        <v>7.35</v>
      </c>
      <c r="F178" s="1" t="s">
        <v>59</v>
      </c>
      <c r="G178" s="3" t="s">
        <v>64</v>
      </c>
      <c r="H178" s="1">
        <f>VLOOKUP(loan_borrower[[#This Row],[member_id]],Borrower[],3,FALSE)</f>
        <v>20.54</v>
      </c>
      <c r="I178" s="1">
        <f>VLOOKUP(loan_borrower[[#This Row],[member_id]],Borrower[],4,FALSE)</f>
        <v>0</v>
      </c>
      <c r="J178" s="1" t="str">
        <f>VLOOKUP(loan_borrower[[#This Row],[member_id]],Borrower[],5,FALSE)</f>
        <v>Florida</v>
      </c>
    </row>
    <row r="179" spans="1:10" x14ac:dyDescent="0.35">
      <c r="A179" s="1">
        <v>307</v>
      </c>
      <c r="B179" s="2">
        <v>138115830</v>
      </c>
      <c r="C179" s="1">
        <v>10000</v>
      </c>
      <c r="D179" s="1" t="s">
        <v>61</v>
      </c>
      <c r="E179" s="1">
        <v>10.47</v>
      </c>
      <c r="F179" s="1" t="s">
        <v>59</v>
      </c>
      <c r="G179" s="3" t="s">
        <v>66</v>
      </c>
      <c r="H179" s="1">
        <f>VLOOKUP(loan_borrower[[#This Row],[member_id]],Borrower[],3,FALSE)</f>
        <v>27.05</v>
      </c>
      <c r="I179" s="1">
        <f>VLOOKUP(loan_borrower[[#This Row],[member_id]],Borrower[],4,FALSE)</f>
        <v>0</v>
      </c>
      <c r="J179" s="1" t="str">
        <f>VLOOKUP(loan_borrower[[#This Row],[member_id]],Borrower[],5,FALSE)</f>
        <v>Michigan</v>
      </c>
    </row>
    <row r="180" spans="1:10" x14ac:dyDescent="0.35">
      <c r="A180" s="1">
        <v>308</v>
      </c>
      <c r="B180" s="2">
        <v>129848826</v>
      </c>
      <c r="C180" s="1">
        <v>13425</v>
      </c>
      <c r="D180" s="1" t="s">
        <v>61</v>
      </c>
      <c r="E180" s="1">
        <v>21.85</v>
      </c>
      <c r="F180" s="1" t="s">
        <v>59</v>
      </c>
      <c r="G180" s="3" t="s">
        <v>60</v>
      </c>
      <c r="H180" s="1">
        <f>VLOOKUP(loan_borrower[[#This Row],[member_id]],Borrower[],3,FALSE)</f>
        <v>40.700000000000003</v>
      </c>
      <c r="I180" s="1">
        <f>VLOOKUP(loan_borrower[[#This Row],[member_id]],Borrower[],4,FALSE)</f>
        <v>38.869999999999997</v>
      </c>
      <c r="J180" s="1" t="str">
        <f>VLOOKUP(loan_borrower[[#This Row],[member_id]],Borrower[],5,FALSE)</f>
        <v>Florida</v>
      </c>
    </row>
    <row r="181" spans="1:10" x14ac:dyDescent="0.35">
      <c r="A181" s="1">
        <v>309</v>
      </c>
      <c r="B181" s="2">
        <v>129354975</v>
      </c>
      <c r="C181" s="1">
        <v>5000</v>
      </c>
      <c r="D181" s="1" t="s">
        <v>61</v>
      </c>
      <c r="E181" s="1">
        <v>10.41</v>
      </c>
      <c r="F181" s="1" t="s">
        <v>59</v>
      </c>
      <c r="G181" s="3" t="s">
        <v>74</v>
      </c>
      <c r="H181" s="1">
        <f>VLOOKUP(loan_borrower[[#This Row],[member_id]],Borrower[],3,FALSE)</f>
        <v>6.17</v>
      </c>
      <c r="I181" s="1">
        <f>VLOOKUP(loan_borrower[[#This Row],[member_id]],Borrower[],4,FALSE)</f>
        <v>0</v>
      </c>
      <c r="J181" s="1" t="str">
        <f>VLOOKUP(loan_borrower[[#This Row],[member_id]],Borrower[],5,FALSE)</f>
        <v>Pennsylvania</v>
      </c>
    </row>
    <row r="182" spans="1:10" x14ac:dyDescent="0.35">
      <c r="A182" s="1">
        <v>310</v>
      </c>
      <c r="B182" s="2">
        <v>126520809</v>
      </c>
      <c r="C182" s="1">
        <v>22675</v>
      </c>
      <c r="D182" s="1" t="s">
        <v>58</v>
      </c>
      <c r="E182" s="1">
        <v>18.059999999999999</v>
      </c>
      <c r="F182" s="1" t="s">
        <v>59</v>
      </c>
      <c r="G182" s="3" t="s">
        <v>63</v>
      </c>
      <c r="H182" s="1">
        <f>VLOOKUP(loan_borrower[[#This Row],[member_id]],Borrower[],3,FALSE)</f>
        <v>3.07</v>
      </c>
      <c r="I182" s="1">
        <f>VLOOKUP(loan_borrower[[#This Row],[member_id]],Borrower[],4,FALSE)</f>
        <v>0</v>
      </c>
      <c r="J182" s="1" t="str">
        <f>VLOOKUP(loan_borrower[[#This Row],[member_id]],Borrower[],5,FALSE)</f>
        <v>California</v>
      </c>
    </row>
    <row r="183" spans="1:10" x14ac:dyDescent="0.35">
      <c r="A183" s="1">
        <v>311</v>
      </c>
      <c r="B183" s="2">
        <v>137468566</v>
      </c>
      <c r="C183" s="1">
        <v>16500</v>
      </c>
      <c r="D183" s="1" t="s">
        <v>58</v>
      </c>
      <c r="E183" s="1">
        <v>14.47</v>
      </c>
      <c r="F183" s="1" t="s">
        <v>59</v>
      </c>
      <c r="G183" s="3" t="s">
        <v>66</v>
      </c>
      <c r="H183" s="1">
        <f>VLOOKUP(loan_borrower[[#This Row],[member_id]],Borrower[],3,FALSE)</f>
        <v>19.5</v>
      </c>
      <c r="I183" s="1">
        <f>VLOOKUP(loan_borrower[[#This Row],[member_id]],Borrower[],4,FALSE)</f>
        <v>0</v>
      </c>
      <c r="J183" s="1" t="str">
        <f>VLOOKUP(loan_borrower[[#This Row],[member_id]],Borrower[],5,FALSE)</f>
        <v>Alabama</v>
      </c>
    </row>
    <row r="184" spans="1:10" x14ac:dyDescent="0.35">
      <c r="A184" s="1">
        <v>312</v>
      </c>
      <c r="B184" s="2">
        <v>140439675</v>
      </c>
      <c r="C184" s="1">
        <v>25000</v>
      </c>
      <c r="D184" s="1" t="s">
        <v>58</v>
      </c>
      <c r="E184" s="1">
        <v>6.67</v>
      </c>
      <c r="F184" s="1" t="s">
        <v>59</v>
      </c>
      <c r="G184" s="3" t="s">
        <v>60</v>
      </c>
      <c r="H184" s="1">
        <f>VLOOKUP(loan_borrower[[#This Row],[member_id]],Borrower[],3,FALSE)</f>
        <v>15.32</v>
      </c>
      <c r="I184" s="1">
        <f>VLOOKUP(loan_borrower[[#This Row],[member_id]],Borrower[],4,FALSE)</f>
        <v>0</v>
      </c>
      <c r="J184" s="1" t="str">
        <f>VLOOKUP(loan_borrower[[#This Row],[member_id]],Borrower[],5,FALSE)</f>
        <v>Maryland</v>
      </c>
    </row>
    <row r="185" spans="1:10" x14ac:dyDescent="0.35">
      <c r="A185" s="1">
        <v>313</v>
      </c>
      <c r="B185" s="2">
        <v>136433719</v>
      </c>
      <c r="C185" s="1">
        <v>24000</v>
      </c>
      <c r="D185" s="1" t="s">
        <v>61</v>
      </c>
      <c r="E185" s="1">
        <v>8.4600000000000009</v>
      </c>
      <c r="F185" s="1" t="s">
        <v>59</v>
      </c>
      <c r="G185" s="3" t="s">
        <v>60</v>
      </c>
      <c r="H185" s="1">
        <f>VLOOKUP(loan_borrower[[#This Row],[member_id]],Borrower[],3,FALSE)</f>
        <v>35.409999999999997</v>
      </c>
      <c r="I185" s="1">
        <f>VLOOKUP(loan_borrower[[#This Row],[member_id]],Borrower[],4,FALSE)</f>
        <v>0</v>
      </c>
      <c r="J185" s="1" t="str">
        <f>VLOOKUP(loan_borrower[[#This Row],[member_id]],Borrower[],5,FALSE)</f>
        <v>Ohio</v>
      </c>
    </row>
    <row r="186" spans="1:10" x14ac:dyDescent="0.35">
      <c r="A186" s="1">
        <v>314</v>
      </c>
      <c r="B186" s="2">
        <v>138914735</v>
      </c>
      <c r="C186" s="1">
        <v>33000</v>
      </c>
      <c r="D186" s="1" t="s">
        <v>58</v>
      </c>
      <c r="E186" s="1">
        <v>7.84</v>
      </c>
      <c r="F186" s="1" t="s">
        <v>59</v>
      </c>
      <c r="G186" s="3" t="s">
        <v>60</v>
      </c>
      <c r="H186" s="1">
        <f>VLOOKUP(loan_borrower[[#This Row],[member_id]],Borrower[],3,FALSE)</f>
        <v>15.04</v>
      </c>
      <c r="I186" s="1">
        <f>VLOOKUP(loan_borrower[[#This Row],[member_id]],Borrower[],4,FALSE)</f>
        <v>0</v>
      </c>
      <c r="J186" s="1" t="str">
        <f>VLOOKUP(loan_borrower[[#This Row],[member_id]],Borrower[],5,FALSE)</f>
        <v>Connecticut</v>
      </c>
    </row>
    <row r="187" spans="1:10" x14ac:dyDescent="0.35">
      <c r="A187" s="1">
        <v>315</v>
      </c>
      <c r="B187" s="2">
        <v>128250887</v>
      </c>
      <c r="C187" s="1">
        <v>40000</v>
      </c>
      <c r="D187" s="1" t="s">
        <v>58</v>
      </c>
      <c r="E187" s="1">
        <v>12.62</v>
      </c>
      <c r="F187" s="1" t="s">
        <v>59</v>
      </c>
      <c r="G187" s="3" t="s">
        <v>64</v>
      </c>
      <c r="H187" s="1">
        <f>VLOOKUP(loan_borrower[[#This Row],[member_id]],Borrower[],3,FALSE)</f>
        <v>12.44</v>
      </c>
      <c r="I187" s="1">
        <f>VLOOKUP(loan_borrower[[#This Row],[member_id]],Borrower[],4,FALSE)</f>
        <v>0</v>
      </c>
      <c r="J187" s="1" t="str">
        <f>VLOOKUP(loan_borrower[[#This Row],[member_id]],Borrower[],5,FALSE)</f>
        <v>California</v>
      </c>
    </row>
    <row r="188" spans="1:10" x14ac:dyDescent="0.35">
      <c r="A188" s="1">
        <v>316</v>
      </c>
      <c r="B188" s="2">
        <v>138514044</v>
      </c>
      <c r="C188" s="1">
        <v>20000</v>
      </c>
      <c r="D188" s="1" t="s">
        <v>61</v>
      </c>
      <c r="E188" s="1">
        <v>6.11</v>
      </c>
      <c r="F188" s="1" t="s">
        <v>59</v>
      </c>
      <c r="G188" s="3" t="s">
        <v>60</v>
      </c>
      <c r="H188" s="1">
        <f>VLOOKUP(loan_borrower[[#This Row],[member_id]],Borrower[],3,FALSE)</f>
        <v>17.88</v>
      </c>
      <c r="I188" s="1">
        <f>VLOOKUP(loan_borrower[[#This Row],[member_id]],Borrower[],4,FALSE)</f>
        <v>0</v>
      </c>
      <c r="J188" s="1" t="str">
        <f>VLOOKUP(loan_borrower[[#This Row],[member_id]],Borrower[],5,FALSE)</f>
        <v>Ohio</v>
      </c>
    </row>
    <row r="189" spans="1:10" x14ac:dyDescent="0.35">
      <c r="A189" s="1">
        <v>318</v>
      </c>
      <c r="B189" s="2">
        <v>136313323</v>
      </c>
      <c r="C189" s="1">
        <v>8000</v>
      </c>
      <c r="D189" s="1" t="s">
        <v>61</v>
      </c>
      <c r="E189" s="1">
        <v>11.06</v>
      </c>
      <c r="F189" s="1" t="s">
        <v>59</v>
      </c>
      <c r="G189" s="3" t="s">
        <v>60</v>
      </c>
      <c r="H189" s="1">
        <f>VLOOKUP(loan_borrower[[#This Row],[member_id]],Borrower[],3,FALSE)</f>
        <v>12.27</v>
      </c>
      <c r="I189" s="1">
        <f>VLOOKUP(loan_borrower[[#This Row],[member_id]],Borrower[],4,FALSE)</f>
        <v>0</v>
      </c>
      <c r="J189" s="1" t="str">
        <f>VLOOKUP(loan_borrower[[#This Row],[member_id]],Borrower[],5,FALSE)</f>
        <v>Tennessee</v>
      </c>
    </row>
    <row r="190" spans="1:10" x14ac:dyDescent="0.35">
      <c r="A190" s="1">
        <v>319</v>
      </c>
      <c r="B190" s="2">
        <v>135398746</v>
      </c>
      <c r="C190" s="1">
        <v>30000</v>
      </c>
      <c r="D190" s="1" t="s">
        <v>61</v>
      </c>
      <c r="E190" s="1">
        <v>14.52</v>
      </c>
      <c r="F190" s="1" t="s">
        <v>59</v>
      </c>
      <c r="G190" s="3" t="s">
        <v>60</v>
      </c>
      <c r="H190" s="1">
        <f>VLOOKUP(loan_borrower[[#This Row],[member_id]],Borrower[],3,FALSE)</f>
        <v>21.52</v>
      </c>
      <c r="I190" s="1">
        <f>VLOOKUP(loan_borrower[[#This Row],[member_id]],Borrower[],4,FALSE)</f>
        <v>0</v>
      </c>
      <c r="J190" s="1" t="str">
        <f>VLOOKUP(loan_borrower[[#This Row],[member_id]],Borrower[],5,FALSE)</f>
        <v>Texas</v>
      </c>
    </row>
    <row r="191" spans="1:10" x14ac:dyDescent="0.35">
      <c r="A191" s="1">
        <v>320</v>
      </c>
      <c r="B191" s="2">
        <v>138851105</v>
      </c>
      <c r="C191" s="1">
        <v>15000</v>
      </c>
      <c r="D191" s="1" t="s">
        <v>61</v>
      </c>
      <c r="E191" s="1">
        <v>16.91</v>
      </c>
      <c r="F191" s="1" t="s">
        <v>65</v>
      </c>
      <c r="G191" s="3" t="s">
        <v>60</v>
      </c>
      <c r="H191" s="1">
        <f>VLOOKUP(loan_borrower[[#This Row],[member_id]],Borrower[],3,FALSE)</f>
        <v>18.690000000000001</v>
      </c>
      <c r="I191" s="1">
        <f>VLOOKUP(loan_borrower[[#This Row],[member_id]],Borrower[],4,FALSE)</f>
        <v>0</v>
      </c>
      <c r="J191" s="1" t="str">
        <f>VLOOKUP(loan_borrower[[#This Row],[member_id]],Borrower[],5,FALSE)</f>
        <v>Arizona</v>
      </c>
    </row>
    <row r="192" spans="1:10" x14ac:dyDescent="0.35">
      <c r="A192" s="1">
        <v>321</v>
      </c>
      <c r="B192" s="2">
        <v>126446412</v>
      </c>
      <c r="C192" s="1">
        <v>25000</v>
      </c>
      <c r="D192" s="1" t="s">
        <v>58</v>
      </c>
      <c r="E192" s="1">
        <v>13.59</v>
      </c>
      <c r="F192" s="1" t="s">
        <v>65</v>
      </c>
      <c r="G192" s="3" t="s">
        <v>60</v>
      </c>
      <c r="H192" s="1">
        <f>VLOOKUP(loan_borrower[[#This Row],[member_id]],Borrower[],3,FALSE)</f>
        <v>28.19</v>
      </c>
      <c r="I192" s="1">
        <f>VLOOKUP(loan_borrower[[#This Row],[member_id]],Borrower[],4,FALSE)</f>
        <v>0</v>
      </c>
      <c r="J192" s="1" t="str">
        <f>VLOOKUP(loan_borrower[[#This Row],[member_id]],Borrower[],5,FALSE)</f>
        <v>New Jersey</v>
      </c>
    </row>
    <row r="193" spans="1:10" x14ac:dyDescent="0.35">
      <c r="A193" s="1">
        <v>322</v>
      </c>
      <c r="B193" s="2">
        <v>128251601</v>
      </c>
      <c r="C193" s="1">
        <v>16000</v>
      </c>
      <c r="D193" s="1" t="s">
        <v>58</v>
      </c>
      <c r="E193" s="1">
        <v>13.59</v>
      </c>
      <c r="F193" s="1" t="s">
        <v>65</v>
      </c>
      <c r="G193" s="3" t="s">
        <v>63</v>
      </c>
      <c r="H193" s="1">
        <f>VLOOKUP(loan_borrower[[#This Row],[member_id]],Borrower[],3,FALSE)</f>
        <v>16.12</v>
      </c>
      <c r="I193" s="1">
        <f>VLOOKUP(loan_borrower[[#This Row],[member_id]],Borrower[],4,FALSE)</f>
        <v>0</v>
      </c>
      <c r="J193" s="1" t="str">
        <f>VLOOKUP(loan_borrower[[#This Row],[member_id]],Borrower[],5,FALSE)</f>
        <v>Florida</v>
      </c>
    </row>
    <row r="194" spans="1:10" x14ac:dyDescent="0.35">
      <c r="A194" s="1">
        <v>323</v>
      </c>
      <c r="B194" s="2">
        <v>127960219</v>
      </c>
      <c r="C194" s="1">
        <v>10000</v>
      </c>
      <c r="D194" s="1" t="s">
        <v>61</v>
      </c>
      <c r="E194" s="1">
        <v>6.08</v>
      </c>
      <c r="F194" s="1" t="s">
        <v>59</v>
      </c>
      <c r="G194" s="3" t="s">
        <v>60</v>
      </c>
      <c r="H194" s="1">
        <f>VLOOKUP(loan_borrower[[#This Row],[member_id]],Borrower[],3,FALSE)</f>
        <v>15.4</v>
      </c>
      <c r="I194" s="1">
        <f>VLOOKUP(loan_borrower[[#This Row],[member_id]],Borrower[],4,FALSE)</f>
        <v>0</v>
      </c>
      <c r="J194" s="1" t="str">
        <f>VLOOKUP(loan_borrower[[#This Row],[member_id]],Borrower[],5,FALSE)</f>
        <v>Maine</v>
      </c>
    </row>
    <row r="195" spans="1:10" x14ac:dyDescent="0.35">
      <c r="A195" s="1">
        <v>324</v>
      </c>
      <c r="B195" s="2">
        <v>128559952</v>
      </c>
      <c r="C195" s="1">
        <v>16000</v>
      </c>
      <c r="D195" s="1" t="s">
        <v>61</v>
      </c>
      <c r="E195" s="1">
        <v>9.93</v>
      </c>
      <c r="F195" s="1" t="s">
        <v>59</v>
      </c>
      <c r="G195" s="3" t="s">
        <v>60</v>
      </c>
      <c r="H195" s="1">
        <f>VLOOKUP(loan_borrower[[#This Row],[member_id]],Borrower[],3,FALSE)</f>
        <v>34.51</v>
      </c>
      <c r="I195" s="1">
        <f>VLOOKUP(loan_borrower[[#This Row],[member_id]],Borrower[],4,FALSE)</f>
        <v>0</v>
      </c>
      <c r="J195" s="1" t="str">
        <f>VLOOKUP(loan_borrower[[#This Row],[member_id]],Borrower[],5,FALSE)</f>
        <v>Ohio</v>
      </c>
    </row>
    <row r="196" spans="1:10" x14ac:dyDescent="0.35">
      <c r="A196" s="1">
        <v>325</v>
      </c>
      <c r="B196" s="2">
        <v>138285224</v>
      </c>
      <c r="C196" s="1">
        <v>30000</v>
      </c>
      <c r="D196" s="1" t="s">
        <v>58</v>
      </c>
      <c r="E196" s="1">
        <v>11.55</v>
      </c>
      <c r="F196" s="1" t="s">
        <v>59</v>
      </c>
      <c r="G196" s="3" t="s">
        <v>63</v>
      </c>
      <c r="H196" s="1">
        <f>VLOOKUP(loan_borrower[[#This Row],[member_id]],Borrower[],3,FALSE)</f>
        <v>27.71</v>
      </c>
      <c r="I196" s="1">
        <f>VLOOKUP(loan_borrower[[#This Row],[member_id]],Borrower[],4,FALSE)</f>
        <v>23.3</v>
      </c>
      <c r="J196" s="1" t="str">
        <f>VLOOKUP(loan_borrower[[#This Row],[member_id]],Borrower[],5,FALSE)</f>
        <v>New Jersey</v>
      </c>
    </row>
    <row r="197" spans="1:10" x14ac:dyDescent="0.35">
      <c r="A197" s="1">
        <v>326</v>
      </c>
      <c r="B197" s="2">
        <v>138787999</v>
      </c>
      <c r="C197" s="1">
        <v>5000</v>
      </c>
      <c r="D197" s="1" t="s">
        <v>61</v>
      </c>
      <c r="E197" s="1">
        <v>7.21</v>
      </c>
      <c r="F197" s="1" t="s">
        <v>59</v>
      </c>
      <c r="G197" s="3" t="s">
        <v>60</v>
      </c>
      <c r="H197" s="1">
        <f>VLOOKUP(loan_borrower[[#This Row],[member_id]],Borrower[],3,FALSE)</f>
        <v>8.2100000000000009</v>
      </c>
      <c r="I197" s="1">
        <f>VLOOKUP(loan_borrower[[#This Row],[member_id]],Borrower[],4,FALSE)</f>
        <v>0</v>
      </c>
      <c r="J197" s="1" t="str">
        <f>VLOOKUP(loan_borrower[[#This Row],[member_id]],Borrower[],5,FALSE)</f>
        <v>Indiana</v>
      </c>
    </row>
    <row r="198" spans="1:10" x14ac:dyDescent="0.35">
      <c r="A198" s="1">
        <v>327</v>
      </c>
      <c r="B198" s="2">
        <v>138089243</v>
      </c>
      <c r="C198" s="1">
        <v>12000</v>
      </c>
      <c r="D198" s="1" t="s">
        <v>61</v>
      </c>
      <c r="E198" s="1">
        <v>7.84</v>
      </c>
      <c r="F198" s="1" t="s">
        <v>59</v>
      </c>
      <c r="G198" s="3" t="s">
        <v>63</v>
      </c>
      <c r="H198" s="1">
        <f>VLOOKUP(loan_borrower[[#This Row],[member_id]],Borrower[],3,FALSE)</f>
        <v>20.059999999999999</v>
      </c>
      <c r="I198" s="1">
        <f>VLOOKUP(loan_borrower[[#This Row],[member_id]],Borrower[],4,FALSE)</f>
        <v>0</v>
      </c>
      <c r="J198" s="1" t="str">
        <f>VLOOKUP(loan_borrower[[#This Row],[member_id]],Borrower[],5,FALSE)</f>
        <v>Connecticut</v>
      </c>
    </row>
    <row r="199" spans="1:10" x14ac:dyDescent="0.35">
      <c r="A199" s="1">
        <v>328</v>
      </c>
      <c r="B199" s="2">
        <v>129827450</v>
      </c>
      <c r="C199" s="1">
        <v>20000</v>
      </c>
      <c r="D199" s="1" t="s">
        <v>58</v>
      </c>
      <c r="E199" s="1">
        <v>26.77</v>
      </c>
      <c r="F199" s="1" t="s">
        <v>75</v>
      </c>
      <c r="G199" s="3" t="s">
        <v>60</v>
      </c>
      <c r="H199" s="1">
        <f>VLOOKUP(loan_borrower[[#This Row],[member_id]],Borrower[],3,FALSE)</f>
        <v>16</v>
      </c>
      <c r="I199" s="1">
        <f>VLOOKUP(loan_borrower[[#This Row],[member_id]],Borrower[],4,FALSE)</f>
        <v>0</v>
      </c>
      <c r="J199" s="1" t="str">
        <f>VLOOKUP(loan_borrower[[#This Row],[member_id]],Borrower[],5,FALSE)</f>
        <v>Missouri</v>
      </c>
    </row>
    <row r="200" spans="1:10" x14ac:dyDescent="0.35">
      <c r="A200" s="1">
        <v>329</v>
      </c>
      <c r="B200" s="2">
        <v>137231722</v>
      </c>
      <c r="C200" s="1">
        <v>3400</v>
      </c>
      <c r="D200" s="1" t="s">
        <v>61</v>
      </c>
      <c r="E200" s="1">
        <v>11.06</v>
      </c>
      <c r="F200" s="1" t="s">
        <v>59</v>
      </c>
      <c r="G200" s="3" t="s">
        <v>73</v>
      </c>
      <c r="H200" s="1">
        <f>VLOOKUP(loan_borrower[[#This Row],[member_id]],Borrower[],3,FALSE)</f>
        <v>18.899999999999999</v>
      </c>
      <c r="I200" s="1">
        <f>VLOOKUP(loan_borrower[[#This Row],[member_id]],Borrower[],4,FALSE)</f>
        <v>0</v>
      </c>
      <c r="J200" s="1" t="str">
        <f>VLOOKUP(loan_borrower[[#This Row],[member_id]],Borrower[],5,FALSE)</f>
        <v>Minnesota</v>
      </c>
    </row>
    <row r="201" spans="1:10" x14ac:dyDescent="0.35">
      <c r="A201" s="1">
        <v>330</v>
      </c>
      <c r="B201" s="2">
        <v>137807635</v>
      </c>
      <c r="C201" s="1">
        <v>10000</v>
      </c>
      <c r="D201" s="1" t="s">
        <v>58</v>
      </c>
      <c r="E201" s="1">
        <v>7.84</v>
      </c>
      <c r="F201" s="1" t="s">
        <v>59</v>
      </c>
      <c r="G201" s="3" t="s">
        <v>60</v>
      </c>
      <c r="H201" s="1">
        <f>VLOOKUP(loan_borrower[[#This Row],[member_id]],Borrower[],3,FALSE)</f>
        <v>2.77</v>
      </c>
      <c r="I201" s="1">
        <f>VLOOKUP(loan_borrower[[#This Row],[member_id]],Borrower[],4,FALSE)</f>
        <v>0</v>
      </c>
      <c r="J201" s="1" t="str">
        <f>VLOOKUP(loan_borrower[[#This Row],[member_id]],Borrower[],5,FALSE)</f>
        <v>Minnesota</v>
      </c>
    </row>
    <row r="202" spans="1:10" x14ac:dyDescent="0.35">
      <c r="A202" s="1">
        <v>331</v>
      </c>
      <c r="B202" s="2">
        <v>137285264</v>
      </c>
      <c r="C202" s="1">
        <v>12000</v>
      </c>
      <c r="D202" s="1" t="s">
        <v>61</v>
      </c>
      <c r="E202" s="1">
        <v>12.73</v>
      </c>
      <c r="F202" s="1" t="s">
        <v>59</v>
      </c>
      <c r="G202" s="3" t="s">
        <v>60</v>
      </c>
      <c r="H202" s="1">
        <f>VLOOKUP(loan_borrower[[#This Row],[member_id]],Borrower[],3,FALSE)</f>
        <v>25.19</v>
      </c>
      <c r="I202" s="1">
        <f>VLOOKUP(loan_borrower[[#This Row],[member_id]],Borrower[],4,FALSE)</f>
        <v>0</v>
      </c>
      <c r="J202" s="1" t="str">
        <f>VLOOKUP(loan_borrower[[#This Row],[member_id]],Borrower[],5,FALSE)</f>
        <v>California</v>
      </c>
    </row>
    <row r="203" spans="1:10" x14ac:dyDescent="0.35">
      <c r="A203" s="1">
        <v>332</v>
      </c>
      <c r="B203" s="2">
        <v>137943914</v>
      </c>
      <c r="C203" s="1">
        <v>5000</v>
      </c>
      <c r="D203" s="1" t="s">
        <v>61</v>
      </c>
      <c r="E203" s="1">
        <v>13.56</v>
      </c>
      <c r="F203" s="1" t="s">
        <v>59</v>
      </c>
      <c r="G203" s="3" t="s">
        <v>71</v>
      </c>
      <c r="H203" s="1">
        <f>VLOOKUP(loan_borrower[[#This Row],[member_id]],Borrower[],3,FALSE)</f>
        <v>1.1299999999999999</v>
      </c>
      <c r="I203" s="1">
        <f>VLOOKUP(loan_borrower[[#This Row],[member_id]],Borrower[],4,FALSE)</f>
        <v>0</v>
      </c>
      <c r="J203" s="1" t="str">
        <f>VLOOKUP(loan_borrower[[#This Row],[member_id]],Borrower[],5,FALSE)</f>
        <v>Illinois</v>
      </c>
    </row>
    <row r="204" spans="1:10" x14ac:dyDescent="0.35">
      <c r="A204" s="1">
        <v>333</v>
      </c>
      <c r="B204" s="2">
        <v>138633679</v>
      </c>
      <c r="C204" s="1">
        <v>40000</v>
      </c>
      <c r="D204" s="1" t="s">
        <v>58</v>
      </c>
      <c r="E204" s="1">
        <v>11.55</v>
      </c>
      <c r="F204" s="1" t="s">
        <v>59</v>
      </c>
      <c r="G204" s="3" t="s">
        <v>60</v>
      </c>
      <c r="H204" s="1">
        <f>VLOOKUP(loan_borrower[[#This Row],[member_id]],Borrower[],3,FALSE)</f>
        <v>29.24</v>
      </c>
      <c r="I204" s="1">
        <f>VLOOKUP(loan_borrower[[#This Row],[member_id]],Borrower[],4,FALSE)</f>
        <v>35.61</v>
      </c>
      <c r="J204" s="1" t="str">
        <f>VLOOKUP(loan_borrower[[#This Row],[member_id]],Borrower[],5,FALSE)</f>
        <v>Texas</v>
      </c>
    </row>
    <row r="205" spans="1:10" x14ac:dyDescent="0.35">
      <c r="A205" s="1">
        <v>334</v>
      </c>
      <c r="B205" s="2">
        <v>126799022</v>
      </c>
      <c r="C205" s="1">
        <v>4550</v>
      </c>
      <c r="D205" s="1" t="s">
        <v>61</v>
      </c>
      <c r="E205" s="1">
        <v>16.02</v>
      </c>
      <c r="F205" s="1" t="s">
        <v>59</v>
      </c>
      <c r="G205" s="3" t="s">
        <v>60</v>
      </c>
      <c r="H205" s="1">
        <f>VLOOKUP(loan_borrower[[#This Row],[member_id]],Borrower[],3,FALSE)</f>
        <v>37</v>
      </c>
      <c r="I205" s="1">
        <f>VLOOKUP(loan_borrower[[#This Row],[member_id]],Borrower[],4,FALSE)</f>
        <v>29.04</v>
      </c>
      <c r="J205" s="1" t="str">
        <f>VLOOKUP(loan_borrower[[#This Row],[member_id]],Borrower[],5,FALSE)</f>
        <v>California</v>
      </c>
    </row>
    <row r="206" spans="1:10" x14ac:dyDescent="0.35">
      <c r="A206" s="1">
        <v>335</v>
      </c>
      <c r="B206" s="2">
        <v>129176311</v>
      </c>
      <c r="C206" s="1">
        <v>8000</v>
      </c>
      <c r="D206" s="1" t="s">
        <v>61</v>
      </c>
      <c r="E206" s="1">
        <v>7.34</v>
      </c>
      <c r="F206" s="1" t="s">
        <v>65</v>
      </c>
      <c r="G206" s="3" t="s">
        <v>60</v>
      </c>
      <c r="H206" s="1">
        <f>VLOOKUP(loan_borrower[[#This Row],[member_id]],Borrower[],3,FALSE)</f>
        <v>4.72</v>
      </c>
      <c r="I206" s="1">
        <f>VLOOKUP(loan_borrower[[#This Row],[member_id]],Borrower[],4,FALSE)</f>
        <v>0</v>
      </c>
      <c r="J206" s="1" t="str">
        <f>VLOOKUP(loan_borrower[[#This Row],[member_id]],Borrower[],5,FALSE)</f>
        <v>Florida</v>
      </c>
    </row>
    <row r="207" spans="1:10" x14ac:dyDescent="0.35">
      <c r="A207" s="1">
        <v>336</v>
      </c>
      <c r="B207" s="2">
        <v>128276219</v>
      </c>
      <c r="C207" s="1">
        <v>5600</v>
      </c>
      <c r="D207" s="1" t="s">
        <v>61</v>
      </c>
      <c r="E207" s="1">
        <v>15.05</v>
      </c>
      <c r="F207" s="1" t="s">
        <v>59</v>
      </c>
      <c r="G207" s="3" t="s">
        <v>63</v>
      </c>
      <c r="H207" s="1">
        <f>VLOOKUP(loan_borrower[[#This Row],[member_id]],Borrower[],3,FALSE)</f>
        <v>20.52</v>
      </c>
      <c r="I207" s="1">
        <f>VLOOKUP(loan_borrower[[#This Row],[member_id]],Borrower[],4,FALSE)</f>
        <v>0</v>
      </c>
      <c r="J207" s="1" t="str">
        <f>VLOOKUP(loan_borrower[[#This Row],[member_id]],Borrower[],5,FALSE)</f>
        <v>New York</v>
      </c>
    </row>
    <row r="208" spans="1:10" x14ac:dyDescent="0.35">
      <c r="A208" s="1">
        <v>337</v>
      </c>
      <c r="B208" s="2">
        <v>138890137</v>
      </c>
      <c r="C208" s="1">
        <v>35000</v>
      </c>
      <c r="D208" s="1" t="s">
        <v>61</v>
      </c>
      <c r="E208" s="1">
        <v>11.06</v>
      </c>
      <c r="F208" s="1" t="s">
        <v>59</v>
      </c>
      <c r="G208" s="3" t="s">
        <v>60</v>
      </c>
      <c r="H208" s="1">
        <f>VLOOKUP(loan_borrower[[#This Row],[member_id]],Borrower[],3,FALSE)</f>
        <v>18.350000000000001</v>
      </c>
      <c r="I208" s="1">
        <f>VLOOKUP(loan_borrower[[#This Row],[member_id]],Borrower[],4,FALSE)</f>
        <v>0</v>
      </c>
      <c r="J208" s="1" t="str">
        <f>VLOOKUP(loan_borrower[[#This Row],[member_id]],Borrower[],5,FALSE)</f>
        <v>Massachusetts</v>
      </c>
    </row>
    <row r="209" spans="1:10" x14ac:dyDescent="0.35">
      <c r="A209" s="1">
        <v>338</v>
      </c>
      <c r="B209" s="2">
        <v>129111425</v>
      </c>
      <c r="C209" s="1">
        <v>20000</v>
      </c>
      <c r="D209" s="1" t="s">
        <v>61</v>
      </c>
      <c r="E209" s="1">
        <v>7.34</v>
      </c>
      <c r="F209" s="1" t="s">
        <v>59</v>
      </c>
      <c r="G209" s="3" t="s">
        <v>66</v>
      </c>
      <c r="H209" s="1">
        <f>VLOOKUP(loan_borrower[[#This Row],[member_id]],Borrower[],3,FALSE)</f>
        <v>16.690000000000001</v>
      </c>
      <c r="I209" s="1">
        <f>VLOOKUP(loan_borrower[[#This Row],[member_id]],Borrower[],4,FALSE)</f>
        <v>0</v>
      </c>
      <c r="J209" s="1" t="str">
        <f>VLOOKUP(loan_borrower[[#This Row],[member_id]],Borrower[],5,FALSE)</f>
        <v>California</v>
      </c>
    </row>
    <row r="210" spans="1:10" x14ac:dyDescent="0.35">
      <c r="A210" s="1">
        <v>339</v>
      </c>
      <c r="B210" s="2">
        <v>138519898</v>
      </c>
      <c r="C210" s="1">
        <v>18000</v>
      </c>
      <c r="D210" s="1" t="s">
        <v>58</v>
      </c>
      <c r="E210" s="1">
        <v>10.47</v>
      </c>
      <c r="F210" s="1" t="s">
        <v>59</v>
      </c>
      <c r="G210" s="3" t="s">
        <v>63</v>
      </c>
      <c r="H210" s="1">
        <f>VLOOKUP(loan_borrower[[#This Row],[member_id]],Borrower[],3,FALSE)</f>
        <v>16.190000000000001</v>
      </c>
      <c r="I210" s="1">
        <f>VLOOKUP(loan_borrower[[#This Row],[member_id]],Borrower[],4,FALSE)</f>
        <v>0</v>
      </c>
      <c r="J210" s="1" t="str">
        <f>VLOOKUP(loan_borrower[[#This Row],[member_id]],Borrower[],5,FALSE)</f>
        <v>Montana</v>
      </c>
    </row>
    <row r="211" spans="1:10" x14ac:dyDescent="0.35">
      <c r="A211" s="1">
        <v>340</v>
      </c>
      <c r="B211" s="2">
        <v>127587271</v>
      </c>
      <c r="C211" s="1">
        <v>12000</v>
      </c>
      <c r="D211" s="1" t="s">
        <v>61</v>
      </c>
      <c r="E211" s="1">
        <v>7.97</v>
      </c>
      <c r="F211" s="1" t="s">
        <v>59</v>
      </c>
      <c r="G211" s="3" t="s">
        <v>60</v>
      </c>
      <c r="H211" s="1">
        <f>VLOOKUP(loan_borrower[[#This Row],[member_id]],Borrower[],3,FALSE)</f>
        <v>3.78</v>
      </c>
      <c r="I211" s="1">
        <f>VLOOKUP(loan_borrower[[#This Row],[member_id]],Borrower[],4,FALSE)</f>
        <v>0</v>
      </c>
      <c r="J211" s="1" t="str">
        <f>VLOOKUP(loan_borrower[[#This Row],[member_id]],Borrower[],5,FALSE)</f>
        <v>California</v>
      </c>
    </row>
    <row r="212" spans="1:10" x14ac:dyDescent="0.35">
      <c r="A212" s="1">
        <v>341</v>
      </c>
      <c r="B212" s="2">
        <v>127015019</v>
      </c>
      <c r="C212" s="1">
        <v>5000</v>
      </c>
      <c r="D212" s="1" t="s">
        <v>61</v>
      </c>
      <c r="E212" s="1">
        <v>9.93</v>
      </c>
      <c r="F212" s="1" t="s">
        <v>59</v>
      </c>
      <c r="G212" s="3" t="s">
        <v>66</v>
      </c>
      <c r="H212" s="1">
        <f>VLOOKUP(loan_borrower[[#This Row],[member_id]],Borrower[],3,FALSE)</f>
        <v>26.14</v>
      </c>
      <c r="I212" s="1">
        <f>VLOOKUP(loan_borrower[[#This Row],[member_id]],Borrower[],4,FALSE)</f>
        <v>0</v>
      </c>
      <c r="J212" s="1" t="str">
        <f>VLOOKUP(loan_borrower[[#This Row],[member_id]],Borrower[],5,FALSE)</f>
        <v>Nevada</v>
      </c>
    </row>
    <row r="213" spans="1:10" x14ac:dyDescent="0.35">
      <c r="A213" s="1">
        <v>342</v>
      </c>
      <c r="B213" s="2">
        <v>136250124</v>
      </c>
      <c r="C213" s="1">
        <v>21000</v>
      </c>
      <c r="D213" s="1" t="s">
        <v>58</v>
      </c>
      <c r="E213" s="1">
        <v>14.47</v>
      </c>
      <c r="F213" s="1" t="s">
        <v>59</v>
      </c>
      <c r="G213" s="3" t="s">
        <v>63</v>
      </c>
      <c r="H213" s="1">
        <f>VLOOKUP(loan_borrower[[#This Row],[member_id]],Borrower[],3,FALSE)</f>
        <v>19.850000000000001</v>
      </c>
      <c r="I213" s="1">
        <f>VLOOKUP(loan_borrower[[#This Row],[member_id]],Borrower[],4,FALSE)</f>
        <v>0</v>
      </c>
      <c r="J213" s="1" t="str">
        <f>VLOOKUP(loan_borrower[[#This Row],[member_id]],Borrower[],5,FALSE)</f>
        <v>Indiana</v>
      </c>
    </row>
    <row r="214" spans="1:10" x14ac:dyDescent="0.35">
      <c r="A214" s="1">
        <v>343</v>
      </c>
      <c r="B214" s="2">
        <v>140666082</v>
      </c>
      <c r="C214" s="1">
        <v>40000</v>
      </c>
      <c r="D214" s="1" t="s">
        <v>61</v>
      </c>
      <c r="E214" s="1">
        <v>12.73</v>
      </c>
      <c r="F214" s="1" t="s">
        <v>59</v>
      </c>
      <c r="G214" s="3" t="s">
        <v>60</v>
      </c>
      <c r="H214" s="1">
        <f>VLOOKUP(loan_borrower[[#This Row],[member_id]],Borrower[],3,FALSE)</f>
        <v>19.010000000000002</v>
      </c>
      <c r="I214" s="1">
        <f>VLOOKUP(loan_borrower[[#This Row],[member_id]],Borrower[],4,FALSE)</f>
        <v>0</v>
      </c>
      <c r="J214" s="1" t="str">
        <f>VLOOKUP(loan_borrower[[#This Row],[member_id]],Borrower[],5,FALSE)</f>
        <v>Texas</v>
      </c>
    </row>
    <row r="215" spans="1:10" x14ac:dyDescent="0.35">
      <c r="A215" s="1">
        <v>344</v>
      </c>
      <c r="B215" s="2">
        <v>136573128</v>
      </c>
      <c r="C215" s="1">
        <v>17600</v>
      </c>
      <c r="D215" s="1" t="s">
        <v>61</v>
      </c>
      <c r="E215" s="1">
        <v>22.35</v>
      </c>
      <c r="F215" s="1" t="s">
        <v>59</v>
      </c>
      <c r="G215" s="3" t="s">
        <v>60</v>
      </c>
      <c r="H215" s="1">
        <f>VLOOKUP(loan_borrower[[#This Row],[member_id]],Borrower[],3,FALSE)</f>
        <v>18.32</v>
      </c>
      <c r="I215" s="1">
        <f>VLOOKUP(loan_borrower[[#This Row],[member_id]],Borrower[],4,FALSE)</f>
        <v>0</v>
      </c>
      <c r="J215" s="1" t="str">
        <f>VLOOKUP(loan_borrower[[#This Row],[member_id]],Borrower[],5,FALSE)</f>
        <v>Minnesota</v>
      </c>
    </row>
    <row r="216" spans="1:10" x14ac:dyDescent="0.35">
      <c r="A216" s="1">
        <v>345</v>
      </c>
      <c r="B216" s="2">
        <v>129856374</v>
      </c>
      <c r="C216" s="1">
        <v>10650</v>
      </c>
      <c r="D216" s="1" t="s">
        <v>61</v>
      </c>
      <c r="E216" s="1">
        <v>6.71</v>
      </c>
      <c r="F216" s="1" t="s">
        <v>59</v>
      </c>
      <c r="G216" s="3" t="s">
        <v>60</v>
      </c>
      <c r="H216" s="1">
        <f>VLOOKUP(loan_borrower[[#This Row],[member_id]],Borrower[],3,FALSE)</f>
        <v>13.96</v>
      </c>
      <c r="I216" s="1">
        <f>VLOOKUP(loan_borrower[[#This Row],[member_id]],Borrower[],4,FALSE)</f>
        <v>0</v>
      </c>
      <c r="J216" s="1" t="str">
        <f>VLOOKUP(loan_borrower[[#This Row],[member_id]],Borrower[],5,FALSE)</f>
        <v>New York</v>
      </c>
    </row>
    <row r="217" spans="1:10" x14ac:dyDescent="0.35">
      <c r="A217" s="1">
        <v>346</v>
      </c>
      <c r="B217" s="2">
        <v>128839273</v>
      </c>
      <c r="C217" s="1">
        <v>1000</v>
      </c>
      <c r="D217" s="1" t="s">
        <v>61</v>
      </c>
      <c r="E217" s="1">
        <v>21.45</v>
      </c>
      <c r="F217" s="1" t="s">
        <v>59</v>
      </c>
      <c r="G217" s="3" t="s">
        <v>64</v>
      </c>
      <c r="H217" s="1">
        <f>VLOOKUP(loan_borrower[[#This Row],[member_id]],Borrower[],3,FALSE)</f>
        <v>19.309999999999999</v>
      </c>
      <c r="I217" s="1">
        <f>VLOOKUP(loan_borrower[[#This Row],[member_id]],Borrower[],4,FALSE)</f>
        <v>0</v>
      </c>
      <c r="J217" s="1" t="str">
        <f>VLOOKUP(loan_borrower[[#This Row],[member_id]],Borrower[],5,FALSE)</f>
        <v>Louisiana</v>
      </c>
    </row>
    <row r="218" spans="1:10" x14ac:dyDescent="0.35">
      <c r="A218" s="1">
        <v>347</v>
      </c>
      <c r="B218" s="2">
        <v>129094279</v>
      </c>
      <c r="C218" s="1">
        <v>6500</v>
      </c>
      <c r="D218" s="1" t="s">
        <v>61</v>
      </c>
      <c r="E218" s="1">
        <v>10.91</v>
      </c>
      <c r="F218" s="1" t="s">
        <v>59</v>
      </c>
      <c r="G218" s="3" t="s">
        <v>63</v>
      </c>
      <c r="H218" s="1">
        <f>VLOOKUP(loan_borrower[[#This Row],[member_id]],Borrower[],3,FALSE)</f>
        <v>24.52</v>
      </c>
      <c r="I218" s="1">
        <f>VLOOKUP(loan_borrower[[#This Row],[member_id]],Borrower[],4,FALSE)</f>
        <v>0</v>
      </c>
      <c r="J218" s="1" t="str">
        <f>VLOOKUP(loan_borrower[[#This Row],[member_id]],Borrower[],5,FALSE)</f>
        <v>Tennessee</v>
      </c>
    </row>
    <row r="219" spans="1:10" x14ac:dyDescent="0.35">
      <c r="A219" s="1">
        <v>348</v>
      </c>
      <c r="B219" s="2">
        <v>127169512</v>
      </c>
      <c r="C219" s="1">
        <v>6600</v>
      </c>
      <c r="D219" s="1" t="s">
        <v>61</v>
      </c>
      <c r="E219" s="1">
        <v>7.35</v>
      </c>
      <c r="F219" s="1" t="s">
        <v>59</v>
      </c>
      <c r="G219" s="3" t="s">
        <v>64</v>
      </c>
      <c r="H219" s="1">
        <f>VLOOKUP(loan_borrower[[#This Row],[member_id]],Borrower[],3,FALSE)</f>
        <v>4.34</v>
      </c>
      <c r="I219" s="1">
        <f>VLOOKUP(loan_borrower[[#This Row],[member_id]],Borrower[],4,FALSE)</f>
        <v>0</v>
      </c>
      <c r="J219" s="1" t="str">
        <f>VLOOKUP(loan_borrower[[#This Row],[member_id]],Borrower[],5,FALSE)</f>
        <v>South Carolina</v>
      </c>
    </row>
    <row r="220" spans="1:10" x14ac:dyDescent="0.35">
      <c r="A220" s="1">
        <v>349</v>
      </c>
      <c r="B220" s="2">
        <v>138627190</v>
      </c>
      <c r="C220" s="1">
        <v>23000</v>
      </c>
      <c r="D220" s="1" t="s">
        <v>61</v>
      </c>
      <c r="E220" s="1">
        <v>12.73</v>
      </c>
      <c r="F220" s="1" t="s">
        <v>59</v>
      </c>
      <c r="G220" s="3" t="s">
        <v>63</v>
      </c>
      <c r="H220" s="1">
        <f>VLOOKUP(loan_borrower[[#This Row],[member_id]],Borrower[],3,FALSE)</f>
        <v>14.67</v>
      </c>
      <c r="I220" s="1">
        <f>VLOOKUP(loan_borrower[[#This Row],[member_id]],Borrower[],4,FALSE)</f>
        <v>0</v>
      </c>
      <c r="J220" s="1" t="str">
        <f>VLOOKUP(loan_borrower[[#This Row],[member_id]],Borrower[],5,FALSE)</f>
        <v>New York</v>
      </c>
    </row>
    <row r="221" spans="1:10" x14ac:dyDescent="0.35">
      <c r="A221" s="1">
        <v>350</v>
      </c>
      <c r="B221" s="2">
        <v>128226386</v>
      </c>
      <c r="C221" s="1">
        <v>25500</v>
      </c>
      <c r="D221" s="1" t="s">
        <v>61</v>
      </c>
      <c r="E221" s="1">
        <v>9.93</v>
      </c>
      <c r="F221" s="1" t="s">
        <v>65</v>
      </c>
      <c r="G221" s="3" t="s">
        <v>60</v>
      </c>
      <c r="H221" s="1">
        <f>VLOOKUP(loan_borrower[[#This Row],[member_id]],Borrower[],3,FALSE)</f>
        <v>17.18</v>
      </c>
      <c r="I221" s="1">
        <f>VLOOKUP(loan_borrower[[#This Row],[member_id]],Borrower[],4,FALSE)</f>
        <v>0</v>
      </c>
      <c r="J221" s="1" t="str">
        <f>VLOOKUP(loan_borrower[[#This Row],[member_id]],Borrower[],5,FALSE)</f>
        <v>Virginia</v>
      </c>
    </row>
    <row r="222" spans="1:10" x14ac:dyDescent="0.35">
      <c r="A222" s="1">
        <v>351</v>
      </c>
      <c r="B222" s="2">
        <v>137998261</v>
      </c>
      <c r="C222" s="1">
        <v>25200</v>
      </c>
      <c r="D222" s="1" t="s">
        <v>58</v>
      </c>
      <c r="E222" s="1">
        <v>10.47</v>
      </c>
      <c r="F222" s="1" t="s">
        <v>59</v>
      </c>
      <c r="G222" s="3" t="s">
        <v>60</v>
      </c>
      <c r="H222" s="1">
        <f>VLOOKUP(loan_borrower[[#This Row],[member_id]],Borrower[],3,FALSE)</f>
        <v>25.46</v>
      </c>
      <c r="I222" s="1">
        <f>VLOOKUP(loan_borrower[[#This Row],[member_id]],Borrower[],4,FALSE)</f>
        <v>0</v>
      </c>
      <c r="J222" s="1" t="str">
        <f>VLOOKUP(loan_borrower[[#This Row],[member_id]],Borrower[],5,FALSE)</f>
        <v>New York</v>
      </c>
    </row>
    <row r="223" spans="1:10" x14ac:dyDescent="0.35">
      <c r="A223" s="1">
        <v>352</v>
      </c>
      <c r="B223" s="2">
        <v>136258507</v>
      </c>
      <c r="C223" s="1">
        <v>2800</v>
      </c>
      <c r="D223" s="1" t="s">
        <v>61</v>
      </c>
      <c r="E223" s="1">
        <v>20.89</v>
      </c>
      <c r="F223" s="1" t="s">
        <v>59</v>
      </c>
      <c r="G223" s="3" t="s">
        <v>72</v>
      </c>
      <c r="H223" s="1">
        <f>VLOOKUP(loan_borrower[[#This Row],[member_id]],Borrower[],3,FALSE)</f>
        <v>11.12</v>
      </c>
      <c r="I223" s="1">
        <f>VLOOKUP(loan_borrower[[#This Row],[member_id]],Borrower[],4,FALSE)</f>
        <v>0</v>
      </c>
      <c r="J223" s="1" t="str">
        <f>VLOOKUP(loan_borrower[[#This Row],[member_id]],Borrower[],5,FALSE)</f>
        <v>California</v>
      </c>
    </row>
    <row r="224" spans="1:10" x14ac:dyDescent="0.35">
      <c r="A224" s="1">
        <v>353</v>
      </c>
      <c r="B224" s="2">
        <v>136950778</v>
      </c>
      <c r="C224" s="1">
        <v>12000</v>
      </c>
      <c r="D224" s="1" t="s">
        <v>58</v>
      </c>
      <c r="E224" s="1">
        <v>16.91</v>
      </c>
      <c r="F224" s="1" t="s">
        <v>65</v>
      </c>
      <c r="G224" s="3" t="s">
        <v>63</v>
      </c>
      <c r="H224" s="1">
        <f>VLOOKUP(loan_borrower[[#This Row],[member_id]],Borrower[],3,FALSE)</f>
        <v>24.13</v>
      </c>
      <c r="I224" s="1">
        <f>VLOOKUP(loan_borrower[[#This Row],[member_id]],Borrower[],4,FALSE)</f>
        <v>0</v>
      </c>
      <c r="J224" s="1" t="str">
        <f>VLOOKUP(loan_borrower[[#This Row],[member_id]],Borrower[],5,FALSE)</f>
        <v>Michigan</v>
      </c>
    </row>
    <row r="225" spans="1:10" x14ac:dyDescent="0.35">
      <c r="A225" s="1">
        <v>354</v>
      </c>
      <c r="B225" s="2">
        <v>128786174</v>
      </c>
      <c r="C225" s="1">
        <v>36000</v>
      </c>
      <c r="D225" s="1" t="s">
        <v>58</v>
      </c>
      <c r="E225" s="1">
        <v>10.42</v>
      </c>
      <c r="F225" s="1" t="s">
        <v>59</v>
      </c>
      <c r="G225" s="3" t="s">
        <v>63</v>
      </c>
      <c r="H225" s="1">
        <f>VLOOKUP(loan_borrower[[#This Row],[member_id]],Borrower[],3,FALSE)</f>
        <v>11.82</v>
      </c>
      <c r="I225" s="1">
        <f>VLOOKUP(loan_borrower[[#This Row],[member_id]],Borrower[],4,FALSE)</f>
        <v>12.15</v>
      </c>
      <c r="J225" s="1" t="str">
        <f>VLOOKUP(loan_borrower[[#This Row],[member_id]],Borrower[],5,FALSE)</f>
        <v>Connecticut</v>
      </c>
    </row>
    <row r="226" spans="1:10" x14ac:dyDescent="0.35">
      <c r="A226" s="1">
        <v>355</v>
      </c>
      <c r="B226" s="2">
        <v>130833743</v>
      </c>
      <c r="C226" s="1">
        <v>16000</v>
      </c>
      <c r="D226" s="1" t="s">
        <v>58</v>
      </c>
      <c r="E226" s="1">
        <v>13.58</v>
      </c>
      <c r="F226" s="1" t="s">
        <v>59</v>
      </c>
      <c r="G226" s="3" t="s">
        <v>60</v>
      </c>
      <c r="H226" s="1">
        <f>VLOOKUP(loan_borrower[[#This Row],[member_id]],Borrower[],3,FALSE)</f>
        <v>61.28</v>
      </c>
      <c r="I226" s="1">
        <f>VLOOKUP(loan_borrower[[#This Row],[member_id]],Borrower[],4,FALSE)</f>
        <v>29.43</v>
      </c>
      <c r="J226" s="1" t="str">
        <f>VLOOKUP(loan_borrower[[#This Row],[member_id]],Borrower[],5,FALSE)</f>
        <v>Indiana</v>
      </c>
    </row>
    <row r="227" spans="1:10" x14ac:dyDescent="0.35">
      <c r="A227" s="1">
        <v>356</v>
      </c>
      <c r="B227" s="2">
        <v>129050809</v>
      </c>
      <c r="C227" s="1">
        <v>2000</v>
      </c>
      <c r="D227" s="1" t="s">
        <v>61</v>
      </c>
      <c r="E227" s="1">
        <v>9.44</v>
      </c>
      <c r="F227" s="1" t="s">
        <v>59</v>
      </c>
      <c r="G227" s="3" t="s">
        <v>63</v>
      </c>
      <c r="H227" s="1">
        <f>VLOOKUP(loan_borrower[[#This Row],[member_id]],Borrower[],3,FALSE)</f>
        <v>11.77</v>
      </c>
      <c r="I227" s="1">
        <f>VLOOKUP(loan_borrower[[#This Row],[member_id]],Borrower[],4,FALSE)</f>
        <v>0</v>
      </c>
      <c r="J227" s="1" t="str">
        <f>VLOOKUP(loan_borrower[[#This Row],[member_id]],Borrower[],5,FALSE)</f>
        <v>Pennsylvania</v>
      </c>
    </row>
    <row r="228" spans="1:10" x14ac:dyDescent="0.35">
      <c r="A228" s="1">
        <v>357</v>
      </c>
      <c r="B228" s="2">
        <v>136789427</v>
      </c>
      <c r="C228" s="1">
        <v>27000</v>
      </c>
      <c r="D228" s="1" t="s">
        <v>58</v>
      </c>
      <c r="E228" s="1">
        <v>13.56</v>
      </c>
      <c r="F228" s="1" t="s">
        <v>59</v>
      </c>
      <c r="G228" s="3" t="s">
        <v>60</v>
      </c>
      <c r="H228" s="1">
        <f>VLOOKUP(loan_borrower[[#This Row],[member_id]],Borrower[],3,FALSE)</f>
        <v>26.92</v>
      </c>
      <c r="I228" s="1">
        <f>VLOOKUP(loan_borrower[[#This Row],[member_id]],Borrower[],4,FALSE)</f>
        <v>22.44</v>
      </c>
      <c r="J228" s="1" t="str">
        <f>VLOOKUP(loan_borrower[[#This Row],[member_id]],Borrower[],5,FALSE)</f>
        <v>Texas</v>
      </c>
    </row>
    <row r="229" spans="1:10" x14ac:dyDescent="0.35">
      <c r="A229" s="1">
        <v>358</v>
      </c>
      <c r="B229" s="2">
        <v>125599036</v>
      </c>
      <c r="C229" s="1">
        <v>12000</v>
      </c>
      <c r="D229" s="1" t="s">
        <v>58</v>
      </c>
      <c r="E229" s="1">
        <v>15.05</v>
      </c>
      <c r="F229" s="1" t="s">
        <v>70</v>
      </c>
      <c r="G229" s="3" t="s">
        <v>73</v>
      </c>
      <c r="H229" s="1">
        <f>VLOOKUP(loan_borrower[[#This Row],[member_id]],Borrower[],3,FALSE)</f>
        <v>26.23</v>
      </c>
      <c r="I229" s="1">
        <f>VLOOKUP(loan_borrower[[#This Row],[member_id]],Borrower[],4,FALSE)</f>
        <v>0</v>
      </c>
      <c r="J229" s="1" t="str">
        <f>VLOOKUP(loan_borrower[[#This Row],[member_id]],Borrower[],5,FALSE)</f>
        <v>California</v>
      </c>
    </row>
    <row r="230" spans="1:10" x14ac:dyDescent="0.35">
      <c r="A230" s="1">
        <v>359</v>
      </c>
      <c r="B230" s="2">
        <v>136202872</v>
      </c>
      <c r="C230" s="1">
        <v>5000</v>
      </c>
      <c r="D230" s="1" t="s">
        <v>61</v>
      </c>
      <c r="E230" s="1">
        <v>25.34</v>
      </c>
      <c r="F230" s="1" t="s">
        <v>59</v>
      </c>
      <c r="G230" s="3" t="s">
        <v>60</v>
      </c>
      <c r="H230" s="1">
        <f>VLOOKUP(loan_borrower[[#This Row],[member_id]],Borrower[],3,FALSE)</f>
        <v>14.95</v>
      </c>
      <c r="I230" s="1">
        <f>VLOOKUP(loan_borrower[[#This Row],[member_id]],Borrower[],4,FALSE)</f>
        <v>0</v>
      </c>
      <c r="J230" s="1" t="str">
        <f>VLOOKUP(loan_borrower[[#This Row],[member_id]],Borrower[],5,FALSE)</f>
        <v>California</v>
      </c>
    </row>
    <row r="231" spans="1:10" x14ac:dyDescent="0.35">
      <c r="A231" s="1">
        <v>360</v>
      </c>
      <c r="B231" s="2">
        <v>129035746</v>
      </c>
      <c r="C231" s="1">
        <v>20000</v>
      </c>
      <c r="D231" s="1" t="s">
        <v>58</v>
      </c>
      <c r="E231" s="1">
        <v>12.62</v>
      </c>
      <c r="F231" s="1" t="s">
        <v>59</v>
      </c>
      <c r="G231" s="3" t="s">
        <v>60</v>
      </c>
      <c r="H231" s="1">
        <f>VLOOKUP(loan_borrower[[#This Row],[member_id]],Borrower[],3,FALSE)</f>
        <v>26.79</v>
      </c>
      <c r="I231" s="1">
        <f>VLOOKUP(loan_borrower[[#This Row],[member_id]],Borrower[],4,FALSE)</f>
        <v>0</v>
      </c>
      <c r="J231" s="1" t="str">
        <f>VLOOKUP(loan_borrower[[#This Row],[member_id]],Borrower[],5,FALSE)</f>
        <v>New Jersey</v>
      </c>
    </row>
    <row r="232" spans="1:10" x14ac:dyDescent="0.35">
      <c r="A232" s="1">
        <v>361</v>
      </c>
      <c r="B232" s="2">
        <v>129251063</v>
      </c>
      <c r="C232" s="1">
        <v>32000</v>
      </c>
      <c r="D232" s="1" t="s">
        <v>58</v>
      </c>
      <c r="E232" s="1">
        <v>21.85</v>
      </c>
      <c r="F232" s="1" t="s">
        <v>65</v>
      </c>
      <c r="G232" s="3" t="s">
        <v>60</v>
      </c>
      <c r="H232" s="1">
        <f>VLOOKUP(loan_borrower[[#This Row],[member_id]],Borrower[],3,FALSE)</f>
        <v>82.27</v>
      </c>
      <c r="I232" s="1">
        <f>VLOOKUP(loan_borrower[[#This Row],[member_id]],Borrower[],4,FALSE)</f>
        <v>34.19</v>
      </c>
      <c r="J232" s="1" t="str">
        <f>VLOOKUP(loan_borrower[[#This Row],[member_id]],Borrower[],5,FALSE)</f>
        <v>Texas</v>
      </c>
    </row>
    <row r="233" spans="1:10" x14ac:dyDescent="0.35">
      <c r="A233" s="1">
        <v>362</v>
      </c>
      <c r="B233" s="2">
        <v>139705007</v>
      </c>
      <c r="C233" s="1">
        <v>3500</v>
      </c>
      <c r="D233" s="1" t="s">
        <v>61</v>
      </c>
      <c r="E233" s="1">
        <v>7.84</v>
      </c>
      <c r="F233" s="1" t="s">
        <v>59</v>
      </c>
      <c r="G233" s="3" t="s">
        <v>63</v>
      </c>
      <c r="H233" s="1">
        <f>VLOOKUP(loan_borrower[[#This Row],[member_id]],Borrower[],3,FALSE)</f>
        <v>8.43</v>
      </c>
      <c r="I233" s="1">
        <f>VLOOKUP(loan_borrower[[#This Row],[member_id]],Borrower[],4,FALSE)</f>
        <v>0</v>
      </c>
      <c r="J233" s="1" t="str">
        <f>VLOOKUP(loan_borrower[[#This Row],[member_id]],Borrower[],5,FALSE)</f>
        <v>Illinois</v>
      </c>
    </row>
    <row r="234" spans="1:10" x14ac:dyDescent="0.35">
      <c r="A234" s="1">
        <v>363</v>
      </c>
      <c r="B234" s="2">
        <v>136080841</v>
      </c>
      <c r="C234" s="1">
        <v>40000</v>
      </c>
      <c r="D234" s="1" t="s">
        <v>58</v>
      </c>
      <c r="E234" s="1">
        <v>11.55</v>
      </c>
      <c r="F234" s="1" t="s">
        <v>59</v>
      </c>
      <c r="G234" s="3" t="s">
        <v>60</v>
      </c>
      <c r="H234" s="1">
        <f>VLOOKUP(loan_borrower[[#This Row],[member_id]],Borrower[],3,FALSE)</f>
        <v>0.28999999999999998</v>
      </c>
      <c r="I234" s="1">
        <f>VLOOKUP(loan_borrower[[#This Row],[member_id]],Borrower[],4,FALSE)</f>
        <v>0</v>
      </c>
      <c r="J234" s="1" t="str">
        <f>VLOOKUP(loan_borrower[[#This Row],[member_id]],Borrower[],5,FALSE)</f>
        <v>Utah</v>
      </c>
    </row>
    <row r="235" spans="1:10" x14ac:dyDescent="0.35">
      <c r="A235" s="1">
        <v>364</v>
      </c>
      <c r="B235" s="2">
        <v>137502632</v>
      </c>
      <c r="C235" s="1">
        <v>12000</v>
      </c>
      <c r="D235" s="1" t="s">
        <v>61</v>
      </c>
      <c r="E235" s="1">
        <v>16.91</v>
      </c>
      <c r="F235" s="1" t="s">
        <v>59</v>
      </c>
      <c r="G235" s="3" t="s">
        <v>60</v>
      </c>
      <c r="H235" s="1">
        <f>VLOOKUP(loan_borrower[[#This Row],[member_id]],Borrower[],3,FALSE)</f>
        <v>25.4</v>
      </c>
      <c r="I235" s="1">
        <f>VLOOKUP(loan_borrower[[#This Row],[member_id]],Borrower[],4,FALSE)</f>
        <v>0</v>
      </c>
      <c r="J235" s="1" t="str">
        <f>VLOOKUP(loan_borrower[[#This Row],[member_id]],Borrower[],5,FALSE)</f>
        <v>Illinois</v>
      </c>
    </row>
    <row r="236" spans="1:10" x14ac:dyDescent="0.35">
      <c r="A236" s="1">
        <v>365</v>
      </c>
      <c r="B236" s="2">
        <v>130783762</v>
      </c>
      <c r="C236" s="1">
        <v>20000</v>
      </c>
      <c r="D236" s="1" t="s">
        <v>61</v>
      </c>
      <c r="E236" s="1">
        <v>9.43</v>
      </c>
      <c r="F236" s="1" t="s">
        <v>59</v>
      </c>
      <c r="G236" s="3" t="s">
        <v>64</v>
      </c>
      <c r="H236" s="1">
        <f>VLOOKUP(loan_borrower[[#This Row],[member_id]],Borrower[],3,FALSE)</f>
        <v>2.27</v>
      </c>
      <c r="I236" s="1">
        <f>VLOOKUP(loan_borrower[[#This Row],[member_id]],Borrower[],4,FALSE)</f>
        <v>0</v>
      </c>
      <c r="J236" s="1" t="str">
        <f>VLOOKUP(loan_borrower[[#This Row],[member_id]],Borrower[],5,FALSE)</f>
        <v>Texas</v>
      </c>
    </row>
    <row r="237" spans="1:10" x14ac:dyDescent="0.35">
      <c r="A237" s="1">
        <v>366</v>
      </c>
      <c r="B237" s="2">
        <v>129103731</v>
      </c>
      <c r="C237" s="1">
        <v>20000</v>
      </c>
      <c r="D237" s="1" t="s">
        <v>61</v>
      </c>
      <c r="E237" s="1">
        <v>7.96</v>
      </c>
      <c r="F237" s="1" t="s">
        <v>59</v>
      </c>
      <c r="G237" s="3" t="s">
        <v>67</v>
      </c>
      <c r="H237" s="1">
        <f>VLOOKUP(loan_borrower[[#This Row],[member_id]],Borrower[],3,FALSE)</f>
        <v>19.2</v>
      </c>
      <c r="I237" s="1">
        <f>VLOOKUP(loan_borrower[[#This Row],[member_id]],Borrower[],4,FALSE)</f>
        <v>0</v>
      </c>
      <c r="J237" s="1" t="str">
        <f>VLOOKUP(loan_borrower[[#This Row],[member_id]],Borrower[],5,FALSE)</f>
        <v>Texas</v>
      </c>
    </row>
    <row r="238" spans="1:10" x14ac:dyDescent="0.35">
      <c r="A238" s="1">
        <v>367</v>
      </c>
      <c r="B238" s="2">
        <v>136270199</v>
      </c>
      <c r="C238" s="1">
        <v>16000</v>
      </c>
      <c r="D238" s="1" t="s">
        <v>58</v>
      </c>
      <c r="E238" s="1">
        <v>7.84</v>
      </c>
      <c r="F238" s="1" t="s">
        <v>59</v>
      </c>
      <c r="G238" s="3" t="s">
        <v>60</v>
      </c>
      <c r="H238" s="1">
        <f>VLOOKUP(loan_borrower[[#This Row],[member_id]],Borrower[],3,FALSE)</f>
        <v>6.84</v>
      </c>
      <c r="I238" s="1">
        <f>VLOOKUP(loan_borrower[[#This Row],[member_id]],Borrower[],4,FALSE)</f>
        <v>0</v>
      </c>
      <c r="J238" s="1" t="str">
        <f>VLOOKUP(loan_borrower[[#This Row],[member_id]],Borrower[],5,FALSE)</f>
        <v>New York</v>
      </c>
    </row>
    <row r="239" spans="1:10" x14ac:dyDescent="0.35">
      <c r="A239" s="1">
        <v>368</v>
      </c>
      <c r="B239" s="2">
        <v>127486954</v>
      </c>
      <c r="C239" s="1">
        <v>40000</v>
      </c>
      <c r="D239" s="1" t="s">
        <v>58</v>
      </c>
      <c r="E239" s="1">
        <v>10.91</v>
      </c>
      <c r="F239" s="1" t="s">
        <v>59</v>
      </c>
      <c r="G239" s="3" t="s">
        <v>63</v>
      </c>
      <c r="H239" s="1">
        <f>VLOOKUP(loan_borrower[[#This Row],[member_id]],Borrower[],3,FALSE)</f>
        <v>23.72</v>
      </c>
      <c r="I239" s="1">
        <f>VLOOKUP(loan_borrower[[#This Row],[member_id]],Borrower[],4,FALSE)</f>
        <v>0</v>
      </c>
      <c r="J239" s="1" t="str">
        <f>VLOOKUP(loan_borrower[[#This Row],[member_id]],Borrower[],5,FALSE)</f>
        <v>Oklahoma</v>
      </c>
    </row>
    <row r="240" spans="1:10" x14ac:dyDescent="0.35">
      <c r="A240" s="1">
        <v>369</v>
      </c>
      <c r="B240" s="2">
        <v>129968437</v>
      </c>
      <c r="C240" s="1">
        <v>40000</v>
      </c>
      <c r="D240" s="1" t="s">
        <v>58</v>
      </c>
      <c r="E240" s="1">
        <v>13.58</v>
      </c>
      <c r="F240" s="1" t="s">
        <v>65</v>
      </c>
      <c r="G240" s="3" t="s">
        <v>63</v>
      </c>
      <c r="H240" s="1">
        <f>VLOOKUP(loan_borrower[[#This Row],[member_id]],Borrower[],3,FALSE)</f>
        <v>22.38</v>
      </c>
      <c r="I240" s="1">
        <f>VLOOKUP(loan_borrower[[#This Row],[member_id]],Borrower[],4,FALSE)</f>
        <v>0</v>
      </c>
      <c r="J240" s="1" t="str">
        <f>VLOOKUP(loan_borrower[[#This Row],[member_id]],Borrower[],5,FALSE)</f>
        <v>North Carolina</v>
      </c>
    </row>
    <row r="241" spans="1:10" x14ac:dyDescent="0.35">
      <c r="A241" s="1">
        <v>370</v>
      </c>
      <c r="B241" s="2">
        <v>141030506</v>
      </c>
      <c r="C241" s="1">
        <v>6400</v>
      </c>
      <c r="D241" s="1" t="s">
        <v>61</v>
      </c>
      <c r="E241" s="1">
        <v>16.14</v>
      </c>
      <c r="F241" s="1" t="s">
        <v>65</v>
      </c>
      <c r="G241" s="3" t="s">
        <v>60</v>
      </c>
      <c r="H241" s="1">
        <f>VLOOKUP(loan_borrower[[#This Row],[member_id]],Borrower[],3,FALSE)</f>
        <v>17.760000000000002</v>
      </c>
      <c r="I241" s="1">
        <f>VLOOKUP(loan_borrower[[#This Row],[member_id]],Borrower[],4,FALSE)</f>
        <v>0</v>
      </c>
      <c r="J241" s="1" t="str">
        <f>VLOOKUP(loan_borrower[[#This Row],[member_id]],Borrower[],5,FALSE)</f>
        <v>Oklahoma</v>
      </c>
    </row>
    <row r="242" spans="1:10" x14ac:dyDescent="0.35">
      <c r="A242" s="1">
        <v>371</v>
      </c>
      <c r="B242" s="2">
        <v>137654643</v>
      </c>
      <c r="C242" s="1">
        <v>6000</v>
      </c>
      <c r="D242" s="1" t="s">
        <v>61</v>
      </c>
      <c r="E242" s="1">
        <v>11.55</v>
      </c>
      <c r="F242" s="1" t="s">
        <v>59</v>
      </c>
      <c r="G242" s="3" t="s">
        <v>63</v>
      </c>
      <c r="H242" s="1">
        <f>VLOOKUP(loan_borrower[[#This Row],[member_id]],Borrower[],3,FALSE)</f>
        <v>15.31</v>
      </c>
      <c r="I242" s="1">
        <f>VLOOKUP(loan_borrower[[#This Row],[member_id]],Borrower[],4,FALSE)</f>
        <v>0</v>
      </c>
      <c r="J242" s="1" t="str">
        <f>VLOOKUP(loan_borrower[[#This Row],[member_id]],Borrower[],5,FALSE)</f>
        <v>Tennessee</v>
      </c>
    </row>
    <row r="243" spans="1:10" x14ac:dyDescent="0.35">
      <c r="A243" s="1">
        <v>372</v>
      </c>
      <c r="B243" s="2">
        <v>139874458</v>
      </c>
      <c r="C243" s="1">
        <v>24000</v>
      </c>
      <c r="D243" s="1" t="s">
        <v>58</v>
      </c>
      <c r="E243" s="1">
        <v>8.4600000000000009</v>
      </c>
      <c r="F243" s="1" t="s">
        <v>59</v>
      </c>
      <c r="G243" s="3" t="s">
        <v>63</v>
      </c>
      <c r="H243" s="1">
        <f>VLOOKUP(loan_borrower[[#This Row],[member_id]],Borrower[],3,FALSE)</f>
        <v>16.34</v>
      </c>
      <c r="I243" s="1">
        <f>VLOOKUP(loan_borrower[[#This Row],[member_id]],Borrower[],4,FALSE)</f>
        <v>0</v>
      </c>
      <c r="J243" s="1" t="str">
        <f>VLOOKUP(loan_borrower[[#This Row],[member_id]],Borrower[],5,FALSE)</f>
        <v>Pennsylvania</v>
      </c>
    </row>
    <row r="244" spans="1:10" x14ac:dyDescent="0.35">
      <c r="A244" s="1">
        <v>373</v>
      </c>
      <c r="B244" s="2">
        <v>138405028</v>
      </c>
      <c r="C244" s="1">
        <v>4300</v>
      </c>
      <c r="D244" s="1" t="s">
        <v>61</v>
      </c>
      <c r="E244" s="1">
        <v>16.14</v>
      </c>
      <c r="F244" s="1" t="s">
        <v>59</v>
      </c>
      <c r="G244" s="3" t="s">
        <v>62</v>
      </c>
      <c r="H244" s="1">
        <f>VLOOKUP(loan_borrower[[#This Row],[member_id]],Borrower[],3,FALSE)</f>
        <v>26.45</v>
      </c>
      <c r="I244" s="1">
        <f>VLOOKUP(loan_borrower[[#This Row],[member_id]],Borrower[],4,FALSE)</f>
        <v>0</v>
      </c>
      <c r="J244" s="1" t="str">
        <f>VLOOKUP(loan_borrower[[#This Row],[member_id]],Borrower[],5,FALSE)</f>
        <v>Illinois</v>
      </c>
    </row>
    <row r="245" spans="1:10" x14ac:dyDescent="0.35">
      <c r="A245" s="1">
        <v>374</v>
      </c>
      <c r="B245" s="2">
        <v>138877063</v>
      </c>
      <c r="C245" s="1">
        <v>36000</v>
      </c>
      <c r="D245" s="1" t="s">
        <v>61</v>
      </c>
      <c r="E245" s="1">
        <v>11.55</v>
      </c>
      <c r="F245" s="1" t="s">
        <v>59</v>
      </c>
      <c r="G245" s="3" t="s">
        <v>60</v>
      </c>
      <c r="H245" s="1">
        <f>VLOOKUP(loan_borrower[[#This Row],[member_id]],Borrower[],3,FALSE)</f>
        <v>8.68</v>
      </c>
      <c r="I245" s="1">
        <f>VLOOKUP(loan_borrower[[#This Row],[member_id]],Borrower[],4,FALSE)</f>
        <v>0</v>
      </c>
      <c r="J245" s="1" t="str">
        <f>VLOOKUP(loan_borrower[[#This Row],[member_id]],Borrower[],5,FALSE)</f>
        <v>North Carolina</v>
      </c>
    </row>
    <row r="246" spans="1:10" x14ac:dyDescent="0.35">
      <c r="A246" s="1">
        <v>375</v>
      </c>
      <c r="B246" s="2">
        <v>140694188</v>
      </c>
      <c r="C246" s="1">
        <v>11000</v>
      </c>
      <c r="D246" s="1" t="s">
        <v>61</v>
      </c>
      <c r="E246" s="1">
        <v>8.4600000000000009</v>
      </c>
      <c r="F246" s="1" t="s">
        <v>59</v>
      </c>
      <c r="G246" s="3" t="s">
        <v>64</v>
      </c>
      <c r="H246" s="1">
        <f>VLOOKUP(loan_borrower[[#This Row],[member_id]],Borrower[],3,FALSE)</f>
        <v>10.050000000000001</v>
      </c>
      <c r="I246" s="1">
        <f>VLOOKUP(loan_borrower[[#This Row],[member_id]],Borrower[],4,FALSE)</f>
        <v>0</v>
      </c>
      <c r="J246" s="1" t="str">
        <f>VLOOKUP(loan_borrower[[#This Row],[member_id]],Borrower[],5,FALSE)</f>
        <v>Massachusetts</v>
      </c>
    </row>
    <row r="247" spans="1:10" x14ac:dyDescent="0.35">
      <c r="A247" s="1">
        <v>376</v>
      </c>
      <c r="B247" s="2">
        <v>130761276</v>
      </c>
      <c r="C247" s="1">
        <v>8000</v>
      </c>
      <c r="D247" s="1" t="s">
        <v>61</v>
      </c>
      <c r="E247" s="1">
        <v>13.58</v>
      </c>
      <c r="F247" s="1" t="s">
        <v>65</v>
      </c>
      <c r="G247" s="3" t="s">
        <v>60</v>
      </c>
      <c r="H247" s="1">
        <f>VLOOKUP(loan_borrower[[#This Row],[member_id]],Borrower[],3,FALSE)</f>
        <v>4.9400000000000004</v>
      </c>
      <c r="I247" s="1">
        <f>VLOOKUP(loan_borrower[[#This Row],[member_id]],Borrower[],4,FALSE)</f>
        <v>0</v>
      </c>
      <c r="J247" s="1" t="str">
        <f>VLOOKUP(loan_borrower[[#This Row],[member_id]],Borrower[],5,FALSE)</f>
        <v>California</v>
      </c>
    </row>
    <row r="248" spans="1:10" x14ac:dyDescent="0.35">
      <c r="A248" s="1">
        <v>377</v>
      </c>
      <c r="B248" s="2">
        <v>139843588</v>
      </c>
      <c r="C248" s="1">
        <v>15000</v>
      </c>
      <c r="D248" s="1" t="s">
        <v>58</v>
      </c>
      <c r="E248" s="1">
        <v>10.47</v>
      </c>
      <c r="F248" s="1" t="s">
        <v>59</v>
      </c>
      <c r="G248" s="3" t="s">
        <v>60</v>
      </c>
      <c r="H248" s="1">
        <f>VLOOKUP(loan_borrower[[#This Row],[member_id]],Borrower[],3,FALSE)</f>
        <v>12.78</v>
      </c>
      <c r="I248" s="1">
        <f>VLOOKUP(loan_borrower[[#This Row],[member_id]],Borrower[],4,FALSE)</f>
        <v>0</v>
      </c>
      <c r="J248" s="1" t="str">
        <f>VLOOKUP(loan_borrower[[#This Row],[member_id]],Borrower[],5,FALSE)</f>
        <v>California</v>
      </c>
    </row>
    <row r="249" spans="1:10" x14ac:dyDescent="0.35">
      <c r="A249" s="1">
        <v>378</v>
      </c>
      <c r="B249" s="2">
        <v>140121071</v>
      </c>
      <c r="C249" s="1">
        <v>11200</v>
      </c>
      <c r="D249" s="1" t="s">
        <v>58</v>
      </c>
      <c r="E249" s="1">
        <v>11.55</v>
      </c>
      <c r="F249" s="1" t="s">
        <v>59</v>
      </c>
      <c r="G249" s="3" t="s">
        <v>60</v>
      </c>
      <c r="H249" s="1">
        <f>VLOOKUP(loan_borrower[[#This Row],[member_id]],Borrower[],3,FALSE)</f>
        <v>25.24</v>
      </c>
      <c r="I249" s="1">
        <f>VLOOKUP(loan_borrower[[#This Row],[member_id]],Borrower[],4,FALSE)</f>
        <v>0</v>
      </c>
      <c r="J249" s="1" t="str">
        <f>VLOOKUP(loan_borrower[[#This Row],[member_id]],Borrower[],5,FALSE)</f>
        <v>Alabama</v>
      </c>
    </row>
    <row r="250" spans="1:10" x14ac:dyDescent="0.35">
      <c r="A250" s="1">
        <v>379</v>
      </c>
      <c r="B250" s="2">
        <v>126236950</v>
      </c>
      <c r="C250" s="1">
        <v>5000</v>
      </c>
      <c r="D250" s="1" t="s">
        <v>61</v>
      </c>
      <c r="E250" s="1">
        <v>7.97</v>
      </c>
      <c r="F250" s="1" t="s">
        <v>59</v>
      </c>
      <c r="G250" s="3" t="s">
        <v>71</v>
      </c>
      <c r="H250" s="1">
        <f>VLOOKUP(loan_borrower[[#This Row],[member_id]],Borrower[],3,FALSE)</f>
        <v>22.58</v>
      </c>
      <c r="I250" s="1">
        <f>VLOOKUP(loan_borrower[[#This Row],[member_id]],Borrower[],4,FALSE)</f>
        <v>35.369999999999997</v>
      </c>
      <c r="J250" s="1" t="str">
        <f>VLOOKUP(loan_borrower[[#This Row],[member_id]],Borrower[],5,FALSE)</f>
        <v>South Carolina</v>
      </c>
    </row>
    <row r="251" spans="1:10" x14ac:dyDescent="0.35">
      <c r="A251" s="1">
        <v>380</v>
      </c>
      <c r="B251" s="2">
        <v>138515097</v>
      </c>
      <c r="C251" s="1">
        <v>4400</v>
      </c>
      <c r="D251" s="1" t="s">
        <v>61</v>
      </c>
      <c r="E251" s="1">
        <v>6.11</v>
      </c>
      <c r="F251" s="1" t="s">
        <v>59</v>
      </c>
      <c r="G251" s="3" t="s">
        <v>63</v>
      </c>
      <c r="H251" s="1">
        <f>VLOOKUP(loan_borrower[[#This Row],[member_id]],Borrower[],3,FALSE)</f>
        <v>19.690000000000001</v>
      </c>
      <c r="I251" s="1">
        <f>VLOOKUP(loan_borrower[[#This Row],[member_id]],Borrower[],4,FALSE)</f>
        <v>0</v>
      </c>
      <c r="J251" s="1" t="str">
        <f>VLOOKUP(loan_borrower[[#This Row],[member_id]],Borrower[],5,FALSE)</f>
        <v>Wisconsin</v>
      </c>
    </row>
    <row r="252" spans="1:10" x14ac:dyDescent="0.35">
      <c r="A252" s="1">
        <v>381</v>
      </c>
      <c r="B252" s="2">
        <v>136470934</v>
      </c>
      <c r="C252" s="1">
        <v>13000</v>
      </c>
      <c r="D252" s="1" t="s">
        <v>58</v>
      </c>
      <c r="E252" s="1">
        <v>16.91</v>
      </c>
      <c r="F252" s="1" t="s">
        <v>59</v>
      </c>
      <c r="G252" s="3" t="s">
        <v>60</v>
      </c>
      <c r="H252" s="1">
        <f>VLOOKUP(loan_borrower[[#This Row],[member_id]],Borrower[],3,FALSE)</f>
        <v>23.66</v>
      </c>
      <c r="I252" s="1">
        <f>VLOOKUP(loan_borrower[[#This Row],[member_id]],Borrower[],4,FALSE)</f>
        <v>0</v>
      </c>
      <c r="J252" s="1" t="str">
        <f>VLOOKUP(loan_borrower[[#This Row],[member_id]],Borrower[],5,FALSE)</f>
        <v>New Jersey</v>
      </c>
    </row>
    <row r="253" spans="1:10" x14ac:dyDescent="0.35">
      <c r="A253" s="1">
        <v>382</v>
      </c>
      <c r="B253" s="2">
        <v>127270589</v>
      </c>
      <c r="C253" s="1">
        <v>3000</v>
      </c>
      <c r="D253" s="1" t="s">
        <v>61</v>
      </c>
      <c r="E253" s="1">
        <v>19.03</v>
      </c>
      <c r="F253" s="1" t="s">
        <v>70</v>
      </c>
      <c r="G253" s="3" t="s">
        <v>73</v>
      </c>
      <c r="H253" s="1">
        <f>VLOOKUP(loan_borrower[[#This Row],[member_id]],Borrower[],3,FALSE)</f>
        <v>15.8</v>
      </c>
      <c r="I253" s="1">
        <f>VLOOKUP(loan_borrower[[#This Row],[member_id]],Borrower[],4,FALSE)</f>
        <v>0</v>
      </c>
      <c r="J253" s="1" t="str">
        <f>VLOOKUP(loan_borrower[[#This Row],[member_id]],Borrower[],5,FALSE)</f>
        <v>Texas</v>
      </c>
    </row>
    <row r="254" spans="1:10" x14ac:dyDescent="0.35">
      <c r="A254" s="1">
        <v>383</v>
      </c>
      <c r="B254" s="2">
        <v>129814698</v>
      </c>
      <c r="C254" s="1">
        <v>7000</v>
      </c>
      <c r="D254" s="1" t="s">
        <v>61</v>
      </c>
      <c r="E254" s="1">
        <v>20.39</v>
      </c>
      <c r="F254" s="1" t="s">
        <v>59</v>
      </c>
      <c r="G254" s="3" t="s">
        <v>63</v>
      </c>
      <c r="H254" s="1">
        <f>VLOOKUP(loan_borrower[[#This Row],[member_id]],Borrower[],3,FALSE)</f>
        <v>39.53</v>
      </c>
      <c r="I254" s="1">
        <f>VLOOKUP(loan_borrower[[#This Row],[member_id]],Borrower[],4,FALSE)</f>
        <v>0</v>
      </c>
      <c r="J254" s="1" t="str">
        <f>VLOOKUP(loan_borrower[[#This Row],[member_id]],Borrower[],5,FALSE)</f>
        <v>Florida</v>
      </c>
    </row>
    <row r="255" spans="1:10" x14ac:dyDescent="0.35">
      <c r="A255" s="1">
        <v>384</v>
      </c>
      <c r="B255" s="2">
        <v>140249484</v>
      </c>
      <c r="C255" s="1">
        <v>35000</v>
      </c>
      <c r="D255" s="1" t="s">
        <v>58</v>
      </c>
      <c r="E255" s="1">
        <v>11.55</v>
      </c>
      <c r="F255" s="1" t="s">
        <v>59</v>
      </c>
      <c r="G255" s="3" t="s">
        <v>64</v>
      </c>
      <c r="H255" s="1">
        <f>VLOOKUP(loan_borrower[[#This Row],[member_id]],Borrower[],3,FALSE)</f>
        <v>15.62</v>
      </c>
      <c r="I255" s="1">
        <f>VLOOKUP(loan_borrower[[#This Row],[member_id]],Borrower[],4,FALSE)</f>
        <v>0</v>
      </c>
      <c r="J255" s="1" t="str">
        <f>VLOOKUP(loan_borrower[[#This Row],[member_id]],Borrower[],5,FALSE)</f>
        <v>Colorado</v>
      </c>
    </row>
    <row r="256" spans="1:10" x14ac:dyDescent="0.35">
      <c r="A256" s="1">
        <v>385</v>
      </c>
      <c r="B256" s="2">
        <v>126820876</v>
      </c>
      <c r="C256" s="1">
        <v>12000</v>
      </c>
      <c r="D256" s="1" t="s">
        <v>58</v>
      </c>
      <c r="E256" s="1">
        <v>15.05</v>
      </c>
      <c r="F256" s="1" t="s">
        <v>68</v>
      </c>
      <c r="G256" s="3" t="s">
        <v>63</v>
      </c>
      <c r="H256" s="1">
        <f>VLOOKUP(loan_borrower[[#This Row],[member_id]],Borrower[],3,FALSE)</f>
        <v>5.33</v>
      </c>
      <c r="I256" s="1">
        <f>VLOOKUP(loan_borrower[[#This Row],[member_id]],Borrower[],4,FALSE)</f>
        <v>0</v>
      </c>
      <c r="J256" s="1" t="str">
        <f>VLOOKUP(loan_borrower[[#This Row],[member_id]],Borrower[],5,FALSE)</f>
        <v>Florida</v>
      </c>
    </row>
    <row r="257" spans="1:10" x14ac:dyDescent="0.35">
      <c r="A257" s="1">
        <v>386</v>
      </c>
      <c r="B257" s="2">
        <v>137251550</v>
      </c>
      <c r="C257" s="1">
        <v>5000</v>
      </c>
      <c r="D257" s="1" t="s">
        <v>61</v>
      </c>
      <c r="E257" s="1">
        <v>10.47</v>
      </c>
      <c r="F257" s="1" t="s">
        <v>59</v>
      </c>
      <c r="G257" s="3" t="s">
        <v>63</v>
      </c>
      <c r="H257" s="1">
        <f>VLOOKUP(loan_borrower[[#This Row],[member_id]],Borrower[],3,FALSE)</f>
        <v>14.01</v>
      </c>
      <c r="I257" s="1">
        <f>VLOOKUP(loan_borrower[[#This Row],[member_id]],Borrower[],4,FALSE)</f>
        <v>0</v>
      </c>
      <c r="J257" s="1" t="str">
        <f>VLOOKUP(loan_borrower[[#This Row],[member_id]],Borrower[],5,FALSE)</f>
        <v>Florida</v>
      </c>
    </row>
    <row r="258" spans="1:10" x14ac:dyDescent="0.35">
      <c r="A258" s="1">
        <v>387</v>
      </c>
      <c r="B258" s="2">
        <v>136611856</v>
      </c>
      <c r="C258" s="1">
        <v>15000</v>
      </c>
      <c r="D258" s="1" t="s">
        <v>61</v>
      </c>
      <c r="E258" s="1">
        <v>16.14</v>
      </c>
      <c r="F258" s="1" t="s">
        <v>59</v>
      </c>
      <c r="G258" s="3" t="s">
        <v>60</v>
      </c>
      <c r="H258" s="1">
        <f>VLOOKUP(loan_borrower[[#This Row],[member_id]],Borrower[],3,FALSE)</f>
        <v>6.43</v>
      </c>
      <c r="I258" s="1">
        <f>VLOOKUP(loan_borrower[[#This Row],[member_id]],Borrower[],4,FALSE)</f>
        <v>0</v>
      </c>
      <c r="J258" s="1" t="str">
        <f>VLOOKUP(loan_borrower[[#This Row],[member_id]],Borrower[],5,FALSE)</f>
        <v>California</v>
      </c>
    </row>
    <row r="259" spans="1:10" x14ac:dyDescent="0.35">
      <c r="A259" s="1">
        <v>388</v>
      </c>
      <c r="B259" s="2">
        <v>136608075</v>
      </c>
      <c r="C259" s="1">
        <v>10000</v>
      </c>
      <c r="D259" s="1" t="s">
        <v>58</v>
      </c>
      <c r="E259" s="1">
        <v>25.34</v>
      </c>
      <c r="F259" s="1" t="s">
        <v>59</v>
      </c>
      <c r="G259" s="3" t="s">
        <v>63</v>
      </c>
      <c r="H259" s="1">
        <f>VLOOKUP(loan_borrower[[#This Row],[member_id]],Borrower[],3,FALSE)</f>
        <v>21.31</v>
      </c>
      <c r="I259" s="1">
        <f>VLOOKUP(loan_borrower[[#This Row],[member_id]],Borrower[],4,FALSE)</f>
        <v>0</v>
      </c>
      <c r="J259" s="1" t="str">
        <f>VLOOKUP(loan_borrower[[#This Row],[member_id]],Borrower[],5,FALSE)</f>
        <v>New York</v>
      </c>
    </row>
    <row r="260" spans="1:10" x14ac:dyDescent="0.35">
      <c r="A260" s="1">
        <v>389</v>
      </c>
      <c r="B260" s="2">
        <v>128827642</v>
      </c>
      <c r="C260" s="1">
        <v>27000</v>
      </c>
      <c r="D260" s="1" t="s">
        <v>61</v>
      </c>
      <c r="E260" s="1">
        <v>10.42</v>
      </c>
      <c r="F260" s="1" t="s">
        <v>65</v>
      </c>
      <c r="G260" s="3" t="s">
        <v>63</v>
      </c>
      <c r="H260" s="1">
        <f>VLOOKUP(loan_borrower[[#This Row],[member_id]],Borrower[],3,FALSE)</f>
        <v>11.15</v>
      </c>
      <c r="I260" s="1">
        <f>VLOOKUP(loan_borrower[[#This Row],[member_id]],Borrower[],4,FALSE)</f>
        <v>0</v>
      </c>
      <c r="J260" s="1" t="str">
        <f>VLOOKUP(loan_borrower[[#This Row],[member_id]],Borrower[],5,FALSE)</f>
        <v>California</v>
      </c>
    </row>
    <row r="261" spans="1:10" x14ac:dyDescent="0.35">
      <c r="A261" s="1">
        <v>390</v>
      </c>
      <c r="B261" s="2">
        <v>130664521</v>
      </c>
      <c r="C261" s="1">
        <v>2000</v>
      </c>
      <c r="D261" s="1" t="s">
        <v>61</v>
      </c>
      <c r="E261" s="1">
        <v>12.61</v>
      </c>
      <c r="F261" s="1" t="s">
        <v>59</v>
      </c>
      <c r="G261" s="3" t="s">
        <v>64</v>
      </c>
      <c r="H261" s="1">
        <f>VLOOKUP(loan_borrower[[#This Row],[member_id]],Borrower[],3,FALSE)</f>
        <v>33.1</v>
      </c>
      <c r="I261" s="1">
        <f>VLOOKUP(loan_borrower[[#This Row],[member_id]],Borrower[],4,FALSE)</f>
        <v>0</v>
      </c>
      <c r="J261" s="1" t="str">
        <f>VLOOKUP(loan_borrower[[#This Row],[member_id]],Borrower[],5,FALSE)</f>
        <v>Florida</v>
      </c>
    </row>
    <row r="262" spans="1:10" x14ac:dyDescent="0.35">
      <c r="A262" s="1">
        <v>391</v>
      </c>
      <c r="B262" s="2">
        <v>125511547</v>
      </c>
      <c r="C262" s="1">
        <v>11000</v>
      </c>
      <c r="D262" s="1" t="s">
        <v>61</v>
      </c>
      <c r="E262" s="1">
        <v>7.97</v>
      </c>
      <c r="F262" s="1" t="s">
        <v>65</v>
      </c>
      <c r="G262" s="3" t="s">
        <v>60</v>
      </c>
      <c r="H262" s="1">
        <f>VLOOKUP(loan_borrower[[#This Row],[member_id]],Borrower[],3,FALSE)</f>
        <v>14.3</v>
      </c>
      <c r="I262" s="1">
        <f>VLOOKUP(loan_borrower[[#This Row],[member_id]],Borrower[],4,FALSE)</f>
        <v>0</v>
      </c>
      <c r="J262" s="1" t="str">
        <f>VLOOKUP(loan_borrower[[#This Row],[member_id]],Borrower[],5,FALSE)</f>
        <v>New York</v>
      </c>
    </row>
    <row r="263" spans="1:10" x14ac:dyDescent="0.35">
      <c r="A263" s="1">
        <v>392</v>
      </c>
      <c r="B263" s="2">
        <v>127861946</v>
      </c>
      <c r="C263" s="1">
        <v>25000</v>
      </c>
      <c r="D263" s="1" t="s">
        <v>61</v>
      </c>
      <c r="E263" s="1">
        <v>6.08</v>
      </c>
      <c r="F263" s="1" t="s">
        <v>59</v>
      </c>
      <c r="G263" s="3" t="s">
        <v>60</v>
      </c>
      <c r="H263" s="1">
        <f>VLOOKUP(loan_borrower[[#This Row],[member_id]],Borrower[],3,FALSE)</f>
        <v>2.56</v>
      </c>
      <c r="I263" s="1">
        <f>VLOOKUP(loan_borrower[[#This Row],[member_id]],Borrower[],4,FALSE)</f>
        <v>0</v>
      </c>
      <c r="J263" s="1" t="str">
        <f>VLOOKUP(loan_borrower[[#This Row],[member_id]],Borrower[],5,FALSE)</f>
        <v>West Virginia</v>
      </c>
    </row>
    <row r="264" spans="1:10" x14ac:dyDescent="0.35">
      <c r="A264" s="1">
        <v>393</v>
      </c>
      <c r="B264" s="2">
        <v>138491559</v>
      </c>
      <c r="C264" s="1">
        <v>6500</v>
      </c>
      <c r="D264" s="1" t="s">
        <v>61</v>
      </c>
      <c r="E264" s="1">
        <v>12.73</v>
      </c>
      <c r="F264" s="1" t="s">
        <v>59</v>
      </c>
      <c r="G264" s="3" t="s">
        <v>60</v>
      </c>
      <c r="H264" s="1">
        <f>VLOOKUP(loan_borrower[[#This Row],[member_id]],Borrower[],3,FALSE)</f>
        <v>24.45</v>
      </c>
      <c r="I264" s="1">
        <f>VLOOKUP(loan_borrower[[#This Row],[member_id]],Borrower[],4,FALSE)</f>
        <v>0</v>
      </c>
      <c r="J264" s="1" t="str">
        <f>VLOOKUP(loan_borrower[[#This Row],[member_id]],Borrower[],5,FALSE)</f>
        <v>Texas</v>
      </c>
    </row>
    <row r="265" spans="1:10" x14ac:dyDescent="0.35">
      <c r="A265" s="1">
        <v>394</v>
      </c>
      <c r="B265" s="2">
        <v>130373330</v>
      </c>
      <c r="C265" s="1">
        <v>4000</v>
      </c>
      <c r="D265" s="1" t="s">
        <v>61</v>
      </c>
      <c r="E265" s="1">
        <v>9.92</v>
      </c>
      <c r="F265" s="1" t="s">
        <v>59</v>
      </c>
      <c r="G265" s="3" t="s">
        <v>60</v>
      </c>
      <c r="H265" s="1">
        <f>VLOOKUP(loan_borrower[[#This Row],[member_id]],Borrower[],3,FALSE)</f>
        <v>9.82</v>
      </c>
      <c r="I265" s="1">
        <f>VLOOKUP(loan_borrower[[#This Row],[member_id]],Borrower[],4,FALSE)</f>
        <v>0</v>
      </c>
      <c r="J265" s="1" t="str">
        <f>VLOOKUP(loan_borrower[[#This Row],[member_id]],Borrower[],5,FALSE)</f>
        <v>Louisiana</v>
      </c>
    </row>
    <row r="266" spans="1:10" x14ac:dyDescent="0.35">
      <c r="A266" s="1">
        <v>395</v>
      </c>
      <c r="B266" s="2">
        <v>137160314</v>
      </c>
      <c r="C266" s="1">
        <v>40000</v>
      </c>
      <c r="D266" s="1" t="s">
        <v>61</v>
      </c>
      <c r="E266" s="1">
        <v>6.11</v>
      </c>
      <c r="F266" s="1" t="s">
        <v>59</v>
      </c>
      <c r="G266" s="3" t="s">
        <v>63</v>
      </c>
      <c r="H266" s="1">
        <f>VLOOKUP(loan_borrower[[#This Row],[member_id]],Borrower[],3,FALSE)</f>
        <v>14.64</v>
      </c>
      <c r="I266" s="1">
        <f>VLOOKUP(loan_borrower[[#This Row],[member_id]],Borrower[],4,FALSE)</f>
        <v>0</v>
      </c>
      <c r="J266" s="1" t="str">
        <f>VLOOKUP(loan_borrower[[#This Row],[member_id]],Borrower[],5,FALSE)</f>
        <v>Texas</v>
      </c>
    </row>
    <row r="267" spans="1:10" x14ac:dyDescent="0.35">
      <c r="A267" s="1">
        <v>396</v>
      </c>
      <c r="B267" s="2">
        <v>136245372</v>
      </c>
      <c r="C267" s="1">
        <v>7000</v>
      </c>
      <c r="D267" s="1" t="s">
        <v>61</v>
      </c>
      <c r="E267" s="1">
        <v>20.89</v>
      </c>
      <c r="F267" s="1" t="s">
        <v>59</v>
      </c>
      <c r="G267" s="3" t="s">
        <v>60</v>
      </c>
      <c r="H267" s="1">
        <f>VLOOKUP(loan_borrower[[#This Row],[member_id]],Borrower[],3,FALSE)</f>
        <v>36.92</v>
      </c>
      <c r="I267" s="1">
        <f>VLOOKUP(loan_borrower[[#This Row],[member_id]],Borrower[],4,FALSE)</f>
        <v>0</v>
      </c>
      <c r="J267" s="1" t="str">
        <f>VLOOKUP(loan_borrower[[#This Row],[member_id]],Borrower[],5,FALSE)</f>
        <v>Maryland</v>
      </c>
    </row>
    <row r="268" spans="1:10" x14ac:dyDescent="0.35">
      <c r="A268" s="1">
        <v>397</v>
      </c>
      <c r="B268" s="2">
        <v>139213302</v>
      </c>
      <c r="C268" s="1">
        <v>12000</v>
      </c>
      <c r="D268" s="1" t="s">
        <v>61</v>
      </c>
      <c r="E268" s="1">
        <v>6.67</v>
      </c>
      <c r="F268" s="1" t="s">
        <v>59</v>
      </c>
      <c r="G268" s="3" t="s">
        <v>63</v>
      </c>
      <c r="H268" s="1">
        <f>VLOOKUP(loan_borrower[[#This Row],[member_id]],Borrower[],3,FALSE)</f>
        <v>12.65</v>
      </c>
      <c r="I268" s="1">
        <f>VLOOKUP(loan_borrower[[#This Row],[member_id]],Borrower[],4,FALSE)</f>
        <v>0</v>
      </c>
      <c r="J268" s="1" t="str">
        <f>VLOOKUP(loan_borrower[[#This Row],[member_id]],Borrower[],5,FALSE)</f>
        <v>Tennessee</v>
      </c>
    </row>
    <row r="269" spans="1:10" x14ac:dyDescent="0.35">
      <c r="A269" s="1">
        <v>398</v>
      </c>
      <c r="B269" s="2">
        <v>140829969</v>
      </c>
      <c r="C269" s="1">
        <v>10500</v>
      </c>
      <c r="D269" s="1" t="s">
        <v>61</v>
      </c>
      <c r="E269" s="1">
        <v>7.84</v>
      </c>
      <c r="F269" s="1" t="s">
        <v>59</v>
      </c>
      <c r="G269" s="3" t="s">
        <v>60</v>
      </c>
      <c r="H269" s="1">
        <f>VLOOKUP(loan_borrower[[#This Row],[member_id]],Borrower[],3,FALSE)</f>
        <v>22.73</v>
      </c>
      <c r="I269" s="1">
        <f>VLOOKUP(loan_borrower[[#This Row],[member_id]],Borrower[],4,FALSE)</f>
        <v>0</v>
      </c>
      <c r="J269" s="1" t="str">
        <f>VLOOKUP(loan_borrower[[#This Row],[member_id]],Borrower[],5,FALSE)</f>
        <v>Texas</v>
      </c>
    </row>
    <row r="270" spans="1:10" x14ac:dyDescent="0.35">
      <c r="A270" s="1">
        <v>399</v>
      </c>
      <c r="B270" s="2">
        <v>136246803</v>
      </c>
      <c r="C270" s="1">
        <v>20000</v>
      </c>
      <c r="D270" s="1" t="s">
        <v>58</v>
      </c>
      <c r="E270" s="1">
        <v>10.08</v>
      </c>
      <c r="F270" s="1" t="s">
        <v>59</v>
      </c>
      <c r="G270" s="3" t="s">
        <v>63</v>
      </c>
      <c r="H270" s="1">
        <f>VLOOKUP(loan_borrower[[#This Row],[member_id]],Borrower[],3,FALSE)</f>
        <v>13.72</v>
      </c>
      <c r="I270" s="1">
        <f>VLOOKUP(loan_borrower[[#This Row],[member_id]],Borrower[],4,FALSE)</f>
        <v>0</v>
      </c>
      <c r="J270" s="1" t="str">
        <f>VLOOKUP(loan_borrower[[#This Row],[member_id]],Borrower[],5,FALSE)</f>
        <v>California</v>
      </c>
    </row>
    <row r="271" spans="1:10" x14ac:dyDescent="0.35">
      <c r="A271" s="1">
        <v>400</v>
      </c>
      <c r="B271" s="2">
        <v>127247847</v>
      </c>
      <c r="C271" s="1">
        <v>5000</v>
      </c>
      <c r="D271" s="1" t="s">
        <v>61</v>
      </c>
      <c r="E271" s="1">
        <v>14.08</v>
      </c>
      <c r="F271" s="1" t="s">
        <v>59</v>
      </c>
      <c r="G271" s="3" t="s">
        <v>63</v>
      </c>
      <c r="H271" s="1">
        <f>VLOOKUP(loan_borrower[[#This Row],[member_id]],Borrower[],3,FALSE)</f>
        <v>6.79</v>
      </c>
      <c r="I271" s="1">
        <f>VLOOKUP(loan_borrower[[#This Row],[member_id]],Borrower[],4,FALSE)</f>
        <v>0</v>
      </c>
      <c r="J271" s="1" t="str">
        <f>VLOOKUP(loan_borrower[[#This Row],[member_id]],Borrower[],5,FALSE)</f>
        <v>New Jersey</v>
      </c>
    </row>
    <row r="272" spans="1:10" x14ac:dyDescent="0.35">
      <c r="A272" s="1">
        <v>401</v>
      </c>
      <c r="B272" s="2">
        <v>135998707</v>
      </c>
      <c r="C272" s="1">
        <v>10000</v>
      </c>
      <c r="D272" s="1" t="s">
        <v>61</v>
      </c>
      <c r="E272" s="1">
        <v>9.58</v>
      </c>
      <c r="F272" s="1" t="s">
        <v>59</v>
      </c>
      <c r="G272" s="3" t="s">
        <v>60</v>
      </c>
      <c r="H272" s="1">
        <f>VLOOKUP(loan_borrower[[#This Row],[member_id]],Borrower[],3,FALSE)</f>
        <v>25.28</v>
      </c>
      <c r="I272" s="1">
        <f>VLOOKUP(loan_borrower[[#This Row],[member_id]],Borrower[],4,FALSE)</f>
        <v>0</v>
      </c>
      <c r="J272" s="1" t="str">
        <f>VLOOKUP(loan_borrower[[#This Row],[member_id]],Borrower[],5,FALSE)</f>
        <v>New York</v>
      </c>
    </row>
    <row r="273" spans="1:10" x14ac:dyDescent="0.35">
      <c r="A273" s="1">
        <v>402</v>
      </c>
      <c r="B273" s="2">
        <v>140387454</v>
      </c>
      <c r="C273" s="1">
        <v>19950</v>
      </c>
      <c r="D273" s="1" t="s">
        <v>58</v>
      </c>
      <c r="E273" s="1">
        <v>10.47</v>
      </c>
      <c r="F273" s="1" t="s">
        <v>59</v>
      </c>
      <c r="G273" s="3" t="s">
        <v>60</v>
      </c>
      <c r="H273" s="1">
        <f>VLOOKUP(loan_borrower[[#This Row],[member_id]],Borrower[],3,FALSE)</f>
        <v>9.01</v>
      </c>
      <c r="I273" s="1">
        <f>VLOOKUP(loan_borrower[[#This Row],[member_id]],Borrower[],4,FALSE)</f>
        <v>9.1199999999999992</v>
      </c>
      <c r="J273" s="1" t="str">
        <f>VLOOKUP(loan_borrower[[#This Row],[member_id]],Borrower[],5,FALSE)</f>
        <v>North Carolina</v>
      </c>
    </row>
    <row r="274" spans="1:10" x14ac:dyDescent="0.35">
      <c r="A274" s="1">
        <v>403</v>
      </c>
      <c r="B274" s="2">
        <v>135433573</v>
      </c>
      <c r="C274" s="1">
        <v>21000</v>
      </c>
      <c r="D274" s="1" t="s">
        <v>58</v>
      </c>
      <c r="E274" s="1">
        <v>11.05</v>
      </c>
      <c r="F274" s="1" t="s">
        <v>59</v>
      </c>
      <c r="G274" s="3" t="s">
        <v>60</v>
      </c>
      <c r="H274" s="1">
        <f>VLOOKUP(loan_borrower[[#This Row],[member_id]],Borrower[],3,FALSE)</f>
        <v>7.8</v>
      </c>
      <c r="I274" s="1">
        <f>VLOOKUP(loan_borrower[[#This Row],[member_id]],Borrower[],4,FALSE)</f>
        <v>0</v>
      </c>
      <c r="J274" s="1" t="str">
        <f>VLOOKUP(loan_borrower[[#This Row],[member_id]],Borrower[],5,FALSE)</f>
        <v>New York</v>
      </c>
    </row>
    <row r="275" spans="1:10" x14ac:dyDescent="0.35">
      <c r="A275" s="1">
        <v>404</v>
      </c>
      <c r="B275" s="2">
        <v>126818775</v>
      </c>
      <c r="C275" s="1">
        <v>3000</v>
      </c>
      <c r="D275" s="1" t="s">
        <v>61</v>
      </c>
      <c r="E275" s="1">
        <v>7.35</v>
      </c>
      <c r="F275" s="1" t="s">
        <v>59</v>
      </c>
      <c r="G275" s="3" t="s">
        <v>64</v>
      </c>
      <c r="H275" s="1">
        <f>VLOOKUP(loan_borrower[[#This Row],[member_id]],Borrower[],3,FALSE)</f>
        <v>31.13</v>
      </c>
      <c r="I275" s="1">
        <f>VLOOKUP(loan_borrower[[#This Row],[member_id]],Borrower[],4,FALSE)</f>
        <v>0</v>
      </c>
      <c r="J275" s="1" t="str">
        <f>VLOOKUP(loan_borrower[[#This Row],[member_id]],Borrower[],5,FALSE)</f>
        <v>California</v>
      </c>
    </row>
    <row r="276" spans="1:10" x14ac:dyDescent="0.35">
      <c r="A276" s="1">
        <v>405</v>
      </c>
      <c r="B276" s="2">
        <v>130462674</v>
      </c>
      <c r="C276" s="1">
        <v>9000</v>
      </c>
      <c r="D276" s="1" t="s">
        <v>61</v>
      </c>
      <c r="E276" s="1">
        <v>5.31</v>
      </c>
      <c r="F276" s="1" t="s">
        <v>59</v>
      </c>
      <c r="G276" s="3" t="s">
        <v>60</v>
      </c>
      <c r="H276" s="1">
        <f>VLOOKUP(loan_borrower[[#This Row],[member_id]],Borrower[],3,FALSE)</f>
        <v>15.27</v>
      </c>
      <c r="I276" s="1">
        <f>VLOOKUP(loan_borrower[[#This Row],[member_id]],Borrower[],4,FALSE)</f>
        <v>0</v>
      </c>
      <c r="J276" s="1" t="str">
        <f>VLOOKUP(loan_borrower[[#This Row],[member_id]],Borrower[],5,FALSE)</f>
        <v>California</v>
      </c>
    </row>
    <row r="277" spans="1:10" x14ac:dyDescent="0.35">
      <c r="A277" s="1">
        <v>406</v>
      </c>
      <c r="B277" s="2">
        <v>137376499</v>
      </c>
      <c r="C277" s="1">
        <v>16000</v>
      </c>
      <c r="D277" s="1" t="s">
        <v>61</v>
      </c>
      <c r="E277" s="1">
        <v>7.84</v>
      </c>
      <c r="F277" s="1" t="s">
        <v>59</v>
      </c>
      <c r="G277" s="3" t="s">
        <v>63</v>
      </c>
      <c r="H277" s="1">
        <f>VLOOKUP(loan_borrower[[#This Row],[member_id]],Borrower[],3,FALSE)</f>
        <v>11.05</v>
      </c>
      <c r="I277" s="1">
        <f>VLOOKUP(loan_borrower[[#This Row],[member_id]],Borrower[],4,FALSE)</f>
        <v>0</v>
      </c>
      <c r="J277" s="1" t="str">
        <f>VLOOKUP(loan_borrower[[#This Row],[member_id]],Borrower[],5,FALSE)</f>
        <v>Colorado</v>
      </c>
    </row>
    <row r="278" spans="1:10" x14ac:dyDescent="0.35">
      <c r="A278" s="1">
        <v>407</v>
      </c>
      <c r="B278" s="2">
        <v>130244205</v>
      </c>
      <c r="C278" s="1">
        <v>16000</v>
      </c>
      <c r="D278" s="1" t="s">
        <v>58</v>
      </c>
      <c r="E278" s="1">
        <v>28.72</v>
      </c>
      <c r="F278" s="1" t="s">
        <v>68</v>
      </c>
      <c r="G278" s="3" t="s">
        <v>60</v>
      </c>
      <c r="H278" s="1">
        <f>VLOOKUP(loan_borrower[[#This Row],[member_id]],Borrower[],3,FALSE)</f>
        <v>20.25</v>
      </c>
      <c r="I278" s="1">
        <f>VLOOKUP(loan_borrower[[#This Row],[member_id]],Borrower[],4,FALSE)</f>
        <v>0</v>
      </c>
      <c r="J278" s="1" t="str">
        <f>VLOOKUP(loan_borrower[[#This Row],[member_id]],Borrower[],5,FALSE)</f>
        <v>Washington</v>
      </c>
    </row>
    <row r="279" spans="1:10" x14ac:dyDescent="0.35">
      <c r="A279" s="1">
        <v>408</v>
      </c>
      <c r="B279" s="2">
        <v>127738123</v>
      </c>
      <c r="C279" s="1">
        <v>14400</v>
      </c>
      <c r="D279" s="1" t="s">
        <v>61</v>
      </c>
      <c r="E279" s="1">
        <v>14.08</v>
      </c>
      <c r="F279" s="1" t="s">
        <v>59</v>
      </c>
      <c r="G279" s="3" t="s">
        <v>63</v>
      </c>
      <c r="H279" s="1">
        <f>VLOOKUP(loan_borrower[[#This Row],[member_id]],Borrower[],3,FALSE)</f>
        <v>71.92</v>
      </c>
      <c r="I279" s="1">
        <f>VLOOKUP(loan_borrower[[#This Row],[member_id]],Borrower[],4,FALSE)</f>
        <v>28.13</v>
      </c>
      <c r="J279" s="1" t="str">
        <f>VLOOKUP(loan_borrower[[#This Row],[member_id]],Borrower[],5,FALSE)</f>
        <v>Texas</v>
      </c>
    </row>
    <row r="280" spans="1:10" x14ac:dyDescent="0.35">
      <c r="A280" s="1">
        <v>409</v>
      </c>
      <c r="B280" s="2">
        <v>138784453</v>
      </c>
      <c r="C280" s="1">
        <v>10000</v>
      </c>
      <c r="D280" s="1" t="s">
        <v>61</v>
      </c>
      <c r="E280" s="1">
        <v>11.06</v>
      </c>
      <c r="F280" s="1" t="s">
        <v>65</v>
      </c>
      <c r="G280" s="3" t="s">
        <v>63</v>
      </c>
      <c r="H280" s="1">
        <f>VLOOKUP(loan_borrower[[#This Row],[member_id]],Borrower[],3,FALSE)</f>
        <v>13.31</v>
      </c>
      <c r="I280" s="1">
        <f>VLOOKUP(loan_borrower[[#This Row],[member_id]],Borrower[],4,FALSE)</f>
        <v>0</v>
      </c>
      <c r="J280" s="1" t="str">
        <f>VLOOKUP(loan_borrower[[#This Row],[member_id]],Borrower[],5,FALSE)</f>
        <v>North Carolina</v>
      </c>
    </row>
    <row r="281" spans="1:10" x14ac:dyDescent="0.35">
      <c r="A281" s="1">
        <v>410</v>
      </c>
      <c r="B281" s="2">
        <v>136460068</v>
      </c>
      <c r="C281" s="1">
        <v>5675</v>
      </c>
      <c r="D281" s="1" t="s">
        <v>61</v>
      </c>
      <c r="E281" s="1">
        <v>8.4600000000000009</v>
      </c>
      <c r="F281" s="1" t="s">
        <v>59</v>
      </c>
      <c r="G281" s="3" t="s">
        <v>63</v>
      </c>
      <c r="H281" s="1">
        <f>VLOOKUP(loan_borrower[[#This Row],[member_id]],Borrower[],3,FALSE)</f>
        <v>5.78</v>
      </c>
      <c r="I281" s="1">
        <f>VLOOKUP(loan_borrower[[#This Row],[member_id]],Borrower[],4,FALSE)</f>
        <v>6.21</v>
      </c>
      <c r="J281" s="1" t="str">
        <f>VLOOKUP(loan_borrower[[#This Row],[member_id]],Borrower[],5,FALSE)</f>
        <v>Connecticut</v>
      </c>
    </row>
    <row r="282" spans="1:10" x14ac:dyDescent="0.35">
      <c r="A282" s="1">
        <v>411</v>
      </c>
      <c r="B282" s="2">
        <v>130914722</v>
      </c>
      <c r="C282" s="1">
        <v>26000</v>
      </c>
      <c r="D282" s="1" t="s">
        <v>58</v>
      </c>
      <c r="E282" s="1">
        <v>18.45</v>
      </c>
      <c r="F282" s="1" t="s">
        <v>59</v>
      </c>
      <c r="G282" s="3" t="s">
        <v>60</v>
      </c>
      <c r="H282" s="1">
        <f>VLOOKUP(loan_borrower[[#This Row],[member_id]],Borrower[],3,FALSE)</f>
        <v>23.91</v>
      </c>
      <c r="I282" s="1">
        <f>VLOOKUP(loan_borrower[[#This Row],[member_id]],Borrower[],4,FALSE)</f>
        <v>0</v>
      </c>
      <c r="J282" s="1" t="str">
        <f>VLOOKUP(loan_borrower[[#This Row],[member_id]],Borrower[],5,FALSE)</f>
        <v>Illinois</v>
      </c>
    </row>
    <row r="283" spans="1:10" x14ac:dyDescent="0.35">
      <c r="A283" s="1">
        <v>412</v>
      </c>
      <c r="B283" s="2">
        <v>140137810</v>
      </c>
      <c r="C283" s="1">
        <v>10000</v>
      </c>
      <c r="D283" s="1" t="s">
        <v>61</v>
      </c>
      <c r="E283" s="1">
        <v>11.55</v>
      </c>
      <c r="F283" s="1" t="s">
        <v>59</v>
      </c>
      <c r="G283" s="3" t="s">
        <v>60</v>
      </c>
      <c r="H283" s="1">
        <f>VLOOKUP(loan_borrower[[#This Row],[member_id]],Borrower[],3,FALSE)</f>
        <v>10.06</v>
      </c>
      <c r="I283" s="1">
        <f>VLOOKUP(loan_borrower[[#This Row],[member_id]],Borrower[],4,FALSE)</f>
        <v>0</v>
      </c>
      <c r="J283" s="1" t="str">
        <f>VLOOKUP(loan_borrower[[#This Row],[member_id]],Borrower[],5,FALSE)</f>
        <v>Massachusetts</v>
      </c>
    </row>
    <row r="284" spans="1:10" x14ac:dyDescent="0.35">
      <c r="A284" s="1">
        <v>413</v>
      </c>
      <c r="B284" s="2">
        <v>138428359</v>
      </c>
      <c r="C284" s="1">
        <v>30000</v>
      </c>
      <c r="D284" s="1" t="s">
        <v>61</v>
      </c>
      <c r="E284" s="1">
        <v>16.14</v>
      </c>
      <c r="F284" s="1" t="s">
        <v>59</v>
      </c>
      <c r="G284" s="3" t="s">
        <v>60</v>
      </c>
      <c r="H284" s="1">
        <f>VLOOKUP(loan_borrower[[#This Row],[member_id]],Borrower[],3,FALSE)</f>
        <v>12.85</v>
      </c>
      <c r="I284" s="1">
        <f>VLOOKUP(loan_borrower[[#This Row],[member_id]],Borrower[],4,FALSE)</f>
        <v>0</v>
      </c>
      <c r="J284" s="1" t="str">
        <f>VLOOKUP(loan_borrower[[#This Row],[member_id]],Borrower[],5,FALSE)</f>
        <v>New York</v>
      </c>
    </row>
    <row r="285" spans="1:10" x14ac:dyDescent="0.35">
      <c r="A285" s="1">
        <v>414</v>
      </c>
      <c r="B285" s="2">
        <v>136642259</v>
      </c>
      <c r="C285" s="1">
        <v>28000</v>
      </c>
      <c r="D285" s="1" t="s">
        <v>58</v>
      </c>
      <c r="E285" s="1">
        <v>19.920000000000002</v>
      </c>
      <c r="F285" s="1" t="s">
        <v>59</v>
      </c>
      <c r="G285" s="3" t="s">
        <v>60</v>
      </c>
      <c r="H285" s="1">
        <f>VLOOKUP(loan_borrower[[#This Row],[member_id]],Borrower[],3,FALSE)</f>
        <v>12.8</v>
      </c>
      <c r="I285" s="1">
        <f>VLOOKUP(loan_borrower[[#This Row],[member_id]],Borrower[],4,FALSE)</f>
        <v>0</v>
      </c>
      <c r="J285" s="1" t="str">
        <f>VLOOKUP(loan_borrower[[#This Row],[member_id]],Borrower[],5,FALSE)</f>
        <v>Virginia</v>
      </c>
    </row>
    <row r="286" spans="1:10" x14ac:dyDescent="0.35">
      <c r="A286" s="1">
        <v>415</v>
      </c>
      <c r="B286" s="2">
        <v>128119110</v>
      </c>
      <c r="C286" s="1">
        <v>10000</v>
      </c>
      <c r="D286" s="1" t="s">
        <v>58</v>
      </c>
      <c r="E286" s="1">
        <v>24.85</v>
      </c>
      <c r="F286" s="1" t="s">
        <v>59</v>
      </c>
      <c r="G286" s="3" t="s">
        <v>60</v>
      </c>
      <c r="H286" s="1">
        <f>VLOOKUP(loan_borrower[[#This Row],[member_id]],Borrower[],3,FALSE)</f>
        <v>14.51</v>
      </c>
      <c r="I286" s="1">
        <f>VLOOKUP(loan_borrower[[#This Row],[member_id]],Borrower[],4,FALSE)</f>
        <v>0</v>
      </c>
      <c r="J286" s="1" t="str">
        <f>VLOOKUP(loan_borrower[[#This Row],[member_id]],Borrower[],5,FALSE)</f>
        <v>Florida</v>
      </c>
    </row>
    <row r="287" spans="1:10" x14ac:dyDescent="0.35">
      <c r="A287" s="1">
        <v>416</v>
      </c>
      <c r="B287" s="2">
        <v>129137723</v>
      </c>
      <c r="C287" s="1">
        <v>30000</v>
      </c>
      <c r="D287" s="1" t="s">
        <v>58</v>
      </c>
      <c r="E287" s="1">
        <v>19.420000000000002</v>
      </c>
      <c r="F287" s="1" t="s">
        <v>59</v>
      </c>
      <c r="G287" s="3" t="s">
        <v>60</v>
      </c>
      <c r="H287" s="1">
        <f>VLOOKUP(loan_borrower[[#This Row],[member_id]],Borrower[],3,FALSE)</f>
        <v>14.86</v>
      </c>
      <c r="I287" s="1">
        <f>VLOOKUP(loan_borrower[[#This Row],[member_id]],Borrower[],4,FALSE)</f>
        <v>0</v>
      </c>
      <c r="J287" s="1" t="str">
        <f>VLOOKUP(loan_borrower[[#This Row],[member_id]],Borrower[],5,FALSE)</f>
        <v>Arizona</v>
      </c>
    </row>
    <row r="288" spans="1:10" x14ac:dyDescent="0.35">
      <c r="A288" s="1">
        <v>417</v>
      </c>
      <c r="B288" s="2">
        <v>128946423</v>
      </c>
      <c r="C288" s="1">
        <v>10000</v>
      </c>
      <c r="D288" s="1" t="s">
        <v>58</v>
      </c>
      <c r="E288" s="1">
        <v>19.03</v>
      </c>
      <c r="F288" s="1" t="s">
        <v>59</v>
      </c>
      <c r="G288" s="3" t="s">
        <v>60</v>
      </c>
      <c r="H288" s="1">
        <f>VLOOKUP(loan_borrower[[#This Row],[member_id]],Borrower[],3,FALSE)</f>
        <v>34.92</v>
      </c>
      <c r="I288" s="1">
        <f>VLOOKUP(loan_borrower[[#This Row],[member_id]],Borrower[],4,FALSE)</f>
        <v>18.82</v>
      </c>
      <c r="J288" s="1" t="str">
        <f>VLOOKUP(loan_borrower[[#This Row],[member_id]],Borrower[],5,FALSE)</f>
        <v>Ohio</v>
      </c>
    </row>
    <row r="289" spans="1:10" x14ac:dyDescent="0.35">
      <c r="A289" s="1">
        <v>418</v>
      </c>
      <c r="B289" s="2">
        <v>128875588</v>
      </c>
      <c r="C289" s="1">
        <v>36000</v>
      </c>
      <c r="D289" s="1" t="s">
        <v>58</v>
      </c>
      <c r="E289" s="1">
        <v>9.44</v>
      </c>
      <c r="F289" s="1" t="s">
        <v>65</v>
      </c>
      <c r="G289" s="3" t="s">
        <v>60</v>
      </c>
      <c r="H289" s="1">
        <f>VLOOKUP(loan_borrower[[#This Row],[member_id]],Borrower[],3,FALSE)</f>
        <v>15.74</v>
      </c>
      <c r="I289" s="1">
        <f>VLOOKUP(loan_borrower[[#This Row],[member_id]],Borrower[],4,FALSE)</f>
        <v>0</v>
      </c>
      <c r="J289" s="1" t="str">
        <f>VLOOKUP(loan_borrower[[#This Row],[member_id]],Borrower[],5,FALSE)</f>
        <v>New York</v>
      </c>
    </row>
    <row r="290" spans="1:10" x14ac:dyDescent="0.35">
      <c r="A290" s="1">
        <v>419</v>
      </c>
      <c r="B290" s="2">
        <v>130346739</v>
      </c>
      <c r="C290" s="1">
        <v>3000</v>
      </c>
      <c r="D290" s="1" t="s">
        <v>61</v>
      </c>
      <c r="E290" s="1">
        <v>11.98</v>
      </c>
      <c r="F290" s="1" t="s">
        <v>59</v>
      </c>
      <c r="G290" s="3" t="s">
        <v>62</v>
      </c>
      <c r="H290" s="1">
        <f>VLOOKUP(loan_borrower[[#This Row],[member_id]],Borrower[],3,FALSE)</f>
        <v>9.18</v>
      </c>
      <c r="I290" s="1">
        <f>VLOOKUP(loan_borrower[[#This Row],[member_id]],Borrower[],4,FALSE)</f>
        <v>0</v>
      </c>
      <c r="J290" s="1" t="str">
        <f>VLOOKUP(loan_borrower[[#This Row],[member_id]],Borrower[],5,FALSE)</f>
        <v>California</v>
      </c>
    </row>
    <row r="291" spans="1:10" x14ac:dyDescent="0.35">
      <c r="A291" s="1">
        <v>420</v>
      </c>
      <c r="B291" s="2">
        <v>139187019</v>
      </c>
      <c r="C291" s="1">
        <v>6000</v>
      </c>
      <c r="D291" s="1" t="s">
        <v>61</v>
      </c>
      <c r="E291" s="1">
        <v>6.11</v>
      </c>
      <c r="F291" s="1" t="s">
        <v>59</v>
      </c>
      <c r="G291" s="3" t="s">
        <v>60</v>
      </c>
      <c r="H291" s="1">
        <f>VLOOKUP(loan_borrower[[#This Row],[member_id]],Borrower[],3,FALSE)</f>
        <v>27.71</v>
      </c>
      <c r="I291" s="1">
        <f>VLOOKUP(loan_borrower[[#This Row],[member_id]],Borrower[],4,FALSE)</f>
        <v>0</v>
      </c>
      <c r="J291" s="1" t="str">
        <f>VLOOKUP(loan_borrower[[#This Row],[member_id]],Borrower[],5,FALSE)</f>
        <v>Ohio</v>
      </c>
    </row>
    <row r="292" spans="1:10" x14ac:dyDescent="0.35">
      <c r="A292" s="1">
        <v>421</v>
      </c>
      <c r="B292" s="2">
        <v>139315017</v>
      </c>
      <c r="C292" s="1">
        <v>2000</v>
      </c>
      <c r="D292" s="1" t="s">
        <v>61</v>
      </c>
      <c r="E292" s="1">
        <v>16.14</v>
      </c>
      <c r="F292" s="1" t="s">
        <v>59</v>
      </c>
      <c r="G292" s="3" t="s">
        <v>74</v>
      </c>
      <c r="H292" s="1">
        <f>VLOOKUP(loan_borrower[[#This Row],[member_id]],Borrower[],3,FALSE)</f>
        <v>19.66</v>
      </c>
      <c r="I292" s="1">
        <f>VLOOKUP(loan_borrower[[#This Row],[member_id]],Borrower[],4,FALSE)</f>
        <v>0</v>
      </c>
      <c r="J292" s="1" t="str">
        <f>VLOOKUP(loan_borrower[[#This Row],[member_id]],Borrower[],5,FALSE)</f>
        <v>District of Columbia</v>
      </c>
    </row>
    <row r="293" spans="1:10" x14ac:dyDescent="0.35">
      <c r="A293" s="1">
        <v>422</v>
      </c>
      <c r="B293" s="2">
        <v>130756241</v>
      </c>
      <c r="C293" s="1">
        <v>3000</v>
      </c>
      <c r="D293" s="1" t="s">
        <v>61</v>
      </c>
      <c r="E293" s="1">
        <v>16.010000000000002</v>
      </c>
      <c r="F293" s="1" t="s">
        <v>59</v>
      </c>
      <c r="G293" s="3" t="s">
        <v>76</v>
      </c>
      <c r="H293" s="1">
        <f>VLOOKUP(loan_borrower[[#This Row],[member_id]],Borrower[],3,FALSE)</f>
        <v>24.19</v>
      </c>
      <c r="I293" s="1">
        <f>VLOOKUP(loan_borrower[[#This Row],[member_id]],Borrower[],4,FALSE)</f>
        <v>0</v>
      </c>
      <c r="J293" s="1" t="str">
        <f>VLOOKUP(loan_borrower[[#This Row],[member_id]],Borrower[],5,FALSE)</f>
        <v>Hawaii</v>
      </c>
    </row>
    <row r="294" spans="1:10" x14ac:dyDescent="0.35">
      <c r="A294" s="1">
        <v>423</v>
      </c>
      <c r="B294" s="2">
        <v>137520300</v>
      </c>
      <c r="C294" s="1">
        <v>11200</v>
      </c>
      <c r="D294" s="1" t="s">
        <v>58</v>
      </c>
      <c r="E294" s="1">
        <v>13.56</v>
      </c>
      <c r="F294" s="1" t="s">
        <v>59</v>
      </c>
      <c r="G294" s="3" t="s">
        <v>60</v>
      </c>
      <c r="H294" s="1">
        <f>VLOOKUP(loan_borrower[[#This Row],[member_id]],Borrower[],3,FALSE)</f>
        <v>24.82</v>
      </c>
      <c r="I294" s="1">
        <f>VLOOKUP(loan_borrower[[#This Row],[member_id]],Borrower[],4,FALSE)</f>
        <v>0</v>
      </c>
      <c r="J294" s="1" t="str">
        <f>VLOOKUP(loan_borrower[[#This Row],[member_id]],Borrower[],5,FALSE)</f>
        <v>Arizona</v>
      </c>
    </row>
    <row r="295" spans="1:10" x14ac:dyDescent="0.35">
      <c r="A295" s="1">
        <v>424</v>
      </c>
      <c r="B295" s="2">
        <v>136155142</v>
      </c>
      <c r="C295" s="1">
        <v>15000</v>
      </c>
      <c r="D295" s="1" t="s">
        <v>61</v>
      </c>
      <c r="E295" s="1">
        <v>8.4600000000000009</v>
      </c>
      <c r="F295" s="1" t="s">
        <v>59</v>
      </c>
      <c r="G295" s="3" t="s">
        <v>63</v>
      </c>
      <c r="H295" s="1">
        <f>VLOOKUP(loan_borrower[[#This Row],[member_id]],Borrower[],3,FALSE)</f>
        <v>35.18</v>
      </c>
      <c r="I295" s="1">
        <f>VLOOKUP(loan_borrower[[#This Row],[member_id]],Borrower[],4,FALSE)</f>
        <v>0</v>
      </c>
      <c r="J295" s="1" t="str">
        <f>VLOOKUP(loan_borrower[[#This Row],[member_id]],Borrower[],5,FALSE)</f>
        <v>Louisiana</v>
      </c>
    </row>
    <row r="296" spans="1:10" x14ac:dyDescent="0.35">
      <c r="A296" s="1">
        <v>425</v>
      </c>
      <c r="B296" s="2">
        <v>129674336</v>
      </c>
      <c r="C296" s="1">
        <v>7700</v>
      </c>
      <c r="D296" s="1" t="s">
        <v>61</v>
      </c>
      <c r="E296" s="1">
        <v>25.81</v>
      </c>
      <c r="F296" s="1" t="s">
        <v>59</v>
      </c>
      <c r="G296" s="3" t="s">
        <v>60</v>
      </c>
      <c r="H296" s="1">
        <f>VLOOKUP(loan_borrower[[#This Row],[member_id]],Borrower[],3,FALSE)</f>
        <v>66.37</v>
      </c>
      <c r="I296" s="1">
        <f>VLOOKUP(loan_borrower[[#This Row],[member_id]],Borrower[],4,FALSE)</f>
        <v>17.829999999999998</v>
      </c>
      <c r="J296" s="1" t="str">
        <f>VLOOKUP(loan_borrower[[#This Row],[member_id]],Borrower[],5,FALSE)</f>
        <v>Washington</v>
      </c>
    </row>
    <row r="297" spans="1:10" x14ac:dyDescent="0.35">
      <c r="A297" s="1">
        <v>426</v>
      </c>
      <c r="B297" s="2">
        <v>140794533</v>
      </c>
      <c r="C297" s="1">
        <v>24500</v>
      </c>
      <c r="D297" s="1" t="s">
        <v>58</v>
      </c>
      <c r="E297" s="1">
        <v>15.02</v>
      </c>
      <c r="F297" s="1" t="s">
        <v>59</v>
      </c>
      <c r="G297" s="3" t="s">
        <v>60</v>
      </c>
      <c r="H297" s="1">
        <f>VLOOKUP(loan_borrower[[#This Row],[member_id]],Borrower[],3,FALSE)</f>
        <v>18.760000000000002</v>
      </c>
      <c r="I297" s="1">
        <f>VLOOKUP(loan_borrower[[#This Row],[member_id]],Borrower[],4,FALSE)</f>
        <v>0</v>
      </c>
      <c r="J297" s="1" t="str">
        <f>VLOOKUP(loan_borrower[[#This Row],[member_id]],Borrower[],5,FALSE)</f>
        <v>Nevada</v>
      </c>
    </row>
    <row r="298" spans="1:10" x14ac:dyDescent="0.35">
      <c r="A298" s="1">
        <v>427</v>
      </c>
      <c r="B298" s="2">
        <v>139918851</v>
      </c>
      <c r="C298" s="1">
        <v>15000</v>
      </c>
      <c r="D298" s="1" t="s">
        <v>58</v>
      </c>
      <c r="E298" s="1">
        <v>17.97</v>
      </c>
      <c r="F298" s="1" t="s">
        <v>70</v>
      </c>
      <c r="G298" s="3" t="s">
        <v>63</v>
      </c>
      <c r="H298" s="1">
        <f>VLOOKUP(loan_borrower[[#This Row],[member_id]],Borrower[],3,FALSE)</f>
        <v>39.97</v>
      </c>
      <c r="I298" s="1">
        <f>VLOOKUP(loan_borrower[[#This Row],[member_id]],Borrower[],4,FALSE)</f>
        <v>0</v>
      </c>
      <c r="J298" s="1" t="str">
        <f>VLOOKUP(loan_borrower[[#This Row],[member_id]],Borrower[],5,FALSE)</f>
        <v>New York</v>
      </c>
    </row>
    <row r="299" spans="1:10" x14ac:dyDescent="0.35">
      <c r="A299" s="1">
        <v>428</v>
      </c>
      <c r="B299" s="2">
        <v>139425393</v>
      </c>
      <c r="C299" s="1">
        <v>16825</v>
      </c>
      <c r="D299" s="1" t="s">
        <v>61</v>
      </c>
      <c r="E299" s="1">
        <v>8.4600000000000009</v>
      </c>
      <c r="F299" s="1" t="s">
        <v>59</v>
      </c>
      <c r="G299" s="3" t="s">
        <v>60</v>
      </c>
      <c r="H299" s="1">
        <f>VLOOKUP(loan_borrower[[#This Row],[member_id]],Borrower[],3,FALSE)</f>
        <v>28.91</v>
      </c>
      <c r="I299" s="1">
        <f>VLOOKUP(loan_borrower[[#This Row],[member_id]],Borrower[],4,FALSE)</f>
        <v>33.979999999999997</v>
      </c>
      <c r="J299" s="1" t="str">
        <f>VLOOKUP(loan_borrower[[#This Row],[member_id]],Borrower[],5,FALSE)</f>
        <v>Pennsylvania</v>
      </c>
    </row>
    <row r="300" spans="1:10" x14ac:dyDescent="0.35">
      <c r="A300" s="1">
        <v>429</v>
      </c>
      <c r="B300" s="2">
        <v>128528661</v>
      </c>
      <c r="C300" s="1">
        <v>16800</v>
      </c>
      <c r="D300" s="1" t="s">
        <v>58</v>
      </c>
      <c r="E300" s="1">
        <v>24.85</v>
      </c>
      <c r="F300" s="1" t="s">
        <v>59</v>
      </c>
      <c r="G300" s="3" t="s">
        <v>60</v>
      </c>
      <c r="H300" s="1">
        <f>VLOOKUP(loan_borrower[[#This Row],[member_id]],Borrower[],3,FALSE)</f>
        <v>10.98</v>
      </c>
      <c r="I300" s="1">
        <f>VLOOKUP(loan_borrower[[#This Row],[member_id]],Borrower[],4,FALSE)</f>
        <v>17.82</v>
      </c>
      <c r="J300" s="1" t="str">
        <f>VLOOKUP(loan_borrower[[#This Row],[member_id]],Borrower[],5,FALSE)</f>
        <v>Georgia</v>
      </c>
    </row>
    <row r="301" spans="1:10" x14ac:dyDescent="0.35">
      <c r="A301" s="1">
        <v>430</v>
      </c>
      <c r="B301" s="2">
        <v>130606150</v>
      </c>
      <c r="C301" s="1">
        <v>20000</v>
      </c>
      <c r="D301" s="1" t="s">
        <v>61</v>
      </c>
      <c r="E301" s="1">
        <v>11.98</v>
      </c>
      <c r="F301" s="1" t="s">
        <v>59</v>
      </c>
      <c r="G301" s="3" t="s">
        <v>62</v>
      </c>
      <c r="H301" s="1">
        <f>VLOOKUP(loan_borrower[[#This Row],[member_id]],Borrower[],3,FALSE)</f>
        <v>6.95</v>
      </c>
      <c r="I301" s="1">
        <f>VLOOKUP(loan_borrower[[#This Row],[member_id]],Borrower[],4,FALSE)</f>
        <v>0</v>
      </c>
      <c r="J301" s="1" t="str">
        <f>VLOOKUP(loan_borrower[[#This Row],[member_id]],Borrower[],5,FALSE)</f>
        <v>California</v>
      </c>
    </row>
    <row r="302" spans="1:10" x14ac:dyDescent="0.35">
      <c r="A302" s="1">
        <v>431</v>
      </c>
      <c r="B302" s="2">
        <v>126845176</v>
      </c>
      <c r="C302" s="1">
        <v>5000</v>
      </c>
      <c r="D302" s="1" t="s">
        <v>61</v>
      </c>
      <c r="E302" s="1">
        <v>17.09</v>
      </c>
      <c r="F302" s="1" t="s">
        <v>59</v>
      </c>
      <c r="G302" s="3" t="s">
        <v>60</v>
      </c>
      <c r="H302" s="1">
        <f>VLOOKUP(loan_borrower[[#This Row],[member_id]],Borrower[],3,FALSE)</f>
        <v>20.399999999999999</v>
      </c>
      <c r="I302" s="1">
        <f>VLOOKUP(loan_borrower[[#This Row],[member_id]],Borrower[],4,FALSE)</f>
        <v>0</v>
      </c>
      <c r="J302" s="1" t="str">
        <f>VLOOKUP(loan_borrower[[#This Row],[member_id]],Borrower[],5,FALSE)</f>
        <v>Texas</v>
      </c>
    </row>
    <row r="303" spans="1:10" x14ac:dyDescent="0.35">
      <c r="A303" s="1">
        <v>432</v>
      </c>
      <c r="B303" s="2">
        <v>130065402</v>
      </c>
      <c r="C303" s="1">
        <v>30000</v>
      </c>
      <c r="D303" s="1" t="s">
        <v>58</v>
      </c>
      <c r="E303" s="1">
        <v>19.420000000000002</v>
      </c>
      <c r="F303" s="1" t="s">
        <v>59</v>
      </c>
      <c r="G303" s="3" t="s">
        <v>64</v>
      </c>
      <c r="H303" s="1">
        <f>VLOOKUP(loan_borrower[[#This Row],[member_id]],Borrower[],3,FALSE)</f>
        <v>0.69</v>
      </c>
      <c r="I303" s="1">
        <f>VLOOKUP(loan_borrower[[#This Row],[member_id]],Borrower[],4,FALSE)</f>
        <v>0</v>
      </c>
      <c r="J303" s="1" t="str">
        <f>VLOOKUP(loan_borrower[[#This Row],[member_id]],Borrower[],5,FALSE)</f>
        <v>Connecticut</v>
      </c>
    </row>
    <row r="304" spans="1:10" x14ac:dyDescent="0.35">
      <c r="A304" s="1">
        <v>433</v>
      </c>
      <c r="B304" s="2">
        <v>138031203</v>
      </c>
      <c r="C304" s="1">
        <v>10000</v>
      </c>
      <c r="D304" s="1" t="s">
        <v>61</v>
      </c>
      <c r="E304" s="1">
        <v>20.89</v>
      </c>
      <c r="F304" s="1" t="s">
        <v>59</v>
      </c>
      <c r="G304" s="3" t="s">
        <v>60</v>
      </c>
      <c r="H304" s="1">
        <f>VLOOKUP(loan_borrower[[#This Row],[member_id]],Borrower[],3,FALSE)</f>
        <v>37.799999999999997</v>
      </c>
      <c r="I304" s="1">
        <f>VLOOKUP(loan_borrower[[#This Row],[member_id]],Borrower[],4,FALSE)</f>
        <v>24.97</v>
      </c>
      <c r="J304" s="1" t="str">
        <f>VLOOKUP(loan_borrower[[#This Row],[member_id]],Borrower[],5,FALSE)</f>
        <v>Michigan</v>
      </c>
    </row>
    <row r="305" spans="1:10" x14ac:dyDescent="0.35">
      <c r="A305" s="1">
        <v>434</v>
      </c>
      <c r="B305" s="2">
        <v>129253797</v>
      </c>
      <c r="C305" s="1">
        <v>36000</v>
      </c>
      <c r="D305" s="1" t="s">
        <v>61</v>
      </c>
      <c r="E305" s="1">
        <v>6.07</v>
      </c>
      <c r="F305" s="1" t="s">
        <v>59</v>
      </c>
      <c r="G305" s="3" t="s">
        <v>67</v>
      </c>
      <c r="H305" s="1">
        <f>VLOOKUP(loan_borrower[[#This Row],[member_id]],Borrower[],3,FALSE)</f>
        <v>17.420000000000002</v>
      </c>
      <c r="I305" s="1">
        <f>VLOOKUP(loan_borrower[[#This Row],[member_id]],Borrower[],4,FALSE)</f>
        <v>0</v>
      </c>
      <c r="J305" s="1" t="str">
        <f>VLOOKUP(loan_borrower[[#This Row],[member_id]],Borrower[],5,FALSE)</f>
        <v>Illinois</v>
      </c>
    </row>
    <row r="306" spans="1:10" x14ac:dyDescent="0.35">
      <c r="A306" s="1">
        <v>435</v>
      </c>
      <c r="B306" s="2">
        <v>128893391</v>
      </c>
      <c r="C306" s="1">
        <v>5000</v>
      </c>
      <c r="D306" s="1" t="s">
        <v>61</v>
      </c>
      <c r="E306" s="1">
        <v>7.97</v>
      </c>
      <c r="F306" s="1" t="s">
        <v>59</v>
      </c>
      <c r="G306" s="3" t="s">
        <v>60</v>
      </c>
      <c r="H306" s="1">
        <f>VLOOKUP(loan_borrower[[#This Row],[member_id]],Borrower[],3,FALSE)</f>
        <v>8.7100000000000009</v>
      </c>
      <c r="I306" s="1">
        <f>VLOOKUP(loan_borrower[[#This Row],[member_id]],Borrower[],4,FALSE)</f>
        <v>0</v>
      </c>
      <c r="J306" s="1" t="str">
        <f>VLOOKUP(loan_borrower[[#This Row],[member_id]],Borrower[],5,FALSE)</f>
        <v>Maryland</v>
      </c>
    </row>
    <row r="307" spans="1:10" x14ac:dyDescent="0.35">
      <c r="A307" s="1">
        <v>436</v>
      </c>
      <c r="B307" s="2">
        <v>129761635</v>
      </c>
      <c r="C307" s="1">
        <v>28000</v>
      </c>
      <c r="D307" s="1" t="s">
        <v>58</v>
      </c>
      <c r="E307" s="1">
        <v>19.420000000000002</v>
      </c>
      <c r="F307" s="1" t="s">
        <v>59</v>
      </c>
      <c r="G307" s="3" t="s">
        <v>60</v>
      </c>
      <c r="H307" s="1">
        <f>VLOOKUP(loan_borrower[[#This Row],[member_id]],Borrower[],3,FALSE)</f>
        <v>4.84</v>
      </c>
      <c r="I307" s="1">
        <f>VLOOKUP(loan_borrower[[#This Row],[member_id]],Borrower[],4,FALSE)</f>
        <v>0</v>
      </c>
      <c r="J307" s="1" t="str">
        <f>VLOOKUP(loan_borrower[[#This Row],[member_id]],Borrower[],5,FALSE)</f>
        <v>Texas</v>
      </c>
    </row>
    <row r="308" spans="1:10" x14ac:dyDescent="0.35">
      <c r="A308" s="1">
        <v>437</v>
      </c>
      <c r="B308" s="2">
        <v>129048614</v>
      </c>
      <c r="C308" s="1">
        <v>24000</v>
      </c>
      <c r="D308" s="1" t="s">
        <v>61</v>
      </c>
      <c r="E308" s="1">
        <v>10.91</v>
      </c>
      <c r="F308" s="1" t="s">
        <v>59</v>
      </c>
      <c r="G308" s="3" t="s">
        <v>60</v>
      </c>
      <c r="H308" s="1">
        <f>VLOOKUP(loan_borrower[[#This Row],[member_id]],Borrower[],3,FALSE)</f>
        <v>28.9</v>
      </c>
      <c r="I308" s="1">
        <f>VLOOKUP(loan_borrower[[#This Row],[member_id]],Borrower[],4,FALSE)</f>
        <v>0</v>
      </c>
      <c r="J308" s="1" t="str">
        <f>VLOOKUP(loan_borrower[[#This Row],[member_id]],Borrower[],5,FALSE)</f>
        <v>California</v>
      </c>
    </row>
    <row r="309" spans="1:10" x14ac:dyDescent="0.35">
      <c r="A309" s="1">
        <v>438</v>
      </c>
      <c r="B309" s="2">
        <v>138600153</v>
      </c>
      <c r="C309" s="1">
        <v>40000</v>
      </c>
      <c r="D309" s="1" t="s">
        <v>61</v>
      </c>
      <c r="E309" s="1">
        <v>8.4600000000000009</v>
      </c>
      <c r="F309" s="1" t="s">
        <v>59</v>
      </c>
      <c r="G309" s="3" t="s">
        <v>60</v>
      </c>
      <c r="H309" s="1">
        <f>VLOOKUP(loan_borrower[[#This Row],[member_id]],Borrower[],3,FALSE)</f>
        <v>24.63</v>
      </c>
      <c r="I309" s="1">
        <f>VLOOKUP(loan_borrower[[#This Row],[member_id]],Borrower[],4,FALSE)</f>
        <v>17.649999999999999</v>
      </c>
      <c r="J309" s="1" t="str">
        <f>VLOOKUP(loan_borrower[[#This Row],[member_id]],Borrower[],5,FALSE)</f>
        <v>Colorado</v>
      </c>
    </row>
    <row r="310" spans="1:10" x14ac:dyDescent="0.35">
      <c r="A310" s="1">
        <v>439</v>
      </c>
      <c r="B310" s="2">
        <v>138252586</v>
      </c>
      <c r="C310" s="1">
        <v>25000</v>
      </c>
      <c r="D310" s="1" t="s">
        <v>58</v>
      </c>
      <c r="E310" s="1">
        <v>10.47</v>
      </c>
      <c r="F310" s="1" t="s">
        <v>59</v>
      </c>
      <c r="G310" s="3" t="s">
        <v>66</v>
      </c>
      <c r="H310" s="1">
        <f>VLOOKUP(loan_borrower[[#This Row],[member_id]],Borrower[],3,FALSE)</f>
        <v>42.65</v>
      </c>
      <c r="I310" s="1">
        <f>VLOOKUP(loan_borrower[[#This Row],[member_id]],Borrower[],4,FALSE)</f>
        <v>19.690000000000001</v>
      </c>
      <c r="J310" s="1" t="str">
        <f>VLOOKUP(loan_borrower[[#This Row],[member_id]],Borrower[],5,FALSE)</f>
        <v>Virginia</v>
      </c>
    </row>
    <row r="311" spans="1:10" x14ac:dyDescent="0.35">
      <c r="A311" s="1">
        <v>440</v>
      </c>
      <c r="B311" s="2">
        <v>129165898</v>
      </c>
      <c r="C311" s="1">
        <v>25000</v>
      </c>
      <c r="D311" s="1" t="s">
        <v>58</v>
      </c>
      <c r="E311" s="1">
        <v>11.98</v>
      </c>
      <c r="F311" s="1" t="s">
        <v>59</v>
      </c>
      <c r="G311" s="3" t="s">
        <v>60</v>
      </c>
      <c r="H311" s="1">
        <f>VLOOKUP(loan_borrower[[#This Row],[member_id]],Borrower[],3,FALSE)</f>
        <v>16.760000000000002</v>
      </c>
      <c r="I311" s="1">
        <f>VLOOKUP(loan_borrower[[#This Row],[member_id]],Borrower[],4,FALSE)</f>
        <v>0</v>
      </c>
      <c r="J311" s="1" t="str">
        <f>VLOOKUP(loan_borrower[[#This Row],[member_id]],Borrower[],5,FALSE)</f>
        <v>Arizona</v>
      </c>
    </row>
    <row r="312" spans="1:10" x14ac:dyDescent="0.35">
      <c r="A312" s="1">
        <v>547</v>
      </c>
      <c r="B312" s="2">
        <v>127947614</v>
      </c>
      <c r="C312" s="1">
        <v>3000</v>
      </c>
      <c r="D312" s="1" t="s">
        <v>61</v>
      </c>
      <c r="E312" s="1">
        <v>7.97</v>
      </c>
      <c r="F312" s="1" t="s">
        <v>59</v>
      </c>
      <c r="G312" s="3" t="s">
        <v>60</v>
      </c>
      <c r="H312" s="1">
        <f>VLOOKUP(loan_borrower[[#This Row],[member_id]],Borrower[],3,FALSE)</f>
        <v>31.52</v>
      </c>
      <c r="I312" s="1">
        <f>VLOOKUP(loan_borrower[[#This Row],[member_id]],Borrower[],4,FALSE)</f>
        <v>0</v>
      </c>
      <c r="J312" s="1" t="str">
        <f>VLOOKUP(loan_borrower[[#This Row],[member_id]],Borrower[],5,FALSE)</f>
        <v>Missouri</v>
      </c>
    </row>
    <row r="313" spans="1:10" x14ac:dyDescent="0.35">
      <c r="A313" s="1">
        <v>548</v>
      </c>
      <c r="B313" s="2">
        <v>126021393</v>
      </c>
      <c r="C313" s="1">
        <v>7200</v>
      </c>
      <c r="D313" s="1" t="s">
        <v>61</v>
      </c>
      <c r="E313" s="1">
        <v>14.08</v>
      </c>
      <c r="F313" s="1" t="s">
        <v>59</v>
      </c>
      <c r="G313" s="3" t="s">
        <v>66</v>
      </c>
      <c r="H313" s="1">
        <f>VLOOKUP(loan_borrower[[#This Row],[member_id]],Borrower[],3,FALSE)</f>
        <v>11.82</v>
      </c>
      <c r="I313" s="1">
        <f>VLOOKUP(loan_borrower[[#This Row],[member_id]],Borrower[],4,FALSE)</f>
        <v>0</v>
      </c>
      <c r="J313" s="1" t="str">
        <f>VLOOKUP(loan_borrower[[#This Row],[member_id]],Borrower[],5,FALSE)</f>
        <v>Nebraska</v>
      </c>
    </row>
    <row r="314" spans="1:10" x14ac:dyDescent="0.35">
      <c r="A314" s="1">
        <v>549</v>
      </c>
      <c r="B314" s="2">
        <v>127046986</v>
      </c>
      <c r="C314" s="1">
        <v>8000</v>
      </c>
      <c r="D314" s="1" t="s">
        <v>61</v>
      </c>
      <c r="E314" s="1">
        <v>7.97</v>
      </c>
      <c r="F314" s="1" t="s">
        <v>59</v>
      </c>
      <c r="G314" s="3" t="s">
        <v>60</v>
      </c>
      <c r="H314" s="1">
        <f>VLOOKUP(loan_borrower[[#This Row],[member_id]],Borrower[],3,FALSE)</f>
        <v>11.49</v>
      </c>
      <c r="I314" s="1">
        <f>VLOOKUP(loan_borrower[[#This Row],[member_id]],Borrower[],4,FALSE)</f>
        <v>0</v>
      </c>
      <c r="J314" s="1" t="str">
        <f>VLOOKUP(loan_borrower[[#This Row],[member_id]],Borrower[],5,FALSE)</f>
        <v>California</v>
      </c>
    </row>
    <row r="315" spans="1:10" x14ac:dyDescent="0.35">
      <c r="A315" s="1">
        <v>550</v>
      </c>
      <c r="B315" s="2">
        <v>129434152</v>
      </c>
      <c r="C315" s="1">
        <v>6000</v>
      </c>
      <c r="D315" s="1" t="s">
        <v>61</v>
      </c>
      <c r="E315" s="1">
        <v>15.04</v>
      </c>
      <c r="F315" s="1" t="s">
        <v>59</v>
      </c>
      <c r="G315" s="3" t="s">
        <v>74</v>
      </c>
      <c r="H315" s="1">
        <f>VLOOKUP(loan_borrower[[#This Row],[member_id]],Borrower[],3,FALSE)</f>
        <v>15.9</v>
      </c>
      <c r="I315" s="1">
        <f>VLOOKUP(loan_borrower[[#This Row],[member_id]],Borrower[],4,FALSE)</f>
        <v>0</v>
      </c>
      <c r="J315" s="1" t="str">
        <f>VLOOKUP(loan_borrower[[#This Row],[member_id]],Borrower[],5,FALSE)</f>
        <v>North Carolina</v>
      </c>
    </row>
    <row r="316" spans="1:10" x14ac:dyDescent="0.35">
      <c r="A316" s="1">
        <v>551</v>
      </c>
      <c r="B316" s="2">
        <v>136240046</v>
      </c>
      <c r="C316" s="1">
        <v>24000</v>
      </c>
      <c r="D316" s="1" t="s">
        <v>61</v>
      </c>
      <c r="E316" s="1">
        <v>10.08</v>
      </c>
      <c r="F316" s="1" t="s">
        <v>59</v>
      </c>
      <c r="G316" s="3" t="s">
        <v>60</v>
      </c>
      <c r="H316" s="1">
        <f>VLOOKUP(loan_borrower[[#This Row],[member_id]],Borrower[],3,FALSE)</f>
        <v>32.99</v>
      </c>
      <c r="I316" s="1">
        <f>VLOOKUP(loan_borrower[[#This Row],[member_id]],Borrower[],4,FALSE)</f>
        <v>0</v>
      </c>
      <c r="J316" s="1" t="str">
        <f>VLOOKUP(loan_borrower[[#This Row],[member_id]],Borrower[],5,FALSE)</f>
        <v>New Jersey</v>
      </c>
    </row>
    <row r="317" spans="1:10" x14ac:dyDescent="0.35">
      <c r="A317" s="1">
        <v>552</v>
      </c>
      <c r="B317" s="2">
        <v>136831480</v>
      </c>
      <c r="C317" s="1">
        <v>35000</v>
      </c>
      <c r="D317" s="1" t="s">
        <v>61</v>
      </c>
      <c r="E317" s="1">
        <v>10.47</v>
      </c>
      <c r="F317" s="1" t="s">
        <v>59</v>
      </c>
      <c r="G317" s="3" t="s">
        <v>60</v>
      </c>
      <c r="H317" s="1">
        <f>VLOOKUP(loan_borrower[[#This Row],[member_id]],Borrower[],3,FALSE)</f>
        <v>19.97</v>
      </c>
      <c r="I317" s="1">
        <f>VLOOKUP(loan_borrower[[#This Row],[member_id]],Borrower[],4,FALSE)</f>
        <v>0</v>
      </c>
      <c r="J317" s="1" t="str">
        <f>VLOOKUP(loan_borrower[[#This Row],[member_id]],Borrower[],5,FALSE)</f>
        <v>Kansas</v>
      </c>
    </row>
    <row r="318" spans="1:10" x14ac:dyDescent="0.35">
      <c r="A318" s="1">
        <v>553</v>
      </c>
      <c r="B318" s="2">
        <v>139580945</v>
      </c>
      <c r="C318" s="1">
        <v>10000</v>
      </c>
      <c r="D318" s="1" t="s">
        <v>61</v>
      </c>
      <c r="E318" s="1">
        <v>14.47</v>
      </c>
      <c r="F318" s="1" t="s">
        <v>59</v>
      </c>
      <c r="G318" s="3" t="s">
        <v>63</v>
      </c>
      <c r="H318" s="1">
        <f>VLOOKUP(loan_borrower[[#This Row],[member_id]],Borrower[],3,FALSE)</f>
        <v>8.31</v>
      </c>
      <c r="I318" s="1">
        <f>VLOOKUP(loan_borrower[[#This Row],[member_id]],Borrower[],4,FALSE)</f>
        <v>0</v>
      </c>
      <c r="J318" s="1" t="str">
        <f>VLOOKUP(loan_borrower[[#This Row],[member_id]],Borrower[],5,FALSE)</f>
        <v>California</v>
      </c>
    </row>
    <row r="319" spans="1:10" x14ac:dyDescent="0.35">
      <c r="A319" s="1">
        <v>554</v>
      </c>
      <c r="B319" s="2">
        <v>129301851</v>
      </c>
      <c r="C319" s="1">
        <v>24000</v>
      </c>
      <c r="D319" s="1" t="s">
        <v>58</v>
      </c>
      <c r="E319" s="1">
        <v>9.43</v>
      </c>
      <c r="F319" s="1" t="s">
        <v>59</v>
      </c>
      <c r="G319" s="3" t="s">
        <v>63</v>
      </c>
      <c r="H319" s="1">
        <f>VLOOKUP(loan_borrower[[#This Row],[member_id]],Borrower[],3,FALSE)</f>
        <v>16.82</v>
      </c>
      <c r="I319" s="1">
        <f>VLOOKUP(loan_borrower[[#This Row],[member_id]],Borrower[],4,FALSE)</f>
        <v>0</v>
      </c>
      <c r="J319" s="1" t="str">
        <f>VLOOKUP(loan_borrower[[#This Row],[member_id]],Borrower[],5,FALSE)</f>
        <v>Michigan</v>
      </c>
    </row>
    <row r="320" spans="1:10" x14ac:dyDescent="0.35">
      <c r="A320" s="1">
        <v>555</v>
      </c>
      <c r="B320" s="2">
        <v>128087567</v>
      </c>
      <c r="C320" s="1">
        <v>10000</v>
      </c>
      <c r="D320" s="1" t="s">
        <v>61</v>
      </c>
      <c r="E320" s="1">
        <v>12.62</v>
      </c>
      <c r="F320" s="1" t="s">
        <v>59</v>
      </c>
      <c r="G320" s="3" t="s">
        <v>63</v>
      </c>
      <c r="H320" s="1">
        <f>VLOOKUP(loan_borrower[[#This Row],[member_id]],Borrower[],3,FALSE)</f>
        <v>12.12</v>
      </c>
      <c r="I320" s="1">
        <f>VLOOKUP(loan_borrower[[#This Row],[member_id]],Borrower[],4,FALSE)</f>
        <v>0</v>
      </c>
      <c r="J320" s="1" t="str">
        <f>VLOOKUP(loan_borrower[[#This Row],[member_id]],Borrower[],5,FALSE)</f>
        <v>Wisconsin</v>
      </c>
    </row>
    <row r="321" spans="1:10" x14ac:dyDescent="0.35">
      <c r="A321" s="1">
        <v>556</v>
      </c>
      <c r="B321" s="2">
        <v>139328397</v>
      </c>
      <c r="C321" s="1">
        <v>18000</v>
      </c>
      <c r="D321" s="1" t="s">
        <v>61</v>
      </c>
      <c r="E321" s="1">
        <v>12.73</v>
      </c>
      <c r="F321" s="1" t="s">
        <v>65</v>
      </c>
      <c r="G321" s="3" t="s">
        <v>60</v>
      </c>
      <c r="H321" s="1">
        <f>VLOOKUP(loan_borrower[[#This Row],[member_id]],Borrower[],3,FALSE)</f>
        <v>11.78</v>
      </c>
      <c r="I321" s="1">
        <f>VLOOKUP(loan_borrower[[#This Row],[member_id]],Borrower[],4,FALSE)</f>
        <v>0</v>
      </c>
      <c r="J321" s="1" t="str">
        <f>VLOOKUP(loan_borrower[[#This Row],[member_id]],Borrower[],5,FALSE)</f>
        <v>California</v>
      </c>
    </row>
    <row r="322" spans="1:10" x14ac:dyDescent="0.35">
      <c r="A322" s="1">
        <v>557</v>
      </c>
      <c r="B322" s="2">
        <v>138503784</v>
      </c>
      <c r="C322" s="1">
        <v>40000</v>
      </c>
      <c r="D322" s="1" t="s">
        <v>61</v>
      </c>
      <c r="E322" s="1">
        <v>6.67</v>
      </c>
      <c r="F322" s="1" t="s">
        <v>59</v>
      </c>
      <c r="G322" s="3" t="s">
        <v>63</v>
      </c>
      <c r="H322" s="1">
        <f>VLOOKUP(loan_borrower[[#This Row],[member_id]],Borrower[],3,FALSE)</f>
        <v>23.47</v>
      </c>
      <c r="I322" s="1">
        <f>VLOOKUP(loan_borrower[[#This Row],[member_id]],Borrower[],4,FALSE)</f>
        <v>24.92</v>
      </c>
      <c r="J322" s="1" t="str">
        <f>VLOOKUP(loan_borrower[[#This Row],[member_id]],Borrower[],5,FALSE)</f>
        <v>New Jersey</v>
      </c>
    </row>
    <row r="323" spans="1:10" x14ac:dyDescent="0.35">
      <c r="A323" s="1">
        <v>558</v>
      </c>
      <c r="B323" s="2">
        <v>129582262</v>
      </c>
      <c r="C323" s="1">
        <v>10000</v>
      </c>
      <c r="D323" s="1" t="s">
        <v>61</v>
      </c>
      <c r="E323" s="1">
        <v>7.96</v>
      </c>
      <c r="F323" s="1" t="s">
        <v>59</v>
      </c>
      <c r="G323" s="3" t="s">
        <v>63</v>
      </c>
      <c r="H323" s="1">
        <f>VLOOKUP(loan_borrower[[#This Row],[member_id]],Borrower[],3,FALSE)</f>
        <v>15.35</v>
      </c>
      <c r="I323" s="1">
        <f>VLOOKUP(loan_borrower[[#This Row],[member_id]],Borrower[],4,FALSE)</f>
        <v>0</v>
      </c>
      <c r="J323" s="1" t="str">
        <f>VLOOKUP(loan_borrower[[#This Row],[member_id]],Borrower[],5,FALSE)</f>
        <v>New Jersey</v>
      </c>
    </row>
    <row r="324" spans="1:10" x14ac:dyDescent="0.35">
      <c r="A324" s="1">
        <v>559</v>
      </c>
      <c r="B324" s="2">
        <v>128530481</v>
      </c>
      <c r="C324" s="1">
        <v>30000</v>
      </c>
      <c r="D324" s="1" t="s">
        <v>58</v>
      </c>
      <c r="E324" s="1">
        <v>17.09</v>
      </c>
      <c r="F324" s="1" t="s">
        <v>59</v>
      </c>
      <c r="G324" s="3" t="s">
        <v>60</v>
      </c>
      <c r="H324" s="1">
        <f>VLOOKUP(loan_borrower[[#This Row],[member_id]],Borrower[],3,FALSE)</f>
        <v>19.88</v>
      </c>
      <c r="I324" s="1">
        <f>VLOOKUP(loan_borrower[[#This Row],[member_id]],Borrower[],4,FALSE)</f>
        <v>19.23</v>
      </c>
      <c r="J324" s="1" t="str">
        <f>VLOOKUP(loan_borrower[[#This Row],[member_id]],Borrower[],5,FALSE)</f>
        <v>Florida</v>
      </c>
    </row>
    <row r="325" spans="1:10" x14ac:dyDescent="0.35">
      <c r="A325" s="1">
        <v>560</v>
      </c>
      <c r="B325" s="2">
        <v>127147721</v>
      </c>
      <c r="C325" s="1">
        <v>3200</v>
      </c>
      <c r="D325" s="1" t="s">
        <v>61</v>
      </c>
      <c r="E325" s="1">
        <v>6.08</v>
      </c>
      <c r="F325" s="1" t="s">
        <v>59</v>
      </c>
      <c r="G325" s="3" t="s">
        <v>63</v>
      </c>
      <c r="H325" s="1">
        <f>VLOOKUP(loan_borrower[[#This Row],[member_id]],Borrower[],3,FALSE)</f>
        <v>8.73</v>
      </c>
      <c r="I325" s="1">
        <f>VLOOKUP(loan_borrower[[#This Row],[member_id]],Borrower[],4,FALSE)</f>
        <v>0</v>
      </c>
      <c r="J325" s="1" t="str">
        <f>VLOOKUP(loan_borrower[[#This Row],[member_id]],Borrower[],5,FALSE)</f>
        <v>Missouri</v>
      </c>
    </row>
    <row r="326" spans="1:10" x14ac:dyDescent="0.35">
      <c r="A326" s="1">
        <v>561</v>
      </c>
      <c r="B326" s="2">
        <v>140748200</v>
      </c>
      <c r="C326" s="1">
        <v>21000</v>
      </c>
      <c r="D326" s="1" t="s">
        <v>61</v>
      </c>
      <c r="E326" s="1">
        <v>6.67</v>
      </c>
      <c r="F326" s="1" t="s">
        <v>59</v>
      </c>
      <c r="G326" s="3" t="s">
        <v>66</v>
      </c>
      <c r="H326" s="1">
        <f>VLOOKUP(loan_borrower[[#This Row],[member_id]],Borrower[],3,FALSE)</f>
        <v>36.64</v>
      </c>
      <c r="I326" s="1">
        <f>VLOOKUP(loan_borrower[[#This Row],[member_id]],Borrower[],4,FALSE)</f>
        <v>0</v>
      </c>
      <c r="J326" s="1" t="str">
        <f>VLOOKUP(loan_borrower[[#This Row],[member_id]],Borrower[],5,FALSE)</f>
        <v>Ohio</v>
      </c>
    </row>
    <row r="327" spans="1:10" x14ac:dyDescent="0.35">
      <c r="A327" s="1">
        <v>562</v>
      </c>
      <c r="B327" s="2">
        <v>140063080</v>
      </c>
      <c r="C327" s="1">
        <v>20000</v>
      </c>
      <c r="D327" s="1" t="s">
        <v>58</v>
      </c>
      <c r="E327" s="1">
        <v>11.55</v>
      </c>
      <c r="F327" s="1" t="s">
        <v>59</v>
      </c>
      <c r="G327" s="3" t="s">
        <v>64</v>
      </c>
      <c r="H327" s="1">
        <f>VLOOKUP(loan_borrower[[#This Row],[member_id]],Borrower[],3,FALSE)</f>
        <v>69.47</v>
      </c>
      <c r="I327" s="1">
        <f>VLOOKUP(loan_borrower[[#This Row],[member_id]],Borrower[],4,FALSE)</f>
        <v>9.1</v>
      </c>
      <c r="J327" s="1" t="str">
        <f>VLOOKUP(loan_borrower[[#This Row],[member_id]],Borrower[],5,FALSE)</f>
        <v>Oregon</v>
      </c>
    </row>
    <row r="328" spans="1:10" x14ac:dyDescent="0.35">
      <c r="A328" s="1">
        <v>563</v>
      </c>
      <c r="B328" s="2">
        <v>137049604</v>
      </c>
      <c r="C328" s="1">
        <v>15000</v>
      </c>
      <c r="D328" s="1" t="s">
        <v>61</v>
      </c>
      <c r="E328" s="1">
        <v>10.08</v>
      </c>
      <c r="F328" s="1" t="s">
        <v>59</v>
      </c>
      <c r="G328" s="3" t="s">
        <v>60</v>
      </c>
      <c r="H328" s="1">
        <f>VLOOKUP(loan_borrower[[#This Row],[member_id]],Borrower[],3,FALSE)</f>
        <v>17.63</v>
      </c>
      <c r="I328" s="1">
        <f>VLOOKUP(loan_borrower[[#This Row],[member_id]],Borrower[],4,FALSE)</f>
        <v>0</v>
      </c>
      <c r="J328" s="1" t="str">
        <f>VLOOKUP(loan_borrower[[#This Row],[member_id]],Borrower[],5,FALSE)</f>
        <v>California</v>
      </c>
    </row>
    <row r="329" spans="1:10" x14ac:dyDescent="0.35">
      <c r="A329" s="1">
        <v>564</v>
      </c>
      <c r="B329" s="2">
        <v>138108210</v>
      </c>
      <c r="C329" s="1">
        <v>12000</v>
      </c>
      <c r="D329" s="1" t="s">
        <v>61</v>
      </c>
      <c r="E329" s="1">
        <v>8.4600000000000009</v>
      </c>
      <c r="F329" s="1" t="s">
        <v>59</v>
      </c>
      <c r="G329" s="3" t="s">
        <v>63</v>
      </c>
      <c r="H329" s="1">
        <f>VLOOKUP(loan_borrower[[#This Row],[member_id]],Borrower[],3,FALSE)</f>
        <v>13.22</v>
      </c>
      <c r="I329" s="1">
        <f>VLOOKUP(loan_borrower[[#This Row],[member_id]],Borrower[],4,FALSE)</f>
        <v>0</v>
      </c>
      <c r="J329" s="1" t="str">
        <f>VLOOKUP(loan_borrower[[#This Row],[member_id]],Borrower[],5,FALSE)</f>
        <v>Minnesota</v>
      </c>
    </row>
    <row r="330" spans="1:10" x14ac:dyDescent="0.35">
      <c r="A330" s="1">
        <v>565</v>
      </c>
      <c r="B330" s="2">
        <v>137401734</v>
      </c>
      <c r="C330" s="1">
        <v>6000</v>
      </c>
      <c r="D330" s="1" t="s">
        <v>61</v>
      </c>
      <c r="E330" s="1">
        <v>8.4600000000000009</v>
      </c>
      <c r="F330" s="1" t="s">
        <v>59</v>
      </c>
      <c r="G330" s="3" t="s">
        <v>63</v>
      </c>
      <c r="H330" s="1">
        <f>VLOOKUP(loan_borrower[[#This Row],[member_id]],Borrower[],3,FALSE)</f>
        <v>2.97</v>
      </c>
      <c r="I330" s="1">
        <f>VLOOKUP(loan_borrower[[#This Row],[member_id]],Borrower[],4,FALSE)</f>
        <v>0</v>
      </c>
      <c r="J330" s="1" t="str">
        <f>VLOOKUP(loan_borrower[[#This Row],[member_id]],Borrower[],5,FALSE)</f>
        <v>New York</v>
      </c>
    </row>
    <row r="331" spans="1:10" x14ac:dyDescent="0.35">
      <c r="A331" s="1">
        <v>566</v>
      </c>
      <c r="B331" s="2">
        <v>139973717</v>
      </c>
      <c r="C331" s="1">
        <v>10000</v>
      </c>
      <c r="D331" s="1" t="s">
        <v>61</v>
      </c>
      <c r="E331" s="1">
        <v>6.67</v>
      </c>
      <c r="F331" s="1" t="s">
        <v>59</v>
      </c>
      <c r="G331" s="3" t="s">
        <v>66</v>
      </c>
      <c r="H331" s="1">
        <f>VLOOKUP(loan_borrower[[#This Row],[member_id]],Borrower[],3,FALSE)</f>
        <v>12.98</v>
      </c>
      <c r="I331" s="1">
        <f>VLOOKUP(loan_borrower[[#This Row],[member_id]],Borrower[],4,FALSE)</f>
        <v>0</v>
      </c>
      <c r="J331" s="1" t="str">
        <f>VLOOKUP(loan_borrower[[#This Row],[member_id]],Borrower[],5,FALSE)</f>
        <v>California</v>
      </c>
    </row>
    <row r="332" spans="1:10" x14ac:dyDescent="0.35">
      <c r="A332" s="1">
        <v>567</v>
      </c>
      <c r="B332" s="2">
        <v>136535986</v>
      </c>
      <c r="C332" s="1">
        <v>10000</v>
      </c>
      <c r="D332" s="1" t="s">
        <v>61</v>
      </c>
      <c r="E332" s="1">
        <v>8.4600000000000009</v>
      </c>
      <c r="F332" s="1" t="s">
        <v>59</v>
      </c>
      <c r="G332" s="3" t="s">
        <v>60</v>
      </c>
      <c r="H332" s="1">
        <f>VLOOKUP(loan_borrower[[#This Row],[member_id]],Borrower[],3,FALSE)</f>
        <v>19.559999999999999</v>
      </c>
      <c r="I332" s="1">
        <f>VLOOKUP(loan_borrower[[#This Row],[member_id]],Borrower[],4,FALSE)</f>
        <v>0</v>
      </c>
      <c r="J332" s="1" t="str">
        <f>VLOOKUP(loan_borrower[[#This Row],[member_id]],Borrower[],5,FALSE)</f>
        <v>Texas</v>
      </c>
    </row>
    <row r="333" spans="1:10" x14ac:dyDescent="0.35">
      <c r="A333" s="1">
        <v>568</v>
      </c>
      <c r="B333" s="2">
        <v>137061778</v>
      </c>
      <c r="C333" s="1">
        <v>32000</v>
      </c>
      <c r="D333" s="1" t="s">
        <v>61</v>
      </c>
      <c r="E333" s="1">
        <v>15.02</v>
      </c>
      <c r="F333" s="1" t="s">
        <v>59</v>
      </c>
      <c r="G333" s="3" t="s">
        <v>60</v>
      </c>
      <c r="H333" s="1">
        <f>VLOOKUP(loan_borrower[[#This Row],[member_id]],Borrower[],3,FALSE)</f>
        <v>31.3</v>
      </c>
      <c r="I333" s="1">
        <f>VLOOKUP(loan_borrower[[#This Row],[member_id]],Borrower[],4,FALSE)</f>
        <v>0</v>
      </c>
      <c r="J333" s="1" t="str">
        <f>VLOOKUP(loan_borrower[[#This Row],[member_id]],Borrower[],5,FALSE)</f>
        <v>Ohio</v>
      </c>
    </row>
    <row r="334" spans="1:10" x14ac:dyDescent="0.35">
      <c r="A334" s="1">
        <v>569</v>
      </c>
      <c r="B334" s="2">
        <v>128593090</v>
      </c>
      <c r="C334" s="1">
        <v>40000</v>
      </c>
      <c r="D334" s="1" t="s">
        <v>61</v>
      </c>
      <c r="E334" s="1">
        <v>5.32</v>
      </c>
      <c r="F334" s="1" t="s">
        <v>59</v>
      </c>
      <c r="G334" s="3" t="s">
        <v>60</v>
      </c>
      <c r="H334" s="1">
        <f>VLOOKUP(loan_borrower[[#This Row],[member_id]],Borrower[],3,FALSE)</f>
        <v>12.71</v>
      </c>
      <c r="I334" s="1">
        <f>VLOOKUP(loan_borrower[[#This Row],[member_id]],Borrower[],4,FALSE)</f>
        <v>0</v>
      </c>
      <c r="J334" s="1" t="str">
        <f>VLOOKUP(loan_borrower[[#This Row],[member_id]],Borrower[],5,FALSE)</f>
        <v>California</v>
      </c>
    </row>
    <row r="335" spans="1:10" x14ac:dyDescent="0.35">
      <c r="A335" s="1">
        <v>570</v>
      </c>
      <c r="B335" s="2">
        <v>129039904</v>
      </c>
      <c r="C335" s="1">
        <v>20000</v>
      </c>
      <c r="D335" s="1" t="s">
        <v>61</v>
      </c>
      <c r="E335" s="1">
        <v>9.44</v>
      </c>
      <c r="F335" s="1" t="s">
        <v>59</v>
      </c>
      <c r="G335" s="3" t="s">
        <v>63</v>
      </c>
      <c r="H335" s="1">
        <f>VLOOKUP(loan_borrower[[#This Row],[member_id]],Borrower[],3,FALSE)</f>
        <v>6.72</v>
      </c>
      <c r="I335" s="1">
        <f>VLOOKUP(loan_borrower[[#This Row],[member_id]],Borrower[],4,FALSE)</f>
        <v>0</v>
      </c>
      <c r="J335" s="1" t="str">
        <f>VLOOKUP(loan_borrower[[#This Row],[member_id]],Borrower[],5,FALSE)</f>
        <v>Illinois</v>
      </c>
    </row>
    <row r="336" spans="1:10" x14ac:dyDescent="0.35">
      <c r="A336" s="1">
        <v>571</v>
      </c>
      <c r="B336" s="2">
        <v>127338386</v>
      </c>
      <c r="C336" s="1">
        <v>9000</v>
      </c>
      <c r="D336" s="1" t="s">
        <v>61</v>
      </c>
      <c r="E336" s="1">
        <v>9.44</v>
      </c>
      <c r="F336" s="1" t="s">
        <v>59</v>
      </c>
      <c r="G336" s="3" t="s">
        <v>64</v>
      </c>
      <c r="H336" s="1">
        <f>VLOOKUP(loan_borrower[[#This Row],[member_id]],Borrower[],3,FALSE)</f>
        <v>20.09</v>
      </c>
      <c r="I336" s="1">
        <f>VLOOKUP(loan_borrower[[#This Row],[member_id]],Borrower[],4,FALSE)</f>
        <v>11.14</v>
      </c>
      <c r="J336" s="1" t="str">
        <f>VLOOKUP(loan_borrower[[#This Row],[member_id]],Borrower[],5,FALSE)</f>
        <v>Tennessee</v>
      </c>
    </row>
    <row r="337" spans="1:10" x14ac:dyDescent="0.35">
      <c r="A337" s="1">
        <v>572</v>
      </c>
      <c r="B337" s="2">
        <v>129752043</v>
      </c>
      <c r="C337" s="1">
        <v>8000</v>
      </c>
      <c r="D337" s="1" t="s">
        <v>61</v>
      </c>
      <c r="E337" s="1">
        <v>13.58</v>
      </c>
      <c r="F337" s="1" t="s">
        <v>59</v>
      </c>
      <c r="G337" s="3" t="s">
        <v>63</v>
      </c>
      <c r="H337" s="1">
        <f>VLOOKUP(loan_borrower[[#This Row],[member_id]],Borrower[],3,FALSE)</f>
        <v>20.18</v>
      </c>
      <c r="I337" s="1">
        <f>VLOOKUP(loan_borrower[[#This Row],[member_id]],Borrower[],4,FALSE)</f>
        <v>0</v>
      </c>
      <c r="J337" s="1" t="str">
        <f>VLOOKUP(loan_borrower[[#This Row],[member_id]],Borrower[],5,FALSE)</f>
        <v>Louisiana</v>
      </c>
    </row>
    <row r="338" spans="1:10" x14ac:dyDescent="0.35">
      <c r="A338" s="1">
        <v>573</v>
      </c>
      <c r="B338" s="2">
        <v>130069846</v>
      </c>
      <c r="C338" s="1">
        <v>3500</v>
      </c>
      <c r="D338" s="1" t="s">
        <v>61</v>
      </c>
      <c r="E338" s="1">
        <v>14.07</v>
      </c>
      <c r="F338" s="1" t="s">
        <v>65</v>
      </c>
      <c r="G338" s="3" t="s">
        <v>60</v>
      </c>
      <c r="H338" s="1">
        <f>VLOOKUP(loan_borrower[[#This Row],[member_id]],Borrower[],3,FALSE)</f>
        <v>39.270000000000003</v>
      </c>
      <c r="I338" s="1">
        <f>VLOOKUP(loan_borrower[[#This Row],[member_id]],Borrower[],4,FALSE)</f>
        <v>0</v>
      </c>
      <c r="J338" s="1" t="str">
        <f>VLOOKUP(loan_borrower[[#This Row],[member_id]],Borrower[],5,FALSE)</f>
        <v>Florida</v>
      </c>
    </row>
    <row r="339" spans="1:10" x14ac:dyDescent="0.35">
      <c r="A339" s="1">
        <v>574</v>
      </c>
      <c r="B339" s="2">
        <v>129968613</v>
      </c>
      <c r="C339" s="1">
        <v>4200</v>
      </c>
      <c r="D339" s="1" t="s">
        <v>61</v>
      </c>
      <c r="E339" s="1">
        <v>10.41</v>
      </c>
      <c r="F339" s="1" t="s">
        <v>59</v>
      </c>
      <c r="G339" s="3" t="s">
        <v>62</v>
      </c>
      <c r="H339" s="1">
        <f>VLOOKUP(loan_borrower[[#This Row],[member_id]],Borrower[],3,FALSE)</f>
        <v>13.11</v>
      </c>
      <c r="I339" s="1">
        <f>VLOOKUP(loan_borrower[[#This Row],[member_id]],Borrower[],4,FALSE)</f>
        <v>0</v>
      </c>
      <c r="J339" s="1" t="str">
        <f>VLOOKUP(loan_borrower[[#This Row],[member_id]],Borrower[],5,FALSE)</f>
        <v>Colorado</v>
      </c>
    </row>
    <row r="340" spans="1:10" x14ac:dyDescent="0.35">
      <c r="A340" s="1">
        <v>575</v>
      </c>
      <c r="B340" s="2">
        <v>128984605</v>
      </c>
      <c r="C340" s="1">
        <v>10000</v>
      </c>
      <c r="D340" s="1" t="s">
        <v>61</v>
      </c>
      <c r="E340" s="1">
        <v>16.02</v>
      </c>
      <c r="F340" s="1" t="s">
        <v>65</v>
      </c>
      <c r="G340" s="3" t="s">
        <v>64</v>
      </c>
      <c r="H340" s="1">
        <f>VLOOKUP(loan_borrower[[#This Row],[member_id]],Borrower[],3,FALSE)</f>
        <v>47.76</v>
      </c>
      <c r="I340" s="1">
        <f>VLOOKUP(loan_borrower[[#This Row],[member_id]],Borrower[],4,FALSE)</f>
        <v>35.14</v>
      </c>
      <c r="J340" s="1" t="str">
        <f>VLOOKUP(loan_borrower[[#This Row],[member_id]],Borrower[],5,FALSE)</f>
        <v>Florida</v>
      </c>
    </row>
    <row r="341" spans="1:10" x14ac:dyDescent="0.35">
      <c r="A341" s="1">
        <v>576</v>
      </c>
      <c r="B341" s="2">
        <v>136648774</v>
      </c>
      <c r="C341" s="1">
        <v>3500</v>
      </c>
      <c r="D341" s="1" t="s">
        <v>61</v>
      </c>
      <c r="E341" s="1">
        <v>8.4600000000000009</v>
      </c>
      <c r="F341" s="1" t="s">
        <v>59</v>
      </c>
      <c r="G341" s="3" t="s">
        <v>60</v>
      </c>
      <c r="H341" s="1">
        <f>VLOOKUP(loan_borrower[[#This Row],[member_id]],Borrower[],3,FALSE)</f>
        <v>20.45</v>
      </c>
      <c r="I341" s="1">
        <f>VLOOKUP(loan_borrower[[#This Row],[member_id]],Borrower[],4,FALSE)</f>
        <v>0</v>
      </c>
      <c r="J341" s="1" t="str">
        <f>VLOOKUP(loan_borrower[[#This Row],[member_id]],Borrower[],5,FALSE)</f>
        <v>Wisconsin</v>
      </c>
    </row>
    <row r="342" spans="1:10" x14ac:dyDescent="0.35">
      <c r="A342" s="1">
        <v>577</v>
      </c>
      <c r="B342" s="2">
        <v>140323197</v>
      </c>
      <c r="C342" s="1">
        <v>5000</v>
      </c>
      <c r="D342" s="1" t="s">
        <v>61</v>
      </c>
      <c r="E342" s="1">
        <v>12.73</v>
      </c>
      <c r="F342" s="1" t="s">
        <v>59</v>
      </c>
      <c r="G342" s="3" t="s">
        <v>66</v>
      </c>
      <c r="H342" s="1">
        <f>VLOOKUP(loan_borrower[[#This Row],[member_id]],Borrower[],3,FALSE)</f>
        <v>3.53</v>
      </c>
      <c r="I342" s="1">
        <f>VLOOKUP(loan_borrower[[#This Row],[member_id]],Borrower[],4,FALSE)</f>
        <v>0</v>
      </c>
      <c r="J342" s="1" t="str">
        <f>VLOOKUP(loan_borrower[[#This Row],[member_id]],Borrower[],5,FALSE)</f>
        <v>California</v>
      </c>
    </row>
    <row r="343" spans="1:10" x14ac:dyDescent="0.35">
      <c r="A343" s="1">
        <v>578</v>
      </c>
      <c r="B343" s="2">
        <v>129291165</v>
      </c>
      <c r="C343" s="1">
        <v>15000</v>
      </c>
      <c r="D343" s="1" t="s">
        <v>61</v>
      </c>
      <c r="E343" s="1">
        <v>5.31</v>
      </c>
      <c r="F343" s="1" t="s">
        <v>59</v>
      </c>
      <c r="G343" s="3" t="s">
        <v>66</v>
      </c>
      <c r="H343" s="1">
        <f>VLOOKUP(loan_borrower[[#This Row],[member_id]],Borrower[],3,FALSE)</f>
        <v>5.83</v>
      </c>
      <c r="I343" s="1">
        <f>VLOOKUP(loan_borrower[[#This Row],[member_id]],Borrower[],4,FALSE)</f>
        <v>0</v>
      </c>
      <c r="J343" s="1" t="str">
        <f>VLOOKUP(loan_borrower[[#This Row],[member_id]],Borrower[],5,FALSE)</f>
        <v>California</v>
      </c>
    </row>
    <row r="344" spans="1:10" x14ac:dyDescent="0.35">
      <c r="A344" s="1">
        <v>579</v>
      </c>
      <c r="B344" s="2">
        <v>136580263</v>
      </c>
      <c r="C344" s="1">
        <v>20000</v>
      </c>
      <c r="D344" s="1" t="s">
        <v>61</v>
      </c>
      <c r="E344" s="1">
        <v>12.73</v>
      </c>
      <c r="F344" s="1" t="s">
        <v>65</v>
      </c>
      <c r="G344" s="3" t="s">
        <v>64</v>
      </c>
      <c r="H344" s="1">
        <f>VLOOKUP(loan_borrower[[#This Row],[member_id]],Borrower[],3,FALSE)</f>
        <v>17.149999999999999</v>
      </c>
      <c r="I344" s="1">
        <f>VLOOKUP(loan_borrower[[#This Row],[member_id]],Borrower[],4,FALSE)</f>
        <v>0</v>
      </c>
      <c r="J344" s="1" t="str">
        <f>VLOOKUP(loan_borrower[[#This Row],[member_id]],Borrower[],5,FALSE)</f>
        <v>New York</v>
      </c>
    </row>
    <row r="345" spans="1:10" x14ac:dyDescent="0.35">
      <c r="A345" s="1">
        <v>580</v>
      </c>
      <c r="B345" s="2">
        <v>137309132</v>
      </c>
      <c r="C345" s="1">
        <v>20000</v>
      </c>
      <c r="D345" s="1" t="s">
        <v>61</v>
      </c>
      <c r="E345" s="1">
        <v>17.97</v>
      </c>
      <c r="F345" s="1" t="s">
        <v>59</v>
      </c>
      <c r="G345" s="3" t="s">
        <v>60</v>
      </c>
      <c r="H345" s="1">
        <f>VLOOKUP(loan_borrower[[#This Row],[member_id]],Borrower[],3,FALSE)</f>
        <v>20.25</v>
      </c>
      <c r="I345" s="1">
        <f>VLOOKUP(loan_borrower[[#This Row],[member_id]],Borrower[],4,FALSE)</f>
        <v>0</v>
      </c>
      <c r="J345" s="1" t="str">
        <f>VLOOKUP(loan_borrower[[#This Row],[member_id]],Borrower[],5,FALSE)</f>
        <v>Indiana</v>
      </c>
    </row>
    <row r="346" spans="1:10" x14ac:dyDescent="0.35">
      <c r="A346" s="1">
        <v>581</v>
      </c>
      <c r="B346" s="2">
        <v>135892951</v>
      </c>
      <c r="C346" s="1">
        <v>35000</v>
      </c>
      <c r="D346" s="1" t="s">
        <v>61</v>
      </c>
      <c r="E346" s="1">
        <v>5.31</v>
      </c>
      <c r="F346" s="1" t="s">
        <v>59</v>
      </c>
      <c r="G346" s="3" t="s">
        <v>60</v>
      </c>
      <c r="H346" s="1">
        <f>VLOOKUP(loan_borrower[[#This Row],[member_id]],Borrower[],3,FALSE)</f>
        <v>18.72</v>
      </c>
      <c r="I346" s="1">
        <f>VLOOKUP(loan_borrower[[#This Row],[member_id]],Borrower[],4,FALSE)</f>
        <v>0</v>
      </c>
      <c r="J346" s="1" t="str">
        <f>VLOOKUP(loan_borrower[[#This Row],[member_id]],Borrower[],5,FALSE)</f>
        <v>Texas</v>
      </c>
    </row>
    <row r="347" spans="1:10" x14ac:dyDescent="0.35">
      <c r="A347" s="1">
        <v>582</v>
      </c>
      <c r="B347" s="2">
        <v>137731259</v>
      </c>
      <c r="C347" s="1">
        <v>25000</v>
      </c>
      <c r="D347" s="1" t="s">
        <v>58</v>
      </c>
      <c r="E347" s="1">
        <v>8.4600000000000009</v>
      </c>
      <c r="F347" s="1" t="s">
        <v>59</v>
      </c>
      <c r="G347" s="3" t="s">
        <v>60</v>
      </c>
      <c r="H347" s="1">
        <f>VLOOKUP(loan_borrower[[#This Row],[member_id]],Borrower[],3,FALSE)</f>
        <v>9.17</v>
      </c>
      <c r="I347" s="1">
        <f>VLOOKUP(loan_borrower[[#This Row],[member_id]],Borrower[],4,FALSE)</f>
        <v>0</v>
      </c>
      <c r="J347" s="1" t="str">
        <f>VLOOKUP(loan_borrower[[#This Row],[member_id]],Borrower[],5,FALSE)</f>
        <v>California</v>
      </c>
    </row>
    <row r="348" spans="1:10" x14ac:dyDescent="0.35">
      <c r="A348" s="1">
        <v>583</v>
      </c>
      <c r="B348" s="2">
        <v>126833854</v>
      </c>
      <c r="C348" s="1">
        <v>25000</v>
      </c>
      <c r="D348" s="1" t="s">
        <v>61</v>
      </c>
      <c r="E348" s="1">
        <v>6.72</v>
      </c>
      <c r="F348" s="1" t="s">
        <v>65</v>
      </c>
      <c r="G348" s="3" t="s">
        <v>67</v>
      </c>
      <c r="H348" s="1">
        <f>VLOOKUP(loan_borrower[[#This Row],[member_id]],Borrower[],3,FALSE)</f>
        <v>3.26</v>
      </c>
      <c r="I348" s="1">
        <f>VLOOKUP(loan_borrower[[#This Row],[member_id]],Borrower[],4,FALSE)</f>
        <v>0</v>
      </c>
      <c r="J348" s="1" t="str">
        <f>VLOOKUP(loan_borrower[[#This Row],[member_id]],Borrower[],5,FALSE)</f>
        <v>California</v>
      </c>
    </row>
    <row r="349" spans="1:10" x14ac:dyDescent="0.35">
      <c r="A349" s="1">
        <v>584</v>
      </c>
      <c r="B349" s="2">
        <v>136528893</v>
      </c>
      <c r="C349" s="1">
        <v>1000</v>
      </c>
      <c r="D349" s="1" t="s">
        <v>61</v>
      </c>
      <c r="E349" s="1">
        <v>8.4600000000000009</v>
      </c>
      <c r="F349" s="1" t="s">
        <v>65</v>
      </c>
      <c r="G349" s="3" t="s">
        <v>73</v>
      </c>
      <c r="H349" s="1">
        <f>VLOOKUP(loan_borrower[[#This Row],[member_id]],Borrower[],3,FALSE)</f>
        <v>15.96</v>
      </c>
      <c r="I349" s="1">
        <f>VLOOKUP(loan_borrower[[#This Row],[member_id]],Borrower[],4,FALSE)</f>
        <v>0</v>
      </c>
      <c r="J349" s="1" t="str">
        <f>VLOOKUP(loan_borrower[[#This Row],[member_id]],Borrower[],5,FALSE)</f>
        <v>New York</v>
      </c>
    </row>
    <row r="350" spans="1:10" x14ac:dyDescent="0.35">
      <c r="A350" s="1">
        <v>585</v>
      </c>
      <c r="B350" s="2">
        <v>137810374</v>
      </c>
      <c r="C350" s="1">
        <v>18000</v>
      </c>
      <c r="D350" s="1" t="s">
        <v>58</v>
      </c>
      <c r="E350" s="1">
        <v>14.47</v>
      </c>
      <c r="F350" s="1" t="s">
        <v>65</v>
      </c>
      <c r="G350" s="3" t="s">
        <v>60</v>
      </c>
      <c r="H350" s="1">
        <f>VLOOKUP(loan_borrower[[#This Row],[member_id]],Borrower[],3,FALSE)</f>
        <v>10.029999999999999</v>
      </c>
      <c r="I350" s="1">
        <f>VLOOKUP(loan_borrower[[#This Row],[member_id]],Borrower[],4,FALSE)</f>
        <v>0</v>
      </c>
      <c r="J350" s="1" t="str">
        <f>VLOOKUP(loan_borrower[[#This Row],[member_id]],Borrower[],5,FALSE)</f>
        <v>Alabama</v>
      </c>
    </row>
    <row r="351" spans="1:10" x14ac:dyDescent="0.35">
      <c r="A351" s="1">
        <v>586</v>
      </c>
      <c r="B351" s="2">
        <v>137893419</v>
      </c>
      <c r="C351" s="1">
        <v>6000</v>
      </c>
      <c r="D351" s="1" t="s">
        <v>61</v>
      </c>
      <c r="E351" s="1">
        <v>17.97</v>
      </c>
      <c r="F351" s="1" t="s">
        <v>59</v>
      </c>
      <c r="G351" s="3" t="s">
        <v>60</v>
      </c>
      <c r="H351" s="1">
        <f>VLOOKUP(loan_borrower[[#This Row],[member_id]],Borrower[],3,FALSE)</f>
        <v>27.92</v>
      </c>
      <c r="I351" s="1">
        <f>VLOOKUP(loan_borrower[[#This Row],[member_id]],Borrower[],4,FALSE)</f>
        <v>0</v>
      </c>
      <c r="J351" s="1" t="str">
        <f>VLOOKUP(loan_borrower[[#This Row],[member_id]],Borrower[],5,FALSE)</f>
        <v>Maryland</v>
      </c>
    </row>
    <row r="352" spans="1:10" x14ac:dyDescent="0.35">
      <c r="A352" s="1">
        <v>603</v>
      </c>
      <c r="B352" s="2">
        <v>140249451</v>
      </c>
      <c r="C352" s="1">
        <v>12000</v>
      </c>
      <c r="D352" s="1" t="s">
        <v>61</v>
      </c>
      <c r="E352" s="1">
        <v>12.73</v>
      </c>
      <c r="F352" s="1" t="s">
        <v>59</v>
      </c>
      <c r="G352" s="3" t="s">
        <v>60</v>
      </c>
      <c r="H352" s="1">
        <f>VLOOKUP(loan_borrower[[#This Row],[member_id]],Borrower[],3,FALSE)</f>
        <v>41.92</v>
      </c>
      <c r="I352" s="1">
        <f>VLOOKUP(loan_borrower[[#This Row],[member_id]],Borrower[],4,FALSE)</f>
        <v>17.73</v>
      </c>
      <c r="J352" s="1" t="str">
        <f>VLOOKUP(loan_borrower[[#This Row],[member_id]],Borrower[],5,FALSE)</f>
        <v>New York</v>
      </c>
    </row>
    <row r="353" spans="1:10" x14ac:dyDescent="0.35">
      <c r="A353" s="1">
        <v>604</v>
      </c>
      <c r="B353" s="2">
        <v>127967639</v>
      </c>
      <c r="C353" s="1">
        <v>24000</v>
      </c>
      <c r="D353" s="1" t="s">
        <v>58</v>
      </c>
      <c r="E353" s="1">
        <v>15.05</v>
      </c>
      <c r="F353" s="1" t="s">
        <v>59</v>
      </c>
      <c r="G353" s="3" t="s">
        <v>60</v>
      </c>
      <c r="H353" s="1">
        <f>VLOOKUP(loan_borrower[[#This Row],[member_id]],Borrower[],3,FALSE)</f>
        <v>31.71</v>
      </c>
      <c r="I353" s="1">
        <f>VLOOKUP(loan_borrower[[#This Row],[member_id]],Borrower[],4,FALSE)</f>
        <v>0</v>
      </c>
      <c r="J353" s="1" t="str">
        <f>VLOOKUP(loan_borrower[[#This Row],[member_id]],Borrower[],5,FALSE)</f>
        <v>Arkansas</v>
      </c>
    </row>
    <row r="354" spans="1:10" x14ac:dyDescent="0.35">
      <c r="A354" s="1">
        <v>605</v>
      </c>
      <c r="B354" s="2">
        <v>130393730</v>
      </c>
      <c r="C354" s="1">
        <v>36050</v>
      </c>
      <c r="D354" s="1" t="s">
        <v>61</v>
      </c>
      <c r="E354" s="1">
        <v>6.07</v>
      </c>
      <c r="F354" s="1" t="s">
        <v>65</v>
      </c>
      <c r="G354" s="3" t="s">
        <v>60</v>
      </c>
      <c r="H354" s="1">
        <f>VLOOKUP(loan_borrower[[#This Row],[member_id]],Borrower[],3,FALSE)</f>
        <v>25.89</v>
      </c>
      <c r="I354" s="1">
        <f>VLOOKUP(loan_borrower[[#This Row],[member_id]],Borrower[],4,FALSE)</f>
        <v>14.72</v>
      </c>
      <c r="J354" s="1" t="str">
        <f>VLOOKUP(loan_borrower[[#This Row],[member_id]],Borrower[],5,FALSE)</f>
        <v>Texas</v>
      </c>
    </row>
    <row r="355" spans="1:10" x14ac:dyDescent="0.35">
      <c r="A355" s="1">
        <v>606</v>
      </c>
      <c r="B355" s="2">
        <v>138679124</v>
      </c>
      <c r="C355" s="1">
        <v>18000</v>
      </c>
      <c r="D355" s="1" t="s">
        <v>58</v>
      </c>
      <c r="E355" s="1">
        <v>13.56</v>
      </c>
      <c r="F355" s="1" t="s">
        <v>59</v>
      </c>
      <c r="G355" s="3" t="s">
        <v>60</v>
      </c>
      <c r="H355" s="1">
        <f>VLOOKUP(loan_borrower[[#This Row],[member_id]],Borrower[],3,FALSE)</f>
        <v>16.61</v>
      </c>
      <c r="I355" s="1">
        <f>VLOOKUP(loan_borrower[[#This Row],[member_id]],Borrower[],4,FALSE)</f>
        <v>0</v>
      </c>
      <c r="J355" s="1" t="str">
        <f>VLOOKUP(loan_borrower[[#This Row],[member_id]],Borrower[],5,FALSE)</f>
        <v>Texas</v>
      </c>
    </row>
    <row r="356" spans="1:10" x14ac:dyDescent="0.35">
      <c r="A356" s="1">
        <v>608</v>
      </c>
      <c r="B356" s="2">
        <v>127184146</v>
      </c>
      <c r="C356" s="1">
        <v>3500</v>
      </c>
      <c r="D356" s="1" t="s">
        <v>61</v>
      </c>
      <c r="E356" s="1">
        <v>11.99</v>
      </c>
      <c r="F356" s="1" t="s">
        <v>65</v>
      </c>
      <c r="G356" s="3" t="s">
        <v>64</v>
      </c>
      <c r="H356" s="1">
        <f>VLOOKUP(loan_borrower[[#This Row],[member_id]],Borrower[],3,FALSE)</f>
        <v>9.1199999999999992</v>
      </c>
      <c r="I356" s="1">
        <f>VLOOKUP(loan_borrower[[#This Row],[member_id]],Borrower[],4,FALSE)</f>
        <v>0</v>
      </c>
      <c r="J356" s="1" t="str">
        <f>VLOOKUP(loan_borrower[[#This Row],[member_id]],Borrower[],5,FALSE)</f>
        <v>Maryland</v>
      </c>
    </row>
    <row r="357" spans="1:10" x14ac:dyDescent="0.35">
      <c r="A357" s="1">
        <v>609</v>
      </c>
      <c r="B357" s="2">
        <v>140294896</v>
      </c>
      <c r="C357" s="1">
        <v>10000</v>
      </c>
      <c r="D357" s="1" t="s">
        <v>58</v>
      </c>
      <c r="E357" s="1">
        <v>15.02</v>
      </c>
      <c r="F357" s="1" t="s">
        <v>59</v>
      </c>
      <c r="G357" s="3" t="s">
        <v>60</v>
      </c>
      <c r="H357" s="1">
        <f>VLOOKUP(loan_borrower[[#This Row],[member_id]],Borrower[],3,FALSE)</f>
        <v>24.08</v>
      </c>
      <c r="I357" s="1">
        <f>VLOOKUP(loan_borrower[[#This Row],[member_id]],Borrower[],4,FALSE)</f>
        <v>0</v>
      </c>
      <c r="J357" s="1" t="str">
        <f>VLOOKUP(loan_borrower[[#This Row],[member_id]],Borrower[],5,FALSE)</f>
        <v>Tennessee</v>
      </c>
    </row>
    <row r="358" spans="1:10" x14ac:dyDescent="0.35">
      <c r="A358" s="1">
        <v>611</v>
      </c>
      <c r="B358" s="2">
        <v>129507868</v>
      </c>
      <c r="C358" s="1">
        <v>34000</v>
      </c>
      <c r="D358" s="1" t="s">
        <v>58</v>
      </c>
      <c r="E358" s="1">
        <v>10.41</v>
      </c>
      <c r="F358" s="1" t="s">
        <v>59</v>
      </c>
      <c r="G358" s="3" t="s">
        <v>63</v>
      </c>
      <c r="H358" s="1">
        <f>VLOOKUP(loan_borrower[[#This Row],[member_id]],Borrower[],3,FALSE)</f>
        <v>19.86</v>
      </c>
      <c r="I358" s="1">
        <f>VLOOKUP(loan_borrower[[#This Row],[member_id]],Borrower[],4,FALSE)</f>
        <v>0</v>
      </c>
      <c r="J358" s="1" t="str">
        <f>VLOOKUP(loan_borrower[[#This Row],[member_id]],Borrower[],5,FALSE)</f>
        <v>New York</v>
      </c>
    </row>
    <row r="359" spans="1:10" x14ac:dyDescent="0.35">
      <c r="A359" s="1">
        <v>612</v>
      </c>
      <c r="B359" s="2">
        <v>129042065</v>
      </c>
      <c r="C359" s="1">
        <v>30000</v>
      </c>
      <c r="D359" s="1" t="s">
        <v>61</v>
      </c>
      <c r="E359" s="1">
        <v>6.08</v>
      </c>
      <c r="F359" s="1" t="s">
        <v>59</v>
      </c>
      <c r="G359" s="3" t="s">
        <v>60</v>
      </c>
      <c r="H359" s="1">
        <f>VLOOKUP(loan_borrower[[#This Row],[member_id]],Borrower[],3,FALSE)</f>
        <v>17.09</v>
      </c>
      <c r="I359" s="1">
        <f>VLOOKUP(loan_borrower[[#This Row],[member_id]],Borrower[],4,FALSE)</f>
        <v>0</v>
      </c>
      <c r="J359" s="1" t="str">
        <f>VLOOKUP(loan_borrower[[#This Row],[member_id]],Borrower[],5,FALSE)</f>
        <v>North Carolina</v>
      </c>
    </row>
    <row r="360" spans="1:10" x14ac:dyDescent="0.35">
      <c r="A360" s="1">
        <v>613</v>
      </c>
      <c r="B360" s="2">
        <v>129023698</v>
      </c>
      <c r="C360" s="1">
        <v>29750</v>
      </c>
      <c r="D360" s="1" t="s">
        <v>58</v>
      </c>
      <c r="E360" s="1">
        <v>30.17</v>
      </c>
      <c r="F360" s="1" t="s">
        <v>59</v>
      </c>
      <c r="G360" s="3" t="s">
        <v>60</v>
      </c>
      <c r="H360" s="1">
        <f>VLOOKUP(loan_borrower[[#This Row],[member_id]],Borrower[],3,FALSE)</f>
        <v>26.33</v>
      </c>
      <c r="I360" s="1">
        <f>VLOOKUP(loan_borrower[[#This Row],[member_id]],Borrower[],4,FALSE)</f>
        <v>25.05</v>
      </c>
      <c r="J360" s="1" t="str">
        <f>VLOOKUP(loan_borrower[[#This Row],[member_id]],Borrower[],5,FALSE)</f>
        <v>Wisconsin</v>
      </c>
    </row>
    <row r="361" spans="1:10" x14ac:dyDescent="0.35">
      <c r="A361" s="1">
        <v>614</v>
      </c>
      <c r="B361" s="2">
        <v>129963126</v>
      </c>
      <c r="C361" s="1">
        <v>10000</v>
      </c>
      <c r="D361" s="1" t="s">
        <v>61</v>
      </c>
      <c r="E361" s="1">
        <v>5.31</v>
      </c>
      <c r="F361" s="1" t="s">
        <v>59</v>
      </c>
      <c r="G361" s="3" t="s">
        <v>60</v>
      </c>
      <c r="H361" s="1">
        <f>VLOOKUP(loan_borrower[[#This Row],[member_id]],Borrower[],3,FALSE)</f>
        <v>8.6300000000000008</v>
      </c>
      <c r="I361" s="1">
        <f>VLOOKUP(loan_borrower[[#This Row],[member_id]],Borrower[],4,FALSE)</f>
        <v>0</v>
      </c>
      <c r="J361" s="1" t="str">
        <f>VLOOKUP(loan_borrower[[#This Row],[member_id]],Borrower[],5,FALSE)</f>
        <v>California</v>
      </c>
    </row>
    <row r="362" spans="1:10" x14ac:dyDescent="0.35">
      <c r="A362" s="1">
        <v>615</v>
      </c>
      <c r="B362" s="2">
        <v>139350682</v>
      </c>
      <c r="C362" s="1">
        <v>15000</v>
      </c>
      <c r="D362" s="1" t="s">
        <v>58</v>
      </c>
      <c r="E362" s="1">
        <v>7.84</v>
      </c>
      <c r="F362" s="1" t="s">
        <v>59</v>
      </c>
      <c r="G362" s="3" t="s">
        <v>60</v>
      </c>
      <c r="H362" s="1">
        <f>VLOOKUP(loan_borrower[[#This Row],[member_id]],Borrower[],3,FALSE)</f>
        <v>23.98</v>
      </c>
      <c r="I362" s="1">
        <f>VLOOKUP(loan_borrower[[#This Row],[member_id]],Borrower[],4,FALSE)</f>
        <v>0</v>
      </c>
      <c r="J362" s="1" t="str">
        <f>VLOOKUP(loan_borrower[[#This Row],[member_id]],Borrower[],5,FALSE)</f>
        <v>Ohio</v>
      </c>
    </row>
    <row r="363" spans="1:10" x14ac:dyDescent="0.35">
      <c r="A363" s="1">
        <v>616</v>
      </c>
      <c r="B363" s="2">
        <v>139100648</v>
      </c>
      <c r="C363" s="1">
        <v>7500</v>
      </c>
      <c r="D363" s="1" t="s">
        <v>61</v>
      </c>
      <c r="E363" s="1">
        <v>11.55</v>
      </c>
      <c r="F363" s="1" t="s">
        <v>65</v>
      </c>
      <c r="G363" s="3" t="s">
        <v>60</v>
      </c>
      <c r="H363" s="1">
        <f>VLOOKUP(loan_borrower[[#This Row],[member_id]],Borrower[],3,FALSE)</f>
        <v>37.869999999999997</v>
      </c>
      <c r="I363" s="1">
        <f>VLOOKUP(loan_borrower[[#This Row],[member_id]],Borrower[],4,FALSE)</f>
        <v>0</v>
      </c>
      <c r="J363" s="1" t="str">
        <f>VLOOKUP(loan_borrower[[#This Row],[member_id]],Borrower[],5,FALSE)</f>
        <v>Michigan</v>
      </c>
    </row>
    <row r="364" spans="1:10" x14ac:dyDescent="0.35">
      <c r="A364" s="1">
        <v>618</v>
      </c>
      <c r="B364" s="2">
        <v>139112521</v>
      </c>
      <c r="C364" s="1">
        <v>24000</v>
      </c>
      <c r="D364" s="1" t="s">
        <v>61</v>
      </c>
      <c r="E364" s="1">
        <v>7.84</v>
      </c>
      <c r="F364" s="1" t="s">
        <v>59</v>
      </c>
      <c r="G364" s="3" t="s">
        <v>63</v>
      </c>
      <c r="H364" s="1">
        <f>VLOOKUP(loan_borrower[[#This Row],[member_id]],Borrower[],3,FALSE)</f>
        <v>13.62</v>
      </c>
      <c r="I364" s="1">
        <f>VLOOKUP(loan_borrower[[#This Row],[member_id]],Borrower[],4,FALSE)</f>
        <v>0</v>
      </c>
      <c r="J364" s="1" t="str">
        <f>VLOOKUP(loan_borrower[[#This Row],[member_id]],Borrower[],5,FALSE)</f>
        <v>Missouri</v>
      </c>
    </row>
    <row r="365" spans="1:10" x14ac:dyDescent="0.35">
      <c r="A365" s="1">
        <v>619</v>
      </c>
      <c r="B365" s="2">
        <v>136532556</v>
      </c>
      <c r="C365" s="1">
        <v>6000</v>
      </c>
      <c r="D365" s="1" t="s">
        <v>61</v>
      </c>
      <c r="E365" s="1">
        <v>6.11</v>
      </c>
      <c r="F365" s="1" t="s">
        <v>59</v>
      </c>
      <c r="G365" s="3" t="s">
        <v>60</v>
      </c>
      <c r="H365" s="1">
        <f>VLOOKUP(loan_borrower[[#This Row],[member_id]],Borrower[],3,FALSE)</f>
        <v>0.46</v>
      </c>
      <c r="I365" s="1">
        <f>VLOOKUP(loan_borrower[[#This Row],[member_id]],Borrower[],4,FALSE)</f>
        <v>0</v>
      </c>
      <c r="J365" s="1" t="str">
        <f>VLOOKUP(loan_borrower[[#This Row],[member_id]],Borrower[],5,FALSE)</f>
        <v>District of Columbia</v>
      </c>
    </row>
    <row r="366" spans="1:10" x14ac:dyDescent="0.35">
      <c r="A366" s="1">
        <v>620</v>
      </c>
      <c r="B366" s="2">
        <v>140308382</v>
      </c>
      <c r="C366" s="1">
        <v>21000</v>
      </c>
      <c r="D366" s="1" t="s">
        <v>58</v>
      </c>
      <c r="E366" s="1">
        <v>19.920000000000002</v>
      </c>
      <c r="F366" s="1" t="s">
        <v>59</v>
      </c>
      <c r="G366" s="3" t="s">
        <v>60</v>
      </c>
      <c r="H366" s="1">
        <f>VLOOKUP(loan_borrower[[#This Row],[member_id]],Borrower[],3,FALSE)</f>
        <v>21.8</v>
      </c>
      <c r="I366" s="1">
        <f>VLOOKUP(loan_borrower[[#This Row],[member_id]],Borrower[],4,FALSE)</f>
        <v>0</v>
      </c>
      <c r="J366" s="1" t="str">
        <f>VLOOKUP(loan_borrower[[#This Row],[member_id]],Borrower[],5,FALSE)</f>
        <v>California</v>
      </c>
    </row>
    <row r="367" spans="1:10" x14ac:dyDescent="0.35">
      <c r="A367" s="1">
        <v>621</v>
      </c>
      <c r="B367" s="2">
        <v>130406188</v>
      </c>
      <c r="C367" s="1">
        <v>27000</v>
      </c>
      <c r="D367" s="1" t="s">
        <v>61</v>
      </c>
      <c r="E367" s="1">
        <v>7.96</v>
      </c>
      <c r="F367" s="1" t="s">
        <v>59</v>
      </c>
      <c r="G367" s="3" t="s">
        <v>63</v>
      </c>
      <c r="H367" s="1">
        <f>VLOOKUP(loan_borrower[[#This Row],[member_id]],Borrower[],3,FALSE)</f>
        <v>12.81</v>
      </c>
      <c r="I367" s="1">
        <f>VLOOKUP(loan_borrower[[#This Row],[member_id]],Borrower[],4,FALSE)</f>
        <v>0</v>
      </c>
      <c r="J367" s="1" t="str">
        <f>VLOOKUP(loan_borrower[[#This Row],[member_id]],Borrower[],5,FALSE)</f>
        <v>South Carolina</v>
      </c>
    </row>
    <row r="368" spans="1:10" x14ac:dyDescent="0.35">
      <c r="A368" s="1">
        <v>622</v>
      </c>
      <c r="B368" s="2">
        <v>138203043</v>
      </c>
      <c r="C368" s="1">
        <v>20500</v>
      </c>
      <c r="D368" s="1" t="s">
        <v>61</v>
      </c>
      <c r="E368" s="1">
        <v>7.21</v>
      </c>
      <c r="F368" s="1" t="s">
        <v>59</v>
      </c>
      <c r="G368" s="3" t="s">
        <v>60</v>
      </c>
      <c r="H368" s="1">
        <f>VLOOKUP(loan_borrower[[#This Row],[member_id]],Borrower[],3,FALSE)</f>
        <v>17.95</v>
      </c>
      <c r="I368" s="1">
        <f>VLOOKUP(loan_borrower[[#This Row],[member_id]],Borrower[],4,FALSE)</f>
        <v>0</v>
      </c>
      <c r="J368" s="1" t="str">
        <f>VLOOKUP(loan_borrower[[#This Row],[member_id]],Borrower[],5,FALSE)</f>
        <v>Illinois</v>
      </c>
    </row>
    <row r="369" spans="1:10" x14ac:dyDescent="0.35">
      <c r="A369" s="1">
        <v>623</v>
      </c>
      <c r="B369" s="2">
        <v>127875380</v>
      </c>
      <c r="C369" s="1">
        <v>30000</v>
      </c>
      <c r="D369" s="1" t="s">
        <v>58</v>
      </c>
      <c r="E369" s="1">
        <v>20</v>
      </c>
      <c r="F369" s="1" t="s">
        <v>68</v>
      </c>
      <c r="G369" s="3" t="s">
        <v>60</v>
      </c>
      <c r="H369" s="1">
        <f>VLOOKUP(loan_borrower[[#This Row],[member_id]],Borrower[],3,FALSE)</f>
        <v>8.98</v>
      </c>
      <c r="I369" s="1">
        <f>VLOOKUP(loan_borrower[[#This Row],[member_id]],Borrower[],4,FALSE)</f>
        <v>26.5</v>
      </c>
      <c r="J369" s="1" t="str">
        <f>VLOOKUP(loan_borrower[[#This Row],[member_id]],Borrower[],5,FALSE)</f>
        <v>California</v>
      </c>
    </row>
    <row r="370" spans="1:10" x14ac:dyDescent="0.35">
      <c r="A370" s="1">
        <v>624</v>
      </c>
      <c r="B370" s="2">
        <v>126616305</v>
      </c>
      <c r="C370" s="1">
        <v>11000</v>
      </c>
      <c r="D370" s="1" t="s">
        <v>58</v>
      </c>
      <c r="E370" s="1">
        <v>13.59</v>
      </c>
      <c r="F370" s="1" t="s">
        <v>59</v>
      </c>
      <c r="G370" s="3" t="s">
        <v>63</v>
      </c>
      <c r="H370" s="1">
        <f>VLOOKUP(loan_borrower[[#This Row],[member_id]],Borrower[],3,FALSE)</f>
        <v>12.56</v>
      </c>
      <c r="I370" s="1">
        <f>VLOOKUP(loan_borrower[[#This Row],[member_id]],Borrower[],4,FALSE)</f>
        <v>0</v>
      </c>
      <c r="J370" s="1" t="str">
        <f>VLOOKUP(loan_borrower[[#This Row],[member_id]],Borrower[],5,FALSE)</f>
        <v>West Virginia</v>
      </c>
    </row>
    <row r="371" spans="1:10" x14ac:dyDescent="0.35">
      <c r="A371" s="1">
        <v>625</v>
      </c>
      <c r="B371" s="2">
        <v>127770297</v>
      </c>
      <c r="C371" s="1">
        <v>14000</v>
      </c>
      <c r="D371" s="1" t="s">
        <v>58</v>
      </c>
      <c r="E371" s="1">
        <v>9.44</v>
      </c>
      <c r="F371" s="1" t="s">
        <v>59</v>
      </c>
      <c r="G371" s="3" t="s">
        <v>63</v>
      </c>
      <c r="H371" s="1">
        <f>VLOOKUP(loan_borrower[[#This Row],[member_id]],Borrower[],3,FALSE)</f>
        <v>9.2799999999999994</v>
      </c>
      <c r="I371" s="1">
        <f>VLOOKUP(loan_borrower[[#This Row],[member_id]],Borrower[],4,FALSE)</f>
        <v>0</v>
      </c>
      <c r="J371" s="1" t="str">
        <f>VLOOKUP(loan_borrower[[#This Row],[member_id]],Borrower[],5,FALSE)</f>
        <v>Oregon</v>
      </c>
    </row>
    <row r="372" spans="1:10" x14ac:dyDescent="0.35">
      <c r="A372" s="1">
        <v>626</v>
      </c>
      <c r="B372" s="2">
        <v>129054707</v>
      </c>
      <c r="C372" s="1">
        <v>34925</v>
      </c>
      <c r="D372" s="1" t="s">
        <v>58</v>
      </c>
      <c r="E372" s="1">
        <v>12.62</v>
      </c>
      <c r="F372" s="1" t="s">
        <v>59</v>
      </c>
      <c r="G372" s="3" t="s">
        <v>63</v>
      </c>
      <c r="H372" s="1">
        <f>VLOOKUP(loan_borrower[[#This Row],[member_id]],Borrower[],3,FALSE)</f>
        <v>24</v>
      </c>
      <c r="I372" s="1">
        <f>VLOOKUP(loan_borrower[[#This Row],[member_id]],Borrower[],4,FALSE)</f>
        <v>0</v>
      </c>
      <c r="J372" s="1" t="str">
        <f>VLOOKUP(loan_borrower[[#This Row],[member_id]],Borrower[],5,FALSE)</f>
        <v>Indiana</v>
      </c>
    </row>
    <row r="373" spans="1:10" x14ac:dyDescent="0.35">
      <c r="A373" s="1">
        <v>627</v>
      </c>
      <c r="B373" s="2">
        <v>138620323</v>
      </c>
      <c r="C373" s="1">
        <v>12000</v>
      </c>
      <c r="D373" s="1" t="s">
        <v>61</v>
      </c>
      <c r="E373" s="1">
        <v>6.11</v>
      </c>
      <c r="F373" s="1" t="s">
        <v>59</v>
      </c>
      <c r="G373" s="3" t="s">
        <v>63</v>
      </c>
      <c r="H373" s="1">
        <f>VLOOKUP(loan_borrower[[#This Row],[member_id]],Borrower[],3,FALSE)</f>
        <v>10.11</v>
      </c>
      <c r="I373" s="1">
        <f>VLOOKUP(loan_borrower[[#This Row],[member_id]],Borrower[],4,FALSE)</f>
        <v>0</v>
      </c>
      <c r="J373" s="1" t="str">
        <f>VLOOKUP(loan_borrower[[#This Row],[member_id]],Borrower[],5,FALSE)</f>
        <v>Florida</v>
      </c>
    </row>
    <row r="374" spans="1:10" x14ac:dyDescent="0.35">
      <c r="A374" s="1">
        <v>628</v>
      </c>
      <c r="B374" s="2">
        <v>137977588</v>
      </c>
      <c r="C374" s="1">
        <v>16000</v>
      </c>
      <c r="D374" s="1" t="s">
        <v>58</v>
      </c>
      <c r="E374" s="1">
        <v>16.91</v>
      </c>
      <c r="F374" s="1" t="s">
        <v>59</v>
      </c>
      <c r="G374" s="3" t="s">
        <v>63</v>
      </c>
      <c r="H374" s="1">
        <f>VLOOKUP(loan_borrower[[#This Row],[member_id]],Borrower[],3,FALSE)</f>
        <v>18.14</v>
      </c>
      <c r="I374" s="1">
        <f>VLOOKUP(loan_borrower[[#This Row],[member_id]],Borrower[],4,FALSE)</f>
        <v>0</v>
      </c>
      <c r="J374" s="1" t="str">
        <f>VLOOKUP(loan_borrower[[#This Row],[member_id]],Borrower[],5,FALSE)</f>
        <v>Texas</v>
      </c>
    </row>
    <row r="375" spans="1:10" x14ac:dyDescent="0.35">
      <c r="A375" s="1">
        <v>629</v>
      </c>
      <c r="B375" s="2">
        <v>128416385</v>
      </c>
      <c r="C375" s="1">
        <v>21550</v>
      </c>
      <c r="D375" s="1" t="s">
        <v>58</v>
      </c>
      <c r="E375" s="1">
        <v>19.03</v>
      </c>
      <c r="F375" s="1" t="s">
        <v>68</v>
      </c>
      <c r="G375" s="3" t="s">
        <v>66</v>
      </c>
      <c r="H375" s="1">
        <f>VLOOKUP(loan_borrower[[#This Row],[member_id]],Borrower[],3,FALSE)</f>
        <v>18.21</v>
      </c>
      <c r="I375" s="1">
        <f>VLOOKUP(loan_borrower[[#This Row],[member_id]],Borrower[],4,FALSE)</f>
        <v>0</v>
      </c>
      <c r="J375" s="1" t="str">
        <f>VLOOKUP(loan_borrower[[#This Row],[member_id]],Borrower[],5,FALSE)</f>
        <v>Virginia</v>
      </c>
    </row>
    <row r="376" spans="1:10" x14ac:dyDescent="0.35">
      <c r="A376" s="1">
        <v>630</v>
      </c>
      <c r="B376" s="2">
        <v>129698717</v>
      </c>
      <c r="C376" s="1">
        <v>10800</v>
      </c>
      <c r="D376" s="1" t="s">
        <v>61</v>
      </c>
      <c r="E376" s="1">
        <v>11.98</v>
      </c>
      <c r="F376" s="1" t="s">
        <v>59</v>
      </c>
      <c r="G376" s="3" t="s">
        <v>60</v>
      </c>
      <c r="H376" s="1">
        <f>VLOOKUP(loan_borrower[[#This Row],[member_id]],Borrower[],3,FALSE)</f>
        <v>10.36</v>
      </c>
      <c r="I376" s="1">
        <f>VLOOKUP(loan_borrower[[#This Row],[member_id]],Borrower[],4,FALSE)</f>
        <v>0</v>
      </c>
      <c r="J376" s="1" t="str">
        <f>VLOOKUP(loan_borrower[[#This Row],[member_id]],Borrower[],5,FALSE)</f>
        <v>New York</v>
      </c>
    </row>
    <row r="377" spans="1:10" x14ac:dyDescent="0.35">
      <c r="A377" s="1">
        <v>632</v>
      </c>
      <c r="B377" s="2">
        <v>138734813</v>
      </c>
      <c r="C377" s="1">
        <v>10000</v>
      </c>
      <c r="D377" s="1" t="s">
        <v>61</v>
      </c>
      <c r="E377" s="1">
        <v>17.97</v>
      </c>
      <c r="F377" s="1" t="s">
        <v>59</v>
      </c>
      <c r="G377" s="3" t="s">
        <v>60</v>
      </c>
      <c r="H377" s="1">
        <f>VLOOKUP(loan_borrower[[#This Row],[member_id]],Borrower[],3,FALSE)</f>
        <v>23.57</v>
      </c>
      <c r="I377" s="1">
        <f>VLOOKUP(loan_borrower[[#This Row],[member_id]],Borrower[],4,FALSE)</f>
        <v>0</v>
      </c>
      <c r="J377" s="1" t="str">
        <f>VLOOKUP(loan_borrower[[#This Row],[member_id]],Borrower[],5,FALSE)</f>
        <v>Texas</v>
      </c>
    </row>
    <row r="378" spans="1:10" x14ac:dyDescent="0.35">
      <c r="A378" s="1">
        <v>633</v>
      </c>
      <c r="B378" s="2">
        <v>127589691</v>
      </c>
      <c r="C378" s="1">
        <v>36225</v>
      </c>
      <c r="D378" s="1" t="s">
        <v>58</v>
      </c>
      <c r="E378" s="1">
        <v>13.59</v>
      </c>
      <c r="F378" s="1" t="s">
        <v>59</v>
      </c>
      <c r="G378" s="3" t="s">
        <v>63</v>
      </c>
      <c r="H378" s="1">
        <f>VLOOKUP(loan_borrower[[#This Row],[member_id]],Borrower[],3,FALSE)</f>
        <v>20.37</v>
      </c>
      <c r="I378" s="1">
        <f>VLOOKUP(loan_borrower[[#This Row],[member_id]],Borrower[],4,FALSE)</f>
        <v>0</v>
      </c>
      <c r="J378" s="1" t="str">
        <f>VLOOKUP(loan_borrower[[#This Row],[member_id]],Borrower[],5,FALSE)</f>
        <v>District of Columbia</v>
      </c>
    </row>
    <row r="379" spans="1:10" x14ac:dyDescent="0.35">
      <c r="A379" s="1">
        <v>634</v>
      </c>
      <c r="B379" s="2">
        <v>137627215</v>
      </c>
      <c r="C379" s="1">
        <v>10000</v>
      </c>
      <c r="D379" s="1" t="s">
        <v>58</v>
      </c>
      <c r="E379" s="1">
        <v>19.920000000000002</v>
      </c>
      <c r="F379" s="1" t="s">
        <v>59</v>
      </c>
      <c r="G379" s="3" t="s">
        <v>60</v>
      </c>
      <c r="H379" s="1">
        <f>VLOOKUP(loan_borrower[[#This Row],[member_id]],Borrower[],3,FALSE)</f>
        <v>24.92</v>
      </c>
      <c r="I379" s="1">
        <f>VLOOKUP(loan_borrower[[#This Row],[member_id]],Borrower[],4,FALSE)</f>
        <v>0</v>
      </c>
      <c r="J379" s="1" t="str">
        <f>VLOOKUP(loan_borrower[[#This Row],[member_id]],Borrower[],5,FALSE)</f>
        <v>Wisconsin</v>
      </c>
    </row>
    <row r="380" spans="1:10" x14ac:dyDescent="0.35">
      <c r="A380" s="1">
        <v>636</v>
      </c>
      <c r="B380" s="2">
        <v>126712823</v>
      </c>
      <c r="C380" s="1">
        <v>16000</v>
      </c>
      <c r="D380" s="1" t="s">
        <v>58</v>
      </c>
      <c r="E380" s="1">
        <v>30.65</v>
      </c>
      <c r="F380" s="1" t="s">
        <v>59</v>
      </c>
      <c r="G380" s="3" t="s">
        <v>60</v>
      </c>
      <c r="H380" s="1">
        <f>VLOOKUP(loan_borrower[[#This Row],[member_id]],Borrower[],3,FALSE)</f>
        <v>10.66</v>
      </c>
      <c r="I380" s="1">
        <f>VLOOKUP(loan_borrower[[#This Row],[member_id]],Borrower[],4,FALSE)</f>
        <v>10.6</v>
      </c>
      <c r="J380" s="1" t="str">
        <f>VLOOKUP(loan_borrower[[#This Row],[member_id]],Borrower[],5,FALSE)</f>
        <v>Washington</v>
      </c>
    </row>
    <row r="381" spans="1:10" x14ac:dyDescent="0.35">
      <c r="A381" s="1">
        <v>638</v>
      </c>
      <c r="B381" s="2">
        <v>139075818</v>
      </c>
      <c r="C381" s="1">
        <v>23000</v>
      </c>
      <c r="D381" s="1" t="s">
        <v>61</v>
      </c>
      <c r="E381" s="1">
        <v>6.67</v>
      </c>
      <c r="F381" s="1" t="s">
        <v>59</v>
      </c>
      <c r="G381" s="3" t="s">
        <v>63</v>
      </c>
      <c r="H381" s="1">
        <f>VLOOKUP(loan_borrower[[#This Row],[member_id]],Borrower[],3,FALSE)</f>
        <v>16.899999999999999</v>
      </c>
      <c r="I381" s="1">
        <f>VLOOKUP(loan_borrower[[#This Row],[member_id]],Borrower[],4,FALSE)</f>
        <v>0</v>
      </c>
      <c r="J381" s="1" t="str">
        <f>VLOOKUP(loan_borrower[[#This Row],[member_id]],Borrower[],5,FALSE)</f>
        <v>Texas</v>
      </c>
    </row>
    <row r="382" spans="1:10" x14ac:dyDescent="0.35">
      <c r="A382" s="1">
        <v>639</v>
      </c>
      <c r="B382" s="2">
        <v>140315260</v>
      </c>
      <c r="C382" s="1">
        <v>35000</v>
      </c>
      <c r="D382" s="1" t="s">
        <v>58</v>
      </c>
      <c r="E382" s="1">
        <v>22.35</v>
      </c>
      <c r="F382" s="1" t="s">
        <v>69</v>
      </c>
      <c r="G382" s="3" t="s">
        <v>63</v>
      </c>
      <c r="H382" s="1">
        <f>VLOOKUP(loan_borrower[[#This Row],[member_id]],Borrower[],3,FALSE)</f>
        <v>9.08</v>
      </c>
      <c r="I382" s="1">
        <f>VLOOKUP(loan_borrower[[#This Row],[member_id]],Borrower[],4,FALSE)</f>
        <v>0</v>
      </c>
      <c r="J382" s="1" t="str">
        <f>VLOOKUP(loan_borrower[[#This Row],[member_id]],Borrower[],5,FALSE)</f>
        <v>New Jersey</v>
      </c>
    </row>
    <row r="383" spans="1:10" x14ac:dyDescent="0.35">
      <c r="A383" s="1">
        <v>640</v>
      </c>
      <c r="B383" s="2">
        <v>126847226</v>
      </c>
      <c r="C383" s="1">
        <v>28000</v>
      </c>
      <c r="D383" s="1" t="s">
        <v>58</v>
      </c>
      <c r="E383" s="1">
        <v>14.08</v>
      </c>
      <c r="F383" s="1" t="s">
        <v>59</v>
      </c>
      <c r="G383" s="3" t="s">
        <v>63</v>
      </c>
      <c r="H383" s="1">
        <f>VLOOKUP(loan_borrower[[#This Row],[member_id]],Borrower[],3,FALSE)</f>
        <v>17.41</v>
      </c>
      <c r="I383" s="1">
        <f>VLOOKUP(loan_borrower[[#This Row],[member_id]],Borrower[],4,FALSE)</f>
        <v>0</v>
      </c>
      <c r="J383" s="1" t="str">
        <f>VLOOKUP(loan_borrower[[#This Row],[member_id]],Borrower[],5,FALSE)</f>
        <v>Pennsylvania</v>
      </c>
    </row>
    <row r="384" spans="1:10" x14ac:dyDescent="0.35">
      <c r="A384" s="1">
        <v>641</v>
      </c>
      <c r="B384" s="2">
        <v>130059544</v>
      </c>
      <c r="C384" s="1">
        <v>14000</v>
      </c>
      <c r="D384" s="1" t="s">
        <v>58</v>
      </c>
      <c r="E384" s="1">
        <v>20.39</v>
      </c>
      <c r="F384" s="1" t="s">
        <v>65</v>
      </c>
      <c r="G384" s="3" t="s">
        <v>60</v>
      </c>
      <c r="H384" s="1">
        <f>VLOOKUP(loan_borrower[[#This Row],[member_id]],Borrower[],3,FALSE)</f>
        <v>20.52</v>
      </c>
      <c r="I384" s="1">
        <f>VLOOKUP(loan_borrower[[#This Row],[member_id]],Borrower[],4,FALSE)</f>
        <v>0</v>
      </c>
      <c r="J384" s="1" t="str">
        <f>VLOOKUP(loan_borrower[[#This Row],[member_id]],Borrower[],5,FALSE)</f>
        <v>Michigan</v>
      </c>
    </row>
    <row r="385" spans="1:10" x14ac:dyDescent="0.35">
      <c r="A385" s="1">
        <v>642</v>
      </c>
      <c r="B385" s="2">
        <v>130764288</v>
      </c>
      <c r="C385" s="1">
        <v>40000</v>
      </c>
      <c r="D385" s="1" t="s">
        <v>61</v>
      </c>
      <c r="E385" s="1">
        <v>5.31</v>
      </c>
      <c r="F385" s="1" t="s">
        <v>59</v>
      </c>
      <c r="G385" s="3" t="s">
        <v>63</v>
      </c>
      <c r="H385" s="1">
        <f>VLOOKUP(loan_borrower[[#This Row],[member_id]],Borrower[],3,FALSE)</f>
        <v>8.5299999999999994</v>
      </c>
      <c r="I385" s="1">
        <f>VLOOKUP(loan_borrower[[#This Row],[member_id]],Borrower[],4,FALSE)</f>
        <v>0</v>
      </c>
      <c r="J385" s="1" t="str">
        <f>VLOOKUP(loan_borrower[[#This Row],[member_id]],Borrower[],5,FALSE)</f>
        <v>Oregon</v>
      </c>
    </row>
    <row r="386" spans="1:10" x14ac:dyDescent="0.35">
      <c r="A386" s="1">
        <v>644</v>
      </c>
      <c r="B386" s="2">
        <v>126858662</v>
      </c>
      <c r="C386" s="1">
        <v>1000</v>
      </c>
      <c r="D386" s="1" t="s">
        <v>61</v>
      </c>
      <c r="E386" s="1">
        <v>7.97</v>
      </c>
      <c r="F386" s="1" t="s">
        <v>59</v>
      </c>
      <c r="G386" s="3" t="s">
        <v>60</v>
      </c>
      <c r="H386" s="1">
        <f>VLOOKUP(loan_borrower[[#This Row],[member_id]],Borrower[],3,FALSE)</f>
        <v>10.23</v>
      </c>
      <c r="I386" s="1">
        <f>VLOOKUP(loan_borrower[[#This Row],[member_id]],Borrower[],4,FALSE)</f>
        <v>0</v>
      </c>
      <c r="J386" s="1" t="str">
        <f>VLOOKUP(loan_borrower[[#This Row],[member_id]],Borrower[],5,FALSE)</f>
        <v>Tennessee</v>
      </c>
    </row>
    <row r="387" spans="1:10" x14ac:dyDescent="0.35">
      <c r="A387" s="1">
        <v>849</v>
      </c>
      <c r="B387" s="2">
        <v>138520855</v>
      </c>
      <c r="C387" s="1">
        <v>25000</v>
      </c>
      <c r="D387" s="1" t="s">
        <v>58</v>
      </c>
      <c r="E387" s="1">
        <v>13.56</v>
      </c>
      <c r="F387" s="1" t="s">
        <v>59</v>
      </c>
      <c r="G387" s="3" t="s">
        <v>63</v>
      </c>
      <c r="H387" s="1">
        <f>VLOOKUP(loan_borrower[[#This Row],[member_id]],Borrower[],3,FALSE)</f>
        <v>12.61</v>
      </c>
      <c r="I387" s="1">
        <f>VLOOKUP(loan_borrower[[#This Row],[member_id]],Borrower[],4,FALSE)</f>
        <v>0</v>
      </c>
      <c r="J387" s="1" t="str">
        <f>VLOOKUP(loan_borrower[[#This Row],[member_id]],Borrower[],5,FALSE)</f>
        <v>Michigan</v>
      </c>
    </row>
    <row r="388" spans="1:10" x14ac:dyDescent="0.35">
      <c r="A388" s="1">
        <v>850</v>
      </c>
      <c r="B388" s="2">
        <v>137004734</v>
      </c>
      <c r="C388" s="1">
        <v>2300</v>
      </c>
      <c r="D388" s="1" t="s">
        <v>61</v>
      </c>
      <c r="E388" s="1">
        <v>16.91</v>
      </c>
      <c r="F388" s="1" t="s">
        <v>59</v>
      </c>
      <c r="G388" s="3" t="s">
        <v>63</v>
      </c>
      <c r="H388" s="1">
        <f>VLOOKUP(loan_borrower[[#This Row],[member_id]],Borrower[],3,FALSE)</f>
        <v>15.97</v>
      </c>
      <c r="I388" s="1">
        <f>VLOOKUP(loan_borrower[[#This Row],[member_id]],Borrower[],4,FALSE)</f>
        <v>0</v>
      </c>
      <c r="J388" s="1" t="str">
        <f>VLOOKUP(loan_borrower[[#This Row],[member_id]],Borrower[],5,FALSE)</f>
        <v>California</v>
      </c>
    </row>
    <row r="389" spans="1:10" x14ac:dyDescent="0.35">
      <c r="A389" s="1">
        <v>851</v>
      </c>
      <c r="B389" s="2">
        <v>138622295</v>
      </c>
      <c r="C389" s="1">
        <v>18000</v>
      </c>
      <c r="D389" s="1" t="s">
        <v>58</v>
      </c>
      <c r="E389" s="1">
        <v>17.97</v>
      </c>
      <c r="F389" s="1" t="s">
        <v>59</v>
      </c>
      <c r="G389" s="3" t="s">
        <v>63</v>
      </c>
      <c r="H389" s="1">
        <f>VLOOKUP(loan_borrower[[#This Row],[member_id]],Borrower[],3,FALSE)</f>
        <v>24.59</v>
      </c>
      <c r="I389" s="1">
        <f>VLOOKUP(loan_borrower[[#This Row],[member_id]],Borrower[],4,FALSE)</f>
        <v>0</v>
      </c>
      <c r="J389" s="1" t="str">
        <f>VLOOKUP(loan_borrower[[#This Row],[member_id]],Borrower[],5,FALSE)</f>
        <v>Maryland</v>
      </c>
    </row>
    <row r="390" spans="1:10" x14ac:dyDescent="0.35">
      <c r="A390" s="1">
        <v>852</v>
      </c>
      <c r="B390" s="2">
        <v>129351521</v>
      </c>
      <c r="C390" s="1">
        <v>5000</v>
      </c>
      <c r="D390" s="1" t="s">
        <v>61</v>
      </c>
      <c r="E390" s="1">
        <v>18.45</v>
      </c>
      <c r="F390" s="1" t="s">
        <v>59</v>
      </c>
      <c r="G390" s="3" t="s">
        <v>60</v>
      </c>
      <c r="H390" s="1">
        <f>VLOOKUP(loan_borrower[[#This Row],[member_id]],Borrower[],3,FALSE)</f>
        <v>5.88</v>
      </c>
      <c r="I390" s="1">
        <f>VLOOKUP(loan_borrower[[#This Row],[member_id]],Borrower[],4,FALSE)</f>
        <v>0</v>
      </c>
      <c r="J390" s="1" t="str">
        <f>VLOOKUP(loan_borrower[[#This Row],[member_id]],Borrower[],5,FALSE)</f>
        <v>Virginia</v>
      </c>
    </row>
    <row r="391" spans="1:10" x14ac:dyDescent="0.35">
      <c r="A391" s="1">
        <v>853</v>
      </c>
      <c r="B391" s="2">
        <v>139344588</v>
      </c>
      <c r="C391" s="1">
        <v>40000</v>
      </c>
      <c r="D391" s="1" t="s">
        <v>58</v>
      </c>
      <c r="E391" s="1">
        <v>15.02</v>
      </c>
      <c r="F391" s="1" t="s">
        <v>59</v>
      </c>
      <c r="G391" s="3" t="s">
        <v>60</v>
      </c>
      <c r="H391" s="1">
        <f>VLOOKUP(loan_borrower[[#This Row],[member_id]],Borrower[],3,FALSE)</f>
        <v>4.07</v>
      </c>
      <c r="I391" s="1">
        <f>VLOOKUP(loan_borrower[[#This Row],[member_id]],Borrower[],4,FALSE)</f>
        <v>17.239999999999998</v>
      </c>
      <c r="J391" s="1" t="str">
        <f>VLOOKUP(loan_borrower[[#This Row],[member_id]],Borrower[],5,FALSE)</f>
        <v>Rhode Island</v>
      </c>
    </row>
    <row r="392" spans="1:10" x14ac:dyDescent="0.35">
      <c r="A392" s="1">
        <v>854</v>
      </c>
      <c r="B392" s="2">
        <v>137970404</v>
      </c>
      <c r="C392" s="1">
        <v>10000</v>
      </c>
      <c r="D392" s="1" t="s">
        <v>58</v>
      </c>
      <c r="E392" s="1">
        <v>11.06</v>
      </c>
      <c r="F392" s="1" t="s">
        <v>59</v>
      </c>
      <c r="G392" s="3" t="s">
        <v>60</v>
      </c>
      <c r="H392" s="1">
        <f>VLOOKUP(loan_borrower[[#This Row],[member_id]],Borrower[],3,FALSE)</f>
        <v>38.130000000000003</v>
      </c>
      <c r="I392" s="1">
        <f>VLOOKUP(loan_borrower[[#This Row],[member_id]],Borrower[],4,FALSE)</f>
        <v>32.99</v>
      </c>
      <c r="J392" s="1" t="str">
        <f>VLOOKUP(loan_borrower[[#This Row],[member_id]],Borrower[],5,FALSE)</f>
        <v>Florida</v>
      </c>
    </row>
    <row r="393" spans="1:10" x14ac:dyDescent="0.35">
      <c r="A393" s="1">
        <v>855</v>
      </c>
      <c r="B393" s="2">
        <v>126069474</v>
      </c>
      <c r="C393" s="1">
        <v>15000</v>
      </c>
      <c r="D393" s="1" t="s">
        <v>58</v>
      </c>
      <c r="E393" s="1">
        <v>13.59</v>
      </c>
      <c r="F393" s="1" t="s">
        <v>59</v>
      </c>
      <c r="G393" s="3" t="s">
        <v>60</v>
      </c>
      <c r="H393" s="1">
        <f>VLOOKUP(loan_borrower[[#This Row],[member_id]],Borrower[],3,FALSE)</f>
        <v>1.2</v>
      </c>
      <c r="I393" s="1">
        <f>VLOOKUP(loan_borrower[[#This Row],[member_id]],Borrower[],4,FALSE)</f>
        <v>24.76</v>
      </c>
      <c r="J393" s="1" t="str">
        <f>VLOOKUP(loan_borrower[[#This Row],[member_id]],Borrower[],5,FALSE)</f>
        <v>New York</v>
      </c>
    </row>
    <row r="394" spans="1:10" x14ac:dyDescent="0.35">
      <c r="A394" s="1">
        <v>856</v>
      </c>
      <c r="B394" s="2">
        <v>138445894</v>
      </c>
      <c r="C394" s="1">
        <v>36000</v>
      </c>
      <c r="D394" s="1" t="s">
        <v>58</v>
      </c>
      <c r="E394" s="1">
        <v>11.06</v>
      </c>
      <c r="F394" s="1" t="s">
        <v>59</v>
      </c>
      <c r="G394" s="3" t="s">
        <v>60</v>
      </c>
      <c r="H394" s="1">
        <f>VLOOKUP(loan_borrower[[#This Row],[member_id]],Borrower[],3,FALSE)</f>
        <v>19.64</v>
      </c>
      <c r="I394" s="1">
        <f>VLOOKUP(loan_borrower[[#This Row],[member_id]],Borrower[],4,FALSE)</f>
        <v>0</v>
      </c>
      <c r="J394" s="1" t="str">
        <f>VLOOKUP(loan_borrower[[#This Row],[member_id]],Borrower[],5,FALSE)</f>
        <v>Georgia</v>
      </c>
    </row>
    <row r="395" spans="1:10" x14ac:dyDescent="0.35">
      <c r="A395" s="1">
        <v>896</v>
      </c>
      <c r="B395" s="2">
        <v>128219243</v>
      </c>
      <c r="C395" s="1">
        <v>5000</v>
      </c>
      <c r="D395" s="1" t="s">
        <v>61</v>
      </c>
      <c r="E395" s="1">
        <v>7.35</v>
      </c>
      <c r="F395" s="1" t="s">
        <v>59</v>
      </c>
      <c r="G395" s="3" t="s">
        <v>60</v>
      </c>
      <c r="H395" s="1">
        <f>VLOOKUP(loan_borrower[[#This Row],[member_id]],Borrower[],3,FALSE)</f>
        <v>16.190000000000001</v>
      </c>
      <c r="I395" s="1">
        <f>VLOOKUP(loan_borrower[[#This Row],[member_id]],Borrower[],4,FALSE)</f>
        <v>0</v>
      </c>
      <c r="J395" s="1" t="str">
        <f>VLOOKUP(loan_borrower[[#This Row],[member_id]],Borrower[],5,FALSE)</f>
        <v>Ohio</v>
      </c>
    </row>
    <row r="396" spans="1:10" x14ac:dyDescent="0.35">
      <c r="A396" s="1">
        <v>897</v>
      </c>
      <c r="B396" s="2">
        <v>136926033</v>
      </c>
      <c r="C396" s="1">
        <v>16000</v>
      </c>
      <c r="D396" s="1" t="s">
        <v>61</v>
      </c>
      <c r="E396" s="1">
        <v>19.920000000000002</v>
      </c>
      <c r="F396" s="1" t="s">
        <v>59</v>
      </c>
      <c r="G396" s="3" t="s">
        <v>63</v>
      </c>
      <c r="H396" s="1">
        <f>VLOOKUP(loan_borrower[[#This Row],[member_id]],Borrower[],3,FALSE)</f>
        <v>34.799999999999997</v>
      </c>
      <c r="I396" s="1">
        <f>VLOOKUP(loan_borrower[[#This Row],[member_id]],Borrower[],4,FALSE)</f>
        <v>0</v>
      </c>
      <c r="J396" s="1" t="str">
        <f>VLOOKUP(loan_borrower[[#This Row],[member_id]],Borrower[],5,FALSE)</f>
        <v>Massachusetts</v>
      </c>
    </row>
    <row r="397" spans="1:10" x14ac:dyDescent="0.35">
      <c r="A397" s="1">
        <v>898</v>
      </c>
      <c r="B397" s="2">
        <v>128152505</v>
      </c>
      <c r="C397" s="1">
        <v>5000</v>
      </c>
      <c r="D397" s="1" t="s">
        <v>61</v>
      </c>
      <c r="E397" s="1">
        <v>11.99</v>
      </c>
      <c r="F397" s="1" t="s">
        <v>59</v>
      </c>
      <c r="G397" s="3" t="s">
        <v>63</v>
      </c>
      <c r="H397" s="1">
        <f>VLOOKUP(loan_borrower[[#This Row],[member_id]],Borrower[],3,FALSE)</f>
        <v>29.46</v>
      </c>
      <c r="I397" s="1">
        <f>VLOOKUP(loan_borrower[[#This Row],[member_id]],Borrower[],4,FALSE)</f>
        <v>0</v>
      </c>
      <c r="J397" s="1" t="str">
        <f>VLOOKUP(loan_borrower[[#This Row],[member_id]],Borrower[],5,FALSE)</f>
        <v>Florida</v>
      </c>
    </row>
    <row r="398" spans="1:10" x14ac:dyDescent="0.35">
      <c r="A398" s="1">
        <v>899</v>
      </c>
      <c r="B398" s="2">
        <v>137438472</v>
      </c>
      <c r="C398" s="1">
        <v>12025</v>
      </c>
      <c r="D398" s="1" t="s">
        <v>58</v>
      </c>
      <c r="E398" s="1">
        <v>27.27</v>
      </c>
      <c r="F398" s="1" t="s">
        <v>59</v>
      </c>
      <c r="G398" s="3" t="s">
        <v>60</v>
      </c>
      <c r="H398" s="1">
        <f>VLOOKUP(loan_borrower[[#This Row],[member_id]],Borrower[],3,FALSE)</f>
        <v>28.42</v>
      </c>
      <c r="I398" s="1">
        <f>VLOOKUP(loan_borrower[[#This Row],[member_id]],Borrower[],4,FALSE)</f>
        <v>0</v>
      </c>
      <c r="J398" s="1" t="str">
        <f>VLOOKUP(loan_borrower[[#This Row],[member_id]],Borrower[],5,FALSE)</f>
        <v>Maryland</v>
      </c>
    </row>
    <row r="399" spans="1:10" x14ac:dyDescent="0.35">
      <c r="A399" s="1">
        <v>900</v>
      </c>
      <c r="B399" s="2">
        <v>126751896</v>
      </c>
      <c r="C399" s="1">
        <v>1000</v>
      </c>
      <c r="D399" s="1" t="s">
        <v>61</v>
      </c>
      <c r="E399" s="1">
        <v>16.02</v>
      </c>
      <c r="F399" s="1" t="s">
        <v>59</v>
      </c>
      <c r="G399" s="3" t="s">
        <v>64</v>
      </c>
      <c r="H399" s="1">
        <f>VLOOKUP(loan_borrower[[#This Row],[member_id]],Borrower[],3,FALSE)</f>
        <v>4.5199999999999996</v>
      </c>
      <c r="I399" s="1">
        <f>VLOOKUP(loan_borrower[[#This Row],[member_id]],Borrower[],4,FALSE)</f>
        <v>0</v>
      </c>
      <c r="J399" s="1" t="str">
        <f>VLOOKUP(loan_borrower[[#This Row],[member_id]],Borrower[],5,FALSE)</f>
        <v>Wisconsin</v>
      </c>
    </row>
    <row r="400" spans="1:10" x14ac:dyDescent="0.35">
      <c r="A400" s="1">
        <v>901</v>
      </c>
      <c r="B400" s="2">
        <v>129596607</v>
      </c>
      <c r="C400" s="1">
        <v>12000</v>
      </c>
      <c r="D400" s="1" t="s">
        <v>61</v>
      </c>
      <c r="E400" s="1">
        <v>22.9</v>
      </c>
      <c r="F400" s="1" t="s">
        <v>59</v>
      </c>
      <c r="G400" s="3" t="s">
        <v>60</v>
      </c>
      <c r="H400" s="1">
        <f>VLOOKUP(loan_borrower[[#This Row],[member_id]],Borrower[],3,FALSE)</f>
        <v>27.47</v>
      </c>
      <c r="I400" s="1">
        <f>VLOOKUP(loan_borrower[[#This Row],[member_id]],Borrower[],4,FALSE)</f>
        <v>16.47</v>
      </c>
      <c r="J400" s="1" t="str">
        <f>VLOOKUP(loan_borrower[[#This Row],[member_id]],Borrower[],5,FALSE)</f>
        <v>Pennsylvania</v>
      </c>
    </row>
    <row r="401" spans="1:10" x14ac:dyDescent="0.35">
      <c r="A401" s="1">
        <v>902</v>
      </c>
      <c r="B401" s="2">
        <v>137521419</v>
      </c>
      <c r="C401" s="1">
        <v>10000</v>
      </c>
      <c r="D401" s="1" t="s">
        <v>61</v>
      </c>
      <c r="E401" s="1">
        <v>8.4600000000000009</v>
      </c>
      <c r="F401" s="1" t="s">
        <v>59</v>
      </c>
      <c r="G401" s="3" t="s">
        <v>63</v>
      </c>
      <c r="H401" s="1">
        <f>VLOOKUP(loan_borrower[[#This Row],[member_id]],Borrower[],3,FALSE)</f>
        <v>20.76</v>
      </c>
      <c r="I401" s="1">
        <f>VLOOKUP(loan_borrower[[#This Row],[member_id]],Borrower[],4,FALSE)</f>
        <v>0</v>
      </c>
      <c r="J401" s="1" t="str">
        <f>VLOOKUP(loan_borrower[[#This Row],[member_id]],Borrower[],5,FALSE)</f>
        <v>Texas</v>
      </c>
    </row>
    <row r="402" spans="1:10" x14ac:dyDescent="0.35">
      <c r="A402" s="1">
        <v>903</v>
      </c>
      <c r="B402" s="2">
        <v>126281479</v>
      </c>
      <c r="C402" s="1">
        <v>10000</v>
      </c>
      <c r="D402" s="1" t="s">
        <v>61</v>
      </c>
      <c r="E402" s="1">
        <v>18.059999999999999</v>
      </c>
      <c r="F402" s="1" t="s">
        <v>65</v>
      </c>
      <c r="G402" s="3" t="s">
        <v>63</v>
      </c>
      <c r="H402" s="1">
        <f>VLOOKUP(loan_borrower[[#This Row],[member_id]],Borrower[],3,FALSE)</f>
        <v>22.36</v>
      </c>
      <c r="I402" s="1">
        <f>VLOOKUP(loan_borrower[[#This Row],[member_id]],Borrower[],4,FALSE)</f>
        <v>0</v>
      </c>
      <c r="J402" s="1" t="str">
        <f>VLOOKUP(loan_borrower[[#This Row],[member_id]],Borrower[],5,FALSE)</f>
        <v>Massachusetts</v>
      </c>
    </row>
    <row r="403" spans="1:10" x14ac:dyDescent="0.35">
      <c r="A403" s="1">
        <v>904</v>
      </c>
      <c r="B403" s="2">
        <v>126343659</v>
      </c>
      <c r="C403" s="1">
        <v>20000</v>
      </c>
      <c r="D403" s="1" t="s">
        <v>58</v>
      </c>
      <c r="E403" s="1">
        <v>19.03</v>
      </c>
      <c r="F403" s="1" t="s">
        <v>70</v>
      </c>
      <c r="G403" s="3" t="s">
        <v>60</v>
      </c>
      <c r="H403" s="1">
        <f>VLOOKUP(loan_borrower[[#This Row],[member_id]],Borrower[],3,FALSE)</f>
        <v>23.29</v>
      </c>
      <c r="I403" s="1">
        <f>VLOOKUP(loan_borrower[[#This Row],[member_id]],Borrower[],4,FALSE)</f>
        <v>0</v>
      </c>
      <c r="J403" s="1" t="str">
        <f>VLOOKUP(loan_borrower[[#This Row],[member_id]],Borrower[],5,FALSE)</f>
        <v>Florida</v>
      </c>
    </row>
    <row r="404" spans="1:10" x14ac:dyDescent="0.35">
      <c r="A404" s="1">
        <v>905</v>
      </c>
      <c r="B404" s="2">
        <v>136530619</v>
      </c>
      <c r="C404" s="1">
        <v>16000</v>
      </c>
      <c r="D404" s="1" t="s">
        <v>58</v>
      </c>
      <c r="E404" s="1">
        <v>16.91</v>
      </c>
      <c r="F404" s="1" t="s">
        <v>75</v>
      </c>
      <c r="G404" s="3" t="s">
        <v>63</v>
      </c>
      <c r="H404" s="1">
        <f>VLOOKUP(loan_borrower[[#This Row],[member_id]],Borrower[],3,FALSE)</f>
        <v>6.25</v>
      </c>
      <c r="I404" s="1">
        <f>VLOOKUP(loan_borrower[[#This Row],[member_id]],Borrower[],4,FALSE)</f>
        <v>0</v>
      </c>
      <c r="J404" s="1" t="str">
        <f>VLOOKUP(loan_borrower[[#This Row],[member_id]],Borrower[],5,FALSE)</f>
        <v>Virginia</v>
      </c>
    </row>
    <row r="405" spans="1:10" x14ac:dyDescent="0.35">
      <c r="A405" s="1">
        <v>906</v>
      </c>
      <c r="B405" s="2">
        <v>137711892</v>
      </c>
      <c r="C405" s="1">
        <v>10000</v>
      </c>
      <c r="D405" s="1" t="s">
        <v>61</v>
      </c>
      <c r="E405" s="1">
        <v>13.56</v>
      </c>
      <c r="F405" s="1" t="s">
        <v>59</v>
      </c>
      <c r="G405" s="3" t="s">
        <v>60</v>
      </c>
      <c r="H405" s="1">
        <f>VLOOKUP(loan_borrower[[#This Row],[member_id]],Borrower[],3,FALSE)</f>
        <v>8.8800000000000008</v>
      </c>
      <c r="I405" s="1">
        <f>VLOOKUP(loan_borrower[[#This Row],[member_id]],Borrower[],4,FALSE)</f>
        <v>0</v>
      </c>
      <c r="J405" s="1" t="str">
        <f>VLOOKUP(loan_borrower[[#This Row],[member_id]],Borrower[],5,FALSE)</f>
        <v>Illinois</v>
      </c>
    </row>
    <row r="406" spans="1:10" x14ac:dyDescent="0.35">
      <c r="A406" s="1">
        <v>907</v>
      </c>
      <c r="B406" s="2">
        <v>128890125</v>
      </c>
      <c r="C406" s="1">
        <v>10000</v>
      </c>
      <c r="D406" s="1" t="s">
        <v>61</v>
      </c>
      <c r="E406" s="1">
        <v>19.03</v>
      </c>
      <c r="F406" s="1" t="s">
        <v>65</v>
      </c>
      <c r="G406" s="3" t="s">
        <v>60</v>
      </c>
      <c r="H406" s="1">
        <f>VLOOKUP(loan_borrower[[#This Row],[member_id]],Borrower[],3,FALSE)</f>
        <v>14.83</v>
      </c>
      <c r="I406" s="1">
        <f>VLOOKUP(loan_borrower[[#This Row],[member_id]],Borrower[],4,FALSE)</f>
        <v>0</v>
      </c>
      <c r="J406" s="1" t="str">
        <f>VLOOKUP(loan_borrower[[#This Row],[member_id]],Borrower[],5,FALSE)</f>
        <v>New York</v>
      </c>
    </row>
    <row r="407" spans="1:10" x14ac:dyDescent="0.35">
      <c r="A407" s="1">
        <v>908</v>
      </c>
      <c r="B407" s="2">
        <v>140744272</v>
      </c>
      <c r="C407" s="1">
        <v>24000</v>
      </c>
      <c r="D407" s="1" t="s">
        <v>61</v>
      </c>
      <c r="E407" s="1">
        <v>8.4600000000000009</v>
      </c>
      <c r="F407" s="1" t="s">
        <v>59</v>
      </c>
      <c r="G407" s="3" t="s">
        <v>60</v>
      </c>
      <c r="H407" s="1">
        <f>VLOOKUP(loan_borrower[[#This Row],[member_id]],Borrower[],3,FALSE)</f>
        <v>31.36</v>
      </c>
      <c r="I407" s="1">
        <f>VLOOKUP(loan_borrower[[#This Row],[member_id]],Borrower[],4,FALSE)</f>
        <v>0</v>
      </c>
      <c r="J407" s="1" t="str">
        <f>VLOOKUP(loan_borrower[[#This Row],[member_id]],Borrower[],5,FALSE)</f>
        <v>Texas</v>
      </c>
    </row>
    <row r="408" spans="1:10" x14ac:dyDescent="0.35">
      <c r="A408" s="1">
        <v>909</v>
      </c>
      <c r="B408" s="2">
        <v>128090378</v>
      </c>
      <c r="C408" s="1">
        <v>30000</v>
      </c>
      <c r="D408" s="1" t="s">
        <v>61</v>
      </c>
      <c r="E408" s="1">
        <v>9.44</v>
      </c>
      <c r="F408" s="1" t="s">
        <v>59</v>
      </c>
      <c r="G408" s="3" t="s">
        <v>76</v>
      </c>
      <c r="H408" s="1">
        <f>VLOOKUP(loan_borrower[[#This Row],[member_id]],Borrower[],3,FALSE)</f>
        <v>2.56</v>
      </c>
      <c r="I408" s="1">
        <f>VLOOKUP(loan_borrower[[#This Row],[member_id]],Borrower[],4,FALSE)</f>
        <v>0</v>
      </c>
      <c r="J408" s="1" t="str">
        <f>VLOOKUP(loan_borrower[[#This Row],[member_id]],Borrower[],5,FALSE)</f>
        <v>Maryland</v>
      </c>
    </row>
    <row r="409" spans="1:10" x14ac:dyDescent="0.35">
      <c r="A409" s="1">
        <v>910</v>
      </c>
      <c r="B409" s="2">
        <v>129829551</v>
      </c>
      <c r="C409" s="1">
        <v>24000</v>
      </c>
      <c r="D409" s="1" t="s">
        <v>58</v>
      </c>
      <c r="E409" s="1">
        <v>9.43</v>
      </c>
      <c r="F409" s="1" t="s">
        <v>59</v>
      </c>
      <c r="G409" s="3" t="s">
        <v>64</v>
      </c>
      <c r="H409" s="1">
        <f>VLOOKUP(loan_borrower[[#This Row],[member_id]],Borrower[],3,FALSE)</f>
        <v>15.08</v>
      </c>
      <c r="I409" s="1">
        <f>VLOOKUP(loan_borrower[[#This Row],[member_id]],Borrower[],4,FALSE)</f>
        <v>0</v>
      </c>
      <c r="J409" s="1" t="str">
        <f>VLOOKUP(loan_borrower[[#This Row],[member_id]],Borrower[],5,FALSE)</f>
        <v>Oregon</v>
      </c>
    </row>
    <row r="410" spans="1:10" x14ac:dyDescent="0.35">
      <c r="A410" s="1">
        <v>911</v>
      </c>
      <c r="B410" s="2">
        <v>128138584</v>
      </c>
      <c r="C410" s="1">
        <v>1000</v>
      </c>
      <c r="D410" s="1" t="s">
        <v>61</v>
      </c>
      <c r="E410" s="1">
        <v>19.03</v>
      </c>
      <c r="F410" s="1" t="s">
        <v>59</v>
      </c>
      <c r="G410" s="3" t="s">
        <v>63</v>
      </c>
      <c r="H410" s="1">
        <f>VLOOKUP(loan_borrower[[#This Row],[member_id]],Borrower[],3,FALSE)</f>
        <v>2.73</v>
      </c>
      <c r="I410" s="1">
        <f>VLOOKUP(loan_borrower[[#This Row],[member_id]],Borrower[],4,FALSE)</f>
        <v>0</v>
      </c>
      <c r="J410" s="1" t="str">
        <f>VLOOKUP(loan_borrower[[#This Row],[member_id]],Borrower[],5,FALSE)</f>
        <v>Arkansas</v>
      </c>
    </row>
    <row r="411" spans="1:10" x14ac:dyDescent="0.35">
      <c r="A411" s="1">
        <v>912</v>
      </c>
      <c r="B411" s="2">
        <v>139976298</v>
      </c>
      <c r="C411" s="1">
        <v>29500</v>
      </c>
      <c r="D411" s="1" t="s">
        <v>61</v>
      </c>
      <c r="E411" s="1">
        <v>7.21</v>
      </c>
      <c r="F411" s="1" t="s">
        <v>59</v>
      </c>
      <c r="G411" s="3" t="s">
        <v>60</v>
      </c>
      <c r="H411" s="1">
        <f>VLOOKUP(loan_borrower[[#This Row],[member_id]],Borrower[],3,FALSE)</f>
        <v>9.1</v>
      </c>
      <c r="I411" s="1">
        <f>VLOOKUP(loan_borrower[[#This Row],[member_id]],Borrower[],4,FALSE)</f>
        <v>0</v>
      </c>
      <c r="J411" s="1" t="str">
        <f>VLOOKUP(loan_borrower[[#This Row],[member_id]],Borrower[],5,FALSE)</f>
        <v>Delaware</v>
      </c>
    </row>
    <row r="412" spans="1:10" x14ac:dyDescent="0.35">
      <c r="A412" s="1">
        <v>913</v>
      </c>
      <c r="B412" s="2">
        <v>127523854</v>
      </c>
      <c r="C412" s="1">
        <v>15000</v>
      </c>
      <c r="D412" s="1" t="s">
        <v>58</v>
      </c>
      <c r="E412" s="1">
        <v>11.99</v>
      </c>
      <c r="F412" s="1" t="s">
        <v>69</v>
      </c>
      <c r="G412" s="3" t="s">
        <v>60</v>
      </c>
      <c r="H412" s="1">
        <f>VLOOKUP(loan_borrower[[#This Row],[member_id]],Borrower[],3,FALSE)</f>
        <v>11.65</v>
      </c>
      <c r="I412" s="1">
        <f>VLOOKUP(loan_borrower[[#This Row],[member_id]],Borrower[],4,FALSE)</f>
        <v>0</v>
      </c>
      <c r="J412" s="1" t="str">
        <f>VLOOKUP(loan_borrower[[#This Row],[member_id]],Borrower[],5,FALSE)</f>
        <v>New York</v>
      </c>
    </row>
    <row r="413" spans="1:10" x14ac:dyDescent="0.35">
      <c r="A413" s="1">
        <v>914</v>
      </c>
      <c r="B413" s="2">
        <v>137471164</v>
      </c>
      <c r="C413" s="1">
        <v>4500</v>
      </c>
      <c r="D413" s="1" t="s">
        <v>61</v>
      </c>
      <c r="E413" s="1">
        <v>11.06</v>
      </c>
      <c r="F413" s="1" t="s">
        <v>59</v>
      </c>
      <c r="G413" s="3" t="s">
        <v>60</v>
      </c>
      <c r="H413" s="1">
        <f>VLOOKUP(loan_borrower[[#This Row],[member_id]],Borrower[],3,FALSE)</f>
        <v>23.55</v>
      </c>
      <c r="I413" s="1">
        <f>VLOOKUP(loan_borrower[[#This Row],[member_id]],Borrower[],4,FALSE)</f>
        <v>0</v>
      </c>
      <c r="J413" s="1" t="str">
        <f>VLOOKUP(loan_borrower[[#This Row],[member_id]],Borrower[],5,FALSE)</f>
        <v>Nevada</v>
      </c>
    </row>
    <row r="414" spans="1:10" x14ac:dyDescent="0.35">
      <c r="A414" s="1">
        <v>915</v>
      </c>
      <c r="B414" s="2">
        <v>137463143</v>
      </c>
      <c r="C414" s="1">
        <v>16500</v>
      </c>
      <c r="D414" s="1" t="s">
        <v>58</v>
      </c>
      <c r="E414" s="1">
        <v>11.55</v>
      </c>
      <c r="F414" s="1" t="s">
        <v>59</v>
      </c>
      <c r="G414" s="3" t="s">
        <v>63</v>
      </c>
      <c r="H414" s="1">
        <f>VLOOKUP(loan_borrower[[#This Row],[member_id]],Borrower[],3,FALSE)</f>
        <v>17.88</v>
      </c>
      <c r="I414" s="1">
        <f>VLOOKUP(loan_borrower[[#This Row],[member_id]],Borrower[],4,FALSE)</f>
        <v>0</v>
      </c>
      <c r="J414" s="1" t="str">
        <f>VLOOKUP(loan_borrower[[#This Row],[member_id]],Borrower[],5,FALSE)</f>
        <v>Virginia</v>
      </c>
    </row>
    <row r="415" spans="1:10" x14ac:dyDescent="0.35">
      <c r="A415" s="1">
        <v>916</v>
      </c>
      <c r="B415" s="2">
        <v>139308844</v>
      </c>
      <c r="C415" s="1">
        <v>20000</v>
      </c>
      <c r="D415" s="1" t="s">
        <v>58</v>
      </c>
      <c r="E415" s="1">
        <v>14.47</v>
      </c>
      <c r="F415" s="1" t="s">
        <v>59</v>
      </c>
      <c r="G415" s="3" t="s">
        <v>64</v>
      </c>
      <c r="H415" s="1">
        <f>VLOOKUP(loan_borrower[[#This Row],[member_id]],Borrower[],3,FALSE)</f>
        <v>9.2899999999999991</v>
      </c>
      <c r="I415" s="1">
        <f>VLOOKUP(loan_borrower[[#This Row],[member_id]],Borrower[],4,FALSE)</f>
        <v>0</v>
      </c>
      <c r="J415" s="1" t="str">
        <f>VLOOKUP(loan_borrower[[#This Row],[member_id]],Borrower[],5,FALSE)</f>
        <v>New York</v>
      </c>
    </row>
    <row r="416" spans="1:10" x14ac:dyDescent="0.35">
      <c r="A416" s="1">
        <v>917</v>
      </c>
      <c r="B416" s="2">
        <v>139371290</v>
      </c>
      <c r="C416" s="1">
        <v>20000</v>
      </c>
      <c r="D416" s="1" t="s">
        <v>58</v>
      </c>
      <c r="E416" s="1">
        <v>20.89</v>
      </c>
      <c r="F416" s="1" t="s">
        <v>59</v>
      </c>
      <c r="G416" s="3" t="s">
        <v>60</v>
      </c>
      <c r="H416" s="1">
        <f>VLOOKUP(loan_borrower[[#This Row],[member_id]],Borrower[],3,FALSE)</f>
        <v>19.2</v>
      </c>
      <c r="I416" s="1">
        <f>VLOOKUP(loan_borrower[[#This Row],[member_id]],Borrower[],4,FALSE)</f>
        <v>0</v>
      </c>
      <c r="J416" s="1" t="str">
        <f>VLOOKUP(loan_borrower[[#This Row],[member_id]],Borrower[],5,FALSE)</f>
        <v>Maryland</v>
      </c>
    </row>
    <row r="417" spans="1:10" x14ac:dyDescent="0.35">
      <c r="A417" s="1">
        <v>918</v>
      </c>
      <c r="B417" s="2">
        <v>129939176</v>
      </c>
      <c r="C417" s="1">
        <v>28000</v>
      </c>
      <c r="D417" s="1" t="s">
        <v>58</v>
      </c>
      <c r="E417" s="1">
        <v>19.420000000000002</v>
      </c>
      <c r="F417" s="1" t="s">
        <v>59</v>
      </c>
      <c r="G417" s="3" t="s">
        <v>64</v>
      </c>
      <c r="H417" s="1">
        <f>VLOOKUP(loan_borrower[[#This Row],[member_id]],Borrower[],3,FALSE)</f>
        <v>19.239999999999998</v>
      </c>
      <c r="I417" s="1">
        <f>VLOOKUP(loan_borrower[[#This Row],[member_id]],Borrower[],4,FALSE)</f>
        <v>0</v>
      </c>
      <c r="J417" s="1" t="str">
        <f>VLOOKUP(loan_borrower[[#This Row],[member_id]],Borrower[],5,FALSE)</f>
        <v>Virginia</v>
      </c>
    </row>
    <row r="418" spans="1:10" x14ac:dyDescent="0.35">
      <c r="A418" s="1">
        <v>919</v>
      </c>
      <c r="B418" s="2">
        <v>138282692</v>
      </c>
      <c r="C418" s="1">
        <v>24000</v>
      </c>
      <c r="D418" s="1" t="s">
        <v>61</v>
      </c>
      <c r="E418" s="1">
        <v>7.84</v>
      </c>
      <c r="F418" s="1" t="s">
        <v>59</v>
      </c>
      <c r="G418" s="3" t="s">
        <v>67</v>
      </c>
      <c r="H418" s="1">
        <f>VLOOKUP(loan_borrower[[#This Row],[member_id]],Borrower[],3,FALSE)</f>
        <v>36.51</v>
      </c>
      <c r="I418" s="1">
        <f>VLOOKUP(loan_borrower[[#This Row],[member_id]],Borrower[],4,FALSE)</f>
        <v>0</v>
      </c>
      <c r="J418" s="1" t="str">
        <f>VLOOKUP(loan_borrower[[#This Row],[member_id]],Borrower[],5,FALSE)</f>
        <v>Nevada</v>
      </c>
    </row>
    <row r="419" spans="1:10" x14ac:dyDescent="0.35">
      <c r="A419" s="1">
        <v>920</v>
      </c>
      <c r="B419" s="2">
        <v>127525848</v>
      </c>
      <c r="C419" s="1">
        <v>20850</v>
      </c>
      <c r="D419" s="1" t="s">
        <v>58</v>
      </c>
      <c r="E419" s="1">
        <v>20</v>
      </c>
      <c r="F419" s="1" t="s">
        <v>59</v>
      </c>
      <c r="G419" s="3" t="s">
        <v>60</v>
      </c>
      <c r="H419" s="1">
        <f>VLOOKUP(loan_borrower[[#This Row],[member_id]],Borrower[],3,FALSE)</f>
        <v>23.96</v>
      </c>
      <c r="I419" s="1">
        <f>VLOOKUP(loan_borrower[[#This Row],[member_id]],Borrower[],4,FALSE)</f>
        <v>0</v>
      </c>
      <c r="J419" s="1" t="str">
        <f>VLOOKUP(loan_borrower[[#This Row],[member_id]],Borrower[],5,FALSE)</f>
        <v>Minnesota</v>
      </c>
    </row>
    <row r="420" spans="1:10" x14ac:dyDescent="0.35">
      <c r="A420" s="1">
        <v>921</v>
      </c>
      <c r="B420" s="2">
        <v>138844436</v>
      </c>
      <c r="C420" s="1">
        <v>5000</v>
      </c>
      <c r="D420" s="1" t="s">
        <v>61</v>
      </c>
      <c r="E420" s="1">
        <v>10.08</v>
      </c>
      <c r="F420" s="1" t="s">
        <v>59</v>
      </c>
      <c r="G420" s="3" t="s">
        <v>66</v>
      </c>
      <c r="H420" s="1">
        <f>VLOOKUP(loan_borrower[[#This Row],[member_id]],Borrower[],3,FALSE)</f>
        <v>16.34</v>
      </c>
      <c r="I420" s="1">
        <f>VLOOKUP(loan_borrower[[#This Row],[member_id]],Borrower[],4,FALSE)</f>
        <v>0</v>
      </c>
      <c r="J420" s="1" t="str">
        <f>VLOOKUP(loan_borrower[[#This Row],[member_id]],Borrower[],5,FALSE)</f>
        <v>Alabama</v>
      </c>
    </row>
    <row r="421" spans="1:10" x14ac:dyDescent="0.35">
      <c r="A421" s="1">
        <v>922</v>
      </c>
      <c r="B421" s="2">
        <v>129719684</v>
      </c>
      <c r="C421" s="1">
        <v>7000</v>
      </c>
      <c r="D421" s="1" t="s">
        <v>61</v>
      </c>
      <c r="E421" s="1">
        <v>9.43</v>
      </c>
      <c r="F421" s="1" t="s">
        <v>65</v>
      </c>
      <c r="G421" s="3" t="s">
        <v>64</v>
      </c>
      <c r="H421" s="1">
        <f>VLOOKUP(loan_borrower[[#This Row],[member_id]],Borrower[],3,FALSE)</f>
        <v>18.89</v>
      </c>
      <c r="I421" s="1">
        <f>VLOOKUP(loan_borrower[[#This Row],[member_id]],Borrower[],4,FALSE)</f>
        <v>0</v>
      </c>
      <c r="J421" s="1" t="str">
        <f>VLOOKUP(loan_borrower[[#This Row],[member_id]],Borrower[],5,FALSE)</f>
        <v>Virginia</v>
      </c>
    </row>
    <row r="422" spans="1:10" x14ac:dyDescent="0.35">
      <c r="A422" s="1">
        <v>923</v>
      </c>
      <c r="B422" s="2">
        <v>126673543</v>
      </c>
      <c r="C422" s="1">
        <v>10000</v>
      </c>
      <c r="D422" s="1" t="s">
        <v>61</v>
      </c>
      <c r="E422" s="1">
        <v>12.62</v>
      </c>
      <c r="F422" s="1" t="s">
        <v>59</v>
      </c>
      <c r="G422" s="3" t="s">
        <v>63</v>
      </c>
      <c r="H422" s="1">
        <f>VLOOKUP(loan_borrower[[#This Row],[member_id]],Borrower[],3,FALSE)</f>
        <v>19.36</v>
      </c>
      <c r="I422" s="1">
        <f>VLOOKUP(loan_borrower[[#This Row],[member_id]],Borrower[],4,FALSE)</f>
        <v>0</v>
      </c>
      <c r="J422" s="1" t="str">
        <f>VLOOKUP(loan_borrower[[#This Row],[member_id]],Borrower[],5,FALSE)</f>
        <v>Massachusetts</v>
      </c>
    </row>
    <row r="423" spans="1:10" x14ac:dyDescent="0.35">
      <c r="A423" s="1">
        <v>924</v>
      </c>
      <c r="B423" s="2">
        <v>127931401</v>
      </c>
      <c r="C423" s="1">
        <v>20000</v>
      </c>
      <c r="D423" s="1" t="s">
        <v>61</v>
      </c>
      <c r="E423" s="1">
        <v>10.42</v>
      </c>
      <c r="F423" s="1" t="s">
        <v>59</v>
      </c>
      <c r="G423" s="3" t="s">
        <v>63</v>
      </c>
      <c r="H423" s="1">
        <f>VLOOKUP(loan_borrower[[#This Row],[member_id]],Borrower[],3,FALSE)</f>
        <v>35.130000000000003</v>
      </c>
      <c r="I423" s="1">
        <f>VLOOKUP(loan_borrower[[#This Row],[member_id]],Borrower[],4,FALSE)</f>
        <v>0</v>
      </c>
      <c r="J423" s="1" t="str">
        <f>VLOOKUP(loan_borrower[[#This Row],[member_id]],Borrower[],5,FALSE)</f>
        <v>Tennessee</v>
      </c>
    </row>
    <row r="424" spans="1:10" x14ac:dyDescent="0.35">
      <c r="A424" s="1">
        <v>925</v>
      </c>
      <c r="B424" s="2">
        <v>137592516</v>
      </c>
      <c r="C424" s="1">
        <v>20000</v>
      </c>
      <c r="D424" s="1" t="s">
        <v>58</v>
      </c>
      <c r="E424" s="1">
        <v>25.34</v>
      </c>
      <c r="F424" s="1" t="s">
        <v>59</v>
      </c>
      <c r="G424" s="3" t="s">
        <v>63</v>
      </c>
      <c r="H424" s="1">
        <f>VLOOKUP(loan_borrower[[#This Row],[member_id]],Borrower[],3,FALSE)</f>
        <v>26.35</v>
      </c>
      <c r="I424" s="1">
        <f>VLOOKUP(loan_borrower[[#This Row],[member_id]],Borrower[],4,FALSE)</f>
        <v>0</v>
      </c>
      <c r="J424" s="1" t="str">
        <f>VLOOKUP(loan_borrower[[#This Row],[member_id]],Borrower[],5,FALSE)</f>
        <v>Texas</v>
      </c>
    </row>
    <row r="425" spans="1:10" x14ac:dyDescent="0.35">
      <c r="A425" s="1">
        <v>926</v>
      </c>
      <c r="B425" s="2">
        <v>129440701</v>
      </c>
      <c r="C425" s="1">
        <v>23000</v>
      </c>
      <c r="D425" s="1" t="s">
        <v>61</v>
      </c>
      <c r="E425" s="1">
        <v>19.420000000000002</v>
      </c>
      <c r="F425" s="1" t="s">
        <v>59</v>
      </c>
      <c r="G425" s="3" t="s">
        <v>60</v>
      </c>
      <c r="H425" s="1">
        <f>VLOOKUP(loan_borrower[[#This Row],[member_id]],Borrower[],3,FALSE)</f>
        <v>17</v>
      </c>
      <c r="I425" s="1">
        <f>VLOOKUP(loan_borrower[[#This Row],[member_id]],Borrower[],4,FALSE)</f>
        <v>0</v>
      </c>
      <c r="J425" s="1" t="str">
        <f>VLOOKUP(loan_borrower[[#This Row],[member_id]],Borrower[],5,FALSE)</f>
        <v>New York</v>
      </c>
    </row>
    <row r="426" spans="1:10" x14ac:dyDescent="0.35">
      <c r="A426" s="1">
        <v>927</v>
      </c>
      <c r="B426" s="2">
        <v>136484155</v>
      </c>
      <c r="C426" s="1">
        <v>35000</v>
      </c>
      <c r="D426" s="1" t="s">
        <v>61</v>
      </c>
      <c r="E426" s="1">
        <v>7.84</v>
      </c>
      <c r="F426" s="1" t="s">
        <v>59</v>
      </c>
      <c r="G426" s="3" t="s">
        <v>63</v>
      </c>
      <c r="H426" s="1">
        <f>VLOOKUP(loan_borrower[[#This Row],[member_id]],Borrower[],3,FALSE)</f>
        <v>26.41</v>
      </c>
      <c r="I426" s="1">
        <f>VLOOKUP(loan_borrower[[#This Row],[member_id]],Borrower[],4,FALSE)</f>
        <v>0</v>
      </c>
      <c r="J426" s="1" t="str">
        <f>VLOOKUP(loan_borrower[[#This Row],[member_id]],Borrower[],5,FALSE)</f>
        <v>Indiana</v>
      </c>
    </row>
    <row r="427" spans="1:10" x14ac:dyDescent="0.35">
      <c r="A427" s="1">
        <v>928</v>
      </c>
      <c r="B427" s="2">
        <v>140384843</v>
      </c>
      <c r="C427" s="1">
        <v>20000</v>
      </c>
      <c r="D427" s="1" t="s">
        <v>58</v>
      </c>
      <c r="E427" s="1">
        <v>15.02</v>
      </c>
      <c r="F427" s="1" t="s">
        <v>59</v>
      </c>
      <c r="G427" s="3" t="s">
        <v>60</v>
      </c>
      <c r="H427" s="1">
        <f>VLOOKUP(loan_borrower[[#This Row],[member_id]],Borrower[],3,FALSE)</f>
        <v>20.73</v>
      </c>
      <c r="I427" s="1">
        <f>VLOOKUP(loan_borrower[[#This Row],[member_id]],Borrower[],4,FALSE)</f>
        <v>0</v>
      </c>
      <c r="J427" s="1" t="str">
        <f>VLOOKUP(loan_borrower[[#This Row],[member_id]],Borrower[],5,FALSE)</f>
        <v>New York</v>
      </c>
    </row>
    <row r="428" spans="1:10" x14ac:dyDescent="0.35">
      <c r="A428" s="1">
        <v>929</v>
      </c>
      <c r="B428" s="2">
        <v>129630500</v>
      </c>
      <c r="C428" s="1">
        <v>10000</v>
      </c>
      <c r="D428" s="1" t="s">
        <v>58</v>
      </c>
      <c r="E428" s="1">
        <v>15.04</v>
      </c>
      <c r="F428" s="1" t="s">
        <v>59</v>
      </c>
      <c r="G428" s="3" t="s">
        <v>60</v>
      </c>
      <c r="H428" s="1">
        <f>VLOOKUP(loan_borrower[[#This Row],[member_id]],Borrower[],3,FALSE)</f>
        <v>2.5</v>
      </c>
      <c r="I428" s="1">
        <f>VLOOKUP(loan_borrower[[#This Row],[member_id]],Borrower[],4,FALSE)</f>
        <v>0</v>
      </c>
      <c r="J428" s="1" t="str">
        <f>VLOOKUP(loan_borrower[[#This Row],[member_id]],Borrower[],5,FALSE)</f>
        <v>Arizona</v>
      </c>
    </row>
    <row r="429" spans="1:10" x14ac:dyDescent="0.35">
      <c r="A429" s="1">
        <v>930</v>
      </c>
      <c r="B429" s="2">
        <v>137478817</v>
      </c>
      <c r="C429" s="1">
        <v>10000</v>
      </c>
      <c r="D429" s="1" t="s">
        <v>61</v>
      </c>
      <c r="E429" s="1">
        <v>10.08</v>
      </c>
      <c r="F429" s="1" t="s">
        <v>59</v>
      </c>
      <c r="G429" s="3" t="s">
        <v>60</v>
      </c>
      <c r="H429" s="1">
        <f>VLOOKUP(loan_borrower[[#This Row],[member_id]],Borrower[],3,FALSE)</f>
        <v>28.88</v>
      </c>
      <c r="I429" s="1">
        <f>VLOOKUP(loan_borrower[[#This Row],[member_id]],Borrower[],4,FALSE)</f>
        <v>0</v>
      </c>
      <c r="J429" s="1" t="str">
        <f>VLOOKUP(loan_borrower[[#This Row],[member_id]],Borrower[],5,FALSE)</f>
        <v>Illinois</v>
      </c>
    </row>
    <row r="430" spans="1:10" x14ac:dyDescent="0.35">
      <c r="A430" s="1">
        <v>931</v>
      </c>
      <c r="B430" s="2">
        <v>138758117</v>
      </c>
      <c r="C430" s="1">
        <v>3200</v>
      </c>
      <c r="D430" s="1" t="s">
        <v>61</v>
      </c>
      <c r="E430" s="1">
        <v>11.06</v>
      </c>
      <c r="F430" s="1" t="s">
        <v>59</v>
      </c>
      <c r="G430" s="3" t="s">
        <v>60</v>
      </c>
      <c r="H430" s="1">
        <f>VLOOKUP(loan_borrower[[#This Row],[member_id]],Borrower[],3,FALSE)</f>
        <v>55.08</v>
      </c>
      <c r="I430" s="1">
        <f>VLOOKUP(loan_borrower[[#This Row],[member_id]],Borrower[],4,FALSE)</f>
        <v>20.48</v>
      </c>
      <c r="J430" s="1" t="str">
        <f>VLOOKUP(loan_borrower[[#This Row],[member_id]],Borrower[],5,FALSE)</f>
        <v>Missouri</v>
      </c>
    </row>
    <row r="431" spans="1:10" x14ac:dyDescent="0.35">
      <c r="A431" s="1">
        <v>932</v>
      </c>
      <c r="B431" s="2">
        <v>136071600</v>
      </c>
      <c r="C431" s="1">
        <v>20000</v>
      </c>
      <c r="D431" s="1" t="s">
        <v>58</v>
      </c>
      <c r="E431" s="1">
        <v>19.420000000000002</v>
      </c>
      <c r="F431" s="1" t="s">
        <v>59</v>
      </c>
      <c r="G431" s="3" t="s">
        <v>60</v>
      </c>
      <c r="H431" s="1">
        <f>VLOOKUP(loan_borrower[[#This Row],[member_id]],Borrower[],3,FALSE)</f>
        <v>1.92</v>
      </c>
      <c r="I431" s="1">
        <f>VLOOKUP(loan_borrower[[#This Row],[member_id]],Borrower[],4,FALSE)</f>
        <v>0</v>
      </c>
      <c r="J431" s="1" t="str">
        <f>VLOOKUP(loan_borrower[[#This Row],[member_id]],Borrower[],5,FALSE)</f>
        <v>Texas</v>
      </c>
    </row>
    <row r="432" spans="1:10" x14ac:dyDescent="0.35">
      <c r="A432" s="1">
        <v>933</v>
      </c>
      <c r="B432" s="2">
        <v>138141124</v>
      </c>
      <c r="C432" s="1">
        <v>3200</v>
      </c>
      <c r="D432" s="1" t="s">
        <v>61</v>
      </c>
      <c r="E432" s="1">
        <v>17.97</v>
      </c>
      <c r="F432" s="1" t="s">
        <v>65</v>
      </c>
      <c r="G432" s="3" t="s">
        <v>64</v>
      </c>
      <c r="H432" s="1">
        <f>VLOOKUP(loan_borrower[[#This Row],[member_id]],Borrower[],3,FALSE)</f>
        <v>16.27</v>
      </c>
      <c r="I432" s="1">
        <f>VLOOKUP(loan_borrower[[#This Row],[member_id]],Borrower[],4,FALSE)</f>
        <v>0</v>
      </c>
      <c r="J432" s="1" t="str">
        <f>VLOOKUP(loan_borrower[[#This Row],[member_id]],Borrower[],5,FALSE)</f>
        <v>New York</v>
      </c>
    </row>
    <row r="433" spans="1:10" x14ac:dyDescent="0.35">
      <c r="A433" s="1">
        <v>935</v>
      </c>
      <c r="B433" s="2">
        <v>139884134</v>
      </c>
      <c r="C433" s="1">
        <v>12000</v>
      </c>
      <c r="D433" s="1" t="s">
        <v>61</v>
      </c>
      <c r="E433" s="1">
        <v>7.84</v>
      </c>
      <c r="F433" s="1" t="s">
        <v>59</v>
      </c>
      <c r="G433" s="3" t="s">
        <v>64</v>
      </c>
      <c r="H433" s="1">
        <f>VLOOKUP(loan_borrower[[#This Row],[member_id]],Borrower[],3,FALSE)</f>
        <v>14.94</v>
      </c>
      <c r="I433" s="1">
        <f>VLOOKUP(loan_borrower[[#This Row],[member_id]],Borrower[],4,FALSE)</f>
        <v>0</v>
      </c>
      <c r="J433" s="1" t="str">
        <f>VLOOKUP(loan_borrower[[#This Row],[member_id]],Borrower[],5,FALSE)</f>
        <v>New York</v>
      </c>
    </row>
    <row r="434" spans="1:10" x14ac:dyDescent="0.35">
      <c r="A434" s="1">
        <v>936</v>
      </c>
      <c r="B434" s="2">
        <v>129381454</v>
      </c>
      <c r="C434" s="1">
        <v>16000</v>
      </c>
      <c r="D434" s="1" t="s">
        <v>58</v>
      </c>
      <c r="E434" s="1">
        <v>14.07</v>
      </c>
      <c r="F434" s="1" t="s">
        <v>59</v>
      </c>
      <c r="G434" s="3" t="s">
        <v>60</v>
      </c>
      <c r="H434" s="1">
        <f>VLOOKUP(loan_borrower[[#This Row],[member_id]],Borrower[],3,FALSE)</f>
        <v>22.26</v>
      </c>
      <c r="I434" s="1">
        <f>VLOOKUP(loan_borrower[[#This Row],[member_id]],Borrower[],4,FALSE)</f>
        <v>0</v>
      </c>
      <c r="J434" s="1" t="str">
        <f>VLOOKUP(loan_borrower[[#This Row],[member_id]],Borrower[],5,FALSE)</f>
        <v>Missouri</v>
      </c>
    </row>
    <row r="435" spans="1:10" x14ac:dyDescent="0.35">
      <c r="A435" s="1">
        <v>937</v>
      </c>
      <c r="B435" s="2">
        <v>137566930</v>
      </c>
      <c r="C435" s="1">
        <v>8400</v>
      </c>
      <c r="D435" s="1" t="s">
        <v>61</v>
      </c>
      <c r="E435" s="1">
        <v>10.08</v>
      </c>
      <c r="F435" s="1" t="s">
        <v>65</v>
      </c>
      <c r="G435" s="3" t="s">
        <v>66</v>
      </c>
      <c r="H435" s="1">
        <f>VLOOKUP(loan_borrower[[#This Row],[member_id]],Borrower[],3,FALSE)</f>
        <v>31.07</v>
      </c>
      <c r="I435" s="1">
        <f>VLOOKUP(loan_borrower[[#This Row],[member_id]],Borrower[],4,FALSE)</f>
        <v>0</v>
      </c>
      <c r="J435" s="1" t="str">
        <f>VLOOKUP(loan_borrower[[#This Row],[member_id]],Borrower[],5,FALSE)</f>
        <v>California</v>
      </c>
    </row>
    <row r="436" spans="1:10" x14ac:dyDescent="0.35">
      <c r="A436" s="1">
        <v>938</v>
      </c>
      <c r="B436" s="2">
        <v>136739962</v>
      </c>
      <c r="C436" s="1">
        <v>12000</v>
      </c>
      <c r="D436" s="1" t="s">
        <v>58</v>
      </c>
      <c r="E436" s="1">
        <v>12.73</v>
      </c>
      <c r="F436" s="1" t="s">
        <v>59</v>
      </c>
      <c r="G436" s="3" t="s">
        <v>64</v>
      </c>
      <c r="H436" s="1">
        <f>VLOOKUP(loan_borrower[[#This Row],[member_id]],Borrower[],3,FALSE)</f>
        <v>13.8</v>
      </c>
      <c r="I436" s="1">
        <f>VLOOKUP(loan_borrower[[#This Row],[member_id]],Borrower[],4,FALSE)</f>
        <v>0</v>
      </c>
      <c r="J436" s="1" t="str">
        <f>VLOOKUP(loan_borrower[[#This Row],[member_id]],Borrower[],5,FALSE)</f>
        <v>New York</v>
      </c>
    </row>
    <row r="437" spans="1:10" x14ac:dyDescent="0.35">
      <c r="A437" s="1">
        <v>939</v>
      </c>
      <c r="B437" s="2">
        <v>135128534</v>
      </c>
      <c r="C437" s="1">
        <v>30000</v>
      </c>
      <c r="D437" s="1" t="s">
        <v>61</v>
      </c>
      <c r="E437" s="1">
        <v>10.56</v>
      </c>
      <c r="F437" s="1" t="s">
        <v>75</v>
      </c>
      <c r="G437" s="3" t="s">
        <v>60</v>
      </c>
      <c r="H437" s="1">
        <f>VLOOKUP(loan_borrower[[#This Row],[member_id]],Borrower[],3,FALSE)</f>
        <v>18.12</v>
      </c>
      <c r="I437" s="1">
        <f>VLOOKUP(loan_borrower[[#This Row],[member_id]],Borrower[],4,FALSE)</f>
        <v>0</v>
      </c>
      <c r="J437" s="1" t="str">
        <f>VLOOKUP(loan_borrower[[#This Row],[member_id]],Borrower[],5,FALSE)</f>
        <v>Nebraska</v>
      </c>
    </row>
    <row r="438" spans="1:10" x14ac:dyDescent="0.35">
      <c r="A438" s="1">
        <v>940</v>
      </c>
      <c r="B438" s="2">
        <v>139530446</v>
      </c>
      <c r="C438" s="1">
        <v>12000</v>
      </c>
      <c r="D438" s="1" t="s">
        <v>61</v>
      </c>
      <c r="E438" s="1">
        <v>7.84</v>
      </c>
      <c r="F438" s="1" t="s">
        <v>59</v>
      </c>
      <c r="G438" s="3" t="s">
        <v>60</v>
      </c>
      <c r="H438" s="1">
        <f>VLOOKUP(loan_borrower[[#This Row],[member_id]],Borrower[],3,FALSE)</f>
        <v>32.159999999999997</v>
      </c>
      <c r="I438" s="1">
        <f>VLOOKUP(loan_borrower[[#This Row],[member_id]],Borrower[],4,FALSE)</f>
        <v>0</v>
      </c>
      <c r="J438" s="1" t="str">
        <f>VLOOKUP(loan_borrower[[#This Row],[member_id]],Borrower[],5,FALSE)</f>
        <v>Florida</v>
      </c>
    </row>
    <row r="439" spans="1:10" x14ac:dyDescent="0.35">
      <c r="A439" s="1">
        <v>942</v>
      </c>
      <c r="B439" s="2">
        <v>136925265</v>
      </c>
      <c r="C439" s="1">
        <v>9600</v>
      </c>
      <c r="D439" s="1" t="s">
        <v>61</v>
      </c>
      <c r="E439" s="1">
        <v>10.47</v>
      </c>
      <c r="F439" s="1" t="s">
        <v>65</v>
      </c>
      <c r="G439" s="3" t="s">
        <v>66</v>
      </c>
      <c r="H439" s="1">
        <f>VLOOKUP(loan_borrower[[#This Row],[member_id]],Borrower[],3,FALSE)</f>
        <v>30.78</v>
      </c>
      <c r="I439" s="1">
        <f>VLOOKUP(loan_borrower[[#This Row],[member_id]],Borrower[],4,FALSE)</f>
        <v>0</v>
      </c>
      <c r="J439" s="1" t="str">
        <f>VLOOKUP(loan_borrower[[#This Row],[member_id]],Borrower[],5,FALSE)</f>
        <v>Arizona</v>
      </c>
    </row>
    <row r="440" spans="1:10" x14ac:dyDescent="0.35">
      <c r="A440" s="1">
        <v>943</v>
      </c>
      <c r="B440" s="2">
        <v>129128253</v>
      </c>
      <c r="C440" s="1">
        <v>15000</v>
      </c>
      <c r="D440" s="1" t="s">
        <v>61</v>
      </c>
      <c r="E440" s="1">
        <v>14.07</v>
      </c>
      <c r="F440" s="1" t="s">
        <v>65</v>
      </c>
      <c r="G440" s="3" t="s">
        <v>60</v>
      </c>
      <c r="H440" s="1">
        <f>VLOOKUP(loan_borrower[[#This Row],[member_id]],Borrower[],3,FALSE)</f>
        <v>32.92</v>
      </c>
      <c r="I440" s="1">
        <f>VLOOKUP(loan_borrower[[#This Row],[member_id]],Borrower[],4,FALSE)</f>
        <v>0</v>
      </c>
      <c r="J440" s="1" t="str">
        <f>VLOOKUP(loan_borrower[[#This Row],[member_id]],Borrower[],5,FALSE)</f>
        <v>Connecticut</v>
      </c>
    </row>
    <row r="441" spans="1:10" x14ac:dyDescent="0.35">
      <c r="A441" s="1">
        <v>944</v>
      </c>
      <c r="B441" s="2">
        <v>138997149</v>
      </c>
      <c r="C441" s="1">
        <v>5000</v>
      </c>
      <c r="D441" s="1" t="s">
        <v>61</v>
      </c>
      <c r="E441" s="1">
        <v>19.920000000000002</v>
      </c>
      <c r="F441" s="1" t="s">
        <v>59</v>
      </c>
      <c r="G441" s="3" t="s">
        <v>64</v>
      </c>
      <c r="H441" s="1">
        <f>VLOOKUP(loan_borrower[[#This Row],[member_id]],Borrower[],3,FALSE)</f>
        <v>7.76</v>
      </c>
      <c r="I441" s="1">
        <f>VLOOKUP(loan_borrower[[#This Row],[member_id]],Borrower[],4,FALSE)</f>
        <v>0</v>
      </c>
      <c r="J441" s="1" t="str">
        <f>VLOOKUP(loan_borrower[[#This Row],[member_id]],Borrower[],5,FALSE)</f>
        <v>New York</v>
      </c>
    </row>
    <row r="442" spans="1:10" x14ac:dyDescent="0.35">
      <c r="A442" s="1">
        <v>945</v>
      </c>
      <c r="B442" s="2">
        <v>136309585</v>
      </c>
      <c r="C442" s="1">
        <v>15000</v>
      </c>
      <c r="D442" s="1" t="s">
        <v>61</v>
      </c>
      <c r="E442" s="1">
        <v>6.67</v>
      </c>
      <c r="F442" s="1" t="s">
        <v>59</v>
      </c>
      <c r="G442" s="3" t="s">
        <v>60</v>
      </c>
      <c r="H442" s="1">
        <f>VLOOKUP(loan_borrower[[#This Row],[member_id]],Borrower[],3,FALSE)</f>
        <v>3.4</v>
      </c>
      <c r="I442" s="1">
        <f>VLOOKUP(loan_borrower[[#This Row],[member_id]],Borrower[],4,FALSE)</f>
        <v>0</v>
      </c>
      <c r="J442" s="1" t="str">
        <f>VLOOKUP(loan_borrower[[#This Row],[member_id]],Borrower[],5,FALSE)</f>
        <v>Louisiana</v>
      </c>
    </row>
    <row r="443" spans="1:10" x14ac:dyDescent="0.35">
      <c r="A443" s="1">
        <v>946</v>
      </c>
      <c r="B443" s="2">
        <v>129038759</v>
      </c>
      <c r="C443" s="1">
        <v>19875</v>
      </c>
      <c r="D443" s="1" t="s">
        <v>58</v>
      </c>
      <c r="E443" s="1">
        <v>19.420000000000002</v>
      </c>
      <c r="F443" s="1" t="s">
        <v>59</v>
      </c>
      <c r="G443" s="3" t="s">
        <v>60</v>
      </c>
      <c r="H443" s="1">
        <f>VLOOKUP(loan_borrower[[#This Row],[member_id]],Borrower[],3,FALSE)</f>
        <v>63.89</v>
      </c>
      <c r="I443" s="1">
        <f>VLOOKUP(loan_borrower[[#This Row],[member_id]],Borrower[],4,FALSE)</f>
        <v>28.53</v>
      </c>
      <c r="J443" s="1" t="str">
        <f>VLOOKUP(loan_borrower[[#This Row],[member_id]],Borrower[],5,FALSE)</f>
        <v>Virginia</v>
      </c>
    </row>
    <row r="444" spans="1:10" x14ac:dyDescent="0.35">
      <c r="A444" s="1">
        <v>947</v>
      </c>
      <c r="B444" s="2">
        <v>128570719</v>
      </c>
      <c r="C444" s="1">
        <v>10000</v>
      </c>
      <c r="D444" s="1" t="s">
        <v>61</v>
      </c>
      <c r="E444" s="1">
        <v>12.62</v>
      </c>
      <c r="F444" s="1" t="s">
        <v>59</v>
      </c>
      <c r="G444" s="3" t="s">
        <v>63</v>
      </c>
      <c r="H444" s="1">
        <f>VLOOKUP(loan_borrower[[#This Row],[member_id]],Borrower[],3,FALSE)</f>
        <v>26.41</v>
      </c>
      <c r="I444" s="1">
        <f>VLOOKUP(loan_borrower[[#This Row],[member_id]],Borrower[],4,FALSE)</f>
        <v>0</v>
      </c>
      <c r="J444" s="1" t="str">
        <f>VLOOKUP(loan_borrower[[#This Row],[member_id]],Borrower[],5,FALSE)</f>
        <v>Indiana</v>
      </c>
    </row>
    <row r="445" spans="1:10" x14ac:dyDescent="0.35">
      <c r="A445" s="1">
        <v>948</v>
      </c>
      <c r="B445" s="2">
        <v>128232323</v>
      </c>
      <c r="C445" s="1">
        <v>4000</v>
      </c>
      <c r="D445" s="1" t="s">
        <v>61</v>
      </c>
      <c r="E445" s="1">
        <v>9.93</v>
      </c>
      <c r="F445" s="1" t="s">
        <v>59</v>
      </c>
      <c r="G445" s="3" t="s">
        <v>63</v>
      </c>
      <c r="H445" s="1">
        <f>VLOOKUP(loan_borrower[[#This Row],[member_id]],Borrower[],3,FALSE)</f>
        <v>27.62</v>
      </c>
      <c r="I445" s="1">
        <f>VLOOKUP(loan_borrower[[#This Row],[member_id]],Borrower[],4,FALSE)</f>
        <v>0</v>
      </c>
      <c r="J445" s="1" t="str">
        <f>VLOOKUP(loan_borrower[[#This Row],[member_id]],Borrower[],5,FALSE)</f>
        <v>Oregon</v>
      </c>
    </row>
    <row r="446" spans="1:10" x14ac:dyDescent="0.35">
      <c r="A446" s="1">
        <v>949</v>
      </c>
      <c r="B446" s="2">
        <v>125818027</v>
      </c>
      <c r="C446" s="1">
        <v>16000</v>
      </c>
      <c r="D446" s="1" t="s">
        <v>58</v>
      </c>
      <c r="E446" s="1">
        <v>19.03</v>
      </c>
      <c r="F446" s="1" t="s">
        <v>68</v>
      </c>
      <c r="G446" s="3" t="s">
        <v>60</v>
      </c>
      <c r="H446" s="1">
        <f>VLOOKUP(loan_borrower[[#This Row],[member_id]],Borrower[],3,FALSE)</f>
        <v>30.72</v>
      </c>
      <c r="I446" s="1">
        <f>VLOOKUP(loan_borrower[[#This Row],[member_id]],Borrower[],4,FALSE)</f>
        <v>21.31</v>
      </c>
      <c r="J446" s="1" t="str">
        <f>VLOOKUP(loan_borrower[[#This Row],[member_id]],Borrower[],5,FALSE)</f>
        <v>Florida</v>
      </c>
    </row>
    <row r="447" spans="1:10" x14ac:dyDescent="0.35">
      <c r="A447" s="1">
        <v>950</v>
      </c>
      <c r="B447" s="2">
        <v>130045842</v>
      </c>
      <c r="C447" s="1">
        <v>16000</v>
      </c>
      <c r="D447" s="1" t="s">
        <v>58</v>
      </c>
      <c r="E447" s="1">
        <v>19.420000000000002</v>
      </c>
      <c r="F447" s="1" t="s">
        <v>68</v>
      </c>
      <c r="G447" s="3" t="s">
        <v>60</v>
      </c>
      <c r="H447" s="1">
        <f>VLOOKUP(loan_borrower[[#This Row],[member_id]],Borrower[],3,FALSE)</f>
        <v>15.58</v>
      </c>
      <c r="I447" s="1">
        <f>VLOOKUP(loan_borrower[[#This Row],[member_id]],Borrower[],4,FALSE)</f>
        <v>0</v>
      </c>
      <c r="J447" s="1" t="str">
        <f>VLOOKUP(loan_borrower[[#This Row],[member_id]],Borrower[],5,FALSE)</f>
        <v>Kansas</v>
      </c>
    </row>
    <row r="448" spans="1:10" x14ac:dyDescent="0.35">
      <c r="A448" s="1">
        <v>951</v>
      </c>
      <c r="B448" s="2">
        <v>138356943</v>
      </c>
      <c r="C448" s="1">
        <v>30000</v>
      </c>
      <c r="D448" s="1" t="s">
        <v>58</v>
      </c>
      <c r="E448" s="1">
        <v>13.56</v>
      </c>
      <c r="F448" s="1" t="s">
        <v>59</v>
      </c>
      <c r="G448" s="3" t="s">
        <v>60</v>
      </c>
      <c r="H448" s="1">
        <f>VLOOKUP(loan_borrower[[#This Row],[member_id]],Borrower[],3,FALSE)</f>
        <v>20.97</v>
      </c>
      <c r="I448" s="1">
        <f>VLOOKUP(loan_borrower[[#This Row],[member_id]],Borrower[],4,FALSE)</f>
        <v>0</v>
      </c>
      <c r="J448" s="1" t="str">
        <f>VLOOKUP(loan_borrower[[#This Row],[member_id]],Borrower[],5,FALSE)</f>
        <v>North Carolina</v>
      </c>
    </row>
    <row r="449" spans="1:10" x14ac:dyDescent="0.35">
      <c r="A449" s="1">
        <v>952</v>
      </c>
      <c r="B449" s="2">
        <v>138285858</v>
      </c>
      <c r="C449" s="1">
        <v>8000</v>
      </c>
      <c r="D449" s="1" t="s">
        <v>61</v>
      </c>
      <c r="E449" s="1">
        <v>16.14</v>
      </c>
      <c r="F449" s="1" t="s">
        <v>59</v>
      </c>
      <c r="G449" s="3" t="s">
        <v>67</v>
      </c>
      <c r="H449" s="1">
        <f>VLOOKUP(loan_borrower[[#This Row],[member_id]],Borrower[],3,FALSE)</f>
        <v>19.579999999999998</v>
      </c>
      <c r="I449" s="1">
        <f>VLOOKUP(loan_borrower[[#This Row],[member_id]],Borrower[],4,FALSE)</f>
        <v>0</v>
      </c>
      <c r="J449" s="1" t="str">
        <f>VLOOKUP(loan_borrower[[#This Row],[member_id]],Borrower[],5,FALSE)</f>
        <v>Florida</v>
      </c>
    </row>
    <row r="450" spans="1:10" x14ac:dyDescent="0.35">
      <c r="A450" s="1">
        <v>953</v>
      </c>
      <c r="B450" s="2">
        <v>128690411</v>
      </c>
      <c r="C450" s="1">
        <v>15600</v>
      </c>
      <c r="D450" s="1" t="s">
        <v>61</v>
      </c>
      <c r="E450" s="1">
        <v>10.42</v>
      </c>
      <c r="F450" s="1" t="s">
        <v>59</v>
      </c>
      <c r="G450" s="3" t="s">
        <v>60</v>
      </c>
      <c r="H450" s="1">
        <f>VLOOKUP(loan_borrower[[#This Row],[member_id]],Borrower[],3,FALSE)</f>
        <v>28.48</v>
      </c>
      <c r="I450" s="1">
        <f>VLOOKUP(loan_borrower[[#This Row],[member_id]],Borrower[],4,FALSE)</f>
        <v>0</v>
      </c>
      <c r="J450" s="1" t="str">
        <f>VLOOKUP(loan_borrower[[#This Row],[member_id]],Borrower[],5,FALSE)</f>
        <v>Florida</v>
      </c>
    </row>
    <row r="451" spans="1:10" x14ac:dyDescent="0.35">
      <c r="A451" s="1">
        <v>954</v>
      </c>
      <c r="B451" s="2">
        <v>129827252</v>
      </c>
      <c r="C451" s="1">
        <v>10300</v>
      </c>
      <c r="D451" s="1" t="s">
        <v>61</v>
      </c>
      <c r="E451" s="1">
        <v>14.07</v>
      </c>
      <c r="F451" s="1" t="s">
        <v>59</v>
      </c>
      <c r="G451" s="3" t="s">
        <v>60</v>
      </c>
      <c r="H451" s="1">
        <f>VLOOKUP(loan_borrower[[#This Row],[member_id]],Borrower[],3,FALSE)</f>
        <v>21.46</v>
      </c>
      <c r="I451" s="1">
        <f>VLOOKUP(loan_borrower[[#This Row],[member_id]],Borrower[],4,FALSE)</f>
        <v>0</v>
      </c>
      <c r="J451" s="1" t="str">
        <f>VLOOKUP(loan_borrower[[#This Row],[member_id]],Borrower[],5,FALSE)</f>
        <v>Virginia</v>
      </c>
    </row>
    <row r="452" spans="1:10" x14ac:dyDescent="0.35">
      <c r="A452" s="1">
        <v>955</v>
      </c>
      <c r="B452" s="2">
        <v>126384374</v>
      </c>
      <c r="C452" s="1">
        <v>11000</v>
      </c>
      <c r="D452" s="1" t="s">
        <v>61</v>
      </c>
      <c r="E452" s="1">
        <v>12.62</v>
      </c>
      <c r="F452" s="1" t="s">
        <v>59</v>
      </c>
      <c r="G452" s="3" t="s">
        <v>63</v>
      </c>
      <c r="H452" s="1">
        <f>VLOOKUP(loan_borrower[[#This Row],[member_id]],Borrower[],3,FALSE)</f>
        <v>20.87</v>
      </c>
      <c r="I452" s="1">
        <f>VLOOKUP(loan_borrower[[#This Row],[member_id]],Borrower[],4,FALSE)</f>
        <v>0</v>
      </c>
      <c r="J452" s="1" t="str">
        <f>VLOOKUP(loan_borrower[[#This Row],[member_id]],Borrower[],5,FALSE)</f>
        <v>Pennsylvania</v>
      </c>
    </row>
    <row r="453" spans="1:10" x14ac:dyDescent="0.35">
      <c r="A453" s="1">
        <v>956</v>
      </c>
      <c r="B453" s="2">
        <v>129216205</v>
      </c>
      <c r="C453" s="1">
        <v>14400</v>
      </c>
      <c r="D453" s="1" t="s">
        <v>61</v>
      </c>
      <c r="E453" s="1">
        <v>10.41</v>
      </c>
      <c r="F453" s="1" t="s">
        <v>59</v>
      </c>
      <c r="G453" s="3" t="s">
        <v>60</v>
      </c>
      <c r="H453" s="1">
        <f>VLOOKUP(loan_borrower[[#This Row],[member_id]],Borrower[],3,FALSE)</f>
        <v>21.67</v>
      </c>
      <c r="I453" s="1">
        <f>VLOOKUP(loan_borrower[[#This Row],[member_id]],Borrower[],4,FALSE)</f>
        <v>0</v>
      </c>
      <c r="J453" s="1" t="str">
        <f>VLOOKUP(loan_borrower[[#This Row],[member_id]],Borrower[],5,FALSE)</f>
        <v>Florida</v>
      </c>
    </row>
    <row r="454" spans="1:10" x14ac:dyDescent="0.35">
      <c r="A454" s="1">
        <v>957</v>
      </c>
      <c r="B454" s="2">
        <v>137946367</v>
      </c>
      <c r="C454" s="1">
        <v>10000</v>
      </c>
      <c r="D454" s="1" t="s">
        <v>61</v>
      </c>
      <c r="E454" s="1">
        <v>11.06</v>
      </c>
      <c r="F454" s="1" t="s">
        <v>59</v>
      </c>
      <c r="G454" s="3" t="s">
        <v>64</v>
      </c>
      <c r="H454" s="1">
        <f>VLOOKUP(loan_borrower[[#This Row],[member_id]],Borrower[],3,FALSE)</f>
        <v>22.38</v>
      </c>
      <c r="I454" s="1">
        <f>VLOOKUP(loan_borrower[[#This Row],[member_id]],Borrower[],4,FALSE)</f>
        <v>0</v>
      </c>
      <c r="J454" s="1" t="str">
        <f>VLOOKUP(loan_borrower[[#This Row],[member_id]],Borrower[],5,FALSE)</f>
        <v>Wisconsin</v>
      </c>
    </row>
    <row r="455" spans="1:10" x14ac:dyDescent="0.35">
      <c r="A455" s="1">
        <v>958</v>
      </c>
      <c r="B455" s="2">
        <v>126797537</v>
      </c>
      <c r="C455" s="1">
        <v>20000</v>
      </c>
      <c r="D455" s="1" t="s">
        <v>61</v>
      </c>
      <c r="E455" s="1">
        <v>10.42</v>
      </c>
      <c r="F455" s="1" t="s">
        <v>59</v>
      </c>
      <c r="G455" s="3" t="s">
        <v>60</v>
      </c>
      <c r="H455" s="1">
        <f>VLOOKUP(loan_borrower[[#This Row],[member_id]],Borrower[],3,FALSE)</f>
        <v>13.52</v>
      </c>
      <c r="I455" s="1">
        <f>VLOOKUP(loan_borrower[[#This Row],[member_id]],Borrower[],4,FALSE)</f>
        <v>0</v>
      </c>
      <c r="J455" s="1" t="str">
        <f>VLOOKUP(loan_borrower[[#This Row],[member_id]],Borrower[],5,FALSE)</f>
        <v>Minnesota</v>
      </c>
    </row>
    <row r="456" spans="1:10" x14ac:dyDescent="0.35">
      <c r="A456" s="1">
        <v>959</v>
      </c>
      <c r="B456" s="2">
        <v>130296594</v>
      </c>
      <c r="C456" s="1">
        <v>20000</v>
      </c>
      <c r="D456" s="1" t="s">
        <v>58</v>
      </c>
      <c r="E456" s="1">
        <v>14.07</v>
      </c>
      <c r="F456" s="1" t="s">
        <v>59</v>
      </c>
      <c r="G456" s="3" t="s">
        <v>64</v>
      </c>
      <c r="H456" s="1">
        <f>VLOOKUP(loan_borrower[[#This Row],[member_id]],Borrower[],3,FALSE)</f>
        <v>29.96</v>
      </c>
      <c r="I456" s="1">
        <f>VLOOKUP(loan_borrower[[#This Row],[member_id]],Borrower[],4,FALSE)</f>
        <v>0</v>
      </c>
      <c r="J456" s="1" t="str">
        <f>VLOOKUP(loan_borrower[[#This Row],[member_id]],Borrower[],5,FALSE)</f>
        <v>California</v>
      </c>
    </row>
    <row r="457" spans="1:10" x14ac:dyDescent="0.35">
      <c r="A457" s="1">
        <v>960</v>
      </c>
      <c r="B457" s="2">
        <v>130538883</v>
      </c>
      <c r="C457" s="1">
        <v>30000</v>
      </c>
      <c r="D457" s="1" t="s">
        <v>61</v>
      </c>
      <c r="E457" s="1">
        <v>18.45</v>
      </c>
      <c r="F457" s="1" t="s">
        <v>59</v>
      </c>
      <c r="G457" s="3" t="s">
        <v>60</v>
      </c>
      <c r="H457" s="1">
        <f>VLOOKUP(loan_borrower[[#This Row],[member_id]],Borrower[],3,FALSE)</f>
        <v>12.44</v>
      </c>
      <c r="I457" s="1">
        <f>VLOOKUP(loan_borrower[[#This Row],[member_id]],Borrower[],4,FALSE)</f>
        <v>0</v>
      </c>
      <c r="J457" s="1" t="str">
        <f>VLOOKUP(loan_borrower[[#This Row],[member_id]],Borrower[],5,FALSE)</f>
        <v>Michigan</v>
      </c>
    </row>
    <row r="458" spans="1:10" x14ac:dyDescent="0.35">
      <c r="A458" s="1">
        <v>961</v>
      </c>
      <c r="B458" s="2">
        <v>127961621</v>
      </c>
      <c r="C458" s="1">
        <v>12000</v>
      </c>
      <c r="D458" s="1" t="s">
        <v>61</v>
      </c>
      <c r="E458" s="1">
        <v>9.93</v>
      </c>
      <c r="F458" s="1" t="s">
        <v>59</v>
      </c>
      <c r="G458" s="3" t="s">
        <v>66</v>
      </c>
      <c r="H458" s="1">
        <f>VLOOKUP(loan_borrower[[#This Row],[member_id]],Borrower[],3,FALSE)</f>
        <v>13.63</v>
      </c>
      <c r="I458" s="1">
        <f>VLOOKUP(loan_borrower[[#This Row],[member_id]],Borrower[],4,FALSE)</f>
        <v>0</v>
      </c>
      <c r="J458" s="1" t="str">
        <f>VLOOKUP(loan_borrower[[#This Row],[member_id]],Borrower[],5,FALSE)</f>
        <v>Florida</v>
      </c>
    </row>
    <row r="459" spans="1:10" x14ac:dyDescent="0.35">
      <c r="A459" s="1">
        <v>962</v>
      </c>
      <c r="B459" s="2">
        <v>128028229</v>
      </c>
      <c r="C459" s="1">
        <v>35300</v>
      </c>
      <c r="D459" s="1" t="s">
        <v>61</v>
      </c>
      <c r="E459" s="1">
        <v>21.45</v>
      </c>
      <c r="F459" s="1" t="s">
        <v>65</v>
      </c>
      <c r="G459" s="3" t="s">
        <v>60</v>
      </c>
      <c r="H459" s="1">
        <f>VLOOKUP(loan_borrower[[#This Row],[member_id]],Borrower[],3,FALSE)</f>
        <v>36.72</v>
      </c>
      <c r="I459" s="1">
        <f>VLOOKUP(loan_borrower[[#This Row],[member_id]],Borrower[],4,FALSE)</f>
        <v>30.03</v>
      </c>
      <c r="J459" s="1" t="str">
        <f>VLOOKUP(loan_borrower[[#This Row],[member_id]],Borrower[],5,FALSE)</f>
        <v>Arizona</v>
      </c>
    </row>
    <row r="460" spans="1:10" x14ac:dyDescent="0.35">
      <c r="A460" s="1">
        <v>963</v>
      </c>
      <c r="B460" s="2">
        <v>130477378</v>
      </c>
      <c r="C460" s="1">
        <v>25000</v>
      </c>
      <c r="D460" s="1" t="s">
        <v>58</v>
      </c>
      <c r="E460" s="1">
        <v>15.04</v>
      </c>
      <c r="F460" s="1" t="s">
        <v>59</v>
      </c>
      <c r="G460" s="3" t="s">
        <v>60</v>
      </c>
      <c r="H460" s="1">
        <f>VLOOKUP(loan_borrower[[#This Row],[member_id]],Borrower[],3,FALSE)</f>
        <v>42.14</v>
      </c>
      <c r="I460" s="1">
        <f>VLOOKUP(loan_borrower[[#This Row],[member_id]],Borrower[],4,FALSE)</f>
        <v>29.75</v>
      </c>
      <c r="J460" s="1" t="str">
        <f>VLOOKUP(loan_borrower[[#This Row],[member_id]],Borrower[],5,FALSE)</f>
        <v>Texas</v>
      </c>
    </row>
    <row r="461" spans="1:10" x14ac:dyDescent="0.35">
      <c r="A461" s="1">
        <v>964</v>
      </c>
      <c r="B461" s="2">
        <v>129234019</v>
      </c>
      <c r="C461" s="1">
        <v>6000</v>
      </c>
      <c r="D461" s="1" t="s">
        <v>61</v>
      </c>
      <c r="E461" s="1">
        <v>12.61</v>
      </c>
      <c r="F461" s="1" t="s">
        <v>59</v>
      </c>
      <c r="G461" s="3" t="s">
        <v>60</v>
      </c>
      <c r="H461" s="1">
        <f>VLOOKUP(loan_borrower[[#This Row],[member_id]],Borrower[],3,FALSE)</f>
        <v>19.34</v>
      </c>
      <c r="I461" s="1">
        <f>VLOOKUP(loan_borrower[[#This Row],[member_id]],Borrower[],4,FALSE)</f>
        <v>0</v>
      </c>
      <c r="J461" s="1" t="str">
        <f>VLOOKUP(loan_borrower[[#This Row],[member_id]],Borrower[],5,FALSE)</f>
        <v>Texas</v>
      </c>
    </row>
    <row r="462" spans="1:10" x14ac:dyDescent="0.35">
      <c r="A462" s="1">
        <v>965</v>
      </c>
      <c r="B462" s="2">
        <v>140561097</v>
      </c>
      <c r="C462" s="1">
        <v>20000</v>
      </c>
      <c r="D462" s="1" t="s">
        <v>61</v>
      </c>
      <c r="E462" s="1">
        <v>7.84</v>
      </c>
      <c r="F462" s="1" t="s">
        <v>59</v>
      </c>
      <c r="G462" s="3" t="s">
        <v>60</v>
      </c>
      <c r="H462" s="1">
        <f>VLOOKUP(loan_borrower[[#This Row],[member_id]],Borrower[],3,FALSE)</f>
        <v>6.59</v>
      </c>
      <c r="I462" s="1">
        <f>VLOOKUP(loan_borrower[[#This Row],[member_id]],Borrower[],4,FALSE)</f>
        <v>6.78</v>
      </c>
      <c r="J462" s="1" t="str">
        <f>VLOOKUP(loan_borrower[[#This Row],[member_id]],Borrower[],5,FALSE)</f>
        <v>Nebraska</v>
      </c>
    </row>
    <row r="463" spans="1:10" x14ac:dyDescent="0.35">
      <c r="A463" s="1">
        <v>966</v>
      </c>
      <c r="B463" s="2">
        <v>128142673</v>
      </c>
      <c r="C463" s="1">
        <v>36000</v>
      </c>
      <c r="D463" s="1" t="s">
        <v>61</v>
      </c>
      <c r="E463" s="1">
        <v>9.44</v>
      </c>
      <c r="F463" s="1" t="s">
        <v>59</v>
      </c>
      <c r="G463" s="3" t="s">
        <v>60</v>
      </c>
      <c r="H463" s="1">
        <f>VLOOKUP(loan_borrower[[#This Row],[member_id]],Borrower[],3,FALSE)</f>
        <v>21.48</v>
      </c>
      <c r="I463" s="1">
        <f>VLOOKUP(loan_borrower[[#This Row],[member_id]],Borrower[],4,FALSE)</f>
        <v>0</v>
      </c>
      <c r="J463" s="1" t="str">
        <f>VLOOKUP(loan_borrower[[#This Row],[member_id]],Borrower[],5,FALSE)</f>
        <v>Indiana</v>
      </c>
    </row>
    <row r="464" spans="1:10" x14ac:dyDescent="0.35">
      <c r="A464" s="1">
        <v>967</v>
      </c>
      <c r="B464" s="2">
        <v>124443378</v>
      </c>
      <c r="C464" s="1">
        <v>32000</v>
      </c>
      <c r="D464" s="1" t="s">
        <v>58</v>
      </c>
      <c r="E464" s="1">
        <v>10.42</v>
      </c>
      <c r="F464" s="1" t="s">
        <v>59</v>
      </c>
      <c r="G464" s="3" t="s">
        <v>60</v>
      </c>
      <c r="H464" s="1">
        <f>VLOOKUP(loan_borrower[[#This Row],[member_id]],Borrower[],3,FALSE)</f>
        <v>8.16</v>
      </c>
      <c r="I464" s="1">
        <f>VLOOKUP(loan_borrower[[#This Row],[member_id]],Borrower[],4,FALSE)</f>
        <v>0</v>
      </c>
      <c r="J464" s="1" t="str">
        <f>VLOOKUP(loan_borrower[[#This Row],[member_id]],Borrower[],5,FALSE)</f>
        <v>New York</v>
      </c>
    </row>
    <row r="465" spans="1:10" x14ac:dyDescent="0.35">
      <c r="A465" s="1">
        <v>968</v>
      </c>
      <c r="B465" s="2">
        <v>128169170</v>
      </c>
      <c r="C465" s="1">
        <v>10000</v>
      </c>
      <c r="D465" s="1" t="s">
        <v>61</v>
      </c>
      <c r="E465" s="1">
        <v>17.09</v>
      </c>
      <c r="F465" s="1" t="s">
        <v>59</v>
      </c>
      <c r="G465" s="3" t="s">
        <v>60</v>
      </c>
      <c r="H465" s="1">
        <f>VLOOKUP(loan_borrower[[#This Row],[member_id]],Borrower[],3,FALSE)</f>
        <v>27.61</v>
      </c>
      <c r="I465" s="1">
        <f>VLOOKUP(loan_borrower[[#This Row],[member_id]],Borrower[],4,FALSE)</f>
        <v>0</v>
      </c>
      <c r="J465" s="1" t="str">
        <f>VLOOKUP(loan_borrower[[#This Row],[member_id]],Borrower[],5,FALSE)</f>
        <v>Florida</v>
      </c>
    </row>
    <row r="466" spans="1:10" x14ac:dyDescent="0.35">
      <c r="A466" s="1">
        <v>969</v>
      </c>
      <c r="B466" s="2">
        <v>129078883</v>
      </c>
      <c r="C466" s="1">
        <v>10000</v>
      </c>
      <c r="D466" s="1" t="s">
        <v>61</v>
      </c>
      <c r="E466" s="1">
        <v>9.44</v>
      </c>
      <c r="F466" s="1" t="s">
        <v>59</v>
      </c>
      <c r="G466" s="3" t="s">
        <v>64</v>
      </c>
      <c r="H466" s="1">
        <f>VLOOKUP(loan_borrower[[#This Row],[member_id]],Borrower[],3,FALSE)</f>
        <v>24.88</v>
      </c>
      <c r="I466" s="1">
        <f>VLOOKUP(loan_borrower[[#This Row],[member_id]],Borrower[],4,FALSE)</f>
        <v>0</v>
      </c>
      <c r="J466" s="1" t="str">
        <f>VLOOKUP(loan_borrower[[#This Row],[member_id]],Borrower[],5,FALSE)</f>
        <v>Nevada</v>
      </c>
    </row>
    <row r="467" spans="1:10" x14ac:dyDescent="0.35">
      <c r="A467" s="1">
        <v>970</v>
      </c>
      <c r="B467" s="2">
        <v>137664125</v>
      </c>
      <c r="C467" s="1">
        <v>35000</v>
      </c>
      <c r="D467" s="1" t="s">
        <v>61</v>
      </c>
      <c r="E467" s="1">
        <v>8.4600000000000009</v>
      </c>
      <c r="F467" s="1" t="s">
        <v>59</v>
      </c>
      <c r="G467" s="3" t="s">
        <v>63</v>
      </c>
      <c r="H467" s="1">
        <f>VLOOKUP(loan_borrower[[#This Row],[member_id]],Borrower[],3,FALSE)</f>
        <v>10.19</v>
      </c>
      <c r="I467" s="1">
        <f>VLOOKUP(loan_borrower[[#This Row],[member_id]],Borrower[],4,FALSE)</f>
        <v>0</v>
      </c>
      <c r="J467" s="1" t="str">
        <f>VLOOKUP(loan_borrower[[#This Row],[member_id]],Borrower[],5,FALSE)</f>
        <v>Illinois</v>
      </c>
    </row>
    <row r="468" spans="1:10" x14ac:dyDescent="0.35">
      <c r="A468" s="1">
        <v>971</v>
      </c>
      <c r="B468" s="2">
        <v>128439892</v>
      </c>
      <c r="C468" s="1">
        <v>15000</v>
      </c>
      <c r="D468" s="1" t="s">
        <v>61</v>
      </c>
      <c r="E468" s="1">
        <v>6.08</v>
      </c>
      <c r="F468" s="1" t="s">
        <v>59</v>
      </c>
      <c r="G468" s="3" t="s">
        <v>60</v>
      </c>
      <c r="H468" s="1">
        <f>VLOOKUP(loan_borrower[[#This Row],[member_id]],Borrower[],3,FALSE)</f>
        <v>24.05</v>
      </c>
      <c r="I468" s="1">
        <f>VLOOKUP(loan_borrower[[#This Row],[member_id]],Borrower[],4,FALSE)</f>
        <v>0</v>
      </c>
      <c r="J468" s="1" t="str">
        <f>VLOOKUP(loan_borrower[[#This Row],[member_id]],Borrower[],5,FALSE)</f>
        <v>Georgia</v>
      </c>
    </row>
    <row r="469" spans="1:10" x14ac:dyDescent="0.35">
      <c r="A469" s="1">
        <v>972</v>
      </c>
      <c r="B469" s="2">
        <v>139204057</v>
      </c>
      <c r="C469" s="1">
        <v>12000</v>
      </c>
      <c r="D469" s="1" t="s">
        <v>61</v>
      </c>
      <c r="E469" s="1">
        <v>11.06</v>
      </c>
      <c r="F469" s="1" t="s">
        <v>59</v>
      </c>
      <c r="G469" s="3" t="s">
        <v>63</v>
      </c>
      <c r="H469" s="1">
        <f>VLOOKUP(loan_borrower[[#This Row],[member_id]],Borrower[],3,FALSE)</f>
        <v>12.49</v>
      </c>
      <c r="I469" s="1">
        <f>VLOOKUP(loan_borrower[[#This Row],[member_id]],Borrower[],4,FALSE)</f>
        <v>0</v>
      </c>
      <c r="J469" s="1" t="str">
        <f>VLOOKUP(loan_borrower[[#This Row],[member_id]],Borrower[],5,FALSE)</f>
        <v>Oklahoma</v>
      </c>
    </row>
    <row r="470" spans="1:10" x14ac:dyDescent="0.35">
      <c r="A470" s="1">
        <v>973</v>
      </c>
      <c r="B470" s="2">
        <v>138308159</v>
      </c>
      <c r="C470" s="1">
        <v>15000</v>
      </c>
      <c r="D470" s="1" t="s">
        <v>58</v>
      </c>
      <c r="E470" s="1">
        <v>7.84</v>
      </c>
      <c r="F470" s="1" t="s">
        <v>59</v>
      </c>
      <c r="G470" s="3" t="s">
        <v>72</v>
      </c>
      <c r="H470" s="1">
        <f>VLOOKUP(loan_borrower[[#This Row],[member_id]],Borrower[],3,FALSE)</f>
        <v>16.32</v>
      </c>
      <c r="I470" s="1">
        <f>VLOOKUP(loan_borrower[[#This Row],[member_id]],Borrower[],4,FALSE)</f>
        <v>0</v>
      </c>
      <c r="J470" s="1" t="str">
        <f>VLOOKUP(loan_borrower[[#This Row],[member_id]],Borrower[],5,FALSE)</f>
        <v>Illinois</v>
      </c>
    </row>
    <row r="471" spans="1:10" x14ac:dyDescent="0.35">
      <c r="A471" s="1">
        <v>974</v>
      </c>
      <c r="B471" s="2">
        <v>128115134</v>
      </c>
      <c r="C471" s="1">
        <v>6000</v>
      </c>
      <c r="D471" s="1" t="s">
        <v>61</v>
      </c>
      <c r="E471" s="1">
        <v>10.42</v>
      </c>
      <c r="F471" s="1" t="s">
        <v>65</v>
      </c>
      <c r="G471" s="3" t="s">
        <v>63</v>
      </c>
      <c r="H471" s="1">
        <f>VLOOKUP(loan_borrower[[#This Row],[member_id]],Borrower[],3,FALSE)</f>
        <v>3.76</v>
      </c>
      <c r="I471" s="1">
        <f>VLOOKUP(loan_borrower[[#This Row],[member_id]],Borrower[],4,FALSE)</f>
        <v>0</v>
      </c>
      <c r="J471" s="1" t="str">
        <f>VLOOKUP(loan_borrower[[#This Row],[member_id]],Borrower[],5,FALSE)</f>
        <v>Washington</v>
      </c>
    </row>
    <row r="472" spans="1:10" x14ac:dyDescent="0.35">
      <c r="A472" s="1">
        <v>975</v>
      </c>
      <c r="B472" s="2">
        <v>128784712</v>
      </c>
      <c r="C472" s="1">
        <v>1500</v>
      </c>
      <c r="D472" s="1" t="s">
        <v>61</v>
      </c>
      <c r="E472" s="1">
        <v>11.99</v>
      </c>
      <c r="F472" s="1" t="s">
        <v>65</v>
      </c>
      <c r="G472" s="3" t="s">
        <v>64</v>
      </c>
      <c r="H472" s="1">
        <f>VLOOKUP(loan_borrower[[#This Row],[member_id]],Borrower[],3,FALSE)</f>
        <v>3.62</v>
      </c>
      <c r="I472" s="1">
        <f>VLOOKUP(loan_borrower[[#This Row],[member_id]],Borrower[],4,FALSE)</f>
        <v>0</v>
      </c>
      <c r="J472" s="1" t="str">
        <f>VLOOKUP(loan_borrower[[#This Row],[member_id]],Borrower[],5,FALSE)</f>
        <v>Nevada</v>
      </c>
    </row>
    <row r="473" spans="1:10" x14ac:dyDescent="0.35">
      <c r="A473" s="1">
        <v>976</v>
      </c>
      <c r="B473" s="2">
        <v>129643834</v>
      </c>
      <c r="C473" s="1">
        <v>10000</v>
      </c>
      <c r="D473" s="1" t="s">
        <v>61</v>
      </c>
      <c r="E473" s="1">
        <v>13.58</v>
      </c>
      <c r="F473" s="1" t="s">
        <v>59</v>
      </c>
      <c r="G473" s="3" t="s">
        <v>60</v>
      </c>
      <c r="H473" s="1">
        <f>VLOOKUP(loan_borrower[[#This Row],[member_id]],Borrower[],3,FALSE)</f>
        <v>8.64</v>
      </c>
      <c r="I473" s="1">
        <f>VLOOKUP(loan_borrower[[#This Row],[member_id]],Borrower[],4,FALSE)</f>
        <v>0</v>
      </c>
      <c r="J473" s="1" t="str">
        <f>VLOOKUP(loan_borrower[[#This Row],[member_id]],Borrower[],5,FALSE)</f>
        <v>Mississippi</v>
      </c>
    </row>
    <row r="474" spans="1:10" x14ac:dyDescent="0.35">
      <c r="A474" s="1">
        <v>977</v>
      </c>
      <c r="B474" s="2">
        <v>130807400</v>
      </c>
      <c r="C474" s="1">
        <v>1000</v>
      </c>
      <c r="D474" s="1" t="s">
        <v>61</v>
      </c>
      <c r="E474" s="1">
        <v>12.61</v>
      </c>
      <c r="F474" s="1" t="s">
        <v>59</v>
      </c>
      <c r="G474" s="3" t="s">
        <v>72</v>
      </c>
      <c r="H474" s="1">
        <f>VLOOKUP(loan_borrower[[#This Row],[member_id]],Borrower[],3,FALSE)</f>
        <v>17.04</v>
      </c>
      <c r="I474" s="1">
        <f>VLOOKUP(loan_borrower[[#This Row],[member_id]],Borrower[],4,FALSE)</f>
        <v>0</v>
      </c>
      <c r="J474" s="1" t="str">
        <f>VLOOKUP(loan_borrower[[#This Row],[member_id]],Borrower[],5,FALSE)</f>
        <v>New York</v>
      </c>
    </row>
    <row r="475" spans="1:10" x14ac:dyDescent="0.35">
      <c r="A475" s="1">
        <v>978</v>
      </c>
      <c r="B475" s="2">
        <v>136213523</v>
      </c>
      <c r="C475" s="1">
        <v>25000</v>
      </c>
      <c r="D475" s="1" t="s">
        <v>58</v>
      </c>
      <c r="E475" s="1">
        <v>28.72</v>
      </c>
      <c r="F475" s="1" t="s">
        <v>59</v>
      </c>
      <c r="G475" s="3" t="s">
        <v>72</v>
      </c>
      <c r="H475" s="1">
        <f>VLOOKUP(loan_borrower[[#This Row],[member_id]],Borrower[],3,FALSE)</f>
        <v>1.51</v>
      </c>
      <c r="I475" s="1">
        <f>VLOOKUP(loan_borrower[[#This Row],[member_id]],Borrower[],4,FALSE)</f>
        <v>0</v>
      </c>
      <c r="J475" s="1" t="str">
        <f>VLOOKUP(loan_borrower[[#This Row],[member_id]],Borrower[],5,FALSE)</f>
        <v>California</v>
      </c>
    </row>
    <row r="476" spans="1:10" x14ac:dyDescent="0.35">
      <c r="A476" s="1">
        <v>979</v>
      </c>
      <c r="B476" s="2">
        <v>127581447</v>
      </c>
      <c r="C476" s="1">
        <v>8000</v>
      </c>
      <c r="D476" s="1" t="s">
        <v>61</v>
      </c>
      <c r="E476" s="1">
        <v>9.44</v>
      </c>
      <c r="F476" s="1" t="s">
        <v>59</v>
      </c>
      <c r="G476" s="3" t="s">
        <v>64</v>
      </c>
      <c r="H476" s="1">
        <f>VLOOKUP(loan_borrower[[#This Row],[member_id]],Borrower[],3,FALSE)</f>
        <v>27.69</v>
      </c>
      <c r="I476" s="1">
        <f>VLOOKUP(loan_borrower[[#This Row],[member_id]],Borrower[],4,FALSE)</f>
        <v>0</v>
      </c>
      <c r="J476" s="1" t="str">
        <f>VLOOKUP(loan_borrower[[#This Row],[member_id]],Borrower[],5,FALSE)</f>
        <v>Alabama</v>
      </c>
    </row>
    <row r="477" spans="1:10" x14ac:dyDescent="0.35">
      <c r="A477" s="1">
        <v>980</v>
      </c>
      <c r="B477" s="2">
        <v>136746282</v>
      </c>
      <c r="C477" s="1">
        <v>35000</v>
      </c>
      <c r="D477" s="1" t="s">
        <v>61</v>
      </c>
      <c r="E477" s="1">
        <v>11.55</v>
      </c>
      <c r="F477" s="1" t="s">
        <v>59</v>
      </c>
      <c r="G477" s="3" t="s">
        <v>63</v>
      </c>
      <c r="H477" s="1">
        <f>VLOOKUP(loan_borrower[[#This Row],[member_id]],Borrower[],3,FALSE)</f>
        <v>35.880000000000003</v>
      </c>
      <c r="I477" s="1">
        <f>VLOOKUP(loan_borrower[[#This Row],[member_id]],Borrower[],4,FALSE)</f>
        <v>0</v>
      </c>
      <c r="J477" s="1" t="str">
        <f>VLOOKUP(loan_borrower[[#This Row],[member_id]],Borrower[],5,FALSE)</f>
        <v>Missouri</v>
      </c>
    </row>
    <row r="478" spans="1:10" x14ac:dyDescent="0.35">
      <c r="A478" s="1">
        <v>981</v>
      </c>
      <c r="B478" s="2">
        <v>140578198</v>
      </c>
      <c r="C478" s="1">
        <v>21600</v>
      </c>
      <c r="D478" s="1" t="s">
        <v>58</v>
      </c>
      <c r="E478" s="1">
        <v>11.06</v>
      </c>
      <c r="F478" s="1" t="s">
        <v>59</v>
      </c>
      <c r="G478" s="3" t="s">
        <v>63</v>
      </c>
      <c r="H478" s="1">
        <f>VLOOKUP(loan_borrower[[#This Row],[member_id]],Borrower[],3,FALSE)</f>
        <v>16.3</v>
      </c>
      <c r="I478" s="1">
        <f>VLOOKUP(loan_borrower[[#This Row],[member_id]],Borrower[],4,FALSE)</f>
        <v>0</v>
      </c>
      <c r="J478" s="1" t="str">
        <f>VLOOKUP(loan_borrower[[#This Row],[member_id]],Borrower[],5,FALSE)</f>
        <v>Kansas</v>
      </c>
    </row>
    <row r="479" spans="1:10" x14ac:dyDescent="0.35">
      <c r="A479" s="1">
        <v>982</v>
      </c>
      <c r="B479" s="2">
        <v>136511704</v>
      </c>
      <c r="C479" s="1">
        <v>6000</v>
      </c>
      <c r="D479" s="1" t="s">
        <v>61</v>
      </c>
      <c r="E479" s="1">
        <v>6.67</v>
      </c>
      <c r="F479" s="1" t="s">
        <v>59</v>
      </c>
      <c r="G479" s="3" t="s">
        <v>64</v>
      </c>
      <c r="H479" s="1">
        <f>VLOOKUP(loan_borrower[[#This Row],[member_id]],Borrower[],3,FALSE)</f>
        <v>14.16</v>
      </c>
      <c r="I479" s="1">
        <f>VLOOKUP(loan_borrower[[#This Row],[member_id]],Borrower[],4,FALSE)</f>
        <v>0</v>
      </c>
      <c r="J479" s="1" t="str">
        <f>VLOOKUP(loan_borrower[[#This Row],[member_id]],Borrower[],5,FALSE)</f>
        <v>Georgia</v>
      </c>
    </row>
    <row r="480" spans="1:10" x14ac:dyDescent="0.35">
      <c r="A480" s="1">
        <v>984</v>
      </c>
      <c r="B480" s="2">
        <v>136010007</v>
      </c>
      <c r="C480" s="1">
        <v>40000</v>
      </c>
      <c r="D480" s="1" t="s">
        <v>58</v>
      </c>
      <c r="E480" s="1">
        <v>6.19</v>
      </c>
      <c r="F480" s="1" t="s">
        <v>59</v>
      </c>
      <c r="G480" s="3" t="s">
        <v>60</v>
      </c>
      <c r="H480" s="1">
        <f>VLOOKUP(loan_borrower[[#This Row],[member_id]],Borrower[],3,FALSE)</f>
        <v>7.7</v>
      </c>
      <c r="I480" s="1">
        <f>VLOOKUP(loan_borrower[[#This Row],[member_id]],Borrower[],4,FALSE)</f>
        <v>0</v>
      </c>
      <c r="J480" s="1" t="str">
        <f>VLOOKUP(loan_borrower[[#This Row],[member_id]],Borrower[],5,FALSE)</f>
        <v>California</v>
      </c>
    </row>
    <row r="481" spans="1:10" x14ac:dyDescent="0.35">
      <c r="A481" s="1">
        <v>985</v>
      </c>
      <c r="B481" s="2">
        <v>140723938</v>
      </c>
      <c r="C481" s="1">
        <v>13000</v>
      </c>
      <c r="D481" s="1" t="s">
        <v>58</v>
      </c>
      <c r="E481" s="1">
        <v>12.73</v>
      </c>
      <c r="F481" s="1" t="s">
        <v>59</v>
      </c>
      <c r="G481" s="3" t="s">
        <v>60</v>
      </c>
      <c r="H481" s="1">
        <f>VLOOKUP(loan_borrower[[#This Row],[member_id]],Borrower[],3,FALSE)</f>
        <v>24.67</v>
      </c>
      <c r="I481" s="1">
        <f>VLOOKUP(loan_borrower[[#This Row],[member_id]],Borrower[],4,FALSE)</f>
        <v>0</v>
      </c>
      <c r="J481" s="1" t="str">
        <f>VLOOKUP(loan_borrower[[#This Row],[member_id]],Borrower[],5,FALSE)</f>
        <v>Massachusetts</v>
      </c>
    </row>
    <row r="482" spans="1:10" x14ac:dyDescent="0.35">
      <c r="A482" s="1">
        <v>986</v>
      </c>
      <c r="B482" s="2">
        <v>126640206</v>
      </c>
      <c r="C482" s="1">
        <v>8500</v>
      </c>
      <c r="D482" s="1" t="s">
        <v>61</v>
      </c>
      <c r="E482" s="1">
        <v>24.85</v>
      </c>
      <c r="F482" s="1" t="s">
        <v>65</v>
      </c>
      <c r="G482" s="3" t="s">
        <v>60</v>
      </c>
      <c r="H482" s="1">
        <f>VLOOKUP(loan_borrower[[#This Row],[member_id]],Borrower[],3,FALSE)</f>
        <v>33.119999999999997</v>
      </c>
      <c r="I482" s="1">
        <f>VLOOKUP(loan_borrower[[#This Row],[member_id]],Borrower[],4,FALSE)</f>
        <v>0</v>
      </c>
      <c r="J482" s="1" t="str">
        <f>VLOOKUP(loan_borrower[[#This Row],[member_id]],Borrower[],5,FALSE)</f>
        <v>Texas</v>
      </c>
    </row>
    <row r="483" spans="1:10" x14ac:dyDescent="0.35">
      <c r="A483" s="1">
        <v>987</v>
      </c>
      <c r="B483" s="2">
        <v>140965958</v>
      </c>
      <c r="C483" s="1">
        <v>14400</v>
      </c>
      <c r="D483" s="1" t="s">
        <v>58</v>
      </c>
      <c r="E483" s="1">
        <v>10.47</v>
      </c>
      <c r="F483" s="1" t="s">
        <v>59</v>
      </c>
      <c r="G483" s="3" t="s">
        <v>60</v>
      </c>
      <c r="H483" s="1">
        <f>VLOOKUP(loan_borrower[[#This Row],[member_id]],Borrower[],3,FALSE)</f>
        <v>14.15</v>
      </c>
      <c r="I483" s="1">
        <f>VLOOKUP(loan_borrower[[#This Row],[member_id]],Borrower[],4,FALSE)</f>
        <v>0</v>
      </c>
      <c r="J483" s="1" t="str">
        <f>VLOOKUP(loan_borrower[[#This Row],[member_id]],Borrower[],5,FALSE)</f>
        <v>Connecticut</v>
      </c>
    </row>
    <row r="484" spans="1:10" x14ac:dyDescent="0.35">
      <c r="A484" s="1">
        <v>988</v>
      </c>
      <c r="B484" s="2">
        <v>129049731</v>
      </c>
      <c r="C484" s="1">
        <v>6000</v>
      </c>
      <c r="D484" s="1" t="s">
        <v>61</v>
      </c>
      <c r="E484" s="1">
        <v>5.32</v>
      </c>
      <c r="F484" s="1" t="s">
        <v>59</v>
      </c>
      <c r="G484" s="3" t="s">
        <v>60</v>
      </c>
      <c r="H484" s="1">
        <f>VLOOKUP(loan_borrower[[#This Row],[member_id]],Borrower[],3,FALSE)</f>
        <v>22.69</v>
      </c>
      <c r="I484" s="1">
        <f>VLOOKUP(loan_borrower[[#This Row],[member_id]],Borrower[],4,FALSE)</f>
        <v>0</v>
      </c>
      <c r="J484" s="1" t="str">
        <f>VLOOKUP(loan_borrower[[#This Row],[member_id]],Borrower[],5,FALSE)</f>
        <v>Texas</v>
      </c>
    </row>
    <row r="485" spans="1:10" x14ac:dyDescent="0.35">
      <c r="A485" s="1">
        <v>989</v>
      </c>
      <c r="B485" s="2">
        <v>137877679</v>
      </c>
      <c r="C485" s="1">
        <v>19000</v>
      </c>
      <c r="D485" s="1" t="s">
        <v>61</v>
      </c>
      <c r="E485" s="1">
        <v>6.11</v>
      </c>
      <c r="F485" s="1" t="s">
        <v>59</v>
      </c>
      <c r="G485" s="3" t="s">
        <v>60</v>
      </c>
      <c r="H485" s="1">
        <f>VLOOKUP(loan_borrower[[#This Row],[member_id]],Borrower[],3,FALSE)</f>
        <v>3.76</v>
      </c>
      <c r="I485" s="1">
        <f>VLOOKUP(loan_borrower[[#This Row],[member_id]],Borrower[],4,FALSE)</f>
        <v>0</v>
      </c>
      <c r="J485" s="1" t="str">
        <f>VLOOKUP(loan_borrower[[#This Row],[member_id]],Borrower[],5,FALSE)</f>
        <v>Texas</v>
      </c>
    </row>
    <row r="486" spans="1:10" x14ac:dyDescent="0.35">
      <c r="A486" s="1">
        <v>990</v>
      </c>
      <c r="B486" s="2">
        <v>140895929</v>
      </c>
      <c r="C486" s="1">
        <v>10000</v>
      </c>
      <c r="D486" s="1" t="s">
        <v>61</v>
      </c>
      <c r="E486" s="1">
        <v>6.67</v>
      </c>
      <c r="F486" s="1" t="s">
        <v>59</v>
      </c>
      <c r="G486" s="3" t="s">
        <v>63</v>
      </c>
      <c r="H486" s="1">
        <f>VLOOKUP(loan_borrower[[#This Row],[member_id]],Borrower[],3,FALSE)</f>
        <v>17.05</v>
      </c>
      <c r="I486" s="1">
        <f>VLOOKUP(loan_borrower[[#This Row],[member_id]],Borrower[],4,FALSE)</f>
        <v>0</v>
      </c>
      <c r="J486" s="1" t="str">
        <f>VLOOKUP(loan_borrower[[#This Row],[member_id]],Borrower[],5,FALSE)</f>
        <v>Arizona</v>
      </c>
    </row>
    <row r="487" spans="1:10" x14ac:dyDescent="0.35">
      <c r="A487" s="1">
        <v>991</v>
      </c>
      <c r="B487" s="2">
        <v>140314048</v>
      </c>
      <c r="C487" s="1">
        <v>8000</v>
      </c>
      <c r="D487" s="1" t="s">
        <v>61</v>
      </c>
      <c r="E487" s="1">
        <v>14.47</v>
      </c>
      <c r="F487" s="1" t="s">
        <v>59</v>
      </c>
      <c r="G487" s="3" t="s">
        <v>60</v>
      </c>
      <c r="H487" s="1">
        <f>VLOOKUP(loan_borrower[[#This Row],[member_id]],Borrower[],3,FALSE)</f>
        <v>27.35</v>
      </c>
      <c r="I487" s="1">
        <f>VLOOKUP(loan_borrower[[#This Row],[member_id]],Borrower[],4,FALSE)</f>
        <v>0</v>
      </c>
      <c r="J487" s="1" t="str">
        <f>VLOOKUP(loan_borrower[[#This Row],[member_id]],Borrower[],5,FALSE)</f>
        <v>South Carolina</v>
      </c>
    </row>
    <row r="488" spans="1:10" x14ac:dyDescent="0.35">
      <c r="A488" s="1">
        <v>992</v>
      </c>
      <c r="B488" s="2">
        <v>136417398</v>
      </c>
      <c r="C488" s="1">
        <v>11000</v>
      </c>
      <c r="D488" s="1" t="s">
        <v>58</v>
      </c>
      <c r="E488" s="1">
        <v>20.89</v>
      </c>
      <c r="F488" s="1" t="s">
        <v>59</v>
      </c>
      <c r="G488" s="3" t="s">
        <v>60</v>
      </c>
      <c r="H488" s="1">
        <f>VLOOKUP(loan_borrower[[#This Row],[member_id]],Borrower[],3,FALSE)</f>
        <v>26.23</v>
      </c>
      <c r="I488" s="1">
        <f>VLOOKUP(loan_borrower[[#This Row],[member_id]],Borrower[],4,FALSE)</f>
        <v>0</v>
      </c>
      <c r="J488" s="1" t="str">
        <f>VLOOKUP(loan_borrower[[#This Row],[member_id]],Borrower[],5,FALSE)</f>
        <v>California</v>
      </c>
    </row>
    <row r="489" spans="1:10" x14ac:dyDescent="0.35">
      <c r="A489" s="1">
        <v>993</v>
      </c>
      <c r="B489" s="2">
        <v>127630247</v>
      </c>
      <c r="C489" s="1">
        <v>16000</v>
      </c>
      <c r="D489" s="1" t="s">
        <v>58</v>
      </c>
      <c r="E489" s="1">
        <v>17.09</v>
      </c>
      <c r="F489" s="1" t="s">
        <v>59</v>
      </c>
      <c r="G489" s="3" t="s">
        <v>64</v>
      </c>
      <c r="H489" s="1">
        <f>VLOOKUP(loan_borrower[[#This Row],[member_id]],Borrower[],3,FALSE)</f>
        <v>18.579999999999998</v>
      </c>
      <c r="I489" s="1">
        <f>VLOOKUP(loan_borrower[[#This Row],[member_id]],Borrower[],4,FALSE)</f>
        <v>0</v>
      </c>
      <c r="J489" s="1" t="str">
        <f>VLOOKUP(loan_borrower[[#This Row],[member_id]],Borrower[],5,FALSE)</f>
        <v>Washington</v>
      </c>
    </row>
    <row r="490" spans="1:10" x14ac:dyDescent="0.35">
      <c r="A490" s="1">
        <v>994</v>
      </c>
      <c r="B490" s="2">
        <v>139326519</v>
      </c>
      <c r="C490" s="1">
        <v>24000</v>
      </c>
      <c r="D490" s="1" t="s">
        <v>61</v>
      </c>
      <c r="E490" s="1">
        <v>16.91</v>
      </c>
      <c r="F490" s="1" t="s">
        <v>59</v>
      </c>
      <c r="G490" s="3" t="s">
        <v>63</v>
      </c>
      <c r="H490" s="1">
        <f>VLOOKUP(loan_borrower[[#This Row],[member_id]],Borrower[],3,FALSE)</f>
        <v>26.31</v>
      </c>
      <c r="I490" s="1">
        <f>VLOOKUP(loan_borrower[[#This Row],[member_id]],Borrower[],4,FALSE)</f>
        <v>0</v>
      </c>
      <c r="J490" s="1" t="str">
        <f>VLOOKUP(loan_borrower[[#This Row],[member_id]],Borrower[],5,FALSE)</f>
        <v>California</v>
      </c>
    </row>
    <row r="491" spans="1:10" x14ac:dyDescent="0.35">
      <c r="A491" s="1">
        <v>995</v>
      </c>
      <c r="B491" s="2">
        <v>126341958</v>
      </c>
      <c r="C491" s="1">
        <v>14000</v>
      </c>
      <c r="D491" s="1" t="s">
        <v>58</v>
      </c>
      <c r="E491" s="1">
        <v>16.02</v>
      </c>
      <c r="F491" s="1" t="s">
        <v>59</v>
      </c>
      <c r="G491" s="3" t="s">
        <v>62</v>
      </c>
      <c r="H491" s="1">
        <f>VLOOKUP(loan_borrower[[#This Row],[member_id]],Borrower[],3,FALSE)</f>
        <v>36.880000000000003</v>
      </c>
      <c r="I491" s="1">
        <f>VLOOKUP(loan_borrower[[#This Row],[member_id]],Borrower[],4,FALSE)</f>
        <v>35.549999999999997</v>
      </c>
      <c r="J491" s="1" t="str">
        <f>VLOOKUP(loan_borrower[[#This Row],[member_id]],Borrower[],5,FALSE)</f>
        <v>North Carolina</v>
      </c>
    </row>
    <row r="492" spans="1:10" x14ac:dyDescent="0.35">
      <c r="A492" s="1">
        <v>996</v>
      </c>
      <c r="B492" s="2">
        <v>130348197</v>
      </c>
      <c r="C492" s="1">
        <v>30000</v>
      </c>
      <c r="D492" s="1" t="s">
        <v>61</v>
      </c>
      <c r="E492" s="1">
        <v>12.61</v>
      </c>
      <c r="F492" s="1" t="s">
        <v>59</v>
      </c>
      <c r="G492" s="3" t="s">
        <v>60</v>
      </c>
      <c r="H492" s="1">
        <f>VLOOKUP(loan_borrower[[#This Row],[member_id]],Borrower[],3,FALSE)</f>
        <v>16.77</v>
      </c>
      <c r="I492" s="1">
        <f>VLOOKUP(loan_borrower[[#This Row],[member_id]],Borrower[],4,FALSE)</f>
        <v>0</v>
      </c>
      <c r="J492" s="1" t="str">
        <f>VLOOKUP(loan_borrower[[#This Row],[member_id]],Borrower[],5,FALSE)</f>
        <v>Connecticut</v>
      </c>
    </row>
    <row r="493" spans="1:10" x14ac:dyDescent="0.35">
      <c r="A493" s="1">
        <v>998</v>
      </c>
      <c r="B493" s="2">
        <v>128664358</v>
      </c>
      <c r="C493" s="1">
        <v>8000</v>
      </c>
      <c r="D493" s="1" t="s">
        <v>61</v>
      </c>
      <c r="E493" s="1">
        <v>10.91</v>
      </c>
      <c r="F493" s="1" t="s">
        <v>59</v>
      </c>
      <c r="G493" s="3" t="s">
        <v>66</v>
      </c>
      <c r="H493" s="1">
        <f>VLOOKUP(loan_borrower[[#This Row],[member_id]],Borrower[],3,FALSE)</f>
        <v>15.06</v>
      </c>
      <c r="I493" s="1">
        <f>VLOOKUP(loan_borrower[[#This Row],[member_id]],Borrower[],4,FALSE)</f>
        <v>0</v>
      </c>
      <c r="J493" s="1" t="str">
        <f>VLOOKUP(loan_borrower[[#This Row],[member_id]],Borrower[],5,FALSE)</f>
        <v>Indiana</v>
      </c>
    </row>
    <row r="494" spans="1:10" x14ac:dyDescent="0.35">
      <c r="A494" s="1">
        <v>999</v>
      </c>
      <c r="B494" s="2">
        <v>129885393</v>
      </c>
      <c r="C494" s="1">
        <v>8000</v>
      </c>
      <c r="D494" s="1" t="s">
        <v>61</v>
      </c>
      <c r="E494" s="1">
        <v>6.07</v>
      </c>
      <c r="F494" s="1" t="s">
        <v>59</v>
      </c>
      <c r="G494" s="3" t="s">
        <v>66</v>
      </c>
      <c r="H494" s="1">
        <f>VLOOKUP(loan_borrower[[#This Row],[member_id]],Borrower[],3,FALSE)</f>
        <v>14.64</v>
      </c>
      <c r="I494" s="1">
        <f>VLOOKUP(loan_borrower[[#This Row],[member_id]],Borrower[],4,FALSE)</f>
        <v>0</v>
      </c>
      <c r="J494" s="1" t="str">
        <f>VLOOKUP(loan_borrower[[#This Row],[member_id]],Borrower[],5,FALSE)</f>
        <v>Oregon</v>
      </c>
    </row>
    <row r="495" spans="1:10" x14ac:dyDescent="0.35">
      <c r="A495" s="1">
        <v>1372</v>
      </c>
      <c r="B495" s="2">
        <v>127184629</v>
      </c>
      <c r="C495" s="1">
        <v>15000</v>
      </c>
      <c r="D495" s="1" t="s">
        <v>61</v>
      </c>
      <c r="E495" s="1">
        <v>6.72</v>
      </c>
      <c r="F495" s="1" t="s">
        <v>69</v>
      </c>
      <c r="G495" s="3" t="s">
        <v>71</v>
      </c>
      <c r="H495" s="1">
        <f>VLOOKUP(loan_borrower[[#This Row],[member_id]],Borrower[],3,FALSE)</f>
        <v>12.1</v>
      </c>
      <c r="I495" s="1">
        <f>VLOOKUP(loan_borrower[[#This Row],[member_id]],Borrower[],4,FALSE)</f>
        <v>0</v>
      </c>
      <c r="J495" s="1" t="str">
        <f>VLOOKUP(loan_borrower[[#This Row],[member_id]],Borrower[],5,FALSE)</f>
        <v>California</v>
      </c>
    </row>
    <row r="496" spans="1:10" x14ac:dyDescent="0.35">
      <c r="A496" s="1">
        <v>2612</v>
      </c>
      <c r="B496" s="2">
        <v>126867659</v>
      </c>
      <c r="C496" s="1">
        <v>12000</v>
      </c>
      <c r="D496" s="1" t="s">
        <v>58</v>
      </c>
      <c r="E496" s="1">
        <v>15.05</v>
      </c>
      <c r="F496" s="1" t="s">
        <v>68</v>
      </c>
      <c r="G496" s="3" t="s">
        <v>63</v>
      </c>
      <c r="H496" s="1">
        <f>VLOOKUP(loan_borrower[[#This Row],[member_id]],Borrower[],3,FALSE)</f>
        <v>11.58</v>
      </c>
      <c r="I496" s="1">
        <f>VLOOKUP(loan_borrower[[#This Row],[member_id]],Borrower[],4,FALSE)</f>
        <v>0</v>
      </c>
      <c r="J496" s="1" t="str">
        <f>VLOOKUP(loan_borrower[[#This Row],[member_id]],Borrower[],5,FALSE)</f>
        <v>Michigan</v>
      </c>
    </row>
    <row r="497" spans="1:10" x14ac:dyDescent="0.35">
      <c r="A497" s="1">
        <v>3610</v>
      </c>
      <c r="B497" s="2">
        <v>126432642</v>
      </c>
      <c r="C497" s="1">
        <v>30000</v>
      </c>
      <c r="D497" s="1" t="s">
        <v>58</v>
      </c>
      <c r="E497" s="1">
        <v>11.99</v>
      </c>
      <c r="F497" s="1" t="s">
        <v>68</v>
      </c>
      <c r="G497" s="3" t="s">
        <v>60</v>
      </c>
      <c r="H497" s="1">
        <f>VLOOKUP(loan_borrower[[#This Row],[member_id]],Borrower[],3,FALSE)</f>
        <v>60.76</v>
      </c>
      <c r="I497" s="1">
        <f>VLOOKUP(loan_borrower[[#This Row],[member_id]],Borrower[],4,FALSE)</f>
        <v>31.53</v>
      </c>
      <c r="J497" s="1" t="str">
        <f>VLOOKUP(loan_borrower[[#This Row],[member_id]],Borrower[],5,FALSE)</f>
        <v>Arizona</v>
      </c>
    </row>
    <row r="498" spans="1:10" x14ac:dyDescent="0.35">
      <c r="A498" s="1">
        <v>7207</v>
      </c>
      <c r="B498" s="2">
        <v>127064203</v>
      </c>
      <c r="C498" s="1">
        <v>17000</v>
      </c>
      <c r="D498" s="1" t="s">
        <v>58</v>
      </c>
      <c r="E498" s="1">
        <v>20</v>
      </c>
      <c r="F498" s="1" t="s">
        <v>68</v>
      </c>
      <c r="G498" s="3" t="s">
        <v>60</v>
      </c>
      <c r="H498" s="1">
        <f>VLOOKUP(loan_borrower[[#This Row],[member_id]],Borrower[],3,FALSE)</f>
        <v>23.18</v>
      </c>
      <c r="I498" s="1">
        <f>VLOOKUP(loan_borrower[[#This Row],[member_id]],Borrower[],4,FALSE)</f>
        <v>0</v>
      </c>
      <c r="J498" s="1" t="str">
        <f>VLOOKUP(loan_borrower[[#This Row],[member_id]],Borrower[],5,FALSE)</f>
        <v>Michigan</v>
      </c>
    </row>
    <row r="499" spans="1:10" x14ac:dyDescent="0.35">
      <c r="A499" s="1">
        <v>7971</v>
      </c>
      <c r="B499" s="2">
        <v>130145167</v>
      </c>
      <c r="C499" s="1">
        <v>7500</v>
      </c>
      <c r="D499" s="1" t="s">
        <v>61</v>
      </c>
      <c r="E499" s="1">
        <v>10.9</v>
      </c>
      <c r="F499" s="1" t="s">
        <v>68</v>
      </c>
      <c r="G499" s="3" t="s">
        <v>60</v>
      </c>
      <c r="H499" s="1">
        <f>VLOOKUP(loan_borrower[[#This Row],[member_id]],Borrower[],3,FALSE)</f>
        <v>34.950000000000003</v>
      </c>
      <c r="I499" s="1">
        <f>VLOOKUP(loan_borrower[[#This Row],[member_id]],Borrower[],4,FALSE)</f>
        <v>0</v>
      </c>
      <c r="J499" s="1" t="str">
        <f>VLOOKUP(loan_borrower[[#This Row],[member_id]],Borrower[],5,FALSE)</f>
        <v>Massachusetts</v>
      </c>
    </row>
    <row r="500" spans="1:10" x14ac:dyDescent="0.35">
      <c r="A500" s="1">
        <v>8855</v>
      </c>
      <c r="B500" s="2">
        <v>130045712</v>
      </c>
      <c r="C500" s="1">
        <v>6000</v>
      </c>
      <c r="D500" s="1" t="s">
        <v>61</v>
      </c>
      <c r="E500" s="1">
        <v>18.45</v>
      </c>
      <c r="F500" s="1" t="s">
        <v>68</v>
      </c>
      <c r="G500" s="3" t="s">
        <v>60</v>
      </c>
      <c r="H500" s="1">
        <f>VLOOKUP(loan_borrower[[#This Row],[member_id]],Borrower[],3,FALSE)</f>
        <v>12.36</v>
      </c>
      <c r="I500" s="1">
        <f>VLOOKUP(loan_borrower[[#This Row],[member_id]],Borrower[],4,FALSE)</f>
        <v>0</v>
      </c>
      <c r="J500" s="1" t="str">
        <f>VLOOKUP(loan_borrower[[#This Row],[member_id]],Borrower[],5,FALSE)</f>
        <v>California</v>
      </c>
    </row>
    <row r="501" spans="1:10" x14ac:dyDescent="0.35">
      <c r="A501" s="1">
        <v>8998</v>
      </c>
      <c r="B501" s="2">
        <v>129880417</v>
      </c>
      <c r="C501" s="1">
        <v>3600</v>
      </c>
      <c r="D501" s="1" t="s">
        <v>61</v>
      </c>
      <c r="E501" s="1">
        <v>10.9</v>
      </c>
      <c r="F501" s="1" t="s">
        <v>59</v>
      </c>
      <c r="G501" s="3" t="s">
        <v>60</v>
      </c>
      <c r="H501" s="1">
        <f>VLOOKUP(loan_borrower[[#This Row],[member_id]],Borrower[],3,FALSE)</f>
        <v>6.53</v>
      </c>
      <c r="I501" s="1">
        <f>VLOOKUP(loan_borrower[[#This Row],[member_id]],Borrower[],4,FALSE)</f>
        <v>0</v>
      </c>
      <c r="J501" s="1" t="str">
        <f>VLOOKUP(loan_borrower[[#This Row],[member_id]],Borrower[],5,FALSE)</f>
        <v>Texas</v>
      </c>
    </row>
    <row r="502" spans="1:10" x14ac:dyDescent="0.35">
      <c r="A502" s="1">
        <v>9274</v>
      </c>
      <c r="B502" s="2">
        <v>126182633</v>
      </c>
      <c r="C502" s="1">
        <v>10100</v>
      </c>
      <c r="D502" s="1" t="s">
        <v>61</v>
      </c>
      <c r="E502" s="1">
        <v>22.91</v>
      </c>
      <c r="F502" s="1" t="s">
        <v>68</v>
      </c>
      <c r="G502" s="3" t="s">
        <v>64</v>
      </c>
      <c r="H502" s="1">
        <f>VLOOKUP(loan_borrower[[#This Row],[member_id]],Borrower[],3,FALSE)</f>
        <v>17.5</v>
      </c>
      <c r="I502" s="1">
        <f>VLOOKUP(loan_borrower[[#This Row],[member_id]],Borrower[],4,FALSE)</f>
        <v>0</v>
      </c>
      <c r="J502" s="1" t="str">
        <f>VLOOKUP(loan_borrower[[#This Row],[member_id]],Borrower[],5,FALSE)</f>
        <v>Nevada</v>
      </c>
    </row>
    <row r="503" spans="1:10" x14ac:dyDescent="0.35">
      <c r="A503" s="1">
        <v>9980</v>
      </c>
      <c r="B503" s="2">
        <v>130712738</v>
      </c>
      <c r="C503" s="1">
        <v>12000</v>
      </c>
      <c r="D503" s="1" t="s">
        <v>58</v>
      </c>
      <c r="E503" s="1">
        <v>14.07</v>
      </c>
      <c r="F503" s="1" t="s">
        <v>68</v>
      </c>
      <c r="G503" s="3" t="s">
        <v>60</v>
      </c>
      <c r="H503" s="1">
        <f>VLOOKUP(loan_borrower[[#This Row],[member_id]],Borrower[],3,FALSE)</f>
        <v>14.74</v>
      </c>
      <c r="I503" s="1">
        <f>VLOOKUP(loan_borrower[[#This Row],[member_id]],Borrower[],4,FALSE)</f>
        <v>0</v>
      </c>
      <c r="J503" s="1" t="str">
        <f>VLOOKUP(loan_borrower[[#This Row],[member_id]],Borrower[],5,FALSE)</f>
        <v>Pennsylvania</v>
      </c>
    </row>
  </sheetData>
  <conditionalFormatting sqref="A1:A503 C1:G503">
    <cfRule type="cellIs" dxfId="6" priority="42" operator="equal">
      <formula>"  "</formula>
    </cfRule>
    <cfRule type="cellIs" dxfId="5" priority="43" operator="equal">
      <formula>"' ' "</formula>
    </cfRule>
    <cfRule type="duplicateValues" priority="44"/>
  </conditionalFormatting>
  <conditionalFormatting sqref="B1:B503">
    <cfRule type="duplicateValues" dxfId="4" priority="1"/>
    <cfRule type="duplicateValues" dxfId="3" priority="2"/>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6D0BE-D5C8-4A34-90B1-7F167F651579}">
  <dimension ref="A1:I53"/>
  <sheetViews>
    <sheetView workbookViewId="0">
      <selection activeCell="P18" sqref="P18"/>
    </sheetView>
  </sheetViews>
  <sheetFormatPr defaultRowHeight="14.5" x14ac:dyDescent="0.35"/>
  <cols>
    <col min="1" max="1" width="11.36328125" customWidth="1"/>
    <col min="2" max="2" width="20.08984375" customWidth="1"/>
    <col min="5" max="5" width="17.81640625" bestFit="1" customWidth="1"/>
    <col min="6" max="6" width="16.453125" bestFit="1" customWidth="1"/>
  </cols>
  <sheetData>
    <row r="1" spans="1:9" ht="15" thickBot="1" x14ac:dyDescent="0.4">
      <c r="A1" s="8" t="s">
        <v>145</v>
      </c>
      <c r="E1" s="8" t="s">
        <v>144</v>
      </c>
      <c r="H1" s="8" t="s">
        <v>143</v>
      </c>
    </row>
    <row r="2" spans="1:9" ht="29.5" thickBot="1" x14ac:dyDescent="0.4">
      <c r="A2" s="5" t="s">
        <v>78</v>
      </c>
      <c r="B2" s="5" t="s">
        <v>77</v>
      </c>
      <c r="E2" s="6" t="s">
        <v>140</v>
      </c>
      <c r="F2" t="s">
        <v>142</v>
      </c>
      <c r="H2" t="str" cm="1">
        <f t="array" ref="H2:I46">_xlfn._xlws.FILTER(E3:F47,F3:F47&gt;Dashboard!J6)</f>
        <v>Alabama</v>
      </c>
      <c r="I2">
        <v>88700</v>
      </c>
    </row>
    <row r="3" spans="1:9" ht="15" thickBot="1" x14ac:dyDescent="0.4">
      <c r="A3" s="4" t="s">
        <v>37</v>
      </c>
      <c r="B3" s="4" t="s">
        <v>79</v>
      </c>
      <c r="E3" s="7" t="s">
        <v>79</v>
      </c>
      <c r="F3">
        <v>88700</v>
      </c>
      <c r="H3" t="str">
        <v>Arizona</v>
      </c>
      <c r="I3">
        <v>221600</v>
      </c>
    </row>
    <row r="4" spans="1:9" ht="15" thickBot="1" x14ac:dyDescent="0.4">
      <c r="A4" s="4" t="s">
        <v>41</v>
      </c>
      <c r="B4" s="4" t="s">
        <v>80</v>
      </c>
      <c r="E4" s="7" t="s">
        <v>81</v>
      </c>
      <c r="F4">
        <v>221600</v>
      </c>
      <c r="H4" t="str">
        <v>Arkansas</v>
      </c>
      <c r="I4">
        <v>31000</v>
      </c>
    </row>
    <row r="5" spans="1:9" ht="15" thickBot="1" x14ac:dyDescent="0.4">
      <c r="A5" s="4" t="s">
        <v>10</v>
      </c>
      <c r="B5" s="4" t="s">
        <v>81</v>
      </c>
      <c r="E5" s="7" t="s">
        <v>82</v>
      </c>
      <c r="F5">
        <v>31000</v>
      </c>
      <c r="H5" t="str">
        <v>California</v>
      </c>
      <c r="I5">
        <v>1146700</v>
      </c>
    </row>
    <row r="6" spans="1:9" ht="15" thickBot="1" x14ac:dyDescent="0.4">
      <c r="A6" s="4" t="s">
        <v>12</v>
      </c>
      <c r="B6" s="4" t="s">
        <v>82</v>
      </c>
      <c r="E6" s="7" t="s">
        <v>83</v>
      </c>
      <c r="F6">
        <v>1146700</v>
      </c>
      <c r="H6" t="str">
        <v>Colorado</v>
      </c>
      <c r="I6">
        <v>146200</v>
      </c>
    </row>
    <row r="7" spans="1:9" ht="15" thickBot="1" x14ac:dyDescent="0.4">
      <c r="A7" s="4" t="s">
        <v>6</v>
      </c>
      <c r="B7" s="4" t="s">
        <v>83</v>
      </c>
      <c r="E7" s="7" t="s">
        <v>84</v>
      </c>
      <c r="F7">
        <v>146200</v>
      </c>
      <c r="H7" t="str">
        <v>Connecticut</v>
      </c>
      <c r="I7">
        <v>274075</v>
      </c>
    </row>
    <row r="8" spans="1:9" ht="15" thickBot="1" x14ac:dyDescent="0.4">
      <c r="A8" s="4" t="s">
        <v>27</v>
      </c>
      <c r="B8" s="4" t="s">
        <v>84</v>
      </c>
      <c r="E8" s="7" t="s">
        <v>85</v>
      </c>
      <c r="F8">
        <v>274075</v>
      </c>
      <c r="H8" t="str">
        <v>Delaware</v>
      </c>
      <c r="I8">
        <v>29500</v>
      </c>
    </row>
    <row r="9" spans="1:9" ht="15" thickBot="1" x14ac:dyDescent="0.4">
      <c r="A9" s="4" t="s">
        <v>4</v>
      </c>
      <c r="B9" s="4" t="s">
        <v>85</v>
      </c>
      <c r="E9" s="7" t="s">
        <v>86</v>
      </c>
      <c r="F9">
        <v>29500</v>
      </c>
      <c r="H9" t="str">
        <v>District of Columbia</v>
      </c>
      <c r="I9">
        <v>44225</v>
      </c>
    </row>
    <row r="10" spans="1:9" ht="15" thickBot="1" x14ac:dyDescent="0.4">
      <c r="A10" s="4" t="s">
        <v>51</v>
      </c>
      <c r="B10" s="4" t="s">
        <v>86</v>
      </c>
      <c r="E10" s="7" t="s">
        <v>87</v>
      </c>
      <c r="F10">
        <v>44225</v>
      </c>
      <c r="H10" t="str">
        <v>Florida</v>
      </c>
      <c r="I10">
        <v>477025</v>
      </c>
    </row>
    <row r="11" spans="1:9" ht="15" thickBot="1" x14ac:dyDescent="0.4">
      <c r="A11" s="4" t="s">
        <v>46</v>
      </c>
      <c r="B11" s="4" t="s">
        <v>87</v>
      </c>
      <c r="E11" s="7" t="s">
        <v>88</v>
      </c>
      <c r="F11">
        <v>477025</v>
      </c>
      <c r="H11" t="str">
        <v>Georgia</v>
      </c>
      <c r="I11">
        <v>146775</v>
      </c>
    </row>
    <row r="12" spans="1:9" ht="15" thickBot="1" x14ac:dyDescent="0.4">
      <c r="A12" s="4" t="s">
        <v>7</v>
      </c>
      <c r="B12" s="4" t="s">
        <v>88</v>
      </c>
      <c r="E12" s="7" t="s">
        <v>89</v>
      </c>
      <c r="F12">
        <v>146775</v>
      </c>
      <c r="H12" t="str">
        <v>Hawaii</v>
      </c>
      <c r="I12">
        <v>18800</v>
      </c>
    </row>
    <row r="13" spans="1:9" ht="15" thickBot="1" x14ac:dyDescent="0.4">
      <c r="A13" s="4" t="s">
        <v>15</v>
      </c>
      <c r="B13" s="4" t="s">
        <v>89</v>
      </c>
      <c r="E13" s="7" t="s">
        <v>90</v>
      </c>
      <c r="F13">
        <v>18800</v>
      </c>
      <c r="H13" t="str">
        <v>Illinois</v>
      </c>
      <c r="I13">
        <v>286100</v>
      </c>
    </row>
    <row r="14" spans="1:9" ht="15" thickBot="1" x14ac:dyDescent="0.4">
      <c r="A14" s="4" t="s">
        <v>30</v>
      </c>
      <c r="B14" s="4" t="s">
        <v>90</v>
      </c>
      <c r="E14" s="7" t="s">
        <v>93</v>
      </c>
      <c r="F14">
        <v>286100</v>
      </c>
      <c r="H14" t="str">
        <v>Indiana</v>
      </c>
      <c r="I14">
        <v>210925</v>
      </c>
    </row>
    <row r="15" spans="1:9" ht="15" thickBot="1" x14ac:dyDescent="0.4">
      <c r="A15" s="4" t="s">
        <v>92</v>
      </c>
      <c r="B15" s="4" t="s">
        <v>91</v>
      </c>
      <c r="E15" s="7" t="s">
        <v>94</v>
      </c>
      <c r="F15">
        <v>210925</v>
      </c>
      <c r="H15" t="str">
        <v>Kansas</v>
      </c>
      <c r="I15">
        <v>72600</v>
      </c>
    </row>
    <row r="16" spans="1:9" ht="15" thickBot="1" x14ac:dyDescent="0.4">
      <c r="A16" s="4" t="s">
        <v>9</v>
      </c>
      <c r="B16" s="4" t="s">
        <v>93</v>
      </c>
      <c r="E16" s="7" t="s">
        <v>97</v>
      </c>
      <c r="F16">
        <v>72600</v>
      </c>
      <c r="H16" t="str">
        <v>Louisiana</v>
      </c>
      <c r="I16">
        <v>43000</v>
      </c>
    </row>
    <row r="17" spans="1:9" ht="15" thickBot="1" x14ac:dyDescent="0.4">
      <c r="A17" s="4" t="s">
        <v>13</v>
      </c>
      <c r="B17" s="4" t="s">
        <v>94</v>
      </c>
      <c r="E17" s="7" t="s">
        <v>99</v>
      </c>
      <c r="F17">
        <v>43000</v>
      </c>
      <c r="H17" t="str">
        <v>Maine</v>
      </c>
      <c r="I17">
        <v>10000</v>
      </c>
    </row>
    <row r="18" spans="1:9" ht="15" thickBot="1" x14ac:dyDescent="0.4">
      <c r="A18" s="4" t="s">
        <v>96</v>
      </c>
      <c r="B18" s="4" t="s">
        <v>95</v>
      </c>
      <c r="E18" s="7" t="s">
        <v>100</v>
      </c>
      <c r="F18">
        <v>10000</v>
      </c>
      <c r="H18" t="str">
        <v>Maryland</v>
      </c>
      <c r="I18">
        <v>143125</v>
      </c>
    </row>
    <row r="19" spans="1:9" ht="15" thickBot="1" x14ac:dyDescent="0.4">
      <c r="A19" s="4" t="s">
        <v>49</v>
      </c>
      <c r="B19" s="4" t="s">
        <v>97</v>
      </c>
      <c r="E19" s="7" t="s">
        <v>101</v>
      </c>
      <c r="F19">
        <v>143125</v>
      </c>
      <c r="H19" t="str">
        <v>Massachusetts</v>
      </c>
      <c r="I19">
        <v>112500</v>
      </c>
    </row>
    <row r="20" spans="1:9" ht="15" thickBot="1" x14ac:dyDescent="0.4">
      <c r="A20" s="4" t="s">
        <v>48</v>
      </c>
      <c r="B20" s="4" t="s">
        <v>98</v>
      </c>
      <c r="E20" s="7" t="s">
        <v>102</v>
      </c>
      <c r="F20">
        <v>112500</v>
      </c>
      <c r="H20" t="str">
        <v>Michigan</v>
      </c>
      <c r="I20">
        <v>207700</v>
      </c>
    </row>
    <row r="21" spans="1:9" ht="15" thickBot="1" x14ac:dyDescent="0.4">
      <c r="A21" s="4" t="s">
        <v>35</v>
      </c>
      <c r="B21" s="4" t="s">
        <v>99</v>
      </c>
      <c r="E21" s="7" t="s">
        <v>103</v>
      </c>
      <c r="F21">
        <v>207700</v>
      </c>
      <c r="H21" t="str">
        <v>Minnesota</v>
      </c>
      <c r="I21">
        <v>83850</v>
      </c>
    </row>
    <row r="22" spans="1:9" ht="15" thickBot="1" x14ac:dyDescent="0.4">
      <c r="A22" s="4" t="s">
        <v>43</v>
      </c>
      <c r="B22" s="4" t="s">
        <v>100</v>
      </c>
      <c r="E22" s="7" t="s">
        <v>104</v>
      </c>
      <c r="F22">
        <v>83850</v>
      </c>
      <c r="H22" t="str">
        <v>Mississippi</v>
      </c>
      <c r="I22">
        <v>21000</v>
      </c>
    </row>
    <row r="23" spans="1:9" ht="15" thickBot="1" x14ac:dyDescent="0.4">
      <c r="A23" s="4" t="s">
        <v>34</v>
      </c>
      <c r="B23" s="4" t="s">
        <v>101</v>
      </c>
      <c r="E23" s="7" t="s">
        <v>105</v>
      </c>
      <c r="F23">
        <v>21000</v>
      </c>
      <c r="H23" t="str">
        <v>Missouri</v>
      </c>
      <c r="I23">
        <v>158400</v>
      </c>
    </row>
    <row r="24" spans="1:9" ht="15" thickBot="1" x14ac:dyDescent="0.4">
      <c r="A24" s="4" t="s">
        <v>42</v>
      </c>
      <c r="B24" s="4" t="s">
        <v>102</v>
      </c>
      <c r="E24" s="7" t="s">
        <v>106</v>
      </c>
      <c r="F24">
        <v>158400</v>
      </c>
      <c r="H24" t="str">
        <v>Montana</v>
      </c>
      <c r="I24">
        <v>18000</v>
      </c>
    </row>
    <row r="25" spans="1:9" ht="15" thickBot="1" x14ac:dyDescent="0.4">
      <c r="A25" s="4" t="s">
        <v>18</v>
      </c>
      <c r="B25" s="4" t="s">
        <v>103</v>
      </c>
      <c r="E25" s="7" t="s">
        <v>107</v>
      </c>
      <c r="F25">
        <v>18000</v>
      </c>
      <c r="H25" t="str">
        <v>Nebraska</v>
      </c>
      <c r="I25">
        <v>57200</v>
      </c>
    </row>
    <row r="26" spans="1:9" ht="15" thickBot="1" x14ac:dyDescent="0.4">
      <c r="A26" s="4" t="s">
        <v>28</v>
      </c>
      <c r="B26" s="4" t="s">
        <v>104</v>
      </c>
      <c r="E26" s="7" t="s">
        <v>108</v>
      </c>
      <c r="F26">
        <v>57200</v>
      </c>
      <c r="H26" t="str">
        <v>Nevada</v>
      </c>
      <c r="I26">
        <v>100600</v>
      </c>
    </row>
    <row r="27" spans="1:9" ht="15" thickBot="1" x14ac:dyDescent="0.4">
      <c r="A27" s="4" t="s">
        <v>14</v>
      </c>
      <c r="B27" s="4" t="s">
        <v>105</v>
      </c>
      <c r="E27" s="7" t="s">
        <v>109</v>
      </c>
      <c r="F27">
        <v>100600</v>
      </c>
      <c r="H27" t="str">
        <v>New Hampshire</v>
      </c>
      <c r="I27">
        <v>18000</v>
      </c>
    </row>
    <row r="28" spans="1:9" ht="15" thickBot="1" x14ac:dyDescent="0.4">
      <c r="A28" s="4" t="s">
        <v>29</v>
      </c>
      <c r="B28" s="4" t="s">
        <v>106</v>
      </c>
      <c r="E28" s="7" t="s">
        <v>110</v>
      </c>
      <c r="F28">
        <v>18000</v>
      </c>
      <c r="H28" t="str">
        <v>New Jersey</v>
      </c>
      <c r="I28">
        <v>287325</v>
      </c>
    </row>
    <row r="29" spans="1:9" ht="15" thickBot="1" x14ac:dyDescent="0.4">
      <c r="A29" s="4" t="s">
        <v>44</v>
      </c>
      <c r="B29" s="4" t="s">
        <v>107</v>
      </c>
      <c r="E29" s="7" t="s">
        <v>111</v>
      </c>
      <c r="F29">
        <v>287325</v>
      </c>
      <c r="H29" t="str">
        <v>New Mexico</v>
      </c>
      <c r="I29">
        <v>3200</v>
      </c>
    </row>
    <row r="30" spans="1:9" ht="15" thickBot="1" x14ac:dyDescent="0.4">
      <c r="A30" s="4" t="s">
        <v>47</v>
      </c>
      <c r="B30" s="4" t="s">
        <v>108</v>
      </c>
      <c r="E30" s="7" t="s">
        <v>112</v>
      </c>
      <c r="F30">
        <v>3200</v>
      </c>
      <c r="H30" t="str">
        <v>New York</v>
      </c>
      <c r="I30">
        <v>751450</v>
      </c>
    </row>
    <row r="31" spans="1:9" ht="15" thickBot="1" x14ac:dyDescent="0.4">
      <c r="A31" s="4" t="s">
        <v>31</v>
      </c>
      <c r="B31" s="4" t="s">
        <v>109</v>
      </c>
      <c r="E31" s="7" t="s">
        <v>113</v>
      </c>
      <c r="F31">
        <v>751450</v>
      </c>
      <c r="H31" t="str">
        <v>North Carolina</v>
      </c>
      <c r="I31">
        <v>340375</v>
      </c>
    </row>
    <row r="32" spans="1:9" ht="15" thickBot="1" x14ac:dyDescent="0.4">
      <c r="A32" s="4" t="s">
        <v>5</v>
      </c>
      <c r="B32" s="4" t="s">
        <v>110</v>
      </c>
      <c r="E32" s="7" t="s">
        <v>114</v>
      </c>
      <c r="F32">
        <v>340375</v>
      </c>
      <c r="H32" t="str">
        <v>North Dakota</v>
      </c>
      <c r="I32">
        <v>21000</v>
      </c>
    </row>
    <row r="33" spans="1:9" ht="15" thickBot="1" x14ac:dyDescent="0.4">
      <c r="A33" s="4" t="s">
        <v>23</v>
      </c>
      <c r="B33" s="4" t="s">
        <v>111</v>
      </c>
      <c r="E33" s="7" t="s">
        <v>115</v>
      </c>
      <c r="F33">
        <v>21000</v>
      </c>
      <c r="H33" t="str">
        <v>Ohio</v>
      </c>
      <c r="I33">
        <v>279900</v>
      </c>
    </row>
    <row r="34" spans="1:9" ht="15" thickBot="1" x14ac:dyDescent="0.4">
      <c r="A34" s="4" t="s">
        <v>40</v>
      </c>
      <c r="B34" s="4" t="s">
        <v>112</v>
      </c>
      <c r="E34" s="7" t="s">
        <v>116</v>
      </c>
      <c r="F34">
        <v>279900</v>
      </c>
      <c r="H34" t="str">
        <v>Oklahoma</v>
      </c>
      <c r="I34">
        <v>82400</v>
      </c>
    </row>
    <row r="35" spans="1:9" ht="15" thickBot="1" x14ac:dyDescent="0.4">
      <c r="A35" s="4" t="s">
        <v>11</v>
      </c>
      <c r="B35" s="4" t="s">
        <v>113</v>
      </c>
      <c r="E35" s="7" t="s">
        <v>117</v>
      </c>
      <c r="F35">
        <v>82400</v>
      </c>
      <c r="H35" t="str">
        <v>Oregon</v>
      </c>
      <c r="I35">
        <v>141000</v>
      </c>
    </row>
    <row r="36" spans="1:9" ht="15" thickBot="1" x14ac:dyDescent="0.4">
      <c r="A36" s="4" t="s">
        <v>19</v>
      </c>
      <c r="B36" s="4" t="s">
        <v>114</v>
      </c>
      <c r="E36" s="7" t="s">
        <v>118</v>
      </c>
      <c r="F36">
        <v>141000</v>
      </c>
      <c r="H36" t="str">
        <v>Pennsylvania</v>
      </c>
      <c r="I36">
        <v>228250</v>
      </c>
    </row>
    <row r="37" spans="1:9" ht="15" thickBot="1" x14ac:dyDescent="0.4">
      <c r="A37" s="4" t="s">
        <v>39</v>
      </c>
      <c r="B37" s="4" t="s">
        <v>115</v>
      </c>
      <c r="E37" s="7" t="s">
        <v>119</v>
      </c>
      <c r="F37">
        <v>228250</v>
      </c>
      <c r="H37" t="str">
        <v>Rhode Island</v>
      </c>
      <c r="I37">
        <v>51000</v>
      </c>
    </row>
    <row r="38" spans="1:9" ht="15" thickBot="1" x14ac:dyDescent="0.4">
      <c r="A38" s="4" t="s">
        <v>17</v>
      </c>
      <c r="B38" s="4" t="s">
        <v>116</v>
      </c>
      <c r="E38" s="7" t="s">
        <v>120</v>
      </c>
      <c r="F38">
        <v>51000</v>
      </c>
      <c r="H38" t="str">
        <v>South Carolina</v>
      </c>
      <c r="I38">
        <v>46600</v>
      </c>
    </row>
    <row r="39" spans="1:9" ht="15" thickBot="1" x14ac:dyDescent="0.4">
      <c r="A39" s="4" t="s">
        <v>8</v>
      </c>
      <c r="B39" s="4" t="s">
        <v>117</v>
      </c>
      <c r="E39" s="7" t="s">
        <v>121</v>
      </c>
      <c r="F39">
        <v>46600</v>
      </c>
      <c r="H39" t="str">
        <v>Tennessee</v>
      </c>
      <c r="I39">
        <v>116500</v>
      </c>
    </row>
    <row r="40" spans="1:9" ht="15" thickBot="1" x14ac:dyDescent="0.4">
      <c r="A40" s="4" t="s">
        <v>24</v>
      </c>
      <c r="B40" s="4" t="s">
        <v>118</v>
      </c>
      <c r="E40" s="7" t="s">
        <v>123</v>
      </c>
      <c r="F40">
        <v>116500</v>
      </c>
      <c r="H40" t="str">
        <v>Texas</v>
      </c>
      <c r="I40">
        <v>889175</v>
      </c>
    </row>
    <row r="41" spans="1:9" ht="15" thickBot="1" x14ac:dyDescent="0.4">
      <c r="A41" s="4" t="s">
        <v>26</v>
      </c>
      <c r="B41" s="4" t="s">
        <v>119</v>
      </c>
      <c r="E41" s="7" t="s">
        <v>124</v>
      </c>
      <c r="F41">
        <v>889175</v>
      </c>
      <c r="H41" t="str">
        <v>Utah</v>
      </c>
      <c r="I41">
        <v>103700</v>
      </c>
    </row>
    <row r="42" spans="1:9" ht="15" thickBot="1" x14ac:dyDescent="0.4">
      <c r="A42" s="4" t="s">
        <v>36</v>
      </c>
      <c r="B42" s="4" t="s">
        <v>120</v>
      </c>
      <c r="E42" s="7" t="s">
        <v>125</v>
      </c>
      <c r="F42">
        <v>103700</v>
      </c>
      <c r="H42" t="str">
        <v>Vermont</v>
      </c>
      <c r="I42">
        <v>30075</v>
      </c>
    </row>
    <row r="43" spans="1:9" ht="15" thickBot="1" x14ac:dyDescent="0.4">
      <c r="A43" s="4" t="s">
        <v>33</v>
      </c>
      <c r="B43" s="4" t="s">
        <v>121</v>
      </c>
      <c r="E43" s="7" t="s">
        <v>126</v>
      </c>
      <c r="F43">
        <v>30075</v>
      </c>
      <c r="H43" t="str">
        <v>Virginia</v>
      </c>
      <c r="I43">
        <v>289025</v>
      </c>
    </row>
    <row r="44" spans="1:9" ht="15" thickBot="1" x14ac:dyDescent="0.4">
      <c r="A44" s="4" t="s">
        <v>50</v>
      </c>
      <c r="B44" s="4" t="s">
        <v>122</v>
      </c>
      <c r="E44" s="7" t="s">
        <v>127</v>
      </c>
      <c r="F44">
        <v>289025</v>
      </c>
      <c r="H44" t="str">
        <v>Washington</v>
      </c>
      <c r="I44">
        <v>141050</v>
      </c>
    </row>
    <row r="45" spans="1:9" ht="15" thickBot="1" x14ac:dyDescent="0.4">
      <c r="A45" s="4" t="s">
        <v>38</v>
      </c>
      <c r="B45" s="4" t="s">
        <v>123</v>
      </c>
      <c r="E45" s="7" t="s">
        <v>128</v>
      </c>
      <c r="F45">
        <v>141050</v>
      </c>
      <c r="H45" t="str">
        <v>West Virginia</v>
      </c>
      <c r="I45">
        <v>36000</v>
      </c>
    </row>
    <row r="46" spans="1:9" ht="15" thickBot="1" x14ac:dyDescent="0.4">
      <c r="A46" s="4" t="s">
        <v>20</v>
      </c>
      <c r="B46" s="4" t="s">
        <v>124</v>
      </c>
      <c r="E46" s="7" t="s">
        <v>129</v>
      </c>
      <c r="F46">
        <v>36000</v>
      </c>
      <c r="H46" t="str">
        <v>Wisconsin</v>
      </c>
      <c r="I46">
        <v>86650</v>
      </c>
    </row>
    <row r="47" spans="1:9" ht="15" thickBot="1" x14ac:dyDescent="0.4">
      <c r="A47" s="4" t="s">
        <v>21</v>
      </c>
      <c r="B47" s="4" t="s">
        <v>125</v>
      </c>
      <c r="E47" s="7" t="s">
        <v>130</v>
      </c>
      <c r="F47">
        <v>86650</v>
      </c>
    </row>
    <row r="48" spans="1:9" ht="15" thickBot="1" x14ac:dyDescent="0.4">
      <c r="A48" s="4" t="s">
        <v>25</v>
      </c>
      <c r="B48" s="4" t="s">
        <v>126</v>
      </c>
      <c r="E48" s="7" t="s">
        <v>141</v>
      </c>
      <c r="F48">
        <v>8092275</v>
      </c>
    </row>
    <row r="49" spans="1:2" ht="15" thickBot="1" x14ac:dyDescent="0.4">
      <c r="A49" s="4" t="s">
        <v>22</v>
      </c>
      <c r="B49" s="4" t="s">
        <v>127</v>
      </c>
    </row>
    <row r="50" spans="1:2" ht="15" thickBot="1" x14ac:dyDescent="0.4">
      <c r="A50" s="4" t="s">
        <v>16</v>
      </c>
      <c r="B50" s="4" t="s">
        <v>128</v>
      </c>
    </row>
    <row r="51" spans="1:2" ht="15" thickBot="1" x14ac:dyDescent="0.4">
      <c r="A51" s="4" t="s">
        <v>45</v>
      </c>
      <c r="B51" s="4" t="s">
        <v>129</v>
      </c>
    </row>
    <row r="52" spans="1:2" ht="15" thickBot="1" x14ac:dyDescent="0.4">
      <c r="A52" s="4" t="s">
        <v>32</v>
      </c>
      <c r="B52" s="4" t="s">
        <v>130</v>
      </c>
    </row>
    <row r="53" spans="1:2" ht="15" thickBot="1" x14ac:dyDescent="0.4">
      <c r="A53" s="4" t="s">
        <v>132</v>
      </c>
      <c r="B53" s="4"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0BA69-279B-4D2F-9431-50F3EDF040D9}">
  <dimension ref="A3:K11"/>
  <sheetViews>
    <sheetView showGridLines="0" tabSelected="1" topLeftCell="A13" workbookViewId="0">
      <selection activeCell="J7" sqref="J7"/>
    </sheetView>
  </sheetViews>
  <sheetFormatPr defaultRowHeight="14.5" x14ac:dyDescent="0.35"/>
  <cols>
    <col min="1" max="1" width="17.1796875" style="10" customWidth="1"/>
    <col min="2" max="2" width="16.6328125" style="10" customWidth="1"/>
    <col min="3" max="3" width="10.90625" style="10" customWidth="1"/>
    <col min="4" max="6" width="8.7265625" style="10"/>
    <col min="7" max="7" width="6.6328125" style="10" customWidth="1"/>
    <col min="8" max="8" width="8.7265625" style="10" customWidth="1"/>
    <col min="9" max="9" width="37.7265625" style="10" customWidth="1"/>
    <col min="10" max="16384" width="8.7265625" style="10"/>
  </cols>
  <sheetData>
    <row r="3" spans="1:11" x14ac:dyDescent="0.35">
      <c r="A3" s="11" t="s">
        <v>133</v>
      </c>
      <c r="B3" s="12">
        <v>152</v>
      </c>
      <c r="H3" s="14" t="s">
        <v>146</v>
      </c>
      <c r="I3" s="14"/>
      <c r="J3" s="14"/>
      <c r="K3" s="14"/>
    </row>
    <row r="4" spans="1:11" x14ac:dyDescent="0.35">
      <c r="H4" s="14"/>
      <c r="I4" s="14"/>
      <c r="J4" s="14"/>
      <c r="K4" s="14"/>
    </row>
    <row r="5" spans="1:11" x14ac:dyDescent="0.35">
      <c r="A5" s="10" t="s">
        <v>134</v>
      </c>
    </row>
    <row r="6" spans="1:11" x14ac:dyDescent="0.35">
      <c r="A6" s="11" t="s">
        <v>77</v>
      </c>
      <c r="B6" s="11" t="s">
        <v>2</v>
      </c>
      <c r="I6" s="12" t="s">
        <v>139</v>
      </c>
      <c r="J6" s="11">
        <v>0</v>
      </c>
    </row>
    <row r="7" spans="1:11" x14ac:dyDescent="0.35">
      <c r="A7" s="12" t="str">
        <f>VLOOKUP(B3,loan_borrower[],10,FALSE)</f>
        <v>Arizona</v>
      </c>
      <c r="B7" s="9">
        <f>IF(VLOOKUP($B$3,loan_borrower[],9,FALSE)=0, VLOOKUP($B$3,loan_borrower[],8,FALSE), VLOOKUP($B$3,loan_borrower[],9,FALSE))</f>
        <v>14.05</v>
      </c>
    </row>
    <row r="9" spans="1:11" x14ac:dyDescent="0.35">
      <c r="A9" s="10" t="s">
        <v>135</v>
      </c>
    </row>
    <row r="10" spans="1:11" x14ac:dyDescent="0.35">
      <c r="A10" s="11" t="s">
        <v>136</v>
      </c>
      <c r="B10" s="11" t="s">
        <v>138</v>
      </c>
      <c r="C10" s="11" t="s">
        <v>137</v>
      </c>
    </row>
    <row r="11" spans="1:11" x14ac:dyDescent="0.35">
      <c r="A11" s="12">
        <f>VLOOKUP($B$3, loan_borrower[],2, FALSE)</f>
        <v>128318256</v>
      </c>
      <c r="B11" s="12" t="str">
        <f>VLOOKUP($B$3, loan_borrower[],7, FALSE)</f>
        <v>Debt consolidation</v>
      </c>
      <c r="C11" s="12" t="str">
        <f>VLOOKUP($B$3, loan_borrower[],6, FALSE)</f>
        <v>Current</v>
      </c>
    </row>
  </sheetData>
  <mergeCells count="1">
    <mergeCell ref="H3:K4"/>
  </mergeCells>
  <conditionalFormatting sqref="B7">
    <cfRule type="cellIs" dxfId="2" priority="1" operator="between">
      <formula>36</formula>
      <formula>50</formula>
    </cfRule>
    <cfRule type="cellIs" dxfId="1" priority="2" operator="lessThan">
      <formula>36</formula>
    </cfRule>
    <cfRule type="cellIs" dxfId="0" priority="3" operator="greaterThan">
      <formula>50</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E663DA2D-5E6B-47C0-BE21-533045FBA661}">
          <x14:formula1>
            <xm:f>Loan_Borrower!$A$2:$A$503</xm:f>
          </x14:formula1>
          <xm:sqref>B3</xm:sqref>
        </x14:dataValidation>
      </x14:dataValidation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Borrower</vt:lpstr>
      <vt:lpstr>Loan_Borrower</vt:lpstr>
      <vt:lpstr>Calculation</vt:lpstr>
      <vt:lpstr>Dashboard</vt:lpstr>
      <vt:lpstr>CodeState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bahareh amirshahi</dc:creator>
  <cp:lastModifiedBy>Parisa Foroutan</cp:lastModifiedBy>
  <dcterms:created xsi:type="dcterms:W3CDTF">2023-06-29T15:18:07Z</dcterms:created>
  <dcterms:modified xsi:type="dcterms:W3CDTF">2023-10-31T01:29:10Z</dcterms:modified>
</cp:coreProperties>
</file>