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p_foro_live_concordia_ca/Documents/Teaching courses/COMM213- fall23,winter24/Sessions/Session 4/Lab 4/Lab Answers/"/>
    </mc:Choice>
  </mc:AlternateContent>
  <xr:revisionPtr revIDLastSave="5" documentId="13_ncr:1_{2FF505FB-FD61-4932-972A-F014B4103DD3}" xr6:coauthVersionLast="47" xr6:coauthVersionMax="47" xr10:uidLastSave="{5DEF1B1B-BEE3-4C31-A856-057FA88BD1A8}"/>
  <bookViews>
    <workbookView xWindow="-3075" yWindow="-15060" windowWidth="21600" windowHeight="11175" xr2:uid="{81A19102-A88D-4F3F-8FB5-442E390629C6}"/>
  </bookViews>
  <sheets>
    <sheet name="Sales" sheetId="1" r:id="rId1"/>
    <sheet name="Customer" sheetId="3" r:id="rId2"/>
    <sheet name="Data_Validation" sheetId="2" r:id="rId3"/>
  </sheets>
  <definedNames>
    <definedName name="Array1">Sales[[#All],[Product Name]:[Category]]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P3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L2" i="1"/>
  <c r="N2" i="1"/>
  <c r="P2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3" i="1"/>
  <c r="J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J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J29" i="1" s="1"/>
  <c r="H30" i="1"/>
  <c r="I30" i="1" s="1"/>
  <c r="H31" i="1"/>
  <c r="I31" i="1" s="1"/>
  <c r="H2" i="1"/>
  <c r="I2" i="1" s="1"/>
  <c r="J30" i="1" l="1"/>
  <c r="J9" i="1"/>
  <c r="J6" i="1"/>
  <c r="J22" i="1"/>
  <c r="I18" i="1"/>
  <c r="J25" i="1"/>
  <c r="J17" i="1"/>
  <c r="J14" i="1"/>
  <c r="J21" i="1"/>
  <c r="J28" i="1"/>
  <c r="J20" i="1"/>
  <c r="J12" i="1"/>
  <c r="J3" i="1"/>
  <c r="I29" i="1"/>
  <c r="J27" i="1"/>
  <c r="J19" i="1"/>
  <c r="J11" i="1"/>
  <c r="J2" i="1"/>
  <c r="J26" i="1"/>
  <c r="J10" i="1"/>
  <c r="J24" i="1"/>
  <c r="J16" i="1"/>
  <c r="J8" i="1"/>
  <c r="J31" i="1"/>
  <c r="J23" i="1"/>
  <c r="J15" i="1"/>
  <c r="J7" i="1"/>
  <c r="J5" i="1"/>
</calcChain>
</file>

<file path=xl/sharedStrings.xml><?xml version="1.0" encoding="utf-8"?>
<sst xmlns="http://schemas.openxmlformats.org/spreadsheetml/2006/main" count="233" uniqueCount="144">
  <si>
    <t>Product ID</t>
  </si>
  <si>
    <t>Product Name</t>
  </si>
  <si>
    <t>Category</t>
  </si>
  <si>
    <t>Price</t>
  </si>
  <si>
    <t>Quantity Sold</t>
  </si>
  <si>
    <t>Date</t>
  </si>
  <si>
    <t>Customer ID</t>
  </si>
  <si>
    <t>Customer Name</t>
  </si>
  <si>
    <t>Payment Method</t>
  </si>
  <si>
    <t>Shipping Address</t>
  </si>
  <si>
    <t>Laptop</t>
  </si>
  <si>
    <t>Electronics</t>
  </si>
  <si>
    <t>C001</t>
  </si>
  <si>
    <t>John Doe</t>
  </si>
  <si>
    <t>Credit Card</t>
  </si>
  <si>
    <t>123 Main St, Cityville, USA</t>
  </si>
  <si>
    <t>Smartphone</t>
  </si>
  <si>
    <t>C002</t>
  </si>
  <si>
    <t>Jane Smith</t>
  </si>
  <si>
    <t>PayPal</t>
  </si>
  <si>
    <t>456 Elm St, Townsville, USA</t>
  </si>
  <si>
    <t>Headphones</t>
  </si>
  <si>
    <t>C003</t>
  </si>
  <si>
    <t>Robert Johnson</t>
  </si>
  <si>
    <t>Debit Card</t>
  </si>
  <si>
    <t>789 Oak St, Villageland, USA</t>
  </si>
  <si>
    <t>Desk Chair</t>
  </si>
  <si>
    <t>Furniture</t>
  </si>
  <si>
    <t>C004</t>
  </si>
  <si>
    <t>Mary White</t>
  </si>
  <si>
    <t>Cash</t>
  </si>
  <si>
    <t>101 Pine St, Hamlet, USA</t>
  </si>
  <si>
    <t>Desk Lamp</t>
  </si>
  <si>
    <t>C005</t>
  </si>
  <si>
    <t>David Brown</t>
  </si>
  <si>
    <t>202 Cedar St, Riverside, USA</t>
  </si>
  <si>
    <t>Notebooks</t>
  </si>
  <si>
    <t>Stationery</t>
  </si>
  <si>
    <t>C006</t>
  </si>
  <si>
    <t>Emily Lee</t>
  </si>
  <si>
    <t>303 Maple St, Lakeside, USA</t>
  </si>
  <si>
    <t>Tablet</t>
  </si>
  <si>
    <t>C007</t>
  </si>
  <si>
    <t>Michael Miller</t>
  </si>
  <si>
    <t>404 Birch St, Mountainville, USA</t>
  </si>
  <si>
    <t>Mouse</t>
  </si>
  <si>
    <t>C008</t>
  </si>
  <si>
    <t>Lisa Anderson</t>
  </si>
  <si>
    <t>505 Walnut St, Greenfield, USA</t>
  </si>
  <si>
    <t>Printer</t>
  </si>
  <si>
    <t>C009</t>
  </si>
  <si>
    <t>Kevin Wilson</t>
  </si>
  <si>
    <t>606 Oakwood St, Lakeside, USA</t>
  </si>
  <si>
    <t>Bookshelf</t>
  </si>
  <si>
    <t>C010</t>
  </si>
  <si>
    <t>Karen Clark</t>
  </si>
  <si>
    <t>707 Elmwood St, Parkside, USA</t>
  </si>
  <si>
    <t>Monitor</t>
  </si>
  <si>
    <t>C011</t>
  </si>
  <si>
    <t>James Taylor</t>
  </si>
  <si>
    <t>808 Oak St, Riverside, USA</t>
  </si>
  <si>
    <t>Chair</t>
  </si>
  <si>
    <t>C012</t>
  </si>
  <si>
    <t>Sarah Davis</t>
  </si>
  <si>
    <t>909 Elm St, Cityville, USA</t>
  </si>
  <si>
    <t>Eraser</t>
  </si>
  <si>
    <t>C013</t>
  </si>
  <si>
    <t>Michael Smith</t>
  </si>
  <si>
    <t>1010 Maple St, Lakeside, USA</t>
  </si>
  <si>
    <t>Calculator</t>
  </si>
  <si>
    <t>C014</t>
  </si>
  <si>
    <t>Laura Hall</t>
  </si>
  <si>
    <t>1111 Cedar St, Riverside, USA</t>
  </si>
  <si>
    <t>Whiteboard</t>
  </si>
  <si>
    <t>C015</t>
  </si>
  <si>
    <t>Richard Brown</t>
  </si>
  <si>
    <t>1212 Oak St, Townsville, USA</t>
  </si>
  <si>
    <t>Stapler</t>
  </si>
  <si>
    <t>C016</t>
  </si>
  <si>
    <t>Olivia Lewis</t>
  </si>
  <si>
    <t>1313 Pine St, Mountainville, USA</t>
  </si>
  <si>
    <t>USB Drive</t>
  </si>
  <si>
    <t>C017</t>
  </si>
  <si>
    <t>Ethan Wilson</t>
  </si>
  <si>
    <t>1414 Cedar St, Cityville, USA</t>
  </si>
  <si>
    <t>Desk</t>
  </si>
  <si>
    <t>C018</t>
  </si>
  <si>
    <t>Mia Anderson</t>
  </si>
  <si>
    <t>1515 Walnut St, Parkside, USA</t>
  </si>
  <si>
    <t>Notebook</t>
  </si>
  <si>
    <t>C019</t>
  </si>
  <si>
    <t>Benjamin Clark</t>
  </si>
  <si>
    <t>1616 Oakwood St, Riverside, USA</t>
  </si>
  <si>
    <t>Keyboard</t>
  </si>
  <si>
    <t>C020</t>
  </si>
  <si>
    <t>Emma Harris</t>
  </si>
  <si>
    <t>1717 Elm St, Lakeside, USA</t>
  </si>
  <si>
    <t>Pen</t>
  </si>
  <si>
    <t>C021</t>
  </si>
  <si>
    <t>Noah Adams</t>
  </si>
  <si>
    <t>1818 Pine St, Mountainville, USA</t>
  </si>
  <si>
    <t>Mouse Pad</t>
  </si>
  <si>
    <t>C022</t>
  </si>
  <si>
    <t>1919 Cedar St, Cityville, USA</t>
  </si>
  <si>
    <t>Scissors</t>
  </si>
  <si>
    <t>C023</t>
  </si>
  <si>
    <t>Ethan Harris</t>
  </si>
  <si>
    <t>2020 Walnut St, Parkside, USA</t>
  </si>
  <si>
    <t>Paper Clips</t>
  </si>
  <si>
    <t>C024</t>
  </si>
  <si>
    <t>Lily Johnson</t>
  </si>
  <si>
    <t>2121 Elmwood St, Lakeside, USA</t>
  </si>
  <si>
    <t>Ruler</t>
  </si>
  <si>
    <t>C025</t>
  </si>
  <si>
    <t>Aiden White</t>
  </si>
  <si>
    <t>2222 Pine St, Cityville, USA</t>
  </si>
  <si>
    <t>Glue Stick</t>
  </si>
  <si>
    <t>C026</t>
  </si>
  <si>
    <t>Harper Smith</t>
  </si>
  <si>
    <t>2323 Cedar St, Mountainville, USA</t>
  </si>
  <si>
    <t>Highlighter</t>
  </si>
  <si>
    <t>C027</t>
  </si>
  <si>
    <t>Lucas Miller</t>
  </si>
  <si>
    <t>2424 Oak St, Riverside, USA</t>
  </si>
  <si>
    <t>Notebook Case</t>
  </si>
  <si>
    <t>C028</t>
  </si>
  <si>
    <t>Stella Davis</t>
  </si>
  <si>
    <t>2525 Elm St, Lakeside, USA</t>
  </si>
  <si>
    <t>Sticky Notes</t>
  </si>
  <si>
    <t>C029</t>
  </si>
  <si>
    <t>Mason Martinez</t>
  </si>
  <si>
    <t>2626 Pine St, Cityville, USA</t>
  </si>
  <si>
    <t>Ballpoint Pen</t>
  </si>
  <si>
    <t>C030</t>
  </si>
  <si>
    <t>Emma Wilson</t>
  </si>
  <si>
    <t>2727 Cedar St, Mountainville, USA</t>
  </si>
  <si>
    <t>Total Sales</t>
  </si>
  <si>
    <t>Discounted Total Sales</t>
  </si>
  <si>
    <t>Demand</t>
  </si>
  <si>
    <t>Average Price Per Unit</t>
  </si>
  <si>
    <t>Q3 (a &amp; b)</t>
  </si>
  <si>
    <t>Select the product name:</t>
  </si>
  <si>
    <t>Invoice ID</t>
  </si>
  <si>
    <t>Street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</si>
</sst>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5" xfId="0" applyFont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745B5-AE0E-449B-8C3B-0E3FD0EA93FE}" name="Sales" displayName="Sales" ref="A1:P31" totalsRowShown="0" headerRowDxfId="17" dataDxfId="16">
  <autoFilter ref="A1:P31" xr:uid="{E17745B5-AE0E-449B-8C3B-0E3FD0EA93FE}"/>
  <tableColumns count="16">
    <tableColumn id="1" xr3:uid="{0705470F-90AB-4248-BB4A-8C86B560FEA1}" name="Product ID" dataDxfId="15"/>
    <tableColumn id="11" xr3:uid="{6EDF8173-1568-4460-95AE-DE3C949BF458}" name="Customer ID" dataDxfId="14"/>
    <tableColumn id="12" xr3:uid="{F0741F51-51A3-456D-A42C-FC8AE646E98C}" name="Date" dataDxfId="13"/>
    <tableColumn id="2" xr3:uid="{C8854207-518E-452E-BBEE-97703349233A}" name="Product Name" dataDxfId="12"/>
    <tableColumn id="3" xr3:uid="{49ED529C-F781-4966-871F-7E43F8D81AB7}" name="Category" dataDxfId="11"/>
    <tableColumn id="4" xr3:uid="{0C974953-C942-4842-AFE5-8472B74E422B}" name="Price" dataDxfId="10"/>
    <tableColumn id="5" xr3:uid="{1CD4695D-4BCA-4DB6-86F8-93F50A6E7390}" name="Quantity Sold" dataDxfId="9"/>
    <tableColumn id="6" xr3:uid="{74B2EA98-02BF-48E2-AC70-2E2DE93F4648}" name="Total Sales" dataDxfId="8">
      <calculatedColumnFormula>F2*G2</calculatedColumnFormula>
    </tableColumn>
    <tableColumn id="7" xr3:uid="{133070F4-94DC-4262-AECA-FEC534D90FD3}" name="Discounted Total Sales" dataDxfId="7">
      <calculatedColumnFormula>H2*(1-$A$39)</calculatedColumnFormula>
    </tableColumn>
    <tableColumn id="8" xr3:uid="{503908F6-05D1-408B-A200-0558A737C3F6}" name="Average Price Per Unit" dataDxfId="6">
      <calculatedColumnFormula>IFERROR(IF(G2&lt;&gt;"", H2/G2, "Blank values for the Quantity"), "zero quantities")</calculatedColumnFormula>
    </tableColumn>
    <tableColumn id="9" xr3:uid="{81B47BAB-3652-4B41-805F-1DB45B84B741}" name="Demand" dataDxfId="5">
      <calculatedColumnFormula>IF(AND(G2&gt;100, F2&lt;500), "High Demand", "Regular Demand")</calculatedColumnFormula>
    </tableColumn>
    <tableColumn id="13" xr3:uid="{E38317EB-3A83-4F25-A2C7-A44A5FC9E5B7}" name="Customer Name" dataDxfId="4">
      <calculatedColumnFormula>VLOOKUP(B2, Customer[], 2)</calculatedColumnFormula>
    </tableColumn>
    <tableColumn id="14" xr3:uid="{6DAD3B3D-7525-4FC1-80E1-7CC61D6D3CFB}" name="Payment Method" dataDxfId="3">
      <calculatedColumnFormula>VLOOKUP(B2, Customer[], 3)</calculatedColumnFormula>
    </tableColumn>
    <tableColumn id="15" xr3:uid="{BC968C4F-5032-4D91-A679-793A50844CAA}" name="Shipping Address" dataDxfId="2">
      <calculatedColumnFormula>VLOOKUP(B2, Customer[], 4)</calculatedColumnFormula>
    </tableColumn>
    <tableColumn id="18" xr3:uid="{34D282E7-1894-4499-8A05-ADA1B4FDF1C9}" name="Invoice ID" dataDxfId="1">
      <calculatedColumnFormula>CONCATENATE(B2, "-", A2)</calculatedColumnFormula>
    </tableColumn>
    <tableColumn id="19" xr3:uid="{67527537-1D0A-4421-B54C-3CE1B54215DB}" name="Street Number" dataDxfId="0">
      <calculatedColumnFormula>LEFT(N2, SEARCH(",", N2)-1)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E5DF-2EF9-44DE-9ECD-69F21E9AF14C}" name="Customer" displayName="Customer" ref="A1:D31" totalsRowShown="0">
  <autoFilter ref="A1:D31" xr:uid="{4509E5DF-2EF9-44DE-9ECD-69F21E9AF14C}"/>
  <tableColumns count="4">
    <tableColumn id="1" xr3:uid="{3BCAB73A-2D43-450A-B60E-4FA52A7F4E0C}" name="Customer ID"/>
    <tableColumn id="2" xr3:uid="{B096A068-ECF3-4302-8CCA-ADDFCF528A1C}" name="Customer Name"/>
    <tableColumn id="3" xr3:uid="{78FE3166-8915-4F3A-8C1A-A823D726433F}" name="Payment Method"/>
    <tableColumn id="4" xr3:uid="{70634A01-9408-48A7-891F-6EDF02819F8B}" name="Shipping Addres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9081-BBE8-4DBD-9320-6E58EA2FE5B5}">
  <dimension ref="A1:P39"/>
  <sheetViews>
    <sheetView tabSelected="1" topLeftCell="I1" workbookViewId="0">
      <selection activeCell="K3" sqref="K3"/>
    </sheetView>
  </sheetViews>
  <sheetFormatPr defaultColWidth="8.90625" defaultRowHeight="14.5" x14ac:dyDescent="0.35"/>
  <cols>
    <col min="1" max="1" width="11.453125" style="1" customWidth="1"/>
    <col min="2" max="2" width="8.08984375" style="1" customWidth="1"/>
    <col min="3" max="3" width="11.453125" style="1" customWidth="1"/>
    <col min="4" max="4" width="15.453125" style="1" customWidth="1"/>
    <col min="5" max="5" width="10.453125" style="1" customWidth="1"/>
    <col min="6" max="6" width="8.90625" style="1"/>
    <col min="7" max="7" width="12.453125" style="1" customWidth="1"/>
    <col min="8" max="8" width="10.6328125" style="1" customWidth="1"/>
    <col min="9" max="9" width="21.54296875" style="1" customWidth="1"/>
    <col min="10" max="10" width="20.90625" style="1" customWidth="1"/>
    <col min="11" max="11" width="13.6328125" style="1" customWidth="1"/>
    <col min="12" max="12" width="13.08984375" style="1" customWidth="1"/>
    <col min="13" max="13" width="12.6328125" style="1" customWidth="1"/>
    <col min="14" max="14" width="24" style="1" customWidth="1"/>
    <col min="15" max="15" width="8.90625" style="1"/>
    <col min="16" max="16" width="22.54296875" style="1" customWidth="1"/>
    <col min="17" max="16384" width="8.90625" style="1"/>
  </cols>
  <sheetData>
    <row r="1" spans="1:16" x14ac:dyDescent="0.35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136</v>
      </c>
      <c r="I1" s="2" t="s">
        <v>137</v>
      </c>
      <c r="J1" s="2" t="s">
        <v>139</v>
      </c>
      <c r="K1" s="2" t="s">
        <v>138</v>
      </c>
      <c r="L1" s="6" t="s">
        <v>7</v>
      </c>
      <c r="M1" s="6" t="s">
        <v>8</v>
      </c>
      <c r="N1" s="6" t="s">
        <v>9</v>
      </c>
      <c r="O1" s="19" t="s">
        <v>142</v>
      </c>
      <c r="P1" s="19" t="s">
        <v>143</v>
      </c>
    </row>
    <row r="2" spans="1:16" x14ac:dyDescent="0.35">
      <c r="A2" s="1">
        <v>1</v>
      </c>
      <c r="B2" s="1" t="s">
        <v>12</v>
      </c>
      <c r="C2" s="4">
        <v>45139</v>
      </c>
      <c r="D2" s="1" t="s">
        <v>10</v>
      </c>
      <c r="E2" s="1" t="s">
        <v>11</v>
      </c>
      <c r="F2" s="1">
        <v>800</v>
      </c>
      <c r="G2" s="1">
        <v>10</v>
      </c>
      <c r="H2" s="1">
        <f t="shared" ref="H2:H31" si="0">F2*G2</f>
        <v>8000</v>
      </c>
      <c r="I2" s="1">
        <f t="shared" ref="I2:I31" si="1">H2*(1-$A$39)</f>
        <v>7200</v>
      </c>
      <c r="J2" s="1">
        <f t="shared" ref="J2:J31" si="2">IFERROR(IF(G2&lt;&gt;"", H2/G2, "Blank values for the Quantity"), "zero quantities")</f>
        <v>800</v>
      </c>
      <c r="K2" s="1" t="str">
        <f>IF(AND(G2&gt;100, F2&lt;500), "High Demand", "Regular Demand")</f>
        <v>Regular Demand</v>
      </c>
      <c r="L2" s="1" t="str">
        <f>VLOOKUP(B2, Customer[], 2)</f>
        <v>John Doe</v>
      </c>
      <c r="M2" s="1" t="str">
        <f>VLOOKUP(B2, Customer[], 3)</f>
        <v>Credit Card</v>
      </c>
      <c r="N2" s="1" t="str">
        <f>VLOOKUP(B2, Customer[], 4)</f>
        <v>123 Main St, Cityville, USA</v>
      </c>
      <c r="O2" s="1" t="str">
        <f t="shared" ref="O2:O31" si="3">CONCATENATE(B2, "-", A2)</f>
        <v>C001-1</v>
      </c>
      <c r="P2" s="1" t="str">
        <f t="shared" ref="P2:P31" si="4">LEFT(N2, SEARCH(",", N2)-1)</f>
        <v>123 Main St</v>
      </c>
    </row>
    <row r="3" spans="1:16" x14ac:dyDescent="0.35">
      <c r="A3" s="1">
        <v>2</v>
      </c>
      <c r="B3" s="1" t="s">
        <v>17</v>
      </c>
      <c r="C3" s="4">
        <v>45018</v>
      </c>
      <c r="D3" s="1" t="s">
        <v>16</v>
      </c>
      <c r="E3" s="1" t="s">
        <v>11</v>
      </c>
      <c r="F3" s="1">
        <v>500</v>
      </c>
      <c r="G3" s="1">
        <v>15</v>
      </c>
      <c r="H3" s="1">
        <f t="shared" si="0"/>
        <v>7500</v>
      </c>
      <c r="I3" s="1">
        <f t="shared" si="1"/>
        <v>6750</v>
      </c>
      <c r="J3" s="1">
        <f t="shared" si="2"/>
        <v>500</v>
      </c>
      <c r="K3" s="1" t="str">
        <f t="shared" ref="K2:K31" si="5">IF(AND(G3&gt;100, F3&lt;500), "High Demand", "Regular Demand")</f>
        <v>Regular Demand</v>
      </c>
      <c r="L3" s="1" t="str">
        <f>VLOOKUP(B3, Customer[], 2)</f>
        <v>Jane Smith</v>
      </c>
      <c r="M3" s="1" t="str">
        <f>VLOOKUP(B3, Customer[], 3)</f>
        <v>PayPal</v>
      </c>
      <c r="N3" s="1" t="str">
        <f>VLOOKUP(B3, Customer[], 4)</f>
        <v>456 Elm St, Townsville, USA</v>
      </c>
      <c r="O3" s="1" t="str">
        <f t="shared" si="3"/>
        <v>C002-2</v>
      </c>
      <c r="P3" s="1" t="str">
        <f t="shared" si="4"/>
        <v>456 Elm St</v>
      </c>
    </row>
    <row r="4" spans="1:16" x14ac:dyDescent="0.35">
      <c r="A4" s="1">
        <v>3</v>
      </c>
      <c r="B4" s="1" t="s">
        <v>22</v>
      </c>
      <c r="C4" s="4">
        <v>44960</v>
      </c>
      <c r="D4" s="1" t="s">
        <v>21</v>
      </c>
      <c r="E4" s="1" t="s">
        <v>11</v>
      </c>
      <c r="F4" s="1">
        <v>50</v>
      </c>
      <c r="H4" s="1">
        <f t="shared" si="0"/>
        <v>0</v>
      </c>
      <c r="I4" s="1">
        <f t="shared" si="1"/>
        <v>0</v>
      </c>
      <c r="J4" s="1" t="str">
        <f t="shared" si="2"/>
        <v>Blank values for the Quantity</v>
      </c>
      <c r="K4" s="1" t="str">
        <f t="shared" si="5"/>
        <v>Regular Demand</v>
      </c>
      <c r="L4" s="1" t="str">
        <f>VLOOKUP(B4, Customer[], 2)</f>
        <v>Robert Johnson</v>
      </c>
      <c r="M4" s="1" t="str">
        <f>VLOOKUP(B4, Customer[], 3)</f>
        <v>Debit Card</v>
      </c>
      <c r="N4" s="1" t="str">
        <f>VLOOKUP(B4, Customer[], 4)</f>
        <v>789 Oak St, Villageland, USA</v>
      </c>
      <c r="O4" s="1" t="str">
        <f t="shared" si="3"/>
        <v>C003-3</v>
      </c>
      <c r="P4" s="1" t="str">
        <f t="shared" si="4"/>
        <v>789 Oak St</v>
      </c>
    </row>
    <row r="5" spans="1:16" x14ac:dyDescent="0.35">
      <c r="A5" s="1">
        <v>4</v>
      </c>
      <c r="B5" s="1" t="s">
        <v>28</v>
      </c>
      <c r="C5" s="4">
        <v>44986</v>
      </c>
      <c r="D5" s="1" t="s">
        <v>26</v>
      </c>
      <c r="E5" s="1" t="s">
        <v>27</v>
      </c>
      <c r="F5" s="1">
        <v>120</v>
      </c>
      <c r="G5" s="1">
        <v>5</v>
      </c>
      <c r="H5" s="1">
        <f t="shared" si="0"/>
        <v>600</v>
      </c>
      <c r="I5" s="1">
        <f t="shared" si="1"/>
        <v>540</v>
      </c>
      <c r="J5" s="1">
        <f t="shared" si="2"/>
        <v>120</v>
      </c>
      <c r="K5" s="1" t="str">
        <f t="shared" si="5"/>
        <v>Regular Demand</v>
      </c>
      <c r="L5" s="1" t="str">
        <f>VLOOKUP(B5, Customer[], 2)</f>
        <v>Mary White</v>
      </c>
      <c r="M5" s="1" t="str">
        <f>VLOOKUP(B5, Customer[], 3)</f>
        <v>Cash</v>
      </c>
      <c r="N5" s="1" t="str">
        <f>VLOOKUP(B5, Customer[], 4)</f>
        <v>101 Pine St, Hamlet, USA</v>
      </c>
      <c r="O5" s="1" t="str">
        <f t="shared" si="3"/>
        <v>C004-4</v>
      </c>
      <c r="P5" s="1" t="str">
        <f t="shared" si="4"/>
        <v>101 Pine St</v>
      </c>
    </row>
    <row r="6" spans="1:16" x14ac:dyDescent="0.35">
      <c r="A6" s="1">
        <v>5</v>
      </c>
      <c r="B6" s="1" t="s">
        <v>33</v>
      </c>
      <c r="C6" s="4">
        <v>44932</v>
      </c>
      <c r="D6" s="1" t="s">
        <v>32</v>
      </c>
      <c r="E6" s="1" t="s">
        <v>27</v>
      </c>
      <c r="F6" s="1">
        <v>20</v>
      </c>
      <c r="G6" s="1">
        <v>12</v>
      </c>
      <c r="H6" s="1">
        <f t="shared" si="0"/>
        <v>240</v>
      </c>
      <c r="I6" s="1">
        <f t="shared" si="1"/>
        <v>216</v>
      </c>
      <c r="J6" s="1">
        <f t="shared" si="2"/>
        <v>20</v>
      </c>
      <c r="K6" s="1" t="str">
        <f t="shared" si="5"/>
        <v>Regular Demand</v>
      </c>
      <c r="L6" s="1" t="str">
        <f>VLOOKUP(B6, Customer[], 2)</f>
        <v>David Brown</v>
      </c>
      <c r="M6" s="1" t="str">
        <f>VLOOKUP(B6, Customer[], 3)</f>
        <v>PayPal</v>
      </c>
      <c r="N6" s="1" t="str">
        <f>VLOOKUP(B6, Customer[], 4)</f>
        <v>202 Cedar St, Riverside, USA</v>
      </c>
      <c r="O6" s="1" t="str">
        <f t="shared" si="3"/>
        <v>C005-5</v>
      </c>
      <c r="P6" s="1" t="str">
        <f t="shared" si="4"/>
        <v>202 Cedar St</v>
      </c>
    </row>
    <row r="7" spans="1:16" x14ac:dyDescent="0.35">
      <c r="A7" s="1">
        <v>6</v>
      </c>
      <c r="B7" s="1" t="s">
        <v>38</v>
      </c>
      <c r="C7" s="4">
        <v>45202</v>
      </c>
      <c r="D7" s="1" t="s">
        <v>36</v>
      </c>
      <c r="E7" s="1" t="s">
        <v>37</v>
      </c>
      <c r="F7" s="1">
        <v>5</v>
      </c>
      <c r="G7" s="1">
        <v>0</v>
      </c>
      <c r="H7" s="1">
        <f t="shared" si="0"/>
        <v>0</v>
      </c>
      <c r="I7" s="1">
        <f t="shared" si="1"/>
        <v>0</v>
      </c>
      <c r="J7" s="1" t="str">
        <f t="shared" si="2"/>
        <v>zero quantities</v>
      </c>
      <c r="K7" s="1" t="str">
        <f t="shared" si="5"/>
        <v>Regular Demand</v>
      </c>
      <c r="L7" s="1" t="str">
        <f>VLOOKUP(B7, Customer[], 2)</f>
        <v>Emily Lee</v>
      </c>
      <c r="M7" s="1" t="str">
        <f>VLOOKUP(B7, Customer[], 3)</f>
        <v>Credit Card</v>
      </c>
      <c r="N7" s="1" t="str">
        <f>VLOOKUP(B7, Customer[], 4)</f>
        <v>303 Maple St, Lakeside, USA</v>
      </c>
      <c r="O7" s="1" t="str">
        <f t="shared" si="3"/>
        <v>C006-6</v>
      </c>
      <c r="P7" s="1" t="str">
        <f t="shared" si="4"/>
        <v>303 Maple St</v>
      </c>
    </row>
    <row r="8" spans="1:16" x14ac:dyDescent="0.35">
      <c r="A8" s="1">
        <v>7</v>
      </c>
      <c r="B8" s="1" t="s">
        <v>42</v>
      </c>
      <c r="C8" s="4">
        <v>45050</v>
      </c>
      <c r="D8" s="1" t="s">
        <v>41</v>
      </c>
      <c r="E8" s="1" t="s">
        <v>11</v>
      </c>
      <c r="F8" s="1">
        <v>300</v>
      </c>
      <c r="G8" s="1">
        <v>8</v>
      </c>
      <c r="H8" s="1">
        <f t="shared" si="0"/>
        <v>2400</v>
      </c>
      <c r="I8" s="1">
        <f>H8*(1-$A$39)</f>
        <v>2160</v>
      </c>
      <c r="J8" s="1">
        <f t="shared" si="2"/>
        <v>300</v>
      </c>
      <c r="K8" s="1" t="str">
        <f t="shared" si="5"/>
        <v>Regular Demand</v>
      </c>
      <c r="L8" s="1" t="str">
        <f>VLOOKUP(B8, Customer[], 2)</f>
        <v>Michael Miller</v>
      </c>
      <c r="M8" s="1" t="str">
        <f>VLOOKUP(B8, Customer[], 3)</f>
        <v>Debit Card</v>
      </c>
      <c r="N8" s="1" t="str">
        <f>VLOOKUP(B8, Customer[], 4)</f>
        <v>404 Birch St, Mountainville, USA</v>
      </c>
      <c r="O8" s="1" t="str">
        <f t="shared" si="3"/>
        <v>C007-7</v>
      </c>
      <c r="P8" s="1" t="str">
        <f t="shared" si="4"/>
        <v>404 Birch St</v>
      </c>
    </row>
    <row r="9" spans="1:16" x14ac:dyDescent="0.35">
      <c r="A9" s="1">
        <v>8</v>
      </c>
      <c r="B9" s="1" t="s">
        <v>46</v>
      </c>
      <c r="C9" s="4">
        <v>45078</v>
      </c>
      <c r="D9" s="1" t="s">
        <v>45</v>
      </c>
      <c r="E9" s="1" t="s">
        <v>11</v>
      </c>
      <c r="F9" s="1">
        <v>15</v>
      </c>
      <c r="G9" s="1">
        <v>50</v>
      </c>
      <c r="H9" s="1">
        <f t="shared" si="0"/>
        <v>750</v>
      </c>
      <c r="I9" s="1">
        <f t="shared" si="1"/>
        <v>675</v>
      </c>
      <c r="J9" s="1">
        <f t="shared" si="2"/>
        <v>15</v>
      </c>
      <c r="K9" s="1" t="str">
        <f t="shared" si="5"/>
        <v>Regular Demand</v>
      </c>
      <c r="L9" s="1" t="str">
        <f>VLOOKUP(B9, Customer[], 2)</f>
        <v>Lisa Anderson</v>
      </c>
      <c r="M9" s="1" t="str">
        <f>VLOOKUP(B9, Customer[], 3)</f>
        <v>Cash</v>
      </c>
      <c r="N9" s="1" t="str">
        <f>VLOOKUP(B9, Customer[], 4)</f>
        <v>505 Walnut St, Greenfield, USA</v>
      </c>
      <c r="O9" s="1" t="str">
        <f t="shared" si="3"/>
        <v>C008-8</v>
      </c>
      <c r="P9" s="1" t="str">
        <f t="shared" si="4"/>
        <v>505 Walnut St</v>
      </c>
    </row>
    <row r="10" spans="1:16" x14ac:dyDescent="0.35">
      <c r="A10" s="1">
        <v>9</v>
      </c>
      <c r="B10" s="1" t="s">
        <v>50</v>
      </c>
      <c r="C10" s="4">
        <v>45109</v>
      </c>
      <c r="D10" s="1" t="s">
        <v>49</v>
      </c>
      <c r="E10" s="1" t="s">
        <v>11</v>
      </c>
      <c r="F10" s="1">
        <v>200</v>
      </c>
      <c r="G10" s="1">
        <v>7</v>
      </c>
      <c r="H10" s="1">
        <f t="shared" si="0"/>
        <v>1400</v>
      </c>
      <c r="I10" s="1">
        <f t="shared" si="1"/>
        <v>1260</v>
      </c>
      <c r="J10" s="1">
        <f t="shared" si="2"/>
        <v>200</v>
      </c>
      <c r="K10" s="1" t="str">
        <f t="shared" si="5"/>
        <v>Regular Demand</v>
      </c>
      <c r="L10" s="1" t="str">
        <f>VLOOKUP(B10, Customer[], 2)</f>
        <v>Kevin Wilson</v>
      </c>
      <c r="M10" s="1" t="str">
        <f>VLOOKUP(B10, Customer[], 3)</f>
        <v>PayPal</v>
      </c>
      <c r="N10" s="1" t="str">
        <f>VLOOKUP(B10, Customer[], 4)</f>
        <v>606 Oakwood St, Lakeside, USA</v>
      </c>
      <c r="O10" s="1" t="str">
        <f t="shared" si="3"/>
        <v>C009-9</v>
      </c>
      <c r="P10" s="1" t="str">
        <f t="shared" si="4"/>
        <v>606 Oakwood St</v>
      </c>
    </row>
    <row r="11" spans="1:16" x14ac:dyDescent="0.35">
      <c r="A11" s="1">
        <v>10</v>
      </c>
      <c r="B11" s="1" t="s">
        <v>54</v>
      </c>
      <c r="C11" s="4">
        <v>45202</v>
      </c>
      <c r="D11" s="1" t="s">
        <v>53</v>
      </c>
      <c r="E11" s="1" t="s">
        <v>27</v>
      </c>
      <c r="F11" s="1">
        <v>150</v>
      </c>
      <c r="G11" s="1">
        <v>3</v>
      </c>
      <c r="H11" s="1">
        <f t="shared" si="0"/>
        <v>450</v>
      </c>
      <c r="I11" s="1">
        <f t="shared" si="1"/>
        <v>405</v>
      </c>
      <c r="J11" s="1">
        <f t="shared" si="2"/>
        <v>150</v>
      </c>
      <c r="K11" s="1" t="str">
        <f t="shared" si="5"/>
        <v>Regular Demand</v>
      </c>
      <c r="L11" s="1" t="str">
        <f>VLOOKUP(B11, Customer[], 2)</f>
        <v>Karen Clark</v>
      </c>
      <c r="M11" s="1" t="str">
        <f>VLOOKUP(B11, Customer[], 3)</f>
        <v>Credit Card</v>
      </c>
      <c r="N11" s="1" t="str">
        <f>VLOOKUP(B11, Customer[], 4)</f>
        <v>707 Elmwood St, Parkside, USA</v>
      </c>
      <c r="O11" s="1" t="str">
        <f t="shared" si="3"/>
        <v>C010-10</v>
      </c>
      <c r="P11" s="1" t="str">
        <f t="shared" si="4"/>
        <v>707 Elmwood St</v>
      </c>
    </row>
    <row r="12" spans="1:16" x14ac:dyDescent="0.35">
      <c r="A12" s="1">
        <v>11</v>
      </c>
      <c r="B12" s="1" t="s">
        <v>58</v>
      </c>
      <c r="C12" s="4">
        <v>45203</v>
      </c>
      <c r="D12" s="1" t="s">
        <v>57</v>
      </c>
      <c r="E12" s="1" t="s">
        <v>11</v>
      </c>
      <c r="F12" s="1">
        <v>250</v>
      </c>
      <c r="G12" s="1">
        <v>6</v>
      </c>
      <c r="H12" s="1">
        <f t="shared" si="0"/>
        <v>1500</v>
      </c>
      <c r="I12" s="1">
        <f t="shared" si="1"/>
        <v>1350</v>
      </c>
      <c r="J12" s="1">
        <f t="shared" si="2"/>
        <v>250</v>
      </c>
      <c r="K12" s="1" t="str">
        <f t="shared" si="5"/>
        <v>Regular Demand</v>
      </c>
      <c r="L12" s="1" t="str">
        <f>VLOOKUP(B12, Customer[], 2)</f>
        <v>James Taylor</v>
      </c>
      <c r="M12" s="1" t="str">
        <f>VLOOKUP(B12, Customer[], 3)</f>
        <v>Debit Card</v>
      </c>
      <c r="N12" s="1" t="str">
        <f>VLOOKUP(B12, Customer[], 4)</f>
        <v>808 Oak St, Riverside, USA</v>
      </c>
      <c r="O12" s="1" t="str">
        <f t="shared" si="3"/>
        <v>C011-11</v>
      </c>
      <c r="P12" s="1" t="str">
        <f t="shared" si="4"/>
        <v>808 Oak St</v>
      </c>
    </row>
    <row r="13" spans="1:16" x14ac:dyDescent="0.35">
      <c r="A13" s="1">
        <v>12</v>
      </c>
      <c r="B13" s="1" t="s">
        <v>62</v>
      </c>
      <c r="C13" s="4">
        <v>45200</v>
      </c>
      <c r="D13" s="1" t="s">
        <v>61</v>
      </c>
      <c r="E13" s="1" t="s">
        <v>27</v>
      </c>
      <c r="F13" s="1">
        <v>80</v>
      </c>
      <c r="H13" s="1">
        <f t="shared" si="0"/>
        <v>0</v>
      </c>
      <c r="I13" s="1">
        <f t="shared" si="1"/>
        <v>0</v>
      </c>
      <c r="J13" s="1" t="str">
        <f t="shared" si="2"/>
        <v>Blank values for the Quantity</v>
      </c>
      <c r="K13" s="1" t="str">
        <f t="shared" si="5"/>
        <v>Regular Demand</v>
      </c>
      <c r="L13" s="1" t="str">
        <f>VLOOKUP(B13, Customer[], 2)</f>
        <v>Sarah Davis</v>
      </c>
      <c r="M13" s="1" t="str">
        <f>VLOOKUP(B13, Customer[], 3)</f>
        <v>Cash</v>
      </c>
      <c r="N13" s="1" t="str">
        <f>VLOOKUP(B13, Customer[], 4)</f>
        <v>909 Elm St, Cityville, USA</v>
      </c>
      <c r="O13" s="1" t="str">
        <f t="shared" si="3"/>
        <v>C012-12</v>
      </c>
      <c r="P13" s="1" t="str">
        <f t="shared" si="4"/>
        <v>909 Elm St</v>
      </c>
    </row>
    <row r="14" spans="1:16" x14ac:dyDescent="0.35">
      <c r="A14" s="1">
        <v>13</v>
      </c>
      <c r="B14" s="1" t="s">
        <v>66</v>
      </c>
      <c r="C14" s="4">
        <v>45201</v>
      </c>
      <c r="D14" s="1" t="s">
        <v>65</v>
      </c>
      <c r="E14" s="1" t="s">
        <v>37</v>
      </c>
      <c r="F14" s="1">
        <v>0.5</v>
      </c>
      <c r="G14" s="1">
        <v>300</v>
      </c>
      <c r="H14" s="1">
        <f t="shared" si="0"/>
        <v>150</v>
      </c>
      <c r="I14" s="1">
        <f t="shared" si="1"/>
        <v>135</v>
      </c>
      <c r="J14" s="1">
        <f t="shared" si="2"/>
        <v>0.5</v>
      </c>
      <c r="K14" s="1" t="str">
        <f t="shared" si="5"/>
        <v>High Demand</v>
      </c>
      <c r="L14" s="1" t="str">
        <f>VLOOKUP(B14, Customer[], 2)</f>
        <v>Michael Smith</v>
      </c>
      <c r="M14" s="1" t="str">
        <f>VLOOKUP(B14, Customer[], 3)</f>
        <v>PayPal</v>
      </c>
      <c r="N14" s="1" t="str">
        <f>VLOOKUP(B14, Customer[], 4)</f>
        <v>1010 Maple St, Lakeside, USA</v>
      </c>
      <c r="O14" s="1" t="str">
        <f t="shared" si="3"/>
        <v>C013-13</v>
      </c>
      <c r="P14" s="1" t="str">
        <f t="shared" si="4"/>
        <v>1010 Maple St</v>
      </c>
    </row>
    <row r="15" spans="1:16" x14ac:dyDescent="0.35">
      <c r="A15" s="1">
        <v>14</v>
      </c>
      <c r="B15" s="1" t="s">
        <v>70</v>
      </c>
      <c r="C15" s="4">
        <v>45202</v>
      </c>
      <c r="D15" s="1" t="s">
        <v>69</v>
      </c>
      <c r="E15" s="1" t="s">
        <v>11</v>
      </c>
      <c r="F15" s="1">
        <v>20</v>
      </c>
      <c r="G15" s="1">
        <v>15</v>
      </c>
      <c r="H15" s="1">
        <f t="shared" si="0"/>
        <v>300</v>
      </c>
      <c r="I15" s="1">
        <f t="shared" si="1"/>
        <v>270</v>
      </c>
      <c r="J15" s="1">
        <f t="shared" si="2"/>
        <v>20</v>
      </c>
      <c r="K15" s="1" t="str">
        <f t="shared" si="5"/>
        <v>Regular Demand</v>
      </c>
      <c r="L15" s="1" t="str">
        <f>VLOOKUP(B15, Customer[], 2)</f>
        <v>Laura Hall</v>
      </c>
      <c r="M15" s="1" t="str">
        <f>VLOOKUP(B15, Customer[], 3)</f>
        <v>Credit Card</v>
      </c>
      <c r="N15" s="1" t="str">
        <f>VLOOKUP(B15, Customer[], 4)</f>
        <v>1111 Cedar St, Riverside, USA</v>
      </c>
      <c r="O15" s="1" t="str">
        <f t="shared" si="3"/>
        <v>C014-14</v>
      </c>
      <c r="P15" s="1" t="str">
        <f t="shared" si="4"/>
        <v>1111 Cedar St</v>
      </c>
    </row>
    <row r="16" spans="1:16" x14ac:dyDescent="0.35">
      <c r="A16" s="1">
        <v>15</v>
      </c>
      <c r="B16" s="1" t="s">
        <v>74</v>
      </c>
      <c r="C16" s="4">
        <v>45203</v>
      </c>
      <c r="D16" s="1" t="s">
        <v>73</v>
      </c>
      <c r="E16" s="1" t="s">
        <v>27</v>
      </c>
      <c r="F16" s="1">
        <v>30</v>
      </c>
      <c r="G16" s="1">
        <v>20</v>
      </c>
      <c r="H16" s="1">
        <f t="shared" si="0"/>
        <v>600</v>
      </c>
      <c r="I16" s="1">
        <f t="shared" si="1"/>
        <v>540</v>
      </c>
      <c r="J16" s="1">
        <f t="shared" si="2"/>
        <v>30</v>
      </c>
      <c r="K16" s="1" t="str">
        <f t="shared" si="5"/>
        <v>Regular Demand</v>
      </c>
      <c r="L16" s="1" t="str">
        <f>VLOOKUP(B16, Customer[], 2)</f>
        <v>Richard Brown</v>
      </c>
      <c r="M16" s="1" t="str">
        <f>VLOOKUP(B16, Customer[], 3)</f>
        <v>Cash</v>
      </c>
      <c r="N16" s="1" t="str">
        <f>VLOOKUP(B16, Customer[], 4)</f>
        <v>1212 Oak St, Townsville, USA</v>
      </c>
      <c r="O16" s="1" t="str">
        <f t="shared" si="3"/>
        <v>C015-15</v>
      </c>
      <c r="P16" s="1" t="str">
        <f t="shared" si="4"/>
        <v>1212 Oak St</v>
      </c>
    </row>
    <row r="17" spans="1:16" x14ac:dyDescent="0.35">
      <c r="A17" s="1">
        <v>16</v>
      </c>
      <c r="B17" s="1" t="s">
        <v>78</v>
      </c>
      <c r="C17" s="4">
        <v>45200</v>
      </c>
      <c r="D17" s="1" t="s">
        <v>77</v>
      </c>
      <c r="E17" s="1" t="s">
        <v>37</v>
      </c>
      <c r="F17" s="1">
        <v>3</v>
      </c>
      <c r="G17" s="1">
        <v>0</v>
      </c>
      <c r="H17" s="1">
        <f t="shared" si="0"/>
        <v>0</v>
      </c>
      <c r="I17" s="1">
        <f t="shared" si="1"/>
        <v>0</v>
      </c>
      <c r="J17" s="1" t="str">
        <f t="shared" si="2"/>
        <v>zero quantities</v>
      </c>
      <c r="K17" s="1" t="str">
        <f t="shared" si="5"/>
        <v>Regular Demand</v>
      </c>
      <c r="L17" s="1" t="str">
        <f>VLOOKUP(B17, Customer[], 2)</f>
        <v>Olivia Lewis</v>
      </c>
      <c r="M17" s="1" t="str">
        <f>VLOOKUP(B17, Customer[], 3)</f>
        <v>PayPal</v>
      </c>
      <c r="N17" s="1" t="str">
        <f>VLOOKUP(B17, Customer[], 4)</f>
        <v>1313 Pine St, Mountainville, USA</v>
      </c>
      <c r="O17" s="1" t="str">
        <f t="shared" si="3"/>
        <v>C016-16</v>
      </c>
      <c r="P17" s="1" t="str">
        <f t="shared" si="4"/>
        <v>1313 Pine St</v>
      </c>
    </row>
    <row r="18" spans="1:16" x14ac:dyDescent="0.35">
      <c r="A18" s="1">
        <v>17</v>
      </c>
      <c r="B18" s="1" t="s">
        <v>82</v>
      </c>
      <c r="C18" s="4">
        <v>45201</v>
      </c>
      <c r="D18" s="1" t="s">
        <v>81</v>
      </c>
      <c r="E18" s="1" t="s">
        <v>11</v>
      </c>
      <c r="F18" s="1">
        <v>10</v>
      </c>
      <c r="G18" s="1">
        <v>40</v>
      </c>
      <c r="H18" s="1">
        <f t="shared" si="0"/>
        <v>400</v>
      </c>
      <c r="I18" s="1">
        <f t="shared" si="1"/>
        <v>360</v>
      </c>
      <c r="J18" s="1">
        <f t="shared" si="2"/>
        <v>10</v>
      </c>
      <c r="K18" s="1" t="str">
        <f t="shared" si="5"/>
        <v>Regular Demand</v>
      </c>
      <c r="L18" s="1" t="str">
        <f>VLOOKUP(B18, Customer[], 2)</f>
        <v>Ethan Wilson</v>
      </c>
      <c r="M18" s="1" t="str">
        <f>VLOOKUP(B18, Customer[], 3)</f>
        <v>Credit Card</v>
      </c>
      <c r="N18" s="1" t="str">
        <f>VLOOKUP(B18, Customer[], 4)</f>
        <v>1414 Cedar St, Cityville, USA</v>
      </c>
      <c r="O18" s="1" t="str">
        <f t="shared" si="3"/>
        <v>C017-17</v>
      </c>
      <c r="P18" s="1" t="str">
        <f t="shared" si="4"/>
        <v>1414 Cedar St</v>
      </c>
    </row>
    <row r="19" spans="1:16" x14ac:dyDescent="0.35">
      <c r="A19" s="1">
        <v>18</v>
      </c>
      <c r="B19" s="1" t="s">
        <v>86</v>
      </c>
      <c r="C19" s="4">
        <v>45202</v>
      </c>
      <c r="D19" s="1" t="s">
        <v>85</v>
      </c>
      <c r="E19" s="1" t="s">
        <v>27</v>
      </c>
      <c r="F19" s="1">
        <v>100</v>
      </c>
      <c r="G19" s="1">
        <v>8</v>
      </c>
      <c r="H19" s="1">
        <f t="shared" si="0"/>
        <v>800</v>
      </c>
      <c r="I19" s="1">
        <f t="shared" si="1"/>
        <v>720</v>
      </c>
      <c r="J19" s="1">
        <f t="shared" si="2"/>
        <v>100</v>
      </c>
      <c r="K19" s="1" t="str">
        <f t="shared" si="5"/>
        <v>Regular Demand</v>
      </c>
      <c r="L19" s="1" t="str">
        <f>VLOOKUP(B19, Customer[], 2)</f>
        <v>Mia Anderson</v>
      </c>
      <c r="M19" s="1" t="str">
        <f>VLOOKUP(B19, Customer[], 3)</f>
        <v>Cash</v>
      </c>
      <c r="N19" s="1" t="str">
        <f>VLOOKUP(B19, Customer[], 4)</f>
        <v>1515 Walnut St, Parkside, USA</v>
      </c>
      <c r="O19" s="1" t="str">
        <f t="shared" si="3"/>
        <v>C018-18</v>
      </c>
      <c r="P19" s="1" t="str">
        <f t="shared" si="4"/>
        <v>1515 Walnut St</v>
      </c>
    </row>
    <row r="20" spans="1:16" x14ac:dyDescent="0.35">
      <c r="A20" s="1">
        <v>19</v>
      </c>
      <c r="B20" s="1" t="s">
        <v>90</v>
      </c>
      <c r="C20" s="4">
        <v>45203</v>
      </c>
      <c r="D20" s="1" t="s">
        <v>89</v>
      </c>
      <c r="E20" s="1" t="s">
        <v>37</v>
      </c>
      <c r="F20" s="1">
        <v>2</v>
      </c>
      <c r="G20" s="1">
        <v>150</v>
      </c>
      <c r="H20" s="1">
        <f t="shared" si="0"/>
        <v>300</v>
      </c>
      <c r="I20" s="1">
        <f t="shared" si="1"/>
        <v>270</v>
      </c>
      <c r="J20" s="1">
        <f t="shared" si="2"/>
        <v>2</v>
      </c>
      <c r="K20" s="1" t="str">
        <f t="shared" si="5"/>
        <v>High Demand</v>
      </c>
      <c r="L20" s="1" t="str">
        <f>VLOOKUP(B20, Customer[], 2)</f>
        <v>Benjamin Clark</v>
      </c>
      <c r="M20" s="1" t="str">
        <f>VLOOKUP(B20, Customer[], 3)</f>
        <v>Debit Card</v>
      </c>
      <c r="N20" s="1" t="str">
        <f>VLOOKUP(B20, Customer[], 4)</f>
        <v>1616 Oakwood St, Riverside, USA</v>
      </c>
      <c r="O20" s="1" t="str">
        <f t="shared" si="3"/>
        <v>C019-19</v>
      </c>
      <c r="P20" s="1" t="str">
        <f t="shared" si="4"/>
        <v>1616 Oakwood St</v>
      </c>
    </row>
    <row r="21" spans="1:16" x14ac:dyDescent="0.35">
      <c r="A21" s="1">
        <v>20</v>
      </c>
      <c r="B21" s="1" t="s">
        <v>94</v>
      </c>
      <c r="C21" s="4">
        <v>44937</v>
      </c>
      <c r="D21" s="1" t="s">
        <v>93</v>
      </c>
      <c r="E21" s="1" t="s">
        <v>11</v>
      </c>
      <c r="F21" s="1">
        <v>30</v>
      </c>
      <c r="G21" s="1">
        <v>0</v>
      </c>
      <c r="H21" s="1">
        <f t="shared" si="0"/>
        <v>0</v>
      </c>
      <c r="I21" s="1">
        <f t="shared" si="1"/>
        <v>0</v>
      </c>
      <c r="J21" s="1" t="str">
        <f t="shared" si="2"/>
        <v>zero quantities</v>
      </c>
      <c r="K21" s="1" t="str">
        <f t="shared" si="5"/>
        <v>Regular Demand</v>
      </c>
      <c r="L21" s="1" t="str">
        <f>VLOOKUP(B21, Customer[], 2)</f>
        <v>Emma Harris</v>
      </c>
      <c r="M21" s="1" t="str">
        <f>VLOOKUP(B21, Customer[], 3)</f>
        <v>Credit Card</v>
      </c>
      <c r="N21" s="1" t="str">
        <f>VLOOKUP(B21, Customer[], 4)</f>
        <v>1717 Elm St, Lakeside, USA</v>
      </c>
      <c r="O21" s="1" t="str">
        <f t="shared" si="3"/>
        <v>C020-20</v>
      </c>
      <c r="P21" s="1" t="str">
        <f t="shared" si="4"/>
        <v>1717 Elm St</v>
      </c>
    </row>
    <row r="22" spans="1:16" x14ac:dyDescent="0.35">
      <c r="A22" s="1">
        <v>21</v>
      </c>
      <c r="B22" s="1" t="s">
        <v>98</v>
      </c>
      <c r="C22" s="4">
        <v>44969</v>
      </c>
      <c r="D22" s="1" t="s">
        <v>97</v>
      </c>
      <c r="E22" s="1" t="s">
        <v>37</v>
      </c>
      <c r="F22" s="1">
        <v>1</v>
      </c>
      <c r="G22" s="1">
        <v>200</v>
      </c>
      <c r="H22" s="1">
        <f t="shared" si="0"/>
        <v>200</v>
      </c>
      <c r="I22" s="1">
        <f t="shared" si="1"/>
        <v>180</v>
      </c>
      <c r="J22" s="1">
        <f t="shared" si="2"/>
        <v>1</v>
      </c>
      <c r="K22" s="1" t="str">
        <f t="shared" si="5"/>
        <v>High Demand</v>
      </c>
      <c r="L22" s="1" t="str">
        <f>VLOOKUP(B22, Customer[], 2)</f>
        <v>Noah Adams</v>
      </c>
      <c r="M22" s="1" t="str">
        <f>VLOOKUP(B22, Customer[], 3)</f>
        <v>PayPal</v>
      </c>
      <c r="N22" s="1" t="str">
        <f>VLOOKUP(B22, Customer[], 4)</f>
        <v>1818 Pine St, Mountainville, USA</v>
      </c>
      <c r="O22" s="1" t="str">
        <f t="shared" si="3"/>
        <v>C021-21</v>
      </c>
      <c r="P22" s="1" t="str">
        <f t="shared" si="4"/>
        <v>1818 Pine St</v>
      </c>
    </row>
    <row r="23" spans="1:16" x14ac:dyDescent="0.35">
      <c r="A23" s="1">
        <v>22</v>
      </c>
      <c r="B23" s="1" t="s">
        <v>102</v>
      </c>
      <c r="C23" s="4">
        <v>44998</v>
      </c>
      <c r="D23" s="1" t="s">
        <v>101</v>
      </c>
      <c r="E23" s="1" t="s">
        <v>11</v>
      </c>
      <c r="F23" s="1">
        <v>5</v>
      </c>
      <c r="G23" s="1">
        <v>80</v>
      </c>
      <c r="H23" s="1">
        <f t="shared" si="0"/>
        <v>400</v>
      </c>
      <c r="I23" s="1">
        <f t="shared" si="1"/>
        <v>360</v>
      </c>
      <c r="J23" s="1">
        <f t="shared" si="2"/>
        <v>5</v>
      </c>
      <c r="K23" s="1" t="str">
        <f t="shared" si="5"/>
        <v>Regular Demand</v>
      </c>
      <c r="L23" s="1" t="str">
        <f>VLOOKUP(B23, Customer[], 2)</f>
        <v>Mia Anderson</v>
      </c>
      <c r="M23" s="1" t="str">
        <f>VLOOKUP(B23, Customer[], 3)</f>
        <v>Cash</v>
      </c>
      <c r="N23" s="1" t="str">
        <f>VLOOKUP(B23, Customer[], 4)</f>
        <v>1919 Cedar St, Cityville, USA</v>
      </c>
      <c r="O23" s="1" t="str">
        <f t="shared" si="3"/>
        <v>C022-22</v>
      </c>
      <c r="P23" s="1" t="str">
        <f t="shared" si="4"/>
        <v>1919 Cedar St</v>
      </c>
    </row>
    <row r="24" spans="1:16" x14ac:dyDescent="0.35">
      <c r="A24" s="1">
        <v>23</v>
      </c>
      <c r="B24" s="1" t="s">
        <v>105</v>
      </c>
      <c r="C24" s="4">
        <v>45030</v>
      </c>
      <c r="D24" s="1" t="s">
        <v>104</v>
      </c>
      <c r="E24" s="1" t="s">
        <v>37</v>
      </c>
      <c r="F24" s="1">
        <v>2</v>
      </c>
      <c r="G24" s="1">
        <v>100</v>
      </c>
      <c r="H24" s="1">
        <f t="shared" si="0"/>
        <v>200</v>
      </c>
      <c r="I24" s="1">
        <f t="shared" si="1"/>
        <v>180</v>
      </c>
      <c r="J24" s="1">
        <f t="shared" si="2"/>
        <v>2</v>
      </c>
      <c r="K24" s="1" t="str">
        <f t="shared" si="5"/>
        <v>Regular Demand</v>
      </c>
      <c r="L24" s="1" t="str">
        <f>VLOOKUP(B24, Customer[], 2)</f>
        <v>Ethan Harris</v>
      </c>
      <c r="M24" s="1" t="str">
        <f>VLOOKUP(B24, Customer[], 3)</f>
        <v>Credit Card</v>
      </c>
      <c r="N24" s="1" t="str">
        <f>VLOOKUP(B24, Customer[], 4)</f>
        <v>2020 Walnut St, Parkside, USA</v>
      </c>
      <c r="O24" s="1" t="str">
        <f t="shared" si="3"/>
        <v>C023-23</v>
      </c>
      <c r="P24" s="1" t="str">
        <f t="shared" si="4"/>
        <v>2020 Walnut St</v>
      </c>
    </row>
    <row r="25" spans="1:16" x14ac:dyDescent="0.35">
      <c r="A25" s="1">
        <v>24</v>
      </c>
      <c r="B25" s="1" t="s">
        <v>109</v>
      </c>
      <c r="C25" s="4">
        <v>45061</v>
      </c>
      <c r="D25" s="1" t="s">
        <v>108</v>
      </c>
      <c r="E25" s="1" t="s">
        <v>37</v>
      </c>
      <c r="F25" s="1">
        <v>1</v>
      </c>
      <c r="G25" s="1">
        <v>300</v>
      </c>
      <c r="H25" s="1">
        <f t="shared" si="0"/>
        <v>300</v>
      </c>
      <c r="I25" s="1">
        <f t="shared" si="1"/>
        <v>270</v>
      </c>
      <c r="J25" s="1">
        <f t="shared" si="2"/>
        <v>1</v>
      </c>
      <c r="K25" s="1" t="str">
        <f t="shared" si="5"/>
        <v>High Demand</v>
      </c>
      <c r="L25" s="1" t="str">
        <f>VLOOKUP(B25, Customer[], 2)</f>
        <v>Lily Johnson</v>
      </c>
      <c r="M25" s="1" t="str">
        <f>VLOOKUP(B25, Customer[], 3)</f>
        <v>Debit Card</v>
      </c>
      <c r="N25" s="1" t="str">
        <f>VLOOKUP(B25, Customer[], 4)</f>
        <v>2121 Elmwood St, Lakeside, USA</v>
      </c>
      <c r="O25" s="1" t="str">
        <f t="shared" si="3"/>
        <v>C024-24</v>
      </c>
      <c r="P25" s="1" t="str">
        <f t="shared" si="4"/>
        <v>2121 Elmwood St</v>
      </c>
    </row>
    <row r="26" spans="1:16" x14ac:dyDescent="0.35">
      <c r="A26" s="1">
        <v>25</v>
      </c>
      <c r="B26" s="1" t="s">
        <v>113</v>
      </c>
      <c r="C26" s="4">
        <v>45093</v>
      </c>
      <c r="D26" s="1" t="s">
        <v>112</v>
      </c>
      <c r="E26" s="1" t="s">
        <v>37</v>
      </c>
      <c r="F26" s="1">
        <v>1.5</v>
      </c>
      <c r="G26" s="1">
        <v>150</v>
      </c>
      <c r="H26" s="1">
        <f t="shared" si="0"/>
        <v>225</v>
      </c>
      <c r="I26" s="1">
        <f t="shared" si="1"/>
        <v>202.5</v>
      </c>
      <c r="J26" s="1">
        <f t="shared" si="2"/>
        <v>1.5</v>
      </c>
      <c r="K26" s="1" t="str">
        <f t="shared" si="5"/>
        <v>High Demand</v>
      </c>
      <c r="L26" s="1" t="str">
        <f>VLOOKUP(B26, Customer[], 2)</f>
        <v>Aiden White</v>
      </c>
      <c r="M26" s="1" t="str">
        <f>VLOOKUP(B26, Customer[], 3)</f>
        <v>PayPal</v>
      </c>
      <c r="N26" s="1" t="str">
        <f>VLOOKUP(B26, Customer[], 4)</f>
        <v>2222 Pine St, Cityville, USA</v>
      </c>
      <c r="O26" s="1" t="str">
        <f t="shared" si="3"/>
        <v>C025-25</v>
      </c>
      <c r="P26" s="1" t="str">
        <f t="shared" si="4"/>
        <v>2222 Pine St</v>
      </c>
    </row>
    <row r="27" spans="1:16" x14ac:dyDescent="0.35">
      <c r="A27" s="1">
        <v>26</v>
      </c>
      <c r="B27" s="1" t="s">
        <v>117</v>
      </c>
      <c r="C27" s="4">
        <v>45124</v>
      </c>
      <c r="D27" s="1" t="s">
        <v>116</v>
      </c>
      <c r="E27" s="1" t="s">
        <v>37</v>
      </c>
      <c r="F27" s="1">
        <v>1</v>
      </c>
      <c r="G27" s="1">
        <v>200</v>
      </c>
      <c r="H27" s="1">
        <f t="shared" si="0"/>
        <v>200</v>
      </c>
      <c r="I27" s="1">
        <f t="shared" si="1"/>
        <v>180</v>
      </c>
      <c r="J27" s="1">
        <f t="shared" si="2"/>
        <v>1</v>
      </c>
      <c r="K27" s="1" t="str">
        <f t="shared" si="5"/>
        <v>High Demand</v>
      </c>
      <c r="L27" s="1" t="str">
        <f>VLOOKUP(B27, Customer[], 2)</f>
        <v>Harper Smith</v>
      </c>
      <c r="M27" s="1" t="str">
        <f>VLOOKUP(B27, Customer[], 3)</f>
        <v>Credit Card</v>
      </c>
      <c r="N27" s="1" t="str">
        <f>VLOOKUP(B27, Customer[], 4)</f>
        <v>2323 Cedar St, Mountainville, USA</v>
      </c>
      <c r="O27" s="1" t="str">
        <f t="shared" si="3"/>
        <v>C026-26</v>
      </c>
      <c r="P27" s="1" t="str">
        <f t="shared" si="4"/>
        <v>2323 Cedar St</v>
      </c>
    </row>
    <row r="28" spans="1:16" x14ac:dyDescent="0.35">
      <c r="A28" s="1">
        <v>27</v>
      </c>
      <c r="B28" s="1" t="s">
        <v>121</v>
      </c>
      <c r="C28" s="4">
        <v>45156</v>
      </c>
      <c r="D28" s="1" t="s">
        <v>120</v>
      </c>
      <c r="E28" s="1" t="s">
        <v>37</v>
      </c>
      <c r="F28" s="1">
        <v>1.5</v>
      </c>
      <c r="G28" s="1">
        <v>100</v>
      </c>
      <c r="H28" s="1">
        <f t="shared" si="0"/>
        <v>150</v>
      </c>
      <c r="I28" s="1">
        <f t="shared" si="1"/>
        <v>135</v>
      </c>
      <c r="J28" s="1">
        <f t="shared" si="2"/>
        <v>1.5</v>
      </c>
      <c r="K28" s="1" t="str">
        <f t="shared" si="5"/>
        <v>Regular Demand</v>
      </c>
      <c r="L28" s="1" t="str">
        <f>VLOOKUP(B28, Customer[], 2)</f>
        <v>Lucas Miller</v>
      </c>
      <c r="M28" s="1" t="str">
        <f>VLOOKUP(B28, Customer[], 3)</f>
        <v>Cash</v>
      </c>
      <c r="N28" s="1" t="str">
        <f>VLOOKUP(B28, Customer[], 4)</f>
        <v>2424 Oak St, Riverside, USA</v>
      </c>
      <c r="O28" s="1" t="str">
        <f t="shared" si="3"/>
        <v>C027-27</v>
      </c>
      <c r="P28" s="1" t="str">
        <f t="shared" si="4"/>
        <v>2424 Oak St</v>
      </c>
    </row>
    <row r="29" spans="1:16" x14ac:dyDescent="0.35">
      <c r="A29" s="1">
        <v>28</v>
      </c>
      <c r="B29" s="1" t="s">
        <v>125</v>
      </c>
      <c r="C29" s="4">
        <v>45188</v>
      </c>
      <c r="D29" s="1" t="s">
        <v>124</v>
      </c>
      <c r="E29" s="1" t="s">
        <v>11</v>
      </c>
      <c r="F29" s="1">
        <v>10</v>
      </c>
      <c r="G29" s="1">
        <v>30</v>
      </c>
      <c r="H29" s="1">
        <f t="shared" si="0"/>
        <v>300</v>
      </c>
      <c r="I29" s="1">
        <f t="shared" si="1"/>
        <v>270</v>
      </c>
      <c r="J29" s="1">
        <f t="shared" si="2"/>
        <v>10</v>
      </c>
      <c r="K29" s="1" t="str">
        <f t="shared" si="5"/>
        <v>Regular Demand</v>
      </c>
      <c r="L29" s="1" t="str">
        <f>VLOOKUP(B29, Customer[], 2)</f>
        <v>Stella Davis</v>
      </c>
      <c r="M29" s="1" t="str">
        <f>VLOOKUP(B29, Customer[], 3)</f>
        <v>Credit Card</v>
      </c>
      <c r="N29" s="1" t="str">
        <f>VLOOKUP(B29, Customer[], 4)</f>
        <v>2525 Elm St, Lakeside, USA</v>
      </c>
      <c r="O29" s="1" t="str">
        <f t="shared" si="3"/>
        <v>C028-28</v>
      </c>
      <c r="P29" s="1" t="str">
        <f t="shared" si="4"/>
        <v>2525 Elm St</v>
      </c>
    </row>
    <row r="30" spans="1:16" x14ac:dyDescent="0.35">
      <c r="A30" s="1">
        <v>29</v>
      </c>
      <c r="B30" s="1" t="s">
        <v>129</v>
      </c>
      <c r="C30" s="4">
        <v>45219</v>
      </c>
      <c r="D30" s="1" t="s">
        <v>128</v>
      </c>
      <c r="E30" s="1" t="s">
        <v>37</v>
      </c>
      <c r="F30" s="1">
        <v>2</v>
      </c>
      <c r="G30" s="1">
        <v>150</v>
      </c>
      <c r="H30" s="1">
        <f t="shared" si="0"/>
        <v>300</v>
      </c>
      <c r="I30" s="1">
        <f t="shared" si="1"/>
        <v>270</v>
      </c>
      <c r="J30" s="1">
        <f t="shared" si="2"/>
        <v>2</v>
      </c>
      <c r="K30" s="1" t="str">
        <f t="shared" si="5"/>
        <v>High Demand</v>
      </c>
      <c r="L30" s="1" t="str">
        <f>VLOOKUP(B30, Customer[], 2)</f>
        <v>Mason Martinez</v>
      </c>
      <c r="M30" s="1" t="str">
        <f>VLOOKUP(B30, Customer[], 3)</f>
        <v>Debit Card</v>
      </c>
      <c r="N30" s="1" t="str">
        <f>VLOOKUP(B30, Customer[], 4)</f>
        <v>2626 Pine St, Cityville, USA</v>
      </c>
      <c r="O30" s="1" t="str">
        <f t="shared" si="3"/>
        <v>C029-29</v>
      </c>
      <c r="P30" s="1" t="str">
        <f t="shared" si="4"/>
        <v>2626 Pine St</v>
      </c>
    </row>
    <row r="31" spans="1:16" x14ac:dyDescent="0.35">
      <c r="A31" s="1">
        <v>30</v>
      </c>
      <c r="B31" s="1" t="s">
        <v>133</v>
      </c>
      <c r="C31" s="4">
        <v>45202</v>
      </c>
      <c r="D31" s="1" t="s">
        <v>132</v>
      </c>
      <c r="E31" s="1" t="s">
        <v>37</v>
      </c>
      <c r="F31" s="1">
        <v>1</v>
      </c>
      <c r="G31" s="1">
        <v>250</v>
      </c>
      <c r="H31" s="1">
        <f t="shared" si="0"/>
        <v>250</v>
      </c>
      <c r="I31" s="1">
        <f t="shared" si="1"/>
        <v>225</v>
      </c>
      <c r="J31" s="1">
        <f t="shared" si="2"/>
        <v>1</v>
      </c>
      <c r="K31" s="1" t="str">
        <f t="shared" si="5"/>
        <v>High Demand</v>
      </c>
      <c r="L31" s="1" t="str">
        <f>VLOOKUP(B31, Customer[], 2)</f>
        <v>Emma Wilson</v>
      </c>
      <c r="M31" s="1" t="str">
        <f>VLOOKUP(B31, Customer[], 3)</f>
        <v>PayPal</v>
      </c>
      <c r="N31" s="1" t="str">
        <f>VLOOKUP(B31, Customer[], 4)</f>
        <v>2727 Cedar St, Mountainville, USA</v>
      </c>
      <c r="O31" s="1" t="str">
        <f t="shared" si="3"/>
        <v>C030-30</v>
      </c>
      <c r="P31" s="1" t="str">
        <f t="shared" si="4"/>
        <v>2727 Cedar St</v>
      </c>
    </row>
    <row r="39" spans="1:1" x14ac:dyDescent="0.35">
      <c r="A39" s="5">
        <v>0.1</v>
      </c>
    </row>
  </sheetData>
  <phoneticPr fontId="6" type="noConversion"/>
  <dataValidations count="1">
    <dataValidation type="decimal" errorStyle="warning" allowBlank="1" showInputMessage="1" showErrorMessage="1" errorTitle="valid price values" error="Please enter a decimal value between 0 and 1000." sqref="F1:F1048576" xr:uid="{BCF9FA99-40C7-488F-8E05-DB58F4454399}">
      <formula1>0</formula1>
      <formula2>1000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CCAC-7979-4EDA-8B55-D7B5F972C875}">
  <dimension ref="A1:D31"/>
  <sheetViews>
    <sheetView workbookViewId="0">
      <selection activeCell="B1" sqref="B1:D1"/>
    </sheetView>
  </sheetViews>
  <sheetFormatPr defaultRowHeight="14.5" x14ac:dyDescent="0.35"/>
  <cols>
    <col min="1" max="1" width="13" customWidth="1"/>
    <col min="2" max="2" width="16.08984375" customWidth="1"/>
    <col min="3" max="3" width="16.90625" customWidth="1"/>
    <col min="4" max="4" width="34.81640625" customWidth="1"/>
  </cols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 t="s">
        <v>12</v>
      </c>
      <c r="B2" t="s">
        <v>13</v>
      </c>
      <c r="C2" t="s">
        <v>14</v>
      </c>
      <c r="D2" t="s">
        <v>15</v>
      </c>
    </row>
    <row r="3" spans="1:4" x14ac:dyDescent="0.35">
      <c r="A3" t="s">
        <v>17</v>
      </c>
      <c r="B3" t="s">
        <v>18</v>
      </c>
      <c r="C3" t="s">
        <v>19</v>
      </c>
      <c r="D3" t="s">
        <v>20</v>
      </c>
    </row>
    <row r="4" spans="1:4" x14ac:dyDescent="0.35">
      <c r="A4" t="s">
        <v>22</v>
      </c>
      <c r="B4" t="s">
        <v>23</v>
      </c>
      <c r="C4" t="s">
        <v>24</v>
      </c>
      <c r="D4" t="s">
        <v>25</v>
      </c>
    </row>
    <row r="5" spans="1:4" x14ac:dyDescent="0.35">
      <c r="A5" t="s">
        <v>28</v>
      </c>
      <c r="B5" t="s">
        <v>29</v>
      </c>
      <c r="C5" t="s">
        <v>30</v>
      </c>
      <c r="D5" t="s">
        <v>31</v>
      </c>
    </row>
    <row r="6" spans="1:4" x14ac:dyDescent="0.35">
      <c r="A6" t="s">
        <v>33</v>
      </c>
      <c r="B6" t="s">
        <v>34</v>
      </c>
      <c r="C6" t="s">
        <v>19</v>
      </c>
      <c r="D6" t="s">
        <v>35</v>
      </c>
    </row>
    <row r="7" spans="1:4" x14ac:dyDescent="0.35">
      <c r="A7" t="s">
        <v>38</v>
      </c>
      <c r="B7" t="s">
        <v>39</v>
      </c>
      <c r="C7" t="s">
        <v>14</v>
      </c>
      <c r="D7" t="s">
        <v>40</v>
      </c>
    </row>
    <row r="8" spans="1:4" x14ac:dyDescent="0.35">
      <c r="A8" t="s">
        <v>42</v>
      </c>
      <c r="B8" t="s">
        <v>43</v>
      </c>
      <c r="C8" t="s">
        <v>24</v>
      </c>
      <c r="D8" t="s">
        <v>44</v>
      </c>
    </row>
    <row r="9" spans="1:4" x14ac:dyDescent="0.35">
      <c r="A9" t="s">
        <v>46</v>
      </c>
      <c r="B9" t="s">
        <v>47</v>
      </c>
      <c r="C9" t="s">
        <v>30</v>
      </c>
      <c r="D9" t="s">
        <v>48</v>
      </c>
    </row>
    <row r="10" spans="1:4" x14ac:dyDescent="0.35">
      <c r="A10" t="s">
        <v>50</v>
      </c>
      <c r="B10" t="s">
        <v>51</v>
      </c>
      <c r="C10" t="s">
        <v>19</v>
      </c>
      <c r="D10" t="s">
        <v>52</v>
      </c>
    </row>
    <row r="11" spans="1:4" x14ac:dyDescent="0.35">
      <c r="A11" t="s">
        <v>54</v>
      </c>
      <c r="B11" t="s">
        <v>55</v>
      </c>
      <c r="C11" t="s">
        <v>14</v>
      </c>
      <c r="D11" t="s">
        <v>56</v>
      </c>
    </row>
    <row r="12" spans="1:4" x14ac:dyDescent="0.35">
      <c r="A12" t="s">
        <v>58</v>
      </c>
      <c r="B12" t="s">
        <v>59</v>
      </c>
      <c r="C12" t="s">
        <v>24</v>
      </c>
      <c r="D12" t="s">
        <v>60</v>
      </c>
    </row>
    <row r="13" spans="1:4" x14ac:dyDescent="0.35">
      <c r="A13" t="s">
        <v>62</v>
      </c>
      <c r="B13" t="s">
        <v>63</v>
      </c>
      <c r="C13" t="s">
        <v>30</v>
      </c>
      <c r="D13" t="s">
        <v>64</v>
      </c>
    </row>
    <row r="14" spans="1:4" x14ac:dyDescent="0.35">
      <c r="A14" t="s">
        <v>66</v>
      </c>
      <c r="B14" t="s">
        <v>67</v>
      </c>
      <c r="C14" t="s">
        <v>19</v>
      </c>
      <c r="D14" t="s">
        <v>68</v>
      </c>
    </row>
    <row r="15" spans="1:4" x14ac:dyDescent="0.35">
      <c r="A15" t="s">
        <v>70</v>
      </c>
      <c r="B15" t="s">
        <v>71</v>
      </c>
      <c r="C15" t="s">
        <v>14</v>
      </c>
      <c r="D15" t="s">
        <v>72</v>
      </c>
    </row>
    <row r="16" spans="1:4" x14ac:dyDescent="0.35">
      <c r="A16" t="s">
        <v>74</v>
      </c>
      <c r="B16" t="s">
        <v>75</v>
      </c>
      <c r="C16" t="s">
        <v>30</v>
      </c>
      <c r="D16" t="s">
        <v>76</v>
      </c>
    </row>
    <row r="17" spans="1:4" x14ac:dyDescent="0.35">
      <c r="A17" t="s">
        <v>78</v>
      </c>
      <c r="B17" t="s">
        <v>79</v>
      </c>
      <c r="C17" t="s">
        <v>19</v>
      </c>
      <c r="D17" t="s">
        <v>80</v>
      </c>
    </row>
    <row r="18" spans="1:4" x14ac:dyDescent="0.35">
      <c r="A18" t="s">
        <v>82</v>
      </c>
      <c r="B18" t="s">
        <v>83</v>
      </c>
      <c r="C18" t="s">
        <v>14</v>
      </c>
      <c r="D18" t="s">
        <v>84</v>
      </c>
    </row>
    <row r="19" spans="1:4" x14ac:dyDescent="0.35">
      <c r="A19" t="s">
        <v>86</v>
      </c>
      <c r="B19" t="s">
        <v>87</v>
      </c>
      <c r="C19" t="s">
        <v>30</v>
      </c>
      <c r="D19" t="s">
        <v>88</v>
      </c>
    </row>
    <row r="20" spans="1:4" x14ac:dyDescent="0.35">
      <c r="A20" t="s">
        <v>90</v>
      </c>
      <c r="B20" t="s">
        <v>91</v>
      </c>
      <c r="C20" t="s">
        <v>24</v>
      </c>
      <c r="D20" t="s">
        <v>92</v>
      </c>
    </row>
    <row r="21" spans="1:4" x14ac:dyDescent="0.35">
      <c r="A21" t="s">
        <v>94</v>
      </c>
      <c r="B21" t="s">
        <v>95</v>
      </c>
      <c r="C21" t="s">
        <v>14</v>
      </c>
      <c r="D21" t="s">
        <v>96</v>
      </c>
    </row>
    <row r="22" spans="1:4" x14ac:dyDescent="0.35">
      <c r="A22" t="s">
        <v>98</v>
      </c>
      <c r="B22" t="s">
        <v>99</v>
      </c>
      <c r="C22" t="s">
        <v>19</v>
      </c>
      <c r="D22" t="s">
        <v>100</v>
      </c>
    </row>
    <row r="23" spans="1:4" x14ac:dyDescent="0.35">
      <c r="A23" t="s">
        <v>102</v>
      </c>
      <c r="B23" t="s">
        <v>87</v>
      </c>
      <c r="C23" t="s">
        <v>30</v>
      </c>
      <c r="D23" t="s">
        <v>103</v>
      </c>
    </row>
    <row r="24" spans="1:4" x14ac:dyDescent="0.35">
      <c r="A24" t="s">
        <v>105</v>
      </c>
      <c r="B24" t="s">
        <v>106</v>
      </c>
      <c r="C24" t="s">
        <v>14</v>
      </c>
      <c r="D24" t="s">
        <v>107</v>
      </c>
    </row>
    <row r="25" spans="1:4" x14ac:dyDescent="0.35">
      <c r="A25" t="s">
        <v>109</v>
      </c>
      <c r="B25" t="s">
        <v>110</v>
      </c>
      <c r="C25" t="s">
        <v>24</v>
      </c>
      <c r="D25" t="s">
        <v>111</v>
      </c>
    </row>
    <row r="26" spans="1:4" x14ac:dyDescent="0.35">
      <c r="A26" t="s">
        <v>113</v>
      </c>
      <c r="B26" t="s">
        <v>114</v>
      </c>
      <c r="C26" t="s">
        <v>19</v>
      </c>
      <c r="D26" t="s">
        <v>115</v>
      </c>
    </row>
    <row r="27" spans="1:4" x14ac:dyDescent="0.35">
      <c r="A27" t="s">
        <v>117</v>
      </c>
      <c r="B27" t="s">
        <v>118</v>
      </c>
      <c r="C27" t="s">
        <v>14</v>
      </c>
      <c r="D27" t="s">
        <v>119</v>
      </c>
    </row>
    <row r="28" spans="1:4" x14ac:dyDescent="0.35">
      <c r="A28" t="s">
        <v>121</v>
      </c>
      <c r="B28" t="s">
        <v>122</v>
      </c>
      <c r="C28" t="s">
        <v>30</v>
      </c>
      <c r="D28" t="s">
        <v>123</v>
      </c>
    </row>
    <row r="29" spans="1:4" x14ac:dyDescent="0.35">
      <c r="A29" t="s">
        <v>125</v>
      </c>
      <c r="B29" t="s">
        <v>126</v>
      </c>
      <c r="C29" t="s">
        <v>14</v>
      </c>
      <c r="D29" t="s">
        <v>127</v>
      </c>
    </row>
    <row r="30" spans="1:4" x14ac:dyDescent="0.35">
      <c r="A30" t="s">
        <v>129</v>
      </c>
      <c r="B30" t="s">
        <v>130</v>
      </c>
      <c r="C30" t="s">
        <v>24</v>
      </c>
      <c r="D30" t="s">
        <v>131</v>
      </c>
    </row>
    <row r="31" spans="1:4" x14ac:dyDescent="0.35">
      <c r="A31" t="s">
        <v>133</v>
      </c>
      <c r="B31" t="s">
        <v>134</v>
      </c>
      <c r="C31" t="s">
        <v>19</v>
      </c>
      <c r="D31" t="s">
        <v>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BB24-5B42-4E41-92FA-B0D83E43AD33}">
  <dimension ref="A2:H10"/>
  <sheetViews>
    <sheetView workbookViewId="0">
      <selection activeCell="E34" sqref="E34"/>
    </sheetView>
  </sheetViews>
  <sheetFormatPr defaultRowHeight="14.5" x14ac:dyDescent="0.35"/>
  <cols>
    <col min="1" max="1" width="13.54296875" customWidth="1"/>
    <col min="3" max="3" width="13.81640625" customWidth="1"/>
    <col min="4" max="5" width="16.54296875" style="1" customWidth="1"/>
    <col min="7" max="7" width="16.36328125" style="1" customWidth="1"/>
    <col min="8" max="8" width="18.36328125" style="1" customWidth="1"/>
  </cols>
  <sheetData>
    <row r="2" spans="1:5" ht="15" thickBot="1" x14ac:dyDescent="0.4"/>
    <row r="3" spans="1:5" x14ac:dyDescent="0.35">
      <c r="A3" s="7"/>
      <c r="B3" s="8"/>
      <c r="C3" s="8"/>
      <c r="D3" s="9"/>
      <c r="E3" s="10"/>
    </row>
    <row r="4" spans="1:5" x14ac:dyDescent="0.35">
      <c r="A4" s="11"/>
      <c r="E4" s="12"/>
    </row>
    <row r="5" spans="1:5" x14ac:dyDescent="0.35">
      <c r="A5" s="13" t="s">
        <v>140</v>
      </c>
      <c r="B5" s="14" t="s">
        <v>141</v>
      </c>
      <c r="D5" s="3" t="s">
        <v>16</v>
      </c>
      <c r="E5" s="12"/>
    </row>
    <row r="6" spans="1:5" x14ac:dyDescent="0.35">
      <c r="A6" s="11"/>
      <c r="E6" s="12"/>
    </row>
    <row r="7" spans="1:5" x14ac:dyDescent="0.35">
      <c r="A7" s="11"/>
      <c r="E7" s="12"/>
    </row>
    <row r="8" spans="1:5" ht="15" thickBot="1" x14ac:dyDescent="0.4">
      <c r="A8" s="15"/>
      <c r="B8" s="16"/>
      <c r="C8" s="16"/>
      <c r="D8" s="17"/>
      <c r="E8" s="18"/>
    </row>
    <row r="10" spans="1:5" x14ac:dyDescent="0.35">
      <c r="B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name Selection" error="Please select a valid name from the dropdown list" xr:uid="{9460FFC2-FD48-405D-AD92-8753501D126F}">
          <x14:formula1>
            <xm:f>Sales!$D$2:$D$31</xm:f>
          </x14:formula1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</vt:lpstr>
      <vt:lpstr>Customer</vt:lpstr>
      <vt:lpstr>Data_Validation</vt:lpstr>
      <vt:lpstr>Array1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 Amirshahi</dc:creator>
  <cp:lastModifiedBy>Parisa Foroutan</cp:lastModifiedBy>
  <dcterms:created xsi:type="dcterms:W3CDTF">2023-10-03T01:47:18Z</dcterms:created>
  <dcterms:modified xsi:type="dcterms:W3CDTF">2023-10-26T18:45:04Z</dcterms:modified>
</cp:coreProperties>
</file>