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경영경제통계\"/>
    </mc:Choice>
  </mc:AlternateContent>
  <xr:revisionPtr revIDLastSave="0" documentId="13_ncr:1_{D4128F39-E3D1-46DA-8C86-08B21D2D056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-Test" sheetId="2" r:id="rId1"/>
    <sheet name="ANOVA" sheetId="4" r:id="rId2"/>
    <sheet name="Linear Regression" sheetId="5" r:id="rId3"/>
  </sheets>
  <definedNames>
    <definedName name="_xlnm._FilterDatabase" localSheetId="0" hidden="1">'t-Test'!$A$1:$B$120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0" i="5" l="1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2" i="5"/>
  <c r="E3" i="4" l="1"/>
  <c r="E4" i="4"/>
  <c r="E6" i="4"/>
  <c r="E5" i="4"/>
  <c r="E3" i="2"/>
  <c r="E5" i="2" s="1" a="1"/>
  <c r="E5" i="2" s="1"/>
  <c r="D5" i="2" l="1" a="1"/>
  <c r="D5" i="2" s="1"/>
  <c r="C117" i="4"/>
  <c r="C14" i="4"/>
  <c r="C10" i="4"/>
  <c r="C113" i="4"/>
  <c r="C105" i="4"/>
  <c r="C97" i="4"/>
  <c r="C93" i="4"/>
  <c r="C85" i="4"/>
  <c r="C77" i="4"/>
  <c r="C73" i="4"/>
  <c r="C65" i="4"/>
  <c r="C53" i="4"/>
  <c r="C45" i="4"/>
  <c r="C37" i="4"/>
  <c r="C29" i="4"/>
  <c r="C120" i="4"/>
  <c r="C2" i="4"/>
  <c r="C17" i="4"/>
  <c r="C13" i="4"/>
  <c r="C9" i="4"/>
  <c r="C116" i="4"/>
  <c r="C112" i="4"/>
  <c r="C108" i="4"/>
  <c r="C104" i="4"/>
  <c r="C100" i="4"/>
  <c r="C96" i="4"/>
  <c r="C92" i="4"/>
  <c r="C88" i="4"/>
  <c r="C84" i="4"/>
  <c r="C80" i="4"/>
  <c r="C76" i="4"/>
  <c r="C72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19" i="4"/>
  <c r="C5" i="4"/>
  <c r="C16" i="4"/>
  <c r="C12" i="4"/>
  <c r="C8" i="4"/>
  <c r="C115" i="4"/>
  <c r="C111" i="4"/>
  <c r="C107" i="4"/>
  <c r="C103" i="4"/>
  <c r="C99" i="4"/>
  <c r="C95" i="4"/>
  <c r="C91" i="4"/>
  <c r="C87" i="4"/>
  <c r="C83" i="4"/>
  <c r="C79" i="4"/>
  <c r="C75" i="4"/>
  <c r="C71" i="4"/>
  <c r="C67" i="4"/>
  <c r="C63" i="4"/>
  <c r="C59" i="4"/>
  <c r="C55" i="4"/>
  <c r="C51" i="4"/>
  <c r="C47" i="4"/>
  <c r="C43" i="4"/>
  <c r="C39" i="4"/>
  <c r="C35" i="4"/>
  <c r="C31" i="4"/>
  <c r="C27" i="4"/>
  <c r="C23" i="4"/>
  <c r="C19" i="4"/>
  <c r="C118" i="4"/>
  <c r="C3" i="4"/>
  <c r="C6" i="4"/>
  <c r="C109" i="4"/>
  <c r="C101" i="4"/>
  <c r="C89" i="4"/>
  <c r="C81" i="4"/>
  <c r="C69" i="4"/>
  <c r="C61" i="4"/>
  <c r="C57" i="4"/>
  <c r="C49" i="4"/>
  <c r="C41" i="4"/>
  <c r="C33" i="4"/>
  <c r="C25" i="4"/>
  <c r="C21" i="4"/>
  <c r="C4" i="4"/>
  <c r="C15" i="4"/>
  <c r="C11" i="4"/>
  <c r="C7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I4" i="4" l="1" a="1"/>
  <c r="I4" i="4" s="1"/>
  <c r="H4" i="4" a="1"/>
  <c r="H4" i="4" s="1"/>
  <c r="J4" i="4" a="1"/>
  <c r="J4" i="4" s="1"/>
  <c r="K4" i="4" a="1"/>
  <c r="K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<sst xmlns="http://schemas.openxmlformats.org/spreadsheetml/2006/main" count="83" uniqueCount="53">
  <si>
    <t>School enrollment, tertiary (% gross)</t>
    <phoneticPr fontId="2" type="noConversion"/>
  </si>
  <si>
    <t>Group 1</t>
    <phoneticPr fontId="2" type="noConversion"/>
  </si>
  <si>
    <t>Group 2</t>
    <phoneticPr fontId="2" type="noConversion"/>
  </si>
  <si>
    <t>Mean</t>
    <phoneticPr fontId="2" type="noConversion"/>
  </si>
  <si>
    <t>Variance</t>
    <phoneticPr fontId="2" type="noConversion"/>
  </si>
  <si>
    <t>Observations</t>
    <phoneticPr fontId="2" type="noConversion"/>
  </si>
  <si>
    <t>df</t>
    <phoneticPr fontId="2" type="noConversion"/>
  </si>
  <si>
    <t>Hypothesized Mean Difference</t>
    <phoneticPr fontId="2" type="noConversion"/>
  </si>
  <si>
    <t>t Stat</t>
    <phoneticPr fontId="2" type="noConversion"/>
  </si>
  <si>
    <t>P(T&lt;=t) one-tail</t>
    <phoneticPr fontId="2" type="noConversion"/>
  </si>
  <si>
    <t>t Critical one-tail</t>
    <phoneticPr fontId="2" type="noConversion"/>
  </si>
  <si>
    <t>P(T&lt;=t) two-tail</t>
    <phoneticPr fontId="2" type="noConversion"/>
  </si>
  <si>
    <t>t Critical two-tail</t>
    <phoneticPr fontId="2" type="noConversion"/>
  </si>
  <si>
    <t>t-Test: Two-Sample Assuming Unequal Variances</t>
    <phoneticPr fontId="2" type="noConversion"/>
  </si>
  <si>
    <t>Cutting Point</t>
    <phoneticPr fontId="2" type="noConversion"/>
  </si>
  <si>
    <t>Population
density 
(people per 
sq. km of land area)</t>
    <phoneticPr fontId="2" type="noConversion"/>
  </si>
  <si>
    <t xml:space="preserve">School 
enrollment, 
tertiary 
(% gross)
</t>
    <phoneticPr fontId="2" type="noConversion"/>
  </si>
  <si>
    <t>Quartile</t>
    <phoneticPr fontId="2" type="noConversion"/>
  </si>
  <si>
    <t>Group</t>
    <phoneticPr fontId="2" type="noConversion"/>
  </si>
  <si>
    <t>Group 3</t>
    <phoneticPr fontId="2" type="noConversion"/>
  </si>
  <si>
    <t>Group 4</t>
    <phoneticPr fontId="2" type="noConversion"/>
  </si>
  <si>
    <t>SUMMARY</t>
    <phoneticPr fontId="2" type="noConversion"/>
  </si>
  <si>
    <t>Groups</t>
    <phoneticPr fontId="2" type="noConversion"/>
  </si>
  <si>
    <t>ANOVA</t>
    <phoneticPr fontId="2" type="noConversion"/>
  </si>
  <si>
    <t>SS</t>
    <phoneticPr fontId="2" type="noConversion"/>
  </si>
  <si>
    <t>MS</t>
    <phoneticPr fontId="2" type="noConversion"/>
  </si>
  <si>
    <t>F</t>
    <phoneticPr fontId="2" type="noConversion"/>
  </si>
  <si>
    <t>P-value</t>
    <phoneticPr fontId="2" type="noConversion"/>
  </si>
  <si>
    <t>F crit</t>
    <phoneticPr fontId="2" type="noConversion"/>
  </si>
  <si>
    <t>Between Groups</t>
    <phoneticPr fontId="2" type="noConversion"/>
  </si>
  <si>
    <t>Within Groups</t>
    <phoneticPr fontId="2" type="noConversion"/>
  </si>
  <si>
    <t>Total</t>
    <phoneticPr fontId="2" type="noConversion"/>
  </si>
  <si>
    <t>Source of Variation</t>
    <phoneticPr fontId="2" type="noConversion"/>
  </si>
  <si>
    <t>ANOVA: Single Factor</t>
    <phoneticPr fontId="2" type="noConversion"/>
  </si>
  <si>
    <t>Count</t>
    <phoneticPr fontId="2" type="noConversion"/>
  </si>
  <si>
    <t>Sum</t>
    <phoneticPr fontId="2" type="noConversion"/>
  </si>
  <si>
    <t>Average</t>
    <phoneticPr fontId="2" type="noConversion"/>
  </si>
  <si>
    <t>SUMMARY OUTPUT</t>
    <phoneticPr fontId="2" type="noConversion"/>
  </si>
  <si>
    <t>Regression Statistics</t>
    <phoneticPr fontId="2" type="noConversion"/>
  </si>
  <si>
    <t>Multiple R</t>
    <phoneticPr fontId="2" type="noConversion"/>
  </si>
  <si>
    <t>R Square</t>
    <phoneticPr fontId="2" type="noConversion"/>
  </si>
  <si>
    <t>Adjusted R Square</t>
    <phoneticPr fontId="2" type="noConversion"/>
  </si>
  <si>
    <t>Standard Error</t>
    <phoneticPr fontId="2" type="noConversion"/>
  </si>
  <si>
    <t>Regression</t>
    <phoneticPr fontId="2" type="noConversion"/>
  </si>
  <si>
    <t>Residual</t>
    <phoneticPr fontId="2" type="noConversion"/>
  </si>
  <si>
    <t>Significance F</t>
    <phoneticPr fontId="2" type="noConversion"/>
  </si>
  <si>
    <t>Coefficients</t>
    <phoneticPr fontId="2" type="noConversion"/>
  </si>
  <si>
    <t>Intercept</t>
    <phoneticPr fontId="2" type="noConversion"/>
  </si>
  <si>
    <t>Lower 95%</t>
    <phoneticPr fontId="2" type="noConversion"/>
  </si>
  <si>
    <t>Upper 95%</t>
    <phoneticPr fontId="2" type="noConversion"/>
  </si>
  <si>
    <t>Population</t>
    <phoneticPr fontId="2" type="noConversion"/>
  </si>
  <si>
    <t xml:space="preserve">Error Term
</t>
    <phoneticPr fontId="2" type="noConversion"/>
  </si>
  <si>
    <t xml:space="preserve">Linear Regression Output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</si>
</sst>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8" xfId="0" applyBorder="1">
      <alignment vertical="center"/>
    </xf>
    <xf numFmtId="0" fontId="0" fillId="0" borderId="31" xfId="0" applyBorder="1">
      <alignment vertical="center"/>
    </xf>
    <xf numFmtId="0" fontId="0" fillId="0" borderId="2" xfId="0" applyBorder="1">
      <alignment vertical="center"/>
    </xf>
    <xf numFmtId="0" fontId="0" fillId="0" borderId="32" xfId="0" applyBorder="1">
      <alignment vertical="center"/>
    </xf>
    <xf numFmtId="0" fontId="3" fillId="0" borderId="0" xfId="0" applyFont="1">
      <alignment vertical="center"/>
    </xf>
    <xf numFmtId="0" fontId="0" fillId="0" borderId="12" xfId="0" applyBorder="1" applyAlignment="1">
      <alignment horizontal="centerContinuous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0" fillId="0" borderId="1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School 
enrollment, 
tertiary 
(% gross)
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'Linear Regression'!$A$2:$A$120</c:f>
              <c:numCache>
                <c:formatCode>General</c:formatCode>
                <c:ptCount val="119"/>
                <c:pt idx="0">
                  <c:v>2095.9948914431675</c:v>
                </c:pt>
                <c:pt idx="1">
                  <c:v>1769.8566666666666</c:v>
                </c:pt>
                <c:pt idx="2">
                  <c:v>1575.1937499999999</c:v>
                </c:pt>
                <c:pt idx="3">
                  <c:v>1252.5633632941538</c:v>
                </c:pt>
                <c:pt idx="4">
                  <c:v>778.29003322259132</c:v>
                </c:pt>
                <c:pt idx="5">
                  <c:v>623.50295566502461</c:v>
                </c:pt>
                <c:pt idx="6">
                  <c:v>564.4</c:v>
                </c:pt>
                <c:pt idx="7">
                  <c:v>530.37727459016389</c:v>
                </c:pt>
                <c:pt idx="8">
                  <c:v>511.833725172274</c:v>
                </c:pt>
                <c:pt idx="9">
                  <c:v>459.57969588220061</c:v>
                </c:pt>
                <c:pt idx="10">
                  <c:v>449.010007788162</c:v>
                </c:pt>
                <c:pt idx="11">
                  <c:v>418.39186691312386</c:v>
                </c:pt>
                <c:pt idx="12">
                  <c:v>379.42470277410831</c:v>
                </c:pt>
                <c:pt idx="13">
                  <c:v>362.60060368246303</c:v>
                </c:pt>
                <c:pt idx="14">
                  <c:v>354.59684684684686</c:v>
                </c:pt>
                <c:pt idx="15">
                  <c:v>352.4316946382956</c:v>
                </c:pt>
                <c:pt idx="16">
                  <c:v>326.61666666666667</c:v>
                </c:pt>
                <c:pt idx="17">
                  <c:v>311.46476833976834</c:v>
                </c:pt>
                <c:pt idx="18">
                  <c:v>307.76382530014774</c:v>
                </c:pt>
                <c:pt idx="19">
                  <c:v>299.6639344262295</c:v>
                </c:pt>
                <c:pt idx="20">
                  <c:v>280.9325926214197</c:v>
                </c:pt>
                <c:pt idx="21">
                  <c:v>276.26308022981857</c:v>
                </c:pt>
                <c:pt idx="22">
                  <c:v>246.48137510879025</c:v>
                </c:pt>
                <c:pt idx="23">
                  <c:v>240.82759102879828</c:v>
                </c:pt>
                <c:pt idx="24">
                  <c:v>237.82295429176565</c:v>
                </c:pt>
                <c:pt idx="25">
                  <c:v>237.625</c:v>
                </c:pt>
                <c:pt idx="26">
                  <c:v>236.08737373737372</c:v>
                </c:pt>
                <c:pt idx="27">
                  <c:v>222.29263092527427</c:v>
                </c:pt>
                <c:pt idx="28">
                  <c:v>217.00762956197778</c:v>
                </c:pt>
                <c:pt idx="29">
                  <c:v>212.22826086956522</c:v>
                </c:pt>
                <c:pt idx="30">
                  <c:v>201.98054558919509</c:v>
                </c:pt>
                <c:pt idx="31">
                  <c:v>200.22</c:v>
                </c:pt>
                <c:pt idx="32">
                  <c:v>199.57247994419254</c:v>
                </c:pt>
                <c:pt idx="33">
                  <c:v>154.94611795446062</c:v>
                </c:pt>
                <c:pt idx="34">
                  <c:v>149.3675731677441</c:v>
                </c:pt>
                <c:pt idx="35">
                  <c:v>148.60009192866335</c:v>
                </c:pt>
                <c:pt idx="36">
                  <c:v>145.36054999999999</c:v>
                </c:pt>
                <c:pt idx="37">
                  <c:v>138.22681026610798</c:v>
                </c:pt>
                <c:pt idx="38">
                  <c:v>137.57428893269503</c:v>
                </c:pt>
                <c:pt idx="39">
                  <c:v>133.68136591368551</c:v>
                </c:pt>
                <c:pt idx="40">
                  <c:v>129.71580086580087</c:v>
                </c:pt>
                <c:pt idx="41">
                  <c:v>124.02559537421189</c:v>
                </c:pt>
                <c:pt idx="42">
                  <c:v>122.8163022297222</c:v>
                </c:pt>
                <c:pt idx="43">
                  <c:v>121.28007113993273</c:v>
                </c:pt>
                <c:pt idx="44">
                  <c:v>113.76553595963691</c:v>
                </c:pt>
                <c:pt idx="45">
                  <c:v>113.43899750415973</c:v>
                </c:pt>
                <c:pt idx="46">
                  <c:v>112.28858279406498</c:v>
                </c:pt>
                <c:pt idx="47">
                  <c:v>109.18578034682081</c:v>
                </c:pt>
                <c:pt idx="48">
                  <c:v>108.40222834348972</c:v>
                </c:pt>
                <c:pt idx="49">
                  <c:v>107.60930683470674</c:v>
                </c:pt>
                <c:pt idx="50">
                  <c:v>107.06926364234056</c:v>
                </c:pt>
                <c:pt idx="51">
                  <c:v>104.65724547711955</c:v>
                </c:pt>
                <c:pt idx="52">
                  <c:v>104.16755474452555</c:v>
                </c:pt>
                <c:pt idx="53">
                  <c:v>103.88928696873903</c:v>
                </c:pt>
                <c:pt idx="54">
                  <c:v>103.71193460598715</c:v>
                </c:pt>
                <c:pt idx="55">
                  <c:v>98.855483744614176</c:v>
                </c:pt>
                <c:pt idx="56">
                  <c:v>97.24483031502055</c:v>
                </c:pt>
                <c:pt idx="57">
                  <c:v>94.350808902397816</c:v>
                </c:pt>
                <c:pt idx="58">
                  <c:v>93.397586675730793</c:v>
                </c:pt>
                <c:pt idx="59">
                  <c:v>92.782205139453197</c:v>
                </c:pt>
                <c:pt idx="60">
                  <c:v>92.37440172892434</c:v>
                </c:pt>
                <c:pt idx="61">
                  <c:v>87.104432925194388</c:v>
                </c:pt>
                <c:pt idx="62">
                  <c:v>84.643234820547448</c:v>
                </c:pt>
                <c:pt idx="63">
                  <c:v>84.195271210013914</c:v>
                </c:pt>
                <c:pt idx="64">
                  <c:v>83.177517455391779</c:v>
                </c:pt>
                <c:pt idx="65">
                  <c:v>82.219354838709677</c:v>
                </c:pt>
                <c:pt idx="66">
                  <c:v>81.720291283889765</c:v>
                </c:pt>
                <c:pt idx="67">
                  <c:v>80.86966666666666</c:v>
                </c:pt>
                <c:pt idx="68">
                  <c:v>79.410416190258402</c:v>
                </c:pt>
                <c:pt idx="69">
                  <c:v>76.222832563471073</c:v>
                </c:pt>
                <c:pt idx="70">
                  <c:v>75.274980690010295</c:v>
                </c:pt>
                <c:pt idx="71">
                  <c:v>74.274060672514622</c:v>
                </c:pt>
                <c:pt idx="72">
                  <c:v>72.640501036380527</c:v>
                </c:pt>
                <c:pt idx="73">
                  <c:v>71.626360865147333</c:v>
                </c:pt>
                <c:pt idx="74">
                  <c:v>70.896762589928059</c:v>
                </c:pt>
                <c:pt idx="75">
                  <c:v>69.953523111612171</c:v>
                </c:pt>
                <c:pt idx="76">
                  <c:v>65.626960055556978</c:v>
                </c:pt>
                <c:pt idx="77">
                  <c:v>65.483699480695421</c:v>
                </c:pt>
                <c:pt idx="78">
                  <c:v>65.085569823996593</c:v>
                </c:pt>
                <c:pt idx="79">
                  <c:v>64.472617187500006</c:v>
                </c:pt>
                <c:pt idx="80">
                  <c:v>64.257194178334558</c:v>
                </c:pt>
                <c:pt idx="81">
                  <c:v>54.391748379591156</c:v>
                </c:pt>
                <c:pt idx="82">
                  <c:v>51.974792446687289</c:v>
                </c:pt>
                <c:pt idx="83">
                  <c:v>51.102553466872109</c:v>
                </c:pt>
                <c:pt idx="84">
                  <c:v>48.711275314723594</c:v>
                </c:pt>
                <c:pt idx="85">
                  <c:v>48.271988887881363</c:v>
                </c:pt>
                <c:pt idx="86">
                  <c:v>46.410750622028431</c:v>
                </c:pt>
                <c:pt idx="87">
                  <c:v>46.247434944237924</c:v>
                </c:pt>
                <c:pt idx="88">
                  <c:v>45.371287066246055</c:v>
                </c:pt>
                <c:pt idx="89">
                  <c:v>44.620520600447144</c:v>
                </c:pt>
                <c:pt idx="90">
                  <c:v>35.893175671391504</c:v>
                </c:pt>
                <c:pt idx="91">
                  <c:v>33.661105318039624</c:v>
                </c:pt>
                <c:pt idx="92">
                  <c:v>31.063500866551127</c:v>
                </c:pt>
                <c:pt idx="93">
                  <c:v>31.037543859649123</c:v>
                </c:pt>
                <c:pt idx="94">
                  <c:v>30.755491989007986</c:v>
                </c:pt>
                <c:pt idx="95">
                  <c:v>25.489198850890077</c:v>
                </c:pt>
                <c:pt idx="96">
                  <c:v>25.250775770685824</c:v>
                </c:pt>
                <c:pt idx="97">
                  <c:v>25.237665480212446</c:v>
                </c:pt>
                <c:pt idx="98">
                  <c:v>20.007708442579968</c:v>
                </c:pt>
                <c:pt idx="99">
                  <c:v>19.779059536053023</c:v>
                </c:pt>
                <c:pt idx="100">
                  <c:v>18.910030002658463</c:v>
                </c:pt>
                <c:pt idx="101">
                  <c:v>18.402714928554513</c:v>
                </c:pt>
                <c:pt idx="102">
                  <c:v>18.167360905471654</c:v>
                </c:pt>
                <c:pt idx="103">
                  <c:v>18.076295449421242</c:v>
                </c:pt>
                <c:pt idx="104">
                  <c:v>17.113152126260413</c:v>
                </c:pt>
                <c:pt idx="105">
                  <c:v>16.420826619017866</c:v>
                </c:pt>
                <c:pt idx="106">
                  <c:v>16.074287560581585</c:v>
                </c:pt>
                <c:pt idx="107">
                  <c:v>15.941149188952826</c:v>
                </c:pt>
                <c:pt idx="108">
                  <c:v>14.64799750201318</c:v>
                </c:pt>
                <c:pt idx="109">
                  <c:v>12.644636435213755</c:v>
                </c:pt>
                <c:pt idx="110">
                  <c:v>8.8176959944116309</c:v>
                </c:pt>
                <c:pt idx="111">
                  <c:v>8.4316296037567433</c:v>
                </c:pt>
                <c:pt idx="112">
                  <c:v>6.8576778901359408</c:v>
                </c:pt>
                <c:pt idx="113">
                  <c:v>4.3908974483360819</c:v>
                </c:pt>
                <c:pt idx="114">
                  <c:v>4.1939493106421333</c:v>
                </c:pt>
                <c:pt idx="115">
                  <c:v>4.0649039225027792</c:v>
                </c:pt>
                <c:pt idx="116">
                  <c:v>3.5759496181691959</c:v>
                </c:pt>
                <c:pt idx="117">
                  <c:v>3.2976701828648389</c:v>
                </c:pt>
                <c:pt idx="118">
                  <c:v>2.0710543789147335</c:v>
                </c:pt>
              </c:numCache>
            </c:numRef>
          </c:xVal>
          <c:yVal>
            <c:numRef>
              <c:f>'Linear Regression'!$B$2:$B$120</c:f>
              <c:numCache>
                <c:formatCode>General</c:formatCode>
                <c:ptCount val="119"/>
                <c:pt idx="0">
                  <c:v>55.628509521484403</c:v>
                </c:pt>
                <c:pt idx="1">
                  <c:v>34.121940612792997</c:v>
                </c:pt>
                <c:pt idx="2">
                  <c:v>64.872909545898395</c:v>
                </c:pt>
                <c:pt idx="3">
                  <c:v>24.016889572143601</c:v>
                </c:pt>
                <c:pt idx="4">
                  <c:v>43.235481262207003</c:v>
                </c:pt>
                <c:pt idx="5">
                  <c:v>44.391529083252003</c:v>
                </c:pt>
                <c:pt idx="6">
                  <c:v>49.6796684265137</c:v>
                </c:pt>
                <c:pt idx="7">
                  <c:v>98.446189880371094</c:v>
                </c:pt>
                <c:pt idx="8">
                  <c:v>6.23539018630981</c:v>
                </c:pt>
                <c:pt idx="9">
                  <c:v>28.572900772094702</c:v>
                </c:pt>
                <c:pt idx="10">
                  <c:v>3.9235699176788299</c:v>
                </c:pt>
                <c:pt idx="11">
                  <c:v>60.325199127197301</c:v>
                </c:pt>
                <c:pt idx="12">
                  <c:v>80.138168334960895</c:v>
                </c:pt>
                <c:pt idx="13">
                  <c:v>31.622489929199201</c:v>
                </c:pt>
                <c:pt idx="14">
                  <c:v>16.101438522338899</c:v>
                </c:pt>
                <c:pt idx="15">
                  <c:v>21.127700805664102</c:v>
                </c:pt>
                <c:pt idx="16">
                  <c:v>25.822780609130898</c:v>
                </c:pt>
                <c:pt idx="17">
                  <c:v>29.9244194030762</c:v>
                </c:pt>
                <c:pt idx="18">
                  <c:v>28.639980316162099</c:v>
                </c:pt>
                <c:pt idx="19">
                  <c:v>15.374640464782701</c:v>
                </c:pt>
                <c:pt idx="20">
                  <c:v>12.220640182495099</c:v>
                </c:pt>
                <c:pt idx="21">
                  <c:v>65.773361206054702</c:v>
                </c:pt>
                <c:pt idx="22">
                  <c:v>18.948999404907202</c:v>
                </c:pt>
                <c:pt idx="23">
                  <c:v>18.430000305175799</c:v>
                </c:pt>
                <c:pt idx="24">
                  <c:v>73.521057128906307</c:v>
                </c:pt>
                <c:pt idx="25">
                  <c:v>41.165840148925803</c:v>
                </c:pt>
                <c:pt idx="26">
                  <c:v>55.307548522949197</c:v>
                </c:pt>
                <c:pt idx="27">
                  <c:v>61.161231994628899</c:v>
                </c:pt>
                <c:pt idx="28">
                  <c:v>63.308059692382798</c:v>
                </c:pt>
                <c:pt idx="29">
                  <c:v>19.173170089721701</c:v>
                </c:pt>
                <c:pt idx="30">
                  <c:v>66.051597595214801</c:v>
                </c:pt>
                <c:pt idx="31">
                  <c:v>24.806200027465799</c:v>
                </c:pt>
                <c:pt idx="32">
                  <c:v>13.326829910278301</c:v>
                </c:pt>
                <c:pt idx="33">
                  <c:v>22.1422004699707</c:v>
                </c:pt>
                <c:pt idx="34">
                  <c:v>53.7649116516113</c:v>
                </c:pt>
                <c:pt idx="35">
                  <c:v>13.675880432128899</c:v>
                </c:pt>
                <c:pt idx="36">
                  <c:v>81.839759826660199</c:v>
                </c:pt>
                <c:pt idx="37">
                  <c:v>65.586982727050795</c:v>
                </c:pt>
                <c:pt idx="38">
                  <c:v>52.606979370117202</c:v>
                </c:pt>
                <c:pt idx="39">
                  <c:v>17.232969284057599</c:v>
                </c:pt>
                <c:pt idx="40">
                  <c:v>88.485328674316406</c:v>
                </c:pt>
                <c:pt idx="41">
                  <c:v>69.184028625488295</c:v>
                </c:pt>
                <c:pt idx="42">
                  <c:v>68.357902526855497</c:v>
                </c:pt>
                <c:pt idx="43">
                  <c:v>31.540199279785199</c:v>
                </c:pt>
                <c:pt idx="44">
                  <c:v>33.060871124267599</c:v>
                </c:pt>
                <c:pt idx="45">
                  <c:v>46.429019927978501</c:v>
                </c:pt>
                <c:pt idx="46">
                  <c:v>67.930702209472699</c:v>
                </c:pt>
                <c:pt idx="47">
                  <c:v>44.254108428955099</c:v>
                </c:pt>
                <c:pt idx="48">
                  <c:v>115.04206085205099</c:v>
                </c:pt>
                <c:pt idx="49">
                  <c:v>86.475532531738295</c:v>
                </c:pt>
                <c:pt idx="50">
                  <c:v>52.444648742675803</c:v>
                </c:pt>
                <c:pt idx="51">
                  <c:v>11.141380310058601</c:v>
                </c:pt>
                <c:pt idx="52">
                  <c:v>59.778499603271499</c:v>
                </c:pt>
                <c:pt idx="53">
                  <c:v>51.4875297546387</c:v>
                </c:pt>
                <c:pt idx="54">
                  <c:v>77.882766723632798</c:v>
                </c:pt>
                <c:pt idx="55">
                  <c:v>57.674819946289098</c:v>
                </c:pt>
                <c:pt idx="56">
                  <c:v>43.061611175537102</c:v>
                </c:pt>
                <c:pt idx="57">
                  <c:v>92.882347106933594</c:v>
                </c:pt>
                <c:pt idx="58">
                  <c:v>14.738960266113301</c:v>
                </c:pt>
                <c:pt idx="59">
                  <c:v>56.271511077880902</c:v>
                </c:pt>
                <c:pt idx="60">
                  <c:v>10.038399696350099</c:v>
                </c:pt>
                <c:pt idx="61">
                  <c:v>25.457899093627901</c:v>
                </c:pt>
                <c:pt idx="62">
                  <c:v>13.1359395980835</c:v>
                </c:pt>
                <c:pt idx="63">
                  <c:v>51.3538208007813</c:v>
                </c:pt>
                <c:pt idx="64">
                  <c:v>148.53088378906301</c:v>
                </c:pt>
                <c:pt idx="65">
                  <c:v>31.473840713501001</c:v>
                </c:pt>
                <c:pt idx="66">
                  <c:v>38.545330047607401</c:v>
                </c:pt>
                <c:pt idx="67">
                  <c:v>9.9525995254516602</c:v>
                </c:pt>
                <c:pt idx="68">
                  <c:v>67.789840698242202</c:v>
                </c:pt>
                <c:pt idx="69">
                  <c:v>12.5820302963257</c:v>
                </c:pt>
                <c:pt idx="70">
                  <c:v>31.8472690582275</c:v>
                </c:pt>
                <c:pt idx="71">
                  <c:v>7.09612989425659</c:v>
                </c:pt>
                <c:pt idx="72">
                  <c:v>67.721748352050795</c:v>
                </c:pt>
                <c:pt idx="73">
                  <c:v>75.179939270019503</c:v>
                </c:pt>
                <c:pt idx="74">
                  <c:v>14.0235500335693</c:v>
                </c:pt>
                <c:pt idx="75">
                  <c:v>47.945228576660199</c:v>
                </c:pt>
                <c:pt idx="76">
                  <c:v>42.830699920654297</c:v>
                </c:pt>
                <c:pt idx="77">
                  <c:v>3.0924999713897701</c:v>
                </c:pt>
                <c:pt idx="78">
                  <c:v>63.915500640869098</c:v>
                </c:pt>
                <c:pt idx="79">
                  <c:v>40.190349578857401</c:v>
                </c:pt>
                <c:pt idx="80">
                  <c:v>73.379173278808594</c:v>
                </c:pt>
                <c:pt idx="81">
                  <c:v>19.560174942016602</c:v>
                </c:pt>
                <c:pt idx="82">
                  <c:v>7.0186300277709996</c:v>
                </c:pt>
                <c:pt idx="83">
                  <c:v>60.394191741943402</c:v>
                </c:pt>
                <c:pt idx="84">
                  <c:v>53.493160247802699</c:v>
                </c:pt>
                <c:pt idx="85">
                  <c:v>23.866559982299801</c:v>
                </c:pt>
                <c:pt idx="86">
                  <c:v>87.757240295410199</c:v>
                </c:pt>
                <c:pt idx="87">
                  <c:v>54.174819946289098</c:v>
                </c:pt>
                <c:pt idx="88">
                  <c:v>54.976520538330099</c:v>
                </c:pt>
                <c:pt idx="89">
                  <c:v>72.008972167968807</c:v>
                </c:pt>
                <c:pt idx="90">
                  <c:v>87.888710021972699</c:v>
                </c:pt>
                <c:pt idx="91">
                  <c:v>42.321338653564503</c:v>
                </c:pt>
                <c:pt idx="92">
                  <c:v>14.453310012817401</c:v>
                </c:pt>
                <c:pt idx="93">
                  <c:v>74.231986999511705</c:v>
                </c:pt>
                <c:pt idx="94">
                  <c:v>94.864532470703097</c:v>
                </c:pt>
                <c:pt idx="95">
                  <c:v>93.101127624511705</c:v>
                </c:pt>
                <c:pt idx="96">
                  <c:v>55.136299133300803</c:v>
                </c:pt>
                <c:pt idx="97">
                  <c:v>77.329109191894503</c:v>
                </c:pt>
                <c:pt idx="98">
                  <c:v>15.568300247192401</c:v>
                </c:pt>
                <c:pt idx="99">
                  <c:v>65.1568603515625</c:v>
                </c:pt>
                <c:pt idx="100">
                  <c:v>80.302551269531307</c:v>
                </c:pt>
                <c:pt idx="101">
                  <c:v>4.2282400131225604</c:v>
                </c:pt>
                <c:pt idx="102">
                  <c:v>92.955009460449205</c:v>
                </c:pt>
                <c:pt idx="103">
                  <c:v>52.619941711425803</c:v>
                </c:pt>
                <c:pt idx="104">
                  <c:v>24.9911003112793</c:v>
                </c:pt>
                <c:pt idx="105">
                  <c:v>95.447906494140597</c:v>
                </c:pt>
                <c:pt idx="106">
                  <c:v>40.445640563964801</c:v>
                </c:pt>
                <c:pt idx="107">
                  <c:v>70.90087890625</c:v>
                </c:pt>
                <c:pt idx="108">
                  <c:v>83.230690002441406</c:v>
                </c:pt>
                <c:pt idx="109">
                  <c:v>14.2286701202393</c:v>
                </c:pt>
                <c:pt idx="110">
                  <c:v>86.400146484375</c:v>
                </c:pt>
                <c:pt idx="111">
                  <c:v>21.065870285034201</c:v>
                </c:pt>
                <c:pt idx="112">
                  <c:v>61.749759674072301</c:v>
                </c:pt>
                <c:pt idx="113">
                  <c:v>5.7632498741149902</c:v>
                </c:pt>
                <c:pt idx="114">
                  <c:v>75.698822021484403</c:v>
                </c:pt>
                <c:pt idx="115">
                  <c:v>25.0813903808594</c:v>
                </c:pt>
                <c:pt idx="116">
                  <c:v>77.588836669921903</c:v>
                </c:pt>
                <c:pt idx="117">
                  <c:v>115.952041625977</c:v>
                </c:pt>
                <c:pt idx="118">
                  <c:v>68.753517150878906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23-497A-8B1E-469DF1B13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045727"/>
        <c:axId val="1723046559"/>
      </c:scatterChart>
      <c:valAx>
        <c:axId val="1723045727"/>
        <c:scaling>
          <c:orientation val="minMax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23046559"/>
        <c:crosses val="autoZero"/>
        <c:crossBetween val="midCat"/>
      </c:valAx>
      <c:valAx>
        <c:axId val="1723046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2304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Error</a:t>
            </a:r>
            <a:r>
              <a:rPr lang="en-US" altLang="ko-KR" baseline="0"/>
              <a:t> Term Plotting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Regression'!$A$2:$A$120</c:f>
              <c:numCache>
                <c:formatCode>General</c:formatCode>
                <c:ptCount val="119"/>
                <c:pt idx="0">
                  <c:v>2095.9948914431675</c:v>
                </c:pt>
                <c:pt idx="1">
                  <c:v>1769.8566666666666</c:v>
                </c:pt>
                <c:pt idx="2">
                  <c:v>1575.1937499999999</c:v>
                </c:pt>
                <c:pt idx="3">
                  <c:v>1252.5633632941538</c:v>
                </c:pt>
                <c:pt idx="4">
                  <c:v>778.29003322259132</c:v>
                </c:pt>
                <c:pt idx="5">
                  <c:v>623.50295566502461</c:v>
                </c:pt>
                <c:pt idx="6">
                  <c:v>564.4</c:v>
                </c:pt>
                <c:pt idx="7">
                  <c:v>530.37727459016389</c:v>
                </c:pt>
                <c:pt idx="8">
                  <c:v>511.833725172274</c:v>
                </c:pt>
                <c:pt idx="9">
                  <c:v>459.57969588220061</c:v>
                </c:pt>
                <c:pt idx="10">
                  <c:v>449.010007788162</c:v>
                </c:pt>
                <c:pt idx="11">
                  <c:v>418.39186691312386</c:v>
                </c:pt>
                <c:pt idx="12">
                  <c:v>379.42470277410831</c:v>
                </c:pt>
                <c:pt idx="13">
                  <c:v>362.60060368246303</c:v>
                </c:pt>
                <c:pt idx="14">
                  <c:v>354.59684684684686</c:v>
                </c:pt>
                <c:pt idx="15">
                  <c:v>352.4316946382956</c:v>
                </c:pt>
                <c:pt idx="16">
                  <c:v>326.61666666666667</c:v>
                </c:pt>
                <c:pt idx="17">
                  <c:v>311.46476833976834</c:v>
                </c:pt>
                <c:pt idx="18">
                  <c:v>307.76382530014774</c:v>
                </c:pt>
                <c:pt idx="19">
                  <c:v>299.6639344262295</c:v>
                </c:pt>
                <c:pt idx="20">
                  <c:v>280.9325926214197</c:v>
                </c:pt>
                <c:pt idx="21">
                  <c:v>276.26308022981857</c:v>
                </c:pt>
                <c:pt idx="22">
                  <c:v>246.48137510879025</c:v>
                </c:pt>
                <c:pt idx="23">
                  <c:v>240.82759102879828</c:v>
                </c:pt>
                <c:pt idx="24">
                  <c:v>237.82295429176565</c:v>
                </c:pt>
                <c:pt idx="25">
                  <c:v>237.625</c:v>
                </c:pt>
                <c:pt idx="26">
                  <c:v>236.08737373737372</c:v>
                </c:pt>
                <c:pt idx="27">
                  <c:v>222.29263092527427</c:v>
                </c:pt>
                <c:pt idx="28">
                  <c:v>217.00762956197778</c:v>
                </c:pt>
                <c:pt idx="29">
                  <c:v>212.22826086956522</c:v>
                </c:pt>
                <c:pt idx="30">
                  <c:v>201.98054558919509</c:v>
                </c:pt>
                <c:pt idx="31">
                  <c:v>200.22</c:v>
                </c:pt>
                <c:pt idx="32">
                  <c:v>199.57247994419254</c:v>
                </c:pt>
                <c:pt idx="33">
                  <c:v>154.94611795446062</c:v>
                </c:pt>
                <c:pt idx="34">
                  <c:v>149.3675731677441</c:v>
                </c:pt>
                <c:pt idx="35">
                  <c:v>148.60009192866335</c:v>
                </c:pt>
                <c:pt idx="36">
                  <c:v>145.36054999999999</c:v>
                </c:pt>
                <c:pt idx="37">
                  <c:v>138.22681026610798</c:v>
                </c:pt>
                <c:pt idx="38">
                  <c:v>137.57428893269503</c:v>
                </c:pt>
                <c:pt idx="39">
                  <c:v>133.68136591368551</c:v>
                </c:pt>
                <c:pt idx="40">
                  <c:v>129.71580086580087</c:v>
                </c:pt>
                <c:pt idx="41">
                  <c:v>124.02559537421189</c:v>
                </c:pt>
                <c:pt idx="42">
                  <c:v>122.8163022297222</c:v>
                </c:pt>
                <c:pt idx="43">
                  <c:v>121.28007113993273</c:v>
                </c:pt>
                <c:pt idx="44">
                  <c:v>113.76553595963691</c:v>
                </c:pt>
                <c:pt idx="45">
                  <c:v>113.43899750415973</c:v>
                </c:pt>
                <c:pt idx="46">
                  <c:v>112.28858279406498</c:v>
                </c:pt>
                <c:pt idx="47">
                  <c:v>109.18578034682081</c:v>
                </c:pt>
                <c:pt idx="48">
                  <c:v>108.40222834348972</c:v>
                </c:pt>
                <c:pt idx="49">
                  <c:v>107.60930683470674</c:v>
                </c:pt>
                <c:pt idx="50">
                  <c:v>107.06926364234056</c:v>
                </c:pt>
                <c:pt idx="51">
                  <c:v>104.65724547711955</c:v>
                </c:pt>
                <c:pt idx="52">
                  <c:v>104.16755474452555</c:v>
                </c:pt>
                <c:pt idx="53">
                  <c:v>103.88928696873903</c:v>
                </c:pt>
                <c:pt idx="54">
                  <c:v>103.71193460598715</c:v>
                </c:pt>
                <c:pt idx="55">
                  <c:v>98.855483744614176</c:v>
                </c:pt>
                <c:pt idx="56">
                  <c:v>97.24483031502055</c:v>
                </c:pt>
                <c:pt idx="57">
                  <c:v>94.350808902397816</c:v>
                </c:pt>
                <c:pt idx="58">
                  <c:v>93.397586675730793</c:v>
                </c:pt>
                <c:pt idx="59">
                  <c:v>92.782205139453197</c:v>
                </c:pt>
                <c:pt idx="60">
                  <c:v>92.37440172892434</c:v>
                </c:pt>
                <c:pt idx="61">
                  <c:v>87.104432925194388</c:v>
                </c:pt>
                <c:pt idx="62">
                  <c:v>84.643234820547448</c:v>
                </c:pt>
                <c:pt idx="63">
                  <c:v>84.195271210013914</c:v>
                </c:pt>
                <c:pt idx="64">
                  <c:v>83.177517455391779</c:v>
                </c:pt>
                <c:pt idx="65">
                  <c:v>82.219354838709677</c:v>
                </c:pt>
                <c:pt idx="66">
                  <c:v>81.720291283889765</c:v>
                </c:pt>
                <c:pt idx="67">
                  <c:v>80.86966666666666</c:v>
                </c:pt>
                <c:pt idx="68">
                  <c:v>79.410416190258402</c:v>
                </c:pt>
                <c:pt idx="69">
                  <c:v>76.222832563471073</c:v>
                </c:pt>
                <c:pt idx="70">
                  <c:v>75.274980690010295</c:v>
                </c:pt>
                <c:pt idx="71">
                  <c:v>74.274060672514622</c:v>
                </c:pt>
                <c:pt idx="72">
                  <c:v>72.640501036380527</c:v>
                </c:pt>
                <c:pt idx="73">
                  <c:v>71.626360865147333</c:v>
                </c:pt>
                <c:pt idx="74">
                  <c:v>70.896762589928059</c:v>
                </c:pt>
                <c:pt idx="75">
                  <c:v>69.953523111612171</c:v>
                </c:pt>
                <c:pt idx="76">
                  <c:v>65.626960055556978</c:v>
                </c:pt>
                <c:pt idx="77">
                  <c:v>65.483699480695421</c:v>
                </c:pt>
                <c:pt idx="78">
                  <c:v>65.085569823996593</c:v>
                </c:pt>
                <c:pt idx="79">
                  <c:v>64.472617187500006</c:v>
                </c:pt>
                <c:pt idx="80">
                  <c:v>64.257194178334558</c:v>
                </c:pt>
                <c:pt idx="81">
                  <c:v>54.391748379591156</c:v>
                </c:pt>
                <c:pt idx="82">
                  <c:v>51.974792446687289</c:v>
                </c:pt>
                <c:pt idx="83">
                  <c:v>51.102553466872109</c:v>
                </c:pt>
                <c:pt idx="84">
                  <c:v>48.711275314723594</c:v>
                </c:pt>
                <c:pt idx="85">
                  <c:v>48.271988887881363</c:v>
                </c:pt>
                <c:pt idx="86">
                  <c:v>46.410750622028431</c:v>
                </c:pt>
                <c:pt idx="87">
                  <c:v>46.247434944237924</c:v>
                </c:pt>
                <c:pt idx="88">
                  <c:v>45.371287066246055</c:v>
                </c:pt>
                <c:pt idx="89">
                  <c:v>44.620520600447144</c:v>
                </c:pt>
                <c:pt idx="90">
                  <c:v>35.893175671391504</c:v>
                </c:pt>
                <c:pt idx="91">
                  <c:v>33.661105318039624</c:v>
                </c:pt>
                <c:pt idx="92">
                  <c:v>31.063500866551127</c:v>
                </c:pt>
                <c:pt idx="93">
                  <c:v>31.037543859649123</c:v>
                </c:pt>
                <c:pt idx="94">
                  <c:v>30.755491989007986</c:v>
                </c:pt>
                <c:pt idx="95">
                  <c:v>25.489198850890077</c:v>
                </c:pt>
                <c:pt idx="96">
                  <c:v>25.250775770685824</c:v>
                </c:pt>
                <c:pt idx="97">
                  <c:v>25.237665480212446</c:v>
                </c:pt>
                <c:pt idx="98">
                  <c:v>20.007708442579968</c:v>
                </c:pt>
                <c:pt idx="99">
                  <c:v>19.779059536053023</c:v>
                </c:pt>
                <c:pt idx="100">
                  <c:v>18.910030002658463</c:v>
                </c:pt>
                <c:pt idx="101">
                  <c:v>18.402714928554513</c:v>
                </c:pt>
                <c:pt idx="102">
                  <c:v>18.167360905471654</c:v>
                </c:pt>
                <c:pt idx="103">
                  <c:v>18.076295449421242</c:v>
                </c:pt>
                <c:pt idx="104">
                  <c:v>17.113152126260413</c:v>
                </c:pt>
                <c:pt idx="105">
                  <c:v>16.420826619017866</c:v>
                </c:pt>
                <c:pt idx="106">
                  <c:v>16.074287560581585</c:v>
                </c:pt>
                <c:pt idx="107">
                  <c:v>15.941149188952826</c:v>
                </c:pt>
                <c:pt idx="108">
                  <c:v>14.64799750201318</c:v>
                </c:pt>
                <c:pt idx="109">
                  <c:v>12.644636435213755</c:v>
                </c:pt>
                <c:pt idx="110">
                  <c:v>8.8176959944116309</c:v>
                </c:pt>
                <c:pt idx="111">
                  <c:v>8.4316296037567433</c:v>
                </c:pt>
                <c:pt idx="112">
                  <c:v>6.8576778901359408</c:v>
                </c:pt>
                <c:pt idx="113">
                  <c:v>4.3908974483360819</c:v>
                </c:pt>
                <c:pt idx="114">
                  <c:v>4.1939493106421333</c:v>
                </c:pt>
                <c:pt idx="115">
                  <c:v>4.0649039225027792</c:v>
                </c:pt>
                <c:pt idx="116">
                  <c:v>3.5759496181691959</c:v>
                </c:pt>
                <c:pt idx="117">
                  <c:v>3.2976701828648389</c:v>
                </c:pt>
                <c:pt idx="118">
                  <c:v>2.0710543789147335</c:v>
                </c:pt>
              </c:numCache>
            </c:numRef>
          </c:xVal>
          <c:yVal>
            <c:numRef>
              <c:f>'Linear Regression'!$D$2:$D$120</c:f>
              <c:numCache>
                <c:formatCode>General</c:formatCode>
                <c:ptCount val="119"/>
                <c:pt idx="0">
                  <c:v>23.082313619870305</c:v>
                </c:pt>
                <c:pt idx="1">
                  <c:v>-1.1887456265374112</c:v>
                </c:pt>
                <c:pt idx="2">
                  <c:v>27.912175224637515</c:v>
                </c:pt>
                <c:pt idx="3">
                  <c:v>-15.678601116032571</c:v>
                </c:pt>
                <c:pt idx="4">
                  <c:v>-0.48015775209031375</c:v>
                </c:pt>
                <c:pt idx="5">
                  <c:v>-0.63615294778914233</c:v>
                </c:pt>
                <c:pt idx="6">
                  <c:v>4.1510038750139202</c:v>
                </c:pt>
                <c:pt idx="7">
                  <c:v>52.629133817196404</c:v>
                </c:pt>
                <c:pt idx="8">
                  <c:v>-39.738849117890531</c:v>
                </c:pt>
                <c:pt idx="9">
                  <c:v>-17.844266554965106</c:v>
                </c:pt>
                <c:pt idx="10">
                  <c:v>-42.583190711817906</c:v>
                </c:pt>
                <c:pt idx="11">
                  <c:v>13.558905734664627</c:v>
                </c:pt>
                <c:pt idx="12">
                  <c:v>33.041572203997802</c:v>
                </c:pt>
                <c:pt idx="13">
                  <c:v>-15.616714629253519</c:v>
                </c:pt>
                <c:pt idx="14">
                  <c:v>-31.205609382144953</c:v>
                </c:pt>
                <c:pt idx="15">
                  <c:v>-26.197699876585457</c:v>
                </c:pt>
                <c:pt idx="16">
                  <c:v>-21.721439548953942</c:v>
                </c:pt>
                <c:pt idx="17">
                  <c:v>-17.748234876925736</c:v>
                </c:pt>
                <c:pt idx="18">
                  <c:v>-19.064044776876184</c:v>
                </c:pt>
                <c:pt idx="19">
                  <c:v>-32.398042848471412</c:v>
                </c:pt>
                <c:pt idx="20">
                  <c:v>-35.710818182249355</c:v>
                </c:pt>
                <c:pt idx="21">
                  <c:v>17.80232201052209</c:v>
                </c:pt>
                <c:pt idx="22">
                  <c:v>-29.274482558118304</c:v>
                </c:pt>
                <c:pt idx="23">
                  <c:v>-29.841405606265699</c:v>
                </c:pt>
                <c:pt idx="24">
                  <c:v>25.224182601409254</c:v>
                </c:pt>
                <c:pt idx="25">
                  <c:v>-7.1327123257890932</c:v>
                </c:pt>
                <c:pt idx="26">
                  <c:v>6.9959624550424522</c:v>
                </c:pt>
                <c:pt idx="27">
                  <c:v>12.7327156489497</c:v>
                </c:pt>
                <c:pt idx="28">
                  <c:v>14.834745362003517</c:v>
                </c:pt>
                <c:pt idx="29">
                  <c:v>-29.340656261533432</c:v>
                </c:pt>
                <c:pt idx="30">
                  <c:v>17.45090712401278</c:v>
                </c:pt>
                <c:pt idx="31">
                  <c:v>-23.809413598707629</c:v>
                </c:pt>
                <c:pt idx="32">
                  <c:v>-35.294272379295386</c:v>
                </c:pt>
                <c:pt idx="33">
                  <c:v>-26.857174395939563</c:v>
                </c:pt>
                <c:pt idx="34">
                  <c:v>4.7182505984656586</c:v>
                </c:pt>
                <c:pt idx="35">
                  <c:v>-35.377286127911162</c:v>
                </c:pt>
                <c:pt idx="36">
                  <c:v>32.759133491346773</c:v>
                </c:pt>
                <c:pt idx="37">
                  <c:v>16.445887691450423</c:v>
                </c:pt>
                <c:pt idx="38">
                  <c:v>3.4603532780986157</c:v>
                </c:pt>
                <c:pt idx="39">
                  <c:v>-31.946654927328627</c:v>
                </c:pt>
                <c:pt idx="40">
                  <c:v>39.272090597931758</c:v>
                </c:pt>
                <c:pt idx="41">
                  <c:v>19.922557876862001</c:v>
                </c:pt>
                <c:pt idx="42">
                  <c:v>19.08618128025185</c:v>
                </c:pt>
                <c:pt idx="43">
                  <c:v>-17.744543733914689</c:v>
                </c:pt>
                <c:pt idx="44">
                  <c:v>-16.287568378589896</c:v>
                </c:pt>
                <c:pt idx="45">
                  <c:v>-2.9221874577473059</c:v>
                </c:pt>
                <c:pt idx="46">
                  <c:v>18.569743405149445</c:v>
                </c:pt>
                <c:pt idx="47">
                  <c:v>-5.1331510869487289</c:v>
                </c:pt>
                <c:pt idx="48">
                  <c:v>65.648159606421089</c:v>
                </c:pt>
                <c:pt idx="49">
                  <c:v>37.074910136353253</c:v>
                </c:pt>
                <c:pt idx="50">
                  <c:v>3.0394487048256096</c:v>
                </c:pt>
                <c:pt idx="51">
                  <c:v>-38.284265049454575</c:v>
                </c:pt>
                <c:pt idx="52">
                  <c:v>10.348703410780516</c:v>
                </c:pt>
                <c:pt idx="53">
                  <c:v>2.0553748426876268</c:v>
                </c:pt>
                <c:pt idx="54">
                  <c:v>28.449108495431275</c:v>
                </c:pt>
                <c:pt idx="55">
                  <c:v>8.1999963150102175</c:v>
                </c:pt>
                <c:pt idx="56">
                  <c:v>-6.4268650591634469</c:v>
                </c:pt>
                <c:pt idx="57">
                  <c:v>43.369339880081412</c:v>
                </c:pt>
                <c:pt idx="58">
                  <c:v>-34.782126889539384</c:v>
                </c:pt>
                <c:pt idx="59">
                  <c:v>6.7452076789859063</c:v>
                </c:pt>
                <c:pt idx="60">
                  <c:v>-39.491360422740357</c:v>
                </c:pt>
                <c:pt idx="61">
                  <c:v>-24.116531587608286</c:v>
                </c:pt>
                <c:pt idx="62">
                  <c:v>-36.459353275507368</c:v>
                </c:pt>
                <c:pt idx="63">
                  <c:v>1.7547307915623804</c:v>
                </c:pt>
                <c:pt idx="64">
                  <c:v>98.923166853568404</c:v>
                </c:pt>
                <c:pt idx="65">
                  <c:v>-18.141998027702183</c:v>
                </c:pt>
                <c:pt idx="66">
                  <c:v>-11.074738974717086</c:v>
                </c:pt>
                <c:pt idx="67">
                  <c:v>-39.67467976343066</c:v>
                </c:pt>
                <c:pt idx="68">
                  <c:v>18.150192163635609</c:v>
                </c:pt>
                <c:pt idx="69">
                  <c:v>-37.084637592246395</c:v>
                </c:pt>
                <c:pt idx="70">
                  <c:v>-17.827433237680818</c:v>
                </c:pt>
                <c:pt idx="71">
                  <c:v>-42.587056637803713</c:v>
                </c:pt>
                <c:pt idx="72">
                  <c:v>18.024715053536568</c:v>
                </c:pt>
                <c:pt idx="73">
                  <c:v>25.474309675543999</c:v>
                </c:pt>
                <c:pt idx="74">
                  <c:v>-35.688263955218275</c:v>
                </c:pt>
                <c:pt idx="75">
                  <c:v>-1.7745807227835968</c:v>
                </c:pt>
                <c:pt idx="76">
                  <c:v>-6.9257832209071566</c:v>
                </c:pt>
                <c:pt idx="77">
                  <c:v>-46.66519750950664</c:v>
                </c:pt>
                <c:pt idx="78">
                  <c:v>14.15442843874871</c:v>
                </c:pt>
                <c:pt idx="79">
                  <c:v>-9.5759182780876628</c:v>
                </c:pt>
                <c:pt idx="80">
                  <c:v>23.611079402151276</c:v>
                </c:pt>
                <c:pt idx="81">
                  <c:v>-30.291542771149238</c:v>
                </c:pt>
                <c:pt idx="82">
                  <c:v>-42.853574861737869</c:v>
                </c:pt>
                <c:pt idx="83">
                  <c:v>10.514593373079173</c:v>
                </c:pt>
                <c:pt idx="84">
                  <c:v>3.593292358703799</c:v>
                </c:pt>
                <c:pt idx="85">
                  <c:v>-26.037031490820343</c:v>
                </c:pt>
                <c:pt idx="86">
                  <c:v>37.837872152120028</c:v>
                </c:pt>
                <c:pt idx="87">
                  <c:v>4.2540674678337993</c:v>
                </c:pt>
                <c:pt idx="88">
                  <c:v>5.0483414469876422</c:v>
                </c:pt>
                <c:pt idx="89">
                  <c:v>22.074429251466007</c:v>
                </c:pt>
                <c:pt idx="90">
                  <c:v>37.880190310057998</c:v>
                </c:pt>
                <c:pt idx="91">
                  <c:v>-7.7061010636000304</c:v>
                </c:pt>
                <c:pt idx="92">
                  <c:v>-35.596148136600121</c:v>
                </c:pt>
                <c:pt idx="93">
                  <c:v>24.182308827142798</c:v>
                </c:pt>
                <c:pt idx="94">
                  <c:v>44.812463503229885</c:v>
                </c:pt>
                <c:pt idx="95">
                  <c:v>43.004419251443252</c:v>
                </c:pt>
                <c:pt idx="96">
                  <c:v>5.0375697818512819</c:v>
                </c:pt>
                <c:pt idx="97">
                  <c:v>27.230268711884811</c:v>
                </c:pt>
                <c:pt idx="98">
                  <c:v>-34.574871637721188</c:v>
                </c:pt>
                <c:pt idx="99">
                  <c:v>15.011750338441892</c:v>
                </c:pt>
                <c:pt idx="100">
                  <c:v>30.150074981727919</c:v>
                </c:pt>
                <c:pt idx="101">
                  <c:v>-45.928536499291113</c:v>
                </c:pt>
                <c:pt idx="102">
                  <c:v>42.796237984325892</c:v>
                </c:pt>
                <c:pt idx="103">
                  <c:v>2.4603983246393852</c:v>
                </c:pt>
                <c:pt idx="104">
                  <c:v>-25.176607099863777</c:v>
                </c:pt>
                <c:pt idx="105">
                  <c:v>45.274330628980394</c:v>
                </c:pt>
                <c:pt idx="106">
                  <c:v>-9.7308727179282712</c:v>
                </c:pt>
                <c:pt idx="107">
                  <c:v>20.723237085246865</c:v>
                </c:pt>
                <c:pt idx="108">
                  <c:v>33.04208686175182</c:v>
                </c:pt>
                <c:pt idx="109">
                  <c:v>-35.976914385685596</c:v>
                </c:pt>
                <c:pt idx="110">
                  <c:v>36.162123156294676</c:v>
                </c:pt>
                <c:pt idx="111">
                  <c:v>-29.175425510747246</c:v>
                </c:pt>
                <c:pt idx="112">
                  <c:v>11.495122374677415</c:v>
                </c:pt>
                <c:pt idx="113">
                  <c:v>-44.512296935967569</c:v>
                </c:pt>
                <c:pt idx="114">
                  <c:v>25.421605792786288</c:v>
                </c:pt>
                <c:pt idx="115">
                  <c:v>-25.196919693029304</c:v>
                </c:pt>
                <c:pt idx="116">
                  <c:v>27.30638200534365</c:v>
                </c:pt>
                <c:pt idx="117">
                  <c:v>65.667228143107479</c:v>
                </c:pt>
                <c:pt idx="118">
                  <c:v>18.458306335588652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B7-4378-BEBD-B7DB83452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47344"/>
        <c:axId val="223651088"/>
      </c:scatterChart>
      <c:valAx>
        <c:axId val="22364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3651088"/>
        <c:crosses val="autoZero"/>
        <c:crossBetween val="midCat"/>
      </c:valAx>
      <c:valAx>
        <c:axId val="22365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364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658812</xdr:colOff>
      <xdr:row>15</xdr:row>
      <xdr:rowOff>87313</xdr:rowOff>
    </xdr:from>
    <xdr:to>
      <xdr:col>11</xdr:col>
      <xdr:colOff>365124</xdr:colOff>
      <xdr:row>26</xdr:row>
      <xdr:rowOff>134938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3BB68F-F05B-1B65-E159-6E5722891722}"/>
            </a:ext>
          </a:extLst>
        </xdr:cNvPr>
        <xdr:cNvSpPr txBox="1"/>
      </xdr:nvSpPr>
      <xdr:spPr>
        <a:xfrm>
          <a:off x="8747125" y="4341813"/>
          <a:ext cx="5230812" cy="2492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0. Load the Analysis ToolPak in Excel </a:t>
          </a:r>
        </a:p>
        <a:p>
          <a:r>
            <a:rPr lang="en-US" altLang="ko-KR" sz="1100"/>
            <a:t>If there exists</a:t>
          </a:r>
          <a:r>
            <a:rPr lang="en-US" altLang="ko-KR" sz="1100" baseline="0"/>
            <a:t> "Data Dnalysis" in "Data" menu, you don't have to do this.</a:t>
          </a:r>
          <a:endParaRPr lang="en-US" altLang="ko-KR" sz="1100"/>
        </a:p>
        <a:p>
          <a:r>
            <a:rPr lang="en-US" altLang="ko-KR" sz="1100"/>
            <a:t>https://support.microsoft.com/en-us/office/load-the-analysis-toolpak-in-excel-6a63e598-cd6d-42e3-9317-6b40ba1a66b4</a:t>
          </a:r>
        </a:p>
        <a:p>
          <a:endParaRPr lang="en-US" altLang="ko-KR" sz="1100"/>
        </a:p>
        <a:p>
          <a:r>
            <a:rPr lang="en-US" altLang="ko-KR" sz="1100"/>
            <a:t>1. Divide your data into two groups</a:t>
          </a:r>
          <a:r>
            <a:rPr lang="en-US" altLang="ko-KR" sz="1100" baseline="0"/>
            <a:t> using Median</a:t>
          </a:r>
        </a:p>
        <a:p>
          <a:r>
            <a:rPr lang="en-US" altLang="ko-KR" sz="1100"/>
            <a:t>Use Filter Function. The FILTER function allows you to filter a range of data based on criteria you define.</a:t>
          </a:r>
        </a:p>
        <a:p>
          <a:r>
            <a:rPr lang="en-US" altLang="ko-KR" sz="1100"/>
            <a:t>FILTER(What data you want to filter, What</a:t>
          </a:r>
          <a:r>
            <a:rPr lang="en-US" altLang="ko-KR" sz="1100" baseline="0"/>
            <a:t> </a:t>
          </a:r>
          <a:r>
            <a:rPr lang="en-US" altLang="ko-KR" sz="1100"/>
            <a:t>criteria you define,</a:t>
          </a:r>
          <a:r>
            <a:rPr lang="en-US" altLang="ko-KR" sz="1100" baseline="0"/>
            <a:t> return this value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there are no values</a:t>
          </a:r>
          <a:r>
            <a:rPr lang="en-US" altLang="ko-KR" sz="1100"/>
            <a:t>)</a:t>
          </a:r>
        </a:p>
        <a:p>
          <a:endParaRPr lang="en-US" altLang="ko-KR" sz="1100"/>
        </a:p>
        <a:p>
          <a:r>
            <a:rPr lang="en-US" altLang="ko-KR" sz="1100"/>
            <a:t>2. t-Test: Two-Sample Assuming Unequal Variances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"Data" Menu --&gt; Click</a:t>
          </a:r>
          <a:r>
            <a:rPr lang="en-US" altLang="ko-KR" sz="1100" baseline="0"/>
            <a:t> Data Analysis --&gt; Click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t-Test: Two-Sample Assuming Unequal Variances --&gt; Set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Variables range</a:t>
          </a:r>
          <a:endParaRPr lang="ko-KR" altLang="ko-K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632460</xdr:colOff>
      <xdr:row>18</xdr:row>
      <xdr:rowOff>7621</xdr:rowOff>
    </xdr:from>
    <xdr:to>
      <xdr:col>17</xdr:col>
      <xdr:colOff>350520</xdr:colOff>
      <xdr:row>24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FF8FD3-8ABD-42B7-B4B6-629979B76434}"/>
            </a:ext>
          </a:extLst>
        </xdr:cNvPr>
        <xdr:cNvSpPr txBox="1"/>
      </xdr:nvSpPr>
      <xdr:spPr>
        <a:xfrm>
          <a:off x="8839200" y="4945381"/>
          <a:ext cx="45567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1. Divide your data into four groups</a:t>
          </a:r>
          <a:r>
            <a:rPr lang="en-US" altLang="ko-KR" sz="1100" baseline="0"/>
            <a:t> using quartile</a:t>
          </a:r>
        </a:p>
        <a:p>
          <a:r>
            <a:rPr lang="en-US" altLang="ko-KR" sz="1100"/>
            <a:t>Use Percentile and VLookUp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ko-KR" sz="1100"/>
            <a:t>. You</a:t>
          </a:r>
          <a:r>
            <a:rPr lang="en-US" altLang="ko-KR" sz="1100" baseline="0"/>
            <a:t> can easily add group column for dividing your data into four groups.</a:t>
          </a:r>
        </a:p>
        <a:p>
          <a:endParaRPr lang="en-US" altLang="ko-KR" sz="1100"/>
        </a:p>
        <a:p>
          <a:r>
            <a:rPr lang="en-US" altLang="ko-KR" sz="1100"/>
            <a:t>2. ANOVA: Single Factor</a:t>
          </a:r>
        </a:p>
        <a:p>
          <a:r>
            <a:rPr lang="en-US" altLang="ko-KR" sz="1100"/>
            <a:t>"Data" Menu --&gt; Click</a:t>
          </a:r>
          <a:r>
            <a:rPr lang="en-US" altLang="ko-KR" sz="1100" baseline="0"/>
            <a:t> Data Analysis --&gt; Select ANOVA Single Factor --&gt; Drag the grouped data</a:t>
          </a:r>
          <a:endParaRPr lang="ko-KR" altLang="ko-KR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842682</xdr:colOff>
      <xdr:row>0</xdr:row>
      <xdr:rowOff>327213</xdr:rowOff>
    </xdr:from>
    <xdr:to>
      <xdr:col>17</xdr:col>
      <xdr:colOff>53788</xdr:colOff>
      <xdr:row>9</xdr:row>
      <xdr:rowOff>156884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12C3D1E-78BF-AA37-49A3-B2F7958AF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376517</xdr:colOff>
      <xdr:row>12</xdr:row>
      <xdr:rowOff>44824</xdr:rowOff>
    </xdr:from>
    <xdr:to>
      <xdr:col>17</xdr:col>
      <xdr:colOff>367553</xdr:colOff>
      <xdr:row>19</xdr:row>
      <xdr:rowOff>179294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B0149CD-265F-4A7B-6EB5-F6BE1D5F24D4}"/>
            </a:ext>
          </a:extLst>
        </xdr:cNvPr>
        <xdr:cNvSpPr txBox="1"/>
      </xdr:nvSpPr>
      <xdr:spPr>
        <a:xfrm>
          <a:off x="9717741" y="3639671"/>
          <a:ext cx="3352800" cy="1730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1. Linear Regression</a:t>
          </a:r>
        </a:p>
        <a:p>
          <a:r>
            <a:rPr lang="en-US" altLang="ko-KR" sz="1100"/>
            <a:t>"Data</a:t>
          </a:r>
          <a:r>
            <a:rPr lang="en-US" altLang="ko-KR" sz="1100" baseline="0"/>
            <a:t>" menu --&gt; Click Data Analysis --&gt; Select Linear Regression --&gt; Set X,Y value</a:t>
          </a:r>
        </a:p>
        <a:p>
          <a:endParaRPr lang="en-US" altLang="ko-KR" sz="1100" baseline="0"/>
        </a:p>
        <a:p>
          <a:r>
            <a:rPr lang="en-US" altLang="ko-KR" sz="1100" baseline="0"/>
            <a:t>2. Plot Regression Line</a:t>
          </a:r>
        </a:p>
        <a:p>
          <a:r>
            <a:rPr lang="en-US" altLang="ko-KR" sz="1100" baseline="0"/>
            <a:t>Scatter Diagram supports trend line. If you use it , you can plot above figure.</a:t>
          </a:r>
        </a:p>
      </xdr:txBody>
    </xdr:sp>
    <xdr:clientData/>
  </xdr:twoCellAnchor>
  <xdr:twoCellAnchor>
    <xdr:from>
      <xdr:col>6</xdr:col>
      <xdr:colOff>26895</xdr:colOff>
      <xdr:row>21</xdr:row>
      <xdr:rowOff>85165</xdr:rowOff>
    </xdr:from>
    <xdr:to>
      <xdr:col>11</xdr:col>
      <xdr:colOff>268942</xdr:colOff>
      <xdr:row>33</xdr:row>
      <xdr:rowOff>138953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89396AC-AE46-FAB7-4AF5-86DC5ED5B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0"/>
  <sheetViews>
    <sheetView zoomScale="89" workbookViewId="0">
      <selection activeCell="I11" sqref="I11"/>
    </sheetView>
  </sheetViews>
  <sheetFormatPr defaultRowHeight="17.399999999999999" x14ac:dyDescent="0.4"/>
  <cols>
    <col min="1" max="1" width="13.8984375" customWidth="1"/>
    <col min="2" max="2" width="14.59765625" customWidth="1"/>
    <col min="4" max="5" width="34.5" bestFit="1" customWidth="1"/>
    <col min="7" max="7" width="28.796875" customWidth="1"/>
    <col min="8" max="9" width="8.796875" customWidth="1"/>
  </cols>
  <sheetData>
    <row r="1" spans="1:9" ht="87.6" thickBot="1" x14ac:dyDescent="0.45">
      <c r="A1" s="28" t="s">
        <v>16</v>
      </c>
      <c r="B1" s="28" t="s">
        <v>15</v>
      </c>
      <c r="D1" s="56"/>
      <c r="E1" s="57"/>
    </row>
    <row r="2" spans="1:9" ht="18" thickBot="1" x14ac:dyDescent="0.45">
      <c r="A2" s="1">
        <v>55.628509521484403</v>
      </c>
      <c r="B2" s="1">
        <v>2095.9948914431675</v>
      </c>
      <c r="D2" s="54" t="s">
        <v>0</v>
      </c>
      <c r="E2" s="55"/>
      <c r="G2" s="58" t="s">
        <v>13</v>
      </c>
      <c r="H2" s="59"/>
      <c r="I2" s="60"/>
    </row>
    <row r="3" spans="1:9" ht="18" thickBot="1" x14ac:dyDescent="0.45">
      <c r="A3" s="1">
        <v>34.121940612792997</v>
      </c>
      <c r="B3" s="1">
        <v>1769.8566666666666</v>
      </c>
      <c r="D3" s="18" t="s">
        <v>14</v>
      </c>
      <c r="E3" s="27">
        <f>MEDIAN(B2:B120)</f>
        <v>92.782205139453197</v>
      </c>
      <c r="G3" s="10"/>
      <c r="H3" s="15" t="s">
        <v>1</v>
      </c>
      <c r="I3" s="16" t="s">
        <v>2</v>
      </c>
    </row>
    <row r="4" spans="1:9" ht="18" thickBot="1" x14ac:dyDescent="0.45">
      <c r="A4" s="1">
        <v>64.872909545898395</v>
      </c>
      <c r="B4" s="1">
        <v>1575.1937499999999</v>
      </c>
      <c r="D4" s="19" t="s">
        <v>1</v>
      </c>
      <c r="E4" s="20" t="s">
        <v>2</v>
      </c>
      <c r="G4" s="13" t="s">
        <v>3</v>
      </c>
      <c r="H4" s="2">
        <v>46.001666679220691</v>
      </c>
      <c r="I4" s="4">
        <v>51.384338192145044</v>
      </c>
    </row>
    <row r="5" spans="1:9" x14ac:dyDescent="0.4">
      <c r="A5" s="1">
        <v>24.016889572143601</v>
      </c>
      <c r="B5" s="1">
        <v>1252.5633632941538</v>
      </c>
      <c r="D5" s="24" cm="1">
        <f t="array" ref="D5:D63">_xlfn._xlws.FILTER(A2:A120,B2:B120&gt;E3,"Empty")</f>
        <v>55.628509521484403</v>
      </c>
      <c r="E5" s="21" cm="1">
        <f t="array" ref="E5:E64">_xlfn._xlws.FILTER(A2:A120,B2:B120&lt;=E3,"Empty")</f>
        <v>56.271511077880902</v>
      </c>
      <c r="G5" s="13" t="s">
        <v>4</v>
      </c>
      <c r="H5" s="2">
        <v>684.34425686764882</v>
      </c>
      <c r="I5" s="4">
        <v>1032.1274941487025</v>
      </c>
    </row>
    <row r="6" spans="1:9" x14ac:dyDescent="0.4">
      <c r="A6" s="1">
        <v>43.235481262207003</v>
      </c>
      <c r="B6" s="1">
        <v>778.29003322259132</v>
      </c>
      <c r="D6" s="25">
        <v>34.121940612792997</v>
      </c>
      <c r="E6" s="22">
        <v>10.038399696350099</v>
      </c>
      <c r="G6" s="13" t="s">
        <v>5</v>
      </c>
      <c r="H6" s="2">
        <v>59</v>
      </c>
      <c r="I6" s="4">
        <v>60</v>
      </c>
    </row>
    <row r="7" spans="1:9" x14ac:dyDescent="0.4">
      <c r="A7" s="1">
        <v>44.391529083252003</v>
      </c>
      <c r="B7" s="1">
        <v>623.50295566502461</v>
      </c>
      <c r="D7" s="25">
        <v>64.872909545898395</v>
      </c>
      <c r="E7" s="22">
        <v>25.457899093627901</v>
      </c>
      <c r="G7" s="13" t="s">
        <v>7</v>
      </c>
      <c r="H7" s="2">
        <v>0</v>
      </c>
      <c r="I7" s="4"/>
    </row>
    <row r="8" spans="1:9" x14ac:dyDescent="0.4">
      <c r="A8" s="1">
        <v>49.6796684265137</v>
      </c>
      <c r="B8" s="1">
        <v>564.4</v>
      </c>
      <c r="D8" s="25">
        <v>24.016889572143601</v>
      </c>
      <c r="E8" s="22">
        <v>13.1359395980835</v>
      </c>
      <c r="G8" s="13" t="s">
        <v>6</v>
      </c>
      <c r="H8" s="2">
        <v>113</v>
      </c>
      <c r="I8" s="4"/>
    </row>
    <row r="9" spans="1:9" x14ac:dyDescent="0.4">
      <c r="A9" s="1">
        <v>98.446189880371094</v>
      </c>
      <c r="B9" s="1">
        <v>530.37727459016389</v>
      </c>
      <c r="D9" s="25">
        <v>43.235481262207003</v>
      </c>
      <c r="E9" s="22">
        <v>51.3538208007813</v>
      </c>
      <c r="G9" s="13" t="s">
        <v>8</v>
      </c>
      <c r="H9" s="2">
        <v>-1.0029810681786937</v>
      </c>
      <c r="I9" s="4"/>
    </row>
    <row r="10" spans="1:9" x14ac:dyDescent="0.4">
      <c r="A10" s="1">
        <v>6.23539018630981</v>
      </c>
      <c r="B10" s="1">
        <v>511.833725172274</v>
      </c>
      <c r="D10" s="25">
        <v>44.391529083252003</v>
      </c>
      <c r="E10" s="22">
        <v>148.53088378906301</v>
      </c>
      <c r="G10" s="13" t="s">
        <v>9</v>
      </c>
      <c r="H10" s="2">
        <v>0.15900646781104499</v>
      </c>
      <c r="I10" s="4"/>
    </row>
    <row r="11" spans="1:9" x14ac:dyDescent="0.4">
      <c r="A11" s="1">
        <v>28.572900772094702</v>
      </c>
      <c r="B11" s="1">
        <v>459.57969588220061</v>
      </c>
      <c r="D11" s="25">
        <v>49.6796684265137</v>
      </c>
      <c r="E11" s="22">
        <v>31.473840713501001</v>
      </c>
      <c r="G11" s="13" t="s">
        <v>10</v>
      </c>
      <c r="H11" s="2">
        <v>1.6584502163399364</v>
      </c>
      <c r="I11" s="4"/>
    </row>
    <row r="12" spans="1:9" x14ac:dyDescent="0.4">
      <c r="A12" s="1">
        <v>3.9235699176788299</v>
      </c>
      <c r="B12" s="1">
        <v>449.010007788162</v>
      </c>
      <c r="D12" s="25">
        <v>98.446189880371094</v>
      </c>
      <c r="E12" s="22">
        <v>38.545330047607401</v>
      </c>
      <c r="G12" s="13" t="s">
        <v>11</v>
      </c>
      <c r="H12" s="2">
        <v>0.31801293562208954</v>
      </c>
      <c r="I12" s="4"/>
    </row>
    <row r="13" spans="1:9" ht="18" thickBot="1" x14ac:dyDescent="0.45">
      <c r="A13" s="1">
        <v>60.325199127197301</v>
      </c>
      <c r="B13" s="1">
        <v>418.39186691312386</v>
      </c>
      <c r="D13" s="25">
        <v>6.23539018630981</v>
      </c>
      <c r="E13" s="22">
        <v>9.9525995254516602</v>
      </c>
      <c r="G13" s="14" t="s">
        <v>12</v>
      </c>
      <c r="H13" s="9">
        <v>1.9811803594146622</v>
      </c>
      <c r="I13" s="6"/>
    </row>
    <row r="14" spans="1:9" x14ac:dyDescent="0.4">
      <c r="A14" s="1">
        <v>80.138168334960895</v>
      </c>
      <c r="B14" s="1">
        <v>379.42470277410831</v>
      </c>
      <c r="D14" s="25">
        <v>28.572900772094702</v>
      </c>
      <c r="E14" s="22">
        <v>67.789840698242202</v>
      </c>
    </row>
    <row r="15" spans="1:9" x14ac:dyDescent="0.4">
      <c r="A15" s="1">
        <v>31.622489929199201</v>
      </c>
      <c r="B15" s="1">
        <v>362.60060368246303</v>
      </c>
      <c r="D15" s="25">
        <v>3.9235699176788299</v>
      </c>
      <c r="E15" s="22">
        <v>12.5820302963257</v>
      </c>
    </row>
    <row r="16" spans="1:9" x14ac:dyDescent="0.4">
      <c r="A16" s="1">
        <v>16.101438522338899</v>
      </c>
      <c r="B16" s="1">
        <v>354.59684684684686</v>
      </c>
      <c r="D16" s="25">
        <v>60.325199127197301</v>
      </c>
      <c r="E16" s="22">
        <v>31.8472690582275</v>
      </c>
    </row>
    <row r="17" spans="1:5" x14ac:dyDescent="0.4">
      <c r="A17" s="1">
        <v>21.127700805664102</v>
      </c>
      <c r="B17" s="1">
        <v>352.4316946382956</v>
      </c>
      <c r="D17" s="25">
        <v>80.138168334960895</v>
      </c>
      <c r="E17" s="22">
        <v>7.09612989425659</v>
      </c>
    </row>
    <row r="18" spans="1:5" x14ac:dyDescent="0.4">
      <c r="A18" s="1">
        <v>25.822780609130898</v>
      </c>
      <c r="B18" s="1">
        <v>326.61666666666667</v>
      </c>
      <c r="D18" s="25">
        <v>31.622489929199201</v>
      </c>
      <c r="E18" s="22">
        <v>67.721748352050795</v>
      </c>
    </row>
    <row r="19" spans="1:5" x14ac:dyDescent="0.4">
      <c r="A19" s="1">
        <v>29.9244194030762</v>
      </c>
      <c r="B19" s="1">
        <v>311.46476833976834</v>
      </c>
      <c r="D19" s="25">
        <v>16.101438522338899</v>
      </c>
      <c r="E19" s="22">
        <v>75.179939270019503</v>
      </c>
    </row>
    <row r="20" spans="1:5" x14ac:dyDescent="0.4">
      <c r="A20" s="1">
        <v>28.639980316162099</v>
      </c>
      <c r="B20" s="1">
        <v>307.76382530014774</v>
      </c>
      <c r="D20" s="25">
        <v>21.127700805664102</v>
      </c>
      <c r="E20" s="22">
        <v>14.0235500335693</v>
      </c>
    </row>
    <row r="21" spans="1:5" x14ac:dyDescent="0.4">
      <c r="A21" s="1">
        <v>15.374640464782701</v>
      </c>
      <c r="B21" s="1">
        <v>299.6639344262295</v>
      </c>
      <c r="D21" s="25">
        <v>25.822780609130898</v>
      </c>
      <c r="E21" s="22">
        <v>47.945228576660199</v>
      </c>
    </row>
    <row r="22" spans="1:5" x14ac:dyDescent="0.4">
      <c r="A22" s="1">
        <v>12.220640182495099</v>
      </c>
      <c r="B22" s="1">
        <v>280.9325926214197</v>
      </c>
      <c r="D22" s="25">
        <v>29.9244194030762</v>
      </c>
      <c r="E22" s="22">
        <v>42.830699920654297</v>
      </c>
    </row>
    <row r="23" spans="1:5" x14ac:dyDescent="0.4">
      <c r="A23" s="1">
        <v>65.773361206054702</v>
      </c>
      <c r="B23" s="1">
        <v>276.26308022981857</v>
      </c>
      <c r="D23" s="25">
        <v>28.639980316162099</v>
      </c>
      <c r="E23" s="22">
        <v>3.0924999713897701</v>
      </c>
    </row>
    <row r="24" spans="1:5" x14ac:dyDescent="0.4">
      <c r="A24" s="1">
        <v>18.948999404907202</v>
      </c>
      <c r="B24" s="1">
        <v>246.48137510879025</v>
      </c>
      <c r="D24" s="25">
        <v>15.374640464782701</v>
      </c>
      <c r="E24" s="22">
        <v>63.915500640869098</v>
      </c>
    </row>
    <row r="25" spans="1:5" x14ac:dyDescent="0.4">
      <c r="A25" s="1">
        <v>18.430000305175799</v>
      </c>
      <c r="B25" s="1">
        <v>240.82759102879828</v>
      </c>
      <c r="D25" s="25">
        <v>12.220640182495099</v>
      </c>
      <c r="E25" s="22">
        <v>40.190349578857401</v>
      </c>
    </row>
    <row r="26" spans="1:5" x14ac:dyDescent="0.4">
      <c r="A26" s="1">
        <v>73.521057128906307</v>
      </c>
      <c r="B26" s="1">
        <v>237.82295429176565</v>
      </c>
      <c r="D26" s="25">
        <v>65.773361206054702</v>
      </c>
      <c r="E26" s="22">
        <v>73.379173278808594</v>
      </c>
    </row>
    <row r="27" spans="1:5" x14ac:dyDescent="0.4">
      <c r="A27" s="1">
        <v>41.165840148925803</v>
      </c>
      <c r="B27" s="1">
        <v>237.625</v>
      </c>
      <c r="D27" s="25">
        <v>18.948999404907202</v>
      </c>
      <c r="E27" s="22">
        <v>19.560174942016602</v>
      </c>
    </row>
    <row r="28" spans="1:5" x14ac:dyDescent="0.4">
      <c r="A28" s="1">
        <v>55.307548522949197</v>
      </c>
      <c r="B28" s="1">
        <v>236.08737373737372</v>
      </c>
      <c r="D28" s="25">
        <v>18.430000305175799</v>
      </c>
      <c r="E28" s="22">
        <v>7.0186300277709996</v>
      </c>
    </row>
    <row r="29" spans="1:5" x14ac:dyDescent="0.4">
      <c r="A29" s="1">
        <v>61.161231994628899</v>
      </c>
      <c r="B29" s="1">
        <v>222.29263092527427</v>
      </c>
      <c r="D29" s="25">
        <v>73.521057128906307</v>
      </c>
      <c r="E29" s="22">
        <v>60.394191741943402</v>
      </c>
    </row>
    <row r="30" spans="1:5" x14ac:dyDescent="0.4">
      <c r="A30" s="1">
        <v>63.308059692382798</v>
      </c>
      <c r="B30" s="1">
        <v>217.00762956197778</v>
      </c>
      <c r="D30" s="25">
        <v>41.165840148925803</v>
      </c>
      <c r="E30" s="22">
        <v>53.493160247802699</v>
      </c>
    </row>
    <row r="31" spans="1:5" x14ac:dyDescent="0.4">
      <c r="A31" s="1">
        <v>19.173170089721701</v>
      </c>
      <c r="B31" s="1">
        <v>212.22826086956522</v>
      </c>
      <c r="D31" s="25">
        <v>55.307548522949197</v>
      </c>
      <c r="E31" s="22">
        <v>23.866559982299801</v>
      </c>
    </row>
    <row r="32" spans="1:5" x14ac:dyDescent="0.4">
      <c r="A32" s="1">
        <v>66.051597595214801</v>
      </c>
      <c r="B32" s="1">
        <v>201.98054558919509</v>
      </c>
      <c r="D32" s="25">
        <v>61.161231994628899</v>
      </c>
      <c r="E32" s="22">
        <v>87.757240295410199</v>
      </c>
    </row>
    <row r="33" spans="1:5" x14ac:dyDescent="0.4">
      <c r="A33" s="1">
        <v>24.806200027465799</v>
      </c>
      <c r="B33" s="1">
        <v>200.22</v>
      </c>
      <c r="D33" s="25">
        <v>63.308059692382798</v>
      </c>
      <c r="E33" s="22">
        <v>54.174819946289098</v>
      </c>
    </row>
    <row r="34" spans="1:5" x14ac:dyDescent="0.4">
      <c r="A34" s="1">
        <v>13.326829910278301</v>
      </c>
      <c r="B34" s="1">
        <v>199.57247994419254</v>
      </c>
      <c r="D34" s="25">
        <v>19.173170089721701</v>
      </c>
      <c r="E34" s="22">
        <v>54.976520538330099</v>
      </c>
    </row>
    <row r="35" spans="1:5" x14ac:dyDescent="0.4">
      <c r="A35" s="1">
        <v>22.1422004699707</v>
      </c>
      <c r="B35" s="1">
        <v>154.94611795446062</v>
      </c>
      <c r="D35" s="25">
        <v>66.051597595214801</v>
      </c>
      <c r="E35" s="22">
        <v>72.008972167968807</v>
      </c>
    </row>
    <row r="36" spans="1:5" x14ac:dyDescent="0.4">
      <c r="A36" s="1">
        <v>53.7649116516113</v>
      </c>
      <c r="B36" s="1">
        <v>149.3675731677441</v>
      </c>
      <c r="D36" s="25">
        <v>24.806200027465799</v>
      </c>
      <c r="E36" s="22">
        <v>87.888710021972699</v>
      </c>
    </row>
    <row r="37" spans="1:5" x14ac:dyDescent="0.4">
      <c r="A37" s="1">
        <v>13.675880432128899</v>
      </c>
      <c r="B37" s="1">
        <v>148.60009192866335</v>
      </c>
      <c r="D37" s="25">
        <v>13.326829910278301</v>
      </c>
      <c r="E37" s="22">
        <v>42.321338653564503</v>
      </c>
    </row>
    <row r="38" spans="1:5" x14ac:dyDescent="0.4">
      <c r="A38" s="1">
        <v>81.839759826660199</v>
      </c>
      <c r="B38" s="1">
        <v>145.36054999999999</v>
      </c>
      <c r="D38" s="25">
        <v>22.1422004699707</v>
      </c>
      <c r="E38" s="22">
        <v>14.453310012817401</v>
      </c>
    </row>
    <row r="39" spans="1:5" x14ac:dyDescent="0.4">
      <c r="A39" s="1">
        <v>65.586982727050795</v>
      </c>
      <c r="B39" s="1">
        <v>138.22681026610798</v>
      </c>
      <c r="D39" s="25">
        <v>53.7649116516113</v>
      </c>
      <c r="E39" s="22">
        <v>74.231986999511705</v>
      </c>
    </row>
    <row r="40" spans="1:5" x14ac:dyDescent="0.4">
      <c r="A40" s="1">
        <v>52.606979370117202</v>
      </c>
      <c r="B40" s="1">
        <v>137.57428893269503</v>
      </c>
      <c r="D40" s="25">
        <v>13.675880432128899</v>
      </c>
      <c r="E40" s="22">
        <v>94.864532470703097</v>
      </c>
    </row>
    <row r="41" spans="1:5" x14ac:dyDescent="0.4">
      <c r="A41" s="1">
        <v>17.232969284057599</v>
      </c>
      <c r="B41" s="1">
        <v>133.68136591368551</v>
      </c>
      <c r="D41" s="25">
        <v>81.839759826660199</v>
      </c>
      <c r="E41" s="22">
        <v>93.101127624511705</v>
      </c>
    </row>
    <row r="42" spans="1:5" x14ac:dyDescent="0.4">
      <c r="A42" s="1">
        <v>88.485328674316406</v>
      </c>
      <c r="B42" s="1">
        <v>129.71580086580087</v>
      </c>
      <c r="D42" s="25">
        <v>65.586982727050795</v>
      </c>
      <c r="E42" s="22">
        <v>55.136299133300803</v>
      </c>
    </row>
    <row r="43" spans="1:5" x14ac:dyDescent="0.4">
      <c r="A43" s="1">
        <v>69.184028625488295</v>
      </c>
      <c r="B43" s="1">
        <v>124.02559537421189</v>
      </c>
      <c r="D43" s="25">
        <v>52.606979370117202</v>
      </c>
      <c r="E43" s="22">
        <v>77.329109191894503</v>
      </c>
    </row>
    <row r="44" spans="1:5" x14ac:dyDescent="0.4">
      <c r="A44" s="1">
        <v>68.357902526855497</v>
      </c>
      <c r="B44" s="1">
        <v>122.8163022297222</v>
      </c>
      <c r="D44" s="25">
        <v>17.232969284057599</v>
      </c>
      <c r="E44" s="22">
        <v>15.568300247192401</v>
      </c>
    </row>
    <row r="45" spans="1:5" x14ac:dyDescent="0.4">
      <c r="A45" s="1">
        <v>31.540199279785199</v>
      </c>
      <c r="B45" s="1">
        <v>121.28007113993273</v>
      </c>
      <c r="D45" s="25">
        <v>88.485328674316406</v>
      </c>
      <c r="E45" s="22">
        <v>65.1568603515625</v>
      </c>
    </row>
    <row r="46" spans="1:5" x14ac:dyDescent="0.4">
      <c r="A46" s="1">
        <v>33.060871124267599</v>
      </c>
      <c r="B46" s="1">
        <v>113.76553595963691</v>
      </c>
      <c r="D46" s="25">
        <v>69.184028625488295</v>
      </c>
      <c r="E46" s="22">
        <v>80.302551269531307</v>
      </c>
    </row>
    <row r="47" spans="1:5" x14ac:dyDescent="0.4">
      <c r="A47" s="1">
        <v>46.429019927978501</v>
      </c>
      <c r="B47" s="1">
        <v>113.43899750415973</v>
      </c>
      <c r="D47" s="25">
        <v>68.357902526855497</v>
      </c>
      <c r="E47" s="22">
        <v>4.2282400131225604</v>
      </c>
    </row>
    <row r="48" spans="1:5" x14ac:dyDescent="0.4">
      <c r="A48" s="1">
        <v>67.930702209472699</v>
      </c>
      <c r="B48" s="1">
        <v>112.28858279406498</v>
      </c>
      <c r="D48" s="25">
        <v>31.540199279785199</v>
      </c>
      <c r="E48" s="22">
        <v>92.955009460449205</v>
      </c>
    </row>
    <row r="49" spans="1:5" x14ac:dyDescent="0.4">
      <c r="A49" s="1">
        <v>44.254108428955099</v>
      </c>
      <c r="B49" s="1">
        <v>109.18578034682081</v>
      </c>
      <c r="D49" s="25">
        <v>33.060871124267599</v>
      </c>
      <c r="E49" s="22">
        <v>52.619941711425803</v>
      </c>
    </row>
    <row r="50" spans="1:5" x14ac:dyDescent="0.4">
      <c r="A50" s="1">
        <v>115.04206085205099</v>
      </c>
      <c r="B50" s="1">
        <v>108.40222834348972</v>
      </c>
      <c r="D50" s="25">
        <v>46.429019927978501</v>
      </c>
      <c r="E50" s="22">
        <v>24.9911003112793</v>
      </c>
    </row>
    <row r="51" spans="1:5" x14ac:dyDescent="0.4">
      <c r="A51" s="1">
        <v>86.475532531738295</v>
      </c>
      <c r="B51" s="1">
        <v>107.60930683470674</v>
      </c>
      <c r="D51" s="25">
        <v>67.930702209472699</v>
      </c>
      <c r="E51" s="22">
        <v>95.447906494140597</v>
      </c>
    </row>
    <row r="52" spans="1:5" x14ac:dyDescent="0.4">
      <c r="A52" s="1">
        <v>52.444648742675803</v>
      </c>
      <c r="B52" s="1">
        <v>107.06926364234056</v>
      </c>
      <c r="D52" s="25">
        <v>44.254108428955099</v>
      </c>
      <c r="E52" s="22">
        <v>40.445640563964801</v>
      </c>
    </row>
    <row r="53" spans="1:5" x14ac:dyDescent="0.4">
      <c r="A53" s="1">
        <v>11.141380310058601</v>
      </c>
      <c r="B53" s="1">
        <v>104.65724547711955</v>
      </c>
      <c r="D53" s="25">
        <v>115.04206085205099</v>
      </c>
      <c r="E53" s="22">
        <v>70.90087890625</v>
      </c>
    </row>
    <row r="54" spans="1:5" x14ac:dyDescent="0.4">
      <c r="A54" s="1">
        <v>59.778499603271499</v>
      </c>
      <c r="B54" s="1">
        <v>104.16755474452555</v>
      </c>
      <c r="D54" s="25">
        <v>86.475532531738295</v>
      </c>
      <c r="E54" s="22">
        <v>83.230690002441406</v>
      </c>
    </row>
    <row r="55" spans="1:5" x14ac:dyDescent="0.4">
      <c r="A55" s="1">
        <v>51.4875297546387</v>
      </c>
      <c r="B55" s="1">
        <v>103.88928696873903</v>
      </c>
      <c r="D55" s="25">
        <v>52.444648742675803</v>
      </c>
      <c r="E55" s="22">
        <v>14.2286701202393</v>
      </c>
    </row>
    <row r="56" spans="1:5" x14ac:dyDescent="0.4">
      <c r="A56" s="1">
        <v>77.882766723632798</v>
      </c>
      <c r="B56" s="1">
        <v>103.71193460598715</v>
      </c>
      <c r="D56" s="25">
        <v>11.141380310058601</v>
      </c>
      <c r="E56" s="22">
        <v>86.400146484375</v>
      </c>
    </row>
    <row r="57" spans="1:5" x14ac:dyDescent="0.4">
      <c r="A57" s="1">
        <v>57.674819946289098</v>
      </c>
      <c r="B57" s="1">
        <v>98.855483744614176</v>
      </c>
      <c r="D57" s="25">
        <v>59.778499603271499</v>
      </c>
      <c r="E57" s="22">
        <v>21.065870285034201</v>
      </c>
    </row>
    <row r="58" spans="1:5" x14ac:dyDescent="0.4">
      <c r="A58" s="1">
        <v>43.061611175537102</v>
      </c>
      <c r="B58" s="1">
        <v>97.24483031502055</v>
      </c>
      <c r="D58" s="25">
        <v>51.4875297546387</v>
      </c>
      <c r="E58" s="22">
        <v>61.749759674072301</v>
      </c>
    </row>
    <row r="59" spans="1:5" x14ac:dyDescent="0.4">
      <c r="A59" s="1">
        <v>92.882347106933594</v>
      </c>
      <c r="B59" s="1">
        <v>94.350808902397816</v>
      </c>
      <c r="D59" s="25">
        <v>77.882766723632798</v>
      </c>
      <c r="E59" s="22">
        <v>5.7632498741149902</v>
      </c>
    </row>
    <row r="60" spans="1:5" x14ac:dyDescent="0.4">
      <c r="A60" s="1">
        <v>14.738960266113301</v>
      </c>
      <c r="B60" s="1">
        <v>93.397586675730793</v>
      </c>
      <c r="D60" s="25">
        <v>57.674819946289098</v>
      </c>
      <c r="E60" s="22">
        <v>75.698822021484403</v>
      </c>
    </row>
    <row r="61" spans="1:5" x14ac:dyDescent="0.4">
      <c r="A61" s="1">
        <v>56.271511077880902</v>
      </c>
      <c r="B61" s="1">
        <v>92.782205139453197</v>
      </c>
      <c r="D61" s="25">
        <v>43.061611175537102</v>
      </c>
      <c r="E61" s="22">
        <v>25.0813903808594</v>
      </c>
    </row>
    <row r="62" spans="1:5" x14ac:dyDescent="0.4">
      <c r="A62" s="1">
        <v>10.038399696350099</v>
      </c>
      <c r="B62" s="1">
        <v>92.37440172892434</v>
      </c>
      <c r="D62" s="25">
        <v>92.882347106933594</v>
      </c>
      <c r="E62" s="22">
        <v>77.588836669921903</v>
      </c>
    </row>
    <row r="63" spans="1:5" x14ac:dyDescent="0.4">
      <c r="A63" s="1">
        <v>25.457899093627901</v>
      </c>
      <c r="B63" s="1">
        <v>87.104432925194388</v>
      </c>
      <c r="D63" s="25">
        <v>14.738960266113301</v>
      </c>
      <c r="E63" s="22">
        <v>115.952041625977</v>
      </c>
    </row>
    <row r="64" spans="1:5" ht="18" thickBot="1" x14ac:dyDescent="0.45">
      <c r="A64" s="1">
        <v>13.1359395980835</v>
      </c>
      <c r="B64" s="1">
        <v>84.643234820547448</v>
      </c>
      <c r="D64" s="26"/>
      <c r="E64" s="23">
        <v>68.753517150878906</v>
      </c>
    </row>
    <row r="65" spans="1:2" x14ac:dyDescent="0.4">
      <c r="A65" s="1">
        <v>51.3538208007813</v>
      </c>
      <c r="B65" s="1">
        <v>84.195271210013914</v>
      </c>
    </row>
    <row r="66" spans="1:2" x14ac:dyDescent="0.4">
      <c r="A66" s="1">
        <v>148.53088378906301</v>
      </c>
      <c r="B66" s="1">
        <v>83.177517455391779</v>
      </c>
    </row>
    <row r="67" spans="1:2" x14ac:dyDescent="0.4">
      <c r="A67" s="1">
        <v>31.473840713501001</v>
      </c>
      <c r="B67" s="1">
        <v>82.219354838709677</v>
      </c>
    </row>
    <row r="68" spans="1:2" x14ac:dyDescent="0.4">
      <c r="A68" s="1">
        <v>38.545330047607401</v>
      </c>
      <c r="B68" s="1">
        <v>81.720291283889765</v>
      </c>
    </row>
    <row r="69" spans="1:2" x14ac:dyDescent="0.4">
      <c r="A69" s="1">
        <v>9.9525995254516602</v>
      </c>
      <c r="B69" s="1">
        <v>80.86966666666666</v>
      </c>
    </row>
    <row r="70" spans="1:2" x14ac:dyDescent="0.4">
      <c r="A70" s="1">
        <v>67.789840698242202</v>
      </c>
      <c r="B70" s="1">
        <v>79.410416190258402</v>
      </c>
    </row>
    <row r="71" spans="1:2" x14ac:dyDescent="0.4">
      <c r="A71" s="1">
        <v>12.5820302963257</v>
      </c>
      <c r="B71" s="1">
        <v>76.222832563471073</v>
      </c>
    </row>
    <row r="72" spans="1:2" x14ac:dyDescent="0.4">
      <c r="A72" s="1">
        <v>31.8472690582275</v>
      </c>
      <c r="B72" s="1">
        <v>75.274980690010295</v>
      </c>
    </row>
    <row r="73" spans="1:2" x14ac:dyDescent="0.4">
      <c r="A73" s="1">
        <v>7.09612989425659</v>
      </c>
      <c r="B73" s="1">
        <v>74.274060672514622</v>
      </c>
    </row>
    <row r="74" spans="1:2" x14ac:dyDescent="0.4">
      <c r="A74" s="1">
        <v>67.721748352050795</v>
      </c>
      <c r="B74" s="1">
        <v>72.640501036380527</v>
      </c>
    </row>
    <row r="75" spans="1:2" x14ac:dyDescent="0.4">
      <c r="A75" s="1">
        <v>75.179939270019503</v>
      </c>
      <c r="B75" s="1">
        <v>71.626360865147333</v>
      </c>
    </row>
    <row r="76" spans="1:2" x14ac:dyDescent="0.4">
      <c r="A76" s="1">
        <v>14.0235500335693</v>
      </c>
      <c r="B76" s="1">
        <v>70.896762589928059</v>
      </c>
    </row>
    <row r="77" spans="1:2" x14ac:dyDescent="0.4">
      <c r="A77" s="1">
        <v>47.945228576660199</v>
      </c>
      <c r="B77" s="1">
        <v>69.953523111612171</v>
      </c>
    </row>
    <row r="78" spans="1:2" x14ac:dyDescent="0.4">
      <c r="A78" s="1">
        <v>42.830699920654297</v>
      </c>
      <c r="B78" s="1">
        <v>65.626960055556978</v>
      </c>
    </row>
    <row r="79" spans="1:2" x14ac:dyDescent="0.4">
      <c r="A79" s="1">
        <v>3.0924999713897701</v>
      </c>
      <c r="B79" s="1">
        <v>65.483699480695421</v>
      </c>
    </row>
    <row r="80" spans="1:2" x14ac:dyDescent="0.4">
      <c r="A80" s="1">
        <v>63.915500640869098</v>
      </c>
      <c r="B80" s="1">
        <v>65.085569823996593</v>
      </c>
    </row>
    <row r="81" spans="1:2" x14ac:dyDescent="0.4">
      <c r="A81" s="1">
        <v>40.190349578857401</v>
      </c>
      <c r="B81" s="1">
        <v>64.472617187500006</v>
      </c>
    </row>
    <row r="82" spans="1:2" x14ac:dyDescent="0.4">
      <c r="A82" s="1">
        <v>73.379173278808594</v>
      </c>
      <c r="B82" s="1">
        <v>64.257194178334558</v>
      </c>
    </row>
    <row r="83" spans="1:2" x14ac:dyDescent="0.4">
      <c r="A83" s="1">
        <v>19.560174942016602</v>
      </c>
      <c r="B83" s="1">
        <v>54.391748379591156</v>
      </c>
    </row>
    <row r="84" spans="1:2" x14ac:dyDescent="0.4">
      <c r="A84" s="1">
        <v>7.0186300277709996</v>
      </c>
      <c r="B84" s="1">
        <v>51.974792446687289</v>
      </c>
    </row>
    <row r="85" spans="1:2" x14ac:dyDescent="0.4">
      <c r="A85" s="1">
        <v>60.394191741943402</v>
      </c>
      <c r="B85" s="1">
        <v>51.102553466872109</v>
      </c>
    </row>
    <row r="86" spans="1:2" x14ac:dyDescent="0.4">
      <c r="A86" s="1">
        <v>53.493160247802699</v>
      </c>
      <c r="B86" s="1">
        <v>48.711275314723594</v>
      </c>
    </row>
    <row r="87" spans="1:2" x14ac:dyDescent="0.4">
      <c r="A87" s="1">
        <v>23.866559982299801</v>
      </c>
      <c r="B87" s="1">
        <v>48.271988887881363</v>
      </c>
    </row>
    <row r="88" spans="1:2" x14ac:dyDescent="0.4">
      <c r="A88" s="1">
        <v>87.757240295410199</v>
      </c>
      <c r="B88" s="1">
        <v>46.410750622028431</v>
      </c>
    </row>
    <row r="89" spans="1:2" x14ac:dyDescent="0.4">
      <c r="A89" s="1">
        <v>54.174819946289098</v>
      </c>
      <c r="B89" s="1">
        <v>46.247434944237924</v>
      </c>
    </row>
    <row r="90" spans="1:2" x14ac:dyDescent="0.4">
      <c r="A90" s="1">
        <v>54.976520538330099</v>
      </c>
      <c r="B90" s="1">
        <v>45.371287066246055</v>
      </c>
    </row>
    <row r="91" spans="1:2" x14ac:dyDescent="0.4">
      <c r="A91" s="1">
        <v>72.008972167968807</v>
      </c>
      <c r="B91" s="1">
        <v>44.620520600447144</v>
      </c>
    </row>
    <row r="92" spans="1:2" x14ac:dyDescent="0.4">
      <c r="A92" s="1">
        <v>87.888710021972699</v>
      </c>
      <c r="B92" s="1">
        <v>35.893175671391504</v>
      </c>
    </row>
    <row r="93" spans="1:2" x14ac:dyDescent="0.4">
      <c r="A93" s="1">
        <v>42.321338653564503</v>
      </c>
      <c r="B93" s="1">
        <v>33.661105318039624</v>
      </c>
    </row>
    <row r="94" spans="1:2" x14ac:dyDescent="0.4">
      <c r="A94" s="1">
        <v>14.453310012817401</v>
      </c>
      <c r="B94" s="1">
        <v>31.063500866551127</v>
      </c>
    </row>
    <row r="95" spans="1:2" x14ac:dyDescent="0.4">
      <c r="A95" s="1">
        <v>74.231986999511705</v>
      </c>
      <c r="B95" s="1">
        <v>31.037543859649123</v>
      </c>
    </row>
    <row r="96" spans="1:2" x14ac:dyDescent="0.4">
      <c r="A96" s="1">
        <v>94.864532470703097</v>
      </c>
      <c r="B96" s="1">
        <v>30.755491989007986</v>
      </c>
    </row>
    <row r="97" spans="1:2" x14ac:dyDescent="0.4">
      <c r="A97" s="1">
        <v>93.101127624511705</v>
      </c>
      <c r="B97" s="1">
        <v>25.489198850890077</v>
      </c>
    </row>
    <row r="98" spans="1:2" x14ac:dyDescent="0.4">
      <c r="A98" s="1">
        <v>55.136299133300803</v>
      </c>
      <c r="B98" s="1">
        <v>25.250775770685824</v>
      </c>
    </row>
    <row r="99" spans="1:2" x14ac:dyDescent="0.4">
      <c r="A99" s="1">
        <v>77.329109191894503</v>
      </c>
      <c r="B99" s="1">
        <v>25.237665480212446</v>
      </c>
    </row>
    <row r="100" spans="1:2" x14ac:dyDescent="0.4">
      <c r="A100" s="1">
        <v>15.568300247192401</v>
      </c>
      <c r="B100" s="1">
        <v>20.007708442579968</v>
      </c>
    </row>
    <row r="101" spans="1:2" x14ac:dyDescent="0.4">
      <c r="A101" s="1">
        <v>65.1568603515625</v>
      </c>
      <c r="B101" s="1">
        <v>19.779059536053023</v>
      </c>
    </row>
    <row r="102" spans="1:2" x14ac:dyDescent="0.4">
      <c r="A102" s="1">
        <v>80.302551269531307</v>
      </c>
      <c r="B102" s="1">
        <v>18.910030002658463</v>
      </c>
    </row>
    <row r="103" spans="1:2" x14ac:dyDescent="0.4">
      <c r="A103" s="1">
        <v>4.2282400131225604</v>
      </c>
      <c r="B103" s="1">
        <v>18.402714928554513</v>
      </c>
    </row>
    <row r="104" spans="1:2" x14ac:dyDescent="0.4">
      <c r="A104" s="1">
        <v>92.955009460449205</v>
      </c>
      <c r="B104" s="1">
        <v>18.167360905471654</v>
      </c>
    </row>
    <row r="105" spans="1:2" x14ac:dyDescent="0.4">
      <c r="A105" s="1">
        <v>52.619941711425803</v>
      </c>
      <c r="B105" s="1">
        <v>18.076295449421242</v>
      </c>
    </row>
    <row r="106" spans="1:2" x14ac:dyDescent="0.4">
      <c r="A106" s="1">
        <v>24.9911003112793</v>
      </c>
      <c r="B106" s="1">
        <v>17.113152126260413</v>
      </c>
    </row>
    <row r="107" spans="1:2" x14ac:dyDescent="0.4">
      <c r="A107" s="1">
        <v>95.447906494140597</v>
      </c>
      <c r="B107" s="1">
        <v>16.420826619017866</v>
      </c>
    </row>
    <row r="108" spans="1:2" x14ac:dyDescent="0.4">
      <c r="A108" s="1">
        <v>40.445640563964801</v>
      </c>
      <c r="B108" s="1">
        <v>16.074287560581585</v>
      </c>
    </row>
    <row r="109" spans="1:2" x14ac:dyDescent="0.4">
      <c r="A109" s="1">
        <v>70.90087890625</v>
      </c>
      <c r="B109" s="1">
        <v>15.941149188952826</v>
      </c>
    </row>
    <row r="110" spans="1:2" x14ac:dyDescent="0.4">
      <c r="A110" s="1">
        <v>83.230690002441406</v>
      </c>
      <c r="B110" s="1">
        <v>14.64799750201318</v>
      </c>
    </row>
    <row r="111" spans="1:2" x14ac:dyDescent="0.4">
      <c r="A111" s="1">
        <v>14.2286701202393</v>
      </c>
      <c r="B111" s="1">
        <v>12.644636435213755</v>
      </c>
    </row>
    <row r="112" spans="1:2" x14ac:dyDescent="0.4">
      <c r="A112" s="1">
        <v>86.400146484375</v>
      </c>
      <c r="B112" s="1">
        <v>8.8176959944116309</v>
      </c>
    </row>
    <row r="113" spans="1:2" x14ac:dyDescent="0.4">
      <c r="A113" s="1">
        <v>21.065870285034201</v>
      </c>
      <c r="B113" s="1">
        <v>8.4316296037567433</v>
      </c>
    </row>
    <row r="114" spans="1:2" x14ac:dyDescent="0.4">
      <c r="A114" s="1">
        <v>61.749759674072301</v>
      </c>
      <c r="B114" s="1">
        <v>6.8576778901359408</v>
      </c>
    </row>
    <row r="115" spans="1:2" x14ac:dyDescent="0.4">
      <c r="A115" s="1">
        <v>5.7632498741149902</v>
      </c>
      <c r="B115" s="1">
        <v>4.3908974483360819</v>
      </c>
    </row>
    <row r="116" spans="1:2" x14ac:dyDescent="0.4">
      <c r="A116" s="1">
        <v>75.698822021484403</v>
      </c>
      <c r="B116" s="1">
        <v>4.1939493106421333</v>
      </c>
    </row>
    <row r="117" spans="1:2" x14ac:dyDescent="0.4">
      <c r="A117" s="1">
        <v>25.0813903808594</v>
      </c>
      <c r="B117" s="1">
        <v>4.0649039225027792</v>
      </c>
    </row>
    <row r="118" spans="1:2" x14ac:dyDescent="0.4">
      <c r="A118" s="1">
        <v>77.588836669921903</v>
      </c>
      <c r="B118" s="1">
        <v>3.5759496181691959</v>
      </c>
    </row>
    <row r="119" spans="1:2" x14ac:dyDescent="0.4">
      <c r="A119" s="1">
        <v>115.952041625977</v>
      </c>
      <c r="B119" s="1">
        <v>3.2976701828648389</v>
      </c>
    </row>
    <row r="120" spans="1:2" x14ac:dyDescent="0.4">
      <c r="A120" s="1">
        <v>68.753517150878906</v>
      </c>
      <c r="B120" s="1">
        <v>2.0710543789147335</v>
      </c>
    </row>
  </sheetData>
  <mergeCells count="3">
    <mergeCell ref="D2:E2"/>
    <mergeCell ref="D1:E1"/>
    <mergeCell ref="G2:I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7B12-0B1E-4F58-897B-E4DCCF4EEDD3}">
  <dimension ref="A1:S120"/>
  <sheetViews>
    <sheetView topLeftCell="D1" workbookViewId="0">
      <selection activeCell="R14" sqref="R14"/>
    </sheetView>
  </sheetViews>
  <sheetFormatPr defaultRowHeight="17.399999999999999" x14ac:dyDescent="0.4"/>
  <cols>
    <col min="1" max="1" width="13.8984375" customWidth="1"/>
    <col min="2" max="2" width="14.59765625" customWidth="1"/>
    <col min="13" max="13" width="19.5" customWidth="1"/>
  </cols>
  <sheetData>
    <row r="1" spans="1:19" ht="87.6" thickBot="1" x14ac:dyDescent="0.45">
      <c r="A1" s="28" t="s">
        <v>16</v>
      </c>
      <c r="B1" s="28" t="s">
        <v>15</v>
      </c>
      <c r="C1" s="31" t="s">
        <v>18</v>
      </c>
    </row>
    <row r="2" spans="1:19" ht="18" thickBot="1" x14ac:dyDescent="0.45">
      <c r="A2" s="1">
        <v>55.628509521484403</v>
      </c>
      <c r="B2" s="1">
        <v>2095.9948914431675</v>
      </c>
      <c r="C2" s="32" t="str">
        <f>VLOOKUP(B2, E$2:F$6, 2, TRUE)</f>
        <v>Group 4</v>
      </c>
      <c r="E2" s="11" t="s">
        <v>17</v>
      </c>
      <c r="F2" s="12" t="s">
        <v>18</v>
      </c>
      <c r="H2" s="54" t="s">
        <v>0</v>
      </c>
      <c r="I2" s="61"/>
      <c r="J2" s="61"/>
      <c r="K2" s="55"/>
      <c r="M2" s="30" t="s">
        <v>33</v>
      </c>
    </row>
    <row r="3" spans="1:19" ht="18" thickBot="1" x14ac:dyDescent="0.45">
      <c r="A3" s="1">
        <v>34.121940612792997</v>
      </c>
      <c r="B3" s="1">
        <v>1769.8566666666666</v>
      </c>
      <c r="C3" s="32" t="str">
        <f t="shared" ref="C3:C66" si="0">VLOOKUP(B3, E$2:F$6, 2, TRUE)</f>
        <v>Group 4</v>
      </c>
      <c r="E3" s="17">
        <f>PERCENTILE(B2:B120, 0)</f>
        <v>2.0710543789147335</v>
      </c>
      <c r="F3" s="33" t="s">
        <v>1</v>
      </c>
      <c r="H3" s="29" t="s">
        <v>1</v>
      </c>
      <c r="I3" s="29" t="s">
        <v>2</v>
      </c>
      <c r="J3" s="29" t="s">
        <v>19</v>
      </c>
      <c r="K3" s="29" t="s">
        <v>20</v>
      </c>
      <c r="M3" s="52" t="s">
        <v>21</v>
      </c>
    </row>
    <row r="4" spans="1:19" ht="18" thickBot="1" x14ac:dyDescent="0.45">
      <c r="A4" s="1">
        <v>64.872909545898395</v>
      </c>
      <c r="B4" s="1">
        <v>1575.1937499999999</v>
      </c>
      <c r="C4" s="32" t="str">
        <f t="shared" si="0"/>
        <v>Group 4</v>
      </c>
      <c r="E4" s="3">
        <f>PERCENTILE(B2:B120, 0.25)</f>
        <v>44.995903833346603</v>
      </c>
      <c r="F4" s="34" t="s">
        <v>2</v>
      </c>
      <c r="H4" s="17" cm="1">
        <f t="array" ref="H4:H33">_xlfn._xlws.FILTER($A$2:$A$120,$C$2:$C$120=H3,"Empty")</f>
        <v>72.008972167968807</v>
      </c>
      <c r="I4" s="17" cm="1">
        <f t="array" ref="I4:I32">_xlfn._xlws.FILTER($A$2:$A$120,$C$2:$C$120=I3,"Empty")</f>
        <v>10.038399696350099</v>
      </c>
      <c r="J4" s="17" cm="1">
        <f t="array" ref="J4:J33">_xlfn._xlws.FILTER($A$2:$A$120,$C$2:$C$120=J3,"Empty")</f>
        <v>66.051597595214801</v>
      </c>
      <c r="K4" s="17" cm="1">
        <f t="array" ref="K4:K33">_xlfn._xlws.FILTER($A$2:$A$120,$C$2:$C$120=K3,"Empty")</f>
        <v>55.628509521484403</v>
      </c>
      <c r="M4" s="27" t="s">
        <v>22</v>
      </c>
      <c r="N4" s="44" t="s">
        <v>34</v>
      </c>
      <c r="O4" s="38" t="s">
        <v>35</v>
      </c>
      <c r="P4" s="38" t="s">
        <v>36</v>
      </c>
      <c r="Q4" s="39" t="s">
        <v>4</v>
      </c>
    </row>
    <row r="5" spans="1:19" x14ac:dyDescent="0.4">
      <c r="A5" s="1">
        <v>24.016889572143601</v>
      </c>
      <c r="B5" s="1">
        <v>1252.5633632941538</v>
      </c>
      <c r="C5" s="32" t="str">
        <f t="shared" si="0"/>
        <v>Group 4</v>
      </c>
      <c r="E5" s="3">
        <f>PERCENTILE(B2:B120, 0.5)</f>
        <v>92.782205139453197</v>
      </c>
      <c r="F5" s="34" t="s">
        <v>19</v>
      </c>
      <c r="H5" s="3">
        <v>87.888710021972699</v>
      </c>
      <c r="I5" s="2">
        <v>25.457899093627901</v>
      </c>
      <c r="J5" s="2">
        <v>24.806200027465799</v>
      </c>
      <c r="K5" s="4">
        <v>34.121940612792997</v>
      </c>
      <c r="M5" s="24" t="s">
        <v>1</v>
      </c>
      <c r="N5" s="45">
        <v>30</v>
      </c>
      <c r="O5" s="36">
        <v>1789.4648098945624</v>
      </c>
      <c r="P5" s="36">
        <v>59.648826996485418</v>
      </c>
      <c r="Q5" s="37">
        <v>984.99894513765241</v>
      </c>
    </row>
    <row r="6" spans="1:19" ht="18" thickBot="1" x14ac:dyDescent="0.45">
      <c r="A6" s="1">
        <v>43.235481262207003</v>
      </c>
      <c r="B6" s="1">
        <v>778.29003322259132</v>
      </c>
      <c r="C6" s="32" t="str">
        <f t="shared" si="0"/>
        <v>Group 4</v>
      </c>
      <c r="E6" s="5">
        <f>PERCENTILE(B2:B120, 0.75)</f>
        <v>207.10440322938015</v>
      </c>
      <c r="F6" s="35" t="s">
        <v>20</v>
      </c>
      <c r="H6" s="3">
        <v>42.321338653564503</v>
      </c>
      <c r="I6" s="2">
        <v>13.1359395980835</v>
      </c>
      <c r="J6" s="2">
        <v>13.326829910278301</v>
      </c>
      <c r="K6" s="4">
        <v>64.872909545898395</v>
      </c>
      <c r="M6" s="25" t="s">
        <v>2</v>
      </c>
      <c r="N6" s="46">
        <v>29</v>
      </c>
      <c r="O6" s="2">
        <v>1237.3239705562596</v>
      </c>
      <c r="P6" s="2">
        <v>42.666343812284815</v>
      </c>
      <c r="Q6" s="4">
        <v>1001.9112741729797</v>
      </c>
    </row>
    <row r="7" spans="1:19" x14ac:dyDescent="0.4">
      <c r="A7" s="1">
        <v>44.391529083252003</v>
      </c>
      <c r="B7" s="1">
        <v>623.50295566502461</v>
      </c>
      <c r="C7" s="32" t="str">
        <f t="shared" si="0"/>
        <v>Group 4</v>
      </c>
      <c r="H7" s="3">
        <v>14.453310012817401</v>
      </c>
      <c r="I7" s="2">
        <v>51.3538208007813</v>
      </c>
      <c r="J7" s="2">
        <v>22.1422004699707</v>
      </c>
      <c r="K7" s="4">
        <v>24.016889572143601</v>
      </c>
      <c r="M7" s="25" t="s">
        <v>19</v>
      </c>
      <c r="N7" s="46">
        <v>30</v>
      </c>
      <c r="O7" s="2">
        <v>1579.1581401824953</v>
      </c>
      <c r="P7" s="2">
        <v>52.638604672749842</v>
      </c>
      <c r="Q7" s="4">
        <v>718.52549587421879</v>
      </c>
    </row>
    <row r="8" spans="1:19" ht="18" thickBot="1" x14ac:dyDescent="0.45">
      <c r="A8" s="1">
        <v>49.6796684265137</v>
      </c>
      <c r="B8" s="1">
        <v>564.4</v>
      </c>
      <c r="C8" s="32" t="str">
        <f t="shared" si="0"/>
        <v>Group 4</v>
      </c>
      <c r="H8" s="3">
        <v>74.231986999511705</v>
      </c>
      <c r="I8" s="2">
        <v>148.53088378906301</v>
      </c>
      <c r="J8" s="2">
        <v>53.7649116516113</v>
      </c>
      <c r="K8" s="4">
        <v>43.235481262207003</v>
      </c>
      <c r="M8" s="26" t="s">
        <v>20</v>
      </c>
      <c r="N8" s="51">
        <v>30</v>
      </c>
      <c r="O8" s="9">
        <v>1191.2117049694064</v>
      </c>
      <c r="P8" s="9">
        <v>39.707056832313548</v>
      </c>
      <c r="Q8" s="6">
        <v>567.24363621731197</v>
      </c>
    </row>
    <row r="9" spans="1:19" x14ac:dyDescent="0.4">
      <c r="A9" s="1">
        <v>98.446189880371094</v>
      </c>
      <c r="B9" s="1">
        <v>530.37727459016389</v>
      </c>
      <c r="C9" s="32" t="str">
        <f t="shared" si="0"/>
        <v>Group 4</v>
      </c>
      <c r="H9" s="3">
        <v>94.864532470703097</v>
      </c>
      <c r="I9" s="2">
        <v>31.473840713501001</v>
      </c>
      <c r="J9" s="2">
        <v>13.675880432128899</v>
      </c>
      <c r="K9" s="4">
        <v>44.391529083252003</v>
      </c>
    </row>
    <row r="10" spans="1:19" ht="18" thickBot="1" x14ac:dyDescent="0.45">
      <c r="A10" s="1">
        <v>6.23539018630981</v>
      </c>
      <c r="B10" s="1">
        <v>511.833725172274</v>
      </c>
      <c r="C10" s="32" t="str">
        <f t="shared" si="0"/>
        <v>Group 4</v>
      </c>
      <c r="H10" s="3">
        <v>93.101127624511705</v>
      </c>
      <c r="I10" s="2">
        <v>38.545330047607401</v>
      </c>
      <c r="J10" s="2">
        <v>81.839759826660199</v>
      </c>
      <c r="K10" s="4">
        <v>49.6796684265137</v>
      </c>
      <c r="M10" s="52" t="s">
        <v>23</v>
      </c>
      <c r="N10" s="30"/>
      <c r="O10" s="30"/>
      <c r="P10" s="30"/>
      <c r="Q10" s="30"/>
      <c r="R10" s="30"/>
      <c r="S10" s="30"/>
    </row>
    <row r="11" spans="1:19" ht="18" thickBot="1" x14ac:dyDescent="0.45">
      <c r="A11" s="1">
        <v>28.572900772094702</v>
      </c>
      <c r="B11" s="1">
        <v>459.57969588220061</v>
      </c>
      <c r="C11" s="32" t="str">
        <f t="shared" si="0"/>
        <v>Group 4</v>
      </c>
      <c r="H11" s="3">
        <v>55.136299133300803</v>
      </c>
      <c r="I11" s="2">
        <v>9.9525995254516602</v>
      </c>
      <c r="J11" s="2">
        <v>65.586982727050795</v>
      </c>
      <c r="K11" s="4">
        <v>98.446189880371094</v>
      </c>
      <c r="M11" s="27" t="s">
        <v>32</v>
      </c>
      <c r="N11" s="44" t="s">
        <v>24</v>
      </c>
      <c r="O11" s="38" t="s">
        <v>6</v>
      </c>
      <c r="P11" s="38" t="s">
        <v>25</v>
      </c>
      <c r="Q11" s="38" t="s">
        <v>26</v>
      </c>
      <c r="R11" s="38" t="s">
        <v>27</v>
      </c>
      <c r="S11" s="39" t="s">
        <v>28</v>
      </c>
    </row>
    <row r="12" spans="1:19" x14ac:dyDescent="0.4">
      <c r="A12" s="1">
        <v>3.9235699176788299</v>
      </c>
      <c r="B12" s="1">
        <v>449.010007788162</v>
      </c>
      <c r="C12" s="32" t="str">
        <f t="shared" si="0"/>
        <v>Group 4</v>
      </c>
      <c r="H12" s="3">
        <v>77.329109191894503</v>
      </c>
      <c r="I12" s="2">
        <v>67.789840698242202</v>
      </c>
      <c r="J12" s="2">
        <v>52.606979370117202</v>
      </c>
      <c r="K12" s="4">
        <v>6.23539018630981</v>
      </c>
      <c r="M12" s="24" t="s">
        <v>29</v>
      </c>
      <c r="N12" s="45">
        <v>7543.5895589670254</v>
      </c>
      <c r="O12" s="36">
        <v>3</v>
      </c>
      <c r="P12" s="36">
        <v>2514.5298529890083</v>
      </c>
      <c r="Q12" s="36">
        <v>3.0793727772365793</v>
      </c>
      <c r="R12" s="36">
        <v>3.0317845934928981E-2</v>
      </c>
      <c r="S12" s="37">
        <v>2.6834991012107938</v>
      </c>
    </row>
    <row r="13" spans="1:19" x14ac:dyDescent="0.4">
      <c r="A13" s="1">
        <v>60.325199127197301</v>
      </c>
      <c r="B13" s="1">
        <v>418.39186691312386</v>
      </c>
      <c r="C13" s="32" t="str">
        <f t="shared" si="0"/>
        <v>Group 4</v>
      </c>
      <c r="H13" s="3">
        <v>15.568300247192401</v>
      </c>
      <c r="I13" s="2">
        <v>12.5820302963257</v>
      </c>
      <c r="J13" s="2">
        <v>17.232969284057599</v>
      </c>
      <c r="K13" s="4">
        <v>28.572900772094702</v>
      </c>
      <c r="M13" s="25" t="s">
        <v>30</v>
      </c>
      <c r="N13" s="46">
        <v>93905.789916489797</v>
      </c>
      <c r="O13" s="2">
        <v>115</v>
      </c>
      <c r="P13" s="2">
        <v>816.57208623034603</v>
      </c>
      <c r="Q13" s="2"/>
      <c r="R13" s="2"/>
      <c r="S13" s="4"/>
    </row>
    <row r="14" spans="1:19" ht="18" thickBot="1" x14ac:dyDescent="0.45">
      <c r="A14" s="1">
        <v>80.138168334960895</v>
      </c>
      <c r="B14" s="1">
        <v>379.42470277410831</v>
      </c>
      <c r="C14" s="32" t="str">
        <f t="shared" si="0"/>
        <v>Group 4</v>
      </c>
      <c r="H14" s="3">
        <v>65.1568603515625</v>
      </c>
      <c r="I14" s="2">
        <v>31.8472690582275</v>
      </c>
      <c r="J14" s="2">
        <v>88.485328674316406</v>
      </c>
      <c r="K14" s="4">
        <v>3.9235699176788299</v>
      </c>
      <c r="M14" s="49"/>
      <c r="N14" s="47"/>
      <c r="O14" s="40"/>
      <c r="P14" s="40"/>
      <c r="Q14" s="40"/>
      <c r="R14" s="40"/>
      <c r="S14" s="41"/>
    </row>
    <row r="15" spans="1:19" ht="18" thickBot="1" x14ac:dyDescent="0.45">
      <c r="A15" s="1">
        <v>31.622489929199201</v>
      </c>
      <c r="B15" s="1">
        <v>362.60060368246303</v>
      </c>
      <c r="C15" s="32" t="str">
        <f t="shared" si="0"/>
        <v>Group 4</v>
      </c>
      <c r="H15" s="3">
        <v>80.302551269531307</v>
      </c>
      <c r="I15" s="2">
        <v>7.09612989425659</v>
      </c>
      <c r="J15" s="2">
        <v>69.184028625488295</v>
      </c>
      <c r="K15" s="4">
        <v>60.325199127197301</v>
      </c>
      <c r="M15" s="50" t="s">
        <v>31</v>
      </c>
      <c r="N15" s="48">
        <v>101449.37947545682</v>
      </c>
      <c r="O15" s="42">
        <v>118</v>
      </c>
      <c r="P15" s="42"/>
      <c r="Q15" s="42"/>
      <c r="R15" s="42"/>
      <c r="S15" s="43"/>
    </row>
    <row r="16" spans="1:19" x14ac:dyDescent="0.4">
      <c r="A16" s="1">
        <v>16.101438522338899</v>
      </c>
      <c r="B16" s="1">
        <v>354.59684684684686</v>
      </c>
      <c r="C16" s="32" t="str">
        <f t="shared" si="0"/>
        <v>Group 4</v>
      </c>
      <c r="H16" s="3">
        <v>4.2282400131225604</v>
      </c>
      <c r="I16" s="2">
        <v>67.721748352050795</v>
      </c>
      <c r="J16" s="2">
        <v>68.357902526855497</v>
      </c>
      <c r="K16" s="4">
        <v>80.138168334960895</v>
      </c>
    </row>
    <row r="17" spans="1:11" x14ac:dyDescent="0.4">
      <c r="A17" s="1">
        <v>21.127700805664102</v>
      </c>
      <c r="B17" s="1">
        <v>352.4316946382956</v>
      </c>
      <c r="C17" s="32" t="str">
        <f t="shared" si="0"/>
        <v>Group 4</v>
      </c>
      <c r="H17" s="3">
        <v>92.955009460449205</v>
      </c>
      <c r="I17" s="2">
        <v>75.179939270019503</v>
      </c>
      <c r="J17" s="2">
        <v>31.540199279785199</v>
      </c>
      <c r="K17" s="4">
        <v>31.622489929199201</v>
      </c>
    </row>
    <row r="18" spans="1:11" x14ac:dyDescent="0.4">
      <c r="A18" s="1">
        <v>25.822780609130898</v>
      </c>
      <c r="B18" s="1">
        <v>326.61666666666667</v>
      </c>
      <c r="C18" s="32" t="str">
        <f t="shared" si="0"/>
        <v>Group 4</v>
      </c>
      <c r="H18" s="3">
        <v>52.619941711425803</v>
      </c>
      <c r="I18" s="2">
        <v>14.0235500335693</v>
      </c>
      <c r="J18" s="2">
        <v>33.060871124267599</v>
      </c>
      <c r="K18" s="4">
        <v>16.101438522338899</v>
      </c>
    </row>
    <row r="19" spans="1:11" x14ac:dyDescent="0.4">
      <c r="A19" s="1">
        <v>29.9244194030762</v>
      </c>
      <c r="B19" s="1">
        <v>311.46476833976834</v>
      </c>
      <c r="C19" s="32" t="str">
        <f t="shared" si="0"/>
        <v>Group 4</v>
      </c>
      <c r="H19" s="3">
        <v>24.9911003112793</v>
      </c>
      <c r="I19" s="2">
        <v>47.945228576660199</v>
      </c>
      <c r="J19" s="2">
        <v>46.429019927978501</v>
      </c>
      <c r="K19" s="4">
        <v>21.127700805664102</v>
      </c>
    </row>
    <row r="20" spans="1:11" x14ac:dyDescent="0.4">
      <c r="A20" s="1">
        <v>28.639980316162099</v>
      </c>
      <c r="B20" s="1">
        <v>307.76382530014774</v>
      </c>
      <c r="C20" s="32" t="str">
        <f t="shared" si="0"/>
        <v>Group 4</v>
      </c>
      <c r="H20" s="3">
        <v>95.447906494140597</v>
      </c>
      <c r="I20" s="2">
        <v>42.830699920654297</v>
      </c>
      <c r="J20" s="2">
        <v>67.930702209472699</v>
      </c>
      <c r="K20" s="4">
        <v>25.822780609130898</v>
      </c>
    </row>
    <row r="21" spans="1:11" x14ac:dyDescent="0.4">
      <c r="A21" s="1">
        <v>15.374640464782701</v>
      </c>
      <c r="B21" s="1">
        <v>299.6639344262295</v>
      </c>
      <c r="C21" s="32" t="str">
        <f t="shared" si="0"/>
        <v>Group 4</v>
      </c>
      <c r="H21" s="3">
        <v>40.445640563964801</v>
      </c>
      <c r="I21" s="2">
        <v>3.0924999713897701</v>
      </c>
      <c r="J21" s="2">
        <v>44.254108428955099</v>
      </c>
      <c r="K21" s="4">
        <v>29.9244194030762</v>
      </c>
    </row>
    <row r="22" spans="1:11" x14ac:dyDescent="0.4">
      <c r="A22" s="1">
        <v>12.220640182495099</v>
      </c>
      <c r="B22" s="1">
        <v>280.9325926214197</v>
      </c>
      <c r="C22" s="32" t="str">
        <f t="shared" si="0"/>
        <v>Group 4</v>
      </c>
      <c r="H22" s="3">
        <v>70.90087890625</v>
      </c>
      <c r="I22" s="2">
        <v>63.915500640869098</v>
      </c>
      <c r="J22" s="2">
        <v>115.04206085205099</v>
      </c>
      <c r="K22" s="4">
        <v>28.639980316162099</v>
      </c>
    </row>
    <row r="23" spans="1:11" x14ac:dyDescent="0.4">
      <c r="A23" s="1">
        <v>65.773361206054702</v>
      </c>
      <c r="B23" s="1">
        <v>276.26308022981857</v>
      </c>
      <c r="C23" s="32" t="str">
        <f t="shared" si="0"/>
        <v>Group 4</v>
      </c>
      <c r="H23" s="3">
        <v>83.230690002441406</v>
      </c>
      <c r="I23" s="2">
        <v>40.190349578857401</v>
      </c>
      <c r="J23" s="2">
        <v>86.475532531738295</v>
      </c>
      <c r="K23" s="4">
        <v>15.374640464782701</v>
      </c>
    </row>
    <row r="24" spans="1:11" x14ac:dyDescent="0.4">
      <c r="A24" s="1">
        <v>18.948999404907202</v>
      </c>
      <c r="B24" s="1">
        <v>246.48137510879025</v>
      </c>
      <c r="C24" s="32" t="str">
        <f t="shared" si="0"/>
        <v>Group 4</v>
      </c>
      <c r="H24" s="3">
        <v>14.2286701202393</v>
      </c>
      <c r="I24" s="2">
        <v>73.379173278808594</v>
      </c>
      <c r="J24" s="2">
        <v>52.444648742675803</v>
      </c>
      <c r="K24" s="4">
        <v>12.220640182495099</v>
      </c>
    </row>
    <row r="25" spans="1:11" x14ac:dyDescent="0.4">
      <c r="A25" s="1">
        <v>18.430000305175799</v>
      </c>
      <c r="B25" s="1">
        <v>240.82759102879828</v>
      </c>
      <c r="C25" s="32" t="str">
        <f t="shared" si="0"/>
        <v>Group 4</v>
      </c>
      <c r="H25" s="3">
        <v>86.400146484375</v>
      </c>
      <c r="I25" s="2">
        <v>19.560174942016602</v>
      </c>
      <c r="J25" s="2">
        <v>11.141380310058601</v>
      </c>
      <c r="K25" s="4">
        <v>65.773361206054702</v>
      </c>
    </row>
    <row r="26" spans="1:11" x14ac:dyDescent="0.4">
      <c r="A26" s="1">
        <v>73.521057128906307</v>
      </c>
      <c r="B26" s="1">
        <v>237.82295429176565</v>
      </c>
      <c r="C26" s="32" t="str">
        <f t="shared" si="0"/>
        <v>Group 4</v>
      </c>
      <c r="H26" s="3">
        <v>21.065870285034201</v>
      </c>
      <c r="I26" s="2">
        <v>7.0186300277709996</v>
      </c>
      <c r="J26" s="2">
        <v>59.778499603271499</v>
      </c>
      <c r="K26" s="4">
        <v>18.948999404907202</v>
      </c>
    </row>
    <row r="27" spans="1:11" x14ac:dyDescent="0.4">
      <c r="A27" s="1">
        <v>41.165840148925803</v>
      </c>
      <c r="B27" s="1">
        <v>237.625</v>
      </c>
      <c r="C27" s="32" t="str">
        <f t="shared" si="0"/>
        <v>Group 4</v>
      </c>
      <c r="H27" s="3">
        <v>61.749759674072301</v>
      </c>
      <c r="I27" s="2">
        <v>60.394191741943402</v>
      </c>
      <c r="J27" s="2">
        <v>51.4875297546387</v>
      </c>
      <c r="K27" s="4">
        <v>18.430000305175799</v>
      </c>
    </row>
    <row r="28" spans="1:11" x14ac:dyDescent="0.4">
      <c r="A28" s="1">
        <v>55.307548522949197</v>
      </c>
      <c r="B28" s="1">
        <v>236.08737373737372</v>
      </c>
      <c r="C28" s="32" t="str">
        <f t="shared" si="0"/>
        <v>Group 4</v>
      </c>
      <c r="H28" s="3">
        <v>5.7632498741149902</v>
      </c>
      <c r="I28" s="2">
        <v>53.493160247802699</v>
      </c>
      <c r="J28" s="2">
        <v>77.882766723632798</v>
      </c>
      <c r="K28" s="4">
        <v>73.521057128906307</v>
      </c>
    </row>
    <row r="29" spans="1:11" x14ac:dyDescent="0.4">
      <c r="A29" s="1">
        <v>61.161231994628899</v>
      </c>
      <c r="B29" s="1">
        <v>222.29263092527427</v>
      </c>
      <c r="C29" s="32" t="str">
        <f t="shared" si="0"/>
        <v>Group 4</v>
      </c>
      <c r="H29" s="3">
        <v>75.698822021484403</v>
      </c>
      <c r="I29" s="2">
        <v>23.866559982299801</v>
      </c>
      <c r="J29" s="2">
        <v>57.674819946289098</v>
      </c>
      <c r="K29" s="4">
        <v>41.165840148925803</v>
      </c>
    </row>
    <row r="30" spans="1:11" x14ac:dyDescent="0.4">
      <c r="A30" s="1">
        <v>63.308059692382798</v>
      </c>
      <c r="B30" s="1">
        <v>217.00762956197778</v>
      </c>
      <c r="C30" s="32" t="str">
        <f t="shared" si="0"/>
        <v>Group 4</v>
      </c>
      <c r="H30" s="3">
        <v>25.0813903808594</v>
      </c>
      <c r="I30" s="2">
        <v>87.757240295410199</v>
      </c>
      <c r="J30" s="2">
        <v>43.061611175537102</v>
      </c>
      <c r="K30" s="4">
        <v>55.307548522949197</v>
      </c>
    </row>
    <row r="31" spans="1:11" x14ac:dyDescent="0.4">
      <c r="A31" s="1">
        <v>19.173170089721701</v>
      </c>
      <c r="B31" s="1">
        <v>212.22826086956522</v>
      </c>
      <c r="C31" s="32" t="str">
        <f t="shared" si="0"/>
        <v>Group 4</v>
      </c>
      <c r="H31" s="3">
        <v>77.588836669921903</v>
      </c>
      <c r="I31" s="2">
        <v>54.174819946289098</v>
      </c>
      <c r="J31" s="2">
        <v>92.882347106933594</v>
      </c>
      <c r="K31" s="4">
        <v>61.161231994628899</v>
      </c>
    </row>
    <row r="32" spans="1:11" x14ac:dyDescent="0.4">
      <c r="A32" s="1">
        <v>66.051597595214801</v>
      </c>
      <c r="B32" s="1">
        <v>201.98054558919509</v>
      </c>
      <c r="C32" s="32" t="str">
        <f t="shared" si="0"/>
        <v>Group 3</v>
      </c>
      <c r="H32" s="3">
        <v>115.952041625977</v>
      </c>
      <c r="I32" s="2">
        <v>54.976520538330099</v>
      </c>
      <c r="J32" s="2">
        <v>14.738960266113301</v>
      </c>
      <c r="K32" s="4">
        <v>63.308059692382798</v>
      </c>
    </row>
    <row r="33" spans="1:11" ht="18" thickBot="1" x14ac:dyDescent="0.45">
      <c r="A33" s="1">
        <v>24.806200027465799</v>
      </c>
      <c r="B33" s="1">
        <v>200.22</v>
      </c>
      <c r="C33" s="32" t="str">
        <f t="shared" si="0"/>
        <v>Group 3</v>
      </c>
      <c r="H33" s="5">
        <v>68.753517150878906</v>
      </c>
      <c r="I33" s="9"/>
      <c r="J33" s="9">
        <v>56.271511077880902</v>
      </c>
      <c r="K33" s="6">
        <v>19.173170089721701</v>
      </c>
    </row>
    <row r="34" spans="1:11" x14ac:dyDescent="0.4">
      <c r="A34" s="1">
        <v>13.326829910278301</v>
      </c>
      <c r="B34" s="1">
        <v>199.57247994419254</v>
      </c>
      <c r="C34" s="32" t="str">
        <f t="shared" si="0"/>
        <v>Group 3</v>
      </c>
    </row>
    <row r="35" spans="1:11" x14ac:dyDescent="0.4">
      <c r="A35" s="1">
        <v>22.1422004699707</v>
      </c>
      <c r="B35" s="1">
        <v>154.94611795446062</v>
      </c>
      <c r="C35" s="32" t="str">
        <f t="shared" si="0"/>
        <v>Group 3</v>
      </c>
    </row>
    <row r="36" spans="1:11" x14ac:dyDescent="0.4">
      <c r="A36" s="1">
        <v>53.7649116516113</v>
      </c>
      <c r="B36" s="1">
        <v>149.3675731677441</v>
      </c>
      <c r="C36" s="32" t="str">
        <f t="shared" si="0"/>
        <v>Group 3</v>
      </c>
    </row>
    <row r="37" spans="1:11" x14ac:dyDescent="0.4">
      <c r="A37" s="1">
        <v>13.675880432128899</v>
      </c>
      <c r="B37" s="1">
        <v>148.60009192866335</v>
      </c>
      <c r="C37" s="32" t="str">
        <f t="shared" si="0"/>
        <v>Group 3</v>
      </c>
    </row>
    <row r="38" spans="1:11" x14ac:dyDescent="0.4">
      <c r="A38" s="1">
        <v>81.839759826660199</v>
      </c>
      <c r="B38" s="1">
        <v>145.36054999999999</v>
      </c>
      <c r="C38" s="32" t="str">
        <f t="shared" si="0"/>
        <v>Group 3</v>
      </c>
    </row>
    <row r="39" spans="1:11" x14ac:dyDescent="0.4">
      <c r="A39" s="1">
        <v>65.586982727050795</v>
      </c>
      <c r="B39" s="1">
        <v>138.22681026610798</v>
      </c>
      <c r="C39" s="32" t="str">
        <f t="shared" si="0"/>
        <v>Group 3</v>
      </c>
    </row>
    <row r="40" spans="1:11" x14ac:dyDescent="0.4">
      <c r="A40" s="1">
        <v>52.606979370117202</v>
      </c>
      <c r="B40" s="1">
        <v>137.57428893269503</v>
      </c>
      <c r="C40" s="32" t="str">
        <f t="shared" si="0"/>
        <v>Group 3</v>
      </c>
    </row>
    <row r="41" spans="1:11" x14ac:dyDescent="0.4">
      <c r="A41" s="1">
        <v>17.232969284057599</v>
      </c>
      <c r="B41" s="1">
        <v>133.68136591368551</v>
      </c>
      <c r="C41" s="32" t="str">
        <f t="shared" si="0"/>
        <v>Group 3</v>
      </c>
    </row>
    <row r="42" spans="1:11" x14ac:dyDescent="0.4">
      <c r="A42" s="1">
        <v>88.485328674316406</v>
      </c>
      <c r="B42" s="1">
        <v>129.71580086580087</v>
      </c>
      <c r="C42" s="32" t="str">
        <f t="shared" si="0"/>
        <v>Group 3</v>
      </c>
    </row>
    <row r="43" spans="1:11" x14ac:dyDescent="0.4">
      <c r="A43" s="1">
        <v>69.184028625488295</v>
      </c>
      <c r="B43" s="1">
        <v>124.02559537421189</v>
      </c>
      <c r="C43" s="32" t="str">
        <f t="shared" si="0"/>
        <v>Group 3</v>
      </c>
    </row>
    <row r="44" spans="1:11" x14ac:dyDescent="0.4">
      <c r="A44" s="1">
        <v>68.357902526855497</v>
      </c>
      <c r="B44" s="1">
        <v>122.8163022297222</v>
      </c>
      <c r="C44" s="32" t="str">
        <f t="shared" si="0"/>
        <v>Group 3</v>
      </c>
    </row>
    <row r="45" spans="1:11" x14ac:dyDescent="0.4">
      <c r="A45" s="1">
        <v>31.540199279785199</v>
      </c>
      <c r="B45" s="1">
        <v>121.28007113993273</v>
      </c>
      <c r="C45" s="32" t="str">
        <f t="shared" si="0"/>
        <v>Group 3</v>
      </c>
    </row>
    <row r="46" spans="1:11" x14ac:dyDescent="0.4">
      <c r="A46" s="1">
        <v>33.060871124267599</v>
      </c>
      <c r="B46" s="1">
        <v>113.76553595963691</v>
      </c>
      <c r="C46" s="32" t="str">
        <f t="shared" si="0"/>
        <v>Group 3</v>
      </c>
    </row>
    <row r="47" spans="1:11" x14ac:dyDescent="0.4">
      <c r="A47" s="1">
        <v>46.429019927978501</v>
      </c>
      <c r="B47" s="1">
        <v>113.43899750415973</v>
      </c>
      <c r="C47" s="32" t="str">
        <f t="shared" si="0"/>
        <v>Group 3</v>
      </c>
    </row>
    <row r="48" spans="1:11" x14ac:dyDescent="0.4">
      <c r="A48" s="1">
        <v>67.930702209472699</v>
      </c>
      <c r="B48" s="1">
        <v>112.28858279406498</v>
      </c>
      <c r="C48" s="32" t="str">
        <f t="shared" si="0"/>
        <v>Group 3</v>
      </c>
    </row>
    <row r="49" spans="1:3" x14ac:dyDescent="0.4">
      <c r="A49" s="1">
        <v>44.254108428955099</v>
      </c>
      <c r="B49" s="1">
        <v>109.18578034682081</v>
      </c>
      <c r="C49" s="32" t="str">
        <f t="shared" si="0"/>
        <v>Group 3</v>
      </c>
    </row>
    <row r="50" spans="1:3" x14ac:dyDescent="0.4">
      <c r="A50" s="1">
        <v>115.04206085205099</v>
      </c>
      <c r="B50" s="1">
        <v>108.40222834348972</v>
      </c>
      <c r="C50" s="32" t="str">
        <f t="shared" si="0"/>
        <v>Group 3</v>
      </c>
    </row>
    <row r="51" spans="1:3" x14ac:dyDescent="0.4">
      <c r="A51" s="1">
        <v>86.475532531738295</v>
      </c>
      <c r="B51" s="1">
        <v>107.60930683470674</v>
      </c>
      <c r="C51" s="32" t="str">
        <f t="shared" si="0"/>
        <v>Group 3</v>
      </c>
    </row>
    <row r="52" spans="1:3" x14ac:dyDescent="0.4">
      <c r="A52" s="1">
        <v>52.444648742675803</v>
      </c>
      <c r="B52" s="1">
        <v>107.06926364234056</v>
      </c>
      <c r="C52" s="32" t="str">
        <f t="shared" si="0"/>
        <v>Group 3</v>
      </c>
    </row>
    <row r="53" spans="1:3" x14ac:dyDescent="0.4">
      <c r="A53" s="1">
        <v>11.141380310058601</v>
      </c>
      <c r="B53" s="1">
        <v>104.65724547711955</v>
      </c>
      <c r="C53" s="32" t="str">
        <f t="shared" si="0"/>
        <v>Group 3</v>
      </c>
    </row>
    <row r="54" spans="1:3" x14ac:dyDescent="0.4">
      <c r="A54" s="1">
        <v>59.778499603271499</v>
      </c>
      <c r="B54" s="1">
        <v>104.16755474452555</v>
      </c>
      <c r="C54" s="32" t="str">
        <f t="shared" si="0"/>
        <v>Group 3</v>
      </c>
    </row>
    <row r="55" spans="1:3" x14ac:dyDescent="0.4">
      <c r="A55" s="1">
        <v>51.4875297546387</v>
      </c>
      <c r="B55" s="1">
        <v>103.88928696873903</v>
      </c>
      <c r="C55" s="32" t="str">
        <f t="shared" si="0"/>
        <v>Group 3</v>
      </c>
    </row>
    <row r="56" spans="1:3" x14ac:dyDescent="0.4">
      <c r="A56" s="1">
        <v>77.882766723632798</v>
      </c>
      <c r="B56" s="1">
        <v>103.71193460598715</v>
      </c>
      <c r="C56" s="32" t="str">
        <f t="shared" si="0"/>
        <v>Group 3</v>
      </c>
    </row>
    <row r="57" spans="1:3" x14ac:dyDescent="0.4">
      <c r="A57" s="1">
        <v>57.674819946289098</v>
      </c>
      <c r="B57" s="1">
        <v>98.855483744614176</v>
      </c>
      <c r="C57" s="32" t="str">
        <f t="shared" si="0"/>
        <v>Group 3</v>
      </c>
    </row>
    <row r="58" spans="1:3" x14ac:dyDescent="0.4">
      <c r="A58" s="1">
        <v>43.061611175537102</v>
      </c>
      <c r="B58" s="1">
        <v>97.24483031502055</v>
      </c>
      <c r="C58" s="32" t="str">
        <f t="shared" si="0"/>
        <v>Group 3</v>
      </c>
    </row>
    <row r="59" spans="1:3" x14ac:dyDescent="0.4">
      <c r="A59" s="1">
        <v>92.882347106933594</v>
      </c>
      <c r="B59" s="1">
        <v>94.350808902397816</v>
      </c>
      <c r="C59" s="32" t="str">
        <f t="shared" si="0"/>
        <v>Group 3</v>
      </c>
    </row>
    <row r="60" spans="1:3" x14ac:dyDescent="0.4">
      <c r="A60" s="1">
        <v>14.738960266113301</v>
      </c>
      <c r="B60" s="1">
        <v>93.397586675730793</v>
      </c>
      <c r="C60" s="32" t="str">
        <f t="shared" si="0"/>
        <v>Group 3</v>
      </c>
    </row>
    <row r="61" spans="1:3" x14ac:dyDescent="0.4">
      <c r="A61" s="1">
        <v>56.271511077880902</v>
      </c>
      <c r="B61" s="1">
        <v>92.782205139453197</v>
      </c>
      <c r="C61" s="32" t="str">
        <f t="shared" si="0"/>
        <v>Group 3</v>
      </c>
    </row>
    <row r="62" spans="1:3" x14ac:dyDescent="0.4">
      <c r="A62" s="1">
        <v>10.038399696350099</v>
      </c>
      <c r="B62" s="1">
        <v>92.37440172892434</v>
      </c>
      <c r="C62" s="32" t="str">
        <f t="shared" si="0"/>
        <v>Group 2</v>
      </c>
    </row>
    <row r="63" spans="1:3" x14ac:dyDescent="0.4">
      <c r="A63" s="1">
        <v>25.457899093627901</v>
      </c>
      <c r="B63" s="1">
        <v>87.104432925194388</v>
      </c>
      <c r="C63" s="32" t="str">
        <f t="shared" si="0"/>
        <v>Group 2</v>
      </c>
    </row>
    <row r="64" spans="1:3" x14ac:dyDescent="0.4">
      <c r="A64" s="1">
        <v>13.1359395980835</v>
      </c>
      <c r="B64" s="1">
        <v>84.643234820547448</v>
      </c>
      <c r="C64" s="32" t="str">
        <f t="shared" si="0"/>
        <v>Group 2</v>
      </c>
    </row>
    <row r="65" spans="1:3" x14ac:dyDescent="0.4">
      <c r="A65" s="1">
        <v>51.3538208007813</v>
      </c>
      <c r="B65" s="1">
        <v>84.195271210013914</v>
      </c>
      <c r="C65" s="32" t="str">
        <f t="shared" si="0"/>
        <v>Group 2</v>
      </c>
    </row>
    <row r="66" spans="1:3" x14ac:dyDescent="0.4">
      <c r="A66" s="1">
        <v>148.53088378906301</v>
      </c>
      <c r="B66" s="1">
        <v>83.177517455391779</v>
      </c>
      <c r="C66" s="32" t="str">
        <f t="shared" si="0"/>
        <v>Group 2</v>
      </c>
    </row>
    <row r="67" spans="1:3" x14ac:dyDescent="0.4">
      <c r="A67" s="1">
        <v>31.473840713501001</v>
      </c>
      <c r="B67" s="1">
        <v>82.219354838709677</v>
      </c>
      <c r="C67" s="32" t="str">
        <f t="shared" ref="C67:C120" si="1">VLOOKUP(B67, E$2:F$6, 2, TRUE)</f>
        <v>Group 2</v>
      </c>
    </row>
    <row r="68" spans="1:3" x14ac:dyDescent="0.4">
      <c r="A68" s="1">
        <v>38.545330047607401</v>
      </c>
      <c r="B68" s="1">
        <v>81.720291283889765</v>
      </c>
      <c r="C68" s="32" t="str">
        <f t="shared" si="1"/>
        <v>Group 2</v>
      </c>
    </row>
    <row r="69" spans="1:3" x14ac:dyDescent="0.4">
      <c r="A69" s="1">
        <v>9.9525995254516602</v>
      </c>
      <c r="B69" s="1">
        <v>80.86966666666666</v>
      </c>
      <c r="C69" s="32" t="str">
        <f t="shared" si="1"/>
        <v>Group 2</v>
      </c>
    </row>
    <row r="70" spans="1:3" x14ac:dyDescent="0.4">
      <c r="A70" s="1">
        <v>67.789840698242202</v>
      </c>
      <c r="B70" s="1">
        <v>79.410416190258402</v>
      </c>
      <c r="C70" s="32" t="str">
        <f t="shared" si="1"/>
        <v>Group 2</v>
      </c>
    </row>
    <row r="71" spans="1:3" x14ac:dyDescent="0.4">
      <c r="A71" s="1">
        <v>12.5820302963257</v>
      </c>
      <c r="B71" s="1">
        <v>76.222832563471073</v>
      </c>
      <c r="C71" s="32" t="str">
        <f t="shared" si="1"/>
        <v>Group 2</v>
      </c>
    </row>
    <row r="72" spans="1:3" x14ac:dyDescent="0.4">
      <c r="A72" s="1">
        <v>31.8472690582275</v>
      </c>
      <c r="B72" s="1">
        <v>75.274980690010295</v>
      </c>
      <c r="C72" s="32" t="str">
        <f t="shared" si="1"/>
        <v>Group 2</v>
      </c>
    </row>
    <row r="73" spans="1:3" x14ac:dyDescent="0.4">
      <c r="A73" s="1">
        <v>7.09612989425659</v>
      </c>
      <c r="B73" s="1">
        <v>74.274060672514622</v>
      </c>
      <c r="C73" s="32" t="str">
        <f t="shared" si="1"/>
        <v>Group 2</v>
      </c>
    </row>
    <row r="74" spans="1:3" x14ac:dyDescent="0.4">
      <c r="A74" s="1">
        <v>67.721748352050795</v>
      </c>
      <c r="B74" s="1">
        <v>72.640501036380527</v>
      </c>
      <c r="C74" s="32" t="str">
        <f t="shared" si="1"/>
        <v>Group 2</v>
      </c>
    </row>
    <row r="75" spans="1:3" x14ac:dyDescent="0.4">
      <c r="A75" s="1">
        <v>75.179939270019503</v>
      </c>
      <c r="B75" s="1">
        <v>71.626360865147333</v>
      </c>
      <c r="C75" s="32" t="str">
        <f t="shared" si="1"/>
        <v>Group 2</v>
      </c>
    </row>
    <row r="76" spans="1:3" x14ac:dyDescent="0.4">
      <c r="A76" s="1">
        <v>14.0235500335693</v>
      </c>
      <c r="B76" s="1">
        <v>70.896762589928059</v>
      </c>
      <c r="C76" s="32" t="str">
        <f t="shared" si="1"/>
        <v>Group 2</v>
      </c>
    </row>
    <row r="77" spans="1:3" x14ac:dyDescent="0.4">
      <c r="A77" s="1">
        <v>47.945228576660199</v>
      </c>
      <c r="B77" s="1">
        <v>69.953523111612171</v>
      </c>
      <c r="C77" s="32" t="str">
        <f t="shared" si="1"/>
        <v>Group 2</v>
      </c>
    </row>
    <row r="78" spans="1:3" x14ac:dyDescent="0.4">
      <c r="A78" s="1">
        <v>42.830699920654297</v>
      </c>
      <c r="B78" s="1">
        <v>65.626960055556978</v>
      </c>
      <c r="C78" s="32" t="str">
        <f t="shared" si="1"/>
        <v>Group 2</v>
      </c>
    </row>
    <row r="79" spans="1:3" x14ac:dyDescent="0.4">
      <c r="A79" s="1">
        <v>3.0924999713897701</v>
      </c>
      <c r="B79" s="1">
        <v>65.483699480695421</v>
      </c>
      <c r="C79" s="32" t="str">
        <f t="shared" si="1"/>
        <v>Group 2</v>
      </c>
    </row>
    <row r="80" spans="1:3" x14ac:dyDescent="0.4">
      <c r="A80" s="1">
        <v>63.915500640869098</v>
      </c>
      <c r="B80" s="1">
        <v>65.085569823996593</v>
      </c>
      <c r="C80" s="32" t="str">
        <f t="shared" si="1"/>
        <v>Group 2</v>
      </c>
    </row>
    <row r="81" spans="1:3" x14ac:dyDescent="0.4">
      <c r="A81" s="1">
        <v>40.190349578857401</v>
      </c>
      <c r="B81" s="1">
        <v>64.472617187500006</v>
      </c>
      <c r="C81" s="32" t="str">
        <f t="shared" si="1"/>
        <v>Group 2</v>
      </c>
    </row>
    <row r="82" spans="1:3" x14ac:dyDescent="0.4">
      <c r="A82" s="1">
        <v>73.379173278808594</v>
      </c>
      <c r="B82" s="1">
        <v>64.257194178334558</v>
      </c>
      <c r="C82" s="32" t="str">
        <f t="shared" si="1"/>
        <v>Group 2</v>
      </c>
    </row>
    <row r="83" spans="1:3" x14ac:dyDescent="0.4">
      <c r="A83" s="1">
        <v>19.560174942016602</v>
      </c>
      <c r="B83" s="1">
        <v>54.391748379591156</v>
      </c>
      <c r="C83" s="32" t="str">
        <f t="shared" si="1"/>
        <v>Group 2</v>
      </c>
    </row>
    <row r="84" spans="1:3" x14ac:dyDescent="0.4">
      <c r="A84" s="1">
        <v>7.0186300277709996</v>
      </c>
      <c r="B84" s="1">
        <v>51.974792446687289</v>
      </c>
      <c r="C84" s="32" t="str">
        <f t="shared" si="1"/>
        <v>Group 2</v>
      </c>
    </row>
    <row r="85" spans="1:3" x14ac:dyDescent="0.4">
      <c r="A85" s="1">
        <v>60.394191741943402</v>
      </c>
      <c r="B85" s="1">
        <v>51.102553466872109</v>
      </c>
      <c r="C85" s="32" t="str">
        <f t="shared" si="1"/>
        <v>Group 2</v>
      </c>
    </row>
    <row r="86" spans="1:3" x14ac:dyDescent="0.4">
      <c r="A86" s="1">
        <v>53.493160247802699</v>
      </c>
      <c r="B86" s="1">
        <v>48.711275314723594</v>
      </c>
      <c r="C86" s="32" t="str">
        <f t="shared" si="1"/>
        <v>Group 2</v>
      </c>
    </row>
    <row r="87" spans="1:3" x14ac:dyDescent="0.4">
      <c r="A87" s="1">
        <v>23.866559982299801</v>
      </c>
      <c r="B87" s="1">
        <v>48.271988887881363</v>
      </c>
      <c r="C87" s="32" t="str">
        <f t="shared" si="1"/>
        <v>Group 2</v>
      </c>
    </row>
    <row r="88" spans="1:3" x14ac:dyDescent="0.4">
      <c r="A88" s="1">
        <v>87.757240295410199</v>
      </c>
      <c r="B88" s="1">
        <v>46.410750622028431</v>
      </c>
      <c r="C88" s="32" t="str">
        <f t="shared" si="1"/>
        <v>Group 2</v>
      </c>
    </row>
    <row r="89" spans="1:3" x14ac:dyDescent="0.4">
      <c r="A89" s="1">
        <v>54.174819946289098</v>
      </c>
      <c r="B89" s="1">
        <v>46.247434944237924</v>
      </c>
      <c r="C89" s="32" t="str">
        <f t="shared" si="1"/>
        <v>Group 2</v>
      </c>
    </row>
    <row r="90" spans="1:3" x14ac:dyDescent="0.4">
      <c r="A90" s="1">
        <v>54.976520538330099</v>
      </c>
      <c r="B90" s="1">
        <v>45.371287066246055</v>
      </c>
      <c r="C90" s="32" t="str">
        <f t="shared" si="1"/>
        <v>Group 2</v>
      </c>
    </row>
    <row r="91" spans="1:3" x14ac:dyDescent="0.4">
      <c r="A91" s="1">
        <v>72.008972167968807</v>
      </c>
      <c r="B91" s="1">
        <v>44.620520600447144</v>
      </c>
      <c r="C91" s="32" t="str">
        <f t="shared" si="1"/>
        <v>Group 1</v>
      </c>
    </row>
    <row r="92" spans="1:3" x14ac:dyDescent="0.4">
      <c r="A92" s="1">
        <v>87.888710021972699</v>
      </c>
      <c r="B92" s="1">
        <v>35.893175671391504</v>
      </c>
      <c r="C92" s="32" t="str">
        <f t="shared" si="1"/>
        <v>Group 1</v>
      </c>
    </row>
    <row r="93" spans="1:3" x14ac:dyDescent="0.4">
      <c r="A93" s="1">
        <v>42.321338653564503</v>
      </c>
      <c r="B93" s="1">
        <v>33.661105318039624</v>
      </c>
      <c r="C93" s="32" t="str">
        <f t="shared" si="1"/>
        <v>Group 1</v>
      </c>
    </row>
    <row r="94" spans="1:3" x14ac:dyDescent="0.4">
      <c r="A94" s="1">
        <v>14.453310012817401</v>
      </c>
      <c r="B94" s="1">
        <v>31.063500866551127</v>
      </c>
      <c r="C94" s="32" t="str">
        <f t="shared" si="1"/>
        <v>Group 1</v>
      </c>
    </row>
    <row r="95" spans="1:3" x14ac:dyDescent="0.4">
      <c r="A95" s="1">
        <v>74.231986999511705</v>
      </c>
      <c r="B95" s="1">
        <v>31.037543859649123</v>
      </c>
      <c r="C95" s="32" t="str">
        <f t="shared" si="1"/>
        <v>Group 1</v>
      </c>
    </row>
    <row r="96" spans="1:3" x14ac:dyDescent="0.4">
      <c r="A96" s="1">
        <v>94.864532470703097</v>
      </c>
      <c r="B96" s="1">
        <v>30.755491989007986</v>
      </c>
      <c r="C96" s="32" t="str">
        <f t="shared" si="1"/>
        <v>Group 1</v>
      </c>
    </row>
    <row r="97" spans="1:3" x14ac:dyDescent="0.4">
      <c r="A97" s="1">
        <v>93.101127624511705</v>
      </c>
      <c r="B97" s="1">
        <v>25.489198850890077</v>
      </c>
      <c r="C97" s="32" t="str">
        <f t="shared" si="1"/>
        <v>Group 1</v>
      </c>
    </row>
    <row r="98" spans="1:3" x14ac:dyDescent="0.4">
      <c r="A98" s="1">
        <v>55.136299133300803</v>
      </c>
      <c r="B98" s="1">
        <v>25.250775770685824</v>
      </c>
      <c r="C98" s="32" t="str">
        <f t="shared" si="1"/>
        <v>Group 1</v>
      </c>
    </row>
    <row r="99" spans="1:3" x14ac:dyDescent="0.4">
      <c r="A99" s="1">
        <v>77.329109191894503</v>
      </c>
      <c r="B99" s="1">
        <v>25.237665480212446</v>
      </c>
      <c r="C99" s="32" t="str">
        <f t="shared" si="1"/>
        <v>Group 1</v>
      </c>
    </row>
    <row r="100" spans="1:3" x14ac:dyDescent="0.4">
      <c r="A100" s="1">
        <v>15.568300247192401</v>
      </c>
      <c r="B100" s="1">
        <v>20.007708442579968</v>
      </c>
      <c r="C100" s="32" t="str">
        <f t="shared" si="1"/>
        <v>Group 1</v>
      </c>
    </row>
    <row r="101" spans="1:3" x14ac:dyDescent="0.4">
      <c r="A101" s="1">
        <v>65.1568603515625</v>
      </c>
      <c r="B101" s="1">
        <v>19.779059536053023</v>
      </c>
      <c r="C101" s="32" t="str">
        <f t="shared" si="1"/>
        <v>Group 1</v>
      </c>
    </row>
    <row r="102" spans="1:3" x14ac:dyDescent="0.4">
      <c r="A102" s="1">
        <v>80.302551269531307</v>
      </c>
      <c r="B102" s="1">
        <v>18.910030002658463</v>
      </c>
      <c r="C102" s="32" t="str">
        <f t="shared" si="1"/>
        <v>Group 1</v>
      </c>
    </row>
    <row r="103" spans="1:3" x14ac:dyDescent="0.4">
      <c r="A103" s="1">
        <v>4.2282400131225604</v>
      </c>
      <c r="B103" s="1">
        <v>18.402714928554513</v>
      </c>
      <c r="C103" s="32" t="str">
        <f t="shared" si="1"/>
        <v>Group 1</v>
      </c>
    </row>
    <row r="104" spans="1:3" x14ac:dyDescent="0.4">
      <c r="A104" s="1">
        <v>92.955009460449205</v>
      </c>
      <c r="B104" s="1">
        <v>18.167360905471654</v>
      </c>
      <c r="C104" s="32" t="str">
        <f t="shared" si="1"/>
        <v>Group 1</v>
      </c>
    </row>
    <row r="105" spans="1:3" x14ac:dyDescent="0.4">
      <c r="A105" s="1">
        <v>52.619941711425803</v>
      </c>
      <c r="B105" s="1">
        <v>18.076295449421242</v>
      </c>
      <c r="C105" s="32" t="str">
        <f t="shared" si="1"/>
        <v>Group 1</v>
      </c>
    </row>
    <row r="106" spans="1:3" x14ac:dyDescent="0.4">
      <c r="A106" s="1">
        <v>24.9911003112793</v>
      </c>
      <c r="B106" s="1">
        <v>17.113152126260413</v>
      </c>
      <c r="C106" s="32" t="str">
        <f t="shared" si="1"/>
        <v>Group 1</v>
      </c>
    </row>
    <row r="107" spans="1:3" x14ac:dyDescent="0.4">
      <c r="A107" s="1">
        <v>95.447906494140597</v>
      </c>
      <c r="B107" s="1">
        <v>16.420826619017866</v>
      </c>
      <c r="C107" s="32" t="str">
        <f t="shared" si="1"/>
        <v>Group 1</v>
      </c>
    </row>
    <row r="108" spans="1:3" x14ac:dyDescent="0.4">
      <c r="A108" s="1">
        <v>40.445640563964801</v>
      </c>
      <c r="B108" s="1">
        <v>16.074287560581585</v>
      </c>
      <c r="C108" s="32" t="str">
        <f t="shared" si="1"/>
        <v>Group 1</v>
      </c>
    </row>
    <row r="109" spans="1:3" x14ac:dyDescent="0.4">
      <c r="A109" s="1">
        <v>70.90087890625</v>
      </c>
      <c r="B109" s="1">
        <v>15.941149188952826</v>
      </c>
      <c r="C109" s="32" t="str">
        <f t="shared" si="1"/>
        <v>Group 1</v>
      </c>
    </row>
    <row r="110" spans="1:3" x14ac:dyDescent="0.4">
      <c r="A110" s="1">
        <v>83.230690002441406</v>
      </c>
      <c r="B110" s="1">
        <v>14.64799750201318</v>
      </c>
      <c r="C110" s="32" t="str">
        <f t="shared" si="1"/>
        <v>Group 1</v>
      </c>
    </row>
    <row r="111" spans="1:3" x14ac:dyDescent="0.4">
      <c r="A111" s="1">
        <v>14.2286701202393</v>
      </c>
      <c r="B111" s="1">
        <v>12.644636435213755</v>
      </c>
      <c r="C111" s="32" t="str">
        <f t="shared" si="1"/>
        <v>Group 1</v>
      </c>
    </row>
    <row r="112" spans="1:3" x14ac:dyDescent="0.4">
      <c r="A112" s="1">
        <v>86.400146484375</v>
      </c>
      <c r="B112" s="1">
        <v>8.8176959944116309</v>
      </c>
      <c r="C112" s="32" t="str">
        <f t="shared" si="1"/>
        <v>Group 1</v>
      </c>
    </row>
    <row r="113" spans="1:3" x14ac:dyDescent="0.4">
      <c r="A113" s="1">
        <v>21.065870285034201</v>
      </c>
      <c r="B113" s="1">
        <v>8.4316296037567433</v>
      </c>
      <c r="C113" s="32" t="str">
        <f t="shared" si="1"/>
        <v>Group 1</v>
      </c>
    </row>
    <row r="114" spans="1:3" x14ac:dyDescent="0.4">
      <c r="A114" s="1">
        <v>61.749759674072301</v>
      </c>
      <c r="B114" s="1">
        <v>6.8576778901359408</v>
      </c>
      <c r="C114" s="32" t="str">
        <f t="shared" si="1"/>
        <v>Group 1</v>
      </c>
    </row>
    <row r="115" spans="1:3" x14ac:dyDescent="0.4">
      <c r="A115" s="1">
        <v>5.7632498741149902</v>
      </c>
      <c r="B115" s="1">
        <v>4.3908974483360819</v>
      </c>
      <c r="C115" s="32" t="str">
        <f t="shared" si="1"/>
        <v>Group 1</v>
      </c>
    </row>
    <row r="116" spans="1:3" x14ac:dyDescent="0.4">
      <c r="A116" s="1">
        <v>75.698822021484403</v>
      </c>
      <c r="B116" s="1">
        <v>4.1939493106421333</v>
      </c>
      <c r="C116" s="32" t="str">
        <f t="shared" si="1"/>
        <v>Group 1</v>
      </c>
    </row>
    <row r="117" spans="1:3" x14ac:dyDescent="0.4">
      <c r="A117" s="1">
        <v>25.0813903808594</v>
      </c>
      <c r="B117" s="1">
        <v>4.0649039225027792</v>
      </c>
      <c r="C117" s="32" t="str">
        <f t="shared" si="1"/>
        <v>Group 1</v>
      </c>
    </row>
    <row r="118" spans="1:3" x14ac:dyDescent="0.4">
      <c r="A118" s="1">
        <v>77.588836669921903</v>
      </c>
      <c r="B118" s="1">
        <v>3.5759496181691959</v>
      </c>
      <c r="C118" s="32" t="str">
        <f t="shared" si="1"/>
        <v>Group 1</v>
      </c>
    </row>
    <row r="119" spans="1:3" x14ac:dyDescent="0.4">
      <c r="A119" s="1">
        <v>115.952041625977</v>
      </c>
      <c r="B119" s="1">
        <v>3.2976701828648389</v>
      </c>
      <c r="C119" s="32" t="str">
        <f t="shared" si="1"/>
        <v>Group 1</v>
      </c>
    </row>
    <row r="120" spans="1:3" x14ac:dyDescent="0.4">
      <c r="A120" s="1">
        <v>68.753517150878906</v>
      </c>
      <c r="B120" s="1">
        <v>2.0710543789147335</v>
      </c>
      <c r="C120" s="32" t="str">
        <f t="shared" si="1"/>
        <v>Group 1</v>
      </c>
    </row>
  </sheetData>
  <mergeCells count="1">
    <mergeCell ref="H2:K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9C2C-8CB1-4898-8B7B-DEA39BC73015}">
  <dimension ref="A1:L120"/>
  <sheetViews>
    <sheetView tabSelected="1" zoomScale="85" zoomScaleNormal="85" workbookViewId="0">
      <selection activeCell="S1" sqref="S1"/>
    </sheetView>
  </sheetViews>
  <sheetFormatPr defaultRowHeight="17.399999999999999" x14ac:dyDescent="0.4"/>
  <cols>
    <col min="1" max="1" width="14.59765625" customWidth="1"/>
    <col min="2" max="4" width="13.8984375" customWidth="1"/>
    <col min="6" max="6" width="15.8984375" customWidth="1"/>
    <col min="7" max="7" width="11.8984375" customWidth="1"/>
    <col min="8" max="8" width="13.69921875" customWidth="1"/>
    <col min="11" max="11" width="13.69921875" customWidth="1"/>
    <col min="12" max="12" width="12.59765625" bestFit="1" customWidth="1"/>
  </cols>
  <sheetData>
    <row r="1" spans="1:11" ht="87" x14ac:dyDescent="0.4">
      <c r="A1" s="28" t="s">
        <v>15</v>
      </c>
      <c r="B1" s="28" t="s">
        <v>16</v>
      </c>
      <c r="C1" s="28" t="s">
        <v>52</v>
      </c>
      <c r="D1" s="28" t="s">
        <v>51</v>
      </c>
    </row>
    <row r="2" spans="1:11" x14ac:dyDescent="0.4">
      <c r="A2" s="1">
        <v>2095.9948914431675</v>
      </c>
      <c r="B2" s="1">
        <v>55.628509521484403</v>
      </c>
      <c r="C2" s="1">
        <f xml:space="preserve"> G$19*A2+G$18</f>
        <v>32.546195901614098</v>
      </c>
      <c r="D2" s="1">
        <f xml:space="preserve"> B2 - C2</f>
        <v>23.082313619870305</v>
      </c>
    </row>
    <row r="3" spans="1:11" ht="18" thickBot="1" x14ac:dyDescent="0.45">
      <c r="A3" s="1">
        <v>1769.8566666666666</v>
      </c>
      <c r="B3" s="1">
        <v>34.121940612792997</v>
      </c>
      <c r="C3" s="1">
        <f t="shared" ref="C3:C66" si="0" xml:space="preserve"> G$19*A3+G$18</f>
        <v>35.310686239330408</v>
      </c>
      <c r="D3" s="1">
        <f t="shared" ref="D3:D66" si="1" xml:space="preserve"> B3 - C3</f>
        <v>-1.1887456265374112</v>
      </c>
      <c r="F3" s="62" t="s">
        <v>37</v>
      </c>
      <c r="G3" s="62"/>
    </row>
    <row r="4" spans="1:11" x14ac:dyDescent="0.4">
      <c r="A4" s="1">
        <v>1575.1937499999999</v>
      </c>
      <c r="B4" s="1">
        <v>64.872909545898395</v>
      </c>
      <c r="C4" s="1">
        <f t="shared" si="0"/>
        <v>36.96073432126088</v>
      </c>
      <c r="D4" s="1">
        <f t="shared" si="1"/>
        <v>27.912175224637515</v>
      </c>
      <c r="F4" s="53" t="s">
        <v>38</v>
      </c>
      <c r="G4" s="53"/>
    </row>
    <row r="5" spans="1:11" x14ac:dyDescent="0.4">
      <c r="A5" s="1">
        <v>1252.5633632941538</v>
      </c>
      <c r="B5" s="1">
        <v>24.016889572143601</v>
      </c>
      <c r="C5" s="1">
        <f t="shared" si="0"/>
        <v>39.695490688176172</v>
      </c>
      <c r="D5" s="1">
        <f t="shared" si="1"/>
        <v>-15.678601116032571</v>
      </c>
      <c r="F5" t="s">
        <v>39</v>
      </c>
      <c r="G5">
        <v>9.1994887355133032E-2</v>
      </c>
    </row>
    <row r="6" spans="1:11" x14ac:dyDescent="0.4">
      <c r="A6" s="1">
        <v>778.29003322259132</v>
      </c>
      <c r="B6" s="1">
        <v>43.235481262207003</v>
      </c>
      <c r="C6" s="1">
        <f t="shared" si="0"/>
        <v>43.715639014297317</v>
      </c>
      <c r="D6" s="1">
        <f t="shared" si="1"/>
        <v>-0.48015775209031375</v>
      </c>
      <c r="F6" t="s">
        <v>40</v>
      </c>
      <c r="G6">
        <v>8.4630592994836152E-3</v>
      </c>
    </row>
    <row r="7" spans="1:11" x14ac:dyDescent="0.4">
      <c r="A7" s="1">
        <v>623.50295566502461</v>
      </c>
      <c r="B7" s="1">
        <v>44.391529083252003</v>
      </c>
      <c r="C7" s="1">
        <f t="shared" si="0"/>
        <v>45.027682031041145</v>
      </c>
      <c r="D7" s="1">
        <f t="shared" si="1"/>
        <v>-0.63615294778914233</v>
      </c>
      <c r="F7" t="s">
        <v>41</v>
      </c>
      <c r="G7">
        <v>-1.16154073584048E-5</v>
      </c>
    </row>
    <row r="8" spans="1:11" x14ac:dyDescent="0.4">
      <c r="A8" s="1">
        <v>564.4</v>
      </c>
      <c r="B8" s="1">
        <v>49.6796684265137</v>
      </c>
      <c r="C8" s="1">
        <f t="shared" si="0"/>
        <v>45.52866455149978</v>
      </c>
      <c r="D8" s="1">
        <f t="shared" si="1"/>
        <v>4.1510038750139202</v>
      </c>
      <c r="F8" t="s">
        <v>42</v>
      </c>
      <c r="G8">
        <v>29.321502182962458</v>
      </c>
    </row>
    <row r="9" spans="1:11" ht="18" thickBot="1" x14ac:dyDescent="0.45">
      <c r="A9" s="1">
        <v>530.37727459016389</v>
      </c>
      <c r="B9" s="1">
        <v>98.446189880371094</v>
      </c>
      <c r="C9" s="1">
        <f t="shared" si="0"/>
        <v>45.817056063174689</v>
      </c>
      <c r="D9" s="1">
        <f t="shared" si="1"/>
        <v>52.629133817196404</v>
      </c>
      <c r="F9" s="7" t="s">
        <v>5</v>
      </c>
      <c r="G9" s="7">
        <v>119</v>
      </c>
    </row>
    <row r="10" spans="1:11" x14ac:dyDescent="0.4">
      <c r="A10" s="1">
        <v>511.833725172274</v>
      </c>
      <c r="B10" s="1">
        <v>6.23539018630981</v>
      </c>
      <c r="C10" s="1">
        <f t="shared" si="0"/>
        <v>45.974239304200339</v>
      </c>
      <c r="D10" s="1">
        <f t="shared" si="1"/>
        <v>-39.738849117890531</v>
      </c>
    </row>
    <row r="11" spans="1:11" ht="18" thickBot="1" x14ac:dyDescent="0.45">
      <c r="A11" s="1">
        <v>459.57969588220061</v>
      </c>
      <c r="B11" s="1">
        <v>28.572900772094702</v>
      </c>
      <c r="C11" s="1">
        <f t="shared" si="0"/>
        <v>46.417167327059808</v>
      </c>
      <c r="D11" s="1">
        <f t="shared" si="1"/>
        <v>-17.844266554965106</v>
      </c>
      <c r="F11" t="s">
        <v>23</v>
      </c>
    </row>
    <row r="12" spans="1:11" x14ac:dyDescent="0.4">
      <c r="A12" s="1">
        <v>449.010007788162</v>
      </c>
      <c r="B12" s="1">
        <v>3.9235699176788299</v>
      </c>
      <c r="C12" s="1">
        <f t="shared" si="0"/>
        <v>46.506760629496739</v>
      </c>
      <c r="D12" s="1">
        <f t="shared" si="1"/>
        <v>-42.583190711817906</v>
      </c>
      <c r="F12" s="8"/>
      <c r="G12" s="8" t="s">
        <v>6</v>
      </c>
      <c r="H12" s="8" t="s">
        <v>24</v>
      </c>
      <c r="I12" s="8" t="s">
        <v>25</v>
      </c>
      <c r="J12" s="8" t="s">
        <v>26</v>
      </c>
      <c r="K12" s="8" t="s">
        <v>45</v>
      </c>
    </row>
    <row r="13" spans="1:11" x14ac:dyDescent="0.4">
      <c r="A13" s="1">
        <v>418.39186691312386</v>
      </c>
      <c r="B13" s="1">
        <v>60.325199127197301</v>
      </c>
      <c r="C13" s="1">
        <f t="shared" si="0"/>
        <v>46.766293392532674</v>
      </c>
      <c r="D13" s="1">
        <f t="shared" si="1"/>
        <v>13.558905734664627</v>
      </c>
      <c r="F13" t="s">
        <v>43</v>
      </c>
      <c r="G13">
        <v>1</v>
      </c>
      <c r="H13">
        <v>858.5721143966075</v>
      </c>
      <c r="I13">
        <v>858.5721143966075</v>
      </c>
      <c r="J13">
        <v>0.99862939785181049</v>
      </c>
      <c r="K13">
        <v>0.31970466816525933</v>
      </c>
    </row>
    <row r="14" spans="1:11" x14ac:dyDescent="0.4">
      <c r="A14" s="1">
        <v>379.42470277410831</v>
      </c>
      <c r="B14" s="1">
        <v>80.138168334960895</v>
      </c>
      <c r="C14" s="1">
        <f t="shared" si="0"/>
        <v>47.096596130963093</v>
      </c>
      <c r="D14" s="1">
        <f t="shared" si="1"/>
        <v>33.041572203997802</v>
      </c>
      <c r="F14" t="s">
        <v>44</v>
      </c>
      <c r="G14">
        <v>117</v>
      </c>
      <c r="H14">
        <v>100590.80736106026</v>
      </c>
      <c r="I14">
        <v>859.75049026547231</v>
      </c>
    </row>
    <row r="15" spans="1:11" ht="18" thickBot="1" x14ac:dyDescent="0.45">
      <c r="A15" s="1">
        <v>362.60060368246303</v>
      </c>
      <c r="B15" s="1">
        <v>31.622489929199201</v>
      </c>
      <c r="C15" s="1">
        <f t="shared" si="0"/>
        <v>47.23920455845272</v>
      </c>
      <c r="D15" s="1">
        <f t="shared" si="1"/>
        <v>-15.616714629253519</v>
      </c>
      <c r="F15" s="7" t="s">
        <v>31</v>
      </c>
      <c r="G15" s="7">
        <v>118</v>
      </c>
      <c r="H15" s="7">
        <v>101449.37947545687</v>
      </c>
      <c r="I15" s="7"/>
      <c r="J15" s="7"/>
      <c r="K15" s="7"/>
    </row>
    <row r="16" spans="1:11" ht="18" thickBot="1" x14ac:dyDescent="0.45">
      <c r="A16" s="1">
        <v>354.59684684684686</v>
      </c>
      <c r="B16" s="1">
        <v>16.101438522338899</v>
      </c>
      <c r="C16" s="1">
        <f t="shared" si="0"/>
        <v>47.307047904483852</v>
      </c>
      <c r="D16" s="1">
        <f t="shared" si="1"/>
        <v>-31.205609382144953</v>
      </c>
    </row>
    <row r="17" spans="1:12" x14ac:dyDescent="0.4">
      <c r="A17" s="1">
        <v>352.4316946382956</v>
      </c>
      <c r="B17" s="1">
        <v>21.127700805664102</v>
      </c>
      <c r="C17" s="1">
        <f t="shared" si="0"/>
        <v>47.325400682249558</v>
      </c>
      <c r="D17" s="1">
        <f t="shared" si="1"/>
        <v>-26.197699876585457</v>
      </c>
      <c r="F17" s="8"/>
      <c r="G17" s="8" t="s">
        <v>46</v>
      </c>
      <c r="H17" s="8" t="s">
        <v>42</v>
      </c>
      <c r="I17" s="8" t="s">
        <v>8</v>
      </c>
      <c r="J17" s="8" t="s">
        <v>27</v>
      </c>
      <c r="K17" s="8" t="s">
        <v>48</v>
      </c>
      <c r="L17" s="8" t="s">
        <v>49</v>
      </c>
    </row>
    <row r="18" spans="1:12" x14ac:dyDescent="0.4">
      <c r="A18" s="1">
        <v>326.61666666666667</v>
      </c>
      <c r="B18" s="1">
        <v>25.822780609130898</v>
      </c>
      <c r="C18" s="1">
        <f t="shared" si="0"/>
        <v>47.54422015808484</v>
      </c>
      <c r="D18" s="1">
        <f t="shared" si="1"/>
        <v>-21.721439548953942</v>
      </c>
      <c r="F18" t="s">
        <v>47</v>
      </c>
      <c r="G18">
        <v>50.31276597866713</v>
      </c>
      <c r="H18">
        <v>3.1271671680323214</v>
      </c>
      <c r="I18">
        <v>16.088927542151502</v>
      </c>
      <c r="J18">
        <v>1.9794556301871348E-31</v>
      </c>
      <c r="K18">
        <v>44.11957527005594</v>
      </c>
      <c r="L18">
        <v>56.505956687278321</v>
      </c>
    </row>
    <row r="19" spans="1:12" ht="18" thickBot="1" x14ac:dyDescent="0.45">
      <c r="A19" s="1">
        <v>311.46476833976834</v>
      </c>
      <c r="B19" s="1">
        <v>29.9244194030762</v>
      </c>
      <c r="C19" s="1">
        <f t="shared" si="0"/>
        <v>47.672654280001936</v>
      </c>
      <c r="D19" s="1">
        <f t="shared" si="1"/>
        <v>-17.748234876925736</v>
      </c>
      <c r="F19" s="7" t="s">
        <v>50</v>
      </c>
      <c r="G19" s="7">
        <v>-8.4764376810194005E-3</v>
      </c>
      <c r="H19" s="7">
        <v>8.4822525709753703E-3</v>
      </c>
      <c r="I19" s="7">
        <v>-0.99931446394606693</v>
      </c>
      <c r="J19" s="7">
        <v>0.31970466816525817</v>
      </c>
      <c r="K19" s="7">
        <v>-2.5275094416633698E-2</v>
      </c>
      <c r="L19" s="7">
        <v>8.3222190545948968E-3</v>
      </c>
    </row>
    <row r="20" spans="1:12" x14ac:dyDescent="0.4">
      <c r="A20" s="1">
        <v>307.76382530014774</v>
      </c>
      <c r="B20" s="1">
        <v>28.639980316162099</v>
      </c>
      <c r="C20" s="1">
        <f t="shared" si="0"/>
        <v>47.704025093038283</v>
      </c>
      <c r="D20" s="1">
        <f t="shared" si="1"/>
        <v>-19.064044776876184</v>
      </c>
    </row>
    <row r="21" spans="1:12" x14ac:dyDescent="0.4">
      <c r="A21" s="1">
        <v>299.6639344262295</v>
      </c>
      <c r="B21" s="1">
        <v>15.374640464782701</v>
      </c>
      <c r="C21" s="1">
        <f t="shared" si="0"/>
        <v>47.772683313254113</v>
      </c>
      <c r="D21" s="1">
        <f t="shared" si="1"/>
        <v>-32.398042848471412</v>
      </c>
    </row>
    <row r="22" spans="1:12" x14ac:dyDescent="0.4">
      <c r="A22" s="1">
        <v>280.9325926214197</v>
      </c>
      <c r="B22" s="1">
        <v>12.220640182495099</v>
      </c>
      <c r="C22" s="1">
        <f t="shared" si="0"/>
        <v>47.931458364744458</v>
      </c>
      <c r="D22" s="1">
        <f t="shared" si="1"/>
        <v>-35.710818182249355</v>
      </c>
    </row>
    <row r="23" spans="1:12" x14ac:dyDescent="0.4">
      <c r="A23" s="1">
        <v>276.26308022981857</v>
      </c>
      <c r="B23" s="1">
        <v>65.773361206054702</v>
      </c>
      <c r="C23" s="1">
        <f t="shared" si="0"/>
        <v>47.971039195532612</v>
      </c>
      <c r="D23" s="1">
        <f t="shared" si="1"/>
        <v>17.80232201052209</v>
      </c>
    </row>
    <row r="24" spans="1:12" x14ac:dyDescent="0.4">
      <c r="A24" s="1">
        <v>246.48137510879025</v>
      </c>
      <c r="B24" s="1">
        <v>18.948999404907202</v>
      </c>
      <c r="C24" s="1">
        <f t="shared" si="0"/>
        <v>48.223481963025506</v>
      </c>
      <c r="D24" s="1">
        <f t="shared" si="1"/>
        <v>-29.274482558118304</v>
      </c>
    </row>
    <row r="25" spans="1:12" x14ac:dyDescent="0.4">
      <c r="A25" s="1">
        <v>240.82759102879828</v>
      </c>
      <c r="B25" s="1">
        <v>18.430000305175799</v>
      </c>
      <c r="C25" s="1">
        <f t="shared" si="0"/>
        <v>48.271405911441498</v>
      </c>
      <c r="D25" s="1">
        <f t="shared" si="1"/>
        <v>-29.841405606265699</v>
      </c>
    </row>
    <row r="26" spans="1:12" x14ac:dyDescent="0.4">
      <c r="A26" s="1">
        <v>237.82295429176565</v>
      </c>
      <c r="B26" s="1">
        <v>73.521057128906307</v>
      </c>
      <c r="C26" s="1">
        <f t="shared" si="0"/>
        <v>48.296874527497053</v>
      </c>
      <c r="D26" s="1">
        <f t="shared" si="1"/>
        <v>25.224182601409254</v>
      </c>
    </row>
    <row r="27" spans="1:12" x14ac:dyDescent="0.4">
      <c r="A27" s="1">
        <v>237.625</v>
      </c>
      <c r="B27" s="1">
        <v>41.165840148925803</v>
      </c>
      <c r="C27" s="1">
        <f t="shared" si="0"/>
        <v>48.298552474714896</v>
      </c>
      <c r="D27" s="1">
        <f t="shared" si="1"/>
        <v>-7.1327123257890932</v>
      </c>
    </row>
    <row r="28" spans="1:12" x14ac:dyDescent="0.4">
      <c r="A28" s="1">
        <v>236.08737373737372</v>
      </c>
      <c r="B28" s="1">
        <v>55.307548522949197</v>
      </c>
      <c r="C28" s="1">
        <f t="shared" si="0"/>
        <v>48.311586067906745</v>
      </c>
      <c r="D28" s="1">
        <f t="shared" si="1"/>
        <v>6.9959624550424522</v>
      </c>
    </row>
    <row r="29" spans="1:12" x14ac:dyDescent="0.4">
      <c r="A29" s="1">
        <v>222.29263092527427</v>
      </c>
      <c r="B29" s="1">
        <v>61.161231994628899</v>
      </c>
      <c r="C29" s="1">
        <f t="shared" si="0"/>
        <v>48.428516345679199</v>
      </c>
      <c r="D29" s="1">
        <f t="shared" si="1"/>
        <v>12.7327156489497</v>
      </c>
    </row>
    <row r="30" spans="1:12" x14ac:dyDescent="0.4">
      <c r="A30" s="1">
        <v>217.00762956197778</v>
      </c>
      <c r="B30" s="1">
        <v>63.308059692382798</v>
      </c>
      <c r="C30" s="1">
        <f t="shared" si="0"/>
        <v>48.473314330379282</v>
      </c>
      <c r="D30" s="1">
        <f t="shared" si="1"/>
        <v>14.834745362003517</v>
      </c>
    </row>
    <row r="31" spans="1:12" x14ac:dyDescent="0.4">
      <c r="A31" s="1">
        <v>212.22826086956522</v>
      </c>
      <c r="B31" s="1">
        <v>19.173170089721701</v>
      </c>
      <c r="C31" s="1">
        <f t="shared" si="0"/>
        <v>48.513826351255133</v>
      </c>
      <c r="D31" s="1">
        <f t="shared" si="1"/>
        <v>-29.340656261533432</v>
      </c>
    </row>
    <row r="32" spans="1:12" x14ac:dyDescent="0.4">
      <c r="A32" s="1">
        <v>201.98054558919509</v>
      </c>
      <c r="B32" s="1">
        <v>66.051597595214801</v>
      </c>
      <c r="C32" s="1">
        <f t="shared" si="0"/>
        <v>48.600690471202022</v>
      </c>
      <c r="D32" s="1">
        <f t="shared" si="1"/>
        <v>17.45090712401278</v>
      </c>
    </row>
    <row r="33" spans="1:4" x14ac:dyDescent="0.4">
      <c r="A33" s="1">
        <v>200.22</v>
      </c>
      <c r="B33" s="1">
        <v>24.806200027465799</v>
      </c>
      <c r="C33" s="1">
        <f t="shared" si="0"/>
        <v>48.615613626173428</v>
      </c>
      <c r="D33" s="1">
        <f t="shared" si="1"/>
        <v>-23.809413598707629</v>
      </c>
    </row>
    <row r="34" spans="1:4" x14ac:dyDescent="0.4">
      <c r="A34" s="1">
        <v>199.57247994419254</v>
      </c>
      <c r="B34" s="1">
        <v>13.326829910278301</v>
      </c>
      <c r="C34" s="1">
        <f t="shared" si="0"/>
        <v>48.621102289573685</v>
      </c>
      <c r="D34" s="1">
        <f t="shared" si="1"/>
        <v>-35.294272379295386</v>
      </c>
    </row>
    <row r="35" spans="1:4" x14ac:dyDescent="0.4">
      <c r="A35" s="1">
        <v>154.94611795446062</v>
      </c>
      <c r="B35" s="1">
        <v>22.1422004699707</v>
      </c>
      <c r="C35" s="1">
        <f t="shared" si="0"/>
        <v>48.999374865910262</v>
      </c>
      <c r="D35" s="1">
        <f t="shared" si="1"/>
        <v>-26.857174395939563</v>
      </c>
    </row>
    <row r="36" spans="1:4" x14ac:dyDescent="0.4">
      <c r="A36" s="1">
        <v>149.3675731677441</v>
      </c>
      <c r="B36" s="1">
        <v>53.7649116516113</v>
      </c>
      <c r="C36" s="1">
        <f t="shared" si="0"/>
        <v>49.046661053145641</v>
      </c>
      <c r="D36" s="1">
        <f t="shared" si="1"/>
        <v>4.7182505984656586</v>
      </c>
    </row>
    <row r="37" spans="1:4" x14ac:dyDescent="0.4">
      <c r="A37" s="1">
        <v>148.60009192866335</v>
      </c>
      <c r="B37" s="1">
        <v>13.675880432128899</v>
      </c>
      <c r="C37" s="1">
        <f t="shared" si="0"/>
        <v>49.053166560040061</v>
      </c>
      <c r="D37" s="1">
        <f t="shared" si="1"/>
        <v>-35.377286127911162</v>
      </c>
    </row>
    <row r="38" spans="1:4" x14ac:dyDescent="0.4">
      <c r="A38" s="1">
        <v>145.36054999999999</v>
      </c>
      <c r="B38" s="1">
        <v>81.839759826660199</v>
      </c>
      <c r="C38" s="1">
        <f t="shared" si="0"/>
        <v>49.080626335313426</v>
      </c>
      <c r="D38" s="1">
        <f t="shared" si="1"/>
        <v>32.759133491346773</v>
      </c>
    </row>
    <row r="39" spans="1:4" x14ac:dyDescent="0.4">
      <c r="A39" s="1">
        <v>138.22681026610798</v>
      </c>
      <c r="B39" s="1">
        <v>65.586982727050795</v>
      </c>
      <c r="C39" s="1">
        <f t="shared" si="0"/>
        <v>49.141095035600372</v>
      </c>
      <c r="D39" s="1">
        <f t="shared" si="1"/>
        <v>16.445887691450423</v>
      </c>
    </row>
    <row r="40" spans="1:4" x14ac:dyDescent="0.4">
      <c r="A40" s="1">
        <v>137.57428893269503</v>
      </c>
      <c r="B40" s="1">
        <v>52.606979370117202</v>
      </c>
      <c r="C40" s="1">
        <f t="shared" si="0"/>
        <v>49.146626092018586</v>
      </c>
      <c r="D40" s="1">
        <f t="shared" si="1"/>
        <v>3.4603532780986157</v>
      </c>
    </row>
    <row r="41" spans="1:4" x14ac:dyDescent="0.4">
      <c r="A41" s="1">
        <v>133.68136591368551</v>
      </c>
      <c r="B41" s="1">
        <v>17.232969284057599</v>
      </c>
      <c r="C41" s="1">
        <f t="shared" si="0"/>
        <v>49.179624211386226</v>
      </c>
      <c r="D41" s="1">
        <f t="shared" si="1"/>
        <v>-31.946654927328627</v>
      </c>
    </row>
    <row r="42" spans="1:4" x14ac:dyDescent="0.4">
      <c r="A42" s="1">
        <v>129.71580086580087</v>
      </c>
      <c r="B42" s="1">
        <v>88.485328674316406</v>
      </c>
      <c r="C42" s="1">
        <f t="shared" si="0"/>
        <v>49.213238076384648</v>
      </c>
      <c r="D42" s="1">
        <f t="shared" si="1"/>
        <v>39.272090597931758</v>
      </c>
    </row>
    <row r="43" spans="1:4" x14ac:dyDescent="0.4">
      <c r="A43" s="1">
        <v>124.02559537421189</v>
      </c>
      <c r="B43" s="1">
        <v>69.184028625488295</v>
      </c>
      <c r="C43" s="1">
        <f t="shared" si="0"/>
        <v>49.261470748626294</v>
      </c>
      <c r="D43" s="1">
        <f t="shared" si="1"/>
        <v>19.922557876862001</v>
      </c>
    </row>
    <row r="44" spans="1:4" x14ac:dyDescent="0.4">
      <c r="A44" s="1">
        <v>122.8163022297222</v>
      </c>
      <c r="B44" s="1">
        <v>68.357902526855497</v>
      </c>
      <c r="C44" s="1">
        <f t="shared" si="0"/>
        <v>49.271721246603647</v>
      </c>
      <c r="D44" s="1">
        <f t="shared" si="1"/>
        <v>19.08618128025185</v>
      </c>
    </row>
    <row r="45" spans="1:4" x14ac:dyDescent="0.4">
      <c r="A45" s="1">
        <v>121.28007113993273</v>
      </c>
      <c r="B45" s="1">
        <v>31.540199279785199</v>
      </c>
      <c r="C45" s="1">
        <f t="shared" si="0"/>
        <v>49.284743013699888</v>
      </c>
      <c r="D45" s="1">
        <f t="shared" si="1"/>
        <v>-17.744543733914689</v>
      </c>
    </row>
    <row r="46" spans="1:4" x14ac:dyDescent="0.4">
      <c r="A46" s="1">
        <v>113.76553595963691</v>
      </c>
      <c r="B46" s="1">
        <v>33.060871124267599</v>
      </c>
      <c r="C46" s="1">
        <f t="shared" si="0"/>
        <v>49.348439502857495</v>
      </c>
      <c r="D46" s="1">
        <f t="shared" si="1"/>
        <v>-16.287568378589896</v>
      </c>
    </row>
    <row r="47" spans="1:4" x14ac:dyDescent="0.4">
      <c r="A47" s="1">
        <v>113.43899750415973</v>
      </c>
      <c r="B47" s="1">
        <v>46.429019927978501</v>
      </c>
      <c r="C47" s="1">
        <f t="shared" si="0"/>
        <v>49.351207385725807</v>
      </c>
      <c r="D47" s="1">
        <f t="shared" si="1"/>
        <v>-2.9221874577473059</v>
      </c>
    </row>
    <row r="48" spans="1:4" x14ac:dyDescent="0.4">
      <c r="A48" s="1">
        <v>112.28858279406498</v>
      </c>
      <c r="B48" s="1">
        <v>67.930702209472699</v>
      </c>
      <c r="C48" s="1">
        <f t="shared" si="0"/>
        <v>49.360958804323253</v>
      </c>
      <c r="D48" s="1">
        <f t="shared" si="1"/>
        <v>18.569743405149445</v>
      </c>
    </row>
    <row r="49" spans="1:4" x14ac:dyDescent="0.4">
      <c r="A49" s="1">
        <v>109.18578034682081</v>
      </c>
      <c r="B49" s="1">
        <v>44.254108428955099</v>
      </c>
      <c r="C49" s="1">
        <f t="shared" si="0"/>
        <v>49.387259515903828</v>
      </c>
      <c r="D49" s="1">
        <f t="shared" si="1"/>
        <v>-5.1331510869487289</v>
      </c>
    </row>
    <row r="50" spans="1:4" x14ac:dyDescent="0.4">
      <c r="A50" s="1">
        <v>108.40222834348972</v>
      </c>
      <c r="B50" s="1">
        <v>115.04206085205099</v>
      </c>
      <c r="C50" s="1">
        <f t="shared" si="0"/>
        <v>49.393901245629905</v>
      </c>
      <c r="D50" s="1">
        <f t="shared" si="1"/>
        <v>65.648159606421089</v>
      </c>
    </row>
    <row r="51" spans="1:4" x14ac:dyDescent="0.4">
      <c r="A51" s="1">
        <v>107.60930683470674</v>
      </c>
      <c r="B51" s="1">
        <v>86.475532531738295</v>
      </c>
      <c r="C51" s="1">
        <f t="shared" si="0"/>
        <v>49.400622395385042</v>
      </c>
      <c r="D51" s="1">
        <f t="shared" si="1"/>
        <v>37.074910136353253</v>
      </c>
    </row>
    <row r="52" spans="1:4" x14ac:dyDescent="0.4">
      <c r="A52" s="1">
        <v>107.06926364234056</v>
      </c>
      <c r="B52" s="1">
        <v>52.444648742675803</v>
      </c>
      <c r="C52" s="1">
        <f t="shared" si="0"/>
        <v>49.405200037850193</v>
      </c>
      <c r="D52" s="1">
        <f t="shared" si="1"/>
        <v>3.0394487048256096</v>
      </c>
    </row>
    <row r="53" spans="1:4" x14ac:dyDescent="0.4">
      <c r="A53" s="1">
        <v>104.65724547711955</v>
      </c>
      <c r="B53" s="1">
        <v>11.141380310058601</v>
      </c>
      <c r="C53" s="1">
        <f t="shared" si="0"/>
        <v>49.425645359513176</v>
      </c>
      <c r="D53" s="1">
        <f t="shared" si="1"/>
        <v>-38.284265049454575</v>
      </c>
    </row>
    <row r="54" spans="1:4" x14ac:dyDescent="0.4">
      <c r="A54" s="1">
        <v>104.16755474452555</v>
      </c>
      <c r="B54" s="1">
        <v>59.778499603271499</v>
      </c>
      <c r="C54" s="1">
        <f t="shared" si="0"/>
        <v>49.429796192490983</v>
      </c>
      <c r="D54" s="1">
        <f t="shared" si="1"/>
        <v>10.348703410780516</v>
      </c>
    </row>
    <row r="55" spans="1:4" x14ac:dyDescent="0.4">
      <c r="A55" s="1">
        <v>103.88928696873903</v>
      </c>
      <c r="B55" s="1">
        <v>51.4875297546387</v>
      </c>
      <c r="C55" s="1">
        <f t="shared" si="0"/>
        <v>49.432154911951073</v>
      </c>
      <c r="D55" s="1">
        <f t="shared" si="1"/>
        <v>2.0553748426876268</v>
      </c>
    </row>
    <row r="56" spans="1:4" x14ac:dyDescent="0.4">
      <c r="A56" s="1">
        <v>103.71193460598715</v>
      </c>
      <c r="B56" s="1">
        <v>77.882766723632798</v>
      </c>
      <c r="C56" s="1">
        <f t="shared" si="0"/>
        <v>49.433658228201523</v>
      </c>
      <c r="D56" s="1">
        <f t="shared" si="1"/>
        <v>28.449108495431275</v>
      </c>
    </row>
    <row r="57" spans="1:4" x14ac:dyDescent="0.4">
      <c r="A57" s="1">
        <v>98.855483744614176</v>
      </c>
      <c r="B57" s="1">
        <v>57.674819946289098</v>
      </c>
      <c r="C57" s="1">
        <f t="shared" si="0"/>
        <v>49.47482363127888</v>
      </c>
      <c r="D57" s="1">
        <f t="shared" si="1"/>
        <v>8.1999963150102175</v>
      </c>
    </row>
    <row r="58" spans="1:4" x14ac:dyDescent="0.4">
      <c r="A58" s="1">
        <v>97.24483031502055</v>
      </c>
      <c r="B58" s="1">
        <v>43.061611175537102</v>
      </c>
      <c r="C58" s="1">
        <f t="shared" si="0"/>
        <v>49.488476234700549</v>
      </c>
      <c r="D58" s="1">
        <f t="shared" si="1"/>
        <v>-6.4268650591634469</v>
      </c>
    </row>
    <row r="59" spans="1:4" x14ac:dyDescent="0.4">
      <c r="A59" s="1">
        <v>94.350808902397816</v>
      </c>
      <c r="B59" s="1">
        <v>92.882347106933594</v>
      </c>
      <c r="C59" s="1">
        <f t="shared" si="0"/>
        <v>49.513007226852181</v>
      </c>
      <c r="D59" s="1">
        <f t="shared" si="1"/>
        <v>43.369339880081412</v>
      </c>
    </row>
    <row r="60" spans="1:4" x14ac:dyDescent="0.4">
      <c r="A60" s="1">
        <v>93.397586675730793</v>
      </c>
      <c r="B60" s="1">
        <v>14.738960266113301</v>
      </c>
      <c r="C60" s="1">
        <f t="shared" si="0"/>
        <v>49.521087155652687</v>
      </c>
      <c r="D60" s="1">
        <f t="shared" si="1"/>
        <v>-34.782126889539384</v>
      </c>
    </row>
    <row r="61" spans="1:4" x14ac:dyDescent="0.4">
      <c r="A61" s="1">
        <v>92.782205139453197</v>
      </c>
      <c r="B61" s="1">
        <v>56.271511077880902</v>
      </c>
      <c r="C61" s="1">
        <f t="shared" si="0"/>
        <v>49.526303398894996</v>
      </c>
      <c r="D61" s="1">
        <f t="shared" si="1"/>
        <v>6.7452076789859063</v>
      </c>
    </row>
    <row r="62" spans="1:4" x14ac:dyDescent="0.4">
      <c r="A62" s="1">
        <v>92.37440172892434</v>
      </c>
      <c r="B62" s="1">
        <v>10.038399696350099</v>
      </c>
      <c r="C62" s="1">
        <f t="shared" si="0"/>
        <v>49.529760119090454</v>
      </c>
      <c r="D62" s="1">
        <f t="shared" si="1"/>
        <v>-39.491360422740357</v>
      </c>
    </row>
    <row r="63" spans="1:4" x14ac:dyDescent="0.4">
      <c r="A63" s="1">
        <v>87.104432925194388</v>
      </c>
      <c r="B63" s="1">
        <v>25.457899093627901</v>
      </c>
      <c r="C63" s="1">
        <f t="shared" si="0"/>
        <v>49.574430681236187</v>
      </c>
      <c r="D63" s="1">
        <f t="shared" si="1"/>
        <v>-24.116531587608286</v>
      </c>
    </row>
    <row r="64" spans="1:4" x14ac:dyDescent="0.4">
      <c r="A64" s="1">
        <v>84.643234820547448</v>
      </c>
      <c r="B64" s="1">
        <v>13.1359395980835</v>
      </c>
      <c r="C64" s="1">
        <f t="shared" si="0"/>
        <v>49.595292873590871</v>
      </c>
      <c r="D64" s="1">
        <f t="shared" si="1"/>
        <v>-36.459353275507368</v>
      </c>
    </row>
    <row r="65" spans="1:4" x14ac:dyDescent="0.4">
      <c r="A65" s="1">
        <v>84.195271210013914</v>
      </c>
      <c r="B65" s="1">
        <v>51.3538208007813</v>
      </c>
      <c r="C65" s="1">
        <f t="shared" si="0"/>
        <v>49.599090009218919</v>
      </c>
      <c r="D65" s="1">
        <f t="shared" si="1"/>
        <v>1.7547307915623804</v>
      </c>
    </row>
    <row r="66" spans="1:4" x14ac:dyDescent="0.4">
      <c r="A66" s="1">
        <v>83.177517455391779</v>
      </c>
      <c r="B66" s="1">
        <v>148.53088378906301</v>
      </c>
      <c r="C66" s="1">
        <f t="shared" si="0"/>
        <v>49.607716935494601</v>
      </c>
      <c r="D66" s="1">
        <f t="shared" si="1"/>
        <v>98.923166853568404</v>
      </c>
    </row>
    <row r="67" spans="1:4" x14ac:dyDescent="0.4">
      <c r="A67" s="1">
        <v>82.219354838709677</v>
      </c>
      <c r="B67" s="1">
        <v>31.473840713501001</v>
      </c>
      <c r="C67" s="1">
        <f t="shared" ref="C67:C120" si="2" xml:space="preserve"> G$19*A67+G$18</f>
        <v>49.615838741203184</v>
      </c>
      <c r="D67" s="1">
        <f t="shared" ref="D67:D120" si="3" xml:space="preserve"> B67 - C67</f>
        <v>-18.141998027702183</v>
      </c>
    </row>
    <row r="68" spans="1:4" x14ac:dyDescent="0.4">
      <c r="A68" s="1">
        <v>81.720291283889765</v>
      </c>
      <c r="B68" s="1">
        <v>38.545330047607401</v>
      </c>
      <c r="C68" s="1">
        <f t="shared" si="2"/>
        <v>49.620069022324486</v>
      </c>
      <c r="D68" s="1">
        <f t="shared" si="3"/>
        <v>-11.074738974717086</v>
      </c>
    </row>
    <row r="69" spans="1:4" x14ac:dyDescent="0.4">
      <c r="A69" s="1">
        <v>80.86966666666666</v>
      </c>
      <c r="B69" s="1">
        <v>9.9525995254516602</v>
      </c>
      <c r="C69" s="1">
        <f t="shared" si="2"/>
        <v>49.62727928888232</v>
      </c>
      <c r="D69" s="1">
        <f t="shared" si="3"/>
        <v>-39.67467976343066</v>
      </c>
    </row>
    <row r="70" spans="1:4" x14ac:dyDescent="0.4">
      <c r="A70" s="1">
        <v>79.410416190258402</v>
      </c>
      <c r="B70" s="1">
        <v>67.789840698242202</v>
      </c>
      <c r="C70" s="1">
        <f t="shared" si="2"/>
        <v>49.639648534606593</v>
      </c>
      <c r="D70" s="1">
        <f t="shared" si="3"/>
        <v>18.150192163635609</v>
      </c>
    </row>
    <row r="71" spans="1:4" x14ac:dyDescent="0.4">
      <c r="A71" s="1">
        <v>76.222832563471073</v>
      </c>
      <c r="B71" s="1">
        <v>12.5820302963257</v>
      </c>
      <c r="C71" s="1">
        <f t="shared" si="2"/>
        <v>49.666667888572093</v>
      </c>
      <c r="D71" s="1">
        <f t="shared" si="3"/>
        <v>-37.084637592246395</v>
      </c>
    </row>
    <row r="72" spans="1:4" x14ac:dyDescent="0.4">
      <c r="A72" s="1">
        <v>75.274980690010295</v>
      </c>
      <c r="B72" s="1">
        <v>31.8472690582275</v>
      </c>
      <c r="C72" s="1">
        <f t="shared" si="2"/>
        <v>49.674702295908318</v>
      </c>
      <c r="D72" s="1">
        <f t="shared" si="3"/>
        <v>-17.827433237680818</v>
      </c>
    </row>
    <row r="73" spans="1:4" x14ac:dyDescent="0.4">
      <c r="A73" s="1">
        <v>74.274060672514622</v>
      </c>
      <c r="B73" s="1">
        <v>7.09612989425659</v>
      </c>
      <c r="C73" s="1">
        <f t="shared" si="2"/>
        <v>49.683186532060304</v>
      </c>
      <c r="D73" s="1">
        <f t="shared" si="3"/>
        <v>-42.587056637803713</v>
      </c>
    </row>
    <row r="74" spans="1:4" x14ac:dyDescent="0.4">
      <c r="A74" s="1">
        <v>72.640501036380527</v>
      </c>
      <c r="B74" s="1">
        <v>67.721748352050795</v>
      </c>
      <c r="C74" s="1">
        <f t="shared" si="2"/>
        <v>49.697033298514228</v>
      </c>
      <c r="D74" s="1">
        <f t="shared" si="3"/>
        <v>18.024715053536568</v>
      </c>
    </row>
    <row r="75" spans="1:4" x14ac:dyDescent="0.4">
      <c r="A75" s="1">
        <v>71.626360865147333</v>
      </c>
      <c r="B75" s="1">
        <v>75.179939270019503</v>
      </c>
      <c r="C75" s="1">
        <f t="shared" si="2"/>
        <v>49.705629594475504</v>
      </c>
      <c r="D75" s="1">
        <f t="shared" si="3"/>
        <v>25.474309675543999</v>
      </c>
    </row>
    <row r="76" spans="1:4" x14ac:dyDescent="0.4">
      <c r="A76" s="1">
        <v>70.896762589928059</v>
      </c>
      <c r="B76" s="1">
        <v>14.0235500335693</v>
      </c>
      <c r="C76" s="1">
        <f t="shared" si="2"/>
        <v>49.711813988787576</v>
      </c>
      <c r="D76" s="1">
        <f t="shared" si="3"/>
        <v>-35.688263955218275</v>
      </c>
    </row>
    <row r="77" spans="1:4" x14ac:dyDescent="0.4">
      <c r="A77" s="1">
        <v>69.953523111612171</v>
      </c>
      <c r="B77" s="1">
        <v>47.945228576660199</v>
      </c>
      <c r="C77" s="1">
        <f t="shared" si="2"/>
        <v>49.719809299443796</v>
      </c>
      <c r="D77" s="1">
        <f t="shared" si="3"/>
        <v>-1.7745807227835968</v>
      </c>
    </row>
    <row r="78" spans="1:4" x14ac:dyDescent="0.4">
      <c r="A78" s="1">
        <v>65.626960055556978</v>
      </c>
      <c r="B78" s="1">
        <v>42.830699920654297</v>
      </c>
      <c r="C78" s="1">
        <f t="shared" si="2"/>
        <v>49.756483141561453</v>
      </c>
      <c r="D78" s="1">
        <f t="shared" si="3"/>
        <v>-6.9257832209071566</v>
      </c>
    </row>
    <row r="79" spans="1:4" x14ac:dyDescent="0.4">
      <c r="A79" s="1">
        <v>65.483699480695421</v>
      </c>
      <c r="B79" s="1">
        <v>3.0924999713897701</v>
      </c>
      <c r="C79" s="1">
        <f t="shared" si="2"/>
        <v>49.757697480896411</v>
      </c>
      <c r="D79" s="1">
        <f t="shared" si="3"/>
        <v>-46.66519750950664</v>
      </c>
    </row>
    <row r="80" spans="1:4" x14ac:dyDescent="0.4">
      <c r="A80" s="1">
        <v>65.085569823996593</v>
      </c>
      <c r="B80" s="1">
        <v>63.915500640869098</v>
      </c>
      <c r="C80" s="1">
        <f t="shared" si="2"/>
        <v>49.761072202120388</v>
      </c>
      <c r="D80" s="1">
        <f t="shared" si="3"/>
        <v>14.15442843874871</v>
      </c>
    </row>
    <row r="81" spans="1:4" x14ac:dyDescent="0.4">
      <c r="A81" s="1">
        <v>64.472617187500006</v>
      </c>
      <c r="B81" s="1">
        <v>40.190349578857401</v>
      </c>
      <c r="C81" s="1">
        <f t="shared" si="2"/>
        <v>49.766267856945063</v>
      </c>
      <c r="D81" s="1">
        <f t="shared" si="3"/>
        <v>-9.5759182780876628</v>
      </c>
    </row>
    <row r="82" spans="1:4" x14ac:dyDescent="0.4">
      <c r="A82" s="1">
        <v>64.257194178334558</v>
      </c>
      <c r="B82" s="1">
        <v>73.379173278808594</v>
      </c>
      <c r="C82" s="1">
        <f t="shared" si="2"/>
        <v>49.768093876657318</v>
      </c>
      <c r="D82" s="1">
        <f t="shared" si="3"/>
        <v>23.611079402151276</v>
      </c>
    </row>
    <row r="83" spans="1:4" x14ac:dyDescent="0.4">
      <c r="A83" s="1">
        <v>54.391748379591156</v>
      </c>
      <c r="B83" s="1">
        <v>19.560174942016602</v>
      </c>
      <c r="C83" s="1">
        <f t="shared" si="2"/>
        <v>49.85171771316584</v>
      </c>
      <c r="D83" s="1">
        <f t="shared" si="3"/>
        <v>-30.291542771149238</v>
      </c>
    </row>
    <row r="84" spans="1:4" x14ac:dyDescent="0.4">
      <c r="A84" s="1">
        <v>51.974792446687289</v>
      </c>
      <c r="B84" s="1">
        <v>7.0186300277709996</v>
      </c>
      <c r="C84" s="1">
        <f t="shared" si="2"/>
        <v>49.872204889508865</v>
      </c>
      <c r="D84" s="1">
        <f t="shared" si="3"/>
        <v>-42.853574861737869</v>
      </c>
    </row>
    <row r="85" spans="1:4" x14ac:dyDescent="0.4">
      <c r="A85" s="1">
        <v>51.102553466872109</v>
      </c>
      <c r="B85" s="1">
        <v>60.394191741943402</v>
      </c>
      <c r="C85" s="1">
        <f t="shared" si="2"/>
        <v>49.879598368864229</v>
      </c>
      <c r="D85" s="1">
        <f t="shared" si="3"/>
        <v>10.514593373079173</v>
      </c>
    </row>
    <row r="86" spans="1:4" x14ac:dyDescent="0.4">
      <c r="A86" s="1">
        <v>48.711275314723594</v>
      </c>
      <c r="B86" s="1">
        <v>53.493160247802699</v>
      </c>
      <c r="C86" s="1">
        <f t="shared" si="2"/>
        <v>49.8998678890989</v>
      </c>
      <c r="D86" s="1">
        <f t="shared" si="3"/>
        <v>3.593292358703799</v>
      </c>
    </row>
    <row r="87" spans="1:4" x14ac:dyDescent="0.4">
      <c r="A87" s="1">
        <v>48.271988887881363</v>
      </c>
      <c r="B87" s="1">
        <v>23.866559982299801</v>
      </c>
      <c r="C87" s="1">
        <f t="shared" si="2"/>
        <v>49.903591473120144</v>
      </c>
      <c r="D87" s="1">
        <f t="shared" si="3"/>
        <v>-26.037031490820343</v>
      </c>
    </row>
    <row r="88" spans="1:4" x14ac:dyDescent="0.4">
      <c r="A88" s="1">
        <v>46.410750622028431</v>
      </c>
      <c r="B88" s="1">
        <v>87.757240295410199</v>
      </c>
      <c r="C88" s="1">
        <f t="shared" si="2"/>
        <v>49.919368143290171</v>
      </c>
      <c r="D88" s="1">
        <f t="shared" si="3"/>
        <v>37.837872152120028</v>
      </c>
    </row>
    <row r="89" spans="1:4" x14ac:dyDescent="0.4">
      <c r="A89" s="1">
        <v>46.247434944237924</v>
      </c>
      <c r="B89" s="1">
        <v>54.174819946289098</v>
      </c>
      <c r="C89" s="1">
        <f t="shared" si="2"/>
        <v>49.920752478455299</v>
      </c>
      <c r="D89" s="1">
        <f t="shared" si="3"/>
        <v>4.2540674678337993</v>
      </c>
    </row>
    <row r="90" spans="1:4" x14ac:dyDescent="0.4">
      <c r="A90" s="1">
        <v>45.371287066246055</v>
      </c>
      <c r="B90" s="1">
        <v>54.976520538330099</v>
      </c>
      <c r="C90" s="1">
        <f t="shared" si="2"/>
        <v>49.928179091342457</v>
      </c>
      <c r="D90" s="1">
        <f t="shared" si="3"/>
        <v>5.0483414469876422</v>
      </c>
    </row>
    <row r="91" spans="1:4" x14ac:dyDescent="0.4">
      <c r="A91" s="1">
        <v>44.620520600447144</v>
      </c>
      <c r="B91" s="1">
        <v>72.008972167968807</v>
      </c>
      <c r="C91" s="1">
        <f t="shared" si="2"/>
        <v>49.934542916502799</v>
      </c>
      <c r="D91" s="1">
        <f t="shared" si="3"/>
        <v>22.074429251466007</v>
      </c>
    </row>
    <row r="92" spans="1:4" x14ac:dyDescent="0.4">
      <c r="A92" s="1">
        <v>35.893175671391504</v>
      </c>
      <c r="B92" s="1">
        <v>87.888710021972699</v>
      </c>
      <c r="C92" s="1">
        <f t="shared" si="2"/>
        <v>50.008519711914701</v>
      </c>
      <c r="D92" s="1">
        <f t="shared" si="3"/>
        <v>37.880190310057998</v>
      </c>
    </row>
    <row r="93" spans="1:4" x14ac:dyDescent="0.4">
      <c r="A93" s="1">
        <v>33.661105318039624</v>
      </c>
      <c r="B93" s="1">
        <v>42.321338653564503</v>
      </c>
      <c r="C93" s="1">
        <f t="shared" si="2"/>
        <v>50.027439717164533</v>
      </c>
      <c r="D93" s="1">
        <f t="shared" si="3"/>
        <v>-7.7061010636000304</v>
      </c>
    </row>
    <row r="94" spans="1:4" x14ac:dyDescent="0.4">
      <c r="A94" s="1">
        <v>31.063500866551127</v>
      </c>
      <c r="B94" s="1">
        <v>14.453310012817401</v>
      </c>
      <c r="C94" s="1">
        <f t="shared" si="2"/>
        <v>50.049458149417518</v>
      </c>
      <c r="D94" s="1">
        <f t="shared" si="3"/>
        <v>-35.596148136600121</v>
      </c>
    </row>
    <row r="95" spans="1:4" x14ac:dyDescent="0.4">
      <c r="A95" s="1">
        <v>31.037543859649123</v>
      </c>
      <c r="B95" s="1">
        <v>74.231986999511705</v>
      </c>
      <c r="C95" s="1">
        <f t="shared" si="2"/>
        <v>50.049678172368907</v>
      </c>
      <c r="D95" s="1">
        <f t="shared" si="3"/>
        <v>24.182308827142798</v>
      </c>
    </row>
    <row r="96" spans="1:4" x14ac:dyDescent="0.4">
      <c r="A96" s="1">
        <v>30.755491989007986</v>
      </c>
      <c r="B96" s="1">
        <v>94.864532470703097</v>
      </c>
      <c r="C96" s="1">
        <f t="shared" si="2"/>
        <v>50.052068967473211</v>
      </c>
      <c r="D96" s="1">
        <f t="shared" si="3"/>
        <v>44.812463503229885</v>
      </c>
    </row>
    <row r="97" spans="1:4" x14ac:dyDescent="0.4">
      <c r="A97" s="1">
        <v>25.489198850890077</v>
      </c>
      <c r="B97" s="1">
        <v>93.101127624511705</v>
      </c>
      <c r="C97" s="1">
        <f t="shared" si="2"/>
        <v>50.096708373068452</v>
      </c>
      <c r="D97" s="1">
        <f t="shared" si="3"/>
        <v>43.004419251443252</v>
      </c>
    </row>
    <row r="98" spans="1:4" x14ac:dyDescent="0.4">
      <c r="A98" s="1">
        <v>25.250775770685824</v>
      </c>
      <c r="B98" s="1">
        <v>55.136299133300803</v>
      </c>
      <c r="C98" s="1">
        <f t="shared" si="2"/>
        <v>50.098729351449521</v>
      </c>
      <c r="D98" s="1">
        <f t="shared" si="3"/>
        <v>5.0375697818512819</v>
      </c>
    </row>
    <row r="99" spans="1:4" x14ac:dyDescent="0.4">
      <c r="A99" s="1">
        <v>25.237665480212446</v>
      </c>
      <c r="B99" s="1">
        <v>77.329109191894503</v>
      </c>
      <c r="C99" s="1">
        <f t="shared" si="2"/>
        <v>50.098840480009692</v>
      </c>
      <c r="D99" s="1">
        <f t="shared" si="3"/>
        <v>27.230268711884811</v>
      </c>
    </row>
    <row r="100" spans="1:4" x14ac:dyDescent="0.4">
      <c r="A100" s="1">
        <v>20.007708442579968</v>
      </c>
      <c r="B100" s="1">
        <v>15.568300247192401</v>
      </c>
      <c r="C100" s="1">
        <f t="shared" si="2"/>
        <v>50.143171884913592</v>
      </c>
      <c r="D100" s="1">
        <f t="shared" si="3"/>
        <v>-34.574871637721188</v>
      </c>
    </row>
    <row r="101" spans="1:4" x14ac:dyDescent="0.4">
      <c r="A101" s="1">
        <v>19.779059536053023</v>
      </c>
      <c r="B101" s="1">
        <v>65.1568603515625</v>
      </c>
      <c r="C101" s="1">
        <f t="shared" si="2"/>
        <v>50.145110013120608</v>
      </c>
      <c r="D101" s="1">
        <f t="shared" si="3"/>
        <v>15.011750338441892</v>
      </c>
    </row>
    <row r="102" spans="1:4" x14ac:dyDescent="0.4">
      <c r="A102" s="1">
        <v>18.910030002658463</v>
      </c>
      <c r="B102" s="1">
        <v>80.302551269531307</v>
      </c>
      <c r="C102" s="1">
        <f t="shared" si="2"/>
        <v>50.152476287803388</v>
      </c>
      <c r="D102" s="1">
        <f t="shared" si="3"/>
        <v>30.150074981727919</v>
      </c>
    </row>
    <row r="103" spans="1:4" x14ac:dyDescent="0.4">
      <c r="A103" s="1">
        <v>18.402714928554513</v>
      </c>
      <c r="B103" s="1">
        <v>4.2282400131225604</v>
      </c>
      <c r="C103" s="1">
        <f t="shared" si="2"/>
        <v>50.156776512413671</v>
      </c>
      <c r="D103" s="1">
        <f t="shared" si="3"/>
        <v>-45.928536499291113</v>
      </c>
    </row>
    <row r="104" spans="1:4" x14ac:dyDescent="0.4">
      <c r="A104" s="1">
        <v>18.167360905471654</v>
      </c>
      <c r="B104" s="1">
        <v>92.955009460449205</v>
      </c>
      <c r="C104" s="1">
        <f t="shared" si="2"/>
        <v>50.158771476123313</v>
      </c>
      <c r="D104" s="1">
        <f t="shared" si="3"/>
        <v>42.796237984325892</v>
      </c>
    </row>
    <row r="105" spans="1:4" x14ac:dyDescent="0.4">
      <c r="A105" s="1">
        <v>18.076295449421242</v>
      </c>
      <c r="B105" s="1">
        <v>52.619941711425803</v>
      </c>
      <c r="C105" s="1">
        <f t="shared" si="2"/>
        <v>50.159543386786417</v>
      </c>
      <c r="D105" s="1">
        <f t="shared" si="3"/>
        <v>2.4603983246393852</v>
      </c>
    </row>
    <row r="106" spans="1:4" x14ac:dyDescent="0.4">
      <c r="A106" s="1">
        <v>17.113152126260413</v>
      </c>
      <c r="B106" s="1">
        <v>24.9911003112793</v>
      </c>
      <c r="C106" s="1">
        <f t="shared" si="2"/>
        <v>50.167707411143077</v>
      </c>
      <c r="D106" s="1">
        <f t="shared" si="3"/>
        <v>-25.176607099863777</v>
      </c>
    </row>
    <row r="107" spans="1:4" x14ac:dyDescent="0.4">
      <c r="A107" s="1">
        <v>16.420826619017866</v>
      </c>
      <c r="B107" s="1">
        <v>95.447906494140597</v>
      </c>
      <c r="C107" s="1">
        <f t="shared" si="2"/>
        <v>50.173575865160203</v>
      </c>
      <c r="D107" s="1">
        <f t="shared" si="3"/>
        <v>45.274330628980394</v>
      </c>
    </row>
    <row r="108" spans="1:4" x14ac:dyDescent="0.4">
      <c r="A108" s="1">
        <v>16.074287560581585</v>
      </c>
      <c r="B108" s="1">
        <v>40.445640563964801</v>
      </c>
      <c r="C108" s="1">
        <f t="shared" si="2"/>
        <v>50.176513281893072</v>
      </c>
      <c r="D108" s="1">
        <f t="shared" si="3"/>
        <v>-9.7308727179282712</v>
      </c>
    </row>
    <row r="109" spans="1:4" x14ac:dyDescent="0.4">
      <c r="A109" s="1">
        <v>15.941149188952826</v>
      </c>
      <c r="B109" s="1">
        <v>70.90087890625</v>
      </c>
      <c r="C109" s="1">
        <f t="shared" si="2"/>
        <v>50.177641821003135</v>
      </c>
      <c r="D109" s="1">
        <f t="shared" si="3"/>
        <v>20.723237085246865</v>
      </c>
    </row>
    <row r="110" spans="1:4" x14ac:dyDescent="0.4">
      <c r="A110" s="1">
        <v>14.64799750201318</v>
      </c>
      <c r="B110" s="1">
        <v>83.230690002441406</v>
      </c>
      <c r="C110" s="1">
        <f t="shared" si="2"/>
        <v>50.188603140689587</v>
      </c>
      <c r="D110" s="1">
        <f t="shared" si="3"/>
        <v>33.04208686175182</v>
      </c>
    </row>
    <row r="111" spans="1:4" x14ac:dyDescent="0.4">
      <c r="A111" s="1">
        <v>12.644636435213755</v>
      </c>
      <c r="B111" s="1">
        <v>14.2286701202393</v>
      </c>
      <c r="C111" s="1">
        <f t="shared" si="2"/>
        <v>50.205584505924897</v>
      </c>
      <c r="D111" s="1">
        <f t="shared" si="3"/>
        <v>-35.976914385685596</v>
      </c>
    </row>
    <row r="112" spans="1:4" x14ac:dyDescent="0.4">
      <c r="A112" s="1">
        <v>8.8176959944116309</v>
      </c>
      <c r="B112" s="1">
        <v>86.400146484375</v>
      </c>
      <c r="C112" s="1">
        <f t="shared" si="2"/>
        <v>50.238023328080324</v>
      </c>
      <c r="D112" s="1">
        <f t="shared" si="3"/>
        <v>36.162123156294676</v>
      </c>
    </row>
    <row r="113" spans="1:4" x14ac:dyDescent="0.4">
      <c r="A113" s="1">
        <v>8.4316296037567433</v>
      </c>
      <c r="B113" s="1">
        <v>21.065870285034201</v>
      </c>
      <c r="C113" s="1">
        <f t="shared" si="2"/>
        <v>50.241295795781447</v>
      </c>
      <c r="D113" s="1">
        <f t="shared" si="3"/>
        <v>-29.175425510747246</v>
      </c>
    </row>
    <row r="114" spans="1:4" x14ac:dyDescent="0.4">
      <c r="A114" s="1">
        <v>6.8576778901359408</v>
      </c>
      <c r="B114" s="1">
        <v>61.749759674072301</v>
      </c>
      <c r="C114" s="1">
        <f t="shared" si="2"/>
        <v>50.254637299394886</v>
      </c>
      <c r="D114" s="1">
        <f t="shared" si="3"/>
        <v>11.495122374677415</v>
      </c>
    </row>
    <row r="115" spans="1:4" x14ac:dyDescent="0.4">
      <c r="A115" s="1">
        <v>4.3908974483360819</v>
      </c>
      <c r="B115" s="1">
        <v>5.7632498741149902</v>
      </c>
      <c r="C115" s="1">
        <f t="shared" si="2"/>
        <v>50.27554681008256</v>
      </c>
      <c r="D115" s="1">
        <f t="shared" si="3"/>
        <v>-44.512296935967569</v>
      </c>
    </row>
    <row r="116" spans="1:4" x14ac:dyDescent="0.4">
      <c r="A116" s="1">
        <v>4.1939493106421333</v>
      </c>
      <c r="B116" s="1">
        <v>75.698822021484403</v>
      </c>
      <c r="C116" s="1">
        <f t="shared" si="2"/>
        <v>50.277216228698116</v>
      </c>
      <c r="D116" s="1">
        <f t="shared" si="3"/>
        <v>25.421605792786288</v>
      </c>
    </row>
    <row r="117" spans="1:4" x14ac:dyDescent="0.4">
      <c r="A117" s="1">
        <v>4.0649039225027792</v>
      </c>
      <c r="B117" s="1">
        <v>25.0813903808594</v>
      </c>
      <c r="C117" s="1">
        <f t="shared" si="2"/>
        <v>50.278310073888704</v>
      </c>
      <c r="D117" s="1">
        <f t="shared" si="3"/>
        <v>-25.196919693029304</v>
      </c>
    </row>
    <row r="118" spans="1:4" x14ac:dyDescent="0.4">
      <c r="A118" s="1">
        <v>3.5759496181691959</v>
      </c>
      <c r="B118" s="1">
        <v>77.588836669921903</v>
      </c>
      <c r="C118" s="1">
        <f t="shared" si="2"/>
        <v>50.282454664578253</v>
      </c>
      <c r="D118" s="1">
        <f t="shared" si="3"/>
        <v>27.30638200534365</v>
      </c>
    </row>
    <row r="119" spans="1:4" x14ac:dyDescent="0.4">
      <c r="A119" s="1">
        <v>3.2976701828648389</v>
      </c>
      <c r="B119" s="1">
        <v>115.952041625977</v>
      </c>
      <c r="C119" s="1">
        <f t="shared" si="2"/>
        <v>50.284813482869524</v>
      </c>
      <c r="D119" s="1">
        <f t="shared" si="3"/>
        <v>65.667228143107479</v>
      </c>
    </row>
    <row r="120" spans="1:4" x14ac:dyDescent="0.4">
      <c r="A120" s="1">
        <v>2.0710543789147335</v>
      </c>
      <c r="B120" s="1">
        <v>68.753517150878906</v>
      </c>
      <c r="C120" s="1">
        <f t="shared" si="2"/>
        <v>50.295210815290254</v>
      </c>
      <c r="D120" s="1">
        <f t="shared" si="3"/>
        <v>18.458306335588652</v>
      </c>
    </row>
  </sheetData>
  <mergeCells count="1">
    <mergeCell ref="F3:G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t-Test</vt:lpstr>
      <vt:lpstr>ANOVA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2022-11-28T08:31:56Z</dcterms:created>
  <dcterms:modified xsi:type="dcterms:W3CDTF">2022-12-05T14:05:40Z</dcterms:modified>
</cp:coreProperties>
</file>