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<sst xmlns="http://schemas.openxmlformats.org/spreadsheetml/2006/main" count="311" uniqueCount="46">
  <si>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</si>
  <si>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</si>
  <si>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</si>
  <si>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</si>
  <si>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</si>
  <si>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</si>
  <si>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</si>
  <si>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</si>
  <si>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</si>
  <si>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</si>
  <si>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</si>
  <si>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</si>
  <si>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</si>
  <si>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</si>
  <si>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</si>
  <si>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</si>
  <si>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</si>
  <si>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</si>
  <si>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</si>
  <si>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</si>
  <si>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</si>
  <si>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</si>
  <si>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</si>
  <si>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</si>
  <si>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</si>
  <si>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</si>
  <si>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</si>
  <si>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</si>
  <si>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End Date</t>
  </si>
  <si>
    <t>Investigation</t>
  </si>
  <si>
    <t>Implementation</t>
  </si>
  <si>
    <t>Release</t>
  </si>
  <si>
    <t>Team</t>
  </si>
  <si>
    <t>Park Elsewhere</t>
  </si>
  <si>
    <t>Member</t>
  </si>
  <si>
    <t>Sprint</t>
  </si>
  <si>
    <t>Commencing</t>
  </si>
  <si>
    <t>Total</t>
  </si>
  <si>
    <t>cheeriosman2018</t>
  </si>
  <si>
    <t>FalseRocket2018</t>
  </si>
  <si>
    <t>FruitFibre</t>
  </si>
  <si>
    <t>i6045739</t>
  </si>
  <si>
    <t>KarenPatel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</si>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</sst>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0" numFmtId="14" xfId="0" applyFont="1" applyNumberFormat="1"/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7">
        <v>10.0</v>
      </c>
      <c r="F15" s="7">
        <v>29.0</v>
      </c>
      <c r="G15" s="8">
        <v>43402.0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9" t="s">
        <v>28</v>
      </c>
      <c r="C16" s="1"/>
      <c r="D16" s="7">
        <v>2019.0</v>
      </c>
      <c r="E16" s="7">
        <v>2.0</v>
      </c>
      <c r="F16" s="7">
        <v>25.0</v>
      </c>
      <c r="G16" s="8">
        <v>43156.0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10" t="s">
        <v>29</v>
      </c>
      <c r="F17" s="10"/>
      <c r="G17" s="10"/>
      <c r="H17" s="10"/>
      <c r="I17" s="10"/>
      <c r="J17" s="10"/>
      <c r="K17" s="10"/>
      <c r="L17" s="11">
        <f>SUM(E35:L37)</f>
        <v>116.225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2" t="s">
        <v>15</v>
      </c>
      <c r="F18" s="12"/>
      <c r="G18" s="12"/>
      <c r="H18" s="13">
        <f>SUM(E35:H37)</f>
        <v>0</v>
      </c>
      <c r="I18" s="12" t="s">
        <v>19</v>
      </c>
      <c r="J18" s="12"/>
      <c r="K18" s="12"/>
      <c r="L18" s="13">
        <f>SUM(I35:L37)</f>
        <v>116.225</v>
      </c>
      <c r="M18" s="14" t="s">
        <v>30</v>
      </c>
      <c r="N18" s="14"/>
      <c r="O18" s="14"/>
      <c r="P18" s="14"/>
      <c r="Q18" s="14"/>
      <c r="R18" s="14"/>
      <c r="S18" s="14"/>
      <c r="T18" s="14"/>
      <c r="U18" s="14"/>
      <c r="V18" s="15">
        <f>SUM(M35:V37)</f>
        <v>282.975</v>
      </c>
      <c r="W18" s="16" t="s">
        <v>31</v>
      </c>
      <c r="X18" s="16"/>
      <c r="Y18" s="16"/>
      <c r="Z18" s="17">
        <f>SUM(W35:Z37)</f>
        <v>141.4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32</v>
      </c>
      <c r="C19" s="7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8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34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8"/>
      <c r="D22" s="18" t="s">
        <v>35</v>
      </c>
      <c r="E22" s="18">
        <f>(+E21 + 0.5)/2</f>
        <v>0.75</v>
      </c>
      <c r="F22" s="3"/>
      <c r="G22" s="18">
        <f>(+G21 + 0.5)/2</f>
        <v>1.75</v>
      </c>
      <c r="H22" s="3"/>
      <c r="I22" s="18">
        <f>(+I21 + 0.5)/2</f>
        <v>2.75</v>
      </c>
      <c r="J22" s="3"/>
      <c r="K22" s="18">
        <f>(+K21 + 0.5)/2</f>
        <v>3.75</v>
      </c>
      <c r="L22" s="3"/>
      <c r="M22" s="18">
        <f>(+M21 + 0.5)/2</f>
        <v>4.75</v>
      </c>
      <c r="N22" s="3"/>
      <c r="O22" s="18">
        <f>(+O21 + 0.5)/2</f>
        <v>5.75</v>
      </c>
      <c r="P22" s="3"/>
      <c r="Q22" s="18">
        <f>(+Q21 + 0.5)/2</f>
        <v>6.75</v>
      </c>
      <c r="R22" s="3"/>
      <c r="S22" s="18">
        <f>(+S21 + 0.5)/2</f>
        <v>7.75</v>
      </c>
      <c r="T22" s="3"/>
      <c r="U22" s="18">
        <f>(+U21 + 0.5)/2</f>
        <v>8.75</v>
      </c>
      <c r="V22" s="3"/>
      <c r="W22" s="18">
        <f>(+W21 + 0.5)/2</f>
        <v>9.75</v>
      </c>
      <c r="X22" s="3"/>
      <c r="Y22" s="18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36</v>
      </c>
      <c r="E23" s="19">
        <f t="shared" ref="E23:Z23" si="2">$G$15 +($C$2  * (E$21-1))</f>
        <v>43402</v>
      </c>
      <c r="F23" s="19">
        <f t="shared" si="2"/>
        <v>43409</v>
      </c>
      <c r="G23" s="19">
        <f t="shared" si="2"/>
        <v>43416</v>
      </c>
      <c r="H23" s="19">
        <f t="shared" si="2"/>
        <v>43423</v>
      </c>
      <c r="I23" s="19">
        <f t="shared" si="2"/>
        <v>43430</v>
      </c>
      <c r="J23" s="19">
        <f t="shared" si="2"/>
        <v>43437</v>
      </c>
      <c r="K23" s="19">
        <f t="shared" si="2"/>
        <v>43444</v>
      </c>
      <c r="L23" s="19">
        <f t="shared" si="2"/>
        <v>43451</v>
      </c>
      <c r="M23" s="19">
        <f t="shared" si="2"/>
        <v>43458</v>
      </c>
      <c r="N23" s="19">
        <f t="shared" si="2"/>
        <v>43465</v>
      </c>
      <c r="O23" s="19">
        <f t="shared" si="2"/>
        <v>43472</v>
      </c>
      <c r="P23" s="19">
        <f t="shared" si="2"/>
        <v>43479</v>
      </c>
      <c r="Q23" s="19">
        <f t="shared" si="2"/>
        <v>43486</v>
      </c>
      <c r="R23" s="19">
        <f t="shared" si="2"/>
        <v>43493</v>
      </c>
      <c r="S23" s="19">
        <f t="shared" si="2"/>
        <v>43500</v>
      </c>
      <c r="T23" s="19">
        <f t="shared" si="2"/>
        <v>43507</v>
      </c>
      <c r="U23" s="19">
        <f t="shared" si="2"/>
        <v>43514</v>
      </c>
      <c r="V23" s="19">
        <f t="shared" si="2"/>
        <v>43521</v>
      </c>
      <c r="W23" s="19">
        <f t="shared" si="2"/>
        <v>43528</v>
      </c>
      <c r="X23" s="19">
        <f t="shared" si="2"/>
        <v>43535</v>
      </c>
      <c r="Y23" s="19">
        <f t="shared" si="2"/>
        <v>43542</v>
      </c>
      <c r="Z23" s="19">
        <f t="shared" si="2"/>
        <v>43549</v>
      </c>
      <c r="AA23" s="1"/>
      <c r="AB23" s="1"/>
      <c r="AC23" s="18" t="str">
        <f>$I$9</f>
        <v>Minimum</v>
      </c>
      <c r="AD23" s="18" t="str">
        <f>$I$10</f>
        <v>Expected</v>
      </c>
      <c r="AE23" s="18" t="str">
        <f>$I$11</f>
        <v>Stretch</v>
      </c>
      <c r="AF23" s="18" t="s">
        <v>37</v>
      </c>
      <c r="AG23" s="1"/>
    </row>
    <row r="24" ht="15.75" customHeight="1">
      <c r="A24" s="1"/>
      <c r="B24" s="1"/>
      <c r="C24" s="9" t="s">
        <v>38</v>
      </c>
      <c r="D24" s="1"/>
      <c r="E24" s="20" t="s">
        <v>23</v>
      </c>
      <c r="F24" s="21" t="s">
        <v>23</v>
      </c>
      <c r="G24" s="21" t="s">
        <v>23</v>
      </c>
      <c r="H24" s="21" t="s">
        <v>23</v>
      </c>
      <c r="I24" s="21" t="s">
        <v>16</v>
      </c>
      <c r="J24" s="21" t="s">
        <v>12</v>
      </c>
      <c r="K24" s="21" t="s">
        <v>12</v>
      </c>
      <c r="L24" s="21" t="s">
        <v>20</v>
      </c>
      <c r="M24" s="22" t="s">
        <v>23</v>
      </c>
      <c r="N24" s="22" t="s">
        <v>23</v>
      </c>
      <c r="O24" s="21" t="s">
        <v>12</v>
      </c>
      <c r="P24" s="21" t="s">
        <v>12</v>
      </c>
      <c r="Q24" s="21" t="s">
        <v>12</v>
      </c>
      <c r="R24" s="21" t="s">
        <v>12</v>
      </c>
      <c r="S24" s="21" t="s">
        <v>16</v>
      </c>
      <c r="T24" s="21" t="s">
        <v>16</v>
      </c>
      <c r="U24" s="21" t="s">
        <v>16</v>
      </c>
      <c r="V24" s="21" t="s">
        <v>16</v>
      </c>
      <c r="W24" s="21" t="s">
        <v>16</v>
      </c>
      <c r="X24" s="21" t="s">
        <v>16</v>
      </c>
      <c r="Y24" s="21" t="s">
        <v>16</v>
      </c>
      <c r="Z24" s="23" t="s">
        <v>16</v>
      </c>
      <c r="AA24" s="1"/>
      <c r="AB24" s="1"/>
      <c r="AC24" s="3">
        <f t="shared" ref="AC24:AC33" si="3">COUNTIFS($E24:$AB24,$I$9) * $F$9</f>
        <v>30.525</v>
      </c>
      <c r="AD24" s="3">
        <f t="shared" ref="AD24:AD33" si="4">COUNTIFS($E24:$AB24,$I$10) * $F$10</f>
        <v>90.7875</v>
      </c>
      <c r="AE24" s="3">
        <f t="shared" ref="AE24:AE33" si="5">COUNTIFS($E24:$AB24,$I$11) * $F$11</f>
        <v>15.0875</v>
      </c>
      <c r="AF24" s="3">
        <f t="shared" ref="AF24:AF33" si="6">SUM(AC24:AE24)</f>
        <v>136.4</v>
      </c>
      <c r="AG24" s="1"/>
    </row>
    <row r="25" ht="15.75" customHeight="1">
      <c r="A25" s="1"/>
      <c r="B25" s="1"/>
      <c r="C25" s="9" t="s">
        <v>39</v>
      </c>
      <c r="D25" s="1"/>
      <c r="E25" s="24" t="s">
        <v>23</v>
      </c>
      <c r="F25" s="7" t="s">
        <v>23</v>
      </c>
      <c r="G25" s="7" t="s">
        <v>23</v>
      </c>
      <c r="H25" s="7" t="s">
        <v>23</v>
      </c>
      <c r="I25" s="7" t="s">
        <v>12</v>
      </c>
      <c r="J25" s="7" t="s">
        <v>12</v>
      </c>
      <c r="K25" s="7" t="s">
        <v>12</v>
      </c>
      <c r="L25" s="7" t="s">
        <v>23</v>
      </c>
      <c r="M25" s="1" t="s">
        <v>23</v>
      </c>
      <c r="N25" s="1" t="s">
        <v>23</v>
      </c>
      <c r="O25" s="7" t="s">
        <v>12</v>
      </c>
      <c r="P25" s="7" t="s">
        <v>12</v>
      </c>
      <c r="Q25" s="7" t="s">
        <v>12</v>
      </c>
      <c r="R25" s="7" t="s">
        <v>12</v>
      </c>
      <c r="S25" s="7" t="s">
        <v>12</v>
      </c>
      <c r="T25" s="7" t="s">
        <v>12</v>
      </c>
      <c r="U25" s="7" t="s">
        <v>12</v>
      </c>
      <c r="V25" s="7" t="s">
        <v>12</v>
      </c>
      <c r="W25" s="7" t="s">
        <v>12</v>
      </c>
      <c r="X25" s="7" t="s">
        <v>12</v>
      </c>
      <c r="Y25" s="7" t="s">
        <v>12</v>
      </c>
      <c r="Z25" s="7" t="s">
        <v>12</v>
      </c>
      <c r="AA25" s="1"/>
      <c r="AB25" s="1"/>
      <c r="AC25" s="3">
        <f t="shared" si="3"/>
        <v>76.3125</v>
      </c>
      <c r="AD25" s="3">
        <f t="shared" si="4"/>
        <v>0</v>
      </c>
      <c r="AE25" s="3">
        <f t="shared" si="5"/>
        <v>0</v>
      </c>
      <c r="AF25" s="3">
        <f t="shared" si="6"/>
        <v>76.3125</v>
      </c>
      <c r="AG25" s="1"/>
    </row>
    <row r="26" ht="15.75" customHeight="1">
      <c r="A26" s="1"/>
      <c r="B26" s="1"/>
      <c r="C26" s="9" t="s">
        <v>40</v>
      </c>
      <c r="D26" s="1"/>
      <c r="E26" s="24" t="s">
        <v>23</v>
      </c>
      <c r="F26" s="1" t="s">
        <v>23</v>
      </c>
      <c r="G26" s="1" t="s">
        <v>23</v>
      </c>
      <c r="H26" s="7" t="s">
        <v>23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  <c r="O26" s="7" t="s">
        <v>16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16</v>
      </c>
      <c r="Z26" s="25" t="s">
        <v>16</v>
      </c>
      <c r="AA26" s="1"/>
      <c r="AB26" s="1"/>
      <c r="AC26" s="3">
        <f t="shared" si="3"/>
        <v>0</v>
      </c>
      <c r="AD26" s="3">
        <f t="shared" si="4"/>
        <v>181.575</v>
      </c>
      <c r="AE26" s="3">
        <f t="shared" si="5"/>
        <v>0</v>
      </c>
      <c r="AF26" s="3">
        <f t="shared" si="6"/>
        <v>181.575</v>
      </c>
      <c r="AG26" s="1"/>
    </row>
    <row r="27" ht="15.75" customHeight="1">
      <c r="A27" s="1"/>
      <c r="B27" s="1"/>
      <c r="C27" s="9" t="s">
        <v>41</v>
      </c>
      <c r="D27" s="1"/>
      <c r="E27" s="24" t="s">
        <v>23</v>
      </c>
      <c r="F27" s="7" t="s">
        <v>23</v>
      </c>
      <c r="G27" s="7" t="s">
        <v>23</v>
      </c>
      <c r="H27" s="7" t="s">
        <v>23</v>
      </c>
      <c r="I27" s="7" t="s">
        <v>23</v>
      </c>
      <c r="J27" s="7" t="s">
        <v>23</v>
      </c>
      <c r="K27" s="7" t="s">
        <v>23</v>
      </c>
      <c r="L27" s="7" t="s">
        <v>23</v>
      </c>
      <c r="M27" s="1" t="s">
        <v>23</v>
      </c>
      <c r="N27" s="1" t="s">
        <v>23</v>
      </c>
      <c r="O27" s="1" t="s">
        <v>23</v>
      </c>
      <c r="P27" s="7" t="s">
        <v>23</v>
      </c>
      <c r="Q27" s="7" t="s">
        <v>23</v>
      </c>
      <c r="R27" s="7" t="s">
        <v>23</v>
      </c>
      <c r="S27" s="7" t="s">
        <v>23</v>
      </c>
      <c r="T27" s="7" t="s">
        <v>23</v>
      </c>
      <c r="U27" s="7" t="s">
        <v>23</v>
      </c>
      <c r="V27" s="7" t="s">
        <v>23</v>
      </c>
      <c r="W27" s="7" t="s">
        <v>23</v>
      </c>
      <c r="X27" s="7" t="s">
        <v>23</v>
      </c>
      <c r="Y27" s="7" t="s">
        <v>23</v>
      </c>
      <c r="Z27" s="25" t="s">
        <v>23</v>
      </c>
      <c r="AA27" s="1"/>
      <c r="AB27" s="1"/>
      <c r="AC27" s="3">
        <f t="shared" si="3"/>
        <v>0</v>
      </c>
      <c r="AD27" s="3">
        <f t="shared" si="4"/>
        <v>0</v>
      </c>
      <c r="AE27" s="3">
        <f t="shared" si="5"/>
        <v>0</v>
      </c>
      <c r="AF27" s="3">
        <f t="shared" si="6"/>
        <v>0</v>
      </c>
      <c r="AG27" s="1"/>
    </row>
    <row r="28" ht="15.75" customHeight="1">
      <c r="A28" s="1"/>
      <c r="B28" s="1"/>
      <c r="C28" s="9" t="s">
        <v>42</v>
      </c>
      <c r="D28" s="1"/>
      <c r="E28" s="26" t="s">
        <v>23</v>
      </c>
      <c r="F28" s="1" t="s">
        <v>23</v>
      </c>
      <c r="G28" s="1" t="s">
        <v>23</v>
      </c>
      <c r="H28" s="1" t="s">
        <v>23</v>
      </c>
      <c r="I28" s="7" t="s">
        <v>12</v>
      </c>
      <c r="J28" s="7" t="s">
        <v>16</v>
      </c>
      <c r="K28" s="7" t="s">
        <v>16</v>
      </c>
      <c r="L28" s="7" t="s">
        <v>23</v>
      </c>
      <c r="M28" s="7" t="s">
        <v>23</v>
      </c>
      <c r="N28" s="7" t="s">
        <v>23</v>
      </c>
      <c r="O28" s="7" t="s">
        <v>16</v>
      </c>
      <c r="P28" s="7" t="s">
        <v>16</v>
      </c>
      <c r="Q28" s="7" t="s">
        <v>16</v>
      </c>
      <c r="R28" s="7" t="s">
        <v>16</v>
      </c>
      <c r="S28" s="7" t="s">
        <v>16</v>
      </c>
      <c r="T28" s="7" t="s">
        <v>16</v>
      </c>
      <c r="U28" s="7" t="s">
        <v>16</v>
      </c>
      <c r="V28" s="7" t="s">
        <v>16</v>
      </c>
      <c r="W28" s="7" t="s">
        <v>16</v>
      </c>
      <c r="X28" s="7" t="s">
        <v>16</v>
      </c>
      <c r="Y28" s="7" t="s">
        <v>16</v>
      </c>
      <c r="Z28" s="25" t="s">
        <v>16</v>
      </c>
      <c r="AA28" s="1"/>
      <c r="AB28" s="1"/>
      <c r="AC28" s="3">
        <f t="shared" si="3"/>
        <v>5.0875</v>
      </c>
      <c r="AD28" s="3">
        <f t="shared" si="4"/>
        <v>141.225</v>
      </c>
      <c r="AE28" s="3">
        <f t="shared" si="5"/>
        <v>0</v>
      </c>
      <c r="AF28" s="3">
        <f t="shared" si="6"/>
        <v>146.3125</v>
      </c>
      <c r="AG28" s="1"/>
    </row>
    <row r="29" ht="15.75" customHeight="1">
      <c r="A29" s="1"/>
      <c r="B29" s="1"/>
      <c r="C29" s="9"/>
      <c r="D29" s="1"/>
      <c r="E29" s="26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7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/>
      <c r="D30" s="1"/>
      <c r="E30" s="26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7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26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7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26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7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28" t="s">
        <v>23</v>
      </c>
      <c r="F33" s="29" t="s">
        <v>23</v>
      </c>
      <c r="G33" s="29" t="s">
        <v>23</v>
      </c>
      <c r="H33" s="29" t="s">
        <v>23</v>
      </c>
      <c r="I33" s="29" t="s">
        <v>23</v>
      </c>
      <c r="J33" s="29" t="s">
        <v>23</v>
      </c>
      <c r="K33" s="29" t="s">
        <v>23</v>
      </c>
      <c r="L33" s="29" t="s">
        <v>23</v>
      </c>
      <c r="M33" s="29" t="s">
        <v>23</v>
      </c>
      <c r="N33" s="29" t="s">
        <v>23</v>
      </c>
      <c r="O33" s="29" t="s">
        <v>23</v>
      </c>
      <c r="P33" s="29" t="s">
        <v>23</v>
      </c>
      <c r="Q33" s="29" t="s">
        <v>23</v>
      </c>
      <c r="R33" s="29" t="s">
        <v>23</v>
      </c>
      <c r="S33" s="29" t="s">
        <v>23</v>
      </c>
      <c r="T33" s="29" t="s">
        <v>23</v>
      </c>
      <c r="U33" s="29" t="s">
        <v>23</v>
      </c>
      <c r="V33" s="29" t="s">
        <v>23</v>
      </c>
      <c r="W33" s="29" t="s">
        <v>23</v>
      </c>
      <c r="X33" s="29" t="s">
        <v>23</v>
      </c>
      <c r="Y33" s="29" t="s">
        <v>23</v>
      </c>
      <c r="Z33" s="30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8" t="s">
        <v>4</v>
      </c>
      <c r="D35" s="18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10.175</v>
      </c>
      <c r="J35" s="3">
        <f t="shared" si="7"/>
        <v>10.175</v>
      </c>
      <c r="K35" s="3">
        <f t="shared" si="7"/>
        <v>10.175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10.175</v>
      </c>
      <c r="P35" s="3">
        <f t="shared" si="7"/>
        <v>10.175</v>
      </c>
      <c r="Q35" s="3">
        <f t="shared" si="7"/>
        <v>10.175</v>
      </c>
      <c r="R35" s="3">
        <f t="shared" si="7"/>
        <v>10.175</v>
      </c>
      <c r="S35" s="3">
        <f t="shared" si="7"/>
        <v>5.0875</v>
      </c>
      <c r="T35" s="3">
        <f t="shared" si="7"/>
        <v>5.0875</v>
      </c>
      <c r="U35" s="3">
        <f t="shared" si="7"/>
        <v>5.0875</v>
      </c>
      <c r="V35" s="3">
        <f t="shared" si="7"/>
        <v>5.0875</v>
      </c>
      <c r="W35" s="3">
        <f t="shared" si="7"/>
        <v>5.0875</v>
      </c>
      <c r="X35" s="3">
        <f t="shared" si="7"/>
        <v>5.0875</v>
      </c>
      <c r="Y35" s="3">
        <f t="shared" si="7"/>
        <v>5.0875</v>
      </c>
      <c r="Z35" s="3">
        <f t="shared" si="7"/>
        <v>5.0875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8"/>
      <c r="D36" s="18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20.175</v>
      </c>
      <c r="J36" s="3">
        <f t="shared" si="9"/>
        <v>20.175</v>
      </c>
      <c r="K36" s="3">
        <f t="shared" si="9"/>
        <v>20.175</v>
      </c>
      <c r="L36" s="3">
        <f t="shared" si="9"/>
        <v>10.0875</v>
      </c>
      <c r="M36" s="3">
        <f t="shared" si="9"/>
        <v>10.0875</v>
      </c>
      <c r="N36" s="3">
        <f t="shared" si="9"/>
        <v>10.0875</v>
      </c>
      <c r="O36" s="3">
        <f t="shared" si="9"/>
        <v>20.175</v>
      </c>
      <c r="P36" s="3">
        <f t="shared" si="9"/>
        <v>20.175</v>
      </c>
      <c r="Q36" s="3">
        <f t="shared" si="9"/>
        <v>20.175</v>
      </c>
      <c r="R36" s="3">
        <f t="shared" si="9"/>
        <v>20.175</v>
      </c>
      <c r="S36" s="3">
        <f t="shared" si="9"/>
        <v>30.2625</v>
      </c>
      <c r="T36" s="3">
        <f t="shared" si="9"/>
        <v>30.2625</v>
      </c>
      <c r="U36" s="3">
        <f t="shared" si="9"/>
        <v>30.2625</v>
      </c>
      <c r="V36" s="3">
        <f t="shared" si="9"/>
        <v>30.2625</v>
      </c>
      <c r="W36" s="3">
        <f t="shared" si="9"/>
        <v>30.2625</v>
      </c>
      <c r="X36" s="3">
        <f t="shared" si="9"/>
        <v>30.2625</v>
      </c>
      <c r="Y36" s="3">
        <f t="shared" si="9"/>
        <v>30.2625</v>
      </c>
      <c r="Z36" s="3">
        <f t="shared" si="9"/>
        <v>30.2625</v>
      </c>
      <c r="AA36" s="3"/>
      <c r="AB36" s="18" t="s">
        <v>10</v>
      </c>
      <c r="AC36" s="18">
        <f t="shared" ref="AC36:AF36" si="10">SUM(AC24:AC34)</f>
        <v>111.925</v>
      </c>
      <c r="AD36" s="18">
        <f t="shared" si="10"/>
        <v>413.5875</v>
      </c>
      <c r="AE36" s="18">
        <f t="shared" si="10"/>
        <v>15.0875</v>
      </c>
      <c r="AF36" s="18">
        <f t="shared" si="10"/>
        <v>540.6</v>
      </c>
      <c r="AG36" s="18" t="s">
        <v>4</v>
      </c>
    </row>
    <row r="37" ht="15.75" customHeight="1">
      <c r="A37" s="3"/>
      <c r="B37" s="3"/>
      <c r="C37" s="18"/>
      <c r="D37" s="18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15.0875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8"/>
      <c r="D38" s="1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8"/>
      <c r="D39" s="1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8"/>
      <c r="D40" s="1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8"/>
      <c r="D41" s="1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8" t="s">
        <v>43</v>
      </c>
      <c r="D42" s="18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0</v>
      </c>
      <c r="I42" s="3">
        <f t="shared" si="12"/>
        <v>30.35</v>
      </c>
      <c r="J42" s="3">
        <f t="shared" si="12"/>
        <v>30.35</v>
      </c>
      <c r="K42" s="3">
        <f t="shared" si="12"/>
        <v>30.35</v>
      </c>
      <c r="L42" s="3">
        <f t="shared" si="12"/>
        <v>25.175</v>
      </c>
      <c r="M42" s="3">
        <f t="shared" si="12"/>
        <v>10.0875</v>
      </c>
      <c r="N42" s="3">
        <f t="shared" si="12"/>
        <v>10.0875</v>
      </c>
      <c r="O42" s="3">
        <f t="shared" si="12"/>
        <v>30.35</v>
      </c>
      <c r="P42" s="3">
        <f t="shared" si="12"/>
        <v>30.35</v>
      </c>
      <c r="Q42" s="3">
        <f t="shared" si="12"/>
        <v>30.35</v>
      </c>
      <c r="R42" s="3">
        <f t="shared" si="12"/>
        <v>30.35</v>
      </c>
      <c r="S42" s="3">
        <f t="shared" si="12"/>
        <v>35.35</v>
      </c>
      <c r="T42" s="3">
        <f t="shared" si="12"/>
        <v>35.35</v>
      </c>
      <c r="U42" s="3">
        <f t="shared" si="12"/>
        <v>35.35</v>
      </c>
      <c r="V42" s="3">
        <f t="shared" si="12"/>
        <v>35.35</v>
      </c>
      <c r="W42" s="3">
        <f t="shared" si="12"/>
        <v>35.35</v>
      </c>
      <c r="X42" s="3">
        <f t="shared" si="12"/>
        <v>35.35</v>
      </c>
      <c r="Y42" s="3">
        <f t="shared" si="12"/>
        <v>35.35</v>
      </c>
      <c r="Z42" s="3">
        <f t="shared" si="12"/>
        <v>35.35</v>
      </c>
      <c r="AA42" s="3"/>
      <c r="AB42" s="18" t="s">
        <v>37</v>
      </c>
      <c r="AC42" s="18"/>
      <c r="AD42" s="18"/>
      <c r="AE42" s="18">
        <f>SUM(E42:Z42)</f>
        <v>540.6</v>
      </c>
      <c r="AF42" s="18"/>
      <c r="AG42" s="18" t="s">
        <v>4</v>
      </c>
    </row>
    <row r="43" ht="15.75" customHeight="1">
      <c r="A43" s="3"/>
      <c r="B43" s="3"/>
      <c r="C43" s="18" t="s">
        <v>43</v>
      </c>
      <c r="D43" s="18" t="s">
        <v>35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60.7</v>
      </c>
      <c r="K43" s="3"/>
      <c r="L43" s="3">
        <f>SUM(K42:L42)</f>
        <v>55.525</v>
      </c>
      <c r="M43" s="3"/>
      <c r="N43" s="3">
        <f>SUM(M42:N42)</f>
        <v>20.175</v>
      </c>
      <c r="O43" s="3"/>
      <c r="P43" s="3">
        <f>SUM(O42:P42)</f>
        <v>60.7</v>
      </c>
      <c r="Q43" s="3"/>
      <c r="R43" s="3">
        <f>SUM(Q42:R42)</f>
        <v>60.7</v>
      </c>
      <c r="S43" s="3"/>
      <c r="T43" s="3">
        <f>SUM(S42:T42)</f>
        <v>70.7</v>
      </c>
      <c r="U43" s="3"/>
      <c r="V43" s="3">
        <f>SUM(U42:V42)</f>
        <v>70.7</v>
      </c>
      <c r="W43" s="3"/>
      <c r="X43" s="3">
        <f>SUM(W42:X42)</f>
        <v>70.7</v>
      </c>
      <c r="Y43" s="3"/>
      <c r="Z43" s="3">
        <f>SUM(Y42:Z42)</f>
        <v>70.7</v>
      </c>
      <c r="AA43" s="3"/>
      <c r="AB43" s="18" t="s">
        <v>37</v>
      </c>
      <c r="AC43" s="18"/>
      <c r="AD43" s="18"/>
      <c r="AE43" s="18">
        <f>SUM(D43:Z43)</f>
        <v>540.6</v>
      </c>
      <c r="AF43" s="3"/>
      <c r="AG43" s="18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1" t="s">
        <v>44</v>
      </c>
      <c r="C47" s="32">
        <f>AE43</f>
        <v>540.6</v>
      </c>
      <c r="D47" s="33" t="s">
        <v>45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B24 C24:C32 D24 AA24:AG24">
    <cfRule type="cellIs" dxfId="0" priority="9" operator="between">
      <formula>$I$11</formula>
      <formula>$I$11</formula>
    </cfRule>
  </conditionalFormatting>
  <conditionalFormatting sqref="A24:B24 C24:C32 D24 AA24:AG24">
    <cfRule type="cellIs" dxfId="1" priority="10" operator="between">
      <formula>$I$10</formula>
      <formula>$I$10</formula>
    </cfRule>
  </conditionalFormatting>
  <conditionalFormatting sqref="A24:B24 C24:C32 D24 AA24:AG24">
    <cfRule type="cellIs" dxfId="2" priority="11" operator="between">
      <formula>$I$9</formula>
      <formula>$I$9</formula>
    </cfRule>
  </conditionalFormatting>
  <conditionalFormatting sqref="A25:B25 D25 AA25:AG25 AA26:AA28">
    <cfRule type="cellIs" dxfId="0" priority="12" operator="between">
      <formula>$I$11</formula>
      <formula>$I$11</formula>
    </cfRule>
  </conditionalFormatting>
  <conditionalFormatting sqref="A25:B25 D25 AA25:AG25 AA26:AA28">
    <cfRule type="cellIs" dxfId="1" priority="13" operator="between">
      <formula>$I$10</formula>
      <formula>$I$10</formula>
    </cfRule>
  </conditionalFormatting>
  <conditionalFormatting sqref="A25:B25 D25 AA25:AG25 AA26:AA28">
    <cfRule type="cellIs" dxfId="2" priority="14" operator="between">
      <formula>$I$9</formula>
      <formula>$I$9</formula>
    </cfRule>
  </conditionalFormatting>
  <conditionalFormatting sqref="A26:B26 D26 AA26:AG26 AB27">
    <cfRule type="cellIs" dxfId="0" priority="15" operator="between">
      <formula>$I$11</formula>
      <formula>$I$11</formula>
    </cfRule>
  </conditionalFormatting>
  <conditionalFormatting sqref="A26:B26 D26 AA26:AG26 AB27">
    <cfRule type="cellIs" dxfId="1" priority="16" operator="between">
      <formula>$I$10</formula>
      <formula>$I$10</formula>
    </cfRule>
  </conditionalFormatting>
  <conditionalFormatting sqref="A26:B26 D26 AA26:AG26 AB27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B27 A28:B28 D28 AA28:AG28">
    <cfRule type="cellIs" dxfId="0" priority="24" operator="between">
      <formula>$I$11</formula>
      <formula>$I$11</formula>
    </cfRule>
  </conditionalFormatting>
  <conditionalFormatting sqref="AB27 A28:B28 D28 AA28:AG28">
    <cfRule type="cellIs" dxfId="1" priority="25" operator="between">
      <formula>$I$10</formula>
      <formula>$I$10</formula>
    </cfRule>
  </conditionalFormatting>
  <conditionalFormatting sqref="AB27 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5:Y25 Z25:Z33 P28:Y33">
    <cfRule type="cellIs" dxfId="0" priority="42" operator="between">
      <formula>$I$11</formula>
      <formula>$I$11</formula>
    </cfRule>
  </conditionalFormatting>
  <conditionalFormatting sqref="E24:O33 P25:Y25 Z25:Z33 P28:Y33">
    <cfRule type="cellIs" dxfId="1" priority="43" operator="between">
      <formula>$I$10</formula>
      <formula>$I$10</formula>
    </cfRule>
  </conditionalFormatting>
  <conditionalFormatting sqref="E24:O33 P25:Y25 Z25:Z33 P28:Y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