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/>
  <c r="B26"/>
  <c r="E19"/>
  <c r="B19"/>
  <c r="K3"/>
  <c r="K4"/>
  <c r="K5"/>
  <c r="K6"/>
  <c r="K7"/>
  <c r="K8"/>
  <c r="K9"/>
  <c r="K10"/>
  <c r="K11"/>
  <c r="K12"/>
  <c r="K13"/>
  <c r="K14"/>
  <c r="K15"/>
  <c r="K16"/>
  <c r="K17"/>
  <c r="J3"/>
  <c r="J4"/>
  <c r="J5"/>
  <c r="J6"/>
  <c r="J7"/>
  <c r="J8"/>
  <c r="J9"/>
  <c r="J10"/>
  <c r="J11"/>
  <c r="J12"/>
  <c r="J13"/>
  <c r="J14"/>
  <c r="J15"/>
  <c r="J16"/>
  <c r="J17"/>
  <c r="H4"/>
  <c r="H5"/>
  <c r="H6"/>
  <c r="H7"/>
  <c r="I5"/>
  <c r="F18"/>
  <c r="C18"/>
  <c r="H3"/>
  <c r="H10"/>
  <c r="I3"/>
  <c r="I4"/>
  <c r="I6"/>
  <c r="I8"/>
  <c r="I9"/>
  <c r="I10"/>
  <c r="I11"/>
  <c r="I13"/>
  <c r="I14"/>
  <c r="I15"/>
  <c r="I16"/>
  <c r="I17"/>
  <c r="H11"/>
  <c r="H12"/>
  <c r="H13"/>
  <c r="H15"/>
  <c r="H16"/>
  <c r="H17"/>
  <c r="H9"/>
  <c r="H19" l="1"/>
  <c r="I19"/>
</calcChain>
</file>

<file path=xl/sharedStrings.xml><?xml version="1.0" encoding="utf-8"?>
<sst xmlns="http://schemas.openxmlformats.org/spreadsheetml/2006/main" count="49" uniqueCount="42">
  <si>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</si>
  <si>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</si>
  <si>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</si>
  <si>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</si>
  <si>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</si>
  <si>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</si>
  <si>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</si>
  <si>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</si>
  <si>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</si>
  <si>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</si>
  <si>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</si>
  <si>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</si>
  <si>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</si>
  <si>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</si>
  <si>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</si>
  <si>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</si>
  <si>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</si>
  <si>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</si>
  <si>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102*</t>
  </si>
  <si>
    <t>South Africa</t>
  </si>
  <si>
    <t>101*</t>
  </si>
  <si>
    <t>141*</t>
  </si>
  <si>
    <t>Strike Rate K</t>
  </si>
  <si>
    <t>Strike Rate R</t>
  </si>
  <si>
    <t>Sum</t>
  </si>
  <si>
    <t>Batting Average</t>
  </si>
  <si>
    <t>59*</t>
  </si>
  <si>
    <t>39*</t>
  </si>
  <si>
    <t>112*</t>
  </si>
  <si>
    <t>VK</t>
  </si>
  <si>
    <t>RS</t>
  </si>
  <si>
    <t>VK not out</t>
  </si>
  <si>
    <t>RS not out</t>
  </si>
  <si>
    <t>Number of runs scored</t>
  </si>
  <si>
    <t>Number of matches played</t>
  </si>
  <si>
    <t xml:space="preserve">Average </t>
  </si>
  <si>
    <t>Not out innings</t>
  </si>
  <si>
    <t>Standard deviation</t>
  </si>
  <si>
    <t>Strike rate</t>
  </si>
  <si>
    <t xml:space="preserve">
</t>
  </si>
  <si>
    <r>
      <t xml:space="preserve">Since the Standard deviation is less for Virat and no.of not out innings,Average score is high for Virat than Rohit. </t>
    </r>
    <r>
      <rPr>
        <b/>
        <sz val="11"/>
        <color theme="1"/>
        <rFont val="Calibri"/>
        <family val="2"/>
        <scheme val="minor"/>
      </rPr>
      <t xml:space="preserve">Virat is more consistent player
</t>
    </r>
  </si>
  <si>
    <t>Judgement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</si>
</sst>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1" fontId="0" fillId="0" borderId="0" xfId="0" applyNumberFormat="1"/>
    <xf numFmtId="1" fontId="0" fillId="0" borderId="0" xfId="0" applyNumberFormat="1" applyBorder="1"/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K19" totalsRowShown="0">
  <autoFilter ref="A2:K19">
    <filterColumn colId="2"/>
    <filterColumn colId="5"/>
    <filterColumn colId="9"/>
    <filterColumn colId="10"/>
  </autoFilter>
  <tableColumns count="11">
    <tableColumn id="1" name="Against"/>
    <tableColumn id="2" name="Virat Kholi"/>
    <tableColumn id="9" name="VK" dataDxfId="5">
      <calculatedColumnFormula>SUBSTITUTE(Table2[[#This Row],[Virat Kholi]],"*","")</calculatedColumnFormula>
    </tableColumn>
    <tableColumn id="3" name="# Balls Faced K"/>
    <tableColumn id="4" name="Rohit Sharma"/>
    <tableColumn id="11" name="RS" dataDxfId="4">
      <calculatedColumnFormula>SUBSTITUTE(Table2[[#This Row],[Rohit Sharma]],"*","")</calculatedColumnFormula>
    </tableColumn>
    <tableColumn id="5" name="# Balls Faced R"/>
    <tableColumn id="6" name="Strike Rate K" dataDxfId="3">
      <calculatedColumnFormula>SUBSTITUTE(Table2[[#This Row],[Virat Kholi]],"*","")/Table2[[#This Row],['# Balls Faced K]] * 100</calculatedColumnFormula>
    </tableColumn>
    <tableColumn id="7" name="Strike Rate R" dataDxfId="2">
      <calculatedColumnFormula>SUBSTITUTE(Table2[[#This Row],[Rohit Sharma]],"*","")/Table2[[#This Row],['# Balls Faced R]]*100</calculatedColumnFormula>
    </tableColumn>
    <tableColumn id="8" name="VK not out" dataDxfId="1">
      <calculatedColumnFormula>ISNUMBER(B3:B17)</calculatedColumnFormula>
    </tableColumn>
    <tableColumn id="10" name="RS not out" dataDxfId="0">
      <calculatedColumnFormula>ISNUMBER(E3:E17)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9"/>
  <sheetViews>
    <sheetView tabSelected="1" topLeftCell="A23" workbookViewId="0">
      <selection activeCell="G32" sqref="G32"/>
    </sheetView>
  </sheetViews>
  <sheetFormatPr defaultRowHeight="15"/>
  <cols>
    <col min="1" max="1" width="20.42578125" customWidth="1"/>
    <col min="2" max="2" width="13.140625" customWidth="1"/>
    <col min="3" max="3" width="10.28515625" style="10" customWidth="1"/>
    <col min="4" max="4" width="16.140625" bestFit="1" customWidth="1"/>
    <col min="5" max="5" width="15" bestFit="1" customWidth="1"/>
    <col min="6" max="6" width="15" customWidth="1"/>
    <col min="7" max="7" width="10" bestFit="1" customWidth="1"/>
    <col min="8" max="9" width="14.42578125" bestFit="1" customWidth="1"/>
    <col min="10" max="10" width="13" customWidth="1"/>
  </cols>
  <sheetData>
    <row r="2" spans="1:11" ht="30">
      <c r="A2" t="s">
        <v>0</v>
      </c>
      <c r="B2" t="s">
        <v>10</v>
      </c>
      <c r="C2" s="10" t="s">
        <v>29</v>
      </c>
      <c r="D2" t="s">
        <v>13</v>
      </c>
      <c r="E2" t="s">
        <v>11</v>
      </c>
      <c r="F2" t="s">
        <v>30</v>
      </c>
      <c r="G2" s="1" t="s">
        <v>12</v>
      </c>
      <c r="H2" s="5" t="s">
        <v>22</v>
      </c>
      <c r="I2" s="5" t="s">
        <v>23</v>
      </c>
      <c r="J2" t="s">
        <v>31</v>
      </c>
      <c r="K2" t="s">
        <v>32</v>
      </c>
    </row>
    <row r="3" spans="1:11">
      <c r="A3" t="s">
        <v>1</v>
      </c>
      <c r="B3" t="s">
        <v>18</v>
      </c>
      <c r="C3" s="10">
        <v>102</v>
      </c>
      <c r="D3">
        <v>80</v>
      </c>
      <c r="E3">
        <v>3</v>
      </c>
      <c r="F3" s="8">
        <v>3</v>
      </c>
      <c r="G3">
        <v>5</v>
      </c>
      <c r="H3">
        <f>SUBSTITUTE(Table2[[#This Row],[Virat Kholi]],"*","")/Table2[[#This Row],['# Balls Faced K]] * 100</f>
        <v>127.49999999999999</v>
      </c>
      <c r="I3" s="8">
        <f>SUBSTITUTE(Table2[[#This Row],[Rohit Sharma]],"*","")/Table2[[#This Row],['# Balls Faced R]]*100</f>
        <v>60</v>
      </c>
      <c r="J3" s="8" t="b">
        <f>ISNUMBER(B3:B17)</f>
        <v>0</v>
      </c>
      <c r="K3" s="8" t="b">
        <f t="shared" ref="K3:K17" si="0">ISNUMBER(E3:E17)</f>
        <v>1</v>
      </c>
    </row>
    <row r="4" spans="1:11">
      <c r="A4" t="s">
        <v>3</v>
      </c>
      <c r="B4">
        <v>47</v>
      </c>
      <c r="C4" s="10">
        <v>14</v>
      </c>
      <c r="D4">
        <v>21</v>
      </c>
      <c r="E4">
        <v>20</v>
      </c>
      <c r="F4" s="8">
        <v>20</v>
      </c>
      <c r="G4">
        <v>24</v>
      </c>
      <c r="H4">
        <f>SUBSTITUTE(Table2[[#This Row],[Virat Kholi]],"*","")/Table2[[#This Row],['# Balls Faced K]] * 100</f>
        <v>223.80952380952382</v>
      </c>
      <c r="I4" s="8">
        <f>SUBSTITUTE(Table2[[#This Row],[Rohit Sharma]],"*","")/Table2[[#This Row],['# Balls Faced R]]*100</f>
        <v>83.333333333333343</v>
      </c>
      <c r="J4" s="8" t="b">
        <f t="shared" ref="J4:J17" si="1">ISNUMBER(B4:B18)</f>
        <v>1</v>
      </c>
      <c r="K4" s="8" t="b">
        <f t="shared" si="0"/>
        <v>1</v>
      </c>
    </row>
    <row r="5" spans="1:11">
      <c r="A5" t="s">
        <v>6</v>
      </c>
      <c r="B5">
        <v>56</v>
      </c>
      <c r="C5" s="10">
        <v>56</v>
      </c>
      <c r="D5">
        <v>49</v>
      </c>
      <c r="E5">
        <v>0</v>
      </c>
      <c r="F5" s="8">
        <v>0</v>
      </c>
      <c r="G5">
        <v>2</v>
      </c>
      <c r="H5">
        <f>SUBSTITUTE(Table2[[#This Row],[Virat Kholi]],"*","")/Table2[[#This Row],['# Balls Faced K]] * 100</f>
        <v>114.28571428571428</v>
      </c>
      <c r="I5" s="8">
        <f>SUBSTITUTE(Table2[[#This Row],[Rohit Sharma]],"*","")/Table2[[#This Row],['# Balls Faced R]]*100</f>
        <v>0</v>
      </c>
      <c r="J5" s="8" t="b">
        <f t="shared" si="1"/>
        <v>1</v>
      </c>
      <c r="K5" s="8" t="b">
        <f t="shared" si="0"/>
        <v>1</v>
      </c>
    </row>
    <row r="6" spans="1:11">
      <c r="A6" t="s">
        <v>2</v>
      </c>
      <c r="B6">
        <v>43</v>
      </c>
      <c r="C6" s="10">
        <v>43</v>
      </c>
      <c r="D6">
        <v>52</v>
      </c>
      <c r="E6" t="s">
        <v>21</v>
      </c>
      <c r="F6" s="8">
        <v>141</v>
      </c>
      <c r="G6">
        <v>123</v>
      </c>
      <c r="H6">
        <f>SUBSTITUTE(Table2[[#This Row],[Virat Kholi]],"*","")/Table2[[#This Row],['# Balls Faced K]] * 100</f>
        <v>82.692307692307693</v>
      </c>
      <c r="I6" s="8">
        <f>SUBSTITUTE(Table2[[#This Row],[Rohit Sharma]],"*","")/Table2[[#This Row],['# Balls Faced R]]*100</f>
        <v>114.63414634146341</v>
      </c>
      <c r="J6" s="8" t="b">
        <f t="shared" si="1"/>
        <v>1</v>
      </c>
      <c r="K6" s="8" t="b">
        <f t="shared" si="0"/>
        <v>0</v>
      </c>
    </row>
    <row r="7" spans="1:11">
      <c r="A7" t="s">
        <v>19</v>
      </c>
      <c r="B7">
        <v>21</v>
      </c>
      <c r="C7" s="10">
        <v>21</v>
      </c>
      <c r="D7">
        <v>33</v>
      </c>
      <c r="E7">
        <v>-1</v>
      </c>
      <c r="F7" s="8">
        <v>0</v>
      </c>
      <c r="H7">
        <f>SUBSTITUTE(Table2[[#This Row],[Virat Kholi]],"*","")/Table2[[#This Row],['# Balls Faced K]] * 100</f>
        <v>63.636363636363633</v>
      </c>
      <c r="I7" s="8">
        <v>0</v>
      </c>
      <c r="J7" s="8" t="b">
        <f t="shared" si="1"/>
        <v>1</v>
      </c>
      <c r="K7" s="8" t="b">
        <f t="shared" si="0"/>
        <v>1</v>
      </c>
    </row>
    <row r="8" spans="1:11">
      <c r="A8" t="s">
        <v>4</v>
      </c>
      <c r="B8">
        <v>-1</v>
      </c>
      <c r="C8" s="10">
        <v>0</v>
      </c>
      <c r="E8">
        <v>15</v>
      </c>
      <c r="F8" s="8">
        <v>15</v>
      </c>
      <c r="G8">
        <v>12</v>
      </c>
      <c r="H8">
        <v>0</v>
      </c>
      <c r="I8" s="8">
        <f>SUBSTITUTE(Table2[[#This Row],[Rohit Sharma]],"*","")/Table2[[#This Row],['# Balls Faced R]]*100</f>
        <v>125</v>
      </c>
      <c r="J8" s="8" t="b">
        <f t="shared" si="1"/>
        <v>1</v>
      </c>
      <c r="K8" s="8" t="b">
        <f t="shared" si="0"/>
        <v>1</v>
      </c>
    </row>
    <row r="9" spans="1:11">
      <c r="A9" t="s">
        <v>5</v>
      </c>
      <c r="B9" t="s">
        <v>26</v>
      </c>
      <c r="C9" s="10">
        <v>59</v>
      </c>
      <c r="D9">
        <v>50</v>
      </c>
      <c r="E9" t="s">
        <v>20</v>
      </c>
      <c r="F9" s="8">
        <v>101</v>
      </c>
      <c r="G9">
        <v>100</v>
      </c>
      <c r="H9">
        <f>SUBSTITUTE(Table2[[#This Row],[Virat Kholi]],"*","")/Table2[[#This Row],['# Balls Faced K]] * 100</f>
        <v>118</v>
      </c>
      <c r="I9" s="8">
        <f>SUBSTITUTE(Table2[[#This Row],[Rohit Sharma]],"*","")/Table2[[#This Row],['# Balls Faced R]]*100</f>
        <v>101</v>
      </c>
      <c r="J9" s="8" t="b">
        <f t="shared" si="1"/>
        <v>0</v>
      </c>
      <c r="K9" s="8" t="b">
        <f t="shared" si="0"/>
        <v>0</v>
      </c>
    </row>
    <row r="10" spans="1:11">
      <c r="A10" t="s">
        <v>19</v>
      </c>
      <c r="B10">
        <v>66</v>
      </c>
      <c r="C10" s="10">
        <v>66</v>
      </c>
      <c r="D10">
        <v>101</v>
      </c>
      <c r="E10">
        <v>18</v>
      </c>
      <c r="F10" s="8">
        <v>18</v>
      </c>
      <c r="G10">
        <v>22</v>
      </c>
      <c r="H10">
        <f>SUBSTITUTE(Table2[[#This Row],[Virat Kholi]],"*","")/Table2[[#This Row],['# Balls Faced K]] * 100</f>
        <v>65.346534653465355</v>
      </c>
      <c r="I10" s="8">
        <f>SUBSTITUTE(Table2[[#This Row],[Rohit Sharma]],"*","")/Table2[[#This Row],['# Balls Faced R]]*100</f>
        <v>81.818181818181827</v>
      </c>
      <c r="J10" s="8" t="b">
        <f t="shared" si="1"/>
        <v>1</v>
      </c>
      <c r="K10" s="8" t="b">
        <f t="shared" si="0"/>
        <v>1</v>
      </c>
    </row>
    <row r="11" spans="1:11">
      <c r="A11" t="s">
        <v>6</v>
      </c>
      <c r="B11" t="s">
        <v>27</v>
      </c>
      <c r="C11" s="10">
        <v>39</v>
      </c>
      <c r="D11">
        <v>25</v>
      </c>
      <c r="E11">
        <v>114</v>
      </c>
      <c r="F11" s="8">
        <v>114</v>
      </c>
      <c r="G11">
        <v>119</v>
      </c>
      <c r="H11">
        <f>SUBSTITUTE(Table2[[#This Row],[Virat Kholi]],"*","")/Table2[[#This Row],['# Balls Faced K]] * 100</f>
        <v>156</v>
      </c>
      <c r="I11" s="8">
        <f>SUBSTITUTE(Table2[[#This Row],[Rohit Sharma]],"*","")/Table2[[#This Row],['# Balls Faced R]]*100</f>
        <v>95.798319327731093</v>
      </c>
      <c r="J11" s="8" t="b">
        <f t="shared" si="1"/>
        <v>0</v>
      </c>
      <c r="K11" s="8" t="b">
        <f t="shared" si="0"/>
        <v>1</v>
      </c>
    </row>
    <row r="12" spans="1:11">
      <c r="A12" t="s">
        <v>7</v>
      </c>
      <c r="B12">
        <v>60</v>
      </c>
      <c r="C12" s="10">
        <v>60</v>
      </c>
      <c r="D12">
        <v>56</v>
      </c>
      <c r="E12">
        <v>-1</v>
      </c>
      <c r="F12" s="8">
        <v>0</v>
      </c>
      <c r="H12">
        <f>SUBSTITUTE(Table2[[#This Row],[Virat Kholi]],"*","")/Table2[[#This Row],['# Balls Faced K]] * 100</f>
        <v>107.14285714285714</v>
      </c>
      <c r="I12" s="8">
        <v>0</v>
      </c>
      <c r="J12" s="8" t="b">
        <f t="shared" si="1"/>
        <v>1</v>
      </c>
      <c r="K12" s="8" t="b">
        <f t="shared" si="0"/>
        <v>1</v>
      </c>
    </row>
    <row r="13" spans="1:11">
      <c r="A13" t="s">
        <v>9</v>
      </c>
      <c r="B13" t="s">
        <v>28</v>
      </c>
      <c r="C13" s="10">
        <v>112</v>
      </c>
      <c r="D13">
        <v>95</v>
      </c>
      <c r="E13">
        <v>7</v>
      </c>
      <c r="F13" s="8">
        <v>7</v>
      </c>
      <c r="G13">
        <v>12</v>
      </c>
      <c r="H13">
        <f>SUBSTITUTE(Table2[[#This Row],[Virat Kholi]],"*","")/Table2[[#This Row],['# Balls Faced K]] * 100</f>
        <v>117.89473684210525</v>
      </c>
      <c r="I13" s="8">
        <f>SUBSTITUTE(Table2[[#This Row],[Rohit Sharma]],"*","")/Table2[[#This Row],['# Balls Faced R]]*100</f>
        <v>58.333333333333336</v>
      </c>
      <c r="J13" s="8" t="b">
        <f t="shared" si="1"/>
        <v>0</v>
      </c>
      <c r="K13" s="8" t="b">
        <f t="shared" si="0"/>
        <v>1</v>
      </c>
    </row>
    <row r="14" spans="1:11">
      <c r="A14" t="s">
        <v>8</v>
      </c>
      <c r="B14">
        <v>-1</v>
      </c>
      <c r="C14" s="10">
        <v>0</v>
      </c>
      <c r="E14">
        <v>264</v>
      </c>
      <c r="F14" s="8">
        <v>264</v>
      </c>
      <c r="G14">
        <v>173</v>
      </c>
      <c r="H14">
        <v>0</v>
      </c>
      <c r="I14" s="8">
        <f>SUBSTITUTE(Table2[[#This Row],[Rohit Sharma]],"*","")/Table2[[#This Row],['# Balls Faced R]]*100</f>
        <v>152.60115606936415</v>
      </c>
      <c r="J14" s="8" t="b">
        <f t="shared" si="1"/>
        <v>1</v>
      </c>
      <c r="K14" s="8" t="b">
        <f t="shared" si="0"/>
        <v>1</v>
      </c>
    </row>
    <row r="15" spans="1:11">
      <c r="A15" t="s">
        <v>4</v>
      </c>
      <c r="B15">
        <v>73</v>
      </c>
      <c r="C15" s="10">
        <v>73</v>
      </c>
      <c r="D15">
        <v>53</v>
      </c>
      <c r="E15">
        <v>30</v>
      </c>
      <c r="F15" s="8">
        <v>30</v>
      </c>
      <c r="G15">
        <v>50</v>
      </c>
      <c r="H15">
        <f>SUBSTITUTE(Table2[[#This Row],[Virat Kholi]],"*","")/Table2[[#This Row],['# Balls Faced K]] * 100</f>
        <v>137.73584905660377</v>
      </c>
      <c r="I15" s="8">
        <f>SUBSTITUTE(Table2[[#This Row],[Rohit Sharma]],"*","")/Table2[[#This Row],['# Balls Faced R]]*100</f>
        <v>60</v>
      </c>
      <c r="J15" s="8" t="b">
        <f>ISNUMBER(B15:B29)</f>
        <v>1</v>
      </c>
      <c r="K15" s="8" t="b">
        <f t="shared" si="0"/>
        <v>1</v>
      </c>
    </row>
    <row r="16" spans="1:11">
      <c r="A16" t="s">
        <v>3</v>
      </c>
      <c r="B16">
        <v>24</v>
      </c>
      <c r="C16" s="10">
        <v>24</v>
      </c>
      <c r="D16">
        <v>12</v>
      </c>
      <c r="E16">
        <v>12</v>
      </c>
      <c r="F16" s="8">
        <v>12</v>
      </c>
      <c r="G16">
        <v>10</v>
      </c>
      <c r="H16">
        <f>SUBSTITUTE(Table2[[#This Row],[Virat Kholi]],"*","")/Table2[[#This Row],['# Balls Faced K]] * 100</f>
        <v>200</v>
      </c>
      <c r="I16" s="8">
        <f>SUBSTITUTE(Table2[[#This Row],[Rohit Sharma]],"*","")/Table2[[#This Row],['# Balls Faced R]]*100</f>
        <v>120</v>
      </c>
      <c r="J16" s="8" t="b">
        <f t="shared" si="1"/>
        <v>1</v>
      </c>
      <c r="K16" s="8" t="b">
        <f t="shared" si="0"/>
        <v>1</v>
      </c>
    </row>
    <row r="17" spans="1:11">
      <c r="A17" t="s">
        <v>2</v>
      </c>
      <c r="B17">
        <v>42</v>
      </c>
      <c r="C17" s="10">
        <v>42</v>
      </c>
      <c r="D17">
        <v>29</v>
      </c>
      <c r="E17">
        <v>14</v>
      </c>
      <c r="F17" s="8">
        <v>14</v>
      </c>
      <c r="G17">
        <v>20</v>
      </c>
      <c r="H17">
        <f>SUBSTITUTE(Table2[[#This Row],[Virat Kholi]],"*","")/Table2[[#This Row],['# Balls Faced K]] * 100</f>
        <v>144.82758620689654</v>
      </c>
      <c r="I17" s="8">
        <f>SUBSTITUTE(Table2[[#This Row],[Rohit Sharma]],"*","")/Table2[[#This Row],['# Balls Faced R]]*100</f>
        <v>70</v>
      </c>
      <c r="J17" s="8" t="b">
        <f t="shared" si="1"/>
        <v>1</v>
      </c>
      <c r="K17" s="8" t="b">
        <f t="shared" si="0"/>
        <v>1</v>
      </c>
    </row>
    <row r="18" spans="1:11">
      <c r="A18" s="6" t="s">
        <v>24</v>
      </c>
      <c r="B18" s="7"/>
      <c r="C18" s="11">
        <f>SUM(C3:C17)</f>
        <v>711</v>
      </c>
      <c r="D18" s="7"/>
      <c r="E18" s="7"/>
      <c r="F18" s="9">
        <f>SUM(F3:F17)</f>
        <v>739</v>
      </c>
      <c r="G18" s="7"/>
      <c r="I18" s="8"/>
      <c r="J18" s="8"/>
      <c r="K18" s="8"/>
    </row>
    <row r="19" spans="1:11">
      <c r="A19" s="6" t="s">
        <v>25</v>
      </c>
      <c r="B19" s="7">
        <f>C18/(COUNTIF(B3:B17,"&lt;&gt;-1") - COUNTIF(J3:J17,"&lt;&gt;TRUE"))</f>
        <v>79</v>
      </c>
      <c r="C19" s="11"/>
      <c r="D19" s="7"/>
      <c r="E19" s="7">
        <f>F18/(COUNTIF(E3:E17,"&lt;&gt;-1")-COUNTIF(K3:K17,"&lt;&gt;TRUE"))</f>
        <v>67.181818181818187</v>
      </c>
      <c r="F19" s="9"/>
      <c r="G19" s="7"/>
      <c r="H19">
        <f>AVERAGE(H3:H17)</f>
        <v>110.59143155505582</v>
      </c>
      <c r="I19" s="8">
        <f>AVERAGE(I3:I17)</f>
        <v>74.834564681560494</v>
      </c>
      <c r="J19" s="8"/>
      <c r="K19" s="8"/>
    </row>
    <row r="20" spans="1:11" ht="37.5">
      <c r="I20" s="2" t="s">
        <v>14</v>
      </c>
      <c r="J20" s="4" t="s">
        <v>17</v>
      </c>
    </row>
    <row r="21" spans="1:11" ht="85.5">
      <c r="B21" t="s">
        <v>29</v>
      </c>
      <c r="C21" s="10" t="s">
        <v>30</v>
      </c>
      <c r="I21" s="2" t="s">
        <v>15</v>
      </c>
      <c r="J21" s="3" t="s">
        <v>16</v>
      </c>
    </row>
    <row r="22" spans="1:11">
      <c r="A22" t="s">
        <v>33</v>
      </c>
      <c r="B22">
        <v>711</v>
      </c>
      <c r="C22" s="10">
        <v>739</v>
      </c>
    </row>
    <row r="23" spans="1:11">
      <c r="A23" t="s">
        <v>34</v>
      </c>
      <c r="B23">
        <v>13</v>
      </c>
      <c r="C23" s="10">
        <v>13</v>
      </c>
    </row>
    <row r="24" spans="1:11" ht="30">
      <c r="A24" t="s">
        <v>35</v>
      </c>
      <c r="B24">
        <v>79</v>
      </c>
      <c r="C24" s="10">
        <v>67.182000000000002</v>
      </c>
      <c r="E24" s="1" t="s">
        <v>39</v>
      </c>
    </row>
    <row r="25" spans="1:11">
      <c r="A25" t="s">
        <v>36</v>
      </c>
      <c r="B25">
        <v>4</v>
      </c>
      <c r="C25" s="10">
        <v>2</v>
      </c>
    </row>
    <row r="26" spans="1:11">
      <c r="A26" t="s">
        <v>37</v>
      </c>
      <c r="B26">
        <f>STDEV(C3:C17)</f>
        <v>33.269033220527639</v>
      </c>
      <c r="C26" s="10">
        <f>STDEV(F3:F17)</f>
        <v>74.934701732972314</v>
      </c>
    </row>
    <row r="27" spans="1:11">
      <c r="A27" t="s">
        <v>38</v>
      </c>
      <c r="B27">
        <v>110.59</v>
      </c>
      <c r="C27" s="10">
        <v>74.83</v>
      </c>
    </row>
    <row r="29" spans="1:11" ht="219.75" customHeight="1">
      <c r="A29" t="s">
        <v>41</v>
      </c>
      <c r="B29" s="12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Parkavi C</cp:lastModifiedBy>
  <dcterms:created xsi:type="dcterms:W3CDTF">2020-02-29T01:13:29Z</dcterms:created>
  <dcterms:modified xsi:type="dcterms:W3CDTF">2020-03-10T16:38:14Z</dcterms:modified>
</cp:coreProperties>
</file>