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27.0.0.1\MyDocs\"/>
    </mc:Choice>
  </mc:AlternateContent>
  <bookViews>
    <workbookView xWindow="0" yWindow="0" windowWidth="28800" windowHeight="11610"/>
  </bookViews>
  <sheets>
    <sheet name="Schedule" sheetId="9" r:id="rId1"/>
    <sheet name="Emails and Info" sheetId="14" r:id="rId2"/>
    <sheet name="Cuts" sheetId="11" r:id="rId3"/>
    <sheet name="Scheduler" sheetId="8" state="hidden" r:id="rId4"/>
    <sheet name="Mon" sheetId="1" r:id="rId5"/>
    <sheet name="Tues" sheetId="2" r:id="rId6"/>
    <sheet name="Wed" sheetId="3" r:id="rId7"/>
    <sheet name="Thur" sheetId="4" r:id="rId8"/>
    <sheet name="Fri" sheetId="5" r:id="rId9"/>
    <sheet name="Sat" sheetId="6" r:id="rId10"/>
    <sheet name="Sun" sheetId="7" r:id="rId11"/>
  </sheets>
  <externalReferences>
    <externalReference r:id="rId12"/>
  </externalReferences>
  <definedNames>
    <definedName name="CutTimes" localSheetId="1">#REF!</definedName>
    <definedName name="CutTimes" localSheetId="0">#REF!</definedName>
    <definedName name="CutTimes">#REF!</definedName>
    <definedName name="OpenerCuts" localSheetId="1">[1]Schedule!$B$78:$B$90</definedName>
    <definedName name="OpenerCuts">Schedule!$B$79:$B$91</definedName>
    <definedName name="_xlnm.Print_Area" localSheetId="0">Schedule!$A$1:$L$60</definedName>
    <definedName name="_xlnm.Print_Area" localSheetId="3">Scheduler!$A$22:$AI$37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9" l="1"/>
  <c r="B33" i="9"/>
  <c r="B32" i="9"/>
  <c r="G1" i="9" l="1"/>
  <c r="H1" i="9" s="1"/>
  <c r="I1" i="9" s="1"/>
  <c r="J1" i="9" s="1"/>
  <c r="K1" i="9" s="1"/>
  <c r="L1" i="9" s="1"/>
  <c r="T17" i="1" l="1"/>
  <c r="AG59" i="8"/>
  <c r="AG60" i="8"/>
  <c r="AG61" i="8"/>
  <c r="R59" i="8"/>
  <c r="R60" i="8"/>
  <c r="R61" i="8"/>
  <c r="M59" i="8"/>
  <c r="M60" i="8"/>
  <c r="M61" i="8"/>
  <c r="H59" i="8"/>
  <c r="H60" i="8"/>
  <c r="H61" i="8"/>
  <c r="C59" i="8"/>
  <c r="C60" i="8"/>
  <c r="C61" i="8"/>
  <c r="C3" i="1"/>
  <c r="A1" i="11"/>
  <c r="D1" i="11" s="1"/>
  <c r="B5" i="9"/>
  <c r="B6" i="9" s="1"/>
  <c r="B7" i="9" s="1"/>
  <c r="B8" i="9" s="1"/>
  <c r="B12" i="9"/>
  <c r="B13" i="9" s="1"/>
  <c r="B14" i="9" s="1"/>
  <c r="B15" i="9" s="1"/>
  <c r="B16" i="9" s="1"/>
  <c r="L42" i="9"/>
  <c r="L43" i="9" s="1"/>
  <c r="K42" i="9"/>
  <c r="K43" i="9" s="1"/>
  <c r="J42" i="9"/>
  <c r="J43" i="9" s="1"/>
  <c r="I42" i="9"/>
  <c r="I43" i="9" s="1"/>
  <c r="H42" i="9"/>
  <c r="H43" i="9" s="1"/>
  <c r="G42" i="9"/>
  <c r="G43" i="9" s="1"/>
  <c r="F42" i="9"/>
  <c r="F43" i="9" s="1"/>
  <c r="L58" i="9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K58" i="9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J58" i="9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I58" i="9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H58" i="9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G58" i="9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F58" i="9"/>
  <c r="F59" i="9" s="1"/>
  <c r="AF61" i="8"/>
  <c r="AF60" i="8"/>
  <c r="AF59" i="8"/>
  <c r="AF58" i="8"/>
  <c r="AF57" i="8"/>
  <c r="AF56" i="8"/>
  <c r="AF55" i="8"/>
  <c r="AF54" i="8"/>
  <c r="AF53" i="8"/>
  <c r="AF52" i="8"/>
  <c r="AF51" i="8"/>
  <c r="AF50" i="8"/>
  <c r="AF49" i="8"/>
  <c r="AF48" i="8"/>
  <c r="AF47" i="8"/>
  <c r="AF46" i="8"/>
  <c r="AF45" i="8"/>
  <c r="AF44" i="8"/>
  <c r="AF43" i="8"/>
  <c r="AF42" i="8"/>
  <c r="AF41" i="8"/>
  <c r="AF40" i="8"/>
  <c r="AF39" i="8"/>
  <c r="AF38" i="8"/>
  <c r="AF37" i="8"/>
  <c r="AF36" i="8"/>
  <c r="AF35" i="8"/>
  <c r="AF34" i="8"/>
  <c r="AF33" i="8"/>
  <c r="AF32" i="8"/>
  <c r="AF31" i="8"/>
  <c r="AF30" i="8"/>
  <c r="AF29" i="8"/>
  <c r="AF28" i="8"/>
  <c r="AF27" i="8"/>
  <c r="AF26" i="8"/>
  <c r="AA61" i="8"/>
  <c r="AA60" i="8"/>
  <c r="AA59" i="8"/>
  <c r="AA58" i="8"/>
  <c r="AA57" i="8"/>
  <c r="AA56" i="8"/>
  <c r="AA55" i="8"/>
  <c r="AA54" i="8"/>
  <c r="AA53" i="8"/>
  <c r="AA52" i="8"/>
  <c r="AA51" i="8"/>
  <c r="AA50" i="8"/>
  <c r="AA49" i="8"/>
  <c r="AA48" i="8"/>
  <c r="AA47" i="8"/>
  <c r="AA46" i="8"/>
  <c r="AA45" i="8"/>
  <c r="AA44" i="8"/>
  <c r="AA43" i="8"/>
  <c r="AA42" i="8"/>
  <c r="AA41" i="8"/>
  <c r="AA40" i="8"/>
  <c r="AA39" i="8"/>
  <c r="AA38" i="8"/>
  <c r="AA37" i="8"/>
  <c r="AA36" i="8"/>
  <c r="AA35" i="8"/>
  <c r="AA34" i="8"/>
  <c r="AA33" i="8"/>
  <c r="AA32" i="8"/>
  <c r="AA31" i="8"/>
  <c r="AA30" i="8"/>
  <c r="AA29" i="8"/>
  <c r="AA28" i="8"/>
  <c r="AA27" i="8"/>
  <c r="AA26" i="8"/>
  <c r="V61" i="8"/>
  <c r="V60" i="8"/>
  <c r="V59" i="8"/>
  <c r="V58" i="8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26" i="8"/>
  <c r="D59" i="8"/>
  <c r="I59" i="8"/>
  <c r="N59" i="8"/>
  <c r="S59" i="8"/>
  <c r="AH59" i="8"/>
  <c r="D60" i="8"/>
  <c r="I60" i="8"/>
  <c r="N60" i="8"/>
  <c r="S60" i="8"/>
  <c r="AH60" i="8"/>
  <c r="D61" i="8"/>
  <c r="I61" i="8"/>
  <c r="N61" i="8"/>
  <c r="S61" i="8"/>
  <c r="AH61" i="8"/>
  <c r="S5" i="7"/>
  <c r="T5" i="7"/>
  <c r="U5" i="7"/>
  <c r="V5" i="7"/>
  <c r="W5" i="7"/>
  <c r="S6" i="7"/>
  <c r="T6" i="7"/>
  <c r="U6" i="7"/>
  <c r="V6" i="7"/>
  <c r="W6" i="7"/>
  <c r="S7" i="7"/>
  <c r="T7" i="7"/>
  <c r="U7" i="7"/>
  <c r="V7" i="7"/>
  <c r="W7" i="7"/>
  <c r="S8" i="7"/>
  <c r="T8" i="7"/>
  <c r="U8" i="7"/>
  <c r="V8" i="7"/>
  <c r="W8" i="7"/>
  <c r="S9" i="7"/>
  <c r="T9" i="7"/>
  <c r="U9" i="7"/>
  <c r="V9" i="7"/>
  <c r="W9" i="7"/>
  <c r="S10" i="7"/>
  <c r="T10" i="7"/>
  <c r="U10" i="7"/>
  <c r="V10" i="7"/>
  <c r="W10" i="7"/>
  <c r="S11" i="7"/>
  <c r="T11" i="7"/>
  <c r="U11" i="7"/>
  <c r="V11" i="7"/>
  <c r="W11" i="7"/>
  <c r="S12" i="7"/>
  <c r="T12" i="7"/>
  <c r="U12" i="7"/>
  <c r="V12" i="7"/>
  <c r="W12" i="7"/>
  <c r="S13" i="7"/>
  <c r="T13" i="7"/>
  <c r="U13" i="7"/>
  <c r="V13" i="7"/>
  <c r="W13" i="7"/>
  <c r="S14" i="7"/>
  <c r="T14" i="7"/>
  <c r="U14" i="7"/>
  <c r="V14" i="7"/>
  <c r="W14" i="7"/>
  <c r="S15" i="7"/>
  <c r="T15" i="7"/>
  <c r="U15" i="7"/>
  <c r="V15" i="7"/>
  <c r="W15" i="7"/>
  <c r="S16" i="7"/>
  <c r="T16" i="7"/>
  <c r="U16" i="7"/>
  <c r="V16" i="7"/>
  <c r="W16" i="7"/>
  <c r="S17" i="7"/>
  <c r="T17" i="7"/>
  <c r="U17" i="7"/>
  <c r="V17" i="7"/>
  <c r="W17" i="7"/>
  <c r="S18" i="7"/>
  <c r="T18" i="7"/>
  <c r="U18" i="7"/>
  <c r="V18" i="7"/>
  <c r="W18" i="7"/>
  <c r="S19" i="7"/>
  <c r="T19" i="7"/>
  <c r="U19" i="7"/>
  <c r="V19" i="7"/>
  <c r="W19" i="7"/>
  <c r="S20" i="7"/>
  <c r="T20" i="7"/>
  <c r="U20" i="7"/>
  <c r="V20" i="7"/>
  <c r="W20" i="7"/>
  <c r="S21" i="7"/>
  <c r="T21" i="7"/>
  <c r="U21" i="7"/>
  <c r="V21" i="7"/>
  <c r="W21" i="7"/>
  <c r="S22" i="7"/>
  <c r="T22" i="7"/>
  <c r="U22" i="7"/>
  <c r="V22" i="7"/>
  <c r="W22" i="7"/>
  <c r="S23" i="7"/>
  <c r="T23" i="7"/>
  <c r="U23" i="7"/>
  <c r="V23" i="7"/>
  <c r="W23" i="7"/>
  <c r="S24" i="7"/>
  <c r="T24" i="7"/>
  <c r="U24" i="7"/>
  <c r="V24" i="7"/>
  <c r="W24" i="7"/>
  <c r="S25" i="7"/>
  <c r="T25" i="7"/>
  <c r="U25" i="7"/>
  <c r="V25" i="7"/>
  <c r="W25" i="7"/>
  <c r="S26" i="7"/>
  <c r="T26" i="7"/>
  <c r="U26" i="7"/>
  <c r="V26" i="7"/>
  <c r="W26" i="7"/>
  <c r="S27" i="7"/>
  <c r="T27" i="7"/>
  <c r="U27" i="7"/>
  <c r="V27" i="7"/>
  <c r="W27" i="7"/>
  <c r="S28" i="7"/>
  <c r="T28" i="7"/>
  <c r="U28" i="7"/>
  <c r="V28" i="7"/>
  <c r="W28" i="7"/>
  <c r="S29" i="7"/>
  <c r="T29" i="7"/>
  <c r="U29" i="7"/>
  <c r="V29" i="7"/>
  <c r="W29" i="7"/>
  <c r="S30" i="7"/>
  <c r="T30" i="7"/>
  <c r="U30" i="7"/>
  <c r="V30" i="7"/>
  <c r="W30" i="7"/>
  <c r="S31" i="7"/>
  <c r="T31" i="7"/>
  <c r="U31" i="7"/>
  <c r="V31" i="7"/>
  <c r="W31" i="7"/>
  <c r="S32" i="7"/>
  <c r="T32" i="7"/>
  <c r="U32" i="7"/>
  <c r="V32" i="7"/>
  <c r="W32" i="7"/>
  <c r="S33" i="7"/>
  <c r="T33" i="7"/>
  <c r="U33" i="7"/>
  <c r="V33" i="7"/>
  <c r="W33" i="7"/>
  <c r="S34" i="7"/>
  <c r="T34" i="7"/>
  <c r="U34" i="7"/>
  <c r="V34" i="7"/>
  <c r="W34" i="7"/>
  <c r="S35" i="7"/>
  <c r="T35" i="7"/>
  <c r="U35" i="7"/>
  <c r="V35" i="7"/>
  <c r="W35" i="7"/>
  <c r="S36" i="7"/>
  <c r="T36" i="7"/>
  <c r="U36" i="7"/>
  <c r="V36" i="7"/>
  <c r="W36" i="7"/>
  <c r="S37" i="7"/>
  <c r="T37" i="7"/>
  <c r="U37" i="7"/>
  <c r="V37" i="7"/>
  <c r="W37" i="7"/>
  <c r="S38" i="7"/>
  <c r="T38" i="7"/>
  <c r="U38" i="7"/>
  <c r="V38" i="7"/>
  <c r="W38" i="7"/>
  <c r="S39" i="7"/>
  <c r="T39" i="7"/>
  <c r="U39" i="7"/>
  <c r="V39" i="7"/>
  <c r="W39" i="7"/>
  <c r="S40" i="7"/>
  <c r="T40" i="7"/>
  <c r="U40" i="7"/>
  <c r="V40" i="7"/>
  <c r="W40" i="7"/>
  <c r="S41" i="7"/>
  <c r="T41" i="7"/>
  <c r="U41" i="7"/>
  <c r="V41" i="7"/>
  <c r="W41" i="7"/>
  <c r="S42" i="7"/>
  <c r="T42" i="7"/>
  <c r="U42" i="7"/>
  <c r="V42" i="7"/>
  <c r="W42" i="7"/>
  <c r="S43" i="7"/>
  <c r="T43" i="7"/>
  <c r="U43" i="7"/>
  <c r="V43" i="7"/>
  <c r="W43" i="7"/>
  <c r="S44" i="7"/>
  <c r="T44" i="7"/>
  <c r="U44" i="7"/>
  <c r="V44" i="7"/>
  <c r="W44" i="7"/>
  <c r="S45" i="7"/>
  <c r="T45" i="7"/>
  <c r="U45" i="7"/>
  <c r="V45" i="7"/>
  <c r="W45" i="7"/>
  <c r="S46" i="7"/>
  <c r="T46" i="7"/>
  <c r="U46" i="7"/>
  <c r="V46" i="7"/>
  <c r="W46" i="7"/>
  <c r="S47" i="7"/>
  <c r="T47" i="7"/>
  <c r="U47" i="7"/>
  <c r="V47" i="7"/>
  <c r="W47" i="7"/>
  <c r="S48" i="7"/>
  <c r="T48" i="7"/>
  <c r="U48" i="7"/>
  <c r="V48" i="7"/>
  <c r="W48" i="7"/>
  <c r="S49" i="7"/>
  <c r="T49" i="7"/>
  <c r="U49" i="7"/>
  <c r="V49" i="7"/>
  <c r="W49" i="7"/>
  <c r="S50" i="7"/>
  <c r="T50" i="7"/>
  <c r="U50" i="7"/>
  <c r="V50" i="7"/>
  <c r="W50" i="7"/>
  <c r="S51" i="7"/>
  <c r="T51" i="7"/>
  <c r="U51" i="7"/>
  <c r="V51" i="7"/>
  <c r="W51" i="7"/>
  <c r="S52" i="7"/>
  <c r="T52" i="7"/>
  <c r="U52" i="7"/>
  <c r="V52" i="7"/>
  <c r="W52" i="7"/>
  <c r="S53" i="7"/>
  <c r="T53" i="7"/>
  <c r="U53" i="7"/>
  <c r="V53" i="7"/>
  <c r="W53" i="7"/>
  <c r="S54" i="7"/>
  <c r="T54" i="7"/>
  <c r="U54" i="7"/>
  <c r="V54" i="7"/>
  <c r="W54" i="7"/>
  <c r="S55" i="7"/>
  <c r="T55" i="7"/>
  <c r="U55" i="7"/>
  <c r="V55" i="7"/>
  <c r="W55" i="7"/>
  <c r="S56" i="7"/>
  <c r="T56" i="7"/>
  <c r="U56" i="7"/>
  <c r="V56" i="7"/>
  <c r="W56" i="7"/>
  <c r="S57" i="7"/>
  <c r="T57" i="7"/>
  <c r="U57" i="7"/>
  <c r="V57" i="7"/>
  <c r="W57" i="7"/>
  <c r="S58" i="7"/>
  <c r="T58" i="7"/>
  <c r="U58" i="7"/>
  <c r="V58" i="7"/>
  <c r="W58" i="7"/>
  <c r="S59" i="7"/>
  <c r="T59" i="7"/>
  <c r="U59" i="7"/>
  <c r="V59" i="7"/>
  <c r="W59" i="7"/>
  <c r="S60" i="7"/>
  <c r="T60" i="7"/>
  <c r="U60" i="7"/>
  <c r="V60" i="7"/>
  <c r="W60" i="7"/>
  <c r="S61" i="7"/>
  <c r="T61" i="7"/>
  <c r="U61" i="7"/>
  <c r="V61" i="7"/>
  <c r="W61" i="7"/>
  <c r="S62" i="7"/>
  <c r="T62" i="7"/>
  <c r="U62" i="7"/>
  <c r="V62" i="7"/>
  <c r="W62" i="7"/>
  <c r="S63" i="7"/>
  <c r="T63" i="7"/>
  <c r="U63" i="7"/>
  <c r="V63" i="7"/>
  <c r="W63" i="7"/>
  <c r="T4" i="7"/>
  <c r="U4" i="7"/>
  <c r="V4" i="7"/>
  <c r="W4" i="7"/>
  <c r="S4" i="7"/>
  <c r="S5" i="6"/>
  <c r="T5" i="6"/>
  <c r="U5" i="6"/>
  <c r="V5" i="6"/>
  <c r="W5" i="6"/>
  <c r="S6" i="6"/>
  <c r="T6" i="6"/>
  <c r="U6" i="6"/>
  <c r="V6" i="6"/>
  <c r="W6" i="6"/>
  <c r="S7" i="6"/>
  <c r="T7" i="6"/>
  <c r="U7" i="6"/>
  <c r="V7" i="6"/>
  <c r="W7" i="6"/>
  <c r="S8" i="6"/>
  <c r="T8" i="6"/>
  <c r="U8" i="6"/>
  <c r="V8" i="6"/>
  <c r="W8" i="6"/>
  <c r="S9" i="6"/>
  <c r="T9" i="6"/>
  <c r="U9" i="6"/>
  <c r="V9" i="6"/>
  <c r="W9" i="6"/>
  <c r="S10" i="6"/>
  <c r="T10" i="6"/>
  <c r="U10" i="6"/>
  <c r="V10" i="6"/>
  <c r="W10" i="6"/>
  <c r="S11" i="6"/>
  <c r="T11" i="6"/>
  <c r="U11" i="6"/>
  <c r="V11" i="6"/>
  <c r="W11" i="6"/>
  <c r="S12" i="6"/>
  <c r="T12" i="6"/>
  <c r="U12" i="6"/>
  <c r="V12" i="6"/>
  <c r="W12" i="6"/>
  <c r="S13" i="6"/>
  <c r="T13" i="6"/>
  <c r="U13" i="6"/>
  <c r="V13" i="6"/>
  <c r="W13" i="6"/>
  <c r="S14" i="6"/>
  <c r="T14" i="6"/>
  <c r="U14" i="6"/>
  <c r="V14" i="6"/>
  <c r="W14" i="6"/>
  <c r="S15" i="6"/>
  <c r="T15" i="6"/>
  <c r="U15" i="6"/>
  <c r="V15" i="6"/>
  <c r="W15" i="6"/>
  <c r="S16" i="6"/>
  <c r="T16" i="6"/>
  <c r="U16" i="6"/>
  <c r="V16" i="6"/>
  <c r="W16" i="6"/>
  <c r="S17" i="6"/>
  <c r="T17" i="6"/>
  <c r="U17" i="6"/>
  <c r="V17" i="6"/>
  <c r="W17" i="6"/>
  <c r="S18" i="6"/>
  <c r="T18" i="6"/>
  <c r="U18" i="6"/>
  <c r="V18" i="6"/>
  <c r="W18" i="6"/>
  <c r="S19" i="6"/>
  <c r="T19" i="6"/>
  <c r="U19" i="6"/>
  <c r="V19" i="6"/>
  <c r="W19" i="6"/>
  <c r="S20" i="6"/>
  <c r="T20" i="6"/>
  <c r="U20" i="6"/>
  <c r="V20" i="6"/>
  <c r="W20" i="6"/>
  <c r="S21" i="6"/>
  <c r="T21" i="6"/>
  <c r="U21" i="6"/>
  <c r="V21" i="6"/>
  <c r="W21" i="6"/>
  <c r="S22" i="6"/>
  <c r="T22" i="6"/>
  <c r="U22" i="6"/>
  <c r="V22" i="6"/>
  <c r="W22" i="6"/>
  <c r="S23" i="6"/>
  <c r="T23" i="6"/>
  <c r="U23" i="6"/>
  <c r="V23" i="6"/>
  <c r="W23" i="6"/>
  <c r="S24" i="6"/>
  <c r="T24" i="6"/>
  <c r="U24" i="6"/>
  <c r="V24" i="6"/>
  <c r="W24" i="6"/>
  <c r="S25" i="6"/>
  <c r="T25" i="6"/>
  <c r="U25" i="6"/>
  <c r="V25" i="6"/>
  <c r="W25" i="6"/>
  <c r="S26" i="6"/>
  <c r="T26" i="6"/>
  <c r="U26" i="6"/>
  <c r="V26" i="6"/>
  <c r="W26" i="6"/>
  <c r="S27" i="6"/>
  <c r="T27" i="6"/>
  <c r="U27" i="6"/>
  <c r="V27" i="6"/>
  <c r="W27" i="6"/>
  <c r="S28" i="6"/>
  <c r="T28" i="6"/>
  <c r="U28" i="6"/>
  <c r="V28" i="6"/>
  <c r="W28" i="6"/>
  <c r="S29" i="6"/>
  <c r="T29" i="6"/>
  <c r="U29" i="6"/>
  <c r="V29" i="6"/>
  <c r="W29" i="6"/>
  <c r="S30" i="6"/>
  <c r="T30" i="6"/>
  <c r="U30" i="6"/>
  <c r="V30" i="6"/>
  <c r="W30" i="6"/>
  <c r="S31" i="6"/>
  <c r="T31" i="6"/>
  <c r="U31" i="6"/>
  <c r="V31" i="6"/>
  <c r="W31" i="6"/>
  <c r="S32" i="6"/>
  <c r="T32" i="6"/>
  <c r="U32" i="6"/>
  <c r="V32" i="6"/>
  <c r="W32" i="6"/>
  <c r="S33" i="6"/>
  <c r="T33" i="6"/>
  <c r="U33" i="6"/>
  <c r="V33" i="6"/>
  <c r="W33" i="6"/>
  <c r="S34" i="6"/>
  <c r="T34" i="6"/>
  <c r="U34" i="6"/>
  <c r="V34" i="6"/>
  <c r="W34" i="6"/>
  <c r="S35" i="6"/>
  <c r="T35" i="6"/>
  <c r="U35" i="6"/>
  <c r="V35" i="6"/>
  <c r="W35" i="6"/>
  <c r="S36" i="6"/>
  <c r="T36" i="6"/>
  <c r="U36" i="6"/>
  <c r="V36" i="6"/>
  <c r="W36" i="6"/>
  <c r="S37" i="6"/>
  <c r="T37" i="6"/>
  <c r="U37" i="6"/>
  <c r="V37" i="6"/>
  <c r="W37" i="6"/>
  <c r="S38" i="6"/>
  <c r="T38" i="6"/>
  <c r="U38" i="6"/>
  <c r="V38" i="6"/>
  <c r="W38" i="6"/>
  <c r="S39" i="6"/>
  <c r="T39" i="6"/>
  <c r="U39" i="6"/>
  <c r="V39" i="6"/>
  <c r="W39" i="6"/>
  <c r="S40" i="6"/>
  <c r="T40" i="6"/>
  <c r="U40" i="6"/>
  <c r="V40" i="6"/>
  <c r="W40" i="6"/>
  <c r="S41" i="6"/>
  <c r="T41" i="6"/>
  <c r="U41" i="6"/>
  <c r="V41" i="6"/>
  <c r="W41" i="6"/>
  <c r="S42" i="6"/>
  <c r="T42" i="6"/>
  <c r="U42" i="6"/>
  <c r="V42" i="6"/>
  <c r="W42" i="6"/>
  <c r="S43" i="6"/>
  <c r="T43" i="6"/>
  <c r="U43" i="6"/>
  <c r="V43" i="6"/>
  <c r="W43" i="6"/>
  <c r="S44" i="6"/>
  <c r="T44" i="6"/>
  <c r="U44" i="6"/>
  <c r="V44" i="6"/>
  <c r="W44" i="6"/>
  <c r="S45" i="6"/>
  <c r="T45" i="6"/>
  <c r="U45" i="6"/>
  <c r="V45" i="6"/>
  <c r="W45" i="6"/>
  <c r="S46" i="6"/>
  <c r="T46" i="6"/>
  <c r="U46" i="6"/>
  <c r="V46" i="6"/>
  <c r="W46" i="6"/>
  <c r="S47" i="6"/>
  <c r="T47" i="6"/>
  <c r="U47" i="6"/>
  <c r="V47" i="6"/>
  <c r="W47" i="6"/>
  <c r="S48" i="6"/>
  <c r="T48" i="6"/>
  <c r="U48" i="6"/>
  <c r="V48" i="6"/>
  <c r="W48" i="6"/>
  <c r="S49" i="6"/>
  <c r="T49" i="6"/>
  <c r="U49" i="6"/>
  <c r="V49" i="6"/>
  <c r="W49" i="6"/>
  <c r="S50" i="6"/>
  <c r="T50" i="6"/>
  <c r="U50" i="6"/>
  <c r="V50" i="6"/>
  <c r="W50" i="6"/>
  <c r="S51" i="6"/>
  <c r="T51" i="6"/>
  <c r="U51" i="6"/>
  <c r="V51" i="6"/>
  <c r="W51" i="6"/>
  <c r="S52" i="6"/>
  <c r="T52" i="6"/>
  <c r="U52" i="6"/>
  <c r="V52" i="6"/>
  <c r="W52" i="6"/>
  <c r="S53" i="6"/>
  <c r="T53" i="6"/>
  <c r="U53" i="6"/>
  <c r="V53" i="6"/>
  <c r="W53" i="6"/>
  <c r="S54" i="6"/>
  <c r="T54" i="6"/>
  <c r="U54" i="6"/>
  <c r="V54" i="6"/>
  <c r="W54" i="6"/>
  <c r="S55" i="6"/>
  <c r="T55" i="6"/>
  <c r="U55" i="6"/>
  <c r="V55" i="6"/>
  <c r="W55" i="6"/>
  <c r="S56" i="6"/>
  <c r="T56" i="6"/>
  <c r="U56" i="6"/>
  <c r="V56" i="6"/>
  <c r="W56" i="6"/>
  <c r="S57" i="6"/>
  <c r="T57" i="6"/>
  <c r="U57" i="6"/>
  <c r="V57" i="6"/>
  <c r="W57" i="6"/>
  <c r="S58" i="6"/>
  <c r="T58" i="6"/>
  <c r="U58" i="6"/>
  <c r="V58" i="6"/>
  <c r="W58" i="6"/>
  <c r="S59" i="6"/>
  <c r="T59" i="6"/>
  <c r="U59" i="6"/>
  <c r="V59" i="6"/>
  <c r="W59" i="6"/>
  <c r="S60" i="6"/>
  <c r="T60" i="6"/>
  <c r="U60" i="6"/>
  <c r="V60" i="6"/>
  <c r="W60" i="6"/>
  <c r="S61" i="6"/>
  <c r="T61" i="6"/>
  <c r="U61" i="6"/>
  <c r="V61" i="6"/>
  <c r="W61" i="6"/>
  <c r="S62" i="6"/>
  <c r="T62" i="6"/>
  <c r="U62" i="6"/>
  <c r="V62" i="6"/>
  <c r="W62" i="6"/>
  <c r="S63" i="6"/>
  <c r="T63" i="6"/>
  <c r="U63" i="6"/>
  <c r="V63" i="6"/>
  <c r="W63" i="6"/>
  <c r="S64" i="6"/>
  <c r="T64" i="6"/>
  <c r="U64" i="6"/>
  <c r="V64" i="6"/>
  <c r="W64" i="6"/>
  <c r="S65" i="6"/>
  <c r="T65" i="6"/>
  <c r="U65" i="6"/>
  <c r="V65" i="6"/>
  <c r="W65" i="6"/>
  <c r="S66" i="6"/>
  <c r="T66" i="6"/>
  <c r="U66" i="6"/>
  <c r="V66" i="6"/>
  <c r="W66" i="6"/>
  <c r="S67" i="6"/>
  <c r="T67" i="6"/>
  <c r="U67" i="6"/>
  <c r="V67" i="6"/>
  <c r="W67" i="6"/>
  <c r="T4" i="6"/>
  <c r="U4" i="6"/>
  <c r="V4" i="6"/>
  <c r="W4" i="6"/>
  <c r="S4" i="6"/>
  <c r="S5" i="5"/>
  <c r="T5" i="5"/>
  <c r="U5" i="5"/>
  <c r="V5" i="5"/>
  <c r="W5" i="5"/>
  <c r="S6" i="5"/>
  <c r="T6" i="5"/>
  <c r="U6" i="5"/>
  <c r="V6" i="5"/>
  <c r="W6" i="5"/>
  <c r="S7" i="5"/>
  <c r="T7" i="5"/>
  <c r="U7" i="5"/>
  <c r="V7" i="5"/>
  <c r="W7" i="5"/>
  <c r="S8" i="5"/>
  <c r="T8" i="5"/>
  <c r="U8" i="5"/>
  <c r="V8" i="5"/>
  <c r="W8" i="5"/>
  <c r="S9" i="5"/>
  <c r="T9" i="5"/>
  <c r="U9" i="5"/>
  <c r="V9" i="5"/>
  <c r="W9" i="5"/>
  <c r="S10" i="5"/>
  <c r="T10" i="5"/>
  <c r="U10" i="5"/>
  <c r="V10" i="5"/>
  <c r="W10" i="5"/>
  <c r="S11" i="5"/>
  <c r="T11" i="5"/>
  <c r="U11" i="5"/>
  <c r="V11" i="5"/>
  <c r="W11" i="5"/>
  <c r="S12" i="5"/>
  <c r="T12" i="5"/>
  <c r="U12" i="5"/>
  <c r="V12" i="5"/>
  <c r="W12" i="5"/>
  <c r="S13" i="5"/>
  <c r="T13" i="5"/>
  <c r="U13" i="5"/>
  <c r="V13" i="5"/>
  <c r="W13" i="5"/>
  <c r="S14" i="5"/>
  <c r="T14" i="5"/>
  <c r="U14" i="5"/>
  <c r="V14" i="5"/>
  <c r="W14" i="5"/>
  <c r="S15" i="5"/>
  <c r="T15" i="5"/>
  <c r="U15" i="5"/>
  <c r="V15" i="5"/>
  <c r="W15" i="5"/>
  <c r="S16" i="5"/>
  <c r="T16" i="5"/>
  <c r="U16" i="5"/>
  <c r="V16" i="5"/>
  <c r="W16" i="5"/>
  <c r="S17" i="5"/>
  <c r="T17" i="5"/>
  <c r="U17" i="5"/>
  <c r="V17" i="5"/>
  <c r="W17" i="5"/>
  <c r="S18" i="5"/>
  <c r="T18" i="5"/>
  <c r="U18" i="5"/>
  <c r="V18" i="5"/>
  <c r="W18" i="5"/>
  <c r="S19" i="5"/>
  <c r="T19" i="5"/>
  <c r="U19" i="5"/>
  <c r="V19" i="5"/>
  <c r="W19" i="5"/>
  <c r="S20" i="5"/>
  <c r="T20" i="5"/>
  <c r="U20" i="5"/>
  <c r="V20" i="5"/>
  <c r="W20" i="5"/>
  <c r="S21" i="5"/>
  <c r="T21" i="5"/>
  <c r="U21" i="5"/>
  <c r="V21" i="5"/>
  <c r="W21" i="5"/>
  <c r="S22" i="5"/>
  <c r="T22" i="5"/>
  <c r="U22" i="5"/>
  <c r="V22" i="5"/>
  <c r="W22" i="5"/>
  <c r="S23" i="5"/>
  <c r="T23" i="5"/>
  <c r="U23" i="5"/>
  <c r="V23" i="5"/>
  <c r="W23" i="5"/>
  <c r="S24" i="5"/>
  <c r="T24" i="5"/>
  <c r="U24" i="5"/>
  <c r="V24" i="5"/>
  <c r="W24" i="5"/>
  <c r="S25" i="5"/>
  <c r="T25" i="5"/>
  <c r="U25" i="5"/>
  <c r="V25" i="5"/>
  <c r="W25" i="5"/>
  <c r="S26" i="5"/>
  <c r="T26" i="5"/>
  <c r="U26" i="5"/>
  <c r="V26" i="5"/>
  <c r="W26" i="5"/>
  <c r="S27" i="5"/>
  <c r="T27" i="5"/>
  <c r="U27" i="5"/>
  <c r="V27" i="5"/>
  <c r="W27" i="5"/>
  <c r="S28" i="5"/>
  <c r="T28" i="5"/>
  <c r="U28" i="5"/>
  <c r="V28" i="5"/>
  <c r="W28" i="5"/>
  <c r="S29" i="5"/>
  <c r="T29" i="5"/>
  <c r="U29" i="5"/>
  <c r="V29" i="5"/>
  <c r="W29" i="5"/>
  <c r="S30" i="5"/>
  <c r="T30" i="5"/>
  <c r="U30" i="5"/>
  <c r="V30" i="5"/>
  <c r="W30" i="5"/>
  <c r="S31" i="5"/>
  <c r="T31" i="5"/>
  <c r="U31" i="5"/>
  <c r="V31" i="5"/>
  <c r="W31" i="5"/>
  <c r="S32" i="5"/>
  <c r="T32" i="5"/>
  <c r="U32" i="5"/>
  <c r="V32" i="5"/>
  <c r="W32" i="5"/>
  <c r="S33" i="5"/>
  <c r="T33" i="5"/>
  <c r="U33" i="5"/>
  <c r="V33" i="5"/>
  <c r="W33" i="5"/>
  <c r="S34" i="5"/>
  <c r="T34" i="5"/>
  <c r="U34" i="5"/>
  <c r="V34" i="5"/>
  <c r="W34" i="5"/>
  <c r="S35" i="5"/>
  <c r="T35" i="5"/>
  <c r="U35" i="5"/>
  <c r="V35" i="5"/>
  <c r="W35" i="5"/>
  <c r="S36" i="5"/>
  <c r="T36" i="5"/>
  <c r="U36" i="5"/>
  <c r="V36" i="5"/>
  <c r="W36" i="5"/>
  <c r="S37" i="5"/>
  <c r="T37" i="5"/>
  <c r="U37" i="5"/>
  <c r="V37" i="5"/>
  <c r="W37" i="5"/>
  <c r="S38" i="5"/>
  <c r="T38" i="5"/>
  <c r="U38" i="5"/>
  <c r="V38" i="5"/>
  <c r="W38" i="5"/>
  <c r="S39" i="5"/>
  <c r="T39" i="5"/>
  <c r="U39" i="5"/>
  <c r="V39" i="5"/>
  <c r="W39" i="5"/>
  <c r="S40" i="5"/>
  <c r="T40" i="5"/>
  <c r="U40" i="5"/>
  <c r="V40" i="5"/>
  <c r="W40" i="5"/>
  <c r="S41" i="5"/>
  <c r="T41" i="5"/>
  <c r="U41" i="5"/>
  <c r="V41" i="5"/>
  <c r="W41" i="5"/>
  <c r="S42" i="5"/>
  <c r="T42" i="5"/>
  <c r="U42" i="5"/>
  <c r="V42" i="5"/>
  <c r="W42" i="5"/>
  <c r="S43" i="5"/>
  <c r="T43" i="5"/>
  <c r="U43" i="5"/>
  <c r="V43" i="5"/>
  <c r="W43" i="5"/>
  <c r="S44" i="5"/>
  <c r="T44" i="5"/>
  <c r="U44" i="5"/>
  <c r="V44" i="5"/>
  <c r="W44" i="5"/>
  <c r="S45" i="5"/>
  <c r="T45" i="5"/>
  <c r="U45" i="5"/>
  <c r="V45" i="5"/>
  <c r="W45" i="5"/>
  <c r="S46" i="5"/>
  <c r="T46" i="5"/>
  <c r="U46" i="5"/>
  <c r="V46" i="5"/>
  <c r="W46" i="5"/>
  <c r="S47" i="5"/>
  <c r="T47" i="5"/>
  <c r="U47" i="5"/>
  <c r="V47" i="5"/>
  <c r="W47" i="5"/>
  <c r="S48" i="5"/>
  <c r="T48" i="5"/>
  <c r="U48" i="5"/>
  <c r="V48" i="5"/>
  <c r="W48" i="5"/>
  <c r="S49" i="5"/>
  <c r="T49" i="5"/>
  <c r="U49" i="5"/>
  <c r="V49" i="5"/>
  <c r="W49" i="5"/>
  <c r="S50" i="5"/>
  <c r="T50" i="5"/>
  <c r="U50" i="5"/>
  <c r="V50" i="5"/>
  <c r="W50" i="5"/>
  <c r="S51" i="5"/>
  <c r="T51" i="5"/>
  <c r="U51" i="5"/>
  <c r="V51" i="5"/>
  <c r="W51" i="5"/>
  <c r="S52" i="5"/>
  <c r="T52" i="5"/>
  <c r="U52" i="5"/>
  <c r="V52" i="5"/>
  <c r="W52" i="5"/>
  <c r="S53" i="5"/>
  <c r="T53" i="5"/>
  <c r="U53" i="5"/>
  <c r="V53" i="5"/>
  <c r="W53" i="5"/>
  <c r="S54" i="5"/>
  <c r="T54" i="5"/>
  <c r="U54" i="5"/>
  <c r="V54" i="5"/>
  <c r="W54" i="5"/>
  <c r="S55" i="5"/>
  <c r="T55" i="5"/>
  <c r="U55" i="5"/>
  <c r="V55" i="5"/>
  <c r="W55" i="5"/>
  <c r="S56" i="5"/>
  <c r="T56" i="5"/>
  <c r="U56" i="5"/>
  <c r="V56" i="5"/>
  <c r="W56" i="5"/>
  <c r="S57" i="5"/>
  <c r="T57" i="5"/>
  <c r="U57" i="5"/>
  <c r="V57" i="5"/>
  <c r="W57" i="5"/>
  <c r="S58" i="5"/>
  <c r="T58" i="5"/>
  <c r="U58" i="5"/>
  <c r="V58" i="5"/>
  <c r="W58" i="5"/>
  <c r="S59" i="5"/>
  <c r="T59" i="5"/>
  <c r="U59" i="5"/>
  <c r="V59" i="5"/>
  <c r="W59" i="5"/>
  <c r="S60" i="5"/>
  <c r="T60" i="5"/>
  <c r="U60" i="5"/>
  <c r="V60" i="5"/>
  <c r="W60" i="5"/>
  <c r="S61" i="5"/>
  <c r="T61" i="5"/>
  <c r="U61" i="5"/>
  <c r="V61" i="5"/>
  <c r="W61" i="5"/>
  <c r="S62" i="5"/>
  <c r="T62" i="5"/>
  <c r="U62" i="5"/>
  <c r="V62" i="5"/>
  <c r="W62" i="5"/>
  <c r="S63" i="5"/>
  <c r="T63" i="5"/>
  <c r="U63" i="5"/>
  <c r="V63" i="5"/>
  <c r="W63" i="5"/>
  <c r="S64" i="5"/>
  <c r="T64" i="5"/>
  <c r="U64" i="5"/>
  <c r="V64" i="5"/>
  <c r="W64" i="5"/>
  <c r="S65" i="5"/>
  <c r="T65" i="5"/>
  <c r="U65" i="5"/>
  <c r="V65" i="5"/>
  <c r="W65" i="5"/>
  <c r="S66" i="5"/>
  <c r="T66" i="5"/>
  <c r="U66" i="5"/>
  <c r="V66" i="5"/>
  <c r="W66" i="5"/>
  <c r="S67" i="5"/>
  <c r="T67" i="5"/>
  <c r="U67" i="5"/>
  <c r="V67" i="5"/>
  <c r="W67" i="5"/>
  <c r="T4" i="5"/>
  <c r="U4" i="5"/>
  <c r="V4" i="5"/>
  <c r="W4" i="5"/>
  <c r="S4" i="5"/>
  <c r="S5" i="4"/>
  <c r="T5" i="4"/>
  <c r="U5" i="4"/>
  <c r="V5" i="4"/>
  <c r="W5" i="4"/>
  <c r="S6" i="4"/>
  <c r="T6" i="4"/>
  <c r="U6" i="4"/>
  <c r="V6" i="4"/>
  <c r="W6" i="4"/>
  <c r="S7" i="4"/>
  <c r="T7" i="4"/>
  <c r="U7" i="4"/>
  <c r="V7" i="4"/>
  <c r="W7" i="4"/>
  <c r="S8" i="4"/>
  <c r="T8" i="4"/>
  <c r="U8" i="4"/>
  <c r="V8" i="4"/>
  <c r="W8" i="4"/>
  <c r="S9" i="4"/>
  <c r="T9" i="4"/>
  <c r="U9" i="4"/>
  <c r="V9" i="4"/>
  <c r="W9" i="4"/>
  <c r="S10" i="4"/>
  <c r="T10" i="4"/>
  <c r="U10" i="4"/>
  <c r="V10" i="4"/>
  <c r="W10" i="4"/>
  <c r="S11" i="4"/>
  <c r="T11" i="4"/>
  <c r="U11" i="4"/>
  <c r="V11" i="4"/>
  <c r="W11" i="4"/>
  <c r="S12" i="4"/>
  <c r="T12" i="4"/>
  <c r="U12" i="4"/>
  <c r="V12" i="4"/>
  <c r="W12" i="4"/>
  <c r="S13" i="4"/>
  <c r="T13" i="4"/>
  <c r="U13" i="4"/>
  <c r="V13" i="4"/>
  <c r="W13" i="4"/>
  <c r="S14" i="4"/>
  <c r="T14" i="4"/>
  <c r="U14" i="4"/>
  <c r="V14" i="4"/>
  <c r="W14" i="4"/>
  <c r="S15" i="4"/>
  <c r="T15" i="4"/>
  <c r="U15" i="4"/>
  <c r="V15" i="4"/>
  <c r="W15" i="4"/>
  <c r="S16" i="4"/>
  <c r="T16" i="4"/>
  <c r="U16" i="4"/>
  <c r="V16" i="4"/>
  <c r="W16" i="4"/>
  <c r="S17" i="4"/>
  <c r="T17" i="4"/>
  <c r="U17" i="4"/>
  <c r="V17" i="4"/>
  <c r="W17" i="4"/>
  <c r="S18" i="4"/>
  <c r="T18" i="4"/>
  <c r="U18" i="4"/>
  <c r="V18" i="4"/>
  <c r="W18" i="4"/>
  <c r="S19" i="4"/>
  <c r="T19" i="4"/>
  <c r="U19" i="4"/>
  <c r="V19" i="4"/>
  <c r="W19" i="4"/>
  <c r="S20" i="4"/>
  <c r="T20" i="4"/>
  <c r="U20" i="4"/>
  <c r="V20" i="4"/>
  <c r="W20" i="4"/>
  <c r="S21" i="4"/>
  <c r="T21" i="4"/>
  <c r="U21" i="4"/>
  <c r="V21" i="4"/>
  <c r="W21" i="4"/>
  <c r="S22" i="4"/>
  <c r="T22" i="4"/>
  <c r="U22" i="4"/>
  <c r="V22" i="4"/>
  <c r="W22" i="4"/>
  <c r="S23" i="4"/>
  <c r="T23" i="4"/>
  <c r="U23" i="4"/>
  <c r="V23" i="4"/>
  <c r="W23" i="4"/>
  <c r="S24" i="4"/>
  <c r="T24" i="4"/>
  <c r="U24" i="4"/>
  <c r="V24" i="4"/>
  <c r="W24" i="4"/>
  <c r="S25" i="4"/>
  <c r="T25" i="4"/>
  <c r="U25" i="4"/>
  <c r="V25" i="4"/>
  <c r="W25" i="4"/>
  <c r="S26" i="4"/>
  <c r="T26" i="4"/>
  <c r="U26" i="4"/>
  <c r="V26" i="4"/>
  <c r="W26" i="4"/>
  <c r="S27" i="4"/>
  <c r="T27" i="4"/>
  <c r="U27" i="4"/>
  <c r="V27" i="4"/>
  <c r="W27" i="4"/>
  <c r="S28" i="4"/>
  <c r="T28" i="4"/>
  <c r="U28" i="4"/>
  <c r="V28" i="4"/>
  <c r="W28" i="4"/>
  <c r="S29" i="4"/>
  <c r="T29" i="4"/>
  <c r="U29" i="4"/>
  <c r="V29" i="4"/>
  <c r="W29" i="4"/>
  <c r="S30" i="4"/>
  <c r="T30" i="4"/>
  <c r="U30" i="4"/>
  <c r="V30" i="4"/>
  <c r="W30" i="4"/>
  <c r="S31" i="4"/>
  <c r="T31" i="4"/>
  <c r="U31" i="4"/>
  <c r="V31" i="4"/>
  <c r="W31" i="4"/>
  <c r="S32" i="4"/>
  <c r="T32" i="4"/>
  <c r="U32" i="4"/>
  <c r="V32" i="4"/>
  <c r="W32" i="4"/>
  <c r="S33" i="4"/>
  <c r="T33" i="4"/>
  <c r="U33" i="4"/>
  <c r="V33" i="4"/>
  <c r="W33" i="4"/>
  <c r="S34" i="4"/>
  <c r="T34" i="4"/>
  <c r="U34" i="4"/>
  <c r="V34" i="4"/>
  <c r="W34" i="4"/>
  <c r="S35" i="4"/>
  <c r="T35" i="4"/>
  <c r="U35" i="4"/>
  <c r="V35" i="4"/>
  <c r="W35" i="4"/>
  <c r="S36" i="4"/>
  <c r="T36" i="4"/>
  <c r="U36" i="4"/>
  <c r="V36" i="4"/>
  <c r="W36" i="4"/>
  <c r="S37" i="4"/>
  <c r="T37" i="4"/>
  <c r="U37" i="4"/>
  <c r="V37" i="4"/>
  <c r="W37" i="4"/>
  <c r="S38" i="4"/>
  <c r="T38" i="4"/>
  <c r="U38" i="4"/>
  <c r="V38" i="4"/>
  <c r="W38" i="4"/>
  <c r="S39" i="4"/>
  <c r="T39" i="4"/>
  <c r="U39" i="4"/>
  <c r="V39" i="4"/>
  <c r="W39" i="4"/>
  <c r="S40" i="4"/>
  <c r="T40" i="4"/>
  <c r="U40" i="4"/>
  <c r="V40" i="4"/>
  <c r="W40" i="4"/>
  <c r="S41" i="4"/>
  <c r="T41" i="4"/>
  <c r="U41" i="4"/>
  <c r="V41" i="4"/>
  <c r="W41" i="4"/>
  <c r="S42" i="4"/>
  <c r="T42" i="4"/>
  <c r="U42" i="4"/>
  <c r="V42" i="4"/>
  <c r="W42" i="4"/>
  <c r="S43" i="4"/>
  <c r="T43" i="4"/>
  <c r="U43" i="4"/>
  <c r="V43" i="4"/>
  <c r="W43" i="4"/>
  <c r="S44" i="4"/>
  <c r="T44" i="4"/>
  <c r="U44" i="4"/>
  <c r="V44" i="4"/>
  <c r="W44" i="4"/>
  <c r="S45" i="4"/>
  <c r="T45" i="4"/>
  <c r="U45" i="4"/>
  <c r="V45" i="4"/>
  <c r="W45" i="4"/>
  <c r="S46" i="4"/>
  <c r="T46" i="4"/>
  <c r="U46" i="4"/>
  <c r="V46" i="4"/>
  <c r="W46" i="4"/>
  <c r="S47" i="4"/>
  <c r="T47" i="4"/>
  <c r="U47" i="4"/>
  <c r="V47" i="4"/>
  <c r="W47" i="4"/>
  <c r="S48" i="4"/>
  <c r="T48" i="4"/>
  <c r="U48" i="4"/>
  <c r="V48" i="4"/>
  <c r="W48" i="4"/>
  <c r="S49" i="4"/>
  <c r="T49" i="4"/>
  <c r="U49" i="4"/>
  <c r="V49" i="4"/>
  <c r="W49" i="4"/>
  <c r="S50" i="4"/>
  <c r="T50" i="4"/>
  <c r="U50" i="4"/>
  <c r="V50" i="4"/>
  <c r="W50" i="4"/>
  <c r="S51" i="4"/>
  <c r="T51" i="4"/>
  <c r="U51" i="4"/>
  <c r="V51" i="4"/>
  <c r="W51" i="4"/>
  <c r="S52" i="4"/>
  <c r="T52" i="4"/>
  <c r="U52" i="4"/>
  <c r="V52" i="4"/>
  <c r="W52" i="4"/>
  <c r="S53" i="4"/>
  <c r="T53" i="4"/>
  <c r="U53" i="4"/>
  <c r="V53" i="4"/>
  <c r="W53" i="4"/>
  <c r="S54" i="4"/>
  <c r="T54" i="4"/>
  <c r="U54" i="4"/>
  <c r="V54" i="4"/>
  <c r="W54" i="4"/>
  <c r="S55" i="4"/>
  <c r="T55" i="4"/>
  <c r="U55" i="4"/>
  <c r="V55" i="4"/>
  <c r="W55" i="4"/>
  <c r="S56" i="4"/>
  <c r="T56" i="4"/>
  <c r="U56" i="4"/>
  <c r="V56" i="4"/>
  <c r="W56" i="4"/>
  <c r="S57" i="4"/>
  <c r="T57" i="4"/>
  <c r="U57" i="4"/>
  <c r="V57" i="4"/>
  <c r="W57" i="4"/>
  <c r="S58" i="4"/>
  <c r="T58" i="4"/>
  <c r="U58" i="4"/>
  <c r="V58" i="4"/>
  <c r="W58" i="4"/>
  <c r="S59" i="4"/>
  <c r="T59" i="4"/>
  <c r="U59" i="4"/>
  <c r="V59" i="4"/>
  <c r="W59" i="4"/>
  <c r="S60" i="4"/>
  <c r="T60" i="4"/>
  <c r="U60" i="4"/>
  <c r="V60" i="4"/>
  <c r="W60" i="4"/>
  <c r="S61" i="4"/>
  <c r="T61" i="4"/>
  <c r="U61" i="4"/>
  <c r="V61" i="4"/>
  <c r="W61" i="4"/>
  <c r="S62" i="4"/>
  <c r="T62" i="4"/>
  <c r="U62" i="4"/>
  <c r="V62" i="4"/>
  <c r="W62" i="4"/>
  <c r="S63" i="4"/>
  <c r="T63" i="4"/>
  <c r="U63" i="4"/>
  <c r="V63" i="4"/>
  <c r="W63" i="4"/>
  <c r="T4" i="4"/>
  <c r="U4" i="4"/>
  <c r="V4" i="4"/>
  <c r="W4" i="4"/>
  <c r="S4" i="4"/>
  <c r="S5" i="3"/>
  <c r="T5" i="3"/>
  <c r="U5" i="3"/>
  <c r="V5" i="3"/>
  <c r="W5" i="3"/>
  <c r="S6" i="3"/>
  <c r="T6" i="3"/>
  <c r="U6" i="3"/>
  <c r="V6" i="3"/>
  <c r="W6" i="3"/>
  <c r="S7" i="3"/>
  <c r="T7" i="3"/>
  <c r="U7" i="3"/>
  <c r="V7" i="3"/>
  <c r="W7" i="3"/>
  <c r="S8" i="3"/>
  <c r="T8" i="3"/>
  <c r="U8" i="3"/>
  <c r="V8" i="3"/>
  <c r="W8" i="3"/>
  <c r="S9" i="3"/>
  <c r="T9" i="3"/>
  <c r="U9" i="3"/>
  <c r="V9" i="3"/>
  <c r="W9" i="3"/>
  <c r="S10" i="3"/>
  <c r="T10" i="3"/>
  <c r="U10" i="3"/>
  <c r="V10" i="3"/>
  <c r="W10" i="3"/>
  <c r="S11" i="3"/>
  <c r="T11" i="3"/>
  <c r="U11" i="3"/>
  <c r="V11" i="3"/>
  <c r="W11" i="3"/>
  <c r="S12" i="3"/>
  <c r="T12" i="3"/>
  <c r="U12" i="3"/>
  <c r="V12" i="3"/>
  <c r="W12" i="3"/>
  <c r="S13" i="3"/>
  <c r="T13" i="3"/>
  <c r="U13" i="3"/>
  <c r="V13" i="3"/>
  <c r="W13" i="3"/>
  <c r="S14" i="3"/>
  <c r="T14" i="3"/>
  <c r="U14" i="3"/>
  <c r="V14" i="3"/>
  <c r="W14" i="3"/>
  <c r="S15" i="3"/>
  <c r="T15" i="3"/>
  <c r="U15" i="3"/>
  <c r="V15" i="3"/>
  <c r="W15" i="3"/>
  <c r="S16" i="3"/>
  <c r="T16" i="3"/>
  <c r="U16" i="3"/>
  <c r="V16" i="3"/>
  <c r="W16" i="3"/>
  <c r="S17" i="3"/>
  <c r="T17" i="3"/>
  <c r="U17" i="3"/>
  <c r="V17" i="3"/>
  <c r="W17" i="3"/>
  <c r="S18" i="3"/>
  <c r="T18" i="3"/>
  <c r="U18" i="3"/>
  <c r="V18" i="3"/>
  <c r="W18" i="3"/>
  <c r="S19" i="3"/>
  <c r="T19" i="3"/>
  <c r="U19" i="3"/>
  <c r="V19" i="3"/>
  <c r="W19" i="3"/>
  <c r="S20" i="3"/>
  <c r="T20" i="3"/>
  <c r="U20" i="3"/>
  <c r="V20" i="3"/>
  <c r="W20" i="3"/>
  <c r="S21" i="3"/>
  <c r="T21" i="3"/>
  <c r="U21" i="3"/>
  <c r="V21" i="3"/>
  <c r="W21" i="3"/>
  <c r="S22" i="3"/>
  <c r="T22" i="3"/>
  <c r="U22" i="3"/>
  <c r="V22" i="3"/>
  <c r="W22" i="3"/>
  <c r="S23" i="3"/>
  <c r="T23" i="3"/>
  <c r="U23" i="3"/>
  <c r="V23" i="3"/>
  <c r="W23" i="3"/>
  <c r="S24" i="3"/>
  <c r="T24" i="3"/>
  <c r="U24" i="3"/>
  <c r="V24" i="3"/>
  <c r="W24" i="3"/>
  <c r="S25" i="3"/>
  <c r="T25" i="3"/>
  <c r="U25" i="3"/>
  <c r="V25" i="3"/>
  <c r="W25" i="3"/>
  <c r="S26" i="3"/>
  <c r="T26" i="3"/>
  <c r="U26" i="3"/>
  <c r="V26" i="3"/>
  <c r="W26" i="3"/>
  <c r="S27" i="3"/>
  <c r="T27" i="3"/>
  <c r="U27" i="3"/>
  <c r="V27" i="3"/>
  <c r="W27" i="3"/>
  <c r="S28" i="3"/>
  <c r="T28" i="3"/>
  <c r="U28" i="3"/>
  <c r="V28" i="3"/>
  <c r="W28" i="3"/>
  <c r="S29" i="3"/>
  <c r="T29" i="3"/>
  <c r="U29" i="3"/>
  <c r="V29" i="3"/>
  <c r="W29" i="3"/>
  <c r="S30" i="3"/>
  <c r="T30" i="3"/>
  <c r="U30" i="3"/>
  <c r="V30" i="3"/>
  <c r="W30" i="3"/>
  <c r="S31" i="3"/>
  <c r="T31" i="3"/>
  <c r="U31" i="3"/>
  <c r="V31" i="3"/>
  <c r="W31" i="3"/>
  <c r="S32" i="3"/>
  <c r="T32" i="3"/>
  <c r="U32" i="3"/>
  <c r="V32" i="3"/>
  <c r="W32" i="3"/>
  <c r="S33" i="3"/>
  <c r="T33" i="3"/>
  <c r="U33" i="3"/>
  <c r="V33" i="3"/>
  <c r="W33" i="3"/>
  <c r="S34" i="3"/>
  <c r="T34" i="3"/>
  <c r="U34" i="3"/>
  <c r="V34" i="3"/>
  <c r="W34" i="3"/>
  <c r="S35" i="3"/>
  <c r="T35" i="3"/>
  <c r="U35" i="3"/>
  <c r="V35" i="3"/>
  <c r="W35" i="3"/>
  <c r="S36" i="3"/>
  <c r="T36" i="3"/>
  <c r="U36" i="3"/>
  <c r="V36" i="3"/>
  <c r="W36" i="3"/>
  <c r="S37" i="3"/>
  <c r="T37" i="3"/>
  <c r="U37" i="3"/>
  <c r="V37" i="3"/>
  <c r="W37" i="3"/>
  <c r="S38" i="3"/>
  <c r="T38" i="3"/>
  <c r="U38" i="3"/>
  <c r="V38" i="3"/>
  <c r="W38" i="3"/>
  <c r="S39" i="3"/>
  <c r="T39" i="3"/>
  <c r="U39" i="3"/>
  <c r="V39" i="3"/>
  <c r="W39" i="3"/>
  <c r="S40" i="3"/>
  <c r="T40" i="3"/>
  <c r="U40" i="3"/>
  <c r="V40" i="3"/>
  <c r="W40" i="3"/>
  <c r="S41" i="3"/>
  <c r="T41" i="3"/>
  <c r="U41" i="3"/>
  <c r="V41" i="3"/>
  <c r="W41" i="3"/>
  <c r="S42" i="3"/>
  <c r="T42" i="3"/>
  <c r="U42" i="3"/>
  <c r="V42" i="3"/>
  <c r="W42" i="3"/>
  <c r="S43" i="3"/>
  <c r="T43" i="3"/>
  <c r="U43" i="3"/>
  <c r="V43" i="3"/>
  <c r="W43" i="3"/>
  <c r="S44" i="3"/>
  <c r="T44" i="3"/>
  <c r="U44" i="3"/>
  <c r="V44" i="3"/>
  <c r="W44" i="3"/>
  <c r="S45" i="3"/>
  <c r="T45" i="3"/>
  <c r="U45" i="3"/>
  <c r="V45" i="3"/>
  <c r="W45" i="3"/>
  <c r="S46" i="3"/>
  <c r="T46" i="3"/>
  <c r="U46" i="3"/>
  <c r="V46" i="3"/>
  <c r="W46" i="3"/>
  <c r="S47" i="3"/>
  <c r="T47" i="3"/>
  <c r="U47" i="3"/>
  <c r="V47" i="3"/>
  <c r="W47" i="3"/>
  <c r="S48" i="3"/>
  <c r="T48" i="3"/>
  <c r="U48" i="3"/>
  <c r="V48" i="3"/>
  <c r="W48" i="3"/>
  <c r="S49" i="3"/>
  <c r="T49" i="3"/>
  <c r="U49" i="3"/>
  <c r="V49" i="3"/>
  <c r="W49" i="3"/>
  <c r="S50" i="3"/>
  <c r="T50" i="3"/>
  <c r="U50" i="3"/>
  <c r="V50" i="3"/>
  <c r="W50" i="3"/>
  <c r="S51" i="3"/>
  <c r="T51" i="3"/>
  <c r="U51" i="3"/>
  <c r="V51" i="3"/>
  <c r="W51" i="3"/>
  <c r="S52" i="3"/>
  <c r="T52" i="3"/>
  <c r="U52" i="3"/>
  <c r="V52" i="3"/>
  <c r="W52" i="3"/>
  <c r="S53" i="3"/>
  <c r="T53" i="3"/>
  <c r="U53" i="3"/>
  <c r="V53" i="3"/>
  <c r="W53" i="3"/>
  <c r="S54" i="3"/>
  <c r="T54" i="3"/>
  <c r="U54" i="3"/>
  <c r="V54" i="3"/>
  <c r="W54" i="3"/>
  <c r="S55" i="3"/>
  <c r="T55" i="3"/>
  <c r="U55" i="3"/>
  <c r="V55" i="3"/>
  <c r="W55" i="3"/>
  <c r="S56" i="3"/>
  <c r="T56" i="3"/>
  <c r="U56" i="3"/>
  <c r="V56" i="3"/>
  <c r="W56" i="3"/>
  <c r="S57" i="3"/>
  <c r="T57" i="3"/>
  <c r="U57" i="3"/>
  <c r="V57" i="3"/>
  <c r="W57" i="3"/>
  <c r="S58" i="3"/>
  <c r="T58" i="3"/>
  <c r="U58" i="3"/>
  <c r="V58" i="3"/>
  <c r="W58" i="3"/>
  <c r="S59" i="3"/>
  <c r="T59" i="3"/>
  <c r="U59" i="3"/>
  <c r="V59" i="3"/>
  <c r="W59" i="3"/>
  <c r="S60" i="3"/>
  <c r="T60" i="3"/>
  <c r="U60" i="3"/>
  <c r="V60" i="3"/>
  <c r="W60" i="3"/>
  <c r="S61" i="3"/>
  <c r="T61" i="3"/>
  <c r="U61" i="3"/>
  <c r="V61" i="3"/>
  <c r="W61" i="3"/>
  <c r="S62" i="3"/>
  <c r="T62" i="3"/>
  <c r="U62" i="3"/>
  <c r="V62" i="3"/>
  <c r="W62" i="3"/>
  <c r="S63" i="3"/>
  <c r="T63" i="3"/>
  <c r="U63" i="3"/>
  <c r="V63" i="3"/>
  <c r="W63" i="3"/>
  <c r="T4" i="3"/>
  <c r="U4" i="3"/>
  <c r="V4" i="3"/>
  <c r="W4" i="3"/>
  <c r="S4" i="3"/>
  <c r="S5" i="2"/>
  <c r="T5" i="2"/>
  <c r="U5" i="2"/>
  <c r="V5" i="2"/>
  <c r="W5" i="2"/>
  <c r="S6" i="2"/>
  <c r="T6" i="2"/>
  <c r="U6" i="2"/>
  <c r="V6" i="2"/>
  <c r="W6" i="2"/>
  <c r="S7" i="2"/>
  <c r="T7" i="2"/>
  <c r="U7" i="2"/>
  <c r="V7" i="2"/>
  <c r="W7" i="2"/>
  <c r="S8" i="2"/>
  <c r="T8" i="2"/>
  <c r="U8" i="2"/>
  <c r="V8" i="2"/>
  <c r="W8" i="2"/>
  <c r="S9" i="2"/>
  <c r="T9" i="2"/>
  <c r="U9" i="2"/>
  <c r="V9" i="2"/>
  <c r="W9" i="2"/>
  <c r="S10" i="2"/>
  <c r="T10" i="2"/>
  <c r="U10" i="2"/>
  <c r="V10" i="2"/>
  <c r="W10" i="2"/>
  <c r="S11" i="2"/>
  <c r="T11" i="2"/>
  <c r="U11" i="2"/>
  <c r="V11" i="2"/>
  <c r="W11" i="2"/>
  <c r="S12" i="2"/>
  <c r="T12" i="2"/>
  <c r="U12" i="2"/>
  <c r="V12" i="2"/>
  <c r="W12" i="2"/>
  <c r="S13" i="2"/>
  <c r="T13" i="2"/>
  <c r="U13" i="2"/>
  <c r="V13" i="2"/>
  <c r="W13" i="2"/>
  <c r="S14" i="2"/>
  <c r="T14" i="2"/>
  <c r="U14" i="2"/>
  <c r="V14" i="2"/>
  <c r="W14" i="2"/>
  <c r="S15" i="2"/>
  <c r="T15" i="2"/>
  <c r="U15" i="2"/>
  <c r="V15" i="2"/>
  <c r="W15" i="2"/>
  <c r="S16" i="2"/>
  <c r="T16" i="2"/>
  <c r="U16" i="2"/>
  <c r="V16" i="2"/>
  <c r="W16" i="2"/>
  <c r="S17" i="2"/>
  <c r="T17" i="2"/>
  <c r="U17" i="2"/>
  <c r="V17" i="2"/>
  <c r="W17" i="2"/>
  <c r="S18" i="2"/>
  <c r="T18" i="2"/>
  <c r="U18" i="2"/>
  <c r="V18" i="2"/>
  <c r="W18" i="2"/>
  <c r="S19" i="2"/>
  <c r="T19" i="2"/>
  <c r="U19" i="2"/>
  <c r="V19" i="2"/>
  <c r="W19" i="2"/>
  <c r="S20" i="2"/>
  <c r="T20" i="2"/>
  <c r="U20" i="2"/>
  <c r="V20" i="2"/>
  <c r="W20" i="2"/>
  <c r="S21" i="2"/>
  <c r="T21" i="2"/>
  <c r="U21" i="2"/>
  <c r="V21" i="2"/>
  <c r="W21" i="2"/>
  <c r="S22" i="2"/>
  <c r="T22" i="2"/>
  <c r="U22" i="2"/>
  <c r="V22" i="2"/>
  <c r="W22" i="2"/>
  <c r="S23" i="2"/>
  <c r="T23" i="2"/>
  <c r="U23" i="2"/>
  <c r="V23" i="2"/>
  <c r="W23" i="2"/>
  <c r="S24" i="2"/>
  <c r="T24" i="2"/>
  <c r="U24" i="2"/>
  <c r="V24" i="2"/>
  <c r="W24" i="2"/>
  <c r="S25" i="2"/>
  <c r="T25" i="2"/>
  <c r="U25" i="2"/>
  <c r="V25" i="2"/>
  <c r="W25" i="2"/>
  <c r="S26" i="2"/>
  <c r="T26" i="2"/>
  <c r="U26" i="2"/>
  <c r="V26" i="2"/>
  <c r="W26" i="2"/>
  <c r="S27" i="2"/>
  <c r="T27" i="2"/>
  <c r="U27" i="2"/>
  <c r="V27" i="2"/>
  <c r="W27" i="2"/>
  <c r="S28" i="2"/>
  <c r="T28" i="2"/>
  <c r="U28" i="2"/>
  <c r="V28" i="2"/>
  <c r="W28" i="2"/>
  <c r="S29" i="2"/>
  <c r="T29" i="2"/>
  <c r="U29" i="2"/>
  <c r="V29" i="2"/>
  <c r="W29" i="2"/>
  <c r="S30" i="2"/>
  <c r="T30" i="2"/>
  <c r="U30" i="2"/>
  <c r="V30" i="2"/>
  <c r="W30" i="2"/>
  <c r="S31" i="2"/>
  <c r="T31" i="2"/>
  <c r="U31" i="2"/>
  <c r="V31" i="2"/>
  <c r="W31" i="2"/>
  <c r="S32" i="2"/>
  <c r="T32" i="2"/>
  <c r="U32" i="2"/>
  <c r="V32" i="2"/>
  <c r="W32" i="2"/>
  <c r="S33" i="2"/>
  <c r="T33" i="2"/>
  <c r="U33" i="2"/>
  <c r="V33" i="2"/>
  <c r="W33" i="2"/>
  <c r="S34" i="2"/>
  <c r="T34" i="2"/>
  <c r="U34" i="2"/>
  <c r="V34" i="2"/>
  <c r="W34" i="2"/>
  <c r="S35" i="2"/>
  <c r="T35" i="2"/>
  <c r="U35" i="2"/>
  <c r="V35" i="2"/>
  <c r="W35" i="2"/>
  <c r="S36" i="2"/>
  <c r="T36" i="2"/>
  <c r="U36" i="2"/>
  <c r="V36" i="2"/>
  <c r="W36" i="2"/>
  <c r="S37" i="2"/>
  <c r="T37" i="2"/>
  <c r="U37" i="2"/>
  <c r="V37" i="2"/>
  <c r="W37" i="2"/>
  <c r="S38" i="2"/>
  <c r="T38" i="2"/>
  <c r="U38" i="2"/>
  <c r="V38" i="2"/>
  <c r="W38" i="2"/>
  <c r="S39" i="2"/>
  <c r="T39" i="2"/>
  <c r="U39" i="2"/>
  <c r="V39" i="2"/>
  <c r="W39" i="2"/>
  <c r="S40" i="2"/>
  <c r="T40" i="2"/>
  <c r="U40" i="2"/>
  <c r="V40" i="2"/>
  <c r="W40" i="2"/>
  <c r="S41" i="2"/>
  <c r="T41" i="2"/>
  <c r="U41" i="2"/>
  <c r="V41" i="2"/>
  <c r="W41" i="2"/>
  <c r="S42" i="2"/>
  <c r="T42" i="2"/>
  <c r="U42" i="2"/>
  <c r="V42" i="2"/>
  <c r="W42" i="2"/>
  <c r="S43" i="2"/>
  <c r="T43" i="2"/>
  <c r="U43" i="2"/>
  <c r="V43" i="2"/>
  <c r="W43" i="2"/>
  <c r="S44" i="2"/>
  <c r="T44" i="2"/>
  <c r="U44" i="2"/>
  <c r="V44" i="2"/>
  <c r="W44" i="2"/>
  <c r="S45" i="2"/>
  <c r="T45" i="2"/>
  <c r="U45" i="2"/>
  <c r="V45" i="2"/>
  <c r="W45" i="2"/>
  <c r="S46" i="2"/>
  <c r="T46" i="2"/>
  <c r="U46" i="2"/>
  <c r="V46" i="2"/>
  <c r="W46" i="2"/>
  <c r="S47" i="2"/>
  <c r="T47" i="2"/>
  <c r="U47" i="2"/>
  <c r="V47" i="2"/>
  <c r="W47" i="2"/>
  <c r="S48" i="2"/>
  <c r="T48" i="2"/>
  <c r="U48" i="2"/>
  <c r="V48" i="2"/>
  <c r="W48" i="2"/>
  <c r="S49" i="2"/>
  <c r="T49" i="2"/>
  <c r="U49" i="2"/>
  <c r="V49" i="2"/>
  <c r="W49" i="2"/>
  <c r="S50" i="2"/>
  <c r="T50" i="2"/>
  <c r="U50" i="2"/>
  <c r="V50" i="2"/>
  <c r="W50" i="2"/>
  <c r="S51" i="2"/>
  <c r="T51" i="2"/>
  <c r="U51" i="2"/>
  <c r="V51" i="2"/>
  <c r="W51" i="2"/>
  <c r="S52" i="2"/>
  <c r="T52" i="2"/>
  <c r="U52" i="2"/>
  <c r="V52" i="2"/>
  <c r="W52" i="2"/>
  <c r="S53" i="2"/>
  <c r="T53" i="2"/>
  <c r="U53" i="2"/>
  <c r="V53" i="2"/>
  <c r="W53" i="2"/>
  <c r="S54" i="2"/>
  <c r="T54" i="2"/>
  <c r="U54" i="2"/>
  <c r="V54" i="2"/>
  <c r="W54" i="2"/>
  <c r="S55" i="2"/>
  <c r="T55" i="2"/>
  <c r="U55" i="2"/>
  <c r="V55" i="2"/>
  <c r="W55" i="2"/>
  <c r="S56" i="2"/>
  <c r="T56" i="2"/>
  <c r="U56" i="2"/>
  <c r="V56" i="2"/>
  <c r="W56" i="2"/>
  <c r="S57" i="2"/>
  <c r="T57" i="2"/>
  <c r="U57" i="2"/>
  <c r="V57" i="2"/>
  <c r="W57" i="2"/>
  <c r="S58" i="2"/>
  <c r="T58" i="2"/>
  <c r="U58" i="2"/>
  <c r="V58" i="2"/>
  <c r="W58" i="2"/>
  <c r="S59" i="2"/>
  <c r="T59" i="2"/>
  <c r="U59" i="2"/>
  <c r="V59" i="2"/>
  <c r="W59" i="2"/>
  <c r="S60" i="2"/>
  <c r="T60" i="2"/>
  <c r="U60" i="2"/>
  <c r="V60" i="2"/>
  <c r="W60" i="2"/>
  <c r="S61" i="2"/>
  <c r="T61" i="2"/>
  <c r="U61" i="2"/>
  <c r="V61" i="2"/>
  <c r="W61" i="2"/>
  <c r="S62" i="2"/>
  <c r="T62" i="2"/>
  <c r="U62" i="2"/>
  <c r="V62" i="2"/>
  <c r="W62" i="2"/>
  <c r="S63" i="2"/>
  <c r="T63" i="2"/>
  <c r="U63" i="2"/>
  <c r="V63" i="2"/>
  <c r="W63" i="2"/>
  <c r="T4" i="2"/>
  <c r="U4" i="2"/>
  <c r="V4" i="2"/>
  <c r="W4" i="2"/>
  <c r="S4" i="2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S31" i="1"/>
  <c r="T31" i="1"/>
  <c r="U31" i="1"/>
  <c r="V31" i="1"/>
  <c r="W31" i="1"/>
  <c r="S32" i="1"/>
  <c r="T32" i="1"/>
  <c r="U32" i="1"/>
  <c r="V32" i="1"/>
  <c r="W32" i="1"/>
  <c r="S33" i="1"/>
  <c r="T33" i="1"/>
  <c r="U33" i="1"/>
  <c r="V33" i="1"/>
  <c r="W33" i="1"/>
  <c r="S34" i="1"/>
  <c r="T34" i="1"/>
  <c r="U34" i="1"/>
  <c r="V34" i="1"/>
  <c r="W34" i="1"/>
  <c r="S35" i="1"/>
  <c r="T35" i="1"/>
  <c r="U35" i="1"/>
  <c r="V35" i="1"/>
  <c r="W35" i="1"/>
  <c r="S36" i="1"/>
  <c r="T36" i="1"/>
  <c r="U36" i="1"/>
  <c r="V36" i="1"/>
  <c r="W36" i="1"/>
  <c r="S37" i="1"/>
  <c r="T37" i="1"/>
  <c r="U37" i="1"/>
  <c r="V37" i="1"/>
  <c r="W37" i="1"/>
  <c r="S38" i="1"/>
  <c r="T38" i="1"/>
  <c r="U38" i="1"/>
  <c r="V38" i="1"/>
  <c r="W38" i="1"/>
  <c r="S39" i="1"/>
  <c r="T39" i="1"/>
  <c r="U39" i="1"/>
  <c r="V39" i="1"/>
  <c r="W39" i="1"/>
  <c r="S40" i="1"/>
  <c r="T40" i="1"/>
  <c r="U40" i="1"/>
  <c r="V40" i="1"/>
  <c r="W40" i="1"/>
  <c r="S41" i="1"/>
  <c r="T41" i="1"/>
  <c r="U41" i="1"/>
  <c r="V41" i="1"/>
  <c r="W41" i="1"/>
  <c r="S42" i="1"/>
  <c r="T42" i="1"/>
  <c r="U42" i="1"/>
  <c r="V42" i="1"/>
  <c r="W42" i="1"/>
  <c r="S43" i="1"/>
  <c r="T43" i="1"/>
  <c r="U43" i="1"/>
  <c r="V43" i="1"/>
  <c r="W43" i="1"/>
  <c r="S44" i="1"/>
  <c r="T44" i="1"/>
  <c r="U44" i="1"/>
  <c r="V44" i="1"/>
  <c r="W44" i="1"/>
  <c r="S45" i="1"/>
  <c r="T45" i="1"/>
  <c r="U45" i="1"/>
  <c r="V45" i="1"/>
  <c r="W45" i="1"/>
  <c r="S46" i="1"/>
  <c r="T46" i="1"/>
  <c r="U46" i="1"/>
  <c r="V46" i="1"/>
  <c r="W46" i="1"/>
  <c r="S47" i="1"/>
  <c r="T47" i="1"/>
  <c r="U47" i="1"/>
  <c r="V47" i="1"/>
  <c r="W47" i="1"/>
  <c r="S48" i="1"/>
  <c r="T48" i="1"/>
  <c r="U48" i="1"/>
  <c r="V48" i="1"/>
  <c r="W48" i="1"/>
  <c r="S49" i="1"/>
  <c r="T49" i="1"/>
  <c r="U49" i="1"/>
  <c r="V49" i="1"/>
  <c r="W49" i="1"/>
  <c r="S50" i="1"/>
  <c r="T50" i="1"/>
  <c r="U50" i="1"/>
  <c r="V50" i="1"/>
  <c r="W50" i="1"/>
  <c r="S51" i="1"/>
  <c r="T51" i="1"/>
  <c r="U51" i="1"/>
  <c r="V51" i="1"/>
  <c r="W51" i="1"/>
  <c r="S52" i="1"/>
  <c r="T52" i="1"/>
  <c r="U52" i="1"/>
  <c r="V52" i="1"/>
  <c r="W52" i="1"/>
  <c r="S53" i="1"/>
  <c r="T53" i="1"/>
  <c r="U53" i="1"/>
  <c r="V53" i="1"/>
  <c r="W53" i="1"/>
  <c r="S54" i="1"/>
  <c r="T54" i="1"/>
  <c r="U54" i="1"/>
  <c r="V54" i="1"/>
  <c r="W54" i="1"/>
  <c r="S55" i="1"/>
  <c r="T55" i="1"/>
  <c r="U55" i="1"/>
  <c r="V55" i="1"/>
  <c r="W55" i="1"/>
  <c r="S56" i="1"/>
  <c r="T56" i="1"/>
  <c r="U56" i="1"/>
  <c r="V56" i="1"/>
  <c r="W56" i="1"/>
  <c r="S57" i="1"/>
  <c r="T57" i="1"/>
  <c r="U57" i="1"/>
  <c r="V57" i="1"/>
  <c r="W57" i="1"/>
  <c r="S58" i="1"/>
  <c r="T58" i="1"/>
  <c r="U58" i="1"/>
  <c r="V58" i="1"/>
  <c r="W58" i="1"/>
  <c r="S59" i="1"/>
  <c r="T59" i="1"/>
  <c r="U59" i="1"/>
  <c r="V59" i="1"/>
  <c r="W59" i="1"/>
  <c r="S60" i="1"/>
  <c r="T60" i="1"/>
  <c r="U60" i="1"/>
  <c r="V60" i="1"/>
  <c r="W60" i="1"/>
  <c r="S61" i="1"/>
  <c r="T61" i="1"/>
  <c r="U61" i="1"/>
  <c r="V61" i="1"/>
  <c r="W61" i="1"/>
  <c r="S62" i="1"/>
  <c r="T62" i="1"/>
  <c r="U62" i="1"/>
  <c r="V62" i="1"/>
  <c r="W62" i="1"/>
  <c r="S63" i="1"/>
  <c r="T63" i="1"/>
  <c r="U63" i="1"/>
  <c r="V63" i="1"/>
  <c r="W63" i="1"/>
  <c r="W4" i="1"/>
  <c r="V4" i="1"/>
  <c r="U4" i="1"/>
  <c r="T4" i="1"/>
  <c r="S4" i="1"/>
  <c r="J44" i="9" l="1"/>
  <c r="J45" i="9" s="1"/>
  <c r="J46" i="9" s="1"/>
  <c r="J47" i="9" s="1"/>
  <c r="J48" i="9" s="1"/>
  <c r="J49" i="9" s="1"/>
  <c r="J50" i="9" s="1"/>
  <c r="J51" i="9" s="1"/>
  <c r="K44" i="9"/>
  <c r="K45" i="9" s="1"/>
  <c r="K46" i="9" s="1"/>
  <c r="K47" i="9" s="1"/>
  <c r="K48" i="9" s="1"/>
  <c r="K49" i="9" s="1"/>
  <c r="K50" i="9" s="1"/>
  <c r="K51" i="9" s="1"/>
  <c r="L44" i="9"/>
  <c r="L45" i="9" s="1"/>
  <c r="L46" i="9" s="1"/>
  <c r="L47" i="9" s="1"/>
  <c r="L48" i="9" s="1"/>
  <c r="L49" i="9" s="1"/>
  <c r="L50" i="9" s="1"/>
  <c r="L51" i="9" s="1"/>
  <c r="F44" i="9"/>
  <c r="F45" i="9" s="1"/>
  <c r="F46" i="9" s="1"/>
  <c r="F47" i="9" s="1"/>
  <c r="F48" i="9" s="1"/>
  <c r="F49" i="9" s="1"/>
  <c r="F50" i="9" s="1"/>
  <c r="F51" i="9" s="1"/>
  <c r="G44" i="9"/>
  <c r="G45" i="9" s="1"/>
  <c r="G46" i="9" s="1"/>
  <c r="G47" i="9" s="1"/>
  <c r="G48" i="9" s="1"/>
  <c r="G49" i="9" s="1"/>
  <c r="G50" i="9" s="1"/>
  <c r="G51" i="9" s="1"/>
  <c r="I44" i="9"/>
  <c r="I45" i="9" s="1"/>
  <c r="I46" i="9" s="1"/>
  <c r="I47" i="9" s="1"/>
  <c r="I48" i="9" s="1"/>
  <c r="I49" i="9" s="1"/>
  <c r="I50" i="9" s="1"/>
  <c r="I51" i="9" s="1"/>
  <c r="H44" i="9"/>
  <c r="H45" i="9" s="1"/>
  <c r="H46" i="9" s="1"/>
  <c r="H47" i="9" s="1"/>
  <c r="H48" i="9" s="1"/>
  <c r="H49" i="9" s="1"/>
  <c r="H50" i="9" s="1"/>
  <c r="H51" i="9" s="1"/>
  <c r="F60" i="9"/>
  <c r="F61" i="9" s="1"/>
  <c r="F62" i="9" s="1"/>
  <c r="F63" i="9" s="1"/>
  <c r="F64" i="9" s="1"/>
  <c r="F65" i="9" s="1"/>
  <c r="F66" i="9" s="1"/>
  <c r="F67" i="9" s="1"/>
  <c r="F68" i="9" s="1"/>
  <c r="F69" i="9" s="1"/>
  <c r="G1" i="11"/>
  <c r="J1" i="11" s="1"/>
  <c r="M1" i="11" s="1"/>
  <c r="P1" i="11" s="1"/>
  <c r="S1" i="11" s="1"/>
  <c r="J19" i="9" l="1"/>
  <c r="K19" i="9"/>
  <c r="L19" i="9"/>
  <c r="F19" i="9"/>
  <c r="G19" i="9"/>
  <c r="I19" i="9"/>
  <c r="H19" i="9"/>
  <c r="F38" i="9"/>
  <c r="A25" i="11"/>
  <c r="D25" i="11" s="1"/>
  <c r="G25" i="11" s="1"/>
  <c r="J25" i="11" s="1"/>
  <c r="M25" i="11" s="1"/>
  <c r="P25" i="11" s="1"/>
  <c r="S25" i="11" s="1"/>
  <c r="B22" i="9" l="1"/>
  <c r="B23" i="9" s="1"/>
  <c r="B24" i="9" s="1"/>
  <c r="B25" i="9" s="1"/>
  <c r="B26" i="9" s="1"/>
  <c r="B27" i="9" s="1"/>
  <c r="B28" i="9" s="1"/>
  <c r="B29" i="9" s="1"/>
  <c r="B30" i="9" s="1"/>
  <c r="B31" i="9" s="1"/>
  <c r="B35" i="9" l="1"/>
  <c r="C3" i="7"/>
  <c r="C3" i="6"/>
  <c r="C3" i="5"/>
  <c r="C3" i="4"/>
  <c r="C3" i="3"/>
  <c r="C3" i="2"/>
  <c r="K38" i="9" l="1"/>
  <c r="J38" i="9"/>
  <c r="I38" i="9"/>
  <c r="H38" i="9"/>
  <c r="G38" i="9"/>
  <c r="L38" i="9"/>
  <c r="K3" i="7"/>
  <c r="S3" i="7"/>
  <c r="S3" i="6"/>
  <c r="K3" i="6"/>
  <c r="S3" i="5"/>
  <c r="K3" i="5"/>
  <c r="S3" i="4"/>
  <c r="K3" i="4"/>
  <c r="S3" i="3"/>
  <c r="K3" i="3"/>
  <c r="S3" i="1"/>
  <c r="K3" i="1"/>
  <c r="K3" i="2"/>
  <c r="S3" i="2"/>
  <c r="J27" i="7"/>
  <c r="B27" i="7"/>
  <c r="J26" i="7"/>
  <c r="B26" i="7"/>
  <c r="J25" i="7"/>
  <c r="B25" i="7"/>
  <c r="J24" i="7"/>
  <c r="B24" i="7"/>
  <c r="J23" i="7"/>
  <c r="B23" i="7"/>
  <c r="J22" i="7"/>
  <c r="B22" i="7"/>
  <c r="J21" i="7"/>
  <c r="B21" i="7"/>
  <c r="J20" i="7"/>
  <c r="B20" i="7"/>
  <c r="J19" i="7"/>
  <c r="B19" i="7"/>
  <c r="J18" i="7"/>
  <c r="B18" i="7"/>
  <c r="J17" i="7"/>
  <c r="B17" i="7"/>
  <c r="J16" i="7"/>
  <c r="B16" i="7"/>
  <c r="J15" i="7"/>
  <c r="B15" i="7"/>
  <c r="J14" i="7"/>
  <c r="B14" i="7"/>
  <c r="J13" i="7"/>
  <c r="B13" i="7"/>
  <c r="J12" i="7"/>
  <c r="B12" i="7"/>
  <c r="J11" i="7"/>
  <c r="B11" i="7"/>
  <c r="J10" i="7"/>
  <c r="B10" i="7"/>
  <c r="J9" i="7"/>
  <c r="B9" i="7"/>
  <c r="J8" i="7"/>
  <c r="B8" i="7"/>
  <c r="J7" i="7"/>
  <c r="B7" i="7"/>
  <c r="J6" i="7"/>
  <c r="B6" i="7"/>
  <c r="Q5" i="7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J5" i="7"/>
  <c r="I5" i="7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B5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J4" i="7"/>
  <c r="B4" i="7"/>
  <c r="J27" i="6"/>
  <c r="B27" i="6"/>
  <c r="J26" i="6"/>
  <c r="B26" i="6"/>
  <c r="J25" i="6"/>
  <c r="B25" i="6"/>
  <c r="J24" i="6"/>
  <c r="B24" i="6"/>
  <c r="J23" i="6"/>
  <c r="B23" i="6"/>
  <c r="J22" i="6"/>
  <c r="B22" i="6"/>
  <c r="J21" i="6"/>
  <c r="B21" i="6"/>
  <c r="J20" i="6"/>
  <c r="B20" i="6"/>
  <c r="J19" i="6"/>
  <c r="B19" i="6"/>
  <c r="J18" i="6"/>
  <c r="B18" i="6"/>
  <c r="J17" i="6"/>
  <c r="B17" i="6"/>
  <c r="J16" i="6"/>
  <c r="B16" i="6"/>
  <c r="J15" i="6"/>
  <c r="B15" i="6"/>
  <c r="J14" i="6"/>
  <c r="B14" i="6"/>
  <c r="J13" i="6"/>
  <c r="B13" i="6"/>
  <c r="J12" i="6"/>
  <c r="B12" i="6"/>
  <c r="J11" i="6"/>
  <c r="B11" i="6"/>
  <c r="J10" i="6"/>
  <c r="B10" i="6"/>
  <c r="J9" i="6"/>
  <c r="B9" i="6"/>
  <c r="J8" i="6"/>
  <c r="B8" i="6"/>
  <c r="J7" i="6"/>
  <c r="B7" i="6"/>
  <c r="J6" i="6"/>
  <c r="B6" i="6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J5" i="6"/>
  <c r="I5" i="6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B5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J4" i="6"/>
  <c r="B4" i="6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5" i="5"/>
  <c r="J27" i="5"/>
  <c r="B27" i="5"/>
  <c r="J26" i="5"/>
  <c r="B26" i="5"/>
  <c r="J25" i="5"/>
  <c r="B25" i="5"/>
  <c r="J24" i="5"/>
  <c r="B24" i="5"/>
  <c r="J23" i="5"/>
  <c r="B23" i="5"/>
  <c r="J22" i="5"/>
  <c r="B22" i="5"/>
  <c r="J21" i="5"/>
  <c r="B21" i="5"/>
  <c r="J20" i="5"/>
  <c r="B20" i="5"/>
  <c r="J19" i="5"/>
  <c r="B19" i="5"/>
  <c r="J18" i="5"/>
  <c r="B18" i="5"/>
  <c r="J17" i="5"/>
  <c r="B17" i="5"/>
  <c r="J16" i="5"/>
  <c r="B16" i="5"/>
  <c r="J15" i="5"/>
  <c r="B15" i="5"/>
  <c r="J14" i="5"/>
  <c r="B14" i="5"/>
  <c r="J13" i="5"/>
  <c r="B13" i="5"/>
  <c r="J12" i="5"/>
  <c r="B12" i="5"/>
  <c r="J11" i="5"/>
  <c r="B11" i="5"/>
  <c r="J10" i="5"/>
  <c r="B10" i="5"/>
  <c r="J9" i="5"/>
  <c r="B9" i="5"/>
  <c r="J8" i="5"/>
  <c r="B8" i="5"/>
  <c r="J7" i="5"/>
  <c r="B7" i="5"/>
  <c r="J6" i="5"/>
  <c r="B6" i="5"/>
  <c r="Q5" i="5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J5" i="5"/>
  <c r="B5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J4" i="5"/>
  <c r="B4" i="5"/>
  <c r="J27" i="4"/>
  <c r="B27" i="4"/>
  <c r="J26" i="4"/>
  <c r="B26" i="4"/>
  <c r="J25" i="4"/>
  <c r="B25" i="4"/>
  <c r="J24" i="4"/>
  <c r="B24" i="4"/>
  <c r="J23" i="4"/>
  <c r="B23" i="4"/>
  <c r="J22" i="4"/>
  <c r="B22" i="4"/>
  <c r="J21" i="4"/>
  <c r="B21" i="4"/>
  <c r="J20" i="4"/>
  <c r="B20" i="4"/>
  <c r="J19" i="4"/>
  <c r="B19" i="4"/>
  <c r="J18" i="4"/>
  <c r="B18" i="4"/>
  <c r="J17" i="4"/>
  <c r="B17" i="4"/>
  <c r="J16" i="4"/>
  <c r="B16" i="4"/>
  <c r="J15" i="4"/>
  <c r="B15" i="4"/>
  <c r="J14" i="4"/>
  <c r="B14" i="4"/>
  <c r="J13" i="4"/>
  <c r="B13" i="4"/>
  <c r="J12" i="4"/>
  <c r="B12" i="4"/>
  <c r="J11" i="4"/>
  <c r="B11" i="4"/>
  <c r="J10" i="4"/>
  <c r="B10" i="4"/>
  <c r="J9" i="4"/>
  <c r="B9" i="4"/>
  <c r="J8" i="4"/>
  <c r="B8" i="4"/>
  <c r="J7" i="4"/>
  <c r="B7" i="4"/>
  <c r="J6" i="4"/>
  <c r="B6" i="4"/>
  <c r="Q5" i="4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J5" i="4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B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J4" i="4"/>
  <c r="B4" i="4"/>
  <c r="J27" i="3"/>
  <c r="B27" i="3"/>
  <c r="J26" i="3"/>
  <c r="B26" i="3"/>
  <c r="J25" i="3"/>
  <c r="B25" i="3"/>
  <c r="J24" i="3"/>
  <c r="B24" i="3"/>
  <c r="J23" i="3"/>
  <c r="B23" i="3"/>
  <c r="J22" i="3"/>
  <c r="B22" i="3"/>
  <c r="J21" i="3"/>
  <c r="B21" i="3"/>
  <c r="J20" i="3"/>
  <c r="B20" i="3"/>
  <c r="J19" i="3"/>
  <c r="B19" i="3"/>
  <c r="J18" i="3"/>
  <c r="B18" i="3"/>
  <c r="J17" i="3"/>
  <c r="B17" i="3"/>
  <c r="J16" i="3"/>
  <c r="B16" i="3"/>
  <c r="J15" i="3"/>
  <c r="B15" i="3"/>
  <c r="J14" i="3"/>
  <c r="B14" i="3"/>
  <c r="J13" i="3"/>
  <c r="B13" i="3"/>
  <c r="J12" i="3"/>
  <c r="B12" i="3"/>
  <c r="J11" i="3"/>
  <c r="B11" i="3"/>
  <c r="J10" i="3"/>
  <c r="B10" i="3"/>
  <c r="J9" i="3"/>
  <c r="B9" i="3"/>
  <c r="J8" i="3"/>
  <c r="B8" i="3"/>
  <c r="J7" i="3"/>
  <c r="B7" i="3"/>
  <c r="J6" i="3"/>
  <c r="B6" i="3"/>
  <c r="Q5" i="3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J5" i="3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B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J4" i="3"/>
  <c r="B4" i="3"/>
  <c r="J27" i="2"/>
  <c r="B27" i="2"/>
  <c r="J26" i="2"/>
  <c r="B26" i="2"/>
  <c r="J25" i="2"/>
  <c r="B25" i="2"/>
  <c r="J24" i="2"/>
  <c r="B24" i="2"/>
  <c r="J23" i="2"/>
  <c r="B23" i="2"/>
  <c r="J22" i="2"/>
  <c r="B22" i="2"/>
  <c r="J21" i="2"/>
  <c r="B21" i="2"/>
  <c r="J20" i="2"/>
  <c r="B20" i="2"/>
  <c r="J19" i="2"/>
  <c r="B19" i="2"/>
  <c r="J18" i="2"/>
  <c r="B18" i="2"/>
  <c r="J17" i="2"/>
  <c r="B17" i="2"/>
  <c r="J16" i="2"/>
  <c r="B16" i="2"/>
  <c r="J15" i="2"/>
  <c r="B15" i="2"/>
  <c r="J14" i="2"/>
  <c r="B14" i="2"/>
  <c r="J13" i="2"/>
  <c r="B13" i="2"/>
  <c r="J12" i="2"/>
  <c r="B12" i="2"/>
  <c r="J11" i="2"/>
  <c r="B11" i="2"/>
  <c r="J10" i="2"/>
  <c r="B10" i="2"/>
  <c r="J9" i="2"/>
  <c r="B9" i="2"/>
  <c r="J8" i="2"/>
  <c r="B8" i="2"/>
  <c r="J7" i="2"/>
  <c r="B7" i="2"/>
  <c r="J6" i="2"/>
  <c r="B6" i="2"/>
  <c r="Q5" i="2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J5" i="2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B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J4" i="2"/>
  <c r="B4" i="2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J27" i="1"/>
  <c r="B27" i="1"/>
  <c r="J26" i="1"/>
  <c r="B26" i="1"/>
  <c r="J25" i="1"/>
  <c r="B25" i="1"/>
  <c r="J24" i="1"/>
  <c r="B24" i="1"/>
  <c r="J23" i="1"/>
  <c r="B23" i="1"/>
  <c r="J22" i="1"/>
  <c r="B22" i="1"/>
  <c r="J21" i="1"/>
  <c r="B21" i="1"/>
  <c r="J20" i="1"/>
  <c r="B20" i="1"/>
  <c r="J19" i="1"/>
  <c r="B19" i="1"/>
  <c r="J18" i="1"/>
  <c r="B18" i="1"/>
  <c r="J17" i="1"/>
  <c r="B17" i="1"/>
  <c r="J16" i="1"/>
  <c r="B16" i="1"/>
  <c r="J15" i="1"/>
  <c r="B15" i="1"/>
  <c r="J14" i="1"/>
  <c r="B14" i="1"/>
  <c r="J13" i="1"/>
  <c r="B13" i="1"/>
  <c r="J12" i="1"/>
  <c r="B12" i="1"/>
  <c r="J11" i="1"/>
  <c r="B11" i="1"/>
  <c r="J10" i="1"/>
  <c r="B10" i="1"/>
  <c r="J9" i="1"/>
  <c r="B9" i="1"/>
  <c r="J8" i="1"/>
  <c r="B8" i="1"/>
  <c r="J7" i="1"/>
  <c r="B7" i="1"/>
  <c r="J6" i="1"/>
  <c r="B6" i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J5" i="1"/>
  <c r="B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J4" i="1"/>
  <c r="B4" i="1"/>
  <c r="R14" i="3" l="1"/>
  <c r="R21" i="3"/>
  <c r="R24" i="3"/>
  <c r="R26" i="6"/>
  <c r="R10" i="6"/>
  <c r="R22" i="6"/>
  <c r="R9" i="4"/>
  <c r="R21" i="4"/>
  <c r="R19" i="3"/>
  <c r="R21" i="2"/>
  <c r="R5" i="2"/>
  <c r="R24" i="2"/>
  <c r="R18" i="4"/>
  <c r="R12" i="4"/>
  <c r="W4" i="8"/>
  <c r="R12" i="2"/>
  <c r="R11" i="3"/>
  <c r="R16" i="3"/>
  <c r="R26" i="4"/>
  <c r="R27" i="6"/>
  <c r="R6" i="3"/>
  <c r="R4" i="8"/>
  <c r="R18" i="7"/>
  <c r="C4" i="8"/>
  <c r="R8" i="3"/>
  <c r="M4" i="8"/>
  <c r="R9" i="2"/>
  <c r="R16" i="2"/>
  <c r="R10" i="7"/>
  <c r="R18" i="2"/>
  <c r="H4" i="8"/>
  <c r="R27" i="3"/>
  <c r="R6" i="6"/>
  <c r="R5" i="3"/>
  <c r="R4" i="4"/>
  <c r="R7" i="4"/>
  <c r="R24" i="4"/>
  <c r="R19" i="7"/>
  <c r="R13" i="2"/>
  <c r="R4" i="3"/>
  <c r="R19" i="4"/>
  <c r="R27" i="4"/>
  <c r="R8" i="5"/>
  <c r="R11" i="5"/>
  <c r="R5" i="5"/>
  <c r="R24" i="7"/>
  <c r="R21" i="7"/>
  <c r="R15" i="7"/>
  <c r="R14" i="7"/>
  <c r="R6" i="7"/>
  <c r="R27" i="7"/>
  <c r="R12" i="7"/>
  <c r="R9" i="7"/>
  <c r="R23" i="7"/>
  <c r="R5" i="7"/>
  <c r="AG4" i="8"/>
  <c r="R24" i="6"/>
  <c r="R15" i="6"/>
  <c r="R12" i="6"/>
  <c r="AB4" i="8"/>
  <c r="R19" i="6"/>
  <c r="R14" i="6"/>
  <c r="R9" i="6"/>
  <c r="R5" i="6"/>
  <c r="R18" i="6"/>
  <c r="R20" i="5"/>
  <c r="R23" i="5"/>
  <c r="R14" i="5"/>
  <c r="R17" i="5"/>
  <c r="R19" i="5"/>
  <c r="R6" i="5"/>
  <c r="R26" i="5"/>
  <c r="R15" i="5"/>
  <c r="R24" i="5"/>
  <c r="R15" i="4"/>
  <c r="R17" i="4"/>
  <c r="R22" i="4"/>
  <c r="R25" i="4"/>
  <c r="R16" i="4"/>
  <c r="R10" i="4"/>
  <c r="R6" i="4"/>
  <c r="R8" i="4"/>
  <c r="R13" i="4"/>
  <c r="R11" i="4"/>
  <c r="R20" i="4"/>
  <c r="R5" i="4"/>
  <c r="R14" i="4"/>
  <c r="R23" i="4"/>
  <c r="R4" i="7"/>
  <c r="R8" i="7"/>
  <c r="R13" i="7"/>
  <c r="R17" i="7"/>
  <c r="R22" i="7"/>
  <c r="R26" i="7"/>
  <c r="R7" i="7"/>
  <c r="R11" i="7"/>
  <c r="R16" i="7"/>
  <c r="R20" i="7"/>
  <c r="R25" i="7"/>
  <c r="R4" i="6"/>
  <c r="R8" i="6"/>
  <c r="R13" i="6"/>
  <c r="R17" i="6"/>
  <c r="R21" i="6"/>
  <c r="R25" i="6"/>
  <c r="R7" i="6"/>
  <c r="R11" i="6"/>
  <c r="R16" i="6"/>
  <c r="R20" i="6"/>
  <c r="R23" i="6"/>
  <c r="R4" i="5"/>
  <c r="R7" i="5"/>
  <c r="R9" i="5"/>
  <c r="R13" i="5"/>
  <c r="R18" i="5"/>
  <c r="R22" i="5"/>
  <c r="R27" i="5"/>
  <c r="R10" i="5"/>
  <c r="R12" i="5"/>
  <c r="R16" i="5"/>
  <c r="R21" i="5"/>
  <c r="R25" i="5"/>
  <c r="R7" i="3"/>
  <c r="R9" i="3"/>
  <c r="R12" i="3"/>
  <c r="R22" i="3"/>
  <c r="R10" i="3"/>
  <c r="R13" i="3"/>
  <c r="R15" i="3"/>
  <c r="R18" i="3"/>
  <c r="R20" i="3"/>
  <c r="R25" i="3"/>
  <c r="R23" i="3"/>
  <c r="R17" i="3"/>
  <c r="R26" i="3"/>
  <c r="R27" i="2"/>
  <c r="R19" i="2"/>
  <c r="R15" i="2"/>
  <c r="R17" i="2"/>
  <c r="R22" i="2"/>
  <c r="R25" i="2"/>
  <c r="R6" i="2"/>
  <c r="R8" i="2"/>
  <c r="R4" i="2"/>
  <c r="R7" i="2"/>
  <c r="R10" i="2"/>
  <c r="R11" i="2"/>
  <c r="R20" i="2"/>
  <c r="R14" i="2"/>
  <c r="R23" i="2"/>
  <c r="R26" i="2"/>
  <c r="R14" i="1"/>
  <c r="R5" i="1"/>
  <c r="R11" i="1"/>
  <c r="R13" i="1"/>
  <c r="R21" i="1"/>
  <c r="R22" i="1"/>
  <c r="R25" i="1"/>
  <c r="R27" i="1"/>
  <c r="R8" i="1"/>
  <c r="R9" i="1"/>
  <c r="R20" i="1"/>
  <c r="R26" i="1"/>
  <c r="R17" i="1"/>
  <c r="R18" i="1"/>
  <c r="R23" i="1"/>
  <c r="R24" i="1"/>
  <c r="R7" i="1"/>
  <c r="R12" i="1"/>
  <c r="R16" i="1"/>
  <c r="R4" i="1"/>
  <c r="R6" i="1"/>
  <c r="R10" i="1"/>
  <c r="R15" i="1"/>
  <c r="R19" i="1"/>
  <c r="Q35" i="6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J64" i="6"/>
  <c r="J65" i="6"/>
  <c r="J66" i="6"/>
  <c r="J67" i="6"/>
  <c r="B64" i="6"/>
  <c r="B65" i="6"/>
  <c r="B66" i="6"/>
  <c r="B67" i="6"/>
  <c r="J64" i="5"/>
  <c r="J65" i="5"/>
  <c r="J66" i="5"/>
  <c r="J67" i="5"/>
  <c r="B64" i="5"/>
  <c r="B65" i="5"/>
  <c r="B66" i="5"/>
  <c r="B67" i="5"/>
  <c r="J60" i="4"/>
  <c r="J61" i="4"/>
  <c r="J62" i="4"/>
  <c r="J63" i="4"/>
  <c r="B60" i="4"/>
  <c r="R58" i="8" s="1"/>
  <c r="B61" i="4"/>
  <c r="B62" i="4"/>
  <c r="B63" i="4"/>
  <c r="J60" i="3"/>
  <c r="J61" i="3"/>
  <c r="J62" i="3"/>
  <c r="J63" i="3"/>
  <c r="B60" i="3"/>
  <c r="M58" i="8" s="1"/>
  <c r="B61" i="3"/>
  <c r="B62" i="3"/>
  <c r="B63" i="3"/>
  <c r="J60" i="2"/>
  <c r="J61" i="2"/>
  <c r="J62" i="2"/>
  <c r="J63" i="2"/>
  <c r="A63" i="2"/>
  <c r="B60" i="2"/>
  <c r="H58" i="8" s="1"/>
  <c r="B61" i="2"/>
  <c r="B62" i="2"/>
  <c r="B63" i="2"/>
  <c r="J60" i="1"/>
  <c r="J61" i="1"/>
  <c r="J62" i="1"/>
  <c r="J63" i="1"/>
  <c r="B60" i="1"/>
  <c r="C58" i="8" s="1"/>
  <c r="B61" i="1"/>
  <c r="B62" i="1"/>
  <c r="B63" i="1"/>
  <c r="J60" i="7"/>
  <c r="J61" i="7"/>
  <c r="J62" i="7"/>
  <c r="J63" i="7"/>
  <c r="B60" i="7"/>
  <c r="AG58" i="8" s="1"/>
  <c r="B61" i="7"/>
  <c r="B62" i="7"/>
  <c r="B63" i="7"/>
  <c r="R61" i="6" l="1"/>
  <c r="AC59" i="8" s="1"/>
  <c r="R67" i="6"/>
  <c r="R55" i="6"/>
  <c r="AC53" i="8" s="1"/>
  <c r="R43" i="6"/>
  <c r="AC41" i="8" s="1"/>
  <c r="H5" i="8"/>
  <c r="R5" i="8"/>
  <c r="R52" i="6"/>
  <c r="AC50" i="8" s="1"/>
  <c r="R60" i="3"/>
  <c r="N58" i="8" s="1"/>
  <c r="R64" i="6"/>
  <c r="R66" i="6"/>
  <c r="R65" i="5"/>
  <c r="R65" i="6"/>
  <c r="M5" i="8"/>
  <c r="C5" i="8"/>
  <c r="AG5" i="8"/>
  <c r="AB5" i="8"/>
  <c r="R49" i="6"/>
  <c r="AC47" i="8" s="1"/>
  <c r="R46" i="6"/>
  <c r="AC44" i="8" s="1"/>
  <c r="R34" i="6"/>
  <c r="AC32" i="8" s="1"/>
  <c r="R40" i="6"/>
  <c r="AC38" i="8" s="1"/>
  <c r="W5" i="8"/>
  <c r="R62" i="6"/>
  <c r="AC60" i="8" s="1"/>
  <c r="R37" i="6"/>
  <c r="AC35" i="8" s="1"/>
  <c r="R63" i="6"/>
  <c r="AC61" i="8" s="1"/>
  <c r="R59" i="6"/>
  <c r="AC57" i="8" s="1"/>
  <c r="R58" i="6"/>
  <c r="AC56" i="8" s="1"/>
  <c r="R56" i="6"/>
  <c r="AC54" i="8" s="1"/>
  <c r="R53" i="6"/>
  <c r="AC51" i="8" s="1"/>
  <c r="R50" i="6"/>
  <c r="AC48" i="8" s="1"/>
  <c r="R47" i="6"/>
  <c r="AC45" i="8" s="1"/>
  <c r="R44" i="6"/>
  <c r="AC42" i="8" s="1"/>
  <c r="R41" i="6"/>
  <c r="AC39" i="8" s="1"/>
  <c r="R38" i="6"/>
  <c r="R35" i="6"/>
  <c r="AC33" i="8" s="1"/>
  <c r="Q61" i="6"/>
  <c r="Q62" i="6" s="1"/>
  <c r="Q63" i="6" s="1"/>
  <c r="Q64" i="6" s="1"/>
  <c r="Q65" i="6" s="1"/>
  <c r="Q66" i="6" s="1"/>
  <c r="Q67" i="6" s="1"/>
  <c r="R61" i="4"/>
  <c r="R60" i="4"/>
  <c r="S58" i="8" s="1"/>
  <c r="R63" i="3"/>
  <c r="R63" i="1"/>
  <c r="R66" i="5"/>
  <c r="R67" i="5"/>
  <c r="R64" i="5"/>
  <c r="R62" i="4"/>
  <c r="R63" i="4"/>
  <c r="R62" i="3"/>
  <c r="R61" i="3"/>
  <c r="R60" i="2"/>
  <c r="I58" i="8" s="1"/>
  <c r="R63" i="2"/>
  <c r="R61" i="2"/>
  <c r="R62" i="2"/>
  <c r="R61" i="1"/>
  <c r="R62" i="1"/>
  <c r="R60" i="1"/>
  <c r="D58" i="8" s="1"/>
  <c r="R60" i="6"/>
  <c r="AC58" i="8" s="1"/>
  <c r="R54" i="6"/>
  <c r="AC52" i="8" s="1"/>
  <c r="R51" i="6"/>
  <c r="AC49" i="8" s="1"/>
  <c r="R48" i="6"/>
  <c r="AC46" i="8" s="1"/>
  <c r="R45" i="6"/>
  <c r="AC43" i="8" s="1"/>
  <c r="R42" i="6"/>
  <c r="AC40" i="8" s="1"/>
  <c r="R39" i="6"/>
  <c r="AC37" i="8" s="1"/>
  <c r="R36" i="6"/>
  <c r="AC34" i="8" s="1"/>
  <c r="R57" i="6"/>
  <c r="AC55" i="8" s="1"/>
  <c r="R63" i="7"/>
  <c r="R60" i="7"/>
  <c r="AH58" i="8" s="1"/>
  <c r="R62" i="7"/>
  <c r="R61" i="7"/>
  <c r="AC36" i="8" l="1"/>
  <c r="AB19" i="8"/>
  <c r="R61" i="5"/>
  <c r="X59" i="8" s="1"/>
  <c r="R62" i="5"/>
  <c r="X60" i="8" s="1"/>
  <c r="R63" i="5"/>
  <c r="X61" i="8" s="1"/>
  <c r="R60" i="5"/>
  <c r="X58" i="8" s="1"/>
  <c r="R59" i="1" l="1"/>
  <c r="D57" i="8" s="1"/>
  <c r="R54" i="1"/>
  <c r="D52" i="8" s="1"/>
  <c r="R33" i="1" l="1"/>
  <c r="D31" i="8" s="1"/>
  <c r="R57" i="1"/>
  <c r="D55" i="8" s="1"/>
  <c r="R30" i="1"/>
  <c r="D28" i="8" s="1"/>
  <c r="R32" i="1"/>
  <c r="D30" i="8" s="1"/>
  <c r="R35" i="1"/>
  <c r="D33" i="8" s="1"/>
  <c r="R44" i="1"/>
  <c r="D42" i="8" s="1"/>
  <c r="R51" i="1"/>
  <c r="D49" i="8" s="1"/>
  <c r="R53" i="1"/>
  <c r="D51" i="8" s="1"/>
  <c r="R56" i="1"/>
  <c r="D54" i="8" s="1"/>
  <c r="R58" i="1"/>
  <c r="D56" i="8" s="1"/>
  <c r="R49" i="1"/>
  <c r="D47" i="8" s="1"/>
  <c r="R42" i="1"/>
  <c r="D40" i="8" s="1"/>
  <c r="R47" i="1"/>
  <c r="D45" i="8" s="1"/>
  <c r="R52" i="1"/>
  <c r="D50" i="8" s="1"/>
  <c r="R50" i="1"/>
  <c r="D48" i="8" s="1"/>
  <c r="R37" i="1"/>
  <c r="D35" i="8" s="1"/>
  <c r="R36" i="1"/>
  <c r="D34" i="8" s="1"/>
  <c r="R38" i="1"/>
  <c r="R40" i="1"/>
  <c r="D38" i="8" s="1"/>
  <c r="R43" i="1"/>
  <c r="D41" i="8" s="1"/>
  <c r="R45" i="1"/>
  <c r="D43" i="8" s="1"/>
  <c r="R29" i="1"/>
  <c r="D27" i="8" s="1"/>
  <c r="R41" i="1"/>
  <c r="D39" i="8" s="1"/>
  <c r="R48" i="1"/>
  <c r="D46" i="8" s="1"/>
  <c r="R55" i="1"/>
  <c r="D53" i="8" s="1"/>
  <c r="R28" i="1"/>
  <c r="D26" i="8" s="1"/>
  <c r="R34" i="1"/>
  <c r="D32" i="8" s="1"/>
  <c r="R46" i="1"/>
  <c r="D44" i="8" s="1"/>
  <c r="R31" i="1"/>
  <c r="D29" i="8" s="1"/>
  <c r="R39" i="1"/>
  <c r="D37" i="8" s="1"/>
  <c r="J60" i="6"/>
  <c r="J61" i="6"/>
  <c r="J62" i="6"/>
  <c r="J63" i="6"/>
  <c r="B60" i="6"/>
  <c r="AB58" i="8" s="1"/>
  <c r="B61" i="6"/>
  <c r="AB59" i="8" s="1"/>
  <c r="B62" i="6"/>
  <c r="AB60" i="8" s="1"/>
  <c r="B63" i="6"/>
  <c r="AB61" i="8" s="1"/>
  <c r="J60" i="5"/>
  <c r="J61" i="5"/>
  <c r="J62" i="5"/>
  <c r="J63" i="5"/>
  <c r="B60" i="5"/>
  <c r="W58" i="8" s="1"/>
  <c r="B61" i="5"/>
  <c r="W59" i="8" s="1"/>
  <c r="B62" i="5"/>
  <c r="W60" i="8" s="1"/>
  <c r="B63" i="5"/>
  <c r="W61" i="8" s="1"/>
  <c r="J59" i="7"/>
  <c r="B59" i="7"/>
  <c r="AG57" i="8" s="1"/>
  <c r="R58" i="7"/>
  <c r="AH56" i="8" s="1"/>
  <c r="J58" i="7"/>
  <c r="B58" i="7"/>
  <c r="AG56" i="8" s="1"/>
  <c r="J57" i="7"/>
  <c r="B57" i="7"/>
  <c r="AG55" i="8" s="1"/>
  <c r="R56" i="7"/>
  <c r="AH54" i="8" s="1"/>
  <c r="J56" i="7"/>
  <c r="B56" i="7"/>
  <c r="AG54" i="8" s="1"/>
  <c r="J55" i="7"/>
  <c r="B55" i="7"/>
  <c r="AG53" i="8" s="1"/>
  <c r="J54" i="7"/>
  <c r="B54" i="7"/>
  <c r="AG52" i="8" s="1"/>
  <c r="R53" i="7"/>
  <c r="AH51" i="8" s="1"/>
  <c r="J53" i="7"/>
  <c r="B53" i="7"/>
  <c r="AG51" i="8" s="1"/>
  <c r="J52" i="7"/>
  <c r="B52" i="7"/>
  <c r="AG50" i="8" s="1"/>
  <c r="J51" i="7"/>
  <c r="B51" i="7"/>
  <c r="AG49" i="8" s="1"/>
  <c r="J50" i="7"/>
  <c r="B50" i="7"/>
  <c r="AG48" i="8" s="1"/>
  <c r="J49" i="7"/>
  <c r="B49" i="7"/>
  <c r="AG47" i="8" s="1"/>
  <c r="J48" i="7"/>
  <c r="B48" i="7"/>
  <c r="AG46" i="8" s="1"/>
  <c r="R47" i="7"/>
  <c r="AH45" i="8" s="1"/>
  <c r="J47" i="7"/>
  <c r="B47" i="7"/>
  <c r="AG45" i="8" s="1"/>
  <c r="J46" i="7"/>
  <c r="B46" i="7"/>
  <c r="AG44" i="8" s="1"/>
  <c r="J45" i="7"/>
  <c r="B45" i="7"/>
  <c r="AG43" i="8" s="1"/>
  <c r="J44" i="7"/>
  <c r="B44" i="7"/>
  <c r="AG42" i="8" s="1"/>
  <c r="J43" i="7"/>
  <c r="B43" i="7"/>
  <c r="AG41" i="8" s="1"/>
  <c r="J42" i="7"/>
  <c r="B42" i="7"/>
  <c r="AG40" i="8" s="1"/>
  <c r="R41" i="7"/>
  <c r="AH39" i="8" s="1"/>
  <c r="J41" i="7"/>
  <c r="B41" i="7"/>
  <c r="AG39" i="8" s="1"/>
  <c r="J40" i="7"/>
  <c r="B40" i="7"/>
  <c r="J39" i="7"/>
  <c r="B39" i="7"/>
  <c r="AG37" i="8" s="1"/>
  <c r="R38" i="7"/>
  <c r="J38" i="7"/>
  <c r="B38" i="7"/>
  <c r="AG36" i="8" s="1"/>
  <c r="J37" i="7"/>
  <c r="B37" i="7"/>
  <c r="AG35" i="8" s="1"/>
  <c r="J36" i="7"/>
  <c r="B36" i="7"/>
  <c r="AG34" i="8" s="1"/>
  <c r="J35" i="7"/>
  <c r="B35" i="7"/>
  <c r="AG33" i="8" s="1"/>
  <c r="J34" i="7"/>
  <c r="B34" i="7"/>
  <c r="AG32" i="8" s="1"/>
  <c r="J33" i="7"/>
  <c r="B33" i="7"/>
  <c r="AG31" i="8" s="1"/>
  <c r="J32" i="7"/>
  <c r="B32" i="7"/>
  <c r="AG30" i="8" s="1"/>
  <c r="J31" i="7"/>
  <c r="B31" i="7"/>
  <c r="AG29" i="8" s="1"/>
  <c r="J30" i="7"/>
  <c r="B30" i="7"/>
  <c r="AG28" i="8" s="1"/>
  <c r="Q32" i="7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J29" i="7"/>
  <c r="I32" i="7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B29" i="7"/>
  <c r="AG27" i="8" s="1"/>
  <c r="A30" i="7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J28" i="7"/>
  <c r="B28" i="7"/>
  <c r="T3" i="7"/>
  <c r="U3" i="7" s="1"/>
  <c r="V3" i="7" s="1"/>
  <c r="W3" i="7" s="1"/>
  <c r="L3" i="7"/>
  <c r="M3" i="7" s="1"/>
  <c r="N3" i="7" s="1"/>
  <c r="O3" i="7" s="1"/>
  <c r="D3" i="7"/>
  <c r="E3" i="7" s="1"/>
  <c r="F3" i="7" s="1"/>
  <c r="G3" i="7" s="1"/>
  <c r="J59" i="6"/>
  <c r="B59" i="6"/>
  <c r="AB57" i="8" s="1"/>
  <c r="J58" i="6"/>
  <c r="B58" i="6"/>
  <c r="AB56" i="8" s="1"/>
  <c r="J57" i="6"/>
  <c r="B57" i="6"/>
  <c r="AB55" i="8" s="1"/>
  <c r="J56" i="6"/>
  <c r="B56" i="6"/>
  <c r="AB54" i="8" s="1"/>
  <c r="J55" i="6"/>
  <c r="B55" i="6"/>
  <c r="AB53" i="8" s="1"/>
  <c r="J54" i="6"/>
  <c r="B54" i="6"/>
  <c r="AB52" i="8" s="1"/>
  <c r="J53" i="6"/>
  <c r="B53" i="6"/>
  <c r="AB51" i="8" s="1"/>
  <c r="J52" i="6"/>
  <c r="B52" i="6"/>
  <c r="AB50" i="8" s="1"/>
  <c r="J51" i="6"/>
  <c r="B51" i="6"/>
  <c r="AB49" i="8" s="1"/>
  <c r="J50" i="6"/>
  <c r="B50" i="6"/>
  <c r="AB48" i="8" s="1"/>
  <c r="J49" i="6"/>
  <c r="B49" i="6"/>
  <c r="AB47" i="8" s="1"/>
  <c r="J48" i="6"/>
  <c r="B48" i="6"/>
  <c r="AB46" i="8" s="1"/>
  <c r="J47" i="6"/>
  <c r="B47" i="6"/>
  <c r="AB45" i="8" s="1"/>
  <c r="J46" i="6"/>
  <c r="B46" i="6"/>
  <c r="AB44" i="8" s="1"/>
  <c r="J45" i="6"/>
  <c r="B45" i="6"/>
  <c r="AB43" i="8" s="1"/>
  <c r="J44" i="6"/>
  <c r="B44" i="6"/>
  <c r="AB42" i="8" s="1"/>
  <c r="J43" i="6"/>
  <c r="B43" i="6"/>
  <c r="AB41" i="8" s="1"/>
  <c r="J42" i="6"/>
  <c r="B42" i="6"/>
  <c r="AB40" i="8" s="1"/>
  <c r="J41" i="6"/>
  <c r="B41" i="6"/>
  <c r="AB39" i="8" s="1"/>
  <c r="J40" i="6"/>
  <c r="B40" i="6"/>
  <c r="J39" i="6"/>
  <c r="B39" i="6"/>
  <c r="AB37" i="8" s="1"/>
  <c r="J38" i="6"/>
  <c r="B38" i="6"/>
  <c r="AB36" i="8" s="1"/>
  <c r="J37" i="6"/>
  <c r="B37" i="6"/>
  <c r="AB35" i="8" s="1"/>
  <c r="J36" i="6"/>
  <c r="B36" i="6"/>
  <c r="AB34" i="8" s="1"/>
  <c r="J35" i="6"/>
  <c r="B35" i="6"/>
  <c r="AB33" i="8" s="1"/>
  <c r="J34" i="6"/>
  <c r="B34" i="6"/>
  <c r="AB32" i="8" s="1"/>
  <c r="J33" i="6"/>
  <c r="B33" i="6"/>
  <c r="AB31" i="8" s="1"/>
  <c r="R32" i="6"/>
  <c r="AC30" i="8" s="1"/>
  <c r="J32" i="6"/>
  <c r="B32" i="6"/>
  <c r="AB30" i="8" s="1"/>
  <c r="J31" i="6"/>
  <c r="B31" i="6"/>
  <c r="AB29" i="8" s="1"/>
  <c r="J30" i="6"/>
  <c r="B30" i="6"/>
  <c r="AB28" i="8" s="1"/>
  <c r="J29" i="6"/>
  <c r="I37" i="6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B29" i="6"/>
  <c r="AB27" i="8" s="1"/>
  <c r="A60" i="6"/>
  <c r="A61" i="6" s="1"/>
  <c r="A62" i="6" s="1"/>
  <c r="A63" i="6" s="1"/>
  <c r="A64" i="6" s="1"/>
  <c r="A65" i="6" s="1"/>
  <c r="A66" i="6" s="1"/>
  <c r="A67" i="6" s="1"/>
  <c r="J28" i="6"/>
  <c r="B28" i="6"/>
  <c r="T3" i="6"/>
  <c r="U3" i="6" s="1"/>
  <c r="V3" i="6" s="1"/>
  <c r="W3" i="6" s="1"/>
  <c r="L3" i="6"/>
  <c r="M3" i="6" s="1"/>
  <c r="N3" i="6" s="1"/>
  <c r="O3" i="6" s="1"/>
  <c r="D3" i="6"/>
  <c r="E3" i="6" s="1"/>
  <c r="F3" i="6" s="1"/>
  <c r="G3" i="6" s="1"/>
  <c r="J59" i="5"/>
  <c r="B59" i="5"/>
  <c r="W57" i="8" s="1"/>
  <c r="J58" i="5"/>
  <c r="B58" i="5"/>
  <c r="W56" i="8" s="1"/>
  <c r="J57" i="5"/>
  <c r="B57" i="5"/>
  <c r="W55" i="8" s="1"/>
  <c r="J56" i="5"/>
  <c r="B56" i="5"/>
  <c r="W54" i="8" s="1"/>
  <c r="J55" i="5"/>
  <c r="B55" i="5"/>
  <c r="W53" i="8" s="1"/>
  <c r="J54" i="5"/>
  <c r="B54" i="5"/>
  <c r="W52" i="8" s="1"/>
  <c r="R53" i="5"/>
  <c r="X51" i="8" s="1"/>
  <c r="J53" i="5"/>
  <c r="B53" i="5"/>
  <c r="W51" i="8" s="1"/>
  <c r="J52" i="5"/>
  <c r="B52" i="5"/>
  <c r="W50" i="8" s="1"/>
  <c r="J51" i="5"/>
  <c r="B51" i="5"/>
  <c r="W49" i="8" s="1"/>
  <c r="J50" i="5"/>
  <c r="B50" i="5"/>
  <c r="W48" i="8" s="1"/>
  <c r="J49" i="5"/>
  <c r="B49" i="5"/>
  <c r="W47" i="8" s="1"/>
  <c r="J48" i="5"/>
  <c r="B48" i="5"/>
  <c r="W46" i="8" s="1"/>
  <c r="J47" i="5"/>
  <c r="B47" i="5"/>
  <c r="W45" i="8" s="1"/>
  <c r="J46" i="5"/>
  <c r="B46" i="5"/>
  <c r="W44" i="8" s="1"/>
  <c r="J45" i="5"/>
  <c r="B45" i="5"/>
  <c r="W43" i="8" s="1"/>
  <c r="J44" i="5"/>
  <c r="B44" i="5"/>
  <c r="W42" i="8" s="1"/>
  <c r="J43" i="5"/>
  <c r="B43" i="5"/>
  <c r="W41" i="8" s="1"/>
  <c r="J42" i="5"/>
  <c r="B42" i="5"/>
  <c r="W40" i="8" s="1"/>
  <c r="J41" i="5"/>
  <c r="B41" i="5"/>
  <c r="W39" i="8" s="1"/>
  <c r="J40" i="5"/>
  <c r="B40" i="5"/>
  <c r="J39" i="5"/>
  <c r="B39" i="5"/>
  <c r="W37" i="8" s="1"/>
  <c r="J38" i="5"/>
  <c r="B38" i="5"/>
  <c r="W36" i="8" s="1"/>
  <c r="J37" i="5"/>
  <c r="B37" i="5"/>
  <c r="W35" i="8" s="1"/>
  <c r="R36" i="5"/>
  <c r="X34" i="8" s="1"/>
  <c r="J36" i="5"/>
  <c r="B36" i="5"/>
  <c r="W34" i="8" s="1"/>
  <c r="J35" i="5"/>
  <c r="B35" i="5"/>
  <c r="W33" i="8" s="1"/>
  <c r="J34" i="5"/>
  <c r="B34" i="5"/>
  <c r="W32" i="8" s="1"/>
  <c r="J33" i="5"/>
  <c r="B33" i="5"/>
  <c r="W31" i="8" s="1"/>
  <c r="J32" i="5"/>
  <c r="B32" i="5"/>
  <c r="W30" i="8" s="1"/>
  <c r="J31" i="5"/>
  <c r="B31" i="5"/>
  <c r="W29" i="8" s="1"/>
  <c r="J30" i="5"/>
  <c r="B30" i="5"/>
  <c r="W28" i="8" s="1"/>
  <c r="J29" i="5"/>
  <c r="B29" i="5"/>
  <c r="W27" i="8" s="1"/>
  <c r="R28" i="5"/>
  <c r="J28" i="5"/>
  <c r="B28" i="5"/>
  <c r="T3" i="5"/>
  <c r="U3" i="5" s="1"/>
  <c r="V3" i="5" s="1"/>
  <c r="W3" i="5" s="1"/>
  <c r="L3" i="5"/>
  <c r="M3" i="5" s="1"/>
  <c r="N3" i="5" s="1"/>
  <c r="O3" i="5" s="1"/>
  <c r="D3" i="5"/>
  <c r="E3" i="5" s="1"/>
  <c r="F3" i="5" s="1"/>
  <c r="G3" i="5" s="1"/>
  <c r="J59" i="4"/>
  <c r="B59" i="4"/>
  <c r="R57" i="8" s="1"/>
  <c r="J58" i="4"/>
  <c r="B58" i="4"/>
  <c r="R56" i="8" s="1"/>
  <c r="J57" i="4"/>
  <c r="B57" i="4"/>
  <c r="R55" i="8" s="1"/>
  <c r="J56" i="4"/>
  <c r="B56" i="4"/>
  <c r="R54" i="8" s="1"/>
  <c r="J55" i="4"/>
  <c r="B55" i="4"/>
  <c r="R53" i="8" s="1"/>
  <c r="J54" i="4"/>
  <c r="B54" i="4"/>
  <c r="R52" i="8" s="1"/>
  <c r="R53" i="4"/>
  <c r="S51" i="8" s="1"/>
  <c r="J53" i="4"/>
  <c r="B53" i="4"/>
  <c r="R51" i="8" s="1"/>
  <c r="J52" i="4"/>
  <c r="B52" i="4"/>
  <c r="R50" i="8" s="1"/>
  <c r="J51" i="4"/>
  <c r="B51" i="4"/>
  <c r="R49" i="8" s="1"/>
  <c r="J50" i="4"/>
  <c r="B50" i="4"/>
  <c r="R48" i="8" s="1"/>
  <c r="J49" i="4"/>
  <c r="B49" i="4"/>
  <c r="R47" i="8" s="1"/>
  <c r="J48" i="4"/>
  <c r="B48" i="4"/>
  <c r="R46" i="8" s="1"/>
  <c r="R47" i="4"/>
  <c r="S45" i="8" s="1"/>
  <c r="J47" i="4"/>
  <c r="B47" i="4"/>
  <c r="R45" i="8" s="1"/>
  <c r="J46" i="4"/>
  <c r="B46" i="4"/>
  <c r="R44" i="8" s="1"/>
  <c r="J45" i="4"/>
  <c r="B45" i="4"/>
  <c r="R43" i="8" s="1"/>
  <c r="J44" i="4"/>
  <c r="B44" i="4"/>
  <c r="R42" i="8" s="1"/>
  <c r="J43" i="4"/>
  <c r="B43" i="4"/>
  <c r="R41" i="8" s="1"/>
  <c r="R42" i="4"/>
  <c r="S40" i="8" s="1"/>
  <c r="J42" i="4"/>
  <c r="B42" i="4"/>
  <c r="R40" i="8" s="1"/>
  <c r="J41" i="4"/>
  <c r="B41" i="4"/>
  <c r="R39" i="8" s="1"/>
  <c r="J40" i="4"/>
  <c r="B40" i="4"/>
  <c r="J39" i="4"/>
  <c r="B39" i="4"/>
  <c r="R37" i="8" s="1"/>
  <c r="R38" i="4"/>
  <c r="J38" i="4"/>
  <c r="B38" i="4"/>
  <c r="R36" i="8" s="1"/>
  <c r="J37" i="4"/>
  <c r="B37" i="4"/>
  <c r="R35" i="8" s="1"/>
  <c r="J36" i="4"/>
  <c r="B36" i="4"/>
  <c r="R34" i="8" s="1"/>
  <c r="J35" i="4"/>
  <c r="B35" i="4"/>
  <c r="R33" i="8" s="1"/>
  <c r="J34" i="4"/>
  <c r="B34" i="4"/>
  <c r="R32" i="8" s="1"/>
  <c r="J33" i="4"/>
  <c r="B33" i="4"/>
  <c r="R31" i="8" s="1"/>
  <c r="J32" i="4"/>
  <c r="B32" i="4"/>
  <c r="R30" i="8" s="1"/>
  <c r="J31" i="4"/>
  <c r="B31" i="4"/>
  <c r="R29" i="8" s="1"/>
  <c r="J30" i="4"/>
  <c r="B30" i="4"/>
  <c r="R28" i="8" s="1"/>
  <c r="J29" i="4"/>
  <c r="B29" i="4"/>
  <c r="R27" i="8" s="1"/>
  <c r="J28" i="4"/>
  <c r="B28" i="4"/>
  <c r="T3" i="4"/>
  <c r="U3" i="4" s="1"/>
  <c r="V3" i="4" s="1"/>
  <c r="W3" i="4" s="1"/>
  <c r="L3" i="4"/>
  <c r="M3" i="4" s="1"/>
  <c r="N3" i="4" s="1"/>
  <c r="O3" i="4" s="1"/>
  <c r="D3" i="4"/>
  <c r="E3" i="4" s="1"/>
  <c r="F3" i="4" s="1"/>
  <c r="G3" i="4" s="1"/>
  <c r="J59" i="3"/>
  <c r="B59" i="3"/>
  <c r="M57" i="8" s="1"/>
  <c r="J58" i="3"/>
  <c r="B58" i="3"/>
  <c r="M56" i="8" s="1"/>
  <c r="R57" i="3"/>
  <c r="N55" i="8" s="1"/>
  <c r="J57" i="3"/>
  <c r="B57" i="3"/>
  <c r="M55" i="8" s="1"/>
  <c r="J56" i="3"/>
  <c r="B56" i="3"/>
  <c r="M54" i="8" s="1"/>
  <c r="J55" i="3"/>
  <c r="B55" i="3"/>
  <c r="M53" i="8" s="1"/>
  <c r="J54" i="3"/>
  <c r="B54" i="3"/>
  <c r="M52" i="8" s="1"/>
  <c r="R53" i="3"/>
  <c r="N51" i="8" s="1"/>
  <c r="J53" i="3"/>
  <c r="B53" i="3"/>
  <c r="M51" i="8" s="1"/>
  <c r="J52" i="3"/>
  <c r="B52" i="3"/>
  <c r="M50" i="8" s="1"/>
  <c r="J51" i="3"/>
  <c r="B51" i="3"/>
  <c r="M49" i="8" s="1"/>
  <c r="J50" i="3"/>
  <c r="B50" i="3"/>
  <c r="M48" i="8" s="1"/>
  <c r="J49" i="3"/>
  <c r="B49" i="3"/>
  <c r="M47" i="8" s="1"/>
  <c r="J48" i="3"/>
  <c r="B48" i="3"/>
  <c r="M46" i="8" s="1"/>
  <c r="J47" i="3"/>
  <c r="B47" i="3"/>
  <c r="M45" i="8" s="1"/>
  <c r="J46" i="3"/>
  <c r="B46" i="3"/>
  <c r="M44" i="8" s="1"/>
  <c r="J45" i="3"/>
  <c r="B45" i="3"/>
  <c r="M43" i="8" s="1"/>
  <c r="J44" i="3"/>
  <c r="B44" i="3"/>
  <c r="M42" i="8" s="1"/>
  <c r="J43" i="3"/>
  <c r="B43" i="3"/>
  <c r="M41" i="8" s="1"/>
  <c r="J42" i="3"/>
  <c r="B42" i="3"/>
  <c r="M40" i="8" s="1"/>
  <c r="R41" i="3"/>
  <c r="N39" i="8" s="1"/>
  <c r="J41" i="3"/>
  <c r="B41" i="3"/>
  <c r="M39" i="8" s="1"/>
  <c r="R40" i="3"/>
  <c r="N38" i="8" s="1"/>
  <c r="J40" i="3"/>
  <c r="B40" i="3"/>
  <c r="J39" i="3"/>
  <c r="B39" i="3"/>
  <c r="M37" i="8" s="1"/>
  <c r="J38" i="3"/>
  <c r="B38" i="3"/>
  <c r="M36" i="8" s="1"/>
  <c r="J37" i="3"/>
  <c r="B37" i="3"/>
  <c r="M35" i="8" s="1"/>
  <c r="R36" i="3"/>
  <c r="N34" i="8" s="1"/>
  <c r="J36" i="3"/>
  <c r="B36" i="3"/>
  <c r="M34" i="8" s="1"/>
  <c r="J35" i="3"/>
  <c r="B35" i="3"/>
  <c r="M33" i="8" s="1"/>
  <c r="J34" i="3"/>
  <c r="B34" i="3"/>
  <c r="M32" i="8" s="1"/>
  <c r="J33" i="3"/>
  <c r="B33" i="3"/>
  <c r="M31" i="8" s="1"/>
  <c r="R32" i="3"/>
  <c r="N30" i="8" s="1"/>
  <c r="J32" i="3"/>
  <c r="B32" i="3"/>
  <c r="M30" i="8" s="1"/>
  <c r="J31" i="3"/>
  <c r="B31" i="3"/>
  <c r="M29" i="8" s="1"/>
  <c r="J30" i="3"/>
  <c r="B30" i="3"/>
  <c r="M28" i="8" s="1"/>
  <c r="J29" i="3"/>
  <c r="B29" i="3"/>
  <c r="M27" i="8" s="1"/>
  <c r="J28" i="3"/>
  <c r="B28" i="3"/>
  <c r="T3" i="3"/>
  <c r="U3" i="3" s="1"/>
  <c r="V3" i="3" s="1"/>
  <c r="W3" i="3" s="1"/>
  <c r="L3" i="3"/>
  <c r="M3" i="3" s="1"/>
  <c r="N3" i="3" s="1"/>
  <c r="O3" i="3" s="1"/>
  <c r="D3" i="3"/>
  <c r="E3" i="3" s="1"/>
  <c r="F3" i="3" s="1"/>
  <c r="G3" i="3" s="1"/>
  <c r="J59" i="2"/>
  <c r="B59" i="2"/>
  <c r="H57" i="8" s="1"/>
  <c r="J58" i="2"/>
  <c r="B58" i="2"/>
  <c r="H56" i="8" s="1"/>
  <c r="R57" i="2"/>
  <c r="I55" i="8" s="1"/>
  <c r="J57" i="2"/>
  <c r="B57" i="2"/>
  <c r="H55" i="8" s="1"/>
  <c r="J56" i="2"/>
  <c r="B56" i="2"/>
  <c r="H54" i="8" s="1"/>
  <c r="J55" i="2"/>
  <c r="B55" i="2"/>
  <c r="H53" i="8" s="1"/>
  <c r="J54" i="2"/>
  <c r="B54" i="2"/>
  <c r="H52" i="8" s="1"/>
  <c r="J53" i="2"/>
  <c r="B53" i="2"/>
  <c r="H51" i="8" s="1"/>
  <c r="R52" i="2"/>
  <c r="I50" i="8" s="1"/>
  <c r="J52" i="2"/>
  <c r="B52" i="2"/>
  <c r="H50" i="8" s="1"/>
  <c r="R51" i="2"/>
  <c r="I49" i="8" s="1"/>
  <c r="J51" i="2"/>
  <c r="B51" i="2"/>
  <c r="H49" i="8" s="1"/>
  <c r="J50" i="2"/>
  <c r="B50" i="2"/>
  <c r="H48" i="8" s="1"/>
  <c r="J49" i="2"/>
  <c r="B49" i="2"/>
  <c r="H47" i="8" s="1"/>
  <c r="R48" i="2"/>
  <c r="I46" i="8" s="1"/>
  <c r="J48" i="2"/>
  <c r="B48" i="2"/>
  <c r="H46" i="8" s="1"/>
  <c r="J47" i="2"/>
  <c r="B47" i="2"/>
  <c r="H45" i="8" s="1"/>
  <c r="J46" i="2"/>
  <c r="B46" i="2"/>
  <c r="H44" i="8" s="1"/>
  <c r="J45" i="2"/>
  <c r="B45" i="2"/>
  <c r="H43" i="8" s="1"/>
  <c r="J44" i="2"/>
  <c r="B44" i="2"/>
  <c r="H42" i="8" s="1"/>
  <c r="J43" i="2"/>
  <c r="B43" i="2"/>
  <c r="H41" i="8" s="1"/>
  <c r="R42" i="2"/>
  <c r="I40" i="8" s="1"/>
  <c r="J42" i="2"/>
  <c r="B42" i="2"/>
  <c r="H40" i="8" s="1"/>
  <c r="J41" i="2"/>
  <c r="B41" i="2"/>
  <c r="H39" i="8" s="1"/>
  <c r="J40" i="2"/>
  <c r="B40" i="2"/>
  <c r="R39" i="2"/>
  <c r="I37" i="8" s="1"/>
  <c r="J39" i="2"/>
  <c r="B39" i="2"/>
  <c r="H37" i="8" s="1"/>
  <c r="J38" i="2"/>
  <c r="B38" i="2"/>
  <c r="H36" i="8" s="1"/>
  <c r="J37" i="2"/>
  <c r="B37" i="2"/>
  <c r="H35" i="8" s="1"/>
  <c r="R36" i="2"/>
  <c r="I34" i="8" s="1"/>
  <c r="J36" i="2"/>
  <c r="B36" i="2"/>
  <c r="H34" i="8" s="1"/>
  <c r="J35" i="2"/>
  <c r="B35" i="2"/>
  <c r="H33" i="8" s="1"/>
  <c r="J34" i="2"/>
  <c r="B34" i="2"/>
  <c r="H32" i="8" s="1"/>
  <c r="J33" i="2"/>
  <c r="B33" i="2"/>
  <c r="H31" i="8" s="1"/>
  <c r="J32" i="2"/>
  <c r="B32" i="2"/>
  <c r="H30" i="8" s="1"/>
  <c r="J31" i="2"/>
  <c r="B31" i="2"/>
  <c r="H29" i="8" s="1"/>
  <c r="J30" i="2"/>
  <c r="B30" i="2"/>
  <c r="H28" i="8" s="1"/>
  <c r="J29" i="2"/>
  <c r="B29" i="2"/>
  <c r="H27" i="8" s="1"/>
  <c r="J28" i="2"/>
  <c r="B28" i="2"/>
  <c r="T3" i="2"/>
  <c r="U3" i="2" s="1"/>
  <c r="V3" i="2" s="1"/>
  <c r="W3" i="2" s="1"/>
  <c r="L3" i="2"/>
  <c r="M3" i="2" s="1"/>
  <c r="N3" i="2" s="1"/>
  <c r="O3" i="2" s="1"/>
  <c r="D3" i="2"/>
  <c r="E3" i="2" s="1"/>
  <c r="F3" i="2" s="1"/>
  <c r="G3" i="2" s="1"/>
  <c r="T3" i="1"/>
  <c r="U3" i="1" s="1"/>
  <c r="V3" i="1" s="1"/>
  <c r="W3" i="1" s="1"/>
  <c r="H11" i="8" l="1"/>
  <c r="AG38" i="8"/>
  <c r="AG18" i="8"/>
  <c r="AB38" i="8"/>
  <c r="AB18" i="8"/>
  <c r="W38" i="8"/>
  <c r="W18" i="8"/>
  <c r="R38" i="8"/>
  <c r="R18" i="8"/>
  <c r="M38" i="8"/>
  <c r="M18" i="8"/>
  <c r="H38" i="8"/>
  <c r="H18" i="8"/>
  <c r="S36" i="8"/>
  <c r="D36" i="8"/>
  <c r="C19" i="8"/>
  <c r="AH36" i="8"/>
  <c r="W26" i="8"/>
  <c r="W11" i="8"/>
  <c r="R26" i="8"/>
  <c r="R11" i="8"/>
  <c r="AG26" i="8"/>
  <c r="AG11" i="8"/>
  <c r="AB26" i="8"/>
  <c r="AB11" i="8"/>
  <c r="X26" i="8"/>
  <c r="M11" i="8"/>
  <c r="M26" i="8"/>
  <c r="H26" i="8"/>
  <c r="C12" i="8"/>
  <c r="R30" i="2"/>
  <c r="I28" i="8" s="1"/>
  <c r="R29" i="3"/>
  <c r="N27" i="8" s="1"/>
  <c r="R34" i="3"/>
  <c r="N32" i="8" s="1"/>
  <c r="R56" i="3"/>
  <c r="N54" i="8" s="1"/>
  <c r="R35" i="4"/>
  <c r="S33" i="8" s="1"/>
  <c r="R51" i="7"/>
  <c r="AH49" i="8" s="1"/>
  <c r="R56" i="5"/>
  <c r="X54" i="8" s="1"/>
  <c r="R30" i="6"/>
  <c r="AC28" i="8" s="1"/>
  <c r="R46" i="7"/>
  <c r="AH44" i="8" s="1"/>
  <c r="R54" i="2"/>
  <c r="I52" i="8" s="1"/>
  <c r="R48" i="3"/>
  <c r="N46" i="8" s="1"/>
  <c r="R37" i="4"/>
  <c r="S35" i="8" s="1"/>
  <c r="R29" i="2"/>
  <c r="I27" i="8" s="1"/>
  <c r="R38" i="3"/>
  <c r="R44" i="4"/>
  <c r="S42" i="8" s="1"/>
  <c r="R59" i="4"/>
  <c r="S57" i="8" s="1"/>
  <c r="R33" i="7"/>
  <c r="AH31" i="8" s="1"/>
  <c r="R31" i="3"/>
  <c r="N29" i="8" s="1"/>
  <c r="R32" i="4"/>
  <c r="S30" i="8" s="1"/>
  <c r="R34" i="2"/>
  <c r="I32" i="8" s="1"/>
  <c r="R50" i="3"/>
  <c r="N48" i="8" s="1"/>
  <c r="R29" i="4"/>
  <c r="S27" i="8" s="1"/>
  <c r="R55" i="5"/>
  <c r="X53" i="8" s="1"/>
  <c r="R50" i="7"/>
  <c r="AH48" i="8" s="1"/>
  <c r="R55" i="7"/>
  <c r="AH53" i="8" s="1"/>
  <c r="R56" i="2"/>
  <c r="I54" i="8" s="1"/>
  <c r="R45" i="3"/>
  <c r="N43" i="8" s="1"/>
  <c r="R51" i="4"/>
  <c r="S49" i="8" s="1"/>
  <c r="R45" i="5"/>
  <c r="X43" i="8" s="1"/>
  <c r="R35" i="7"/>
  <c r="AH33" i="8" s="1"/>
  <c r="R41" i="4"/>
  <c r="S39" i="8" s="1"/>
  <c r="R46" i="4"/>
  <c r="S44" i="8" s="1"/>
  <c r="R56" i="4"/>
  <c r="S54" i="8" s="1"/>
  <c r="R58" i="4"/>
  <c r="S56" i="8" s="1"/>
  <c r="R57" i="5"/>
  <c r="X55" i="8" s="1"/>
  <c r="R28" i="6"/>
  <c r="R35" i="3"/>
  <c r="N33" i="8" s="1"/>
  <c r="R52" i="3"/>
  <c r="N50" i="8" s="1"/>
  <c r="R42" i="7"/>
  <c r="AH40" i="8" s="1"/>
  <c r="R47" i="2"/>
  <c r="I45" i="8" s="1"/>
  <c r="R43" i="2"/>
  <c r="I41" i="8" s="1"/>
  <c r="R59" i="3"/>
  <c r="N57" i="8" s="1"/>
  <c r="R35" i="5"/>
  <c r="X33" i="8" s="1"/>
  <c r="R59" i="5"/>
  <c r="X57" i="8" s="1"/>
  <c r="R31" i="6"/>
  <c r="AC29" i="8" s="1"/>
  <c r="R32" i="7"/>
  <c r="AH30" i="8" s="1"/>
  <c r="R37" i="7"/>
  <c r="AH35" i="8" s="1"/>
  <c r="R33" i="2"/>
  <c r="I31" i="8" s="1"/>
  <c r="R33" i="4"/>
  <c r="S31" i="8" s="1"/>
  <c r="R44" i="7"/>
  <c r="AH42" i="8" s="1"/>
  <c r="R59" i="7"/>
  <c r="AH57" i="8" s="1"/>
  <c r="R45" i="2"/>
  <c r="I43" i="8" s="1"/>
  <c r="R44" i="3"/>
  <c r="N42" i="8" s="1"/>
  <c r="R50" i="4"/>
  <c r="S48" i="8" s="1"/>
  <c r="R55" i="4"/>
  <c r="S53" i="8" s="1"/>
  <c r="R29" i="7"/>
  <c r="AH27" i="8" s="1"/>
  <c r="R31" i="7"/>
  <c r="AH29" i="8" s="1"/>
  <c r="R36" i="7"/>
  <c r="AH34" i="8" s="1"/>
  <c r="R40" i="7"/>
  <c r="AH38" i="8" s="1"/>
  <c r="R45" i="7"/>
  <c r="AH43" i="8" s="1"/>
  <c r="R49" i="7"/>
  <c r="AH47" i="8" s="1"/>
  <c r="R54" i="7"/>
  <c r="AH52" i="8" s="1"/>
  <c r="R28" i="7"/>
  <c r="R30" i="7"/>
  <c r="AH28" i="8" s="1"/>
  <c r="R34" i="7"/>
  <c r="AH32" i="8" s="1"/>
  <c r="R39" i="7"/>
  <c r="AH37" i="8" s="1"/>
  <c r="R43" i="7"/>
  <c r="AH41" i="8" s="1"/>
  <c r="R48" i="7"/>
  <c r="AH46" i="8" s="1"/>
  <c r="R52" i="7"/>
  <c r="AH50" i="8" s="1"/>
  <c r="R57" i="7"/>
  <c r="AH55" i="8" s="1"/>
  <c r="R32" i="5"/>
  <c r="X30" i="8" s="1"/>
  <c r="R38" i="5"/>
  <c r="R41" i="5"/>
  <c r="X39" i="8" s="1"/>
  <c r="R47" i="5"/>
  <c r="X45" i="8" s="1"/>
  <c r="R29" i="5"/>
  <c r="X27" i="8" s="1"/>
  <c r="R31" i="5"/>
  <c r="X29" i="8" s="1"/>
  <c r="R44" i="5"/>
  <c r="X42" i="8" s="1"/>
  <c r="R40" i="5"/>
  <c r="X38" i="8" s="1"/>
  <c r="R29" i="6"/>
  <c r="AC27" i="8" s="1"/>
  <c r="R33" i="6"/>
  <c r="AC31" i="8" s="1"/>
  <c r="R30" i="5"/>
  <c r="X28" i="8" s="1"/>
  <c r="R34" i="5"/>
  <c r="X32" i="8" s="1"/>
  <c r="R39" i="5"/>
  <c r="X37" i="8" s="1"/>
  <c r="R43" i="5"/>
  <c r="X41" i="8" s="1"/>
  <c r="R48" i="5"/>
  <c r="X46" i="8" s="1"/>
  <c r="R51" i="5"/>
  <c r="X49" i="8" s="1"/>
  <c r="R58" i="5"/>
  <c r="X56" i="8" s="1"/>
  <c r="R33" i="5"/>
  <c r="X31" i="8" s="1"/>
  <c r="R37" i="5"/>
  <c r="X35" i="8" s="1"/>
  <c r="R42" i="5"/>
  <c r="X40" i="8" s="1"/>
  <c r="R46" i="5"/>
  <c r="X44" i="8" s="1"/>
  <c r="R49" i="5"/>
  <c r="X47" i="8" s="1"/>
  <c r="R50" i="5"/>
  <c r="X48" i="8" s="1"/>
  <c r="R52" i="5"/>
  <c r="X50" i="8" s="1"/>
  <c r="R54" i="5"/>
  <c r="X52" i="8" s="1"/>
  <c r="R31" i="4"/>
  <c r="S29" i="8" s="1"/>
  <c r="R36" i="4"/>
  <c r="S34" i="8" s="1"/>
  <c r="R40" i="4"/>
  <c r="S38" i="8" s="1"/>
  <c r="R45" i="4"/>
  <c r="S43" i="8" s="1"/>
  <c r="R49" i="4"/>
  <c r="S47" i="8" s="1"/>
  <c r="R54" i="4"/>
  <c r="S52" i="8" s="1"/>
  <c r="R28" i="4"/>
  <c r="R30" i="4"/>
  <c r="S28" i="8" s="1"/>
  <c r="R34" i="4"/>
  <c r="S32" i="8" s="1"/>
  <c r="R39" i="4"/>
  <c r="S37" i="8" s="1"/>
  <c r="R43" i="4"/>
  <c r="S41" i="8" s="1"/>
  <c r="R48" i="4"/>
  <c r="S46" i="8" s="1"/>
  <c r="R52" i="4"/>
  <c r="S50" i="8" s="1"/>
  <c r="R57" i="4"/>
  <c r="S55" i="8" s="1"/>
  <c r="R28" i="3"/>
  <c r="R30" i="3"/>
  <c r="N28" i="8" s="1"/>
  <c r="R37" i="3"/>
  <c r="N35" i="8" s="1"/>
  <c r="R39" i="3"/>
  <c r="N37" i="8" s="1"/>
  <c r="R43" i="3"/>
  <c r="N41" i="8" s="1"/>
  <c r="R47" i="3"/>
  <c r="N45" i="8" s="1"/>
  <c r="R51" i="3"/>
  <c r="N49" i="8" s="1"/>
  <c r="R55" i="3"/>
  <c r="N53" i="8" s="1"/>
  <c r="R33" i="3"/>
  <c r="N31" i="8" s="1"/>
  <c r="R42" i="3"/>
  <c r="N40" i="8" s="1"/>
  <c r="R46" i="3"/>
  <c r="N44" i="8" s="1"/>
  <c r="R49" i="3"/>
  <c r="N47" i="8" s="1"/>
  <c r="R54" i="3"/>
  <c r="N52" i="8" s="1"/>
  <c r="R58" i="3"/>
  <c r="N56" i="8" s="1"/>
  <c r="R28" i="2"/>
  <c r="R32" i="2"/>
  <c r="I30" i="8" s="1"/>
  <c r="R37" i="2"/>
  <c r="I35" i="8" s="1"/>
  <c r="R41" i="2"/>
  <c r="I39" i="8" s="1"/>
  <c r="R46" i="2"/>
  <c r="I44" i="8" s="1"/>
  <c r="R50" i="2"/>
  <c r="I48" i="8" s="1"/>
  <c r="R55" i="2"/>
  <c r="I53" i="8" s="1"/>
  <c r="R59" i="2"/>
  <c r="I57" i="8" s="1"/>
  <c r="R31" i="2"/>
  <c r="I29" i="8" s="1"/>
  <c r="R35" i="2"/>
  <c r="I33" i="8" s="1"/>
  <c r="R38" i="2"/>
  <c r="R40" i="2"/>
  <c r="I38" i="8" s="1"/>
  <c r="R44" i="2"/>
  <c r="I42" i="8" s="1"/>
  <c r="R49" i="2"/>
  <c r="I47" i="8" s="1"/>
  <c r="R53" i="2"/>
  <c r="I51" i="8" s="1"/>
  <c r="R58" i="2"/>
  <c r="I56" i="8" s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B48" i="1"/>
  <c r="C46" i="8" s="1"/>
  <c r="B49" i="1"/>
  <c r="C47" i="8" s="1"/>
  <c r="B50" i="1"/>
  <c r="C48" i="8" s="1"/>
  <c r="B51" i="1"/>
  <c r="C49" i="8" s="1"/>
  <c r="B52" i="1"/>
  <c r="C50" i="8" s="1"/>
  <c r="B53" i="1"/>
  <c r="C51" i="8" s="1"/>
  <c r="B54" i="1"/>
  <c r="C52" i="8" s="1"/>
  <c r="B55" i="1"/>
  <c r="C53" i="8" s="1"/>
  <c r="B56" i="1"/>
  <c r="C54" i="8" s="1"/>
  <c r="B57" i="1"/>
  <c r="C55" i="8" s="1"/>
  <c r="B58" i="1"/>
  <c r="C56" i="8" s="1"/>
  <c r="B59" i="1"/>
  <c r="C57" i="8" s="1"/>
  <c r="B34" i="1"/>
  <c r="C32" i="8" s="1"/>
  <c r="B35" i="1"/>
  <c r="C33" i="8" s="1"/>
  <c r="B36" i="1"/>
  <c r="C34" i="8" s="1"/>
  <c r="B37" i="1"/>
  <c r="C35" i="8" s="1"/>
  <c r="B38" i="1"/>
  <c r="C36" i="8" s="1"/>
  <c r="B39" i="1"/>
  <c r="C37" i="8" s="1"/>
  <c r="B40" i="1"/>
  <c r="B41" i="1"/>
  <c r="C39" i="8" s="1"/>
  <c r="B42" i="1"/>
  <c r="C40" i="8" s="1"/>
  <c r="B43" i="1"/>
  <c r="C41" i="8" s="1"/>
  <c r="B44" i="1"/>
  <c r="C42" i="8" s="1"/>
  <c r="B45" i="1"/>
  <c r="C43" i="8" s="1"/>
  <c r="B46" i="1"/>
  <c r="C44" i="8" s="1"/>
  <c r="B47" i="1"/>
  <c r="C45" i="8" s="1"/>
  <c r="J33" i="1"/>
  <c r="J32" i="1"/>
  <c r="J31" i="1"/>
  <c r="J30" i="1"/>
  <c r="J29" i="1"/>
  <c r="J28" i="1"/>
  <c r="L3" i="1"/>
  <c r="M3" i="1" s="1"/>
  <c r="N3" i="1" s="1"/>
  <c r="O3" i="1" s="1"/>
  <c r="B29" i="1"/>
  <c r="C27" i="8" s="1"/>
  <c r="B30" i="1"/>
  <c r="C28" i="8" s="1"/>
  <c r="B31" i="1"/>
  <c r="C29" i="8" s="1"/>
  <c r="B32" i="1"/>
  <c r="C30" i="8" s="1"/>
  <c r="B33" i="1"/>
  <c r="C31" i="8" s="1"/>
  <c r="B28" i="1"/>
  <c r="C26" i="8" s="1"/>
  <c r="D3" i="1"/>
  <c r="E3" i="1" s="1"/>
  <c r="F3" i="1" s="1"/>
  <c r="G3" i="1" s="1"/>
  <c r="S22" i="11" l="1"/>
  <c r="S19" i="11"/>
  <c r="S16" i="11"/>
  <c r="S13" i="11"/>
  <c r="S10" i="11"/>
  <c r="S7" i="11"/>
  <c r="S4" i="11"/>
  <c r="S21" i="11"/>
  <c r="S12" i="11"/>
  <c r="S6" i="11"/>
  <c r="S23" i="11"/>
  <c r="S20" i="11"/>
  <c r="S17" i="11"/>
  <c r="S14" i="11"/>
  <c r="S11" i="11"/>
  <c r="S8" i="11"/>
  <c r="S5" i="11"/>
  <c r="S18" i="11"/>
  <c r="S15" i="11"/>
  <c r="S9" i="11"/>
  <c r="P22" i="11"/>
  <c r="P19" i="11"/>
  <c r="P16" i="11"/>
  <c r="P13" i="11"/>
  <c r="P10" i="11"/>
  <c r="P7" i="11"/>
  <c r="P4" i="11"/>
  <c r="P21" i="11"/>
  <c r="P18" i="11"/>
  <c r="P15" i="11"/>
  <c r="P12" i="11"/>
  <c r="P9" i="11"/>
  <c r="P6" i="11"/>
  <c r="P23" i="11"/>
  <c r="P20" i="11"/>
  <c r="P17" i="11"/>
  <c r="P14" i="11"/>
  <c r="P11" i="11"/>
  <c r="P8" i="11"/>
  <c r="P5" i="11"/>
  <c r="M23" i="11"/>
  <c r="M20" i="11"/>
  <c r="M17" i="11"/>
  <c r="M14" i="11"/>
  <c r="M11" i="11"/>
  <c r="M8" i="11"/>
  <c r="M5" i="11"/>
  <c r="M22" i="11"/>
  <c r="M19" i="11"/>
  <c r="M16" i="11"/>
  <c r="M13" i="11"/>
  <c r="M10" i="11"/>
  <c r="M7" i="11"/>
  <c r="M4" i="11"/>
  <c r="M21" i="11"/>
  <c r="M18" i="11"/>
  <c r="M15" i="11"/>
  <c r="M12" i="11"/>
  <c r="M9" i="11"/>
  <c r="M6" i="11"/>
  <c r="J23" i="11"/>
  <c r="J20" i="11"/>
  <c r="J17" i="11"/>
  <c r="J14" i="11"/>
  <c r="J11" i="11"/>
  <c r="J8" i="11"/>
  <c r="J5" i="11"/>
  <c r="J22" i="11"/>
  <c r="J19" i="11"/>
  <c r="J16" i="11"/>
  <c r="J13" i="11"/>
  <c r="J10" i="11"/>
  <c r="J7" i="11"/>
  <c r="J4" i="11"/>
  <c r="J21" i="11"/>
  <c r="J18" i="11"/>
  <c r="J15" i="11"/>
  <c r="J12" i="11"/>
  <c r="J9" i="11"/>
  <c r="J6" i="11"/>
  <c r="G5" i="11"/>
  <c r="G8" i="11"/>
  <c r="G11" i="11"/>
  <c r="G14" i="11"/>
  <c r="G17" i="11"/>
  <c r="G20" i="11"/>
  <c r="G23" i="11"/>
  <c r="G6" i="11"/>
  <c r="G12" i="11"/>
  <c r="G15" i="11"/>
  <c r="G18" i="11"/>
  <c r="G4" i="11"/>
  <c r="G7" i="11"/>
  <c r="G10" i="11"/>
  <c r="G13" i="11"/>
  <c r="G16" i="11"/>
  <c r="G19" i="11"/>
  <c r="G22" i="11"/>
  <c r="G9" i="11"/>
  <c r="G21" i="11"/>
  <c r="D23" i="11"/>
  <c r="D20" i="11"/>
  <c r="D17" i="11"/>
  <c r="D14" i="11"/>
  <c r="D11" i="11"/>
  <c r="D8" i="11"/>
  <c r="D5" i="11"/>
  <c r="D22" i="11"/>
  <c r="D19" i="11"/>
  <c r="D16" i="11"/>
  <c r="D13" i="11"/>
  <c r="D10" i="11"/>
  <c r="D7" i="11"/>
  <c r="D4" i="11"/>
  <c r="D21" i="11"/>
  <c r="D18" i="11"/>
  <c r="D15" i="11"/>
  <c r="D12" i="11"/>
  <c r="D9" i="11"/>
  <c r="D6" i="11"/>
  <c r="A37" i="11"/>
  <c r="A34" i="11"/>
  <c r="A31" i="11"/>
  <c r="A36" i="11"/>
  <c r="A33" i="11"/>
  <c r="A30" i="11"/>
  <c r="A28" i="11"/>
  <c r="A35" i="11"/>
  <c r="A32" i="11"/>
  <c r="A29" i="11"/>
  <c r="L37" i="9"/>
  <c r="T3" i="11"/>
  <c r="K37" i="9"/>
  <c r="Q3" i="11"/>
  <c r="J37" i="9"/>
  <c r="N3" i="11"/>
  <c r="I37" i="9"/>
  <c r="K3" i="11"/>
  <c r="H37" i="9"/>
  <c r="H3" i="11"/>
  <c r="G37" i="9"/>
  <c r="E3" i="11"/>
  <c r="F18" i="9"/>
  <c r="B27" i="11"/>
  <c r="C38" i="8"/>
  <c r="C18" i="8"/>
  <c r="I36" i="8"/>
  <c r="H19" i="8"/>
  <c r="N36" i="8"/>
  <c r="M19" i="8"/>
  <c r="R19" i="8"/>
  <c r="X36" i="8"/>
  <c r="W19" i="8"/>
  <c r="AG19" i="8"/>
  <c r="R12" i="8"/>
  <c r="S26" i="8"/>
  <c r="AH26" i="8"/>
  <c r="AG12" i="8"/>
  <c r="AC26" i="8"/>
  <c r="AB12" i="8"/>
  <c r="W12" i="8"/>
  <c r="N26" i="8"/>
  <c r="M12" i="8"/>
  <c r="H12" i="8"/>
  <c r="I26" i="8"/>
  <c r="C11" i="8"/>
  <c r="S35" i="11" l="1"/>
  <c r="S32" i="11"/>
  <c r="S29" i="11"/>
  <c r="S37" i="11"/>
  <c r="S34" i="11"/>
  <c r="S31" i="11"/>
  <c r="S28" i="11"/>
  <c r="S36" i="11"/>
  <c r="S33" i="11"/>
  <c r="S30" i="11"/>
  <c r="M35" i="11"/>
  <c r="M32" i="11"/>
  <c r="M29" i="11"/>
  <c r="M37" i="11"/>
  <c r="M34" i="11"/>
  <c r="M31" i="11"/>
  <c r="M28" i="11"/>
  <c r="M36" i="11"/>
  <c r="M33" i="11"/>
  <c r="M30" i="11"/>
  <c r="J37" i="11"/>
  <c r="J34" i="11"/>
  <c r="J31" i="11"/>
  <c r="J33" i="11"/>
  <c r="J28" i="11"/>
  <c r="J35" i="11"/>
  <c r="J32" i="11"/>
  <c r="J29" i="11"/>
  <c r="J36" i="11"/>
  <c r="J30" i="11"/>
  <c r="G37" i="11"/>
  <c r="G34" i="11"/>
  <c r="G31" i="11"/>
  <c r="G36" i="11"/>
  <c r="G33" i="11"/>
  <c r="G30" i="11"/>
  <c r="G35" i="11"/>
  <c r="G32" i="11"/>
  <c r="G29" i="11"/>
  <c r="G28" i="11"/>
  <c r="D36" i="11"/>
  <c r="D33" i="11"/>
  <c r="D30" i="11"/>
  <c r="D34" i="11"/>
  <c r="D31" i="11"/>
  <c r="D35" i="11"/>
  <c r="D32" i="11"/>
  <c r="D29" i="11"/>
  <c r="D37" i="11"/>
  <c r="D28" i="11"/>
  <c r="A22" i="11"/>
  <c r="A19" i="11"/>
  <c r="A16" i="11"/>
  <c r="A13" i="11"/>
  <c r="A10" i="11"/>
  <c r="A7" i="11"/>
  <c r="A4" i="11"/>
  <c r="A21" i="11"/>
  <c r="A18" i="11"/>
  <c r="A15" i="11"/>
  <c r="A12" i="11"/>
  <c r="A9" i="11"/>
  <c r="A6" i="11"/>
  <c r="A23" i="11"/>
  <c r="A20" i="11"/>
  <c r="A17" i="11"/>
  <c r="A14" i="11"/>
  <c r="A11" i="11"/>
  <c r="A8" i="11"/>
  <c r="A5" i="11"/>
  <c r="P37" i="11"/>
  <c r="P36" i="11"/>
  <c r="P35" i="11"/>
  <c r="P34" i="11"/>
  <c r="P33" i="11"/>
  <c r="P32" i="11"/>
  <c r="P31" i="11"/>
  <c r="P28" i="11"/>
  <c r="P30" i="11"/>
  <c r="P29" i="11"/>
  <c r="L18" i="9"/>
  <c r="T27" i="11"/>
  <c r="K18" i="9"/>
  <c r="Q27" i="11"/>
  <c r="J18" i="9"/>
  <c r="N27" i="11"/>
  <c r="I18" i="9"/>
  <c r="K27" i="11"/>
  <c r="H18" i="9"/>
  <c r="H27" i="11"/>
  <c r="G18" i="9"/>
  <c r="E27" i="11"/>
  <c r="F37" i="9"/>
  <c r="B3" i="11"/>
</calcChain>
</file>

<file path=xl/sharedStrings.xml><?xml version="1.0" encoding="utf-8"?>
<sst xmlns="http://schemas.openxmlformats.org/spreadsheetml/2006/main" count="2062" uniqueCount="185">
  <si>
    <t>Average</t>
  </si>
  <si>
    <t>Driver</t>
  </si>
  <si>
    <t>W1</t>
  </si>
  <si>
    <t>W2</t>
  </si>
  <si>
    <t>W3</t>
  </si>
  <si>
    <t>W4</t>
  </si>
  <si>
    <t>W5</t>
  </si>
  <si>
    <t>Inside</t>
  </si>
  <si>
    <t>Time</t>
  </si>
  <si>
    <t>Monday</t>
  </si>
  <si>
    <t>Tuesday</t>
  </si>
  <si>
    <t>Wednesday</t>
  </si>
  <si>
    <t>Thursday</t>
  </si>
  <si>
    <t>Friday</t>
  </si>
  <si>
    <t>Saturday</t>
  </si>
  <si>
    <t>Sunday</t>
  </si>
  <si>
    <t>Driver:</t>
  </si>
  <si>
    <t>Inside:</t>
  </si>
  <si>
    <t>Formula: DON'T TOUCH</t>
  </si>
  <si>
    <t/>
  </si>
  <si>
    <t>SCHEDULE HELPER</t>
  </si>
  <si>
    <t>TIME</t>
  </si>
  <si>
    <t>D</t>
  </si>
  <si>
    <t>I</t>
  </si>
  <si>
    <t>IDEAL STAFFING LEVELS FOR RUSH</t>
  </si>
  <si>
    <t>IDEAL STAFFING LEVELS FOR OPEN</t>
  </si>
  <si>
    <t>CUT TIMES</t>
  </si>
  <si>
    <t>Driver Cuts</t>
  </si>
  <si>
    <t>Insider Cuts</t>
  </si>
  <si>
    <t>Phone</t>
  </si>
  <si>
    <t>Mon</t>
  </si>
  <si>
    <t>Tues</t>
  </si>
  <si>
    <t>Wed</t>
  </si>
  <si>
    <t>Thur</t>
  </si>
  <si>
    <t>Fri</t>
  </si>
  <si>
    <t>Sat</t>
  </si>
  <si>
    <t>Sun</t>
  </si>
  <si>
    <t>off</t>
  </si>
  <si>
    <t>Always</t>
  </si>
  <si>
    <t>Late</t>
  </si>
  <si>
    <t>Train</t>
  </si>
  <si>
    <t>Open</t>
  </si>
  <si>
    <t>Close</t>
  </si>
  <si>
    <t>Request</t>
  </si>
  <si>
    <t>Lunch:</t>
  </si>
  <si>
    <t>Tue</t>
  </si>
  <si>
    <t>Thu</t>
  </si>
  <si>
    <t>Ideal Inside</t>
  </si>
  <si>
    <t>Ideal Drivers</t>
  </si>
  <si>
    <t>Name</t>
  </si>
  <si>
    <t>IDEAL INSIDE</t>
  </si>
  <si>
    <t>IDEAL DRIVERS</t>
  </si>
  <si>
    <t>MNGR</t>
  </si>
  <si>
    <t>Keep</t>
  </si>
  <si>
    <t>Opener 1</t>
  </si>
  <si>
    <t>Opener 2</t>
  </si>
  <si>
    <t>Opener 3</t>
  </si>
  <si>
    <t>Opener 4</t>
  </si>
  <si>
    <t>Opener 5</t>
  </si>
  <si>
    <t>N/A</t>
  </si>
  <si>
    <t>Week 2</t>
  </si>
  <si>
    <t>Week 1</t>
  </si>
  <si>
    <t>Week 3</t>
  </si>
  <si>
    <t>Week 4</t>
  </si>
  <si>
    <t>Week 5</t>
  </si>
  <si>
    <t>Drivers</t>
  </si>
  <si>
    <t>RUSH</t>
  </si>
  <si>
    <t>Actual Drivers</t>
  </si>
  <si>
    <t>Actual Inside</t>
  </si>
  <si>
    <t>Opener 6</t>
  </si>
  <si>
    <t>Opener 7</t>
  </si>
  <si>
    <t xml:space="preserve">Alana </t>
  </si>
  <si>
    <t>(512) 639-5052</t>
  </si>
  <si>
    <t xml:space="preserve">Jay </t>
  </si>
  <si>
    <t>(512) 350-3794</t>
  </si>
  <si>
    <t>Tim</t>
  </si>
  <si>
    <t>(512) 517-8957</t>
  </si>
  <si>
    <t>Whitney</t>
  </si>
  <si>
    <t>Diana</t>
  </si>
  <si>
    <t>Jacob A</t>
  </si>
  <si>
    <t>(512) 769-5701</t>
  </si>
  <si>
    <t>Pierre</t>
  </si>
  <si>
    <t>(480) 228 8174</t>
  </si>
  <si>
    <t>Lexxi</t>
  </si>
  <si>
    <t>(512) 762-4286</t>
  </si>
  <si>
    <t xml:space="preserve">Aaron </t>
  </si>
  <si>
    <t>(512) 931-9688</t>
  </si>
  <si>
    <t>Isaac</t>
  </si>
  <si>
    <t>(512) 964-6343</t>
  </si>
  <si>
    <t>Chris</t>
  </si>
  <si>
    <t>Taphawah</t>
  </si>
  <si>
    <t>(561) 313-1587</t>
  </si>
  <si>
    <t xml:space="preserve">Timothy </t>
  </si>
  <si>
    <t>(512) 818-6213</t>
  </si>
  <si>
    <t>Colin</t>
  </si>
  <si>
    <t>(512) 461-2527</t>
  </si>
  <si>
    <t>Trevor</t>
  </si>
  <si>
    <t>(512) 923-1698</t>
  </si>
  <si>
    <t xml:space="preserve">Ryan </t>
  </si>
  <si>
    <t>(512) 775-6452</t>
  </si>
  <si>
    <t xml:space="preserve">Oscar </t>
  </si>
  <si>
    <t>(512) 745-5935</t>
  </si>
  <si>
    <t>Aaron</t>
  </si>
  <si>
    <t>(512) 997-8530</t>
  </si>
  <si>
    <t>Parker</t>
  </si>
  <si>
    <t>(512) 574-0461</t>
  </si>
  <si>
    <t>James</t>
  </si>
  <si>
    <t>(512) 630-4522</t>
  </si>
  <si>
    <t xml:space="preserve">Isaiah </t>
  </si>
  <si>
    <t>(678) 332-8722</t>
  </si>
  <si>
    <t>Manager</t>
  </si>
  <si>
    <t>Store #6744</t>
  </si>
  <si>
    <t>Insiders</t>
  </si>
  <si>
    <t>(512) 917-3513</t>
  </si>
  <si>
    <t>MANAGERS</t>
  </si>
  <si>
    <t>Mason Burnham</t>
  </si>
  <si>
    <t>mason744@aol.com</t>
  </si>
  <si>
    <t xml:space="preserve">not very good, needs more training. Only schedule if last resort. Slowest ever. </t>
  </si>
  <si>
    <t>Monday and Tuesday off</t>
  </si>
  <si>
    <t>Alana Anderson</t>
  </si>
  <si>
    <t>alanamelia3@aol.com</t>
  </si>
  <si>
    <t>likes Sunday off</t>
  </si>
  <si>
    <t>Jay Perez</t>
  </si>
  <si>
    <t>jay.perez78@yahoo.com</t>
  </si>
  <si>
    <t>likes days off and driving shifts</t>
  </si>
  <si>
    <t>Tim Rodriguez</t>
  </si>
  <si>
    <t>timothyrodriguez9@gmail.com</t>
  </si>
  <si>
    <t>likes Monday and Wednesday off</t>
  </si>
  <si>
    <t>INSIDERS</t>
  </si>
  <si>
    <t>Diana Meraz-Cadena</t>
  </si>
  <si>
    <t>dmeraz58@gmail.com</t>
  </si>
  <si>
    <t>no Monday-Thursday. Can open weekends</t>
  </si>
  <si>
    <t>Jacob Armstrong</t>
  </si>
  <si>
    <t>1030jacob@gmail.com</t>
  </si>
  <si>
    <t>no Monday-Thursday. Can open sundays with notice</t>
  </si>
  <si>
    <t>alexxandrya.h@icloud.com</t>
  </si>
  <si>
    <t>no sundays</t>
  </si>
  <si>
    <t>pierrelopez037@gmail.com</t>
  </si>
  <si>
    <t>Aaron Thomas</t>
  </si>
  <si>
    <t>aaron.thomas72@k12.leanderisd.org</t>
  </si>
  <si>
    <t>no Wednesday and Thursday. Either Friday or Saturday but not both</t>
  </si>
  <si>
    <t>Isaac Oetting</t>
  </si>
  <si>
    <t>isaac.oetting@gmail.com</t>
  </si>
  <si>
    <t>whatever</t>
  </si>
  <si>
    <t>DRIVERS</t>
  </si>
  <si>
    <t>Chris Campagna</t>
  </si>
  <si>
    <t>campydrummer@gmail.com</t>
  </si>
  <si>
    <t>Thursday open, Friday rush/late, Saturday close</t>
  </si>
  <si>
    <t>Taphawah Thompson</t>
  </si>
  <si>
    <t>taptho11@yahoo.com</t>
  </si>
  <si>
    <t>Friday rush/late, Saturday and Sunday open</t>
  </si>
  <si>
    <t>Timothy Hollandsworth</t>
  </si>
  <si>
    <t>timothy0590@hotmail.com</t>
  </si>
  <si>
    <t>Tuesday all day/OC, Saturday any/all, Sunday nights/close</t>
  </si>
  <si>
    <t>Colin Mcguire</t>
  </si>
  <si>
    <t>colin.mcguire@g.austincc.edu</t>
  </si>
  <si>
    <t>3 shifts a week. Monday and Wednesday only rush/late/close</t>
  </si>
  <si>
    <t>Trevor Downs</t>
  </si>
  <si>
    <t>747romeodelta@gmail.com</t>
  </si>
  <si>
    <t>Ryan Mckinney</t>
  </si>
  <si>
    <t>rmckinney47@gmail.com</t>
  </si>
  <si>
    <t>no Thursday, in at 5:30 or later, only rush</t>
  </si>
  <si>
    <t>Oscar Paredes</t>
  </si>
  <si>
    <t>oscar_jrparedes@yahoo.com</t>
  </si>
  <si>
    <t>Aaron Brown</t>
  </si>
  <si>
    <t>aaron.tom.brown@gmail.com</t>
  </si>
  <si>
    <t>No Tuesday or Thursday. Can close every other day(prefers late shifts)</t>
  </si>
  <si>
    <t>Parker Speich</t>
  </si>
  <si>
    <t>parker.speich@gmail.com</t>
  </si>
  <si>
    <t>Any days after 5 but not close, Saturday and Sunday can open</t>
  </si>
  <si>
    <t>James Weiland</t>
  </si>
  <si>
    <t>jrw4650@gmail.com</t>
  </si>
  <si>
    <t>no Tues or Wed Mon/Thurs one late the other close, Fri and Sat close, Sunday late</t>
  </si>
  <si>
    <t>Isaiah Vang</t>
  </si>
  <si>
    <t>isaiah.vang@ymail.com</t>
  </si>
  <si>
    <t>9:00*</t>
  </si>
  <si>
    <t>DR</t>
  </si>
  <si>
    <t>9:15*</t>
  </si>
  <si>
    <t>Lauren</t>
  </si>
  <si>
    <t>Aubrey</t>
  </si>
  <si>
    <t>(904) 521-1723</t>
  </si>
  <si>
    <t>(512) 964-4094</t>
  </si>
  <si>
    <t>Lauren Browning</t>
  </si>
  <si>
    <t>Lbrowning91@gmail.com</t>
  </si>
  <si>
    <t>acmelton1999@icloud.com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</si>
</sst>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m/d;@"/>
    <numFmt numFmtId="165" formatCode="0.0"/>
    <numFmt numFmtId="166" formatCode="[$-409]h:mm\ AM/PM;@"/>
    <numFmt numFmtId="167" formatCode="[&lt;=9999999]###\-####;\(###\)\ ###\-####"/>
    <numFmt numFmtId="168" formatCode="0.0000"/>
    <numFmt numFmtId="169" formatCode="dddd\ mmm\ dd"/>
  </numFmts>
  <fonts count="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Bookman Old Style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B0F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b/>
      <sz val="8"/>
      <color rgb="FFFF0000"/>
      <name val="Arial"/>
      <family val="2"/>
    </font>
    <font>
      <b/>
      <sz val="8"/>
      <color rgb="FFFF0000"/>
      <name val="Calibri"/>
      <family val="2"/>
      <scheme val="minor"/>
    </font>
    <font>
      <sz val="8"/>
      <name val="Arial"/>
      <family val="2"/>
    </font>
    <font>
      <sz val="8"/>
      <color theme="0"/>
      <name val="Arial"/>
      <family val="2"/>
    </font>
    <font>
      <b/>
      <sz val="13"/>
      <color theme="0"/>
      <name val="Arial"/>
      <family val="2"/>
    </font>
    <font>
      <sz val="9"/>
      <color theme="0"/>
      <name val="Arial"/>
      <family val="2"/>
    </font>
    <font>
      <sz val="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7"/>
      <color theme="0"/>
      <name val="Calibri"/>
      <family val="2"/>
      <scheme val="minor"/>
    </font>
    <font>
      <sz val="8"/>
      <color indexed="8"/>
      <name val="Arial"/>
      <family val="2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9"/>
      <color theme="1"/>
      <name val="Arial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b/>
      <sz val="9"/>
      <color theme="0"/>
      <name val="Arial"/>
      <family val="2"/>
    </font>
    <font>
      <u/>
      <sz val="10"/>
      <color theme="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47C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theme="0"/>
        <bgColor rgb="FF00CCFF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00B0F0"/>
      </left>
      <right/>
      <top style="thick">
        <color rgb="FF00B0F0"/>
      </top>
      <bottom style="thick">
        <color rgb="FF00B0F0"/>
      </bottom>
      <diagonal/>
    </border>
    <border>
      <left/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/>
      <right style="thick">
        <color rgb="FF00B0F0"/>
      </right>
      <top/>
      <bottom/>
      <diagonal/>
    </border>
    <border>
      <left/>
      <right/>
      <top style="thick">
        <color rgb="FF00B0F0"/>
      </top>
      <bottom style="thick">
        <color rgb="FF00B0F0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theme="4" tint="-0.249977111117893"/>
      </top>
      <bottom style="thin">
        <color indexed="64"/>
      </bottom>
      <diagonal/>
    </border>
    <border>
      <left/>
      <right style="thin">
        <color indexed="64"/>
      </right>
      <top style="medium">
        <color theme="4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9" fillId="0" borderId="0" applyFont="0" applyFill="0" applyBorder="0" applyAlignment="0" applyProtection="0"/>
    <xf numFmtId="0" fontId="14" fillId="0" borderId="0"/>
    <xf numFmtId="0" fontId="9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/>
  </cellStyleXfs>
  <cellXfs count="222">
    <xf numFmtId="0" fontId="0" fillId="0" borderId="0" xfId="0"/>
    <xf numFmtId="0" fontId="18" fillId="16" borderId="1" xfId="2" applyFont="1" applyFill="1" applyBorder="1" applyAlignment="1" applyProtection="1">
      <alignment horizontal="center" vertical="center"/>
    </xf>
    <xf numFmtId="0" fontId="18" fillId="16" borderId="12" xfId="2" applyFont="1" applyFill="1" applyBorder="1" applyAlignment="1" applyProtection="1">
      <alignment horizontal="center" vertical="center"/>
    </xf>
    <xf numFmtId="1" fontId="18" fillId="16" borderId="1" xfId="2" applyNumberFormat="1" applyFont="1" applyFill="1" applyBorder="1" applyAlignment="1" applyProtection="1">
      <alignment horizontal="center" vertical="center"/>
    </xf>
    <xf numFmtId="0" fontId="18" fillId="12" borderId="1" xfId="2" applyFont="1" applyFill="1" applyBorder="1" applyAlignment="1" applyProtection="1">
      <alignment horizontal="center" vertical="center"/>
    </xf>
    <xf numFmtId="0" fontId="19" fillId="0" borderId="1" xfId="2" applyFont="1" applyFill="1" applyBorder="1" applyAlignment="1" applyProtection="1">
      <alignment horizontal="center" vertical="center"/>
    </xf>
    <xf numFmtId="0" fontId="18" fillId="0" borderId="1" xfId="2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164" fontId="12" fillId="12" borderId="10" xfId="0" applyNumberFormat="1" applyFont="1" applyFill="1" applyBorder="1" applyAlignment="1" applyProtection="1">
      <alignment horizontal="center" vertical="center"/>
      <protection locked="0"/>
    </xf>
    <xf numFmtId="0" fontId="12" fillId="12" borderId="10" xfId="0" applyFont="1" applyFill="1" applyBorder="1" applyAlignment="1" applyProtection="1">
      <alignment horizontal="center" vertical="center"/>
      <protection locked="0"/>
    </xf>
    <xf numFmtId="0" fontId="11" fillId="12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17" fillId="0" borderId="1" xfId="0" applyNumberFormat="1" applyFont="1" applyBorder="1" applyAlignment="1" applyProtection="1">
      <alignment horizontal="center" vertical="center"/>
    </xf>
    <xf numFmtId="0" fontId="0" fillId="8" borderId="0" xfId="0" applyFill="1" applyProtection="1">
      <protection locked="0"/>
    </xf>
    <xf numFmtId="2" fontId="0" fillId="8" borderId="0" xfId="0" applyNumberFormat="1" applyFill="1" applyProtection="1">
      <protection locked="0"/>
    </xf>
    <xf numFmtId="0" fontId="1" fillId="6" borderId="0" xfId="0" applyFont="1" applyFill="1" applyBorder="1" applyProtection="1">
      <protection locked="0"/>
    </xf>
    <xf numFmtId="165" fontId="0" fillId="8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9" borderId="0" xfId="0" applyFill="1" applyProtection="1">
      <protection locked="0"/>
    </xf>
    <xf numFmtId="0" fontId="1" fillId="10" borderId="4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Protection="1"/>
    <xf numFmtId="20" fontId="1" fillId="6" borderId="9" xfId="0" applyNumberFormat="1" applyFont="1" applyFill="1" applyBorder="1" applyAlignment="1" applyProtection="1">
      <alignment horizontal="center" vertical="center"/>
    </xf>
    <xf numFmtId="0" fontId="8" fillId="6" borderId="9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4" fillId="7" borderId="0" xfId="0" applyFont="1" applyFill="1" applyBorder="1" applyProtection="1"/>
    <xf numFmtId="0" fontId="3" fillId="7" borderId="0" xfId="0" applyFont="1" applyFill="1" applyBorder="1" applyAlignment="1" applyProtection="1">
      <alignment horizontal="center" vertical="center"/>
    </xf>
    <xf numFmtId="0" fontId="3" fillId="7" borderId="0" xfId="0" applyFont="1" applyFill="1" applyBorder="1" applyProtection="1"/>
    <xf numFmtId="164" fontId="3" fillId="7" borderId="0" xfId="0" applyNumberFormat="1" applyFont="1" applyFill="1" applyBorder="1" applyAlignment="1" applyProtection="1">
      <alignment horizontal="center" vertical="center"/>
    </xf>
    <xf numFmtId="18" fontId="3" fillId="7" borderId="0" xfId="0" applyNumberFormat="1" applyFont="1" applyFill="1" applyBorder="1" applyAlignment="1" applyProtection="1">
      <alignment horizontal="center" vertical="center"/>
    </xf>
    <xf numFmtId="0" fontId="4" fillId="7" borderId="0" xfId="0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4" borderId="1" xfId="0" applyFont="1" applyFill="1" applyBorder="1" applyProtection="1"/>
    <xf numFmtId="18" fontId="1" fillId="0" borderId="1" xfId="0" applyNumberFormat="1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center" vertical="center"/>
    </xf>
    <xf numFmtId="0" fontId="1" fillId="6" borderId="1" xfId="0" applyFont="1" applyFill="1" applyBorder="1" applyProtection="1"/>
    <xf numFmtId="165" fontId="1" fillId="6" borderId="1" xfId="0" applyNumberFormat="1" applyFont="1" applyFill="1" applyBorder="1" applyProtection="1"/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</xf>
    <xf numFmtId="168" fontId="1" fillId="6" borderId="1" xfId="0" applyNumberFormat="1" applyFont="1" applyFill="1" applyBorder="1" applyProtection="1"/>
    <xf numFmtId="166" fontId="4" fillId="0" borderId="0" xfId="0" applyNumberFormat="1" applyFont="1" applyFill="1" applyBorder="1" applyProtection="1">
      <protection locked="0"/>
    </xf>
    <xf numFmtId="0" fontId="10" fillId="19" borderId="1" xfId="0" applyFont="1" applyFill="1" applyBorder="1" applyAlignment="1" applyProtection="1">
      <alignment horizontal="center" vertical="center"/>
      <protection locked="0"/>
    </xf>
    <xf numFmtId="20" fontId="10" fillId="19" borderId="1" xfId="0" applyNumberFormat="1" applyFont="1" applyFill="1" applyBorder="1" applyAlignment="1">
      <alignment horizontal="center" vertical="center"/>
    </xf>
    <xf numFmtId="0" fontId="10" fillId="19" borderId="1" xfId="0" applyFont="1" applyFill="1" applyBorder="1" applyAlignment="1">
      <alignment horizontal="center" vertical="center"/>
    </xf>
    <xf numFmtId="20" fontId="10" fillId="19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horizontal="center" vertical="center"/>
    </xf>
    <xf numFmtId="0" fontId="27" fillId="0" borderId="0" xfId="0" applyFont="1" applyFill="1" applyAlignment="1" applyProtection="1"/>
    <xf numFmtId="20" fontId="27" fillId="0" borderId="0" xfId="0" applyNumberFormat="1" applyFont="1" applyFill="1" applyAlignment="1" applyProtection="1">
      <alignment horizontal="center"/>
    </xf>
    <xf numFmtId="20" fontId="26" fillId="0" borderId="0" xfId="2" applyNumberFormat="1" applyFont="1" applyFill="1" applyBorder="1" applyAlignment="1" applyProtection="1">
      <alignment horizontal="center"/>
    </xf>
    <xf numFmtId="0" fontId="4" fillId="0" borderId="0" xfId="0" applyFont="1" applyFill="1" applyProtection="1">
      <protection locked="0"/>
    </xf>
    <xf numFmtId="0" fontId="0" fillId="0" borderId="0" xfId="0" applyBorder="1" applyProtection="1">
      <protection locked="0"/>
    </xf>
    <xf numFmtId="0" fontId="27" fillId="20" borderId="0" xfId="0" applyFont="1" applyFill="1" applyAlignment="1" applyProtection="1"/>
    <xf numFmtId="20" fontId="27" fillId="20" borderId="0" xfId="0" applyNumberFormat="1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0" fillId="12" borderId="0" xfId="0" applyFill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28" fillId="0" borderId="0" xfId="0" applyFont="1" applyProtection="1">
      <protection locked="0"/>
    </xf>
    <xf numFmtId="0" fontId="29" fillId="0" borderId="0" xfId="0" applyFont="1"/>
    <xf numFmtId="0" fontId="16" fillId="0" borderId="22" xfId="0" applyFont="1" applyBorder="1" applyAlignment="1">
      <alignment horizontal="center" vertical="center"/>
    </xf>
    <xf numFmtId="0" fontId="0" fillId="0" borderId="23" xfId="0" applyBorder="1"/>
    <xf numFmtId="0" fontId="16" fillId="0" borderId="24" xfId="0" applyFont="1" applyBorder="1" applyAlignment="1">
      <alignment horizontal="center" vertical="center"/>
    </xf>
    <xf numFmtId="166" fontId="16" fillId="0" borderId="25" xfId="0" applyNumberFormat="1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166" fontId="16" fillId="0" borderId="27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166" fontId="16" fillId="0" borderId="29" xfId="0" applyNumberFormat="1" applyFont="1" applyBorder="1" applyAlignment="1">
      <alignment horizontal="center" vertical="center"/>
    </xf>
    <xf numFmtId="0" fontId="0" fillId="0" borderId="30" xfId="0" applyBorder="1"/>
    <xf numFmtId="167" fontId="13" fillId="12" borderId="15" xfId="0" applyNumberFormat="1" applyFont="1" applyFill="1" applyBorder="1" applyAlignment="1" applyProtection="1">
      <alignment horizontal="center" vertical="center"/>
      <protection locked="0"/>
    </xf>
    <xf numFmtId="167" fontId="13" fillId="12" borderId="12" xfId="0" applyNumberFormat="1" applyFont="1" applyFill="1" applyBorder="1" applyAlignment="1" applyProtection="1">
      <alignment horizontal="center" vertical="center"/>
      <protection locked="0"/>
    </xf>
    <xf numFmtId="166" fontId="1" fillId="6" borderId="1" xfId="0" applyNumberFormat="1" applyFont="1" applyFill="1" applyBorder="1" applyAlignment="1" applyProtection="1">
      <alignment horizontal="center" vertical="center"/>
    </xf>
    <xf numFmtId="165" fontId="1" fillId="6" borderId="1" xfId="0" applyNumberFormat="1" applyFont="1" applyFill="1" applyBorder="1" applyAlignment="1" applyProtection="1">
      <alignment horizontal="center" vertical="center"/>
    </xf>
    <xf numFmtId="165" fontId="1" fillId="6" borderId="1" xfId="0" applyNumberFormat="1" applyFont="1" applyFill="1" applyBorder="1" applyAlignment="1" applyProtection="1">
      <alignment horizontal="center" vertical="center"/>
      <protection locked="0"/>
    </xf>
    <xf numFmtId="0" fontId="13" fillId="15" borderId="11" xfId="0" applyFont="1" applyFill="1" applyBorder="1" applyAlignment="1" applyProtection="1">
      <alignment horizontal="center" vertical="center"/>
      <protection locked="0"/>
    </xf>
    <xf numFmtId="0" fontId="13" fillId="17" borderId="11" xfId="0" applyFont="1" applyFill="1" applyBorder="1" applyAlignment="1" applyProtection="1">
      <alignment horizontal="center" vertical="center"/>
      <protection locked="0"/>
    </xf>
    <xf numFmtId="0" fontId="13" fillId="18" borderId="11" xfId="0" applyFont="1" applyFill="1" applyBorder="1" applyAlignment="1" applyProtection="1">
      <alignment horizontal="center" vertical="center"/>
      <protection locked="0"/>
    </xf>
    <xf numFmtId="0" fontId="13" fillId="14" borderId="11" xfId="0" applyFont="1" applyFill="1" applyBorder="1" applyAlignment="1" applyProtection="1">
      <alignment horizontal="center" vertical="center"/>
      <protection locked="0"/>
    </xf>
    <xf numFmtId="0" fontId="23" fillId="13" borderId="11" xfId="0" applyFont="1" applyFill="1" applyBorder="1" applyAlignment="1" applyProtection="1">
      <alignment horizontal="center" vertical="center"/>
      <protection locked="0"/>
    </xf>
    <xf numFmtId="0" fontId="24" fillId="7" borderId="11" xfId="0" applyFont="1" applyFill="1" applyBorder="1" applyAlignment="1" applyProtection="1">
      <alignment horizontal="center" vertical="center"/>
      <protection locked="0"/>
    </xf>
    <xf numFmtId="0" fontId="11" fillId="12" borderId="12" xfId="0" applyFont="1" applyFill="1" applyBorder="1" applyAlignment="1" applyProtection="1">
      <alignment horizontal="center" vertical="center"/>
      <protection locked="0"/>
    </xf>
    <xf numFmtId="0" fontId="10" fillId="19" borderId="14" xfId="0" applyFont="1" applyFill="1" applyBorder="1" applyAlignment="1" applyProtection="1">
      <alignment horizontal="center" vertical="center"/>
      <protection locked="0"/>
    </xf>
    <xf numFmtId="20" fontId="10" fillId="19" borderId="14" xfId="0" applyNumberFormat="1" applyFont="1" applyFill="1" applyBorder="1" applyAlignment="1" applyProtection="1">
      <alignment horizontal="center" vertical="center"/>
      <protection locked="0"/>
    </xf>
    <xf numFmtId="0" fontId="11" fillId="12" borderId="1" xfId="0" applyFont="1" applyFill="1" applyBorder="1" applyAlignment="1">
      <alignment horizontal="center" vertical="center"/>
    </xf>
    <xf numFmtId="165" fontId="30" fillId="19" borderId="1" xfId="0" applyNumberFormat="1" applyFont="1" applyFill="1" applyBorder="1" applyAlignment="1" applyProtection="1">
      <alignment horizontal="center" vertical="center"/>
    </xf>
    <xf numFmtId="0" fontId="20" fillId="0" borderId="1" xfId="2" applyNumberFormat="1" applyFont="1" applyBorder="1" applyAlignment="1" applyProtection="1">
      <alignment horizontal="center" vertical="center"/>
    </xf>
    <xf numFmtId="20" fontId="20" fillId="0" borderId="1" xfId="2" applyNumberFormat="1" applyFont="1" applyBorder="1" applyAlignment="1" applyProtection="1">
      <alignment horizontal="center" vertical="center"/>
    </xf>
    <xf numFmtId="20" fontId="33" fillId="0" borderId="0" xfId="0" applyNumberFormat="1" applyFont="1" applyProtection="1"/>
    <xf numFmtId="0" fontId="13" fillId="0" borderId="1" xfId="0" applyNumberFormat="1" applyFont="1" applyBorder="1" applyAlignment="1" applyProtection="1">
      <alignment horizontal="center" vertical="center"/>
    </xf>
    <xf numFmtId="0" fontId="34" fillId="0" borderId="12" xfId="2" applyNumberFormat="1" applyFont="1" applyBorder="1" applyAlignment="1" applyProtection="1">
      <alignment horizontal="center" vertical="center"/>
    </xf>
    <xf numFmtId="0" fontId="15" fillId="0" borderId="1" xfId="0" applyFont="1" applyBorder="1" applyAlignment="1" applyProtection="1">
      <alignment horizontal="center" vertical="center"/>
    </xf>
    <xf numFmtId="20" fontId="34" fillId="0" borderId="1" xfId="2" applyNumberFormat="1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1" fontId="30" fillId="19" borderId="1" xfId="0" applyNumberFormat="1" applyFont="1" applyFill="1" applyBorder="1" applyAlignment="1" applyProtection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0" fontId="38" fillId="22" borderId="1" xfId="0" applyNumberFormat="1" applyFont="1" applyFill="1" applyBorder="1" applyAlignment="1">
      <alignment horizontal="center" vertical="center"/>
    </xf>
    <xf numFmtId="20" fontId="38" fillId="25" borderId="1" xfId="0" applyNumberFormat="1" applyFont="1" applyFill="1" applyBorder="1" applyAlignment="1">
      <alignment horizontal="center" vertical="center"/>
    </xf>
    <xf numFmtId="20" fontId="38" fillId="24" borderId="1" xfId="0" applyNumberFormat="1" applyFont="1" applyFill="1" applyBorder="1" applyAlignment="1">
      <alignment horizontal="center" vertical="center"/>
    </xf>
    <xf numFmtId="20" fontId="38" fillId="12" borderId="1" xfId="0" applyNumberFormat="1" applyFont="1" applyFill="1" applyBorder="1" applyAlignment="1">
      <alignment horizontal="center" vertical="center"/>
    </xf>
    <xf numFmtId="20" fontId="10" fillId="0" borderId="1" xfId="0" applyNumberFormat="1" applyFont="1" applyBorder="1" applyAlignment="1">
      <alignment horizontal="left" vertical="center"/>
    </xf>
    <xf numFmtId="20" fontId="10" fillId="12" borderId="1" xfId="0" applyNumberFormat="1" applyFont="1" applyFill="1" applyBorder="1" applyAlignment="1" applyProtection="1">
      <alignment horizontal="left" vertical="center"/>
      <protection locked="0"/>
    </xf>
    <xf numFmtId="0" fontId="10" fillId="12" borderId="1" xfId="0" applyFont="1" applyFill="1" applyBorder="1" applyAlignment="1" applyProtection="1">
      <alignment horizontal="left" vertical="center"/>
      <protection locked="0"/>
    </xf>
    <xf numFmtId="20" fontId="38" fillId="23" borderId="1" xfId="0" applyNumberFormat="1" applyFont="1" applyFill="1" applyBorder="1" applyAlignment="1">
      <alignment horizontal="center" vertical="center"/>
    </xf>
    <xf numFmtId="20" fontId="38" fillId="26" borderId="1" xfId="0" applyNumberFormat="1" applyFont="1" applyFill="1" applyBorder="1" applyAlignment="1">
      <alignment horizontal="center" vertical="center"/>
    </xf>
    <xf numFmtId="20" fontId="38" fillId="21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167" fontId="10" fillId="0" borderId="1" xfId="0" applyNumberFormat="1" applyFont="1" applyBorder="1" applyAlignment="1">
      <alignment horizontal="left" vertical="center"/>
    </xf>
    <xf numFmtId="0" fontId="10" fillId="12" borderId="1" xfId="0" applyFont="1" applyFill="1" applyBorder="1" applyAlignment="1">
      <alignment vertical="center"/>
    </xf>
    <xf numFmtId="0" fontId="14" fillId="12" borderId="11" xfId="0" applyFont="1" applyFill="1" applyBorder="1" applyAlignment="1">
      <alignment horizontal="left" vertical="center"/>
    </xf>
    <xf numFmtId="0" fontId="10" fillId="24" borderId="1" xfId="0" applyFont="1" applyFill="1" applyBorder="1" applyAlignment="1">
      <alignment horizontal="left" vertical="center"/>
    </xf>
    <xf numFmtId="20" fontId="10" fillId="24" borderId="1" xfId="0" applyNumberFormat="1" applyFont="1" applyFill="1" applyBorder="1" applyAlignment="1">
      <alignment horizontal="left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15" fillId="0" borderId="0" xfId="0" applyFont="1" applyBorder="1" applyProtection="1">
      <protection locked="0"/>
    </xf>
    <xf numFmtId="0" fontId="15" fillId="0" borderId="1" xfId="0" applyFont="1" applyBorder="1" applyProtection="1"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20" fontId="37" fillId="21" borderId="1" xfId="0" applyNumberFormat="1" applyFont="1" applyFill="1" applyBorder="1" applyAlignment="1">
      <alignment horizontal="center" vertical="center"/>
    </xf>
    <xf numFmtId="20" fontId="37" fillId="23" borderId="1" xfId="0" applyNumberFormat="1" applyFont="1" applyFill="1" applyBorder="1" applyAlignment="1">
      <alignment horizontal="center" vertical="center"/>
    </xf>
    <xf numFmtId="20" fontId="37" fillId="26" borderId="1" xfId="0" applyNumberFormat="1" applyFont="1" applyFill="1" applyBorder="1" applyAlignment="1">
      <alignment horizontal="center" vertical="center"/>
    </xf>
    <xf numFmtId="20" fontId="37" fillId="24" borderId="1" xfId="0" applyNumberFormat="1" applyFont="1" applyFill="1" applyBorder="1" applyAlignment="1">
      <alignment horizontal="center" vertical="center"/>
    </xf>
    <xf numFmtId="20" fontId="37" fillId="22" borderId="1" xfId="0" applyNumberFormat="1" applyFont="1" applyFill="1" applyBorder="1" applyAlignment="1">
      <alignment horizontal="center" vertical="center"/>
    </xf>
    <xf numFmtId="20" fontId="39" fillId="27" borderId="1" xfId="0" applyNumberFormat="1" applyFont="1" applyFill="1" applyBorder="1" applyAlignment="1">
      <alignment horizontal="center" vertical="center"/>
    </xf>
    <xf numFmtId="20" fontId="30" fillId="21" borderId="1" xfId="0" applyNumberFormat="1" applyFont="1" applyFill="1" applyBorder="1" applyAlignment="1">
      <alignment horizontal="center" vertical="center"/>
    </xf>
    <xf numFmtId="20" fontId="13" fillId="26" borderId="1" xfId="0" applyNumberFormat="1" applyFont="1" applyFill="1" applyBorder="1" applyAlignment="1">
      <alignment horizontal="center" vertical="center"/>
    </xf>
    <xf numFmtId="0" fontId="40" fillId="7" borderId="14" xfId="3" applyFont="1" applyFill="1" applyBorder="1"/>
    <xf numFmtId="0" fontId="41" fillId="7" borderId="1" xfId="3" applyFont="1" applyFill="1" applyBorder="1"/>
    <xf numFmtId="0" fontId="42" fillId="0" borderId="1" xfId="3" applyFont="1" applyBorder="1" applyAlignment="1">
      <alignment horizontal="left" vertical="center"/>
    </xf>
    <xf numFmtId="0" fontId="43" fillId="0" borderId="1" xfId="4" applyFont="1" applyBorder="1" applyAlignment="1" applyProtection="1"/>
    <xf numFmtId="0" fontId="44" fillId="0" borderId="1" xfId="5" applyBorder="1" applyAlignment="1" applyProtection="1"/>
    <xf numFmtId="0" fontId="19" fillId="12" borderId="1" xfId="3" applyFont="1" applyFill="1" applyBorder="1" applyAlignment="1">
      <alignment horizontal="left" vertical="center"/>
    </xf>
    <xf numFmtId="0" fontId="45" fillId="7" borderId="1" xfId="2" applyFont="1" applyFill="1" applyBorder="1" applyAlignment="1">
      <alignment horizontal="left"/>
    </xf>
    <xf numFmtId="0" fontId="46" fillId="7" borderId="1" xfId="4" applyFont="1" applyFill="1" applyBorder="1" applyAlignment="1" applyProtection="1"/>
    <xf numFmtId="0" fontId="19" fillId="12" borderId="1" xfId="2" applyFont="1" applyFill="1" applyBorder="1" applyAlignment="1">
      <alignment horizontal="left" vertical="center"/>
    </xf>
    <xf numFmtId="0" fontId="43" fillId="0" borderId="1" xfId="4" applyBorder="1" applyAlignment="1" applyProtection="1"/>
    <xf numFmtId="20" fontId="45" fillId="7" borderId="1" xfId="2" applyNumberFormat="1" applyFont="1" applyFill="1" applyBorder="1" applyAlignment="1">
      <alignment horizontal="left"/>
    </xf>
    <xf numFmtId="0" fontId="19" fillId="12" borderId="38" xfId="3" applyFont="1" applyFill="1" applyBorder="1" applyAlignment="1">
      <alignment horizontal="left" vertical="center"/>
    </xf>
    <xf numFmtId="0" fontId="11" fillId="0" borderId="1" xfId="3" applyFont="1" applyBorder="1" applyAlignment="1">
      <alignment horizontal="left" vertical="center"/>
    </xf>
    <xf numFmtId="0" fontId="44" fillId="0" borderId="1" xfId="5" applyBorder="1"/>
    <xf numFmtId="0" fontId="19" fillId="0" borderId="1" xfId="0" applyFont="1" applyBorder="1" applyAlignment="1">
      <alignment horizontal="left" vertical="center"/>
    </xf>
    <xf numFmtId="167" fontId="13" fillId="19" borderId="31" xfId="0" applyNumberFormat="1" applyFont="1" applyFill="1" applyBorder="1" applyAlignment="1" applyProtection="1">
      <alignment horizontal="center" vertical="center"/>
      <protection locked="0"/>
    </xf>
    <xf numFmtId="0" fontId="0" fillId="19" borderId="13" xfId="0" applyFill="1" applyBorder="1" applyAlignment="1" applyProtection="1">
      <alignment horizontal="center" vertical="center"/>
      <protection locked="0"/>
    </xf>
    <xf numFmtId="167" fontId="13" fillId="12" borderId="15" xfId="0" applyNumberFormat="1" applyFont="1" applyFill="1" applyBorder="1" applyAlignment="1">
      <alignment horizontal="left" vertical="center"/>
    </xf>
    <xf numFmtId="167" fontId="13" fillId="12" borderId="12" xfId="0" applyNumberFormat="1" applyFont="1" applyFill="1" applyBorder="1" applyAlignment="1">
      <alignment horizontal="left" vertical="center"/>
    </xf>
    <xf numFmtId="167" fontId="30" fillId="19" borderId="1" xfId="0" applyNumberFormat="1" applyFont="1" applyFill="1" applyBorder="1" applyAlignment="1" applyProtection="1">
      <alignment horizontal="center" vertical="center"/>
      <protection locked="0"/>
    </xf>
    <xf numFmtId="167" fontId="31" fillId="19" borderId="1" xfId="0" applyNumberFormat="1" applyFont="1" applyFill="1" applyBorder="1" applyAlignment="1" applyProtection="1">
      <alignment horizontal="center" vertical="center"/>
      <protection locked="0"/>
    </xf>
    <xf numFmtId="0" fontId="35" fillId="20" borderId="0" xfId="0" applyFont="1" applyFill="1" applyAlignment="1" applyProtection="1">
      <alignment horizontal="center" textRotation="90"/>
    </xf>
    <xf numFmtId="0" fontId="35" fillId="20" borderId="0" xfId="0" applyFont="1" applyFill="1" applyAlignment="1">
      <alignment horizontal="center" textRotation="90"/>
    </xf>
    <xf numFmtId="0" fontId="36" fillId="0" borderId="0" xfId="0" applyFont="1" applyAlignment="1">
      <alignment horizontal="center"/>
    </xf>
    <xf numFmtId="0" fontId="32" fillId="20" borderId="0" xfId="0" applyFont="1" applyFill="1" applyAlignment="1" applyProtection="1">
      <alignment horizontal="center" vertical="center" textRotation="90"/>
    </xf>
    <xf numFmtId="0" fontId="28" fillId="0" borderId="0" xfId="0" applyFont="1" applyAlignment="1">
      <alignment horizontal="center" vertical="center" textRotation="90"/>
    </xf>
    <xf numFmtId="0" fontId="6" fillId="14" borderId="16" xfId="0" applyFont="1" applyFill="1" applyBorder="1" applyAlignment="1" applyProtection="1">
      <alignment horizontal="center" vertical="center" textRotation="90"/>
    </xf>
    <xf numFmtId="0" fontId="0" fillId="0" borderId="16" xfId="0" applyBorder="1" applyAlignment="1" applyProtection="1">
      <alignment horizontal="center" vertical="center" textRotation="90"/>
    </xf>
    <xf numFmtId="0" fontId="0" fillId="0" borderId="16" xfId="0" applyBorder="1" applyAlignment="1" applyProtection="1"/>
    <xf numFmtId="167" fontId="13" fillId="12" borderId="15" xfId="0" applyNumberFormat="1" applyFont="1" applyFill="1" applyBorder="1" applyAlignment="1" applyProtection="1">
      <alignment horizontal="left" vertical="center"/>
      <protection locked="0"/>
    </xf>
    <xf numFmtId="167" fontId="13" fillId="12" borderId="12" xfId="0" applyNumberFormat="1" applyFont="1" applyFill="1" applyBorder="1" applyAlignment="1" applyProtection="1">
      <alignment horizontal="left" vertical="center"/>
      <protection locked="0"/>
    </xf>
    <xf numFmtId="0" fontId="6" fillId="14" borderId="0" xfId="0" applyFont="1" applyFill="1" applyAlignment="1" applyProtection="1">
      <alignment horizontal="center" vertical="center" textRotation="90" wrapText="1"/>
    </xf>
    <xf numFmtId="0" fontId="0" fillId="0" borderId="0" xfId="0" applyAlignment="1" applyProtection="1">
      <alignment horizontal="center" vertical="center" textRotation="90" wrapText="1"/>
    </xf>
    <xf numFmtId="0" fontId="25" fillId="14" borderId="0" xfId="0" applyFont="1" applyFill="1" applyBorder="1" applyAlignment="1" applyProtection="1">
      <alignment horizontal="center" vertical="center" textRotation="90"/>
      <protection locked="0"/>
    </xf>
    <xf numFmtId="0" fontId="11" fillId="0" borderId="0" xfId="0" applyFont="1" applyAlignment="1" applyProtection="1">
      <alignment horizontal="center"/>
      <protection locked="0"/>
    </xf>
    <xf numFmtId="0" fontId="11" fillId="0" borderId="19" xfId="0" applyFont="1" applyBorder="1" applyAlignment="1" applyProtection="1">
      <alignment horizontal="center"/>
      <protection locked="0"/>
    </xf>
    <xf numFmtId="0" fontId="12" fillId="12" borderId="17" xfId="0" applyFont="1" applyFill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167" fontId="13" fillId="12" borderId="36" xfId="0" applyNumberFormat="1" applyFont="1" applyFill="1" applyBorder="1" applyAlignment="1">
      <alignment horizontal="left" vertical="center"/>
    </xf>
    <xf numFmtId="167" fontId="13" fillId="12" borderId="37" xfId="0" applyNumberFormat="1" applyFont="1" applyFill="1" applyBorder="1" applyAlignment="1">
      <alignment horizontal="left" vertical="center"/>
    </xf>
    <xf numFmtId="167" fontId="13" fillId="19" borderId="15" xfId="0" applyNumberFormat="1" applyFont="1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25" fillId="14" borderId="16" xfId="0" applyFont="1" applyFill="1" applyBorder="1" applyAlignment="1" applyProtection="1">
      <alignment horizontal="center" vertical="center" textRotation="90"/>
      <protection locked="0"/>
    </xf>
    <xf numFmtId="0" fontId="25" fillId="14" borderId="0" xfId="0" applyFont="1" applyFill="1" applyBorder="1" applyAlignment="1" applyProtection="1">
      <alignment horizontal="center" vertical="center" textRotation="90" wrapText="1" readingOrder="1"/>
      <protection locked="0"/>
    </xf>
    <xf numFmtId="0" fontId="15" fillId="0" borderId="20" xfId="0" applyFont="1" applyBorder="1" applyAlignment="1" applyProtection="1">
      <alignment horizontal="center"/>
      <protection locked="0"/>
    </xf>
    <xf numFmtId="0" fontId="15" fillId="0" borderId="20" xfId="0" applyFont="1" applyBorder="1" applyAlignment="1" applyProtection="1">
      <alignment horizontal="right"/>
      <protection locked="0"/>
    </xf>
    <xf numFmtId="44" fontId="21" fillId="0" borderId="0" xfId="1" applyFont="1" applyAlignment="1" applyProtection="1">
      <alignment horizontal="center" vertical="center"/>
      <protection locked="0"/>
    </xf>
    <xf numFmtId="44" fontId="22" fillId="0" borderId="0" xfId="1" applyFont="1" applyAlignment="1" applyProtection="1">
      <alignment horizontal="center" vertical="center"/>
      <protection locked="0"/>
    </xf>
    <xf numFmtId="0" fontId="31" fillId="19" borderId="1" xfId="0" applyFont="1" applyFill="1" applyBorder="1" applyAlignment="1" applyProtection="1">
      <alignment horizontal="center" vertical="center"/>
      <protection locked="0"/>
    </xf>
    <xf numFmtId="167" fontId="13" fillId="19" borderId="1" xfId="0" applyNumberFormat="1" applyFont="1" applyFill="1" applyBorder="1" applyAlignment="1" applyProtection="1">
      <alignment horizontal="center" vertical="center"/>
      <protection locked="0"/>
    </xf>
    <xf numFmtId="0" fontId="0" fillId="19" borderId="1" xfId="0" applyFill="1" applyBorder="1" applyAlignment="1" applyProtection="1">
      <alignment horizontal="center" vertical="center"/>
      <protection locked="0"/>
    </xf>
    <xf numFmtId="167" fontId="13" fillId="12" borderId="15" xfId="0" applyNumberFormat="1" applyFont="1" applyFill="1" applyBorder="1" applyAlignment="1" applyProtection="1">
      <alignment horizontal="center" vertical="center"/>
      <protection locked="0"/>
    </xf>
    <xf numFmtId="167" fontId="13" fillId="12" borderId="12" xfId="0" applyNumberFormat="1" applyFont="1" applyFill="1" applyBorder="1" applyAlignment="1" applyProtection="1">
      <alignment horizontal="center" vertical="center"/>
      <protection locked="0"/>
    </xf>
    <xf numFmtId="169" fontId="1" fillId="0" borderId="32" xfId="0" applyNumberFormat="1" applyFont="1" applyBorder="1" applyAlignment="1">
      <alignment horizontal="center" vertical="center"/>
    </xf>
    <xf numFmtId="169" fontId="1" fillId="0" borderId="33" xfId="0" applyNumberFormat="1" applyFont="1" applyBorder="1" applyAlignment="1">
      <alignment horizontal="center" vertical="center"/>
    </xf>
    <xf numFmtId="0" fontId="5" fillId="5" borderId="2" xfId="0" applyFont="1" applyFill="1" applyBorder="1" applyAlignment="1" applyProtection="1">
      <alignment horizontal="center"/>
    </xf>
    <xf numFmtId="0" fontId="5" fillId="5" borderId="7" xfId="0" applyFont="1" applyFill="1" applyBorder="1" applyAlignment="1" applyProtection="1">
      <alignment horizontal="center"/>
    </xf>
    <xf numFmtId="0" fontId="5" fillId="5" borderId="3" xfId="0" applyFont="1" applyFill="1" applyBorder="1" applyAlignment="1" applyProtection="1">
      <alignment horizontal="center"/>
    </xf>
    <xf numFmtId="0" fontId="6" fillId="2" borderId="0" xfId="0" applyFont="1" applyFill="1" applyAlignment="1" applyProtection="1">
      <alignment horizontal="center"/>
      <protection locked="0"/>
    </xf>
    <xf numFmtId="165" fontId="0" fillId="6" borderId="8" xfId="0" applyNumberFormat="1" applyFill="1" applyBorder="1" applyAlignment="1" applyProtection="1">
      <alignment horizontal="center"/>
    </xf>
    <xf numFmtId="0" fontId="0" fillId="0" borderId="8" xfId="0" applyBorder="1" applyAlignment="1" applyProtection="1"/>
    <xf numFmtId="165" fontId="0" fillId="6" borderId="0" xfId="0" applyNumberFormat="1" applyFill="1" applyBorder="1" applyAlignment="1" applyProtection="1">
      <alignment horizontal="center"/>
    </xf>
    <xf numFmtId="0" fontId="0" fillId="0" borderId="0" xfId="0" applyAlignment="1" applyProtection="1"/>
    <xf numFmtId="166" fontId="0" fillId="6" borderId="0" xfId="0" applyNumberFormat="1" applyFont="1" applyFill="1" applyBorder="1" applyAlignment="1" applyProtection="1">
      <alignment horizontal="center"/>
    </xf>
    <xf numFmtId="0" fontId="0" fillId="0" borderId="0" xfId="0" applyFont="1" applyAlignment="1" applyProtection="1"/>
    <xf numFmtId="166" fontId="0" fillId="6" borderId="8" xfId="0" applyNumberFormat="1" applyFont="1" applyFill="1" applyBorder="1" applyAlignment="1" applyProtection="1">
      <alignment horizontal="center"/>
    </xf>
    <xf numFmtId="0" fontId="0" fillId="0" borderId="8" xfId="0" applyFont="1" applyBorder="1" applyAlignment="1" applyProtection="1"/>
    <xf numFmtId="0" fontId="5" fillId="10" borderId="2" xfId="0" applyFont="1" applyFill="1" applyBorder="1" applyAlignment="1" applyProtection="1">
      <alignment horizontal="center" vertical="center"/>
      <protection locked="0"/>
    </xf>
    <xf numFmtId="0" fontId="5" fillId="10" borderId="7" xfId="0" applyFont="1" applyFill="1" applyBorder="1" applyAlignment="1" applyProtection="1">
      <alignment horizontal="center" vertical="center"/>
      <protection locked="0"/>
    </xf>
    <xf numFmtId="0" fontId="5" fillId="10" borderId="3" xfId="0" applyFont="1" applyFill="1" applyBorder="1" applyAlignment="1" applyProtection="1">
      <alignment horizontal="center" vertical="center"/>
      <protection locked="0"/>
    </xf>
    <xf numFmtId="0" fontId="6" fillId="8" borderId="0" xfId="0" applyFont="1" applyFill="1" applyAlignment="1" applyProtection="1">
      <alignment horizontal="center"/>
      <protection locked="0"/>
    </xf>
    <xf numFmtId="0" fontId="5" fillId="11" borderId="2" xfId="0" applyFont="1" applyFill="1" applyBorder="1" applyAlignment="1" applyProtection="1">
      <alignment horizontal="center"/>
      <protection locked="0"/>
    </xf>
    <xf numFmtId="0" fontId="5" fillId="11" borderId="7" xfId="0" applyFont="1" applyFill="1" applyBorder="1" applyAlignment="1" applyProtection="1">
      <alignment horizontal="center"/>
      <protection locked="0"/>
    </xf>
    <xf numFmtId="0" fontId="5" fillId="11" borderId="3" xfId="0" applyFont="1" applyFill="1" applyBorder="1" applyAlignment="1" applyProtection="1">
      <alignment horizontal="center"/>
      <protection locked="0"/>
    </xf>
    <xf numFmtId="0" fontId="5" fillId="6" borderId="5" xfId="0" applyFont="1" applyFill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0" fontId="5" fillId="5" borderId="2" xfId="0" applyFont="1" applyFill="1" applyBorder="1" applyAlignment="1" applyProtection="1">
      <alignment horizontal="center"/>
      <protection locked="0"/>
    </xf>
    <xf numFmtId="0" fontId="5" fillId="5" borderId="7" xfId="0" applyFont="1" applyFill="1" applyBorder="1" applyAlignment="1" applyProtection="1">
      <alignment horizontal="center"/>
      <protection locked="0"/>
    </xf>
    <xf numFmtId="0" fontId="5" fillId="5" borderId="3" xfId="0" applyFont="1" applyFill="1" applyBorder="1" applyAlignment="1" applyProtection="1">
      <alignment horizontal="center"/>
      <protection locked="0"/>
    </xf>
    <xf numFmtId="0" fontId="6" fillId="9" borderId="0" xfId="0" applyFont="1" applyFill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2" fillId="7" borderId="0" xfId="0" applyFont="1" applyFill="1" applyBorder="1" applyAlignment="1" applyProtection="1">
      <alignment horizontal="center"/>
    </xf>
    <xf numFmtId="0" fontId="4" fillId="7" borderId="0" xfId="0" applyFont="1" applyFill="1" applyBorder="1" applyAlignment="1" applyProtection="1">
      <alignment horizontal="center"/>
    </xf>
  </cellXfs>
  <cellStyles count="6">
    <cellStyle name="Currency" xfId="1" builtinId="4"/>
    <cellStyle name="Hyperlink" xfId="5" builtinId="8"/>
    <cellStyle name="Hyperlink 2" xfId="4"/>
    <cellStyle name="Normal" xfId="0" builtinId="0"/>
    <cellStyle name="Normal 2" xfId="2"/>
    <cellStyle name="Normal 4" xfId="3"/>
  </cellStyles>
  <dxfs count="85">
    <dxf>
      <font>
        <color theme="9" tint="-0.499984740745262"/>
      </font>
      <fill>
        <patternFill>
          <f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solid">
          <fgColor theme="9" tint="0.59996337778862885"/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solid">
          <fgColor theme="9" tint="0.59996337778862885"/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solid">
          <fgColor theme="9" tint="0.59996337778862885"/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solid">
          <fgColor theme="9" tint="0.59996337778862885"/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solid">
          <fgColor theme="9" tint="0.59996337778862885"/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9" tint="-0.499984740745262"/>
      </font>
      <fill>
        <patternFill patternType="solid">
          <fgColor theme="9" tint="0.59996337778862885"/>
          <bgColor theme="9" tint="0.59996337778862885"/>
        </patternFill>
      </fill>
    </dxf>
    <dxf>
      <font>
        <color theme="9" tint="-0.499984740745262"/>
      </font>
      <fill>
        <patternFill>
          <fgColor theme="9" tint="0.59996337778862885"/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fgColor theme="9" tint="0.59996337778862885"/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fgColor theme="9" tint="0.59996337778862885"/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fgColor theme="9" tint="0.59996337778862885"/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fgColor theme="9" tint="0.59996337778862885"/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fgColor theme="9" tint="0.59996337778862885"/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solid">
          <fgColor theme="9" tint="0.59996337778862885"/>
          <bgColor theme="9" tint="0.59996337778862885"/>
        </patternFill>
      </fill>
    </dxf>
    <dxf>
      <font>
        <color theme="9" tint="-0.499984740745262"/>
      </font>
      <fill>
        <patternFill>
          <fgColor theme="9" tint="0.59996337778862885"/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CC"/>
      <color rgb="FFFF9999"/>
      <color rgb="FFCC99FF"/>
      <color rgb="FFFF7C80"/>
      <color rgb="FF66FF66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136384689414551E-2"/>
          <c:y val="2.4558712646463955E-2"/>
          <c:w val="0.96429674867775494"/>
          <c:h val="0.90752967873690871"/>
        </c:manualLayout>
      </c:layout>
      <c:barChart>
        <c:barDir val="col"/>
        <c:grouping val="clustered"/>
        <c:varyColors val="0"/>
        <c:ser>
          <c:idx val="0"/>
          <c:order val="0"/>
          <c:tx>
            <c:v>Driver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Mon!$A$28:$A$63</c:f>
              <c:numCache>
                <c:formatCode>h:mm\ AM/PM</c:formatCode>
                <c:ptCount val="36"/>
                <c:pt idx="0">
                  <c:v>0.66674666666666638</c:v>
                </c:pt>
                <c:pt idx="1">
                  <c:v>0.67716666666666636</c:v>
                </c:pt>
                <c:pt idx="2">
                  <c:v>0.68758666666666635</c:v>
                </c:pt>
                <c:pt idx="3">
                  <c:v>0.69800666666666633</c:v>
                </c:pt>
                <c:pt idx="4">
                  <c:v>0.70842666666666632</c:v>
                </c:pt>
                <c:pt idx="5">
                  <c:v>0.7188466666666663</c:v>
                </c:pt>
                <c:pt idx="6">
                  <c:v>0.72926666666666629</c:v>
                </c:pt>
                <c:pt idx="7">
                  <c:v>0.73968666666666627</c:v>
                </c:pt>
                <c:pt idx="8">
                  <c:v>0.75010666666666626</c:v>
                </c:pt>
                <c:pt idx="9">
                  <c:v>0.76052666666666624</c:v>
                </c:pt>
                <c:pt idx="10">
                  <c:v>0.77094666666666622</c:v>
                </c:pt>
                <c:pt idx="11">
                  <c:v>0.78136666666666621</c:v>
                </c:pt>
                <c:pt idx="12">
                  <c:v>0.79178666666666619</c:v>
                </c:pt>
                <c:pt idx="13">
                  <c:v>0.80220666666666618</c:v>
                </c:pt>
                <c:pt idx="14">
                  <c:v>0.81262666666666616</c:v>
                </c:pt>
                <c:pt idx="15">
                  <c:v>0.82304666666666615</c:v>
                </c:pt>
                <c:pt idx="16">
                  <c:v>0.83346666666666613</c:v>
                </c:pt>
                <c:pt idx="17">
                  <c:v>0.84388666666666612</c:v>
                </c:pt>
                <c:pt idx="18">
                  <c:v>0.8543066666666661</c:v>
                </c:pt>
                <c:pt idx="19">
                  <c:v>0.86472666666666609</c:v>
                </c:pt>
                <c:pt idx="20">
                  <c:v>0.87514666666666607</c:v>
                </c:pt>
                <c:pt idx="21">
                  <c:v>0.88556666666666606</c:v>
                </c:pt>
                <c:pt idx="22">
                  <c:v>0.89598666666666604</c:v>
                </c:pt>
                <c:pt idx="23">
                  <c:v>0.90640666666666603</c:v>
                </c:pt>
                <c:pt idx="24">
                  <c:v>0.91682666666666601</c:v>
                </c:pt>
                <c:pt idx="25">
                  <c:v>0.927246666666666</c:v>
                </c:pt>
                <c:pt idx="26">
                  <c:v>0.93766666666666598</c:v>
                </c:pt>
                <c:pt idx="27">
                  <c:v>0.94808666666666597</c:v>
                </c:pt>
                <c:pt idx="28">
                  <c:v>0.95850666666666595</c:v>
                </c:pt>
                <c:pt idx="29">
                  <c:v>0.96892666666666594</c:v>
                </c:pt>
                <c:pt idx="30">
                  <c:v>0.97934666666666592</c:v>
                </c:pt>
                <c:pt idx="31">
                  <c:v>0.98976666666666591</c:v>
                </c:pt>
                <c:pt idx="32">
                  <c:v>1.0001866666666659</c:v>
                </c:pt>
                <c:pt idx="33">
                  <c:v>1.010606666666666</c:v>
                </c:pt>
                <c:pt idx="34">
                  <c:v>1.0210266666666661</c:v>
                </c:pt>
                <c:pt idx="35">
                  <c:v>1.0314466666666662</c:v>
                </c:pt>
              </c:numCache>
            </c:numRef>
          </c:cat>
          <c:val>
            <c:numRef>
              <c:f>Mon!$B$28:$B$63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1.6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3.6</c:v>
                </c:pt>
                <c:pt idx="11">
                  <c:v>3.6</c:v>
                </c:pt>
                <c:pt idx="12">
                  <c:v>4.2</c:v>
                </c:pt>
                <c:pt idx="13">
                  <c:v>3.6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2.4</c:v>
                </c:pt>
                <c:pt idx="18">
                  <c:v>3</c:v>
                </c:pt>
                <c:pt idx="19">
                  <c:v>3</c:v>
                </c:pt>
                <c:pt idx="20">
                  <c:v>2.6</c:v>
                </c:pt>
                <c:pt idx="21">
                  <c:v>2</c:v>
                </c:pt>
                <c:pt idx="22">
                  <c:v>2</c:v>
                </c:pt>
                <c:pt idx="23">
                  <c:v>1.6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2.6</c:v>
                </c:pt>
                <c:pt idx="28">
                  <c:v>2</c:v>
                </c:pt>
                <c:pt idx="29">
                  <c:v>1.6</c:v>
                </c:pt>
                <c:pt idx="30">
                  <c:v>2</c:v>
                </c:pt>
                <c:pt idx="31">
                  <c:v>1.6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3-4E9C-9F01-14E8967FCC71}"/>
            </c:ext>
          </c:extLst>
        </c:ser>
        <c:ser>
          <c:idx val="1"/>
          <c:order val="1"/>
          <c:tx>
            <c:v>Insiders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Mon!$A$28:$A$63</c:f>
              <c:numCache>
                <c:formatCode>h:mm\ AM/PM</c:formatCode>
                <c:ptCount val="36"/>
                <c:pt idx="0">
                  <c:v>0.66674666666666638</c:v>
                </c:pt>
                <c:pt idx="1">
                  <c:v>0.67716666666666636</c:v>
                </c:pt>
                <c:pt idx="2">
                  <c:v>0.68758666666666635</c:v>
                </c:pt>
                <c:pt idx="3">
                  <c:v>0.69800666666666633</c:v>
                </c:pt>
                <c:pt idx="4">
                  <c:v>0.70842666666666632</c:v>
                </c:pt>
                <c:pt idx="5">
                  <c:v>0.7188466666666663</c:v>
                </c:pt>
                <c:pt idx="6">
                  <c:v>0.72926666666666629</c:v>
                </c:pt>
                <c:pt idx="7">
                  <c:v>0.73968666666666627</c:v>
                </c:pt>
                <c:pt idx="8">
                  <c:v>0.75010666666666626</c:v>
                </c:pt>
                <c:pt idx="9">
                  <c:v>0.76052666666666624</c:v>
                </c:pt>
                <c:pt idx="10">
                  <c:v>0.77094666666666622</c:v>
                </c:pt>
                <c:pt idx="11">
                  <c:v>0.78136666666666621</c:v>
                </c:pt>
                <c:pt idx="12">
                  <c:v>0.79178666666666619</c:v>
                </c:pt>
                <c:pt idx="13">
                  <c:v>0.80220666666666618</c:v>
                </c:pt>
                <c:pt idx="14">
                  <c:v>0.81262666666666616</c:v>
                </c:pt>
                <c:pt idx="15">
                  <c:v>0.82304666666666615</c:v>
                </c:pt>
                <c:pt idx="16">
                  <c:v>0.83346666666666613</c:v>
                </c:pt>
                <c:pt idx="17">
                  <c:v>0.84388666666666612</c:v>
                </c:pt>
                <c:pt idx="18">
                  <c:v>0.8543066666666661</c:v>
                </c:pt>
                <c:pt idx="19">
                  <c:v>0.86472666666666609</c:v>
                </c:pt>
                <c:pt idx="20">
                  <c:v>0.87514666666666607</c:v>
                </c:pt>
                <c:pt idx="21">
                  <c:v>0.88556666666666606</c:v>
                </c:pt>
                <c:pt idx="22">
                  <c:v>0.89598666666666604</c:v>
                </c:pt>
                <c:pt idx="23">
                  <c:v>0.90640666666666603</c:v>
                </c:pt>
                <c:pt idx="24">
                  <c:v>0.91682666666666601</c:v>
                </c:pt>
                <c:pt idx="25">
                  <c:v>0.927246666666666</c:v>
                </c:pt>
                <c:pt idx="26">
                  <c:v>0.93766666666666598</c:v>
                </c:pt>
                <c:pt idx="27">
                  <c:v>0.94808666666666597</c:v>
                </c:pt>
                <c:pt idx="28">
                  <c:v>0.95850666666666595</c:v>
                </c:pt>
                <c:pt idx="29">
                  <c:v>0.96892666666666594</c:v>
                </c:pt>
                <c:pt idx="30">
                  <c:v>0.97934666666666592</c:v>
                </c:pt>
                <c:pt idx="31">
                  <c:v>0.98976666666666591</c:v>
                </c:pt>
                <c:pt idx="32">
                  <c:v>1.0001866666666659</c:v>
                </c:pt>
                <c:pt idx="33">
                  <c:v>1.010606666666666</c:v>
                </c:pt>
                <c:pt idx="34">
                  <c:v>1.0210266666666661</c:v>
                </c:pt>
                <c:pt idx="35">
                  <c:v>1.0314466666666662</c:v>
                </c:pt>
              </c:numCache>
            </c:numRef>
          </c:cat>
          <c:val>
            <c:numRef>
              <c:f>Mon!$R$28:$R$63</c:f>
              <c:numCache>
                <c:formatCode>General</c:formatCode>
                <c:ptCount val="36"/>
                <c:pt idx="0">
                  <c:v>1</c:v>
                </c:pt>
                <c:pt idx="1">
                  <c:v>1.34</c:v>
                </c:pt>
                <c:pt idx="2">
                  <c:v>1</c:v>
                </c:pt>
                <c:pt idx="3">
                  <c:v>1.5100000000000002</c:v>
                </c:pt>
                <c:pt idx="4">
                  <c:v>1.85</c:v>
                </c:pt>
                <c:pt idx="5">
                  <c:v>1.34</c:v>
                </c:pt>
                <c:pt idx="6">
                  <c:v>1.85</c:v>
                </c:pt>
                <c:pt idx="7">
                  <c:v>2.1900000000000004</c:v>
                </c:pt>
                <c:pt idx="8">
                  <c:v>2.1900000000000004</c:v>
                </c:pt>
                <c:pt idx="9">
                  <c:v>2.19</c:v>
                </c:pt>
                <c:pt idx="10">
                  <c:v>2.0200000000000005</c:v>
                </c:pt>
                <c:pt idx="11">
                  <c:v>2.0200000000000005</c:v>
                </c:pt>
                <c:pt idx="12">
                  <c:v>1.34</c:v>
                </c:pt>
                <c:pt idx="13">
                  <c:v>1.6800000000000002</c:v>
                </c:pt>
                <c:pt idx="14">
                  <c:v>1.17</c:v>
                </c:pt>
                <c:pt idx="15">
                  <c:v>1.17</c:v>
                </c:pt>
                <c:pt idx="16">
                  <c:v>1</c:v>
                </c:pt>
                <c:pt idx="17">
                  <c:v>1.17</c:v>
                </c:pt>
                <c:pt idx="18">
                  <c:v>1</c:v>
                </c:pt>
                <c:pt idx="19">
                  <c:v>1.3399999999999999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3-4E9C-9F01-14E8967FC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46136"/>
        <c:axId val="153046520"/>
      </c:barChart>
      <c:catAx>
        <c:axId val="15304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6520"/>
        <c:crosses val="autoZero"/>
        <c:auto val="1"/>
        <c:lblAlgn val="ctr"/>
        <c:lblOffset val="100"/>
        <c:noMultiLvlLbl val="0"/>
      </c:catAx>
      <c:valAx>
        <c:axId val="15304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6136"/>
        <c:crosses val="autoZero"/>
        <c:crossBetween val="between"/>
      </c:valAx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Drivers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Tues!$A$28:$A$63</c:f>
              <c:numCache>
                <c:formatCode>h:mm\ AM/PM</c:formatCode>
                <c:ptCount val="36"/>
                <c:pt idx="0">
                  <c:v>0.66674666666666638</c:v>
                </c:pt>
                <c:pt idx="1">
                  <c:v>0.67716666666666636</c:v>
                </c:pt>
                <c:pt idx="2">
                  <c:v>0.68758666666666635</c:v>
                </c:pt>
                <c:pt idx="3">
                  <c:v>0.69800666666666633</c:v>
                </c:pt>
                <c:pt idx="4">
                  <c:v>0.70842666666666632</c:v>
                </c:pt>
                <c:pt idx="5">
                  <c:v>0.7188466666666663</c:v>
                </c:pt>
                <c:pt idx="6">
                  <c:v>0.72926666666666629</c:v>
                </c:pt>
                <c:pt idx="7">
                  <c:v>0.73968666666666627</c:v>
                </c:pt>
                <c:pt idx="8">
                  <c:v>0.75010666666666626</c:v>
                </c:pt>
                <c:pt idx="9">
                  <c:v>0.76052666666666624</c:v>
                </c:pt>
                <c:pt idx="10">
                  <c:v>0.77094666666666622</c:v>
                </c:pt>
                <c:pt idx="11">
                  <c:v>0.78136666666666621</c:v>
                </c:pt>
                <c:pt idx="12">
                  <c:v>0.79178666666666619</c:v>
                </c:pt>
                <c:pt idx="13">
                  <c:v>0.80220666666666618</c:v>
                </c:pt>
                <c:pt idx="14">
                  <c:v>0.81262666666666616</c:v>
                </c:pt>
                <c:pt idx="15">
                  <c:v>0.82304666666666615</c:v>
                </c:pt>
                <c:pt idx="16">
                  <c:v>0.83346666666666613</c:v>
                </c:pt>
                <c:pt idx="17">
                  <c:v>0.84388666666666612</c:v>
                </c:pt>
                <c:pt idx="18">
                  <c:v>0.8543066666666661</c:v>
                </c:pt>
                <c:pt idx="19">
                  <c:v>0.86472666666666609</c:v>
                </c:pt>
                <c:pt idx="20">
                  <c:v>0.87514666666666607</c:v>
                </c:pt>
                <c:pt idx="21">
                  <c:v>0.88556666666666606</c:v>
                </c:pt>
                <c:pt idx="22">
                  <c:v>0.89598666666666604</c:v>
                </c:pt>
                <c:pt idx="23">
                  <c:v>0.90640666666666603</c:v>
                </c:pt>
                <c:pt idx="24">
                  <c:v>0.91682666666666601</c:v>
                </c:pt>
                <c:pt idx="25">
                  <c:v>0.927246666666666</c:v>
                </c:pt>
                <c:pt idx="26">
                  <c:v>0.93766666666666598</c:v>
                </c:pt>
                <c:pt idx="27">
                  <c:v>0.94808666666666597</c:v>
                </c:pt>
                <c:pt idx="28">
                  <c:v>0.95850666666666595</c:v>
                </c:pt>
                <c:pt idx="29">
                  <c:v>0.96892666666666594</c:v>
                </c:pt>
                <c:pt idx="30">
                  <c:v>0.97934666666666592</c:v>
                </c:pt>
                <c:pt idx="31">
                  <c:v>0.98976666666666591</c:v>
                </c:pt>
                <c:pt idx="32">
                  <c:v>1.0001866666666659</c:v>
                </c:pt>
                <c:pt idx="33">
                  <c:v>1.010606666666666</c:v>
                </c:pt>
                <c:pt idx="34">
                  <c:v>1.0210266666666661</c:v>
                </c:pt>
                <c:pt idx="35">
                  <c:v>1.0314466666666662</c:v>
                </c:pt>
              </c:numCache>
            </c:numRef>
          </c:cat>
          <c:val>
            <c:numRef>
              <c:f>Tues!$B$28:$B$63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2.2000000000000002</c:v>
                </c:pt>
                <c:pt idx="4">
                  <c:v>3</c:v>
                </c:pt>
                <c:pt idx="5">
                  <c:v>3.4</c:v>
                </c:pt>
                <c:pt idx="6">
                  <c:v>3.6</c:v>
                </c:pt>
                <c:pt idx="7">
                  <c:v>4.2</c:v>
                </c:pt>
                <c:pt idx="8">
                  <c:v>4</c:v>
                </c:pt>
                <c:pt idx="9">
                  <c:v>4</c:v>
                </c:pt>
                <c:pt idx="10">
                  <c:v>4.2</c:v>
                </c:pt>
                <c:pt idx="11">
                  <c:v>4.2</c:v>
                </c:pt>
                <c:pt idx="12">
                  <c:v>4</c:v>
                </c:pt>
                <c:pt idx="13">
                  <c:v>3.6</c:v>
                </c:pt>
                <c:pt idx="14">
                  <c:v>4</c:v>
                </c:pt>
                <c:pt idx="15">
                  <c:v>3.6</c:v>
                </c:pt>
                <c:pt idx="16">
                  <c:v>3</c:v>
                </c:pt>
                <c:pt idx="17">
                  <c:v>2.6</c:v>
                </c:pt>
                <c:pt idx="18">
                  <c:v>2.6</c:v>
                </c:pt>
                <c:pt idx="19">
                  <c:v>2.2000000000000002</c:v>
                </c:pt>
                <c:pt idx="20">
                  <c:v>2</c:v>
                </c:pt>
                <c:pt idx="21">
                  <c:v>1.6</c:v>
                </c:pt>
                <c:pt idx="22">
                  <c:v>1.6</c:v>
                </c:pt>
                <c:pt idx="23">
                  <c:v>2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1.2</c:v>
                </c:pt>
                <c:pt idx="32">
                  <c:v>1.2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7C-4BB8-85AB-F58FB6310BDC}"/>
            </c:ext>
          </c:extLst>
        </c:ser>
        <c:ser>
          <c:idx val="1"/>
          <c:order val="1"/>
          <c:tx>
            <c:v>Insiders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Tues!$A$28:$A$63</c:f>
              <c:numCache>
                <c:formatCode>h:mm\ AM/PM</c:formatCode>
                <c:ptCount val="36"/>
                <c:pt idx="0">
                  <c:v>0.66674666666666638</c:v>
                </c:pt>
                <c:pt idx="1">
                  <c:v>0.67716666666666636</c:v>
                </c:pt>
                <c:pt idx="2">
                  <c:v>0.68758666666666635</c:v>
                </c:pt>
                <c:pt idx="3">
                  <c:v>0.69800666666666633</c:v>
                </c:pt>
                <c:pt idx="4">
                  <c:v>0.70842666666666632</c:v>
                </c:pt>
                <c:pt idx="5">
                  <c:v>0.7188466666666663</c:v>
                </c:pt>
                <c:pt idx="6">
                  <c:v>0.72926666666666629</c:v>
                </c:pt>
                <c:pt idx="7">
                  <c:v>0.73968666666666627</c:v>
                </c:pt>
                <c:pt idx="8">
                  <c:v>0.75010666666666626</c:v>
                </c:pt>
                <c:pt idx="9">
                  <c:v>0.76052666666666624</c:v>
                </c:pt>
                <c:pt idx="10">
                  <c:v>0.77094666666666622</c:v>
                </c:pt>
                <c:pt idx="11">
                  <c:v>0.78136666666666621</c:v>
                </c:pt>
                <c:pt idx="12">
                  <c:v>0.79178666666666619</c:v>
                </c:pt>
                <c:pt idx="13">
                  <c:v>0.80220666666666618</c:v>
                </c:pt>
                <c:pt idx="14">
                  <c:v>0.81262666666666616</c:v>
                </c:pt>
                <c:pt idx="15">
                  <c:v>0.82304666666666615</c:v>
                </c:pt>
                <c:pt idx="16">
                  <c:v>0.83346666666666613</c:v>
                </c:pt>
                <c:pt idx="17">
                  <c:v>0.84388666666666612</c:v>
                </c:pt>
                <c:pt idx="18">
                  <c:v>0.8543066666666661</c:v>
                </c:pt>
                <c:pt idx="19">
                  <c:v>0.86472666666666609</c:v>
                </c:pt>
                <c:pt idx="20">
                  <c:v>0.87514666666666607</c:v>
                </c:pt>
                <c:pt idx="21">
                  <c:v>0.88556666666666606</c:v>
                </c:pt>
                <c:pt idx="22">
                  <c:v>0.89598666666666604</c:v>
                </c:pt>
                <c:pt idx="23">
                  <c:v>0.90640666666666603</c:v>
                </c:pt>
                <c:pt idx="24">
                  <c:v>0.91682666666666601</c:v>
                </c:pt>
                <c:pt idx="25">
                  <c:v>0.927246666666666</c:v>
                </c:pt>
                <c:pt idx="26">
                  <c:v>0.93766666666666598</c:v>
                </c:pt>
                <c:pt idx="27">
                  <c:v>0.94808666666666597</c:v>
                </c:pt>
                <c:pt idx="28">
                  <c:v>0.95850666666666595</c:v>
                </c:pt>
                <c:pt idx="29">
                  <c:v>0.96892666666666594</c:v>
                </c:pt>
                <c:pt idx="30">
                  <c:v>0.97934666666666592</c:v>
                </c:pt>
                <c:pt idx="31">
                  <c:v>0.98976666666666591</c:v>
                </c:pt>
                <c:pt idx="32">
                  <c:v>1.0001866666666659</c:v>
                </c:pt>
                <c:pt idx="33">
                  <c:v>1.010606666666666</c:v>
                </c:pt>
                <c:pt idx="34">
                  <c:v>1.0210266666666661</c:v>
                </c:pt>
                <c:pt idx="35">
                  <c:v>1.0314466666666662</c:v>
                </c:pt>
              </c:numCache>
            </c:numRef>
          </c:cat>
          <c:val>
            <c:numRef>
              <c:f>Tues!$R$28:$R$63</c:f>
              <c:numCache>
                <c:formatCode>General</c:formatCode>
                <c:ptCount val="36"/>
                <c:pt idx="0">
                  <c:v>1</c:v>
                </c:pt>
                <c:pt idx="1">
                  <c:v>1.17</c:v>
                </c:pt>
                <c:pt idx="2">
                  <c:v>1</c:v>
                </c:pt>
                <c:pt idx="3">
                  <c:v>1.34</c:v>
                </c:pt>
                <c:pt idx="4">
                  <c:v>1.34</c:v>
                </c:pt>
                <c:pt idx="5">
                  <c:v>1.34</c:v>
                </c:pt>
                <c:pt idx="6">
                  <c:v>1.85</c:v>
                </c:pt>
                <c:pt idx="7">
                  <c:v>1.85</c:v>
                </c:pt>
                <c:pt idx="8">
                  <c:v>1.85</c:v>
                </c:pt>
                <c:pt idx="9">
                  <c:v>1.5100000000000002</c:v>
                </c:pt>
                <c:pt idx="10">
                  <c:v>1.5100000000000002</c:v>
                </c:pt>
                <c:pt idx="11">
                  <c:v>1.34</c:v>
                </c:pt>
                <c:pt idx="12">
                  <c:v>1.34</c:v>
                </c:pt>
                <c:pt idx="13">
                  <c:v>1.5100000000000002</c:v>
                </c:pt>
                <c:pt idx="14">
                  <c:v>1.3399999999999999</c:v>
                </c:pt>
                <c:pt idx="15">
                  <c:v>1.3399999999999999</c:v>
                </c:pt>
                <c:pt idx="16">
                  <c:v>1.17</c:v>
                </c:pt>
                <c:pt idx="17">
                  <c:v>1.17</c:v>
                </c:pt>
                <c:pt idx="18">
                  <c:v>1.17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47C-4BB8-85AB-F58FB6310B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2137184"/>
        <c:axId val="152137568"/>
      </c:barChart>
      <c:catAx>
        <c:axId val="1521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37568"/>
        <c:crosses val="autoZero"/>
        <c:auto val="1"/>
        <c:lblAlgn val="ctr"/>
        <c:lblOffset val="100"/>
        <c:noMultiLvlLbl val="0"/>
      </c:catAx>
      <c:valAx>
        <c:axId val="1521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Drivers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Wed!$A$28:$A$63</c:f>
              <c:numCache>
                <c:formatCode>h:mm\ AM/PM</c:formatCode>
                <c:ptCount val="36"/>
                <c:pt idx="0">
                  <c:v>0.66674666666666638</c:v>
                </c:pt>
                <c:pt idx="1">
                  <c:v>0.67716666666666636</c:v>
                </c:pt>
                <c:pt idx="2">
                  <c:v>0.68758666666666635</c:v>
                </c:pt>
                <c:pt idx="3">
                  <c:v>0.69800666666666633</c:v>
                </c:pt>
                <c:pt idx="4">
                  <c:v>0.70842666666666632</c:v>
                </c:pt>
                <c:pt idx="5">
                  <c:v>0.7188466666666663</c:v>
                </c:pt>
                <c:pt idx="6">
                  <c:v>0.72926666666666629</c:v>
                </c:pt>
                <c:pt idx="7">
                  <c:v>0.73968666666666627</c:v>
                </c:pt>
                <c:pt idx="8">
                  <c:v>0.75010666666666626</c:v>
                </c:pt>
                <c:pt idx="9">
                  <c:v>0.76052666666666624</c:v>
                </c:pt>
                <c:pt idx="10">
                  <c:v>0.77094666666666622</c:v>
                </c:pt>
                <c:pt idx="11">
                  <c:v>0.78136666666666621</c:v>
                </c:pt>
                <c:pt idx="12">
                  <c:v>0.79178666666666619</c:v>
                </c:pt>
                <c:pt idx="13">
                  <c:v>0.80220666666666618</c:v>
                </c:pt>
                <c:pt idx="14">
                  <c:v>0.81262666666666616</c:v>
                </c:pt>
                <c:pt idx="15">
                  <c:v>0.82304666666666615</c:v>
                </c:pt>
                <c:pt idx="16">
                  <c:v>0.83346666666666613</c:v>
                </c:pt>
                <c:pt idx="17">
                  <c:v>0.84388666666666612</c:v>
                </c:pt>
                <c:pt idx="18">
                  <c:v>0.8543066666666661</c:v>
                </c:pt>
                <c:pt idx="19">
                  <c:v>0.86472666666666609</c:v>
                </c:pt>
                <c:pt idx="20">
                  <c:v>0.87514666666666607</c:v>
                </c:pt>
                <c:pt idx="21">
                  <c:v>0.88556666666666606</c:v>
                </c:pt>
                <c:pt idx="22">
                  <c:v>0.89598666666666604</c:v>
                </c:pt>
                <c:pt idx="23">
                  <c:v>0.90640666666666603</c:v>
                </c:pt>
                <c:pt idx="24">
                  <c:v>0.91682666666666601</c:v>
                </c:pt>
                <c:pt idx="25">
                  <c:v>0.927246666666666</c:v>
                </c:pt>
                <c:pt idx="26">
                  <c:v>0.93766666666666598</c:v>
                </c:pt>
                <c:pt idx="27">
                  <c:v>0.94808666666666597</c:v>
                </c:pt>
                <c:pt idx="28">
                  <c:v>0.95850666666666595</c:v>
                </c:pt>
                <c:pt idx="29">
                  <c:v>0.96892666666666594</c:v>
                </c:pt>
                <c:pt idx="30">
                  <c:v>0.97934666666666592</c:v>
                </c:pt>
                <c:pt idx="31">
                  <c:v>0.98976666666666591</c:v>
                </c:pt>
                <c:pt idx="32">
                  <c:v>1.0001866666666659</c:v>
                </c:pt>
                <c:pt idx="33">
                  <c:v>1.010606666666666</c:v>
                </c:pt>
                <c:pt idx="34">
                  <c:v>1.0210266666666661</c:v>
                </c:pt>
                <c:pt idx="35">
                  <c:v>1.0314466666666662</c:v>
                </c:pt>
              </c:numCache>
            </c:numRef>
          </c:cat>
          <c:val>
            <c:numRef>
              <c:f>Wed!$B$28:$B$63</c:f>
              <c:numCache>
                <c:formatCode>General</c:formatCode>
                <c:ptCount val="36"/>
                <c:pt idx="0">
                  <c:v>2.4</c:v>
                </c:pt>
                <c:pt idx="1">
                  <c:v>2.6</c:v>
                </c:pt>
                <c:pt idx="2">
                  <c:v>3.2</c:v>
                </c:pt>
                <c:pt idx="3">
                  <c:v>3.6</c:v>
                </c:pt>
                <c:pt idx="4">
                  <c:v>3.6</c:v>
                </c:pt>
                <c:pt idx="5">
                  <c:v>4.5999999999999996</c:v>
                </c:pt>
                <c:pt idx="6">
                  <c:v>4.8</c:v>
                </c:pt>
                <c:pt idx="7">
                  <c:v>5.6</c:v>
                </c:pt>
                <c:pt idx="8">
                  <c:v>5.8</c:v>
                </c:pt>
                <c:pt idx="9">
                  <c:v>6.6</c:v>
                </c:pt>
                <c:pt idx="10">
                  <c:v>5.8</c:v>
                </c:pt>
                <c:pt idx="11">
                  <c:v>5.8</c:v>
                </c:pt>
                <c:pt idx="12">
                  <c:v>4.4000000000000004</c:v>
                </c:pt>
                <c:pt idx="13">
                  <c:v>4</c:v>
                </c:pt>
                <c:pt idx="14">
                  <c:v>3.6</c:v>
                </c:pt>
                <c:pt idx="15">
                  <c:v>3.4</c:v>
                </c:pt>
                <c:pt idx="16">
                  <c:v>2.6</c:v>
                </c:pt>
                <c:pt idx="17">
                  <c:v>3.2</c:v>
                </c:pt>
                <c:pt idx="18">
                  <c:v>2.6</c:v>
                </c:pt>
                <c:pt idx="19">
                  <c:v>2.4</c:v>
                </c:pt>
                <c:pt idx="20">
                  <c:v>2.2000000000000002</c:v>
                </c:pt>
                <c:pt idx="21">
                  <c:v>2.4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2</c:v>
                </c:pt>
                <c:pt idx="27">
                  <c:v>1.8</c:v>
                </c:pt>
                <c:pt idx="28">
                  <c:v>1.6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61-41D4-8846-988CC5C3A592}"/>
            </c:ext>
          </c:extLst>
        </c:ser>
        <c:ser>
          <c:idx val="1"/>
          <c:order val="1"/>
          <c:tx>
            <c:v>Insiders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Wed!$A$28:$A$63</c:f>
              <c:numCache>
                <c:formatCode>h:mm\ AM/PM</c:formatCode>
                <c:ptCount val="36"/>
                <c:pt idx="0">
                  <c:v>0.66674666666666638</c:v>
                </c:pt>
                <c:pt idx="1">
                  <c:v>0.67716666666666636</c:v>
                </c:pt>
                <c:pt idx="2">
                  <c:v>0.68758666666666635</c:v>
                </c:pt>
                <c:pt idx="3">
                  <c:v>0.69800666666666633</c:v>
                </c:pt>
                <c:pt idx="4">
                  <c:v>0.70842666666666632</c:v>
                </c:pt>
                <c:pt idx="5">
                  <c:v>0.7188466666666663</c:v>
                </c:pt>
                <c:pt idx="6">
                  <c:v>0.72926666666666629</c:v>
                </c:pt>
                <c:pt idx="7">
                  <c:v>0.73968666666666627</c:v>
                </c:pt>
                <c:pt idx="8">
                  <c:v>0.75010666666666626</c:v>
                </c:pt>
                <c:pt idx="9">
                  <c:v>0.76052666666666624</c:v>
                </c:pt>
                <c:pt idx="10">
                  <c:v>0.77094666666666622</c:v>
                </c:pt>
                <c:pt idx="11">
                  <c:v>0.78136666666666621</c:v>
                </c:pt>
                <c:pt idx="12">
                  <c:v>0.79178666666666619</c:v>
                </c:pt>
                <c:pt idx="13">
                  <c:v>0.80220666666666618</c:v>
                </c:pt>
                <c:pt idx="14">
                  <c:v>0.81262666666666616</c:v>
                </c:pt>
                <c:pt idx="15">
                  <c:v>0.82304666666666615</c:v>
                </c:pt>
                <c:pt idx="16">
                  <c:v>0.83346666666666613</c:v>
                </c:pt>
                <c:pt idx="17">
                  <c:v>0.84388666666666612</c:v>
                </c:pt>
                <c:pt idx="18">
                  <c:v>0.8543066666666661</c:v>
                </c:pt>
                <c:pt idx="19">
                  <c:v>0.86472666666666609</c:v>
                </c:pt>
                <c:pt idx="20">
                  <c:v>0.87514666666666607</c:v>
                </c:pt>
                <c:pt idx="21">
                  <c:v>0.88556666666666606</c:v>
                </c:pt>
                <c:pt idx="22">
                  <c:v>0.89598666666666604</c:v>
                </c:pt>
                <c:pt idx="23">
                  <c:v>0.90640666666666603</c:v>
                </c:pt>
                <c:pt idx="24">
                  <c:v>0.91682666666666601</c:v>
                </c:pt>
                <c:pt idx="25">
                  <c:v>0.927246666666666</c:v>
                </c:pt>
                <c:pt idx="26">
                  <c:v>0.93766666666666598</c:v>
                </c:pt>
                <c:pt idx="27">
                  <c:v>0.94808666666666597</c:v>
                </c:pt>
                <c:pt idx="28">
                  <c:v>0.95850666666666595</c:v>
                </c:pt>
                <c:pt idx="29">
                  <c:v>0.96892666666666594</c:v>
                </c:pt>
                <c:pt idx="30">
                  <c:v>0.97934666666666592</c:v>
                </c:pt>
                <c:pt idx="31">
                  <c:v>0.98976666666666591</c:v>
                </c:pt>
                <c:pt idx="32">
                  <c:v>1.0001866666666659</c:v>
                </c:pt>
                <c:pt idx="33">
                  <c:v>1.010606666666666</c:v>
                </c:pt>
                <c:pt idx="34">
                  <c:v>1.0210266666666661</c:v>
                </c:pt>
                <c:pt idx="35">
                  <c:v>1.0314466666666662</c:v>
                </c:pt>
              </c:numCache>
            </c:numRef>
          </c:cat>
          <c:val>
            <c:numRef>
              <c:f>Wed!$R$28:$R$63</c:f>
              <c:numCache>
                <c:formatCode>General</c:formatCode>
                <c:ptCount val="36"/>
                <c:pt idx="0">
                  <c:v>1</c:v>
                </c:pt>
                <c:pt idx="1">
                  <c:v>1.34</c:v>
                </c:pt>
                <c:pt idx="2">
                  <c:v>1.5100000000000002</c:v>
                </c:pt>
                <c:pt idx="3">
                  <c:v>1.5100000000000002</c:v>
                </c:pt>
                <c:pt idx="4">
                  <c:v>2.0200000000000005</c:v>
                </c:pt>
                <c:pt idx="5">
                  <c:v>2.1900000000000004</c:v>
                </c:pt>
                <c:pt idx="6">
                  <c:v>3.04</c:v>
                </c:pt>
                <c:pt idx="7">
                  <c:v>2.7</c:v>
                </c:pt>
                <c:pt idx="8">
                  <c:v>3.21</c:v>
                </c:pt>
                <c:pt idx="9">
                  <c:v>2.5300000000000002</c:v>
                </c:pt>
                <c:pt idx="10">
                  <c:v>2.5300000000000002</c:v>
                </c:pt>
                <c:pt idx="11">
                  <c:v>1.85</c:v>
                </c:pt>
                <c:pt idx="12">
                  <c:v>2.1900000000000004</c:v>
                </c:pt>
                <c:pt idx="13">
                  <c:v>1.6800000000000002</c:v>
                </c:pt>
                <c:pt idx="14">
                  <c:v>1.5100000000000002</c:v>
                </c:pt>
                <c:pt idx="15">
                  <c:v>1.3399999999999999</c:v>
                </c:pt>
                <c:pt idx="16">
                  <c:v>1.85</c:v>
                </c:pt>
                <c:pt idx="17">
                  <c:v>1.17</c:v>
                </c:pt>
                <c:pt idx="18">
                  <c:v>1</c:v>
                </c:pt>
                <c:pt idx="19">
                  <c:v>1.17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461-41D4-8846-988CC5C3A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12896"/>
        <c:axId val="152641208"/>
      </c:barChart>
      <c:catAx>
        <c:axId val="1513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1208"/>
        <c:crosses val="autoZero"/>
        <c:auto val="1"/>
        <c:lblAlgn val="ctr"/>
        <c:lblOffset val="100"/>
        <c:noMultiLvlLbl val="0"/>
      </c:catAx>
      <c:valAx>
        <c:axId val="15264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Drivers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Thur!$A$28:$A$63</c:f>
              <c:numCache>
                <c:formatCode>h:mm\ AM/PM</c:formatCode>
                <c:ptCount val="36"/>
                <c:pt idx="0">
                  <c:v>0.66674666666666638</c:v>
                </c:pt>
                <c:pt idx="1">
                  <c:v>0.67716666666666636</c:v>
                </c:pt>
                <c:pt idx="2">
                  <c:v>0.68758666666666635</c:v>
                </c:pt>
                <c:pt idx="3">
                  <c:v>0.69800666666666633</c:v>
                </c:pt>
                <c:pt idx="4">
                  <c:v>0.70842666666666632</c:v>
                </c:pt>
                <c:pt idx="5">
                  <c:v>0.7188466666666663</c:v>
                </c:pt>
                <c:pt idx="6">
                  <c:v>0.72926666666666629</c:v>
                </c:pt>
                <c:pt idx="7">
                  <c:v>0.73968666666666627</c:v>
                </c:pt>
                <c:pt idx="8">
                  <c:v>0.75010666666666626</c:v>
                </c:pt>
                <c:pt idx="9">
                  <c:v>0.76052666666666624</c:v>
                </c:pt>
                <c:pt idx="10">
                  <c:v>0.77094666666666622</c:v>
                </c:pt>
                <c:pt idx="11">
                  <c:v>0.78136666666666621</c:v>
                </c:pt>
                <c:pt idx="12">
                  <c:v>0.79178666666666619</c:v>
                </c:pt>
                <c:pt idx="13">
                  <c:v>0.80220666666666618</c:v>
                </c:pt>
                <c:pt idx="14">
                  <c:v>0.81262666666666616</c:v>
                </c:pt>
                <c:pt idx="15">
                  <c:v>0.82304666666666615</c:v>
                </c:pt>
                <c:pt idx="16">
                  <c:v>0.83346666666666613</c:v>
                </c:pt>
                <c:pt idx="17">
                  <c:v>0.84388666666666612</c:v>
                </c:pt>
                <c:pt idx="18">
                  <c:v>0.8543066666666661</c:v>
                </c:pt>
                <c:pt idx="19">
                  <c:v>0.86472666666666609</c:v>
                </c:pt>
                <c:pt idx="20">
                  <c:v>0.87514666666666607</c:v>
                </c:pt>
                <c:pt idx="21">
                  <c:v>0.88556666666666606</c:v>
                </c:pt>
                <c:pt idx="22">
                  <c:v>0.89598666666666604</c:v>
                </c:pt>
                <c:pt idx="23">
                  <c:v>0.90640666666666603</c:v>
                </c:pt>
                <c:pt idx="24">
                  <c:v>0.91682666666666601</c:v>
                </c:pt>
                <c:pt idx="25">
                  <c:v>0.927246666666666</c:v>
                </c:pt>
                <c:pt idx="26">
                  <c:v>0.93766666666666598</c:v>
                </c:pt>
                <c:pt idx="27">
                  <c:v>0.94808666666666597</c:v>
                </c:pt>
                <c:pt idx="28">
                  <c:v>0.95850666666666595</c:v>
                </c:pt>
                <c:pt idx="29">
                  <c:v>0.96892666666666594</c:v>
                </c:pt>
                <c:pt idx="30">
                  <c:v>0.97934666666666592</c:v>
                </c:pt>
                <c:pt idx="31">
                  <c:v>0.98976666666666591</c:v>
                </c:pt>
                <c:pt idx="32">
                  <c:v>1.0001866666666659</c:v>
                </c:pt>
                <c:pt idx="33">
                  <c:v>1.010606666666666</c:v>
                </c:pt>
                <c:pt idx="34">
                  <c:v>1.0210266666666661</c:v>
                </c:pt>
                <c:pt idx="35">
                  <c:v>1.0314466666666662</c:v>
                </c:pt>
              </c:numCache>
            </c:numRef>
          </c:cat>
          <c:val>
            <c:numRef>
              <c:f>Thur!$B$28:$B$63</c:f>
              <c:numCache>
                <c:formatCode>General</c:formatCode>
                <c:ptCount val="36"/>
                <c:pt idx="0">
                  <c:v>2.4</c:v>
                </c:pt>
                <c:pt idx="1">
                  <c:v>2.4</c:v>
                </c:pt>
                <c:pt idx="2">
                  <c:v>2.8</c:v>
                </c:pt>
                <c:pt idx="3">
                  <c:v>3</c:v>
                </c:pt>
                <c:pt idx="4">
                  <c:v>3.2</c:v>
                </c:pt>
                <c:pt idx="5">
                  <c:v>3.4</c:v>
                </c:pt>
                <c:pt idx="6">
                  <c:v>4.2</c:v>
                </c:pt>
                <c:pt idx="7">
                  <c:v>4.4000000000000004</c:v>
                </c:pt>
                <c:pt idx="8">
                  <c:v>5.4</c:v>
                </c:pt>
                <c:pt idx="9">
                  <c:v>5.8</c:v>
                </c:pt>
                <c:pt idx="10">
                  <c:v>6</c:v>
                </c:pt>
                <c:pt idx="11">
                  <c:v>6.2</c:v>
                </c:pt>
                <c:pt idx="12">
                  <c:v>5.8</c:v>
                </c:pt>
                <c:pt idx="13">
                  <c:v>5.8</c:v>
                </c:pt>
                <c:pt idx="14">
                  <c:v>5</c:v>
                </c:pt>
                <c:pt idx="15">
                  <c:v>4.5999999999999996</c:v>
                </c:pt>
                <c:pt idx="16">
                  <c:v>3.8</c:v>
                </c:pt>
                <c:pt idx="17">
                  <c:v>3</c:v>
                </c:pt>
                <c:pt idx="18">
                  <c:v>2.6</c:v>
                </c:pt>
                <c:pt idx="19">
                  <c:v>2.4</c:v>
                </c:pt>
                <c:pt idx="20">
                  <c:v>2.6</c:v>
                </c:pt>
                <c:pt idx="21">
                  <c:v>2.2000000000000002</c:v>
                </c:pt>
                <c:pt idx="22">
                  <c:v>2</c:v>
                </c:pt>
                <c:pt idx="23">
                  <c:v>2.2000000000000002</c:v>
                </c:pt>
                <c:pt idx="24">
                  <c:v>2.2000000000000002</c:v>
                </c:pt>
                <c:pt idx="25">
                  <c:v>1.8</c:v>
                </c:pt>
                <c:pt idx="26">
                  <c:v>2.4</c:v>
                </c:pt>
                <c:pt idx="27">
                  <c:v>2.4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10-4E47-81A9-C04241C738B0}"/>
            </c:ext>
          </c:extLst>
        </c:ser>
        <c:ser>
          <c:idx val="1"/>
          <c:order val="1"/>
          <c:tx>
            <c:v>Insiders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Thur!$A$28:$A$63</c:f>
              <c:numCache>
                <c:formatCode>h:mm\ AM/PM</c:formatCode>
                <c:ptCount val="36"/>
                <c:pt idx="0">
                  <c:v>0.66674666666666638</c:v>
                </c:pt>
                <c:pt idx="1">
                  <c:v>0.67716666666666636</c:v>
                </c:pt>
                <c:pt idx="2">
                  <c:v>0.68758666666666635</c:v>
                </c:pt>
                <c:pt idx="3">
                  <c:v>0.69800666666666633</c:v>
                </c:pt>
                <c:pt idx="4">
                  <c:v>0.70842666666666632</c:v>
                </c:pt>
                <c:pt idx="5">
                  <c:v>0.7188466666666663</c:v>
                </c:pt>
                <c:pt idx="6">
                  <c:v>0.72926666666666629</c:v>
                </c:pt>
                <c:pt idx="7">
                  <c:v>0.73968666666666627</c:v>
                </c:pt>
                <c:pt idx="8">
                  <c:v>0.75010666666666626</c:v>
                </c:pt>
                <c:pt idx="9">
                  <c:v>0.76052666666666624</c:v>
                </c:pt>
                <c:pt idx="10">
                  <c:v>0.77094666666666622</c:v>
                </c:pt>
                <c:pt idx="11">
                  <c:v>0.78136666666666621</c:v>
                </c:pt>
                <c:pt idx="12">
                  <c:v>0.79178666666666619</c:v>
                </c:pt>
                <c:pt idx="13">
                  <c:v>0.80220666666666618</c:v>
                </c:pt>
                <c:pt idx="14">
                  <c:v>0.81262666666666616</c:v>
                </c:pt>
                <c:pt idx="15">
                  <c:v>0.82304666666666615</c:v>
                </c:pt>
                <c:pt idx="16">
                  <c:v>0.83346666666666613</c:v>
                </c:pt>
                <c:pt idx="17">
                  <c:v>0.84388666666666612</c:v>
                </c:pt>
                <c:pt idx="18">
                  <c:v>0.8543066666666661</c:v>
                </c:pt>
                <c:pt idx="19">
                  <c:v>0.86472666666666609</c:v>
                </c:pt>
                <c:pt idx="20">
                  <c:v>0.87514666666666607</c:v>
                </c:pt>
                <c:pt idx="21">
                  <c:v>0.88556666666666606</c:v>
                </c:pt>
                <c:pt idx="22">
                  <c:v>0.89598666666666604</c:v>
                </c:pt>
                <c:pt idx="23">
                  <c:v>0.90640666666666603</c:v>
                </c:pt>
                <c:pt idx="24">
                  <c:v>0.91682666666666601</c:v>
                </c:pt>
                <c:pt idx="25">
                  <c:v>0.927246666666666</c:v>
                </c:pt>
                <c:pt idx="26">
                  <c:v>0.93766666666666598</c:v>
                </c:pt>
                <c:pt idx="27">
                  <c:v>0.94808666666666597</c:v>
                </c:pt>
                <c:pt idx="28">
                  <c:v>0.95850666666666595</c:v>
                </c:pt>
                <c:pt idx="29">
                  <c:v>0.96892666666666594</c:v>
                </c:pt>
                <c:pt idx="30">
                  <c:v>0.97934666666666592</c:v>
                </c:pt>
                <c:pt idx="31">
                  <c:v>0.98976666666666591</c:v>
                </c:pt>
                <c:pt idx="32">
                  <c:v>1.0001866666666659</c:v>
                </c:pt>
                <c:pt idx="33">
                  <c:v>1.010606666666666</c:v>
                </c:pt>
                <c:pt idx="34">
                  <c:v>1.0210266666666661</c:v>
                </c:pt>
                <c:pt idx="35">
                  <c:v>1.0314466666666662</c:v>
                </c:pt>
              </c:numCache>
            </c:numRef>
          </c:cat>
          <c:val>
            <c:numRef>
              <c:f>Thur!$R$28:$R$63</c:f>
              <c:numCache>
                <c:formatCode>General</c:formatCode>
                <c:ptCount val="36"/>
                <c:pt idx="0">
                  <c:v>1.34</c:v>
                </c:pt>
                <c:pt idx="1">
                  <c:v>1.34</c:v>
                </c:pt>
                <c:pt idx="2">
                  <c:v>1.34</c:v>
                </c:pt>
                <c:pt idx="3">
                  <c:v>1.17</c:v>
                </c:pt>
                <c:pt idx="4">
                  <c:v>1.6800000000000002</c:v>
                </c:pt>
                <c:pt idx="5">
                  <c:v>1.85</c:v>
                </c:pt>
                <c:pt idx="6">
                  <c:v>1.85</c:v>
                </c:pt>
                <c:pt idx="7">
                  <c:v>2.5300000000000002</c:v>
                </c:pt>
                <c:pt idx="8">
                  <c:v>2.1900000000000004</c:v>
                </c:pt>
                <c:pt idx="9">
                  <c:v>2.3600000000000003</c:v>
                </c:pt>
                <c:pt idx="10">
                  <c:v>2.5300000000000002</c:v>
                </c:pt>
                <c:pt idx="11">
                  <c:v>2.7</c:v>
                </c:pt>
                <c:pt idx="12">
                  <c:v>3.04</c:v>
                </c:pt>
                <c:pt idx="13">
                  <c:v>2.5300000000000002</c:v>
                </c:pt>
                <c:pt idx="14">
                  <c:v>2.1900000000000004</c:v>
                </c:pt>
                <c:pt idx="15">
                  <c:v>1.5100000000000002</c:v>
                </c:pt>
                <c:pt idx="16">
                  <c:v>1.3399999999999999</c:v>
                </c:pt>
                <c:pt idx="17">
                  <c:v>1.34</c:v>
                </c:pt>
                <c:pt idx="18">
                  <c:v>1</c:v>
                </c:pt>
                <c:pt idx="19">
                  <c:v>1.17</c:v>
                </c:pt>
                <c:pt idx="20">
                  <c:v>1</c:v>
                </c:pt>
                <c:pt idx="21">
                  <c:v>1.17</c:v>
                </c:pt>
                <c:pt idx="22">
                  <c:v>1.17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B10-4E47-81A9-C04241C73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79744"/>
        <c:axId val="154289056"/>
      </c:barChart>
      <c:catAx>
        <c:axId val="1533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89056"/>
        <c:crosses val="autoZero"/>
        <c:auto val="1"/>
        <c:lblAlgn val="ctr"/>
        <c:lblOffset val="100"/>
        <c:noMultiLvlLbl val="0"/>
      </c:catAx>
      <c:valAx>
        <c:axId val="1542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630245346164605E-2"/>
          <c:y val="3.2744950195285276E-2"/>
          <c:w val="0.96423654133583736"/>
          <c:h val="0.90752967873690871"/>
        </c:manualLayout>
      </c:layout>
      <c:barChart>
        <c:barDir val="col"/>
        <c:grouping val="clustered"/>
        <c:varyColors val="0"/>
        <c:ser>
          <c:idx val="0"/>
          <c:order val="0"/>
          <c:tx>
            <c:v>Drivers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Fri!$A$28:$A$67</c:f>
              <c:numCache>
                <c:formatCode>h:mm\ AM/PM</c:formatCode>
                <c:ptCount val="40"/>
                <c:pt idx="0">
                  <c:v>0.66674666666666638</c:v>
                </c:pt>
                <c:pt idx="1">
                  <c:v>0.67716666666666636</c:v>
                </c:pt>
                <c:pt idx="2">
                  <c:v>0.68758666666666635</c:v>
                </c:pt>
                <c:pt idx="3">
                  <c:v>0.69800666666666633</c:v>
                </c:pt>
                <c:pt idx="4">
                  <c:v>0.70842666666666632</c:v>
                </c:pt>
                <c:pt idx="5">
                  <c:v>0.7188466666666663</c:v>
                </c:pt>
                <c:pt idx="6">
                  <c:v>0.72926666666666629</c:v>
                </c:pt>
                <c:pt idx="7">
                  <c:v>0.73968666666666627</c:v>
                </c:pt>
                <c:pt idx="8">
                  <c:v>0.75010666666666626</c:v>
                </c:pt>
                <c:pt idx="9">
                  <c:v>0.76052666666666624</c:v>
                </c:pt>
                <c:pt idx="10">
                  <c:v>0.77094666666666622</c:v>
                </c:pt>
                <c:pt idx="11">
                  <c:v>0.78136666666666621</c:v>
                </c:pt>
                <c:pt idx="12">
                  <c:v>0.79178666666666619</c:v>
                </c:pt>
                <c:pt idx="13">
                  <c:v>0.80220666666666618</c:v>
                </c:pt>
                <c:pt idx="14">
                  <c:v>0.81262666666666616</c:v>
                </c:pt>
                <c:pt idx="15">
                  <c:v>0.82304666666666615</c:v>
                </c:pt>
                <c:pt idx="16">
                  <c:v>0.83346666666666613</c:v>
                </c:pt>
                <c:pt idx="17">
                  <c:v>0.84388666666666612</c:v>
                </c:pt>
                <c:pt idx="18">
                  <c:v>0.8543066666666661</c:v>
                </c:pt>
                <c:pt idx="19">
                  <c:v>0.86472666666666609</c:v>
                </c:pt>
                <c:pt idx="20">
                  <c:v>0.87514666666666607</c:v>
                </c:pt>
                <c:pt idx="21">
                  <c:v>0.88556666666666606</c:v>
                </c:pt>
                <c:pt idx="22">
                  <c:v>0.89598666666666604</c:v>
                </c:pt>
                <c:pt idx="23">
                  <c:v>0.90640666666666603</c:v>
                </c:pt>
                <c:pt idx="24">
                  <c:v>0.91682666666666601</c:v>
                </c:pt>
                <c:pt idx="25">
                  <c:v>0.927246666666666</c:v>
                </c:pt>
                <c:pt idx="26">
                  <c:v>0.93766666666666598</c:v>
                </c:pt>
                <c:pt idx="27">
                  <c:v>0.94808666666666597</c:v>
                </c:pt>
                <c:pt idx="28">
                  <c:v>0.95850666666666595</c:v>
                </c:pt>
                <c:pt idx="29">
                  <c:v>0.96892666666666594</c:v>
                </c:pt>
                <c:pt idx="30">
                  <c:v>0.97934666666666592</c:v>
                </c:pt>
                <c:pt idx="31">
                  <c:v>0.98976666666666591</c:v>
                </c:pt>
                <c:pt idx="32">
                  <c:v>1.0001866666666659</c:v>
                </c:pt>
                <c:pt idx="33">
                  <c:v>1.010606666666666</c:v>
                </c:pt>
                <c:pt idx="34">
                  <c:v>1.0210266666666661</c:v>
                </c:pt>
                <c:pt idx="35">
                  <c:v>1.0314466666666662</c:v>
                </c:pt>
                <c:pt idx="36">
                  <c:v>1.0418666666666663</c:v>
                </c:pt>
                <c:pt idx="37">
                  <c:v>1.0522866666666664</c:v>
                </c:pt>
                <c:pt idx="38">
                  <c:v>1.0627066666666665</c:v>
                </c:pt>
                <c:pt idx="39">
                  <c:v>1.0731266666666666</c:v>
                </c:pt>
              </c:numCache>
            </c:numRef>
          </c:cat>
          <c:val>
            <c:numRef>
              <c:f>Fri!$B$28:$B$67</c:f>
              <c:numCache>
                <c:formatCode>General</c:formatCode>
                <c:ptCount val="40"/>
                <c:pt idx="0">
                  <c:v>1.6</c:v>
                </c:pt>
                <c:pt idx="1">
                  <c:v>2</c:v>
                </c:pt>
                <c:pt idx="2">
                  <c:v>3</c:v>
                </c:pt>
                <c:pt idx="3">
                  <c:v>4.5999999999999996</c:v>
                </c:pt>
                <c:pt idx="4">
                  <c:v>6.6</c:v>
                </c:pt>
                <c:pt idx="5">
                  <c:v>7.6</c:v>
                </c:pt>
                <c:pt idx="6">
                  <c:v>8.6</c:v>
                </c:pt>
                <c:pt idx="7">
                  <c:v>9.6</c:v>
                </c:pt>
                <c:pt idx="8">
                  <c:v>9.6</c:v>
                </c:pt>
                <c:pt idx="9">
                  <c:v>10.199999999999999</c:v>
                </c:pt>
                <c:pt idx="10">
                  <c:v>10.199999999999999</c:v>
                </c:pt>
                <c:pt idx="11">
                  <c:v>10</c:v>
                </c:pt>
                <c:pt idx="12">
                  <c:v>9.6</c:v>
                </c:pt>
                <c:pt idx="13">
                  <c:v>8.8000000000000007</c:v>
                </c:pt>
                <c:pt idx="14">
                  <c:v>7.6</c:v>
                </c:pt>
                <c:pt idx="15">
                  <c:v>6.6</c:v>
                </c:pt>
                <c:pt idx="16">
                  <c:v>6</c:v>
                </c:pt>
                <c:pt idx="17">
                  <c:v>4.8</c:v>
                </c:pt>
                <c:pt idx="18">
                  <c:v>4.8</c:v>
                </c:pt>
                <c:pt idx="19">
                  <c:v>4.8</c:v>
                </c:pt>
                <c:pt idx="20">
                  <c:v>4.5999999999999996</c:v>
                </c:pt>
                <c:pt idx="21">
                  <c:v>4.2</c:v>
                </c:pt>
                <c:pt idx="22">
                  <c:v>4.4000000000000004</c:v>
                </c:pt>
                <c:pt idx="23">
                  <c:v>3.8</c:v>
                </c:pt>
                <c:pt idx="24">
                  <c:v>3</c:v>
                </c:pt>
                <c:pt idx="25">
                  <c:v>3.2</c:v>
                </c:pt>
                <c:pt idx="26">
                  <c:v>3</c:v>
                </c:pt>
                <c:pt idx="27">
                  <c:v>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2.4</c:v>
                </c:pt>
                <c:pt idx="31">
                  <c:v>2.6</c:v>
                </c:pt>
                <c:pt idx="32">
                  <c:v>2.4</c:v>
                </c:pt>
                <c:pt idx="33">
                  <c:v>2.2000000000000002</c:v>
                </c:pt>
                <c:pt idx="34">
                  <c:v>1.8</c:v>
                </c:pt>
                <c:pt idx="35">
                  <c:v>1.6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21-4D71-8EBA-69D65D49428C}"/>
            </c:ext>
          </c:extLst>
        </c:ser>
        <c:ser>
          <c:idx val="1"/>
          <c:order val="1"/>
          <c:tx>
            <c:v>Inside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Fri!$A$28:$A$67</c:f>
              <c:numCache>
                <c:formatCode>h:mm\ AM/PM</c:formatCode>
                <c:ptCount val="40"/>
                <c:pt idx="0">
                  <c:v>0.66674666666666638</c:v>
                </c:pt>
                <c:pt idx="1">
                  <c:v>0.67716666666666636</c:v>
                </c:pt>
                <c:pt idx="2">
                  <c:v>0.68758666666666635</c:v>
                </c:pt>
                <c:pt idx="3">
                  <c:v>0.69800666666666633</c:v>
                </c:pt>
                <c:pt idx="4">
                  <c:v>0.70842666666666632</c:v>
                </c:pt>
                <c:pt idx="5">
                  <c:v>0.7188466666666663</c:v>
                </c:pt>
                <c:pt idx="6">
                  <c:v>0.72926666666666629</c:v>
                </c:pt>
                <c:pt idx="7">
                  <c:v>0.73968666666666627</c:v>
                </c:pt>
                <c:pt idx="8">
                  <c:v>0.75010666666666626</c:v>
                </c:pt>
                <c:pt idx="9">
                  <c:v>0.76052666666666624</c:v>
                </c:pt>
                <c:pt idx="10">
                  <c:v>0.77094666666666622</c:v>
                </c:pt>
                <c:pt idx="11">
                  <c:v>0.78136666666666621</c:v>
                </c:pt>
                <c:pt idx="12">
                  <c:v>0.79178666666666619</c:v>
                </c:pt>
                <c:pt idx="13">
                  <c:v>0.80220666666666618</c:v>
                </c:pt>
                <c:pt idx="14">
                  <c:v>0.81262666666666616</c:v>
                </c:pt>
                <c:pt idx="15">
                  <c:v>0.82304666666666615</c:v>
                </c:pt>
                <c:pt idx="16">
                  <c:v>0.83346666666666613</c:v>
                </c:pt>
                <c:pt idx="17">
                  <c:v>0.84388666666666612</c:v>
                </c:pt>
                <c:pt idx="18">
                  <c:v>0.8543066666666661</c:v>
                </c:pt>
                <c:pt idx="19">
                  <c:v>0.86472666666666609</c:v>
                </c:pt>
                <c:pt idx="20">
                  <c:v>0.87514666666666607</c:v>
                </c:pt>
                <c:pt idx="21">
                  <c:v>0.88556666666666606</c:v>
                </c:pt>
                <c:pt idx="22">
                  <c:v>0.89598666666666604</c:v>
                </c:pt>
                <c:pt idx="23">
                  <c:v>0.90640666666666603</c:v>
                </c:pt>
                <c:pt idx="24">
                  <c:v>0.91682666666666601</c:v>
                </c:pt>
                <c:pt idx="25">
                  <c:v>0.927246666666666</c:v>
                </c:pt>
                <c:pt idx="26">
                  <c:v>0.93766666666666598</c:v>
                </c:pt>
                <c:pt idx="27">
                  <c:v>0.94808666666666597</c:v>
                </c:pt>
                <c:pt idx="28">
                  <c:v>0.95850666666666595</c:v>
                </c:pt>
                <c:pt idx="29">
                  <c:v>0.96892666666666594</c:v>
                </c:pt>
                <c:pt idx="30">
                  <c:v>0.97934666666666592</c:v>
                </c:pt>
                <c:pt idx="31">
                  <c:v>0.98976666666666591</c:v>
                </c:pt>
                <c:pt idx="32">
                  <c:v>1.0001866666666659</c:v>
                </c:pt>
                <c:pt idx="33">
                  <c:v>1.010606666666666</c:v>
                </c:pt>
                <c:pt idx="34">
                  <c:v>1.0210266666666661</c:v>
                </c:pt>
                <c:pt idx="35">
                  <c:v>1.0314466666666662</c:v>
                </c:pt>
                <c:pt idx="36">
                  <c:v>1.0418666666666663</c:v>
                </c:pt>
                <c:pt idx="37">
                  <c:v>1.0522866666666664</c:v>
                </c:pt>
                <c:pt idx="38">
                  <c:v>1.0627066666666665</c:v>
                </c:pt>
                <c:pt idx="39">
                  <c:v>1.0731266666666666</c:v>
                </c:pt>
              </c:numCache>
            </c:numRef>
          </c:cat>
          <c:val>
            <c:numRef>
              <c:f>Fri!$R$28:$R$67</c:f>
              <c:numCache>
                <c:formatCode>General</c:formatCode>
                <c:ptCount val="40"/>
                <c:pt idx="0">
                  <c:v>1.5100000000000002</c:v>
                </c:pt>
                <c:pt idx="1">
                  <c:v>2.02</c:v>
                </c:pt>
                <c:pt idx="2">
                  <c:v>2.3600000000000003</c:v>
                </c:pt>
                <c:pt idx="3">
                  <c:v>3.21</c:v>
                </c:pt>
                <c:pt idx="4">
                  <c:v>3.3800000000000003</c:v>
                </c:pt>
                <c:pt idx="5">
                  <c:v>4.0600000000000005</c:v>
                </c:pt>
                <c:pt idx="6">
                  <c:v>4.57</c:v>
                </c:pt>
                <c:pt idx="7">
                  <c:v>4.91</c:v>
                </c:pt>
                <c:pt idx="8">
                  <c:v>5.25</c:v>
                </c:pt>
                <c:pt idx="9">
                  <c:v>4.9099999999999993</c:v>
                </c:pt>
                <c:pt idx="10">
                  <c:v>4.9099999999999993</c:v>
                </c:pt>
                <c:pt idx="11">
                  <c:v>4.91</c:v>
                </c:pt>
                <c:pt idx="12">
                  <c:v>4.2300000000000004</c:v>
                </c:pt>
                <c:pt idx="13">
                  <c:v>4.0600000000000005</c:v>
                </c:pt>
                <c:pt idx="14">
                  <c:v>2.87</c:v>
                </c:pt>
                <c:pt idx="15">
                  <c:v>2.8699999999999997</c:v>
                </c:pt>
                <c:pt idx="16">
                  <c:v>2.3600000000000003</c:v>
                </c:pt>
                <c:pt idx="17">
                  <c:v>2.5300000000000002</c:v>
                </c:pt>
                <c:pt idx="18">
                  <c:v>1.85</c:v>
                </c:pt>
                <c:pt idx="19">
                  <c:v>2.3600000000000003</c:v>
                </c:pt>
                <c:pt idx="20">
                  <c:v>1.85</c:v>
                </c:pt>
                <c:pt idx="21">
                  <c:v>1.85</c:v>
                </c:pt>
                <c:pt idx="22">
                  <c:v>1.85</c:v>
                </c:pt>
                <c:pt idx="23">
                  <c:v>1.34</c:v>
                </c:pt>
                <c:pt idx="24">
                  <c:v>1.5100000000000002</c:v>
                </c:pt>
                <c:pt idx="25">
                  <c:v>1.17</c:v>
                </c:pt>
                <c:pt idx="26">
                  <c:v>1.17</c:v>
                </c:pt>
                <c:pt idx="27">
                  <c:v>1.17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521-4D71-8EBA-69D65D4942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3904528"/>
        <c:axId val="153904912"/>
      </c:barChart>
      <c:catAx>
        <c:axId val="1539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4912"/>
        <c:crosses val="autoZero"/>
        <c:auto val="1"/>
        <c:lblAlgn val="ctr"/>
        <c:lblOffset val="100"/>
        <c:noMultiLvlLbl val="0"/>
      </c:catAx>
      <c:valAx>
        <c:axId val="1539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Drivers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Sat!$A$28:$A$67</c:f>
              <c:numCache>
                <c:formatCode>h:mm\ AM/PM</c:formatCode>
                <c:ptCount val="40"/>
                <c:pt idx="0">
                  <c:v>0.66674666666666638</c:v>
                </c:pt>
                <c:pt idx="1">
                  <c:v>0.67716666666666636</c:v>
                </c:pt>
                <c:pt idx="2">
                  <c:v>0.68758666666666635</c:v>
                </c:pt>
                <c:pt idx="3">
                  <c:v>0.69800666666666633</c:v>
                </c:pt>
                <c:pt idx="4">
                  <c:v>0.70842666666666632</c:v>
                </c:pt>
                <c:pt idx="5">
                  <c:v>0.7188466666666663</c:v>
                </c:pt>
                <c:pt idx="6">
                  <c:v>0.72926666666666629</c:v>
                </c:pt>
                <c:pt idx="7">
                  <c:v>0.73968666666666627</c:v>
                </c:pt>
                <c:pt idx="8">
                  <c:v>0.75010666666666626</c:v>
                </c:pt>
                <c:pt idx="9">
                  <c:v>0.76052666666666624</c:v>
                </c:pt>
                <c:pt idx="10">
                  <c:v>0.77094666666666622</c:v>
                </c:pt>
                <c:pt idx="11">
                  <c:v>0.78136666666666621</c:v>
                </c:pt>
                <c:pt idx="12">
                  <c:v>0.79178666666666619</c:v>
                </c:pt>
                <c:pt idx="13">
                  <c:v>0.80220666666666618</c:v>
                </c:pt>
                <c:pt idx="14">
                  <c:v>0.81262666666666616</c:v>
                </c:pt>
                <c:pt idx="15">
                  <c:v>0.82304666666666615</c:v>
                </c:pt>
                <c:pt idx="16">
                  <c:v>0.83346666666666613</c:v>
                </c:pt>
                <c:pt idx="17">
                  <c:v>0.84388666666666612</c:v>
                </c:pt>
                <c:pt idx="18">
                  <c:v>0.8543066666666661</c:v>
                </c:pt>
                <c:pt idx="19">
                  <c:v>0.86472666666666609</c:v>
                </c:pt>
                <c:pt idx="20">
                  <c:v>0.87514666666666607</c:v>
                </c:pt>
                <c:pt idx="21">
                  <c:v>0.88556666666666606</c:v>
                </c:pt>
                <c:pt idx="22">
                  <c:v>0.89598666666666604</c:v>
                </c:pt>
                <c:pt idx="23">
                  <c:v>0.90640666666666603</c:v>
                </c:pt>
                <c:pt idx="24">
                  <c:v>0.91682666666666601</c:v>
                </c:pt>
                <c:pt idx="25">
                  <c:v>0.927246666666666</c:v>
                </c:pt>
                <c:pt idx="26">
                  <c:v>0.93766666666666598</c:v>
                </c:pt>
                <c:pt idx="27">
                  <c:v>0.94808666666666597</c:v>
                </c:pt>
                <c:pt idx="28">
                  <c:v>0.95850666666666595</c:v>
                </c:pt>
                <c:pt idx="29">
                  <c:v>0.96892666666666594</c:v>
                </c:pt>
                <c:pt idx="30">
                  <c:v>0.97934666666666592</c:v>
                </c:pt>
                <c:pt idx="31">
                  <c:v>0.98976666666666591</c:v>
                </c:pt>
                <c:pt idx="32">
                  <c:v>1.0001866666666659</c:v>
                </c:pt>
                <c:pt idx="33">
                  <c:v>1.010606666666666</c:v>
                </c:pt>
                <c:pt idx="34">
                  <c:v>1.0210266666666661</c:v>
                </c:pt>
                <c:pt idx="35">
                  <c:v>1.0314466666666662</c:v>
                </c:pt>
                <c:pt idx="36">
                  <c:v>1.0418666666666663</c:v>
                </c:pt>
                <c:pt idx="37">
                  <c:v>1.0522866666666664</c:v>
                </c:pt>
                <c:pt idx="38">
                  <c:v>1.0627066666666665</c:v>
                </c:pt>
                <c:pt idx="39">
                  <c:v>1.0731266666666666</c:v>
                </c:pt>
              </c:numCache>
            </c:numRef>
          </c:cat>
          <c:val>
            <c:numRef>
              <c:f>Sat!$B$28:$B$67</c:f>
              <c:numCache>
                <c:formatCode>0.0</c:formatCode>
                <c:ptCount val="40"/>
                <c:pt idx="0">
                  <c:v>2.8</c:v>
                </c:pt>
                <c:pt idx="1">
                  <c:v>3</c:v>
                </c:pt>
                <c:pt idx="2">
                  <c:v>3.2</c:v>
                </c:pt>
                <c:pt idx="3">
                  <c:v>4</c:v>
                </c:pt>
                <c:pt idx="4">
                  <c:v>4.8</c:v>
                </c:pt>
                <c:pt idx="5">
                  <c:v>5.6</c:v>
                </c:pt>
                <c:pt idx="6">
                  <c:v>6.2</c:v>
                </c:pt>
                <c:pt idx="7">
                  <c:v>6.2</c:v>
                </c:pt>
                <c:pt idx="8">
                  <c:v>7.2</c:v>
                </c:pt>
                <c:pt idx="9">
                  <c:v>7.4</c:v>
                </c:pt>
                <c:pt idx="10">
                  <c:v>7.4</c:v>
                </c:pt>
                <c:pt idx="11">
                  <c:v>8.1999999999999993</c:v>
                </c:pt>
                <c:pt idx="12">
                  <c:v>8.1999999999999993</c:v>
                </c:pt>
                <c:pt idx="13">
                  <c:v>8.1999999999999993</c:v>
                </c:pt>
                <c:pt idx="14">
                  <c:v>7.8</c:v>
                </c:pt>
                <c:pt idx="15">
                  <c:v>7.2</c:v>
                </c:pt>
                <c:pt idx="16">
                  <c:v>6.2</c:v>
                </c:pt>
                <c:pt idx="17">
                  <c:v>5.8</c:v>
                </c:pt>
                <c:pt idx="18">
                  <c:v>5</c:v>
                </c:pt>
                <c:pt idx="19">
                  <c:v>4.4000000000000004</c:v>
                </c:pt>
                <c:pt idx="20">
                  <c:v>4</c:v>
                </c:pt>
                <c:pt idx="21">
                  <c:v>3.6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3.2</c:v>
                </c:pt>
                <c:pt idx="26">
                  <c:v>2.8</c:v>
                </c:pt>
                <c:pt idx="27">
                  <c:v>2.8</c:v>
                </c:pt>
                <c:pt idx="28">
                  <c:v>3</c:v>
                </c:pt>
                <c:pt idx="29">
                  <c:v>2.6</c:v>
                </c:pt>
                <c:pt idx="30">
                  <c:v>2.4</c:v>
                </c:pt>
                <c:pt idx="31">
                  <c:v>2.2000000000000002</c:v>
                </c:pt>
                <c:pt idx="32">
                  <c:v>1.8</c:v>
                </c:pt>
                <c:pt idx="33">
                  <c:v>1.4</c:v>
                </c:pt>
                <c:pt idx="34">
                  <c:v>1.2</c:v>
                </c:pt>
                <c:pt idx="35">
                  <c:v>1.2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6F-4FF9-9084-28EF2A108758}"/>
            </c:ext>
          </c:extLst>
        </c:ser>
        <c:ser>
          <c:idx val="1"/>
          <c:order val="1"/>
          <c:tx>
            <c:v>Insiders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Sat!$A$28:$A$67</c:f>
              <c:numCache>
                <c:formatCode>h:mm\ AM/PM</c:formatCode>
                <c:ptCount val="40"/>
                <c:pt idx="0">
                  <c:v>0.66674666666666638</c:v>
                </c:pt>
                <c:pt idx="1">
                  <c:v>0.67716666666666636</c:v>
                </c:pt>
                <c:pt idx="2">
                  <c:v>0.68758666666666635</c:v>
                </c:pt>
                <c:pt idx="3">
                  <c:v>0.69800666666666633</c:v>
                </c:pt>
                <c:pt idx="4">
                  <c:v>0.70842666666666632</c:v>
                </c:pt>
                <c:pt idx="5">
                  <c:v>0.7188466666666663</c:v>
                </c:pt>
                <c:pt idx="6">
                  <c:v>0.72926666666666629</c:v>
                </c:pt>
                <c:pt idx="7">
                  <c:v>0.73968666666666627</c:v>
                </c:pt>
                <c:pt idx="8">
                  <c:v>0.75010666666666626</c:v>
                </c:pt>
                <c:pt idx="9">
                  <c:v>0.76052666666666624</c:v>
                </c:pt>
                <c:pt idx="10">
                  <c:v>0.77094666666666622</c:v>
                </c:pt>
                <c:pt idx="11">
                  <c:v>0.78136666666666621</c:v>
                </c:pt>
                <c:pt idx="12">
                  <c:v>0.79178666666666619</c:v>
                </c:pt>
                <c:pt idx="13">
                  <c:v>0.80220666666666618</c:v>
                </c:pt>
                <c:pt idx="14">
                  <c:v>0.81262666666666616</c:v>
                </c:pt>
                <c:pt idx="15">
                  <c:v>0.82304666666666615</c:v>
                </c:pt>
                <c:pt idx="16">
                  <c:v>0.83346666666666613</c:v>
                </c:pt>
                <c:pt idx="17">
                  <c:v>0.84388666666666612</c:v>
                </c:pt>
                <c:pt idx="18">
                  <c:v>0.8543066666666661</c:v>
                </c:pt>
                <c:pt idx="19">
                  <c:v>0.86472666666666609</c:v>
                </c:pt>
                <c:pt idx="20">
                  <c:v>0.87514666666666607</c:v>
                </c:pt>
                <c:pt idx="21">
                  <c:v>0.88556666666666606</c:v>
                </c:pt>
                <c:pt idx="22">
                  <c:v>0.89598666666666604</c:v>
                </c:pt>
                <c:pt idx="23">
                  <c:v>0.90640666666666603</c:v>
                </c:pt>
                <c:pt idx="24">
                  <c:v>0.91682666666666601</c:v>
                </c:pt>
                <c:pt idx="25">
                  <c:v>0.927246666666666</c:v>
                </c:pt>
                <c:pt idx="26">
                  <c:v>0.93766666666666598</c:v>
                </c:pt>
                <c:pt idx="27">
                  <c:v>0.94808666666666597</c:v>
                </c:pt>
                <c:pt idx="28">
                  <c:v>0.95850666666666595</c:v>
                </c:pt>
                <c:pt idx="29">
                  <c:v>0.96892666666666594</c:v>
                </c:pt>
                <c:pt idx="30">
                  <c:v>0.97934666666666592</c:v>
                </c:pt>
                <c:pt idx="31">
                  <c:v>0.98976666666666591</c:v>
                </c:pt>
                <c:pt idx="32">
                  <c:v>1.0001866666666659</c:v>
                </c:pt>
                <c:pt idx="33">
                  <c:v>1.010606666666666</c:v>
                </c:pt>
                <c:pt idx="34">
                  <c:v>1.0210266666666661</c:v>
                </c:pt>
                <c:pt idx="35">
                  <c:v>1.0314466666666662</c:v>
                </c:pt>
                <c:pt idx="36">
                  <c:v>1.0418666666666663</c:v>
                </c:pt>
                <c:pt idx="37">
                  <c:v>1.0522866666666664</c:v>
                </c:pt>
                <c:pt idx="38">
                  <c:v>1.0627066666666665</c:v>
                </c:pt>
                <c:pt idx="39">
                  <c:v>1.0731266666666666</c:v>
                </c:pt>
              </c:numCache>
            </c:numRef>
          </c:cat>
          <c:val>
            <c:numRef>
              <c:f>Sat!$R$28:$R$67</c:f>
              <c:numCache>
                <c:formatCode>General</c:formatCode>
                <c:ptCount val="40"/>
                <c:pt idx="0">
                  <c:v>1.34</c:v>
                </c:pt>
                <c:pt idx="1">
                  <c:v>1.6800000000000002</c:v>
                </c:pt>
                <c:pt idx="2">
                  <c:v>1.85</c:v>
                </c:pt>
                <c:pt idx="3">
                  <c:v>2.3600000000000003</c:v>
                </c:pt>
                <c:pt idx="4">
                  <c:v>2.87</c:v>
                </c:pt>
                <c:pt idx="5">
                  <c:v>2.87</c:v>
                </c:pt>
                <c:pt idx="6">
                  <c:v>3.55</c:v>
                </c:pt>
                <c:pt idx="7">
                  <c:v>4.0600000000000005</c:v>
                </c:pt>
                <c:pt idx="8">
                  <c:v>3.72</c:v>
                </c:pt>
                <c:pt idx="9">
                  <c:v>4.0600000000000005</c:v>
                </c:pt>
                <c:pt idx="10">
                  <c:v>3.72</c:v>
                </c:pt>
                <c:pt idx="11">
                  <c:v>3.38</c:v>
                </c:pt>
                <c:pt idx="12">
                  <c:v>3.3800000000000003</c:v>
                </c:pt>
                <c:pt idx="13">
                  <c:v>2.8699999999999997</c:v>
                </c:pt>
                <c:pt idx="14">
                  <c:v>2.7</c:v>
                </c:pt>
                <c:pt idx="15">
                  <c:v>2.87</c:v>
                </c:pt>
                <c:pt idx="16">
                  <c:v>2.87</c:v>
                </c:pt>
                <c:pt idx="17">
                  <c:v>2.19</c:v>
                </c:pt>
                <c:pt idx="18">
                  <c:v>1.6800000000000002</c:v>
                </c:pt>
                <c:pt idx="19">
                  <c:v>1.6800000000000002</c:v>
                </c:pt>
                <c:pt idx="20">
                  <c:v>1</c:v>
                </c:pt>
                <c:pt idx="21">
                  <c:v>1.17</c:v>
                </c:pt>
                <c:pt idx="22">
                  <c:v>1.3399999999999999</c:v>
                </c:pt>
                <c:pt idx="23">
                  <c:v>1.34</c:v>
                </c:pt>
                <c:pt idx="24">
                  <c:v>1.17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6F-4FF9-9084-28EF2A108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49168"/>
        <c:axId val="151549560"/>
      </c:barChart>
      <c:catAx>
        <c:axId val="15154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9560"/>
        <c:crosses val="autoZero"/>
        <c:auto val="1"/>
        <c:lblAlgn val="ctr"/>
        <c:lblOffset val="100"/>
        <c:noMultiLvlLbl val="0"/>
      </c:catAx>
      <c:valAx>
        <c:axId val="15154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Drivers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Sun!$A$28:$A$63</c:f>
              <c:numCache>
                <c:formatCode>h:mm\ AM/PM</c:formatCode>
                <c:ptCount val="36"/>
                <c:pt idx="0">
                  <c:v>0.66674666666666638</c:v>
                </c:pt>
                <c:pt idx="1">
                  <c:v>0.67716666666666636</c:v>
                </c:pt>
                <c:pt idx="2">
                  <c:v>0.68758666666666635</c:v>
                </c:pt>
                <c:pt idx="3">
                  <c:v>0.69800666666666633</c:v>
                </c:pt>
                <c:pt idx="4">
                  <c:v>0.70842666666666632</c:v>
                </c:pt>
                <c:pt idx="5">
                  <c:v>0.7188466666666663</c:v>
                </c:pt>
                <c:pt idx="6">
                  <c:v>0.72926666666666629</c:v>
                </c:pt>
                <c:pt idx="7">
                  <c:v>0.73968666666666627</c:v>
                </c:pt>
                <c:pt idx="8">
                  <c:v>0.75010666666666626</c:v>
                </c:pt>
                <c:pt idx="9">
                  <c:v>0.76052666666666624</c:v>
                </c:pt>
                <c:pt idx="10">
                  <c:v>0.77094666666666622</c:v>
                </c:pt>
                <c:pt idx="11">
                  <c:v>0.78136666666666621</c:v>
                </c:pt>
                <c:pt idx="12">
                  <c:v>0.79178666666666619</c:v>
                </c:pt>
                <c:pt idx="13">
                  <c:v>0.80220666666666618</c:v>
                </c:pt>
                <c:pt idx="14">
                  <c:v>0.81262666666666616</c:v>
                </c:pt>
                <c:pt idx="15">
                  <c:v>0.82304666666666615</c:v>
                </c:pt>
                <c:pt idx="16">
                  <c:v>0.83346666666666613</c:v>
                </c:pt>
                <c:pt idx="17">
                  <c:v>0.84388666666666612</c:v>
                </c:pt>
                <c:pt idx="18">
                  <c:v>0.8543066666666661</c:v>
                </c:pt>
                <c:pt idx="19">
                  <c:v>0.86472666666666609</c:v>
                </c:pt>
                <c:pt idx="20">
                  <c:v>0.87514666666666607</c:v>
                </c:pt>
                <c:pt idx="21">
                  <c:v>0.88556666666666606</c:v>
                </c:pt>
                <c:pt idx="22">
                  <c:v>0.89598666666666604</c:v>
                </c:pt>
                <c:pt idx="23">
                  <c:v>0.90640666666666603</c:v>
                </c:pt>
                <c:pt idx="24">
                  <c:v>0.91682666666666601</c:v>
                </c:pt>
                <c:pt idx="25">
                  <c:v>0.927246666666666</c:v>
                </c:pt>
                <c:pt idx="26">
                  <c:v>0.93766666666666598</c:v>
                </c:pt>
                <c:pt idx="27">
                  <c:v>0.94808666666666597</c:v>
                </c:pt>
                <c:pt idx="28">
                  <c:v>0.95850666666666595</c:v>
                </c:pt>
                <c:pt idx="29">
                  <c:v>0.96892666666666594</c:v>
                </c:pt>
                <c:pt idx="30">
                  <c:v>0.97934666666666592</c:v>
                </c:pt>
                <c:pt idx="31">
                  <c:v>0.98976666666666591</c:v>
                </c:pt>
                <c:pt idx="32">
                  <c:v>1.0001866666666659</c:v>
                </c:pt>
                <c:pt idx="33">
                  <c:v>1.010606666666666</c:v>
                </c:pt>
                <c:pt idx="34">
                  <c:v>1.0210266666666661</c:v>
                </c:pt>
                <c:pt idx="35">
                  <c:v>1.0314466666666662</c:v>
                </c:pt>
              </c:numCache>
            </c:numRef>
          </c:cat>
          <c:val>
            <c:numRef>
              <c:f>Sun!$B$28:$B$63</c:f>
              <c:numCache>
                <c:formatCode>0.0</c:formatCode>
                <c:ptCount val="36"/>
                <c:pt idx="0">
                  <c:v>3.4</c:v>
                </c:pt>
                <c:pt idx="1">
                  <c:v>4</c:v>
                </c:pt>
                <c:pt idx="2">
                  <c:v>4.2</c:v>
                </c:pt>
                <c:pt idx="3">
                  <c:v>3.8</c:v>
                </c:pt>
                <c:pt idx="4">
                  <c:v>4.4000000000000004</c:v>
                </c:pt>
                <c:pt idx="5">
                  <c:v>4.5999999999999996</c:v>
                </c:pt>
                <c:pt idx="6">
                  <c:v>4.8</c:v>
                </c:pt>
                <c:pt idx="7">
                  <c:v>5.6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6.4</c:v>
                </c:pt>
                <c:pt idx="12">
                  <c:v>6.2</c:v>
                </c:pt>
                <c:pt idx="13">
                  <c:v>5.8</c:v>
                </c:pt>
                <c:pt idx="14">
                  <c:v>5.2</c:v>
                </c:pt>
                <c:pt idx="15">
                  <c:v>5.6</c:v>
                </c:pt>
                <c:pt idx="16">
                  <c:v>4.4000000000000004</c:v>
                </c:pt>
                <c:pt idx="17">
                  <c:v>3.6</c:v>
                </c:pt>
                <c:pt idx="18">
                  <c:v>3.4</c:v>
                </c:pt>
                <c:pt idx="19">
                  <c:v>2.6</c:v>
                </c:pt>
                <c:pt idx="20">
                  <c:v>2.4</c:v>
                </c:pt>
                <c:pt idx="21">
                  <c:v>2</c:v>
                </c:pt>
                <c:pt idx="22">
                  <c:v>1.8</c:v>
                </c:pt>
                <c:pt idx="23">
                  <c:v>1.8</c:v>
                </c:pt>
                <c:pt idx="24">
                  <c:v>1.4</c:v>
                </c:pt>
                <c:pt idx="25">
                  <c:v>1.8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1.8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65-4086-9CF7-A8E61B0F080C}"/>
            </c:ext>
          </c:extLst>
        </c:ser>
        <c:ser>
          <c:idx val="1"/>
          <c:order val="1"/>
          <c:tx>
            <c:v>Insiders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Sun!$A$28:$A$63</c:f>
              <c:numCache>
                <c:formatCode>h:mm\ AM/PM</c:formatCode>
                <c:ptCount val="36"/>
                <c:pt idx="0">
                  <c:v>0.66674666666666638</c:v>
                </c:pt>
                <c:pt idx="1">
                  <c:v>0.67716666666666636</c:v>
                </c:pt>
                <c:pt idx="2">
                  <c:v>0.68758666666666635</c:v>
                </c:pt>
                <c:pt idx="3">
                  <c:v>0.69800666666666633</c:v>
                </c:pt>
                <c:pt idx="4">
                  <c:v>0.70842666666666632</c:v>
                </c:pt>
                <c:pt idx="5">
                  <c:v>0.7188466666666663</c:v>
                </c:pt>
                <c:pt idx="6">
                  <c:v>0.72926666666666629</c:v>
                </c:pt>
                <c:pt idx="7">
                  <c:v>0.73968666666666627</c:v>
                </c:pt>
                <c:pt idx="8">
                  <c:v>0.75010666666666626</c:v>
                </c:pt>
                <c:pt idx="9">
                  <c:v>0.76052666666666624</c:v>
                </c:pt>
                <c:pt idx="10">
                  <c:v>0.77094666666666622</c:v>
                </c:pt>
                <c:pt idx="11">
                  <c:v>0.78136666666666621</c:v>
                </c:pt>
                <c:pt idx="12">
                  <c:v>0.79178666666666619</c:v>
                </c:pt>
                <c:pt idx="13">
                  <c:v>0.80220666666666618</c:v>
                </c:pt>
                <c:pt idx="14">
                  <c:v>0.81262666666666616</c:v>
                </c:pt>
                <c:pt idx="15">
                  <c:v>0.82304666666666615</c:v>
                </c:pt>
                <c:pt idx="16">
                  <c:v>0.83346666666666613</c:v>
                </c:pt>
                <c:pt idx="17">
                  <c:v>0.84388666666666612</c:v>
                </c:pt>
                <c:pt idx="18">
                  <c:v>0.8543066666666661</c:v>
                </c:pt>
                <c:pt idx="19">
                  <c:v>0.86472666666666609</c:v>
                </c:pt>
                <c:pt idx="20">
                  <c:v>0.87514666666666607</c:v>
                </c:pt>
                <c:pt idx="21">
                  <c:v>0.88556666666666606</c:v>
                </c:pt>
                <c:pt idx="22">
                  <c:v>0.89598666666666604</c:v>
                </c:pt>
                <c:pt idx="23">
                  <c:v>0.90640666666666603</c:v>
                </c:pt>
                <c:pt idx="24">
                  <c:v>0.91682666666666601</c:v>
                </c:pt>
                <c:pt idx="25">
                  <c:v>0.927246666666666</c:v>
                </c:pt>
                <c:pt idx="26">
                  <c:v>0.93766666666666598</c:v>
                </c:pt>
                <c:pt idx="27">
                  <c:v>0.94808666666666597</c:v>
                </c:pt>
                <c:pt idx="28">
                  <c:v>0.95850666666666595</c:v>
                </c:pt>
                <c:pt idx="29">
                  <c:v>0.96892666666666594</c:v>
                </c:pt>
                <c:pt idx="30">
                  <c:v>0.97934666666666592</c:v>
                </c:pt>
                <c:pt idx="31">
                  <c:v>0.98976666666666591</c:v>
                </c:pt>
                <c:pt idx="32">
                  <c:v>1.0001866666666659</c:v>
                </c:pt>
                <c:pt idx="33">
                  <c:v>1.010606666666666</c:v>
                </c:pt>
                <c:pt idx="34">
                  <c:v>1.0210266666666661</c:v>
                </c:pt>
                <c:pt idx="35">
                  <c:v>1.0314466666666662</c:v>
                </c:pt>
              </c:numCache>
            </c:numRef>
          </c:cat>
          <c:val>
            <c:numRef>
              <c:f>Sun!$R$28:$R$63</c:f>
              <c:numCache>
                <c:formatCode>General</c:formatCode>
                <c:ptCount val="36"/>
                <c:pt idx="0">
                  <c:v>2.19</c:v>
                </c:pt>
                <c:pt idx="1">
                  <c:v>2.02</c:v>
                </c:pt>
                <c:pt idx="2">
                  <c:v>1.6800000000000002</c:v>
                </c:pt>
                <c:pt idx="3">
                  <c:v>2.02</c:v>
                </c:pt>
                <c:pt idx="4">
                  <c:v>2.19</c:v>
                </c:pt>
                <c:pt idx="5">
                  <c:v>2.19</c:v>
                </c:pt>
                <c:pt idx="6">
                  <c:v>2.5299999999999998</c:v>
                </c:pt>
                <c:pt idx="7">
                  <c:v>2.7</c:v>
                </c:pt>
                <c:pt idx="8">
                  <c:v>2.7</c:v>
                </c:pt>
                <c:pt idx="9">
                  <c:v>3.21</c:v>
                </c:pt>
                <c:pt idx="10">
                  <c:v>2.87</c:v>
                </c:pt>
                <c:pt idx="11">
                  <c:v>2.8699999999999997</c:v>
                </c:pt>
                <c:pt idx="12">
                  <c:v>2.5300000000000002</c:v>
                </c:pt>
                <c:pt idx="13">
                  <c:v>2.5300000000000002</c:v>
                </c:pt>
                <c:pt idx="14">
                  <c:v>2.3600000000000003</c:v>
                </c:pt>
                <c:pt idx="15">
                  <c:v>1.5100000000000002</c:v>
                </c:pt>
                <c:pt idx="16">
                  <c:v>1.5100000000000002</c:v>
                </c:pt>
                <c:pt idx="17">
                  <c:v>1.5100000000000002</c:v>
                </c:pt>
                <c:pt idx="18">
                  <c:v>1.17</c:v>
                </c:pt>
                <c:pt idx="19">
                  <c:v>1.5100000000000002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65-4086-9CF7-A8E61B0F0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25128"/>
        <c:axId val="153125520"/>
      </c:barChart>
      <c:catAx>
        <c:axId val="15312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25520"/>
        <c:crosses val="autoZero"/>
        <c:auto val="1"/>
        <c:lblAlgn val="ctr"/>
        <c:lblOffset val="100"/>
        <c:noMultiLvlLbl val="0"/>
      </c:catAx>
      <c:valAx>
        <c:axId val="1531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2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19050</xdr:rowOff>
    </xdr:from>
    <xdr:to>
      <xdr:col>1</xdr:col>
      <xdr:colOff>247650</xdr:colOff>
      <xdr:row>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B15D405-A126-4FD7-A67C-94BB14E1F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9050"/>
          <a:ext cx="447675" cy="447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89647</xdr:colOff>
      <xdr:row>0</xdr:row>
      <xdr:rowOff>0</xdr:rowOff>
    </xdr:from>
    <xdr:to>
      <xdr:col>38</xdr:col>
      <xdr:colOff>67235</xdr:colOff>
      <xdr:row>4</xdr:row>
      <xdr:rowOff>235323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1088" y="0"/>
          <a:ext cx="1053353" cy="129988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36</xdr:col>
      <xdr:colOff>33620</xdr:colOff>
      <xdr:row>4</xdr:row>
      <xdr:rowOff>56030</xdr:rowOff>
    </xdr:from>
    <xdr:ext cx="1176616" cy="20191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8875061" y="1120589"/>
          <a:ext cx="1176616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700"/>
            <a:t>Powered</a:t>
          </a:r>
          <a:r>
            <a:rPr lang="en-US" sz="700" baseline="0"/>
            <a:t> by: The Tornado</a:t>
          </a:r>
          <a:endParaRPr lang="en-US" sz="7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64</xdr:row>
      <xdr:rowOff>9523</xdr:rowOff>
    </xdr:from>
    <xdr:to>
      <xdr:col>23</xdr:col>
      <xdr:colOff>77392</xdr:colOff>
      <xdr:row>96</xdr:row>
      <xdr:rowOff>119060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55048</xdr:rowOff>
    </xdr:from>
    <xdr:to>
      <xdr:col>23</xdr:col>
      <xdr:colOff>29767</xdr:colOff>
      <xdr:row>96</xdr:row>
      <xdr:rowOff>164585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78442</xdr:colOff>
      <xdr:row>64</xdr:row>
      <xdr:rowOff>21430</xdr:rowOff>
    </xdr:from>
    <xdr:to>
      <xdr:col>23</xdr:col>
      <xdr:colOff>108209</xdr:colOff>
      <xdr:row>96</xdr:row>
      <xdr:rowOff>130967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189518</xdr:rowOff>
    </xdr:from>
    <xdr:to>
      <xdr:col>23</xdr:col>
      <xdr:colOff>29767</xdr:colOff>
      <xdr:row>97</xdr:row>
      <xdr:rowOff>108555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68</xdr:row>
      <xdr:rowOff>144695</xdr:rowOff>
    </xdr:from>
    <xdr:to>
      <xdr:col>23</xdr:col>
      <xdr:colOff>253884</xdr:colOff>
      <xdr:row>101</xdr:row>
      <xdr:rowOff>63732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22413</xdr:colOff>
      <xdr:row>67</xdr:row>
      <xdr:rowOff>155900</xdr:rowOff>
    </xdr:from>
    <xdr:to>
      <xdr:col>27</xdr:col>
      <xdr:colOff>347382</xdr:colOff>
      <xdr:row>113</xdr:row>
      <xdr:rowOff>11206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32636</xdr:rowOff>
    </xdr:from>
    <xdr:to>
      <xdr:col>23</xdr:col>
      <xdr:colOff>29767</xdr:colOff>
      <xdr:row>97</xdr:row>
      <xdr:rowOff>142173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dar%20Park%20Week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Emails and Info"/>
      <sheetName val="Cuts"/>
      <sheetName val="Scheduler"/>
      <sheetName val="Mon"/>
      <sheetName val="Tues"/>
      <sheetName val="Wed"/>
      <sheetName val="Thur"/>
      <sheetName val="Fri"/>
      <sheetName val="Sat"/>
      <sheetName val="Sun"/>
    </sheetNames>
    <sheetDataSet>
      <sheetData sheetId="0">
        <row r="78">
          <cell r="B78">
            <v>0.16666666666666666</v>
          </cell>
        </row>
        <row r="79">
          <cell r="B79">
            <v>0.17708333333333334</v>
          </cell>
        </row>
        <row r="80">
          <cell r="B80">
            <v>0.1875</v>
          </cell>
        </row>
        <row r="81">
          <cell r="B81">
            <v>0.19791666666666666</v>
          </cell>
        </row>
        <row r="82">
          <cell r="B82">
            <v>0.20833333333333334</v>
          </cell>
        </row>
        <row r="83">
          <cell r="B83">
            <v>0.21875</v>
          </cell>
        </row>
        <row r="84">
          <cell r="B84">
            <v>0.22916666666666666</v>
          </cell>
        </row>
        <row r="85">
          <cell r="B85">
            <v>0.23958333333333334</v>
          </cell>
        </row>
        <row r="86">
          <cell r="B86">
            <v>0.25</v>
          </cell>
        </row>
        <row r="87">
          <cell r="B87">
            <v>0.26041666666666669</v>
          </cell>
        </row>
        <row r="88">
          <cell r="B88">
            <v>0.27083333333333331</v>
          </cell>
        </row>
        <row r="89">
          <cell r="B89" t="str">
            <v>Keep</v>
          </cell>
        </row>
        <row r="90">
          <cell r="B90" t="str">
            <v>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lanamelia3@aol.com" TargetMode="External"/><Relationship Id="rId13" Type="http://schemas.openxmlformats.org/officeDocument/2006/relationships/hyperlink" Target="mailto:oscar_jrparedes@yahoo.com" TargetMode="External"/><Relationship Id="rId18" Type="http://schemas.openxmlformats.org/officeDocument/2006/relationships/hyperlink" Target="mailto:isaiah.vang@ymail.com" TargetMode="External"/><Relationship Id="rId3" Type="http://schemas.openxmlformats.org/officeDocument/2006/relationships/hyperlink" Target="mailto:campydrummer@gmail.com" TargetMode="External"/><Relationship Id="rId21" Type="http://schemas.openxmlformats.org/officeDocument/2006/relationships/hyperlink" Target="mailto:jrw4650@gmail.com" TargetMode="External"/><Relationship Id="rId7" Type="http://schemas.openxmlformats.org/officeDocument/2006/relationships/hyperlink" Target="mailto:pierrelopez037@gmail.com" TargetMode="External"/><Relationship Id="rId12" Type="http://schemas.openxmlformats.org/officeDocument/2006/relationships/hyperlink" Target="mailto:taptho11@yahoo.com" TargetMode="External"/><Relationship Id="rId17" Type="http://schemas.openxmlformats.org/officeDocument/2006/relationships/hyperlink" Target="mailto:parker.speich@gmail.com" TargetMode="External"/><Relationship Id="rId2" Type="http://schemas.openxmlformats.org/officeDocument/2006/relationships/hyperlink" Target="mailto:dmeraz58@gmail.com" TargetMode="External"/><Relationship Id="rId16" Type="http://schemas.openxmlformats.org/officeDocument/2006/relationships/hyperlink" Target="mailto:aaron.thomas72@k12.leanderisd.org" TargetMode="External"/><Relationship Id="rId20" Type="http://schemas.openxmlformats.org/officeDocument/2006/relationships/hyperlink" Target="mailto:jay.perez78@yahoo.com" TargetMode="External"/><Relationship Id="rId1" Type="http://schemas.openxmlformats.org/officeDocument/2006/relationships/hyperlink" Target="mailto:mason744@aol.com" TargetMode="External"/><Relationship Id="rId6" Type="http://schemas.openxmlformats.org/officeDocument/2006/relationships/hyperlink" Target="mailto:1030jacob@gmail.com" TargetMode="External"/><Relationship Id="rId11" Type="http://schemas.openxmlformats.org/officeDocument/2006/relationships/hyperlink" Target="mailto:rmckinney47@gmail.com" TargetMode="External"/><Relationship Id="rId5" Type="http://schemas.openxmlformats.org/officeDocument/2006/relationships/hyperlink" Target="mailto:colin.mcguire@g.austincc.edu" TargetMode="External"/><Relationship Id="rId15" Type="http://schemas.openxmlformats.org/officeDocument/2006/relationships/hyperlink" Target="mailto:aaron.tom.brown@gmail.com" TargetMode="External"/><Relationship Id="rId10" Type="http://schemas.openxmlformats.org/officeDocument/2006/relationships/hyperlink" Target="mailto:747romeodelta@gmail.com" TargetMode="External"/><Relationship Id="rId19" Type="http://schemas.openxmlformats.org/officeDocument/2006/relationships/hyperlink" Target="mailto:Lbrowning91@gmail.com" TargetMode="External"/><Relationship Id="rId4" Type="http://schemas.openxmlformats.org/officeDocument/2006/relationships/hyperlink" Target="mailto:timothy0590@hotmail.com" TargetMode="External"/><Relationship Id="rId9" Type="http://schemas.openxmlformats.org/officeDocument/2006/relationships/hyperlink" Target="mailto:alexxandrya.h@icloud.com" TargetMode="External"/><Relationship Id="rId14" Type="http://schemas.openxmlformats.org/officeDocument/2006/relationships/hyperlink" Target="mailto:isaac.oetting@gmail.com" TargetMode="External"/><Relationship Id="rId22" Type="http://schemas.openxmlformats.org/officeDocument/2006/relationships/hyperlink" Target="mailto:acmelton1999@icloud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tabSelected="1" topLeftCell="A16" workbookViewId="0">
      <selection activeCell="D5" sqref="D5:E5"/>
    </sheetView>
  </sheetViews>
  <sheetFormatPr defaultRowHeight="15" x14ac:dyDescent="0.25"/>
  <cols>
    <col min="1" max="1" width="4.140625" style="7" customWidth="1"/>
    <col min="2" max="2" width="4.42578125" style="7" customWidth="1"/>
    <col min="3" max="3" width="19.85546875" style="7" customWidth="1"/>
    <col min="4" max="5" width="6.7109375" style="7" customWidth="1"/>
    <col min="6" max="12" width="6.42578125" style="7" customWidth="1"/>
    <col min="13" max="13" width="7.5703125" style="7" customWidth="1"/>
    <col min="14" max="16384" width="9.140625" style="7"/>
  </cols>
  <sheetData>
    <row r="1" spans="1:12" ht="16.5" thickTop="1" thickBot="1" x14ac:dyDescent="0.3">
      <c r="B1" s="8"/>
      <c r="C1" s="65" t="s">
        <v>111</v>
      </c>
      <c r="D1" s="170"/>
      <c r="E1" s="171"/>
      <c r="F1" s="9">
        <v>43192</v>
      </c>
      <c r="G1" s="9">
        <f t="shared" ref="G1:L1" si="0">(F1+1)</f>
        <v>43193</v>
      </c>
      <c r="H1" s="9">
        <f t="shared" si="0"/>
        <v>43194</v>
      </c>
      <c r="I1" s="9">
        <f t="shared" si="0"/>
        <v>43195</v>
      </c>
      <c r="J1" s="9">
        <f t="shared" si="0"/>
        <v>43196</v>
      </c>
      <c r="K1" s="9">
        <f t="shared" si="0"/>
        <v>43197</v>
      </c>
      <c r="L1" s="9">
        <f t="shared" si="0"/>
        <v>43198</v>
      </c>
    </row>
    <row r="2" spans="1:12" ht="11.25" customHeight="1" thickTop="1" thickBot="1" x14ac:dyDescent="0.3">
      <c r="B2" s="8"/>
      <c r="C2" s="8"/>
      <c r="D2" s="8"/>
      <c r="E2" s="8"/>
      <c r="F2" s="68"/>
      <c r="G2" s="68"/>
      <c r="H2" s="180"/>
      <c r="I2" s="180"/>
      <c r="J2" s="180"/>
      <c r="K2" s="181"/>
      <c r="L2" s="181"/>
    </row>
    <row r="3" spans="1:12" ht="12" customHeight="1" thickTop="1" thickBot="1" x14ac:dyDescent="0.3">
      <c r="B3" s="8"/>
      <c r="C3" s="10" t="s">
        <v>49</v>
      </c>
      <c r="D3" s="172" t="s">
        <v>29</v>
      </c>
      <c r="E3" s="173"/>
      <c r="F3" s="10" t="s">
        <v>30</v>
      </c>
      <c r="G3" s="10" t="s">
        <v>31</v>
      </c>
      <c r="H3" s="10" t="s">
        <v>32</v>
      </c>
      <c r="I3" s="10" t="s">
        <v>33</v>
      </c>
      <c r="J3" s="10" t="s">
        <v>34</v>
      </c>
      <c r="K3" s="10" t="s">
        <v>35</v>
      </c>
      <c r="L3" s="10" t="s">
        <v>36</v>
      </c>
    </row>
    <row r="4" spans="1:12" ht="11.1" customHeight="1" thickTop="1" x14ac:dyDescent="0.25">
      <c r="A4" s="179" t="s">
        <v>52</v>
      </c>
      <c r="B4" s="11">
        <v>1</v>
      </c>
      <c r="C4" s="120" t="s">
        <v>178</v>
      </c>
      <c r="D4" s="174" t="s">
        <v>181</v>
      </c>
      <c r="E4" s="175"/>
      <c r="F4" s="128" t="s">
        <v>37</v>
      </c>
      <c r="G4" s="128" t="s">
        <v>37</v>
      </c>
      <c r="H4" s="129">
        <v>0.39583333333333331</v>
      </c>
      <c r="I4" s="129">
        <v>0.39583333333333331</v>
      </c>
      <c r="J4" s="129">
        <v>0.375</v>
      </c>
      <c r="K4" s="129">
        <v>0.375</v>
      </c>
      <c r="L4" s="107">
        <v>0.16666666666666666</v>
      </c>
    </row>
    <row r="5" spans="1:12" ht="11.1" customHeight="1" x14ac:dyDescent="0.25">
      <c r="A5" s="179"/>
      <c r="B5" s="11">
        <f>B4+1</f>
        <v>2</v>
      </c>
      <c r="C5" s="121" t="s">
        <v>71</v>
      </c>
      <c r="D5" s="153" t="s">
        <v>72</v>
      </c>
      <c r="E5" s="154"/>
      <c r="F5" s="129">
        <v>0.39583333333333331</v>
      </c>
      <c r="G5" s="129">
        <v>0.39583333333333331</v>
      </c>
      <c r="H5" s="107">
        <v>0.16666666666666666</v>
      </c>
      <c r="I5" s="107">
        <v>0.16666666666666666</v>
      </c>
      <c r="J5" s="109">
        <v>0.20833333333333334</v>
      </c>
      <c r="K5" s="107">
        <v>0.16666666666666666</v>
      </c>
      <c r="L5" s="109" t="s">
        <v>37</v>
      </c>
    </row>
    <row r="6" spans="1:12" ht="11.1" customHeight="1" x14ac:dyDescent="0.25">
      <c r="A6" s="179"/>
      <c r="B6" s="11">
        <f t="shared" ref="B6:B8" si="1">B5+1</f>
        <v>3</v>
      </c>
      <c r="C6" s="122" t="s">
        <v>73</v>
      </c>
      <c r="D6" s="153" t="s">
        <v>74</v>
      </c>
      <c r="E6" s="154"/>
      <c r="F6" s="107">
        <v>0.16666666666666666</v>
      </c>
      <c r="G6" s="109" t="s">
        <v>176</v>
      </c>
      <c r="H6" s="109" t="s">
        <v>176</v>
      </c>
      <c r="I6" s="109" t="s">
        <v>37</v>
      </c>
      <c r="J6" s="109" t="s">
        <v>176</v>
      </c>
      <c r="K6" s="129">
        <v>0.4375</v>
      </c>
      <c r="L6" s="109" t="s">
        <v>37</v>
      </c>
    </row>
    <row r="7" spans="1:12" ht="11.1" customHeight="1" x14ac:dyDescent="0.25">
      <c r="A7" s="179"/>
      <c r="B7" s="11">
        <f t="shared" si="1"/>
        <v>4</v>
      </c>
      <c r="C7" s="122" t="s">
        <v>75</v>
      </c>
      <c r="D7" s="153" t="s">
        <v>76</v>
      </c>
      <c r="E7" s="154"/>
      <c r="F7" s="109" t="s">
        <v>37</v>
      </c>
      <c r="G7" s="107">
        <v>0.16666666666666666</v>
      </c>
      <c r="H7" s="109" t="s">
        <v>37</v>
      </c>
      <c r="I7" s="109" t="s">
        <v>176</v>
      </c>
      <c r="J7" s="107">
        <v>0.16666666666666666</v>
      </c>
      <c r="K7" s="109">
        <v>0.20833333333333334</v>
      </c>
      <c r="L7" s="129">
        <v>0.375</v>
      </c>
    </row>
    <row r="8" spans="1:12" ht="11.1" customHeight="1" x14ac:dyDescent="0.25">
      <c r="A8" s="179"/>
      <c r="B8" s="11">
        <f t="shared" si="1"/>
        <v>5</v>
      </c>
      <c r="C8" s="122" t="s">
        <v>77</v>
      </c>
      <c r="D8" s="153" t="s">
        <v>113</v>
      </c>
      <c r="E8" s="154"/>
      <c r="F8" s="129" t="s">
        <v>177</v>
      </c>
      <c r="G8" s="129" t="s">
        <v>177</v>
      </c>
      <c r="H8" s="109" t="s">
        <v>37</v>
      </c>
      <c r="I8" s="109" t="s">
        <v>37</v>
      </c>
      <c r="J8" s="129">
        <v>0.375</v>
      </c>
      <c r="K8" s="109" t="s">
        <v>37</v>
      </c>
      <c r="L8" s="129" t="s">
        <v>175</v>
      </c>
    </row>
    <row r="9" spans="1:12" ht="11.1" customHeight="1" x14ac:dyDescent="0.25">
      <c r="A9" s="179"/>
      <c r="B9" s="11"/>
      <c r="C9" s="49"/>
      <c r="D9" s="176"/>
      <c r="E9" s="177"/>
      <c r="F9" s="50"/>
      <c r="G9" s="51"/>
      <c r="H9" s="51"/>
      <c r="I9" s="50"/>
      <c r="J9" s="50"/>
      <c r="K9" s="50"/>
      <c r="L9" s="50"/>
    </row>
    <row r="10" spans="1:12" ht="5.0999999999999996" customHeight="1" x14ac:dyDescent="0.25">
      <c r="B10" s="8"/>
      <c r="C10" s="63"/>
      <c r="D10" s="64"/>
      <c r="E10" s="64"/>
      <c r="F10" s="63"/>
      <c r="G10" s="63"/>
      <c r="H10" s="63"/>
      <c r="I10" s="67"/>
      <c r="J10" s="63"/>
      <c r="K10" s="63"/>
      <c r="L10" s="63"/>
    </row>
    <row r="11" spans="1:12" ht="11.1" customHeight="1" x14ac:dyDescent="0.25">
      <c r="A11" s="178" t="s">
        <v>112</v>
      </c>
      <c r="B11" s="94">
        <v>1</v>
      </c>
      <c r="C11" s="111" t="s">
        <v>78</v>
      </c>
      <c r="D11" s="153">
        <v>5126809337</v>
      </c>
      <c r="E11" s="154"/>
      <c r="F11" s="128" t="s">
        <v>37</v>
      </c>
      <c r="G11" s="128" t="s">
        <v>37</v>
      </c>
      <c r="H11" s="128" t="s">
        <v>37</v>
      </c>
      <c r="I11" s="128" t="s">
        <v>37</v>
      </c>
      <c r="J11" s="110">
        <v>0.21875</v>
      </c>
      <c r="K11" s="130">
        <v>0.26041666666666669</v>
      </c>
      <c r="L11" s="110">
        <v>0.22916666666666666</v>
      </c>
    </row>
    <row r="12" spans="1:12" ht="11.1" customHeight="1" x14ac:dyDescent="0.25">
      <c r="A12" s="178"/>
      <c r="B12" s="94">
        <f>B11+1</f>
        <v>2</v>
      </c>
      <c r="C12" s="112" t="s">
        <v>79</v>
      </c>
      <c r="D12" s="153" t="s">
        <v>80</v>
      </c>
      <c r="E12" s="154"/>
      <c r="F12" s="128" t="s">
        <v>37</v>
      </c>
      <c r="G12" s="128" t="s">
        <v>37</v>
      </c>
      <c r="H12" s="128" t="s">
        <v>37</v>
      </c>
      <c r="I12" s="128" t="s">
        <v>37</v>
      </c>
      <c r="J12" s="130">
        <v>0.26041666666666669</v>
      </c>
      <c r="K12" s="108" t="s">
        <v>37</v>
      </c>
      <c r="L12" s="110">
        <v>0.22916666666666666</v>
      </c>
    </row>
    <row r="13" spans="1:12" ht="10.5" customHeight="1" x14ac:dyDescent="0.25">
      <c r="A13" s="178"/>
      <c r="B13" s="94">
        <f t="shared" ref="B13:B16" si="2">B12+1</f>
        <v>3</v>
      </c>
      <c r="C13" s="112" t="s">
        <v>81</v>
      </c>
      <c r="D13" s="153" t="s">
        <v>82</v>
      </c>
      <c r="E13" s="154"/>
      <c r="F13" s="109" t="s">
        <v>37</v>
      </c>
      <c r="G13" s="109">
        <v>0.20833333333333334</v>
      </c>
      <c r="H13" s="109" t="s">
        <v>37</v>
      </c>
      <c r="I13" s="130">
        <v>0.22916666666666666</v>
      </c>
      <c r="J13" s="131">
        <v>0.22916666666666666</v>
      </c>
      <c r="K13" s="131">
        <v>0.22916666666666666</v>
      </c>
      <c r="L13" s="128" t="s">
        <v>37</v>
      </c>
    </row>
    <row r="14" spans="1:12" ht="11.1" customHeight="1" x14ac:dyDescent="0.25">
      <c r="A14" s="178"/>
      <c r="B14" s="94">
        <f t="shared" si="2"/>
        <v>4</v>
      </c>
      <c r="C14" s="112" t="s">
        <v>83</v>
      </c>
      <c r="D14" s="153" t="s">
        <v>84</v>
      </c>
      <c r="E14" s="154"/>
      <c r="F14" s="109">
        <v>0.20833333333333334</v>
      </c>
      <c r="G14" s="109" t="s">
        <v>37</v>
      </c>
      <c r="H14" s="109" t="s">
        <v>37</v>
      </c>
      <c r="I14" s="109">
        <v>0.22916666666666666</v>
      </c>
      <c r="J14" s="109" t="s">
        <v>37</v>
      </c>
      <c r="K14" s="108" t="s">
        <v>37</v>
      </c>
      <c r="L14" s="128" t="s">
        <v>37</v>
      </c>
    </row>
    <row r="15" spans="1:12" ht="11.1" customHeight="1" x14ac:dyDescent="0.25">
      <c r="A15" s="178"/>
      <c r="B15" s="94">
        <f t="shared" si="2"/>
        <v>5</v>
      </c>
      <c r="C15" s="113" t="s">
        <v>85</v>
      </c>
      <c r="D15" s="153" t="s">
        <v>86</v>
      </c>
      <c r="E15" s="154"/>
      <c r="F15" s="109" t="s">
        <v>37</v>
      </c>
      <c r="G15" s="130">
        <v>0.22916666666666666</v>
      </c>
      <c r="H15" s="128" t="s">
        <v>37</v>
      </c>
      <c r="I15" s="128" t="s">
        <v>37</v>
      </c>
      <c r="J15" s="131">
        <v>0.22916666666666666</v>
      </c>
      <c r="K15" s="109" t="s">
        <v>37</v>
      </c>
      <c r="L15" s="109">
        <v>0.20833333333333334</v>
      </c>
    </row>
    <row r="16" spans="1:12" ht="11.1" customHeight="1" x14ac:dyDescent="0.25">
      <c r="A16" s="178"/>
      <c r="B16" s="94">
        <f t="shared" si="2"/>
        <v>6</v>
      </c>
      <c r="C16" s="119" t="s">
        <v>87</v>
      </c>
      <c r="D16" s="165" t="s">
        <v>88</v>
      </c>
      <c r="E16" s="166"/>
      <c r="F16" s="130">
        <v>0.22916666666666666</v>
      </c>
      <c r="G16" s="109" t="s">
        <v>37</v>
      </c>
      <c r="H16" s="130">
        <v>0.22916666666666666</v>
      </c>
      <c r="I16" s="109" t="s">
        <v>37</v>
      </c>
      <c r="J16" s="109" t="s">
        <v>37</v>
      </c>
      <c r="K16" s="109">
        <v>0.20833333333333334</v>
      </c>
      <c r="L16" s="130">
        <v>0.26041666666666669</v>
      </c>
    </row>
    <row r="17" spans="1:14" ht="11.1" customHeight="1" x14ac:dyDescent="0.25">
      <c r="A17" s="178"/>
      <c r="B17" s="124"/>
      <c r="C17" s="92"/>
      <c r="D17" s="151"/>
      <c r="E17" s="152"/>
      <c r="F17" s="93"/>
      <c r="G17" s="93"/>
      <c r="H17" s="93"/>
      <c r="I17" s="92"/>
      <c r="J17" s="93"/>
      <c r="K17" s="93"/>
      <c r="L17" s="93"/>
    </row>
    <row r="18" spans="1:14" ht="11.1" customHeight="1" x14ac:dyDescent="0.25">
      <c r="A18" s="178"/>
      <c r="B18" s="124"/>
      <c r="C18" s="127"/>
      <c r="D18" s="155" t="s">
        <v>47</v>
      </c>
      <c r="E18" s="156"/>
      <c r="F18" s="95">
        <f>Scheduler!C12</f>
        <v>2.1900000000000004</v>
      </c>
      <c r="G18" s="95">
        <f>Scheduler!H12</f>
        <v>1.85</v>
      </c>
      <c r="H18" s="95">
        <f>Scheduler!M12</f>
        <v>3.21</v>
      </c>
      <c r="I18" s="95">
        <f>Scheduler!R12</f>
        <v>3.04</v>
      </c>
      <c r="J18" s="95">
        <f>Scheduler!W12</f>
        <v>5.25</v>
      </c>
      <c r="K18" s="95">
        <f>Scheduler!AB12</f>
        <v>4.0600000000000005</v>
      </c>
      <c r="L18" s="95">
        <f>Scheduler!AG12</f>
        <v>3.21</v>
      </c>
    </row>
    <row r="19" spans="1:14" ht="11.1" customHeight="1" x14ac:dyDescent="0.25">
      <c r="A19" s="178"/>
      <c r="B19" s="124"/>
      <c r="C19" s="127"/>
      <c r="D19" s="155" t="s">
        <v>68</v>
      </c>
      <c r="E19" s="156"/>
      <c r="F19" s="104">
        <f t="shared" ref="F19:L19" si="3">MAX(F43:F51)</f>
        <v>3</v>
      </c>
      <c r="G19" s="104">
        <f t="shared" si="3"/>
        <v>3</v>
      </c>
      <c r="H19" s="104">
        <f t="shared" si="3"/>
        <v>3</v>
      </c>
      <c r="I19" s="104">
        <f t="shared" si="3"/>
        <v>4</v>
      </c>
      <c r="J19" s="104">
        <f t="shared" si="3"/>
        <v>6</v>
      </c>
      <c r="K19" s="104">
        <f t="shared" si="3"/>
        <v>5</v>
      </c>
      <c r="L19" s="104">
        <f t="shared" si="3"/>
        <v>3</v>
      </c>
    </row>
    <row r="20" spans="1:14" ht="5.0999999999999996" customHeight="1" x14ac:dyDescent="0.25">
      <c r="B20" s="14"/>
      <c r="C20" s="63"/>
      <c r="D20" s="64"/>
      <c r="E20" s="64"/>
      <c r="F20" s="63"/>
      <c r="G20" s="63"/>
      <c r="H20" s="63"/>
      <c r="I20" s="63"/>
      <c r="J20" s="63"/>
      <c r="K20" s="63"/>
      <c r="L20" s="63"/>
    </row>
    <row r="21" spans="1:14" ht="11.1" customHeight="1" x14ac:dyDescent="0.25">
      <c r="A21" s="169" t="s">
        <v>65</v>
      </c>
      <c r="B21" s="91">
        <v>1</v>
      </c>
      <c r="C21" s="117" t="s">
        <v>89</v>
      </c>
      <c r="D21" s="165">
        <v>5124860071</v>
      </c>
      <c r="E21" s="166"/>
      <c r="F21" s="128" t="s">
        <v>37</v>
      </c>
      <c r="G21" s="128" t="s">
        <v>37</v>
      </c>
      <c r="H21" s="128" t="s">
        <v>37</v>
      </c>
      <c r="I21" s="129">
        <v>0.4375</v>
      </c>
      <c r="J21" s="115">
        <v>0.4375</v>
      </c>
      <c r="K21" s="115">
        <v>0.4375</v>
      </c>
      <c r="L21" s="128" t="s">
        <v>37</v>
      </c>
      <c r="N21" s="69"/>
    </row>
    <row r="22" spans="1:14" ht="11.1" customHeight="1" x14ac:dyDescent="0.25">
      <c r="A22" s="169"/>
      <c r="B22" s="91">
        <f t="shared" ref="B22:B35" si="4">B21+1</f>
        <v>2</v>
      </c>
      <c r="C22" s="117" t="s">
        <v>90</v>
      </c>
      <c r="D22" s="165" t="s">
        <v>91</v>
      </c>
      <c r="E22" s="166"/>
      <c r="F22" s="128" t="s">
        <v>37</v>
      </c>
      <c r="G22" s="116" t="s">
        <v>37</v>
      </c>
      <c r="H22" s="128" t="s">
        <v>37</v>
      </c>
      <c r="I22" s="128" t="s">
        <v>37</v>
      </c>
      <c r="J22" s="131">
        <v>0.19791666666666666</v>
      </c>
      <c r="K22" s="114">
        <v>0.4375</v>
      </c>
      <c r="L22" s="114">
        <v>0.4375</v>
      </c>
      <c r="N22" s="69"/>
    </row>
    <row r="23" spans="1:14" ht="11.1" customHeight="1" x14ac:dyDescent="0.25">
      <c r="A23" s="169"/>
      <c r="B23" s="91">
        <f t="shared" si="4"/>
        <v>3</v>
      </c>
      <c r="C23" s="117" t="s">
        <v>92</v>
      </c>
      <c r="D23" s="165" t="s">
        <v>93</v>
      </c>
      <c r="E23" s="166"/>
      <c r="F23" s="128" t="s">
        <v>37</v>
      </c>
      <c r="G23" s="115">
        <v>0.4375</v>
      </c>
      <c r="H23" s="128" t="s">
        <v>37</v>
      </c>
      <c r="I23" s="128" t="s">
        <v>37</v>
      </c>
      <c r="J23" s="128" t="s">
        <v>37</v>
      </c>
      <c r="K23" s="114">
        <v>0.4375</v>
      </c>
      <c r="L23" s="132">
        <v>0.21875</v>
      </c>
      <c r="N23" s="69"/>
    </row>
    <row r="24" spans="1:14" ht="11.1" customHeight="1" x14ac:dyDescent="0.25">
      <c r="A24" s="169"/>
      <c r="B24" s="91">
        <f t="shared" si="4"/>
        <v>4</v>
      </c>
      <c r="C24" s="118" t="s">
        <v>94</v>
      </c>
      <c r="D24" s="165" t="s">
        <v>95</v>
      </c>
      <c r="E24" s="166"/>
      <c r="F24" s="109" t="s">
        <v>37</v>
      </c>
      <c r="G24" s="109" t="s">
        <v>37</v>
      </c>
      <c r="H24" s="132">
        <v>0.17708333333333334</v>
      </c>
      <c r="I24" s="109" t="s">
        <v>37</v>
      </c>
      <c r="J24" s="129">
        <v>0.4375</v>
      </c>
      <c r="K24" s="132">
        <v>0.20833333333333334</v>
      </c>
      <c r="L24" s="109" t="s">
        <v>37</v>
      </c>
      <c r="N24" s="69"/>
    </row>
    <row r="25" spans="1:14" ht="11.1" customHeight="1" x14ac:dyDescent="0.25">
      <c r="A25" s="169"/>
      <c r="B25" s="91">
        <f t="shared" si="4"/>
        <v>5</v>
      </c>
      <c r="C25" s="118" t="s">
        <v>96</v>
      </c>
      <c r="D25" s="165" t="s">
        <v>97</v>
      </c>
      <c r="E25" s="166"/>
      <c r="F25" s="114">
        <v>0.4375</v>
      </c>
      <c r="G25" s="109" t="s">
        <v>37</v>
      </c>
      <c r="H25" s="114">
        <v>0.45833333333333331</v>
      </c>
      <c r="I25" s="115">
        <v>0.1875</v>
      </c>
      <c r="J25" s="109">
        <v>0.20833333333333334</v>
      </c>
      <c r="K25" s="109" t="s">
        <v>37</v>
      </c>
      <c r="L25" s="114">
        <v>0.4375</v>
      </c>
      <c r="N25" s="69"/>
    </row>
    <row r="26" spans="1:14" ht="11.1" customHeight="1" x14ac:dyDescent="0.25">
      <c r="A26" s="169"/>
      <c r="B26" s="91">
        <f t="shared" si="4"/>
        <v>6</v>
      </c>
      <c r="C26" s="118" t="s">
        <v>98</v>
      </c>
      <c r="D26" s="165" t="s">
        <v>99</v>
      </c>
      <c r="E26" s="166"/>
      <c r="F26" s="109">
        <v>0.22916666666666666</v>
      </c>
      <c r="G26" s="109" t="s">
        <v>37</v>
      </c>
      <c r="H26" s="109" t="s">
        <v>37</v>
      </c>
      <c r="I26" s="128" t="s">
        <v>37</v>
      </c>
      <c r="J26" s="109">
        <v>0.22916666666666666</v>
      </c>
      <c r="K26" s="109">
        <v>0.25</v>
      </c>
      <c r="L26" s="133" t="s">
        <v>37</v>
      </c>
      <c r="N26" s="69"/>
    </row>
    <row r="27" spans="1:14" ht="11.1" customHeight="1" x14ac:dyDescent="0.25">
      <c r="A27" s="169"/>
      <c r="B27" s="91">
        <f t="shared" si="4"/>
        <v>7</v>
      </c>
      <c r="C27" s="117" t="s">
        <v>100</v>
      </c>
      <c r="D27" s="165" t="s">
        <v>101</v>
      </c>
      <c r="E27" s="166"/>
      <c r="F27" s="109" t="s">
        <v>37</v>
      </c>
      <c r="G27" s="107">
        <v>0.16666666666666666</v>
      </c>
      <c r="H27" s="109" t="s">
        <v>37</v>
      </c>
      <c r="I27" s="132">
        <v>0.25</v>
      </c>
      <c r="J27" s="109">
        <v>0.20833333333333334</v>
      </c>
      <c r="K27" s="109">
        <v>0.19791666666666666</v>
      </c>
      <c r="L27" s="115">
        <v>0.23958333333333334</v>
      </c>
      <c r="N27" s="69"/>
    </row>
    <row r="28" spans="1:14" ht="11.1" customHeight="1" x14ac:dyDescent="0.25">
      <c r="A28" s="169"/>
      <c r="B28" s="91">
        <f t="shared" si="4"/>
        <v>8</v>
      </c>
      <c r="C28" s="117" t="s">
        <v>102</v>
      </c>
      <c r="D28" s="165" t="s">
        <v>103</v>
      </c>
      <c r="E28" s="166"/>
      <c r="F28" s="107">
        <v>0.1875</v>
      </c>
      <c r="G28" s="116" t="s">
        <v>37</v>
      </c>
      <c r="H28" s="108" t="s">
        <v>37</v>
      </c>
      <c r="I28" s="116" t="s">
        <v>37</v>
      </c>
      <c r="J28" s="132">
        <v>0.23958333333333334</v>
      </c>
      <c r="K28" s="115">
        <v>0.21875</v>
      </c>
      <c r="L28" s="132">
        <v>0.21875</v>
      </c>
      <c r="N28" s="69"/>
    </row>
    <row r="29" spans="1:14" ht="11.1" customHeight="1" x14ac:dyDescent="0.25">
      <c r="A29" s="169"/>
      <c r="B29" s="91">
        <f t="shared" si="4"/>
        <v>9</v>
      </c>
      <c r="C29" s="117" t="s">
        <v>104</v>
      </c>
      <c r="D29" s="165" t="s">
        <v>105</v>
      </c>
      <c r="E29" s="166"/>
      <c r="F29" s="115">
        <v>0.21875</v>
      </c>
      <c r="G29" s="109" t="s">
        <v>37</v>
      </c>
      <c r="H29" s="109">
        <v>0.23958333333333334</v>
      </c>
      <c r="I29" s="131">
        <v>0.21875</v>
      </c>
      <c r="J29" s="115">
        <v>0.21875</v>
      </c>
      <c r="K29" s="108" t="s">
        <v>37</v>
      </c>
      <c r="L29" s="108" t="s">
        <v>37</v>
      </c>
      <c r="N29" s="69"/>
    </row>
    <row r="30" spans="1:14" ht="11.1" customHeight="1" x14ac:dyDescent="0.25">
      <c r="A30" s="169"/>
      <c r="B30" s="91">
        <f t="shared" si="4"/>
        <v>10</v>
      </c>
      <c r="C30" s="117" t="s">
        <v>106</v>
      </c>
      <c r="D30" s="165" t="s">
        <v>107</v>
      </c>
      <c r="E30" s="166"/>
      <c r="F30" s="128" t="s">
        <v>37</v>
      </c>
      <c r="G30" s="116" t="s">
        <v>37</v>
      </c>
      <c r="H30" s="128" t="s">
        <v>37</v>
      </c>
      <c r="I30" s="128" t="s">
        <v>37</v>
      </c>
      <c r="J30" s="132">
        <v>0.27083333333333331</v>
      </c>
      <c r="K30" s="132">
        <v>0.27083333333333331</v>
      </c>
      <c r="L30" s="109">
        <v>0.17708333333333334</v>
      </c>
      <c r="N30" s="69"/>
    </row>
    <row r="31" spans="1:14" ht="11.1" customHeight="1" x14ac:dyDescent="0.25">
      <c r="A31" s="169"/>
      <c r="B31" s="91">
        <f t="shared" si="4"/>
        <v>11</v>
      </c>
      <c r="C31" s="117" t="s">
        <v>108</v>
      </c>
      <c r="D31" s="165" t="s">
        <v>109</v>
      </c>
      <c r="E31" s="166"/>
      <c r="F31" s="107">
        <v>0.25</v>
      </c>
      <c r="G31" s="109" t="s">
        <v>37</v>
      </c>
      <c r="H31" s="114">
        <v>0.4375</v>
      </c>
      <c r="I31" s="129">
        <v>0.45833333333333331</v>
      </c>
      <c r="J31" s="109">
        <v>0.1875</v>
      </c>
      <c r="K31" s="109" t="s">
        <v>37</v>
      </c>
      <c r="L31" s="114">
        <v>0.5</v>
      </c>
      <c r="N31" s="69"/>
    </row>
    <row r="32" spans="1:14" ht="11.1" customHeight="1" x14ac:dyDescent="0.25">
      <c r="A32" s="169"/>
      <c r="B32" s="91">
        <f t="shared" si="4"/>
        <v>12</v>
      </c>
      <c r="C32" s="117" t="s">
        <v>179</v>
      </c>
      <c r="D32" s="165" t="s">
        <v>180</v>
      </c>
      <c r="E32" s="166"/>
      <c r="F32" s="109" t="s">
        <v>37</v>
      </c>
      <c r="G32" s="109">
        <v>0.20833333333333334</v>
      </c>
      <c r="H32" s="115">
        <v>0.21875</v>
      </c>
      <c r="I32" s="109" t="s">
        <v>37</v>
      </c>
      <c r="J32" s="109" t="s">
        <v>37</v>
      </c>
      <c r="K32" s="109" t="s">
        <v>37</v>
      </c>
      <c r="L32" s="109" t="s">
        <v>37</v>
      </c>
      <c r="N32" s="69"/>
    </row>
    <row r="33" spans="1:14" ht="11.1" customHeight="1" x14ac:dyDescent="0.25">
      <c r="A33" s="169"/>
      <c r="B33" s="91">
        <f t="shared" si="4"/>
        <v>13</v>
      </c>
      <c r="C33" s="117" t="s">
        <v>73</v>
      </c>
      <c r="D33" s="80"/>
      <c r="E33" s="81"/>
      <c r="F33" s="109" t="s">
        <v>37</v>
      </c>
      <c r="G33" s="132">
        <v>0.22916666666666666</v>
      </c>
      <c r="H33" s="132">
        <v>0.19791666666666666</v>
      </c>
      <c r="I33" s="109" t="s">
        <v>37</v>
      </c>
      <c r="J33" s="109">
        <v>0.19791666666666666</v>
      </c>
      <c r="K33" s="109" t="s">
        <v>37</v>
      </c>
      <c r="L33" s="109" t="s">
        <v>37</v>
      </c>
      <c r="N33" s="69"/>
    </row>
    <row r="34" spans="1:14" ht="11.1" customHeight="1" x14ac:dyDescent="0.25">
      <c r="A34" s="169"/>
      <c r="B34" s="91">
        <f t="shared" si="4"/>
        <v>14</v>
      </c>
      <c r="C34" s="117" t="s">
        <v>75</v>
      </c>
      <c r="D34" s="80"/>
      <c r="E34" s="81"/>
      <c r="F34" s="109" t="s">
        <v>37</v>
      </c>
      <c r="G34" s="109" t="s">
        <v>37</v>
      </c>
      <c r="H34" s="109" t="s">
        <v>37</v>
      </c>
      <c r="I34" s="132">
        <v>0.25</v>
      </c>
      <c r="J34" s="109" t="s">
        <v>37</v>
      </c>
      <c r="K34" s="109" t="s">
        <v>37</v>
      </c>
      <c r="L34" s="109" t="s">
        <v>37</v>
      </c>
      <c r="N34" s="69"/>
    </row>
    <row r="35" spans="1:14" ht="11.1" customHeight="1" x14ac:dyDescent="0.25">
      <c r="A35" s="169"/>
      <c r="B35" s="91">
        <f t="shared" si="4"/>
        <v>15</v>
      </c>
      <c r="C35" s="117" t="s">
        <v>110</v>
      </c>
      <c r="D35" s="187"/>
      <c r="E35" s="188"/>
      <c r="F35" s="134" t="s">
        <v>37</v>
      </c>
      <c r="G35" s="134" t="s">
        <v>37</v>
      </c>
      <c r="H35" s="134" t="s">
        <v>37</v>
      </c>
      <c r="I35" s="134" t="s">
        <v>37</v>
      </c>
      <c r="J35" s="134" t="s">
        <v>37</v>
      </c>
      <c r="K35" s="134" t="s">
        <v>37</v>
      </c>
      <c r="L35" s="134" t="s">
        <v>37</v>
      </c>
      <c r="N35" s="69"/>
    </row>
    <row r="36" spans="1:14" ht="11.1" customHeight="1" x14ac:dyDescent="0.25">
      <c r="A36" s="169"/>
      <c r="B36" s="124"/>
      <c r="C36" s="126"/>
      <c r="D36" s="185"/>
      <c r="E36" s="186"/>
      <c r="F36" s="52"/>
      <c r="G36" s="52"/>
      <c r="H36" s="49"/>
      <c r="I36" s="52"/>
      <c r="J36" s="52"/>
      <c r="K36" s="52"/>
      <c r="L36" s="52"/>
      <c r="N36" s="69"/>
    </row>
    <row r="37" spans="1:14" ht="11.1" customHeight="1" x14ac:dyDescent="0.25">
      <c r="A37" s="169"/>
      <c r="B37" s="124"/>
      <c r="C37" s="126"/>
      <c r="D37" s="184" t="s">
        <v>48</v>
      </c>
      <c r="E37" s="184"/>
      <c r="F37" s="95">
        <f>Scheduler!C11</f>
        <v>4.2</v>
      </c>
      <c r="G37" s="95">
        <f>Scheduler!H11</f>
        <v>4.2</v>
      </c>
      <c r="H37" s="95">
        <f>Scheduler!M11</f>
        <v>6.6</v>
      </c>
      <c r="I37" s="95">
        <f>Scheduler!R11</f>
        <v>6.2</v>
      </c>
      <c r="J37" s="95">
        <f>Scheduler!W11</f>
        <v>10.199999999999999</v>
      </c>
      <c r="K37" s="95">
        <f>Scheduler!AB11</f>
        <v>8.1999999999999993</v>
      </c>
      <c r="L37" s="95">
        <f>Scheduler!AG11</f>
        <v>6.4</v>
      </c>
      <c r="N37" s="69"/>
    </row>
    <row r="38" spans="1:14" ht="11.1" customHeight="1" x14ac:dyDescent="0.25">
      <c r="A38" s="169"/>
      <c r="B38" s="124"/>
      <c r="C38" s="126"/>
      <c r="D38" s="184" t="s">
        <v>67</v>
      </c>
      <c r="E38" s="184"/>
      <c r="F38" s="104">
        <f>MAX(F59:F69)</f>
        <v>4</v>
      </c>
      <c r="G38" s="104">
        <f t="shared" ref="G38:L38" si="5">MAX(G59:G69)</f>
        <v>4</v>
      </c>
      <c r="H38" s="104">
        <f t="shared" si="5"/>
        <v>6</v>
      </c>
      <c r="I38" s="104">
        <f t="shared" si="5"/>
        <v>6</v>
      </c>
      <c r="J38" s="104">
        <f t="shared" si="5"/>
        <v>10</v>
      </c>
      <c r="K38" s="104">
        <f t="shared" si="5"/>
        <v>8</v>
      </c>
      <c r="L38" s="104">
        <f t="shared" si="5"/>
        <v>6</v>
      </c>
      <c r="N38" s="69"/>
    </row>
    <row r="39" spans="1:14" ht="11.1" customHeight="1" x14ac:dyDescent="0.25">
      <c r="A39" s="125"/>
      <c r="B39" s="60"/>
      <c r="C39" s="125"/>
      <c r="E39" s="8"/>
      <c r="F39" s="85" t="s">
        <v>38</v>
      </c>
      <c r="G39" s="86" t="s">
        <v>40</v>
      </c>
      <c r="H39" s="87" t="s">
        <v>7</v>
      </c>
      <c r="I39" s="135" t="s">
        <v>39</v>
      </c>
      <c r="J39" s="88" t="s">
        <v>42</v>
      </c>
      <c r="K39" s="89" t="s">
        <v>41</v>
      </c>
      <c r="L39" s="90" t="s">
        <v>43</v>
      </c>
      <c r="N39" s="69"/>
    </row>
    <row r="40" spans="1:14" ht="11.1" customHeight="1" x14ac:dyDescent="0.25">
      <c r="A40" s="60"/>
      <c r="B40" s="60"/>
      <c r="C40" s="125"/>
      <c r="F40" s="15"/>
      <c r="G40" s="15"/>
      <c r="H40" s="15"/>
      <c r="I40" s="16"/>
      <c r="J40" s="15"/>
      <c r="K40" s="182"/>
      <c r="L40" s="183"/>
      <c r="N40" s="69"/>
    </row>
    <row r="41" spans="1:14" ht="11.1" customHeight="1" x14ac:dyDescent="0.25">
      <c r="A41" s="60"/>
      <c r="B41" s="60"/>
      <c r="C41" s="125"/>
      <c r="D41" s="167" t="s">
        <v>50</v>
      </c>
      <c r="E41" s="3"/>
      <c r="F41" s="2" t="s">
        <v>30</v>
      </c>
      <c r="G41" s="4" t="s">
        <v>45</v>
      </c>
      <c r="H41" s="4" t="s">
        <v>32</v>
      </c>
      <c r="I41" s="5" t="s">
        <v>46</v>
      </c>
      <c r="J41" s="6" t="s">
        <v>34</v>
      </c>
      <c r="K41" s="5" t="s">
        <v>35</v>
      </c>
      <c r="L41" s="6" t="s">
        <v>36</v>
      </c>
    </row>
    <row r="42" spans="1:14" ht="11.1" customHeight="1" x14ac:dyDescent="0.25">
      <c r="A42" s="60"/>
      <c r="B42" s="60"/>
      <c r="C42" s="125"/>
      <c r="D42" s="168"/>
      <c r="E42" s="101" t="s">
        <v>44</v>
      </c>
      <c r="F42" s="99">
        <f t="shared" ref="F42:L42" si="6">SUMPRODUCT(COUNTIF(F$4:F$17,$A$68:$A$101))</f>
        <v>1</v>
      </c>
      <c r="G42" s="99">
        <f t="shared" si="6"/>
        <v>1</v>
      </c>
      <c r="H42" s="99">
        <f t="shared" si="6"/>
        <v>1</v>
      </c>
      <c r="I42" s="99">
        <f t="shared" si="6"/>
        <v>1</v>
      </c>
      <c r="J42" s="99">
        <f t="shared" si="6"/>
        <v>2</v>
      </c>
      <c r="K42" s="99">
        <f t="shared" si="6"/>
        <v>2</v>
      </c>
      <c r="L42" s="99">
        <f t="shared" si="6"/>
        <v>1</v>
      </c>
    </row>
    <row r="43" spans="1:14" ht="11.1" customHeight="1" x14ac:dyDescent="0.25">
      <c r="A43" s="60"/>
      <c r="B43" s="60"/>
      <c r="C43" s="125"/>
      <c r="D43" s="168"/>
      <c r="E43" s="102">
        <v>0.16666666666666666</v>
      </c>
      <c r="F43" s="100">
        <f t="shared" ref="F43:F51" si="7">F42+COUNTIF(F$4:F$17,$E43)-COUNTIF(F$52:F$55,$E43)</f>
        <v>2</v>
      </c>
      <c r="G43" s="100">
        <f t="shared" ref="G43:G51" si="8">G42+COUNTIF(G$4:G$17,$E43)-COUNTIF(G$52:G$55,$E43)</f>
        <v>1</v>
      </c>
      <c r="H43" s="100">
        <f t="shared" ref="H43:H51" si="9">H42+COUNTIF(H$4:H$17,$E43)-COUNTIF(H$52:H$55,$E43)</f>
        <v>2</v>
      </c>
      <c r="I43" s="100">
        <f t="shared" ref="I43:I51" si="10">I42+COUNTIF(I$4:I$17,$E43)-COUNTIF(I$52:I$55,$E43)</f>
        <v>2</v>
      </c>
      <c r="J43" s="100">
        <f t="shared" ref="J43:J51" si="11">J42+COUNTIF(J$4:J$17,$E43)-COUNTIF(J$52:J$55,$E43)</f>
        <v>3</v>
      </c>
      <c r="K43" s="100">
        <f t="shared" ref="K43:K51" si="12">K42+COUNTIF(K$4:K$17,$E43)-COUNTIF(K$52:K$55,$E43)</f>
        <v>3</v>
      </c>
      <c r="L43" s="100">
        <f t="shared" ref="L43:L51" si="13">L42+COUNTIF(L$4:L$17,$E43)-COUNTIF(L$52:L$55,$E43)</f>
        <v>2</v>
      </c>
    </row>
    <row r="44" spans="1:14" ht="11.1" customHeight="1" x14ac:dyDescent="0.25">
      <c r="A44" s="60"/>
      <c r="B44" s="60"/>
      <c r="C44" s="125"/>
      <c r="D44" s="168"/>
      <c r="E44" s="102">
        <v>0.17708333333333334</v>
      </c>
      <c r="F44" s="100">
        <f t="shared" si="7"/>
        <v>2</v>
      </c>
      <c r="G44" s="100">
        <f t="shared" si="8"/>
        <v>1</v>
      </c>
      <c r="H44" s="100">
        <f t="shared" si="9"/>
        <v>2</v>
      </c>
      <c r="I44" s="100">
        <f t="shared" si="10"/>
        <v>2</v>
      </c>
      <c r="J44" s="100">
        <f t="shared" si="11"/>
        <v>3</v>
      </c>
      <c r="K44" s="100">
        <f t="shared" si="12"/>
        <v>3</v>
      </c>
      <c r="L44" s="100">
        <f t="shared" si="13"/>
        <v>2</v>
      </c>
    </row>
    <row r="45" spans="1:14" ht="11.1" customHeight="1" x14ac:dyDescent="0.25">
      <c r="A45" s="60"/>
      <c r="B45" s="60"/>
      <c r="C45" s="125"/>
      <c r="D45" s="168"/>
      <c r="E45" s="102">
        <v>0.1875</v>
      </c>
      <c r="F45" s="100">
        <f t="shared" si="7"/>
        <v>2</v>
      </c>
      <c r="G45" s="100">
        <f t="shared" si="8"/>
        <v>1</v>
      </c>
      <c r="H45" s="100">
        <f t="shared" si="9"/>
        <v>2</v>
      </c>
      <c r="I45" s="100">
        <f t="shared" si="10"/>
        <v>2</v>
      </c>
      <c r="J45" s="100">
        <f t="shared" si="11"/>
        <v>3</v>
      </c>
      <c r="K45" s="100">
        <f t="shared" si="12"/>
        <v>3</v>
      </c>
      <c r="L45" s="100">
        <f t="shared" si="13"/>
        <v>2</v>
      </c>
    </row>
    <row r="46" spans="1:14" ht="11.1" customHeight="1" x14ac:dyDescent="0.25">
      <c r="A46" s="60"/>
      <c r="B46" s="60"/>
      <c r="C46" s="125"/>
      <c r="D46" s="168"/>
      <c r="E46" s="102">
        <v>0.19791666666666699</v>
      </c>
      <c r="F46" s="100">
        <f t="shared" si="7"/>
        <v>2</v>
      </c>
      <c r="G46" s="100">
        <f t="shared" si="8"/>
        <v>1</v>
      </c>
      <c r="H46" s="100">
        <f t="shared" si="9"/>
        <v>2</v>
      </c>
      <c r="I46" s="100">
        <f t="shared" si="10"/>
        <v>2</v>
      </c>
      <c r="J46" s="100">
        <f t="shared" si="11"/>
        <v>3</v>
      </c>
      <c r="K46" s="100">
        <f t="shared" si="12"/>
        <v>3</v>
      </c>
      <c r="L46" s="100">
        <f t="shared" si="13"/>
        <v>2</v>
      </c>
    </row>
    <row r="47" spans="1:14" ht="11.1" customHeight="1" x14ac:dyDescent="0.25">
      <c r="A47" s="60"/>
      <c r="B47" s="60"/>
      <c r="C47" s="125"/>
      <c r="D47" s="168"/>
      <c r="E47" s="102">
        <v>0.20833333333333301</v>
      </c>
      <c r="F47" s="100">
        <f t="shared" si="7"/>
        <v>3</v>
      </c>
      <c r="G47" s="100">
        <f t="shared" si="8"/>
        <v>2</v>
      </c>
      <c r="H47" s="100">
        <f t="shared" si="9"/>
        <v>2</v>
      </c>
      <c r="I47" s="100">
        <f t="shared" si="10"/>
        <v>2</v>
      </c>
      <c r="J47" s="100">
        <f t="shared" si="11"/>
        <v>3</v>
      </c>
      <c r="K47" s="100">
        <f t="shared" si="12"/>
        <v>5</v>
      </c>
      <c r="L47" s="100">
        <f t="shared" si="13"/>
        <v>2</v>
      </c>
    </row>
    <row r="48" spans="1:14" ht="11.1" customHeight="1" x14ac:dyDescent="0.25">
      <c r="A48" s="125"/>
      <c r="B48" s="60"/>
      <c r="C48" s="125"/>
      <c r="D48" s="168"/>
      <c r="E48" s="102">
        <v>0.21875</v>
      </c>
      <c r="F48" s="100">
        <f t="shared" si="7"/>
        <v>2</v>
      </c>
      <c r="G48" s="100">
        <f t="shared" si="8"/>
        <v>2</v>
      </c>
      <c r="H48" s="100">
        <f t="shared" si="9"/>
        <v>2</v>
      </c>
      <c r="I48" s="100">
        <f t="shared" si="10"/>
        <v>2</v>
      </c>
      <c r="J48" s="100">
        <f t="shared" si="11"/>
        <v>4</v>
      </c>
      <c r="K48" s="100">
        <f t="shared" si="12"/>
        <v>5</v>
      </c>
      <c r="L48" s="100">
        <f t="shared" si="13"/>
        <v>2</v>
      </c>
    </row>
    <row r="49" spans="1:12" ht="11.1" customHeight="1" x14ac:dyDescent="0.25">
      <c r="A49" s="60"/>
      <c r="B49" s="60"/>
      <c r="C49" s="125"/>
      <c r="D49" s="168"/>
      <c r="E49" s="102">
        <v>0.22916666666666699</v>
      </c>
      <c r="F49" s="100">
        <f t="shared" si="7"/>
        <v>3</v>
      </c>
      <c r="G49" s="100">
        <f t="shared" si="8"/>
        <v>3</v>
      </c>
      <c r="H49" s="100">
        <f t="shared" si="9"/>
        <v>3</v>
      </c>
      <c r="I49" s="100">
        <f t="shared" si="10"/>
        <v>4</v>
      </c>
      <c r="J49" s="100">
        <f t="shared" si="11"/>
        <v>6</v>
      </c>
      <c r="K49" s="100">
        <f t="shared" si="12"/>
        <v>5</v>
      </c>
      <c r="L49" s="100">
        <f t="shared" si="13"/>
        <v>3</v>
      </c>
    </row>
    <row r="50" spans="1:12" ht="11.1" customHeight="1" x14ac:dyDescent="0.25">
      <c r="A50" s="60"/>
      <c r="B50" s="60"/>
      <c r="C50" s="125"/>
      <c r="D50" s="168"/>
      <c r="E50" s="102">
        <v>0.23958333333333301</v>
      </c>
      <c r="F50" s="100">
        <f t="shared" si="7"/>
        <v>3</v>
      </c>
      <c r="G50" s="100">
        <f t="shared" si="8"/>
        <v>3</v>
      </c>
      <c r="H50" s="100">
        <f t="shared" si="9"/>
        <v>3</v>
      </c>
      <c r="I50" s="100">
        <f t="shared" si="10"/>
        <v>4</v>
      </c>
      <c r="J50" s="100">
        <f t="shared" si="11"/>
        <v>6</v>
      </c>
      <c r="K50" s="100">
        <f t="shared" si="12"/>
        <v>5</v>
      </c>
      <c r="L50" s="100">
        <f t="shared" si="13"/>
        <v>3</v>
      </c>
    </row>
    <row r="51" spans="1:12" ht="11.1" customHeight="1" x14ac:dyDescent="0.25">
      <c r="A51" s="60"/>
      <c r="B51" s="60"/>
      <c r="C51" s="125"/>
      <c r="D51" s="168"/>
      <c r="E51" s="102">
        <v>0.25</v>
      </c>
      <c r="F51" s="100">
        <f t="shared" si="7"/>
        <v>3</v>
      </c>
      <c r="G51" s="100">
        <f t="shared" si="8"/>
        <v>3</v>
      </c>
      <c r="H51" s="100">
        <f t="shared" si="9"/>
        <v>3</v>
      </c>
      <c r="I51" s="100">
        <f t="shared" si="10"/>
        <v>4</v>
      </c>
      <c r="J51" s="100">
        <f t="shared" si="11"/>
        <v>6</v>
      </c>
      <c r="K51" s="100">
        <f t="shared" si="12"/>
        <v>5</v>
      </c>
      <c r="L51" s="100">
        <f t="shared" si="13"/>
        <v>3</v>
      </c>
    </row>
    <row r="52" spans="1:12" ht="11.1" customHeight="1" x14ac:dyDescent="0.25">
      <c r="A52" s="125"/>
      <c r="B52" s="125"/>
      <c r="C52" s="125"/>
      <c r="D52" s="160"/>
      <c r="E52" s="61" t="s">
        <v>54</v>
      </c>
      <c r="F52" s="62">
        <v>0.21875</v>
      </c>
      <c r="G52" s="62">
        <v>0.16666666666666666</v>
      </c>
      <c r="H52" s="62" t="s">
        <v>53</v>
      </c>
      <c r="I52" s="62" t="s">
        <v>53</v>
      </c>
      <c r="J52" s="62">
        <v>0.20833333333333334</v>
      </c>
      <c r="K52" s="62">
        <v>0.22916666666666666</v>
      </c>
      <c r="L52" s="62">
        <v>0.20833333333333334</v>
      </c>
    </row>
    <row r="53" spans="1:12" ht="11.1" customHeight="1" x14ac:dyDescent="0.25">
      <c r="A53" s="60"/>
      <c r="B53" s="60"/>
      <c r="C53" s="125"/>
      <c r="D53" s="161"/>
      <c r="E53" s="61" t="s">
        <v>55</v>
      </c>
      <c r="F53" s="62" t="s">
        <v>59</v>
      </c>
      <c r="G53" s="62" t="s">
        <v>59</v>
      </c>
      <c r="H53" s="62" t="s">
        <v>59</v>
      </c>
      <c r="I53" s="62" t="s">
        <v>59</v>
      </c>
      <c r="J53" s="62" t="s">
        <v>53</v>
      </c>
      <c r="K53" s="62" t="s">
        <v>53</v>
      </c>
      <c r="L53" s="62">
        <v>0.22916666666666666</v>
      </c>
    </row>
    <row r="54" spans="1:12" ht="11.1" customHeight="1" x14ac:dyDescent="0.25">
      <c r="A54" s="60"/>
      <c r="B54" s="60"/>
      <c r="C54" s="125"/>
      <c r="D54" s="161"/>
      <c r="E54" s="61" t="s">
        <v>56</v>
      </c>
      <c r="F54" s="62" t="s">
        <v>59</v>
      </c>
      <c r="G54" s="62" t="s">
        <v>59</v>
      </c>
      <c r="H54" s="62" t="s">
        <v>59</v>
      </c>
      <c r="I54" s="62" t="s">
        <v>59</v>
      </c>
      <c r="J54" s="62" t="s">
        <v>59</v>
      </c>
      <c r="K54" s="62" t="s">
        <v>59</v>
      </c>
      <c r="L54" s="62" t="s">
        <v>59</v>
      </c>
    </row>
    <row r="55" spans="1:12" ht="11.1" customHeight="1" x14ac:dyDescent="0.25">
      <c r="A55" s="60"/>
      <c r="B55" s="60"/>
      <c r="C55" s="125"/>
      <c r="D55" s="161"/>
      <c r="E55" s="61" t="s">
        <v>57</v>
      </c>
      <c r="F55" s="62" t="s">
        <v>59</v>
      </c>
      <c r="G55" s="62" t="s">
        <v>59</v>
      </c>
      <c r="H55" s="62" t="s">
        <v>59</v>
      </c>
      <c r="I55" s="62" t="s">
        <v>59</v>
      </c>
      <c r="J55" s="62" t="s">
        <v>59</v>
      </c>
      <c r="K55" s="62" t="s">
        <v>59</v>
      </c>
      <c r="L55" s="62" t="s">
        <v>59</v>
      </c>
    </row>
    <row r="56" spans="1:12" ht="11.1" customHeight="1" x14ac:dyDescent="0.25">
      <c r="A56" s="60"/>
      <c r="B56" s="60"/>
      <c r="C56" s="125"/>
      <c r="D56" s="55"/>
      <c r="E56" s="56"/>
      <c r="F56" s="57"/>
      <c r="G56" s="57"/>
      <c r="H56" s="57"/>
      <c r="I56" s="57"/>
      <c r="J56" s="57"/>
      <c r="K56" s="57"/>
      <c r="L56" s="57"/>
    </row>
    <row r="57" spans="1:12" ht="11.1" customHeight="1" x14ac:dyDescent="0.25">
      <c r="A57" s="60"/>
      <c r="B57" s="60"/>
      <c r="C57" s="125"/>
      <c r="D57" s="162" t="s">
        <v>51</v>
      </c>
      <c r="E57" s="3"/>
      <c r="F57" s="1" t="s">
        <v>30</v>
      </c>
      <c r="G57" s="4" t="s">
        <v>45</v>
      </c>
      <c r="H57" s="4" t="s">
        <v>32</v>
      </c>
      <c r="I57" s="5" t="s">
        <v>46</v>
      </c>
      <c r="J57" s="6" t="s">
        <v>34</v>
      </c>
      <c r="K57" s="5" t="s">
        <v>35</v>
      </c>
      <c r="L57" s="6" t="s">
        <v>36</v>
      </c>
    </row>
    <row r="58" spans="1:12" ht="11.1" customHeight="1" x14ac:dyDescent="0.25">
      <c r="A58" s="60"/>
      <c r="B58" s="60"/>
      <c r="C58" s="123"/>
      <c r="D58" s="163"/>
      <c r="E58" s="103" t="s">
        <v>44</v>
      </c>
      <c r="F58" s="18">
        <f t="shared" ref="F58:L58" si="14">SUMPRODUCT(COUNTIF(F$21:F$36,$A$77:$A$101))</f>
        <v>1</v>
      </c>
      <c r="G58" s="18">
        <f t="shared" si="14"/>
        <v>1</v>
      </c>
      <c r="H58" s="18">
        <f t="shared" si="14"/>
        <v>2</v>
      </c>
      <c r="I58" s="18">
        <f t="shared" si="14"/>
        <v>2</v>
      </c>
      <c r="J58" s="18">
        <f t="shared" si="14"/>
        <v>2</v>
      </c>
      <c r="K58" s="18">
        <f t="shared" si="14"/>
        <v>3</v>
      </c>
      <c r="L58" s="18">
        <f t="shared" si="14"/>
        <v>3</v>
      </c>
    </row>
    <row r="59" spans="1:12" ht="11.1" customHeight="1" x14ac:dyDescent="0.25">
      <c r="A59" s="60"/>
      <c r="B59" s="60"/>
      <c r="C59" s="60"/>
      <c r="D59" s="163"/>
      <c r="E59" s="97">
        <v>0.16666666666666666</v>
      </c>
      <c r="F59" s="96">
        <f t="shared" ref="F59:F68" si="15">F58+(COUNTIF(F$21:F$36,$E59))-COUNTIF(F$70:F$76,$E59)</f>
        <v>1</v>
      </c>
      <c r="G59" s="96">
        <f t="shared" ref="G59:G68" si="16">G58+(COUNTIF(G$21:G$36,$E59))-COUNTIF(G$70:G$76,$E59)</f>
        <v>2</v>
      </c>
      <c r="H59" s="96">
        <f t="shared" ref="H59:H68" si="17">H58+(COUNTIF(H$21:H$36,$E59))-COUNTIF(H$70:H$76,$E59)</f>
        <v>2</v>
      </c>
      <c r="I59" s="96">
        <f t="shared" ref="I59:I68" si="18">I58+(COUNTIF(I$21:I$36,$E59))-COUNTIF(I$70:I$76,$E59)</f>
        <v>2</v>
      </c>
      <c r="J59" s="96">
        <f t="shared" ref="J59:J68" si="19">J58+(COUNTIF(J$21:J$36,$E59))-COUNTIF(J$70:J$76,$E59)</f>
        <v>2</v>
      </c>
      <c r="K59" s="96">
        <f t="shared" ref="K59:K68" si="20">K58+(COUNTIF(K$21:K$36,$E59))-COUNTIF(K$70:K$76,$E59)</f>
        <v>3</v>
      </c>
      <c r="L59" s="96">
        <f t="shared" ref="L59:L68" si="21">L58+(COUNTIF(L$21:L$36,$E59))-COUNTIF(L$70:L$76,$E59)</f>
        <v>3</v>
      </c>
    </row>
    <row r="60" spans="1:12" ht="11.1" customHeight="1" x14ac:dyDescent="0.25">
      <c r="A60" s="60"/>
      <c r="B60" s="60"/>
      <c r="C60" s="60"/>
      <c r="D60" s="163"/>
      <c r="E60" s="97">
        <v>0.17708333333333334</v>
      </c>
      <c r="F60" s="96">
        <f t="shared" si="15"/>
        <v>1</v>
      </c>
      <c r="G60" s="96">
        <f t="shared" si="16"/>
        <v>2</v>
      </c>
      <c r="H60" s="96">
        <f t="shared" si="17"/>
        <v>3</v>
      </c>
      <c r="I60" s="96">
        <f t="shared" si="18"/>
        <v>2</v>
      </c>
      <c r="J60" s="96">
        <f t="shared" si="19"/>
        <v>2</v>
      </c>
      <c r="K60" s="96">
        <f t="shared" si="20"/>
        <v>3</v>
      </c>
      <c r="L60" s="96">
        <f t="shared" si="21"/>
        <v>4</v>
      </c>
    </row>
    <row r="61" spans="1:12" ht="11.45" customHeight="1" x14ac:dyDescent="0.25">
      <c r="A61" s="125"/>
      <c r="B61" s="125"/>
      <c r="C61" s="125"/>
      <c r="D61" s="163"/>
      <c r="E61" s="97">
        <v>0.1875</v>
      </c>
      <c r="F61" s="96">
        <f t="shared" si="15"/>
        <v>2</v>
      </c>
      <c r="G61" s="96">
        <f t="shared" si="16"/>
        <v>2</v>
      </c>
      <c r="H61" s="96">
        <f t="shared" si="17"/>
        <v>3</v>
      </c>
      <c r="I61" s="96">
        <f t="shared" si="18"/>
        <v>3</v>
      </c>
      <c r="J61" s="96">
        <f t="shared" si="19"/>
        <v>3</v>
      </c>
      <c r="K61" s="96">
        <f t="shared" si="20"/>
        <v>3</v>
      </c>
      <c r="L61" s="96">
        <f t="shared" si="21"/>
        <v>4</v>
      </c>
    </row>
    <row r="62" spans="1:12" ht="11.45" customHeight="1" x14ac:dyDescent="0.25">
      <c r="C62" s="60"/>
      <c r="D62" s="163"/>
      <c r="E62" s="97">
        <v>0.19791666666666666</v>
      </c>
      <c r="F62" s="96">
        <f t="shared" si="15"/>
        <v>2</v>
      </c>
      <c r="G62" s="96">
        <f t="shared" si="16"/>
        <v>2</v>
      </c>
      <c r="H62" s="96">
        <f t="shared" si="17"/>
        <v>4</v>
      </c>
      <c r="I62" s="96">
        <f t="shared" si="18"/>
        <v>3</v>
      </c>
      <c r="J62" s="96">
        <f t="shared" si="19"/>
        <v>5</v>
      </c>
      <c r="K62" s="96">
        <f t="shared" si="20"/>
        <v>4</v>
      </c>
      <c r="L62" s="96">
        <f t="shared" si="21"/>
        <v>4</v>
      </c>
    </row>
    <row r="63" spans="1:12" ht="11.1" customHeight="1" x14ac:dyDescent="0.25">
      <c r="A63" s="12"/>
      <c r="B63" s="12"/>
      <c r="D63" s="163"/>
      <c r="E63" s="97">
        <v>0.20833333333333334</v>
      </c>
      <c r="F63" s="96">
        <f t="shared" si="15"/>
        <v>2</v>
      </c>
      <c r="G63" s="96">
        <f t="shared" si="16"/>
        <v>3</v>
      </c>
      <c r="H63" s="96">
        <f t="shared" si="17"/>
        <v>4</v>
      </c>
      <c r="I63" s="96">
        <f t="shared" si="18"/>
        <v>3</v>
      </c>
      <c r="J63" s="96">
        <f t="shared" si="19"/>
        <v>7</v>
      </c>
      <c r="K63" s="96">
        <f t="shared" si="20"/>
        <v>5</v>
      </c>
      <c r="L63" s="96">
        <f t="shared" si="21"/>
        <v>4</v>
      </c>
    </row>
    <row r="64" spans="1:12" ht="11.1" customHeight="1" x14ac:dyDescent="0.25">
      <c r="A64" s="12"/>
      <c r="B64" s="12"/>
      <c r="D64" s="163"/>
      <c r="E64" s="97">
        <v>0.21875</v>
      </c>
      <c r="F64" s="96">
        <f t="shared" si="15"/>
        <v>3</v>
      </c>
      <c r="G64" s="96">
        <f t="shared" si="16"/>
        <v>3</v>
      </c>
      <c r="H64" s="96">
        <f t="shared" si="17"/>
        <v>5</v>
      </c>
      <c r="I64" s="96">
        <f t="shared" si="18"/>
        <v>4</v>
      </c>
      <c r="J64" s="96">
        <f t="shared" si="19"/>
        <v>8</v>
      </c>
      <c r="K64" s="96">
        <f t="shared" si="20"/>
        <v>6</v>
      </c>
      <c r="L64" s="96">
        <f t="shared" si="21"/>
        <v>5</v>
      </c>
    </row>
    <row r="65" spans="1:12" ht="11.1" customHeight="1" x14ac:dyDescent="0.25">
      <c r="A65" s="12"/>
      <c r="B65" s="12"/>
      <c r="C65" s="12"/>
      <c r="D65" s="163"/>
      <c r="E65" s="97">
        <v>0.22916666666666666</v>
      </c>
      <c r="F65" s="96">
        <f t="shared" si="15"/>
        <v>3</v>
      </c>
      <c r="G65" s="96">
        <f t="shared" si="16"/>
        <v>4</v>
      </c>
      <c r="H65" s="96">
        <f t="shared" si="17"/>
        <v>5</v>
      </c>
      <c r="I65" s="96">
        <f t="shared" si="18"/>
        <v>4</v>
      </c>
      <c r="J65" s="96">
        <f t="shared" si="19"/>
        <v>9</v>
      </c>
      <c r="K65" s="96">
        <f t="shared" si="20"/>
        <v>6</v>
      </c>
      <c r="L65" s="96">
        <f t="shared" si="21"/>
        <v>5</v>
      </c>
    </row>
    <row r="66" spans="1:12" ht="11.1" customHeight="1" x14ac:dyDescent="0.25">
      <c r="A66" s="60"/>
      <c r="B66" s="12"/>
      <c r="C66" s="12"/>
      <c r="D66" s="163"/>
      <c r="E66" s="97">
        <v>0.23958333333333334</v>
      </c>
      <c r="F66" s="96">
        <f t="shared" si="15"/>
        <v>3</v>
      </c>
      <c r="G66" s="96">
        <f t="shared" si="16"/>
        <v>4</v>
      </c>
      <c r="H66" s="96">
        <f t="shared" si="17"/>
        <v>6</v>
      </c>
      <c r="I66" s="96">
        <f t="shared" si="18"/>
        <v>4</v>
      </c>
      <c r="J66" s="96">
        <f t="shared" si="19"/>
        <v>10</v>
      </c>
      <c r="K66" s="96">
        <f t="shared" si="20"/>
        <v>6</v>
      </c>
      <c r="L66" s="96">
        <f t="shared" si="21"/>
        <v>6</v>
      </c>
    </row>
    <row r="67" spans="1:12" ht="11.1" customHeight="1" x14ac:dyDescent="0.25">
      <c r="A67" s="60"/>
      <c r="B67" s="12"/>
      <c r="C67" s="12"/>
      <c r="D67" s="163"/>
      <c r="E67" s="97">
        <v>0.25</v>
      </c>
      <c r="F67" s="96">
        <f t="shared" si="15"/>
        <v>4</v>
      </c>
      <c r="G67" s="96">
        <f t="shared" si="16"/>
        <v>4</v>
      </c>
      <c r="H67" s="96">
        <f t="shared" si="17"/>
        <v>6</v>
      </c>
      <c r="I67" s="96">
        <f t="shared" si="18"/>
        <v>6</v>
      </c>
      <c r="J67" s="96">
        <f t="shared" si="19"/>
        <v>10</v>
      </c>
      <c r="K67" s="96">
        <f t="shared" si="20"/>
        <v>7</v>
      </c>
      <c r="L67" s="96">
        <f t="shared" si="21"/>
        <v>6</v>
      </c>
    </row>
    <row r="68" spans="1:12" ht="11.1" customHeight="1" x14ac:dyDescent="0.25">
      <c r="A68" s="125"/>
      <c r="D68" s="164"/>
      <c r="E68" s="97">
        <v>0.26041666666666669</v>
      </c>
      <c r="F68" s="96">
        <f t="shared" si="15"/>
        <v>4</v>
      </c>
      <c r="G68" s="96">
        <f t="shared" si="16"/>
        <v>4</v>
      </c>
      <c r="H68" s="96">
        <f t="shared" si="17"/>
        <v>6</v>
      </c>
      <c r="I68" s="96">
        <f t="shared" si="18"/>
        <v>6</v>
      </c>
      <c r="J68" s="96">
        <f t="shared" si="19"/>
        <v>10</v>
      </c>
      <c r="K68" s="96">
        <f t="shared" si="20"/>
        <v>7</v>
      </c>
      <c r="L68" s="96">
        <f t="shared" si="21"/>
        <v>6</v>
      </c>
    </row>
    <row r="69" spans="1:12" ht="11.1" customHeight="1" x14ac:dyDescent="0.25">
      <c r="D69" s="164"/>
      <c r="E69" s="97">
        <v>0.27083333333333331</v>
      </c>
      <c r="F69" s="96">
        <f t="shared" ref="F69:L69" si="22">F68+(COUNTIF(F$21:F$36,$E69))-COUNTIF(F$70:F$76,$E69)+SUMPRODUCT(COUNTIF(F$21:F$36,$A$63:$A$76))</f>
        <v>4</v>
      </c>
      <c r="G69" s="96">
        <f t="shared" si="22"/>
        <v>4</v>
      </c>
      <c r="H69" s="96">
        <f t="shared" si="22"/>
        <v>6</v>
      </c>
      <c r="I69" s="96">
        <f t="shared" si="22"/>
        <v>6</v>
      </c>
      <c r="J69" s="96">
        <f t="shared" si="22"/>
        <v>10</v>
      </c>
      <c r="K69" s="96">
        <f t="shared" si="22"/>
        <v>8</v>
      </c>
      <c r="L69" s="96">
        <f t="shared" si="22"/>
        <v>6</v>
      </c>
    </row>
    <row r="70" spans="1:12" ht="11.1" customHeight="1" x14ac:dyDescent="0.25">
      <c r="A70" s="12"/>
      <c r="C70" s="17"/>
      <c r="D70" s="157"/>
      <c r="E70" s="61" t="s">
        <v>54</v>
      </c>
      <c r="F70" s="62">
        <v>0.22916666666666666</v>
      </c>
      <c r="G70" s="62" t="s">
        <v>53</v>
      </c>
      <c r="H70" s="62" t="s">
        <v>53</v>
      </c>
      <c r="I70" s="62" t="s">
        <v>53</v>
      </c>
      <c r="J70" s="62">
        <v>0.27083333333333331</v>
      </c>
      <c r="K70" s="62" t="s">
        <v>53</v>
      </c>
      <c r="L70" s="62">
        <v>0.21875</v>
      </c>
    </row>
    <row r="71" spans="1:12" ht="11.1" customHeight="1" x14ac:dyDescent="0.25">
      <c r="A71" s="12"/>
      <c r="C71" s="17"/>
      <c r="D71" s="158"/>
      <c r="E71" s="61" t="s">
        <v>55</v>
      </c>
      <c r="F71" s="62" t="s">
        <v>59</v>
      </c>
      <c r="G71" s="62" t="s">
        <v>59</v>
      </c>
      <c r="H71" s="62" t="s">
        <v>53</v>
      </c>
      <c r="I71" s="62" t="s">
        <v>53</v>
      </c>
      <c r="J71" s="62" t="s">
        <v>53</v>
      </c>
      <c r="K71" s="62" t="s">
        <v>53</v>
      </c>
      <c r="L71" s="62" t="s">
        <v>53</v>
      </c>
    </row>
    <row r="72" spans="1:12" ht="11.1" customHeight="1" x14ac:dyDescent="0.25">
      <c r="A72" s="12"/>
      <c r="C72" s="17"/>
      <c r="D72" s="158"/>
      <c r="E72" s="61" t="s">
        <v>56</v>
      </c>
      <c r="F72" s="62" t="s">
        <v>59</v>
      </c>
      <c r="G72" s="62" t="s">
        <v>59</v>
      </c>
      <c r="H72" s="62" t="s">
        <v>59</v>
      </c>
      <c r="I72" s="62" t="s">
        <v>59</v>
      </c>
      <c r="J72" s="62" t="s">
        <v>59</v>
      </c>
      <c r="K72" s="62" t="s">
        <v>53</v>
      </c>
      <c r="L72" s="62" t="s">
        <v>53</v>
      </c>
    </row>
    <row r="73" spans="1:12" ht="11.1" customHeight="1" x14ac:dyDescent="0.25">
      <c r="A73" s="98">
        <v>0.36458333333333298</v>
      </c>
      <c r="C73" s="17"/>
      <c r="D73" s="158"/>
      <c r="E73" s="61" t="s">
        <v>57</v>
      </c>
      <c r="F73" s="62" t="s">
        <v>59</v>
      </c>
      <c r="G73" s="62" t="s">
        <v>59</v>
      </c>
      <c r="H73" s="62" t="s">
        <v>59</v>
      </c>
      <c r="I73" s="62" t="s">
        <v>59</v>
      </c>
      <c r="J73" s="62" t="s">
        <v>59</v>
      </c>
      <c r="K73" s="62" t="s">
        <v>59</v>
      </c>
      <c r="L73" s="62" t="s">
        <v>59</v>
      </c>
    </row>
    <row r="74" spans="1:12" ht="11.1" hidden="1" customHeight="1" x14ac:dyDescent="0.25">
      <c r="A74" s="98">
        <v>0.375</v>
      </c>
      <c r="C74" s="17"/>
      <c r="D74" s="158"/>
      <c r="E74" s="61" t="s">
        <v>58</v>
      </c>
      <c r="F74" s="62" t="s">
        <v>59</v>
      </c>
      <c r="G74" s="62" t="s">
        <v>59</v>
      </c>
      <c r="H74" s="62" t="s">
        <v>59</v>
      </c>
      <c r="I74" s="62" t="s">
        <v>59</v>
      </c>
      <c r="J74" s="62" t="s">
        <v>59</v>
      </c>
      <c r="K74" s="62" t="s">
        <v>59</v>
      </c>
      <c r="L74" s="62" t="s">
        <v>59</v>
      </c>
    </row>
    <row r="75" spans="1:12" ht="11.1" hidden="1" customHeight="1" x14ac:dyDescent="0.25">
      <c r="A75" s="98">
        <v>0.38541666666666702</v>
      </c>
      <c r="C75" s="17"/>
      <c r="D75" s="159"/>
      <c r="E75" s="61" t="s">
        <v>69</v>
      </c>
      <c r="F75" s="62" t="s">
        <v>59</v>
      </c>
      <c r="G75" s="62" t="s">
        <v>59</v>
      </c>
      <c r="H75" s="62" t="s">
        <v>59</v>
      </c>
      <c r="I75" s="62" t="s">
        <v>59</v>
      </c>
      <c r="J75" s="62" t="s">
        <v>59</v>
      </c>
      <c r="K75" s="62" t="s">
        <v>59</v>
      </c>
      <c r="L75" s="62" t="s">
        <v>59</v>
      </c>
    </row>
    <row r="76" spans="1:12" s="53" customFormat="1" ht="11.1" customHeight="1" x14ac:dyDescent="0.25">
      <c r="A76" s="98">
        <v>0.39583333333333298</v>
      </c>
      <c r="C76" s="54"/>
      <c r="D76" s="159"/>
      <c r="E76" s="61" t="s">
        <v>70</v>
      </c>
      <c r="F76" s="62" t="s">
        <v>59</v>
      </c>
      <c r="G76" s="62" t="s">
        <v>59</v>
      </c>
      <c r="H76" s="62" t="s">
        <v>59</v>
      </c>
      <c r="I76" s="62" t="s">
        <v>59</v>
      </c>
      <c r="J76" s="62" t="s">
        <v>59</v>
      </c>
      <c r="K76" s="62" t="s">
        <v>59</v>
      </c>
      <c r="L76" s="62" t="s">
        <v>59</v>
      </c>
    </row>
    <row r="77" spans="1:12" ht="11.1" customHeight="1" x14ac:dyDescent="0.25">
      <c r="A77" s="98">
        <v>0.40625</v>
      </c>
      <c r="B77" s="53"/>
    </row>
    <row r="78" spans="1:12" ht="11.1" customHeight="1" x14ac:dyDescent="0.25">
      <c r="A78" s="98">
        <v>0.41666666666666669</v>
      </c>
      <c r="B78" s="53"/>
    </row>
    <row r="79" spans="1:12" ht="11.1" customHeight="1" x14ac:dyDescent="0.25">
      <c r="A79" s="98">
        <v>0.42708333333333298</v>
      </c>
      <c r="B79" s="58">
        <v>0.16666666666666666</v>
      </c>
    </row>
    <row r="80" spans="1:12" ht="11.1" customHeight="1" x14ac:dyDescent="0.25">
      <c r="A80" s="98">
        <v>0.4375</v>
      </c>
      <c r="B80" s="58">
        <v>0.17708333333333334</v>
      </c>
    </row>
    <row r="81" spans="1:3" ht="11.1" customHeight="1" x14ac:dyDescent="0.25">
      <c r="A81" s="98">
        <v>0.44791666666666702</v>
      </c>
      <c r="B81" s="58">
        <v>0.1875</v>
      </c>
    </row>
    <row r="82" spans="1:3" ht="11.1" customHeight="1" x14ac:dyDescent="0.25">
      <c r="A82" s="98">
        <v>0.45833333333333298</v>
      </c>
      <c r="B82" s="58">
        <v>0.19791666666666666</v>
      </c>
    </row>
    <row r="83" spans="1:3" ht="11.1" customHeight="1" x14ac:dyDescent="0.25">
      <c r="A83" s="98">
        <v>0.46875</v>
      </c>
      <c r="B83" s="58">
        <v>0.20833333333333334</v>
      </c>
    </row>
    <row r="84" spans="1:3" ht="11.1" customHeight="1" x14ac:dyDescent="0.25">
      <c r="A84" s="98">
        <v>0.47916666666666702</v>
      </c>
      <c r="B84" s="58">
        <v>0.21875</v>
      </c>
    </row>
    <row r="85" spans="1:3" ht="11.1" customHeight="1" x14ac:dyDescent="0.25">
      <c r="A85" s="98">
        <v>0.48958333333333298</v>
      </c>
      <c r="B85" s="58">
        <v>0.22916666666666666</v>
      </c>
    </row>
    <row r="86" spans="1:3" ht="11.1" customHeight="1" x14ac:dyDescent="0.25">
      <c r="A86" s="98">
        <v>0.5</v>
      </c>
      <c r="B86" s="58">
        <v>0.23958333333333334</v>
      </c>
    </row>
    <row r="87" spans="1:3" ht="11.1" customHeight="1" x14ac:dyDescent="0.25">
      <c r="A87" s="98">
        <v>0.51041666666666696</v>
      </c>
      <c r="B87" s="58">
        <v>0.25</v>
      </c>
    </row>
    <row r="88" spans="1:3" ht="11.1" customHeight="1" x14ac:dyDescent="0.25">
      <c r="A88" s="98">
        <v>0.52083333333333404</v>
      </c>
      <c r="B88" s="58">
        <v>0.26041666666666669</v>
      </c>
    </row>
    <row r="89" spans="1:3" ht="11.1" customHeight="1" x14ac:dyDescent="0.25">
      <c r="A89" s="98">
        <v>0.53125</v>
      </c>
      <c r="B89" s="58">
        <v>0.27083333333333331</v>
      </c>
      <c r="C89" s="53"/>
    </row>
    <row r="90" spans="1:3" ht="11.1" customHeight="1" x14ac:dyDescent="0.25">
      <c r="A90" s="98">
        <v>0.54166666666666696</v>
      </c>
      <c r="B90" s="48" t="s">
        <v>53</v>
      </c>
      <c r="C90" s="53"/>
    </row>
    <row r="91" spans="1:3" ht="11.1" customHeight="1" x14ac:dyDescent="0.25">
      <c r="A91" s="98">
        <v>0.55208333333333404</v>
      </c>
      <c r="B91" s="59" t="s">
        <v>59</v>
      </c>
      <c r="C91" s="53"/>
    </row>
    <row r="92" spans="1:3" ht="11.1" customHeight="1" x14ac:dyDescent="0.25">
      <c r="A92" s="98">
        <v>0.5625</v>
      </c>
      <c r="B92" s="53"/>
    </row>
    <row r="93" spans="1:3" ht="11.1" customHeight="1" x14ac:dyDescent="0.25">
      <c r="A93" s="98">
        <v>0.57291666666666696</v>
      </c>
      <c r="B93" s="53"/>
    </row>
    <row r="94" spans="1:3" ht="11.1" hidden="1" customHeight="1" x14ac:dyDescent="0.25">
      <c r="A94" s="98">
        <v>0.58333333333333404</v>
      </c>
      <c r="B94" s="53"/>
    </row>
    <row r="95" spans="1:3" ht="11.1" hidden="1" customHeight="1" x14ac:dyDescent="0.25">
      <c r="A95" s="98">
        <v>0.59375</v>
      </c>
      <c r="B95" s="53"/>
    </row>
    <row r="96" spans="1:3" ht="10.5" hidden="1" customHeight="1" x14ac:dyDescent="0.25">
      <c r="A96" s="98">
        <v>0.60416666666666696</v>
      </c>
      <c r="B96" s="53"/>
    </row>
    <row r="97" spans="1:1" ht="11.1" customHeight="1" x14ac:dyDescent="0.25">
      <c r="A97" s="98">
        <v>0.61458333333333404</v>
      </c>
    </row>
    <row r="98" spans="1:1" ht="11.1" customHeight="1" x14ac:dyDescent="0.25">
      <c r="A98" s="98">
        <v>0.625</v>
      </c>
    </row>
    <row r="99" spans="1:1" ht="11.1" customHeight="1" x14ac:dyDescent="0.25">
      <c r="A99" s="98">
        <v>0.63541666666666696</v>
      </c>
    </row>
    <row r="100" spans="1:1" ht="11.1" customHeight="1" x14ac:dyDescent="0.25">
      <c r="A100" s="98">
        <v>0.64583333333333404</v>
      </c>
    </row>
    <row r="101" spans="1:1" ht="11.1" customHeight="1" x14ac:dyDescent="0.25">
      <c r="A101" s="98">
        <v>0.65625</v>
      </c>
    </row>
    <row r="102" spans="1:1" ht="11.1" customHeight="1" x14ac:dyDescent="0.25">
      <c r="A102" s="98">
        <v>0.66666666666666696</v>
      </c>
    </row>
    <row r="103" spans="1:1" ht="11.1" customHeight="1" x14ac:dyDescent="0.25">
      <c r="A103" s="98">
        <v>0.67708333333333404</v>
      </c>
    </row>
    <row r="104" spans="1:1" ht="11.1" customHeight="1" x14ac:dyDescent="0.25">
      <c r="A104" s="98">
        <v>0.687500000000001</v>
      </c>
    </row>
    <row r="105" spans="1:1" ht="11.1" customHeight="1" x14ac:dyDescent="0.25">
      <c r="A105" s="98">
        <v>0.69791666666666796</v>
      </c>
    </row>
    <row r="106" spans="1:1" ht="11.1" customHeight="1" x14ac:dyDescent="0.25">
      <c r="A106" s="98">
        <v>0.70833333333333504</v>
      </c>
    </row>
    <row r="107" spans="1:1" ht="11.1" customHeight="1" x14ac:dyDescent="0.25">
      <c r="A107" s="98">
        <v>0.718750000000002</v>
      </c>
    </row>
    <row r="108" spans="1:1" ht="11.1" customHeight="1" x14ac:dyDescent="0.25">
      <c r="A108" s="98">
        <v>0.72916666666666896</v>
      </c>
    </row>
    <row r="109" spans="1:1" ht="11.1" customHeight="1" x14ac:dyDescent="0.25">
      <c r="A109" s="98">
        <v>0.73958333333333603</v>
      </c>
    </row>
    <row r="110" spans="1:1" ht="11.1" customHeight="1" x14ac:dyDescent="0.25">
      <c r="A110" s="98">
        <v>0.750000000000003</v>
      </c>
    </row>
    <row r="111" spans="1:1" ht="11.1" customHeight="1" x14ac:dyDescent="0.25">
      <c r="A111" s="98">
        <v>0.76041666666666996</v>
      </c>
    </row>
    <row r="112" spans="1:1" ht="11.1" customHeight="1" x14ac:dyDescent="0.25">
      <c r="A112" s="98">
        <v>0.77083333333333703</v>
      </c>
    </row>
    <row r="113" spans="1:1" ht="11.1" customHeight="1" x14ac:dyDescent="0.25">
      <c r="A113" s="98">
        <v>0.781250000000004</v>
      </c>
    </row>
    <row r="114" spans="1:1" ht="11.1" customHeight="1" x14ac:dyDescent="0.25">
      <c r="A114" s="98">
        <v>0.79166666666667096</v>
      </c>
    </row>
    <row r="115" spans="1:1" ht="11.1" customHeight="1" x14ac:dyDescent="0.25">
      <c r="A115" s="98">
        <v>0.80208333333333703</v>
      </c>
    </row>
    <row r="116" spans="1:1" ht="11.1" customHeight="1" x14ac:dyDescent="0.25">
      <c r="A116" s="98">
        <v>0.812500000000004</v>
      </c>
    </row>
    <row r="117" spans="1:1" ht="11.1" customHeight="1" x14ac:dyDescent="0.25">
      <c r="A117" s="98">
        <v>0.82291666666667096</v>
      </c>
    </row>
    <row r="118" spans="1:1" ht="11.1" customHeight="1" x14ac:dyDescent="0.25">
      <c r="A118" s="98">
        <v>0.83333333333333803</v>
      </c>
    </row>
    <row r="119" spans="1:1" ht="11.1" customHeight="1" x14ac:dyDescent="0.25">
      <c r="A119" s="98">
        <v>0.843750000000005</v>
      </c>
    </row>
    <row r="120" spans="1:1" ht="11.1" customHeight="1" x14ac:dyDescent="0.25">
      <c r="A120" s="98">
        <v>0.85416666666667196</v>
      </c>
    </row>
    <row r="121" spans="1:1" ht="11.1" customHeight="1" x14ac:dyDescent="0.25">
      <c r="A121" s="98">
        <v>0.86458333333333903</v>
      </c>
    </row>
    <row r="122" spans="1:1" ht="11.1" customHeight="1" x14ac:dyDescent="0.25">
      <c r="A122" s="98">
        <v>0.875000000000006</v>
      </c>
    </row>
  </sheetData>
  <mergeCells count="43">
    <mergeCell ref="H2:J2"/>
    <mergeCell ref="K2:L2"/>
    <mergeCell ref="K40:L40"/>
    <mergeCell ref="D18:E18"/>
    <mergeCell ref="D37:E37"/>
    <mergeCell ref="D36:E36"/>
    <mergeCell ref="D25:E25"/>
    <mergeCell ref="D26:E26"/>
    <mergeCell ref="D30:E30"/>
    <mergeCell ref="D21:E21"/>
    <mergeCell ref="D22:E22"/>
    <mergeCell ref="D24:E24"/>
    <mergeCell ref="D35:E35"/>
    <mergeCell ref="D38:E38"/>
    <mergeCell ref="D12:E12"/>
    <mergeCell ref="D14:E14"/>
    <mergeCell ref="A21:A38"/>
    <mergeCell ref="D1:E1"/>
    <mergeCell ref="D3:E3"/>
    <mergeCell ref="D7:E7"/>
    <mergeCell ref="D6:E6"/>
    <mergeCell ref="D8:E8"/>
    <mergeCell ref="D4:E4"/>
    <mergeCell ref="D27:E27"/>
    <mergeCell ref="D28:E28"/>
    <mergeCell ref="D5:E5"/>
    <mergeCell ref="D9:E9"/>
    <mergeCell ref="D23:E23"/>
    <mergeCell ref="D11:E11"/>
    <mergeCell ref="D15:E15"/>
    <mergeCell ref="A11:A19"/>
    <mergeCell ref="A4:A9"/>
    <mergeCell ref="D17:E17"/>
    <mergeCell ref="D13:E13"/>
    <mergeCell ref="D19:E19"/>
    <mergeCell ref="D70:D76"/>
    <mergeCell ref="D52:D55"/>
    <mergeCell ref="D57:D69"/>
    <mergeCell ref="D16:E16"/>
    <mergeCell ref="D41:D51"/>
    <mergeCell ref="D29:E29"/>
    <mergeCell ref="D31:E31"/>
    <mergeCell ref="D32:E32"/>
  </mergeCells>
  <dataValidations count="1">
    <dataValidation type="list" allowBlank="1" showInputMessage="1" showErrorMessage="1" sqref="F70:L76 F52:L56">
      <formula1>OpenerCuts</formula1>
    </dataValidation>
  </dataValidations>
  <pageMargins left="0.7" right="0.7" top="0.75" bottom="0.75" header="0.3" footer="0.3"/>
  <pageSetup orientation="portrait" horizontalDpi="4294967294" verticalDpi="4294967294" r:id="rId1"/>
  <ignoredErrors>
    <ignoredError sqref="G1:L1 B35 B22:B31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1" stopIfTrue="1" id="{A332237E-5E66-4B1B-BDB8-5E5DC2953C45}">
            <xm:f>AND($F$58&gt;=(Scheduler!$C$4-0.4),$F$58&lt;=(Scheduler!$C$4+0.6))</xm:f>
            <x14:dxf>
              <font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14:cfRule type="cellIs" priority="103" stopIfTrue="1" operator="lessThan" id="{BE684E15-1102-4B6E-960F-463A519D3964}">
            <xm:f>Scheduler!$C$4-0.41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5" stopIfTrue="1" operator="greaterThan" id="{3EA94E07-C12C-4E4F-A8EA-DA3A0D2A6909}">
            <xm:f>Scheduler!$C$4+0.61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F58:L58</xm:sqref>
        </x14:conditionalFormatting>
        <x14:conditionalFormatting xmlns:xm="http://schemas.microsoft.com/office/excel/2006/main">
          <x14:cfRule type="expression" priority="97" stopIfTrue="1" id="{D6D7F8F8-A2D7-4B1B-9903-A2831CCA15B8}">
            <xm:f>AND(F59&gt;=(Scheduler!C26-0.4),(F59&lt;=Scheduler!C26+0.6))</xm:f>
            <x14:dxf>
              <font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14:cfRule type="cellIs" priority="99" stopIfTrue="1" operator="lessThan" id="{52D15DE1-1C1E-48CF-A552-71800C13087B}">
            <xm:f>Scheduler!C26-0.41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greaterThan" id="{E301C541-99DD-41B7-A33A-58E4A2A084CA}">
            <xm:f>Scheduler!C26+0.61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F59:F69</xm:sqref>
        </x14:conditionalFormatting>
        <x14:conditionalFormatting xmlns:xm="http://schemas.microsoft.com/office/excel/2006/main">
          <x14:cfRule type="cellIs" priority="94" stopIfTrue="1" operator="lessThan" id="{26B2ADC8-1CDA-40A0-BB36-F5B011D3B8B6}">
            <xm:f>Scheduler!$C$5-0.41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5" stopIfTrue="1" operator="greaterThan" id="{33AB6435-EB7E-417B-9B74-BDAA1FA19A4C}">
            <xm:f>Scheduler!$C$5+0.61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expression" priority="96" stopIfTrue="1" id="{5F4EC5C7-EF17-4B09-B223-03384A4394B0}">
            <xm:f>AND(F$42&gt;=(Scheduler!$C$5-0.4),F$42&lt;=(Scheduler!$C$5+0.61))</xm:f>
            <x14:dxf>
              <font>
                <color theme="9" tint="-0.499984740745262"/>
              </font>
              <fill>
                <patternFill>
                  <fgColor theme="9" tint="0.59996337778862885"/>
                  <bgColor theme="9" tint="0.59996337778862885"/>
                </patternFill>
              </fill>
            </x14:dxf>
          </x14:cfRule>
          <xm:sqref>F42</xm:sqref>
        </x14:conditionalFormatting>
        <x14:conditionalFormatting xmlns:xm="http://schemas.microsoft.com/office/excel/2006/main">
          <x14:cfRule type="expression" priority="91" stopIfTrue="1" id="{1569B6F4-1C42-47AF-A484-7412B4F938ED}">
            <xm:f>AND(F43&gt;=(Scheduler!D26-0.41),F43&lt;=(Scheduler!D26+0.61))</xm:f>
            <x14:dxf>
              <font>
                <color theme="9" tint="-0.499984740745262"/>
              </font>
              <fill>
                <patternFill patternType="solid">
                  <fgColor theme="9" tint="0.59996337778862885"/>
                  <bgColor theme="9" tint="0.59996337778862885"/>
                </patternFill>
              </fill>
            </x14:dxf>
          </x14:cfRule>
          <x14:cfRule type="cellIs" priority="92" stopIfTrue="1" operator="lessThan" id="{C30F04D5-A862-4204-8D05-ED4E6F4E3FAC}">
            <xm:f>Scheduler!D26-0.41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3" stopIfTrue="1" operator="greaterThan" id="{AAA6436C-3E1D-4B31-9F64-76510F57F1C9}">
            <xm:f>Scheduler!D26+0.61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F43:F51</xm:sqref>
        </x14:conditionalFormatting>
        <x14:conditionalFormatting xmlns:xm="http://schemas.microsoft.com/office/excel/2006/main">
          <x14:cfRule type="expression" priority="88" stopIfTrue="1" id="{177F747B-6907-4031-8A5E-79BEF84AB0DA}">
            <xm:f>AND($G$58&gt;=(Scheduler!$H$4-0.4),$G$58&lt;=(Scheduler!$H$4+0.6))</xm:f>
            <x14:dxf>
              <font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14:cfRule type="cellIs" priority="89" stopIfTrue="1" operator="lessThan" id="{5C282BE5-1F14-4276-AB0A-A730C1A7254C}">
            <xm:f>Scheduler!$H$4-0.41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greaterThan" id="{19E1E89B-6274-4A88-8CB4-A3A65583C2C3}">
            <xm:f>Scheduler!$H$4+0.61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expression" priority="82" stopIfTrue="1" id="{B67118CC-DBA0-4870-8E77-386615636E20}">
            <xm:f>AND($H$58&gt;=(Scheduler!$M$4-0.4),$H$58&lt;=(Scheduler!$M$4+0.6))</xm:f>
            <x14:dxf>
              <font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14:cfRule type="cellIs" priority="83" stopIfTrue="1" operator="lessThan" id="{E46836D7-78B6-4CFB-AABC-43C62E8E6710}">
            <xm:f>Scheduler!$M$4-0.41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greaterThan" id="{DEE005D2-8416-4D2B-943E-D52B62FB7698}">
            <xm:f>Scheduler!$M$4+0.61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H58</xm:sqref>
        </x14:conditionalFormatting>
        <x14:conditionalFormatting xmlns:xm="http://schemas.microsoft.com/office/excel/2006/main">
          <x14:cfRule type="expression" priority="79" stopIfTrue="1" id="{46AC7D04-786F-4C6B-9F4C-5455E361585D}">
            <xm:f>AND($I$58&gt;=(Scheduler!$R$4-0.4),$I$58&lt;=(Scheduler!$R$4+0.6))</xm:f>
            <x14:dxf>
              <font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14:cfRule type="cellIs" priority="80" stopIfTrue="1" operator="lessThan" id="{5DBE101C-940F-4522-A864-809CD0DEA82D}">
            <xm:f>Scheduler!$R$4-0.41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1" stopIfTrue="1" operator="greaterThan" id="{E3798115-181E-4E87-A62C-84D610E54AD0}">
            <xm:f>Scheduler!$R$4+0.61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I58</xm:sqref>
        </x14:conditionalFormatting>
        <x14:conditionalFormatting xmlns:xm="http://schemas.microsoft.com/office/excel/2006/main">
          <x14:cfRule type="expression" priority="76" stopIfTrue="1" id="{E31B1131-C020-49F8-9BAE-F0ACC5F280DB}">
            <xm:f>AND($J$58&gt;=(Scheduler!$W$4-0.4),$J$58&lt;=(Scheduler!$W$4+0.6))</xm:f>
            <x14:dxf>
              <font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14:cfRule type="cellIs" priority="77" stopIfTrue="1" operator="lessThan" id="{EF23EFCF-9E09-460D-AC2D-FDA6372D7184}">
            <xm:f>Scheduler!$W$4-0.41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greaterThan" id="{4C690B09-E39E-4945-9A4E-8C7CAD231C2C}">
            <xm:f>Scheduler!$W$4+0.61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J58</xm:sqref>
        </x14:conditionalFormatting>
        <x14:conditionalFormatting xmlns:xm="http://schemas.microsoft.com/office/excel/2006/main">
          <x14:cfRule type="expression" priority="73" stopIfTrue="1" id="{70AE7384-B047-423B-942B-EAF1A6BCE5F2}">
            <xm:f>AND($K$58&gt;=(Scheduler!$AB$4-0.4),$K$58&lt;=(Scheduler!$AB$4+0.6))</xm:f>
            <x14:dxf>
              <font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14:cfRule type="cellIs" priority="74" stopIfTrue="1" operator="lessThan" id="{032F0F31-DFD0-49FE-AD06-7D27265E76E7}">
            <xm:f>Scheduler!$AB$4-0.41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5" stopIfTrue="1" operator="greaterThan" id="{8274DC2A-D707-440D-AA3A-8D6E8B6AAF5E}">
            <xm:f>Scheduler!$AB$4+0.61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K58</xm:sqref>
        </x14:conditionalFormatting>
        <x14:conditionalFormatting xmlns:xm="http://schemas.microsoft.com/office/excel/2006/main">
          <x14:cfRule type="expression" priority="70" stopIfTrue="1" id="{43A22113-B96C-4A89-B828-C42073CDE771}">
            <xm:f>AND($L$58&gt;=(Scheduler!$AG$4-0.4),$L$58&lt;=(Scheduler!$AG$4+0.6))</xm:f>
            <x14:dxf>
              <font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14:cfRule type="cellIs" priority="71" stopIfTrue="1" operator="lessThan" id="{B49830D3-66E1-4089-A82A-32FE7DF84C49}">
            <xm:f>Scheduler!$AG$4-0.41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greaterThan" id="{3BACB573-2951-4B1B-8D13-F01E76B37751}">
            <xm:f>Scheduler!$AG$4+0.61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L58</xm:sqref>
        </x14:conditionalFormatting>
        <x14:conditionalFormatting xmlns:xm="http://schemas.microsoft.com/office/excel/2006/main">
          <x14:cfRule type="expression" priority="58" stopIfTrue="1" id="{C8D64163-670D-478C-ACF4-8FE5768E5E95}">
            <xm:f>AND(K59&gt;=(Scheduler!AB26-0.4),(K59&lt;=Scheduler!AB26+0.6))</xm:f>
            <x14:dxf>
              <font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14:cfRule type="cellIs" priority="59" stopIfTrue="1" operator="lessThan" id="{209F585A-8280-4A47-B5E4-EDC27F124A69}">
            <xm:f>Scheduler!AB26-0.41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greaterThan" id="{DAD6BE14-0977-401B-A99A-C760C3C08856}">
            <xm:f>Scheduler!AB26+0.61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K59:K69</xm:sqref>
        </x14:conditionalFormatting>
        <x14:conditionalFormatting xmlns:xm="http://schemas.microsoft.com/office/excel/2006/main">
          <x14:cfRule type="expression" priority="55" stopIfTrue="1" id="{F636AEC8-9354-4A75-97B1-61ADDD0A2E67}">
            <xm:f>AND(L59&gt;=(Scheduler!AG26-0.4),(L59&lt;=Scheduler!AG26+0.6))</xm:f>
            <x14:dxf>
              <font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14:cfRule type="cellIs" priority="56" stopIfTrue="1" operator="lessThan" id="{6541FA6D-475B-4EB9-BFFF-BFF560265D10}">
            <xm:f>Scheduler!AG26-0.41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7" stopIfTrue="1" operator="greaterThan" id="{F3766EFE-C368-4A34-9576-30BC0A7AE915}">
            <xm:f>Scheduler!AG26+0.61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L59:L69</xm:sqref>
        </x14:conditionalFormatting>
        <x14:conditionalFormatting xmlns:xm="http://schemas.microsoft.com/office/excel/2006/main">
          <x14:cfRule type="cellIs" priority="52" stopIfTrue="1" operator="lessThan" id="{CC747279-6D15-468F-895A-50C607AD8447}">
            <xm:f>Scheduler!$H$5-0.41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3" stopIfTrue="1" operator="greaterThan" id="{FD3CCDE9-B650-4B0E-8B7F-03CF23D92AAD}">
            <xm:f>Scheduler!$H$5+0.61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expression" priority="54" stopIfTrue="1" id="{DFBCD3A3-2770-43EE-996B-216DB2643977}">
            <xm:f>AND(G$42&gt;=(Scheduler!$H$5-0.4),G$42&lt;=(Scheduler!$H$5+0.61))</xm:f>
            <x14:dxf>
              <font>
                <color theme="9" tint="-0.499984740745262"/>
              </font>
              <fill>
                <patternFill>
                  <fgColor theme="9" tint="0.59996337778862885"/>
                  <bgColor theme="9" tint="0.59996337778862885"/>
                </patternFill>
              </fill>
            </x14:dxf>
          </x14:cfRule>
          <xm:sqref>G42</xm:sqref>
        </x14:conditionalFormatting>
        <x14:conditionalFormatting xmlns:xm="http://schemas.microsoft.com/office/excel/2006/main">
          <x14:cfRule type="cellIs" priority="49" stopIfTrue="1" operator="lessThan" id="{FF7C9328-4236-4CB8-802F-D1B575B08E51}">
            <xm:f>Scheduler!$M$5-0.41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greaterThan" id="{3BF3130C-8290-4B16-A134-43F8FD27323E}">
            <xm:f>Scheduler!$M$5+0.61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expression" priority="51" stopIfTrue="1" id="{BF536873-AEEC-4151-A7BB-A9CA692A5E4E}">
            <xm:f>AND(H$42&gt;=(Scheduler!$M$5-0.4),H$42&lt;=(Scheduler!$M$5+0.61))</xm:f>
            <x14:dxf>
              <font>
                <color theme="9" tint="-0.499984740745262"/>
              </font>
              <fill>
                <patternFill>
                  <fgColor theme="9" tint="0.59996337778862885"/>
                  <bgColor theme="9" tint="0.59996337778862885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46" stopIfTrue="1" operator="lessThan" id="{27AB2B27-F703-4F72-957F-D07D775B44B9}">
            <xm:f>Scheduler!$R$5-0.41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7" stopIfTrue="1" operator="greaterThan" id="{86280021-549A-439F-B008-D27B019FC1E2}">
            <xm:f>Scheduler!$R$5+0.61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expression" priority="48" stopIfTrue="1" id="{1D8A6DA6-59B2-44FF-897E-D8D5C9359D31}">
            <xm:f>AND(I$42&gt;=(Scheduler!$R$5-0.4),I$42&lt;=(Scheduler!$R$5+0.61))</xm:f>
            <x14:dxf>
              <font>
                <color theme="9" tint="-0.499984740745262"/>
              </font>
              <fill>
                <patternFill>
                  <fgColor theme="9" tint="0.59996337778862885"/>
                  <bgColor theme="9" tint="0.59996337778862885"/>
                </patternFill>
              </fill>
            </x14:dxf>
          </x14:cfRule>
          <xm:sqref>I42</xm:sqref>
        </x14:conditionalFormatting>
        <x14:conditionalFormatting xmlns:xm="http://schemas.microsoft.com/office/excel/2006/main">
          <x14:cfRule type="cellIs" priority="43" stopIfTrue="1" operator="lessThan" id="{D7DA64ED-9C1F-4BD1-A359-95903AED607C}">
            <xm:f>Scheduler!$W$5-0.41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greaterThan" id="{8F93D5A6-CBE0-4F9A-AE6B-52CAED88856A}">
            <xm:f>Scheduler!$W$5+0.61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expression" priority="45" stopIfTrue="1" id="{5489BF4E-4053-4142-9A75-318D295F7DD0}">
            <xm:f>AND(J$42&gt;=(Scheduler!$W$5-0.4),J$42&lt;=(Scheduler!$W$5+0.61))</xm:f>
            <x14:dxf>
              <font>
                <color theme="9" tint="-0.499984740745262"/>
              </font>
              <fill>
                <patternFill>
                  <fgColor theme="9" tint="0.59996337778862885"/>
                  <bgColor theme="9" tint="0.59996337778862885"/>
                </patternFill>
              </fill>
            </x14:dxf>
          </x14:cfRule>
          <xm:sqref>J42</xm:sqref>
        </x14:conditionalFormatting>
        <x14:conditionalFormatting xmlns:xm="http://schemas.microsoft.com/office/excel/2006/main">
          <x14:cfRule type="cellIs" priority="40" stopIfTrue="1" operator="lessThan" id="{0E285331-CAAA-46B3-8C42-DC54EA57E237}">
            <xm:f>Scheduler!$AB$5-0.41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1" stopIfTrue="1" operator="greaterThan" id="{A2A103AA-CF60-4688-ACE9-28E14745117F}">
            <xm:f>Scheduler!$AB$5+0.61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expression" priority="42" stopIfTrue="1" id="{11AC00CA-D4A0-4C8F-A665-5E3A4B6F6C0A}">
            <xm:f>AND(K$42&gt;=(Scheduler!$AB$5-0.4),K$42&lt;=(Scheduler!$AB$5+0.61))</xm:f>
            <x14:dxf>
              <font>
                <color theme="9" tint="-0.499984740745262"/>
              </font>
              <fill>
                <patternFill>
                  <fgColor theme="9" tint="0.59996337778862885"/>
                  <bgColor theme="9" tint="0.59996337778862885"/>
                </patternFill>
              </fill>
            </x14:dxf>
          </x14:cfRule>
          <xm:sqref>K42</xm:sqref>
        </x14:conditionalFormatting>
        <x14:conditionalFormatting xmlns:xm="http://schemas.microsoft.com/office/excel/2006/main">
          <x14:cfRule type="cellIs" priority="37" stopIfTrue="1" operator="lessThan" id="{E1A98941-5536-40F0-98B4-0314E7558C97}">
            <xm:f>Scheduler!$C$5-0.41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greaterThan" id="{97352C09-D0F3-4893-9621-5D2716C3A9C4}">
            <xm:f>Scheduler!$C$5+0.61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expression" priority="39" stopIfTrue="1" id="{C5E6B261-0638-4564-A742-0832A78CAC9A}">
            <xm:f>AND(L$42&gt;=(Scheduler!$C$5-0.4),L$42&lt;=(Scheduler!$C$5+0.61))</xm:f>
            <x14:dxf>
              <font>
                <color theme="9" tint="-0.499984740745262"/>
              </font>
              <fill>
                <patternFill>
                  <fgColor theme="9" tint="0.59996337778862885"/>
                  <bgColor theme="9" tint="0.59996337778862885"/>
                </patternFill>
              </fill>
            </x14:dxf>
          </x14:cfRule>
          <xm:sqref>L42</xm:sqref>
        </x14:conditionalFormatting>
        <x14:conditionalFormatting xmlns:xm="http://schemas.microsoft.com/office/excel/2006/main">
          <x14:cfRule type="expression" priority="34" stopIfTrue="1" id="{6AC44C18-E821-45D5-B399-EF85C13F563D}">
            <xm:f>AND(G43&gt;=(Scheduler!I26-0.41),G43&lt;=(Scheduler!I26+0.61))</xm:f>
            <x14:dxf>
              <font>
                <color theme="9" tint="-0.499984740745262"/>
              </font>
              <fill>
                <patternFill patternType="solid">
                  <fgColor theme="9" tint="0.59996337778862885"/>
                  <bgColor theme="9" tint="0.59996337778862885"/>
                </patternFill>
              </fill>
            </x14:dxf>
          </x14:cfRule>
          <x14:cfRule type="cellIs" priority="35" stopIfTrue="1" operator="lessThan" id="{7BA97B47-B348-476C-B2EF-8232B630E441}">
            <xm:f>Scheduler!I26-0.41</xm:f>
            <x14:dxf>
              <font>
                <color rgb="FFC00000"/>
              </font>
              <fill>
                <patternFill>
                  <bgColor rgb="FFFF9999"/>
                </patternFill>
              </fill>
            </x14:dxf>
          </x14:cfRule>
          <x14:cfRule type="cellIs" priority="36" stopIfTrue="1" operator="greaterThan" id="{683FE165-D58B-4709-B9EA-96B8C13D463A}">
            <xm:f>Scheduler!I26+0.61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G43:G51</xm:sqref>
        </x14:conditionalFormatting>
        <x14:conditionalFormatting xmlns:xm="http://schemas.microsoft.com/office/excel/2006/main">
          <x14:cfRule type="expression" priority="31" stopIfTrue="1" id="{014F992E-C023-48E7-BE25-4F7C11DE180D}">
            <xm:f>AND(H43&gt;=(Scheduler!N26-0.41),H43&lt;=(Scheduler!N26+0.61))</xm:f>
            <x14:dxf>
              <font>
                <color theme="9" tint="-0.499984740745262"/>
              </font>
              <fill>
                <patternFill patternType="solid">
                  <fgColor theme="9" tint="0.59996337778862885"/>
                  <bgColor theme="9" tint="0.59996337778862885"/>
                </patternFill>
              </fill>
            </x14:dxf>
          </x14:cfRule>
          <x14:cfRule type="cellIs" priority="32" stopIfTrue="1" operator="lessThan" id="{FC8C279E-2585-4F22-921F-F5861AE4CA35}">
            <xm:f>Scheduler!N26-0.41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" stopIfTrue="1" operator="greaterThan" id="{2DFED7A8-6DBA-419A-9C28-0B49733A763A}">
            <xm:f>Scheduler!N26+0.61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H43:H51</xm:sqref>
        </x14:conditionalFormatting>
        <x14:conditionalFormatting xmlns:xm="http://schemas.microsoft.com/office/excel/2006/main">
          <x14:cfRule type="expression" priority="28" stopIfTrue="1" id="{378C9DE9-E10F-43F2-91D6-7DF00CF47043}">
            <xm:f>AND(I43&gt;=(Scheduler!S26-0.41),I43&lt;=(Scheduler!S26+0.61))</xm:f>
            <x14:dxf>
              <font>
                <color theme="9" tint="-0.499984740745262"/>
              </font>
              <fill>
                <patternFill patternType="solid">
                  <fgColor theme="9" tint="0.59996337778862885"/>
                  <bgColor theme="9" tint="0.59996337778862885"/>
                </patternFill>
              </fill>
            </x14:dxf>
          </x14:cfRule>
          <x14:cfRule type="cellIs" priority="29" stopIfTrue="1" operator="lessThan" id="{1848E872-6E0A-4AFE-B0EC-0EAD55E208AF}">
            <xm:f>Scheduler!S26-0.41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greaterThan" id="{446A72AB-DDB4-4473-8E18-39D670B8FE01}">
            <xm:f>Scheduler!S26+0.61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I43:I51</xm:sqref>
        </x14:conditionalFormatting>
        <x14:conditionalFormatting xmlns:xm="http://schemas.microsoft.com/office/excel/2006/main">
          <x14:cfRule type="expression" priority="25" stopIfTrue="1" id="{0C61381E-C84D-4394-B58A-688769988C35}">
            <xm:f>AND(J43&gt;=(Scheduler!X26-0.41),J43&lt;=(Scheduler!X26+0.61))</xm:f>
            <x14:dxf>
              <font>
                <color theme="9" tint="-0.499984740745262"/>
              </font>
              <fill>
                <patternFill patternType="solid">
                  <fgColor theme="9" tint="0.59996337778862885"/>
                  <bgColor theme="9" tint="0.59996337778862885"/>
                </patternFill>
              </fill>
            </x14:dxf>
          </x14:cfRule>
          <x14:cfRule type="cellIs" priority="26" stopIfTrue="1" operator="lessThan" id="{20498714-2131-4F49-8C03-D94E1E32028D}">
            <xm:f>Scheduler!X26-0.41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" stopIfTrue="1" operator="greaterThan" id="{1C7603E5-CDAE-4646-BF4D-477AE4786688}">
            <xm:f>Scheduler!X26+0.61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J43:J51</xm:sqref>
        </x14:conditionalFormatting>
        <x14:conditionalFormatting xmlns:xm="http://schemas.microsoft.com/office/excel/2006/main">
          <x14:cfRule type="expression" priority="16" stopIfTrue="1" id="{A0A69941-10D0-4BDF-8522-E0CC180CD95F}">
            <xm:f>AND(K43&gt;=(Scheduler!AC26-0.41),K43&lt;=(Scheduler!AC26+0.61))</xm:f>
            <x14:dxf>
              <font>
                <color theme="9" tint="-0.499984740745262"/>
              </font>
              <fill>
                <patternFill patternType="solid">
                  <fgColor theme="9" tint="0.59996337778862885"/>
                  <bgColor theme="9" tint="0.59996337778862885"/>
                </patternFill>
              </fill>
            </x14:dxf>
          </x14:cfRule>
          <x14:cfRule type="cellIs" priority="17" stopIfTrue="1" operator="lessThan" id="{51535DCB-A60E-4D00-B5D3-73B878A5B307}">
            <xm:f>Scheduler!AC26-0.41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greaterThan" id="{0CEECB81-FC8E-44A7-A91B-10F114AC1CEE}">
            <xm:f>Scheduler!AC26+0.61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K43:K51</xm:sqref>
        </x14:conditionalFormatting>
        <x14:conditionalFormatting xmlns:xm="http://schemas.microsoft.com/office/excel/2006/main">
          <x14:cfRule type="expression" priority="13" stopIfTrue="1" id="{06279538-51A8-47A3-9F5B-4F55240176EC}">
            <xm:f>AND(L43&gt;=(Scheduler!AH26-0.41),L43&lt;=(Scheduler!AH26+0.61))</xm:f>
            <x14:dxf>
              <font>
                <color theme="9" tint="-0.499984740745262"/>
              </font>
              <fill>
                <patternFill patternType="solid">
                  <fgColor theme="9" tint="0.59996337778862885"/>
                  <bgColor theme="9" tint="0.59996337778862885"/>
                </patternFill>
              </fill>
            </x14:dxf>
          </x14:cfRule>
          <x14:cfRule type="cellIs" priority="14" stopIfTrue="1" operator="lessThan" id="{9D5343FE-7F66-4428-9609-7727433904C1}">
            <xm:f>Scheduler!AH26-0.41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" stopIfTrue="1" operator="greaterThan" id="{059B11FC-6306-457A-B07A-954FD39E4B9C}">
            <xm:f>Scheduler!AH26+0.61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L43:L51</xm:sqref>
        </x14:conditionalFormatting>
        <x14:conditionalFormatting xmlns:xm="http://schemas.microsoft.com/office/excel/2006/main">
          <x14:cfRule type="expression" priority="10" stopIfTrue="1" id="{AB66DC80-56F5-4B81-A8E1-7A5D56544799}">
            <xm:f>AND(G59&gt;=(Scheduler!H26-0.4),(G59&lt;=Scheduler!H26+0.6))</xm:f>
            <x14:dxf>
              <font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14:cfRule type="cellIs" priority="11" stopIfTrue="1" operator="lessThan" id="{14513E06-F4C8-4B8C-BB15-876374C4A9A3}">
            <xm:f>Scheduler!H26-0.41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greaterThan" id="{FD964654-53EB-43FE-9E33-DA1F1DDBF4DD}">
            <xm:f>Scheduler!H26+0.61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G59:G69</xm:sqref>
        </x14:conditionalFormatting>
        <x14:conditionalFormatting xmlns:xm="http://schemas.microsoft.com/office/excel/2006/main">
          <x14:cfRule type="expression" priority="7" stopIfTrue="1" id="{12F1FEB2-C8CB-49E8-9E43-6155C8CFCBAE}">
            <xm:f>AND(H59&gt;=(Scheduler!M26-0.4),(H59&lt;=Scheduler!M26+0.6))</xm:f>
            <x14:dxf>
              <font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14:cfRule type="cellIs" priority="8" stopIfTrue="1" operator="lessThan" id="{EA5ABFB9-88B9-4FE2-A272-6FE214AE0BC8}">
            <xm:f>Scheduler!M26-0.41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stopIfTrue="1" operator="greaterThan" id="{97545448-C47B-4DAB-BF98-B178AB9FA2B8}">
            <xm:f>Scheduler!M26+0.61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H59:H69</xm:sqref>
        </x14:conditionalFormatting>
        <x14:conditionalFormatting xmlns:xm="http://schemas.microsoft.com/office/excel/2006/main">
          <x14:cfRule type="expression" priority="4" stopIfTrue="1" id="{F0CEEA6B-2313-4D63-8331-D3CFCA99966A}">
            <xm:f>AND(I59&gt;=(Scheduler!R26-0.4),(I59&lt;=Scheduler!R26+0.6))</xm:f>
            <x14:dxf>
              <font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14:cfRule type="cellIs" priority="5" stopIfTrue="1" operator="lessThan" id="{5C2360BB-52AA-4AF2-AA40-630B76BA3785}">
            <xm:f>Scheduler!R26-0.41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greaterThan" id="{189F00B6-D2F8-4F68-ADD9-162115D93DB9}">
            <xm:f>Scheduler!R26+0.61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I59:I69</xm:sqref>
        </x14:conditionalFormatting>
        <x14:conditionalFormatting xmlns:xm="http://schemas.microsoft.com/office/excel/2006/main">
          <x14:cfRule type="expression" priority="1" stopIfTrue="1" id="{F44797C2-C008-4D18-8D7D-DF2B395AEBCE}">
            <xm:f>AND(J59&gt;=(Scheduler!W26-0.4),(J59&lt;=Scheduler!W26+0.6))</xm:f>
            <x14:dxf>
              <font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14:cfRule type="cellIs" priority="2" stopIfTrue="1" operator="lessThan" id="{AE29F16B-0CCD-463A-B7B7-2AE92338919C}">
            <xm:f>Scheduler!W26-0.41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stopIfTrue="1" operator="greaterThan" id="{DBDC73D1-4CF4-431A-B2F0-B5FD50BC5B95}">
            <xm:f>Scheduler!W26+0.61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J59:J69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D1" workbookViewId="0">
      <selection activeCell="O4" sqref="O4:O64"/>
    </sheetView>
  </sheetViews>
  <sheetFormatPr defaultRowHeight="15" x14ac:dyDescent="0.25"/>
  <cols>
    <col min="1" max="1" width="11.28515625" style="7" bestFit="1" customWidth="1"/>
    <col min="2" max="2" width="9.140625" style="7" customWidth="1"/>
    <col min="3" max="7" width="5.7109375" style="7" customWidth="1"/>
    <col min="8" max="8" width="2.7109375" style="7" customWidth="1"/>
    <col min="9" max="9" width="9.5703125" style="7" bestFit="1" customWidth="1"/>
    <col min="10" max="10" width="9.140625" style="7"/>
    <col min="11" max="15" width="5.7109375" style="7" customWidth="1"/>
    <col min="16" max="16" width="2.7109375" style="7" customWidth="1"/>
    <col min="17" max="17" width="9.5703125" style="7" bestFit="1" customWidth="1"/>
    <col min="18" max="18" width="9.140625" style="7"/>
    <col min="19" max="23" width="5.7109375" style="7" customWidth="1"/>
    <col min="24" max="16384" width="9.140625" style="7"/>
  </cols>
  <sheetData>
    <row r="1" spans="1:23" ht="18.75" x14ac:dyDescent="0.3">
      <c r="A1" s="216" t="s">
        <v>1</v>
      </c>
      <c r="B1" s="217"/>
      <c r="C1" s="217"/>
      <c r="D1" s="217"/>
      <c r="E1" s="217"/>
      <c r="F1" s="217"/>
      <c r="G1" s="217"/>
      <c r="H1" s="29"/>
      <c r="I1" s="218" t="s">
        <v>7</v>
      </c>
      <c r="J1" s="219"/>
      <c r="K1" s="219"/>
      <c r="L1" s="219"/>
      <c r="M1" s="219"/>
      <c r="N1" s="219"/>
      <c r="O1" s="219"/>
      <c r="Q1" s="220" t="s">
        <v>18</v>
      </c>
      <c r="R1" s="221"/>
      <c r="S1" s="221"/>
      <c r="T1" s="221"/>
      <c r="U1" s="221"/>
      <c r="V1" s="221"/>
      <c r="W1" s="221"/>
    </row>
    <row r="2" spans="1:23" x14ac:dyDescent="0.25"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K2" s="7" t="s">
        <v>2</v>
      </c>
      <c r="L2" s="7" t="s">
        <v>3</v>
      </c>
      <c r="M2" s="7" t="s">
        <v>4</v>
      </c>
      <c r="N2" s="7" t="s">
        <v>5</v>
      </c>
      <c r="O2" s="7" t="s">
        <v>6</v>
      </c>
      <c r="Q2" s="33"/>
      <c r="R2" s="33"/>
      <c r="S2" s="33" t="s">
        <v>2</v>
      </c>
      <c r="T2" s="33" t="s">
        <v>3</v>
      </c>
      <c r="U2" s="33" t="s">
        <v>4</v>
      </c>
      <c r="V2" s="33" t="s">
        <v>5</v>
      </c>
      <c r="W2" s="33" t="s">
        <v>6</v>
      </c>
    </row>
    <row r="3" spans="1:23" ht="18" customHeight="1" x14ac:dyDescent="0.25">
      <c r="A3" s="13"/>
      <c r="B3" s="43" t="s">
        <v>0</v>
      </c>
      <c r="C3" s="42">
        <f ca="1">Mon!C3+5</f>
        <v>43155</v>
      </c>
      <c r="D3" s="42">
        <f ca="1">C3+7</f>
        <v>43162</v>
      </c>
      <c r="E3" s="42">
        <f t="shared" ref="E3:G3" ca="1" si="0">D3+7</f>
        <v>43169</v>
      </c>
      <c r="F3" s="42">
        <f t="shared" ca="1" si="0"/>
        <v>43176</v>
      </c>
      <c r="G3" s="42">
        <f t="shared" ca="1" si="0"/>
        <v>43183</v>
      </c>
      <c r="I3" s="13"/>
      <c r="J3" s="43" t="s">
        <v>0</v>
      </c>
      <c r="K3" s="42">
        <f ca="1">C3</f>
        <v>43155</v>
      </c>
      <c r="L3" s="42">
        <f ca="1">K3+7</f>
        <v>43162</v>
      </c>
      <c r="M3" s="42">
        <f t="shared" ref="M3:O3" ca="1" si="1">L3+7</f>
        <v>43169</v>
      </c>
      <c r="N3" s="42">
        <f t="shared" ca="1" si="1"/>
        <v>43176</v>
      </c>
      <c r="O3" s="42">
        <f t="shared" ca="1" si="1"/>
        <v>43183</v>
      </c>
      <c r="Q3" s="34"/>
      <c r="R3" s="35" t="s">
        <v>0</v>
      </c>
      <c r="S3" s="36">
        <f ca="1">C3</f>
        <v>43155</v>
      </c>
      <c r="T3" s="36">
        <f ca="1">S3+7</f>
        <v>43162</v>
      </c>
      <c r="U3" s="36">
        <f t="shared" ref="U3:W3" ca="1" si="2">T3+7</f>
        <v>43169</v>
      </c>
      <c r="V3" s="36">
        <f t="shared" ca="1" si="2"/>
        <v>43176</v>
      </c>
      <c r="W3" s="36">
        <f t="shared" ca="1" si="2"/>
        <v>43183</v>
      </c>
    </row>
    <row r="4" spans="1:23" x14ac:dyDescent="0.25">
      <c r="A4" s="41">
        <v>0.41666666666666669</v>
      </c>
      <c r="B4" s="44">
        <f t="shared" ref="B4:B27" si="3">AVERAGE(C4:G4)</f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I4" s="41">
        <v>0.41666666666666669</v>
      </c>
      <c r="J4" s="44" t="e">
        <f t="shared" ref="J4:J27" si="4">AVERAGE(K4:O4)</f>
        <v>#DIV/0!</v>
      </c>
      <c r="K4" s="7" t="s">
        <v>19</v>
      </c>
      <c r="L4" s="7" t="s">
        <v>19</v>
      </c>
      <c r="M4" s="7" t="s">
        <v>19</v>
      </c>
      <c r="N4" s="7" t="s">
        <v>19</v>
      </c>
      <c r="O4" s="7" t="s">
        <v>19</v>
      </c>
      <c r="Q4" s="37">
        <v>0.41666666666666669</v>
      </c>
      <c r="R4" s="35">
        <f t="shared" ref="R4:R27" si="5">AVERAGE(S4:W4)</f>
        <v>1</v>
      </c>
      <c r="S4" s="38">
        <f>IFERROR(((K4*0.85)+1),1)</f>
        <v>1</v>
      </c>
      <c r="T4" s="38">
        <f t="shared" ref="T4:W4" si="6">IFERROR(((L4*0.85)+1),1)</f>
        <v>1</v>
      </c>
      <c r="U4" s="38">
        <f t="shared" si="6"/>
        <v>1</v>
      </c>
      <c r="V4" s="38">
        <f t="shared" si="6"/>
        <v>1</v>
      </c>
      <c r="W4" s="38">
        <f t="shared" si="6"/>
        <v>1</v>
      </c>
    </row>
    <row r="5" spans="1:23" x14ac:dyDescent="0.25">
      <c r="A5" s="41">
        <f>A4+0.01042</f>
        <v>0.42708666666666667</v>
      </c>
      <c r="B5" s="44">
        <f t="shared" si="3"/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I5" s="41">
        <f>I4+0.01042</f>
        <v>0.42708666666666667</v>
      </c>
      <c r="J5" s="44" t="e">
        <f t="shared" si="4"/>
        <v>#DIV/0!</v>
      </c>
      <c r="K5" s="7" t="s">
        <v>19</v>
      </c>
      <c r="L5" s="7" t="s">
        <v>19</v>
      </c>
      <c r="M5" s="7" t="s">
        <v>19</v>
      </c>
      <c r="N5" s="7" t="s">
        <v>19</v>
      </c>
      <c r="O5" s="7" t="s">
        <v>19</v>
      </c>
      <c r="Q5" s="37">
        <f>Q4+0.01042</f>
        <v>0.42708666666666667</v>
      </c>
      <c r="R5" s="35">
        <f t="shared" si="5"/>
        <v>1</v>
      </c>
      <c r="S5" s="38">
        <f t="shared" ref="S5:S67" si="7">IFERROR(((K5*0.85)+1),1)</f>
        <v>1</v>
      </c>
      <c r="T5" s="38">
        <f t="shared" ref="T5:T67" si="8">IFERROR(((L5*0.85)+1),1)</f>
        <v>1</v>
      </c>
      <c r="U5" s="38">
        <f t="shared" ref="U5:U67" si="9">IFERROR(((M5*0.85)+1),1)</f>
        <v>1</v>
      </c>
      <c r="V5" s="38">
        <f t="shared" ref="V5:V67" si="10">IFERROR(((N5*0.85)+1),1)</f>
        <v>1</v>
      </c>
      <c r="W5" s="38">
        <f t="shared" ref="W5:W67" si="11">IFERROR(((O5*0.85)+1),1)</f>
        <v>1</v>
      </c>
    </row>
    <row r="6" spans="1:23" x14ac:dyDescent="0.25">
      <c r="A6" s="41">
        <f t="shared" ref="A6:A59" si="12">A5+0.01042</f>
        <v>0.43750666666666665</v>
      </c>
      <c r="B6" s="44">
        <f t="shared" si="3"/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I6" s="41">
        <f>I5+0.01042</f>
        <v>0.43750666666666665</v>
      </c>
      <c r="J6" s="44" t="e">
        <f t="shared" si="4"/>
        <v>#DIV/0!</v>
      </c>
      <c r="K6" s="7" t="s">
        <v>19</v>
      </c>
      <c r="L6" s="7" t="s">
        <v>19</v>
      </c>
      <c r="M6" s="7" t="s">
        <v>19</v>
      </c>
      <c r="N6" s="7" t="s">
        <v>19</v>
      </c>
      <c r="O6" s="7" t="s">
        <v>19</v>
      </c>
      <c r="Q6" s="37">
        <f>Q5+0.01042</f>
        <v>0.43750666666666665</v>
      </c>
      <c r="R6" s="35">
        <f t="shared" si="5"/>
        <v>1</v>
      </c>
      <c r="S6" s="38">
        <f t="shared" si="7"/>
        <v>1</v>
      </c>
      <c r="T6" s="38">
        <f t="shared" si="8"/>
        <v>1</v>
      </c>
      <c r="U6" s="38">
        <f t="shared" si="9"/>
        <v>1</v>
      </c>
      <c r="V6" s="38">
        <f t="shared" si="10"/>
        <v>1</v>
      </c>
      <c r="W6" s="38">
        <f t="shared" si="11"/>
        <v>1</v>
      </c>
    </row>
    <row r="7" spans="1:23" x14ac:dyDescent="0.25">
      <c r="A7" s="41">
        <f t="shared" si="12"/>
        <v>0.44792666666666664</v>
      </c>
      <c r="B7" s="44">
        <f t="shared" si="3"/>
        <v>1.2</v>
      </c>
      <c r="C7" s="7">
        <v>1</v>
      </c>
      <c r="D7" s="7">
        <v>2</v>
      </c>
      <c r="E7" s="7">
        <v>1</v>
      </c>
      <c r="F7" s="7">
        <v>1</v>
      </c>
      <c r="G7" s="7">
        <v>1</v>
      </c>
      <c r="I7" s="41">
        <f t="shared" ref="I7:I36" si="13">I6+0.01042</f>
        <v>0.44792666666666664</v>
      </c>
      <c r="J7" s="44" t="e">
        <f t="shared" si="4"/>
        <v>#DIV/0!</v>
      </c>
      <c r="K7" s="7" t="s">
        <v>19</v>
      </c>
      <c r="L7" s="7" t="s">
        <v>19</v>
      </c>
      <c r="M7" s="7" t="s">
        <v>19</v>
      </c>
      <c r="N7" s="7" t="s">
        <v>19</v>
      </c>
      <c r="O7" s="7" t="s">
        <v>19</v>
      </c>
      <c r="Q7" s="37">
        <f t="shared" ref="Q7:Q34" si="14">Q6+0.01042</f>
        <v>0.44792666666666664</v>
      </c>
      <c r="R7" s="35">
        <f t="shared" si="5"/>
        <v>1</v>
      </c>
      <c r="S7" s="38">
        <f t="shared" si="7"/>
        <v>1</v>
      </c>
      <c r="T7" s="38">
        <f t="shared" si="8"/>
        <v>1</v>
      </c>
      <c r="U7" s="38">
        <f t="shared" si="9"/>
        <v>1</v>
      </c>
      <c r="V7" s="38">
        <f t="shared" si="10"/>
        <v>1</v>
      </c>
      <c r="W7" s="38">
        <f t="shared" si="11"/>
        <v>1</v>
      </c>
    </row>
    <row r="8" spans="1:23" x14ac:dyDescent="0.25">
      <c r="A8" s="41">
        <f t="shared" si="12"/>
        <v>0.45834666666666662</v>
      </c>
      <c r="B8" s="44">
        <f t="shared" si="3"/>
        <v>1.8</v>
      </c>
      <c r="C8" s="7">
        <v>1</v>
      </c>
      <c r="D8" s="7">
        <v>2</v>
      </c>
      <c r="E8" s="7">
        <v>2</v>
      </c>
      <c r="F8" s="7">
        <v>2</v>
      </c>
      <c r="G8" s="7">
        <v>2</v>
      </c>
      <c r="I8" s="41">
        <f t="shared" si="13"/>
        <v>0.45834666666666662</v>
      </c>
      <c r="J8" s="44" t="e">
        <f t="shared" si="4"/>
        <v>#DIV/0!</v>
      </c>
      <c r="K8" s="7" t="s">
        <v>19</v>
      </c>
      <c r="L8" s="7" t="s">
        <v>19</v>
      </c>
      <c r="M8" s="7" t="s">
        <v>19</v>
      </c>
      <c r="N8" s="7" t="s">
        <v>19</v>
      </c>
      <c r="O8" s="7" t="s">
        <v>19</v>
      </c>
      <c r="Q8" s="37">
        <f t="shared" si="14"/>
        <v>0.45834666666666662</v>
      </c>
      <c r="R8" s="35">
        <f t="shared" si="5"/>
        <v>1</v>
      </c>
      <c r="S8" s="38">
        <f t="shared" si="7"/>
        <v>1</v>
      </c>
      <c r="T8" s="38">
        <f t="shared" si="8"/>
        <v>1</v>
      </c>
      <c r="U8" s="38">
        <f t="shared" si="9"/>
        <v>1</v>
      </c>
      <c r="V8" s="38">
        <f t="shared" si="10"/>
        <v>1</v>
      </c>
      <c r="W8" s="38">
        <f t="shared" si="11"/>
        <v>1</v>
      </c>
    </row>
    <row r="9" spans="1:23" x14ac:dyDescent="0.25">
      <c r="A9" s="41">
        <f t="shared" si="12"/>
        <v>0.46876666666666661</v>
      </c>
      <c r="B9" s="44">
        <f t="shared" si="3"/>
        <v>2.6</v>
      </c>
      <c r="C9" s="7">
        <v>2</v>
      </c>
      <c r="D9" s="7">
        <v>2</v>
      </c>
      <c r="E9" s="7">
        <v>3</v>
      </c>
      <c r="F9" s="7">
        <v>3</v>
      </c>
      <c r="G9" s="7">
        <v>3</v>
      </c>
      <c r="I9" s="41">
        <f t="shared" si="13"/>
        <v>0.46876666666666661</v>
      </c>
      <c r="J9" s="44">
        <f t="shared" si="4"/>
        <v>1</v>
      </c>
      <c r="K9" s="7" t="s">
        <v>19</v>
      </c>
      <c r="L9" s="7">
        <v>1</v>
      </c>
      <c r="M9" s="7">
        <v>1</v>
      </c>
      <c r="N9" s="7">
        <v>1</v>
      </c>
      <c r="O9" s="7" t="s">
        <v>19</v>
      </c>
      <c r="Q9" s="37">
        <f t="shared" si="14"/>
        <v>0.46876666666666661</v>
      </c>
      <c r="R9" s="35">
        <f t="shared" si="5"/>
        <v>1.5100000000000002</v>
      </c>
      <c r="S9" s="38">
        <f t="shared" si="7"/>
        <v>1</v>
      </c>
      <c r="T9" s="38">
        <f t="shared" si="8"/>
        <v>1.85</v>
      </c>
      <c r="U9" s="38">
        <f t="shared" si="9"/>
        <v>1.85</v>
      </c>
      <c r="V9" s="38">
        <f t="shared" si="10"/>
        <v>1.85</v>
      </c>
      <c r="W9" s="38">
        <f t="shared" si="11"/>
        <v>1</v>
      </c>
    </row>
    <row r="10" spans="1:23" x14ac:dyDescent="0.25">
      <c r="A10" s="41">
        <f t="shared" si="12"/>
        <v>0.47918666666666659</v>
      </c>
      <c r="B10" s="44">
        <f t="shared" si="3"/>
        <v>2.8</v>
      </c>
      <c r="C10" s="7">
        <v>3</v>
      </c>
      <c r="D10" s="7">
        <v>2</v>
      </c>
      <c r="E10" s="7">
        <v>3</v>
      </c>
      <c r="F10" s="7">
        <v>3</v>
      </c>
      <c r="G10" s="7">
        <v>3</v>
      </c>
      <c r="I10" s="41">
        <f t="shared" si="13"/>
        <v>0.47918666666666659</v>
      </c>
      <c r="J10" s="44">
        <f t="shared" si="4"/>
        <v>1</v>
      </c>
      <c r="K10" s="7" t="s">
        <v>19</v>
      </c>
      <c r="L10" s="7">
        <v>1</v>
      </c>
      <c r="M10" s="7" t="s">
        <v>19</v>
      </c>
      <c r="N10" s="7" t="s">
        <v>19</v>
      </c>
      <c r="O10" s="7">
        <v>1</v>
      </c>
      <c r="Q10" s="37">
        <f t="shared" si="14"/>
        <v>0.47918666666666659</v>
      </c>
      <c r="R10" s="35">
        <f t="shared" si="5"/>
        <v>1.3399999999999999</v>
      </c>
      <c r="S10" s="38">
        <f t="shared" si="7"/>
        <v>1</v>
      </c>
      <c r="T10" s="38">
        <f t="shared" si="8"/>
        <v>1.85</v>
      </c>
      <c r="U10" s="38">
        <f t="shared" si="9"/>
        <v>1</v>
      </c>
      <c r="V10" s="38">
        <f t="shared" si="10"/>
        <v>1</v>
      </c>
      <c r="W10" s="38">
        <f t="shared" si="11"/>
        <v>1.85</v>
      </c>
    </row>
    <row r="11" spans="1:23" x14ac:dyDescent="0.25">
      <c r="A11" s="41">
        <f t="shared" si="12"/>
        <v>0.48960666666666658</v>
      </c>
      <c r="B11" s="44">
        <f t="shared" si="3"/>
        <v>2.8</v>
      </c>
      <c r="C11" s="7">
        <v>2</v>
      </c>
      <c r="D11" s="7">
        <v>3</v>
      </c>
      <c r="E11" s="7">
        <v>3</v>
      </c>
      <c r="F11" s="7">
        <v>3</v>
      </c>
      <c r="G11" s="7">
        <v>3</v>
      </c>
      <c r="I11" s="41">
        <f t="shared" si="13"/>
        <v>0.48960666666666658</v>
      </c>
      <c r="J11" s="44">
        <f t="shared" si="4"/>
        <v>1</v>
      </c>
      <c r="K11" s="7" t="s">
        <v>19</v>
      </c>
      <c r="L11" s="7">
        <v>1</v>
      </c>
      <c r="M11" s="7">
        <v>1</v>
      </c>
      <c r="N11" s="7">
        <v>1</v>
      </c>
      <c r="O11" s="7">
        <v>1</v>
      </c>
      <c r="Q11" s="37">
        <f t="shared" si="14"/>
        <v>0.48960666666666658</v>
      </c>
      <c r="R11" s="35">
        <f t="shared" si="5"/>
        <v>1.6800000000000002</v>
      </c>
      <c r="S11" s="38">
        <f t="shared" si="7"/>
        <v>1</v>
      </c>
      <c r="T11" s="38">
        <f t="shared" si="8"/>
        <v>1.85</v>
      </c>
      <c r="U11" s="38">
        <f t="shared" si="9"/>
        <v>1.85</v>
      </c>
      <c r="V11" s="38">
        <f t="shared" si="10"/>
        <v>1.85</v>
      </c>
      <c r="W11" s="38">
        <f t="shared" si="11"/>
        <v>1.85</v>
      </c>
    </row>
    <row r="12" spans="1:23" x14ac:dyDescent="0.25">
      <c r="A12" s="41">
        <f t="shared" si="12"/>
        <v>0.50002666666666662</v>
      </c>
      <c r="B12" s="44">
        <f t="shared" si="3"/>
        <v>3</v>
      </c>
      <c r="C12" s="7">
        <v>2</v>
      </c>
      <c r="D12" s="7">
        <v>3</v>
      </c>
      <c r="E12" s="7">
        <v>3</v>
      </c>
      <c r="F12" s="7">
        <v>3</v>
      </c>
      <c r="G12" s="7">
        <v>4</v>
      </c>
      <c r="I12" s="41">
        <f t="shared" si="13"/>
        <v>0.50002666666666662</v>
      </c>
      <c r="J12" s="44">
        <f t="shared" si="4"/>
        <v>1</v>
      </c>
      <c r="K12" s="7" t="s">
        <v>19</v>
      </c>
      <c r="L12" s="7">
        <v>1</v>
      </c>
      <c r="M12" s="7">
        <v>1</v>
      </c>
      <c r="N12" s="7">
        <v>1</v>
      </c>
      <c r="O12" s="7" t="s">
        <v>19</v>
      </c>
      <c r="Q12" s="37">
        <f t="shared" si="14"/>
        <v>0.50002666666666662</v>
      </c>
      <c r="R12" s="35">
        <f t="shared" si="5"/>
        <v>1.5100000000000002</v>
      </c>
      <c r="S12" s="38">
        <f t="shared" si="7"/>
        <v>1</v>
      </c>
      <c r="T12" s="38">
        <f t="shared" si="8"/>
        <v>1.85</v>
      </c>
      <c r="U12" s="38">
        <f t="shared" si="9"/>
        <v>1.85</v>
      </c>
      <c r="V12" s="38">
        <f t="shared" si="10"/>
        <v>1.85</v>
      </c>
      <c r="W12" s="38">
        <f t="shared" si="11"/>
        <v>1</v>
      </c>
    </row>
    <row r="13" spans="1:23" x14ac:dyDescent="0.25">
      <c r="A13" s="41">
        <f t="shared" si="12"/>
        <v>0.5104466666666666</v>
      </c>
      <c r="B13" s="44">
        <f t="shared" si="3"/>
        <v>2.8</v>
      </c>
      <c r="C13" s="7">
        <v>2</v>
      </c>
      <c r="D13" s="7">
        <v>3</v>
      </c>
      <c r="E13" s="7">
        <v>3</v>
      </c>
      <c r="F13" s="7">
        <v>3</v>
      </c>
      <c r="G13" s="7">
        <v>3</v>
      </c>
      <c r="I13" s="41">
        <f t="shared" si="13"/>
        <v>0.5104466666666666</v>
      </c>
      <c r="J13" s="44" t="e">
        <f t="shared" si="4"/>
        <v>#DIV/0!</v>
      </c>
      <c r="K13" s="7" t="s">
        <v>19</v>
      </c>
      <c r="L13" s="7" t="s">
        <v>19</v>
      </c>
      <c r="M13" s="7" t="s">
        <v>19</v>
      </c>
      <c r="N13" s="7" t="s">
        <v>19</v>
      </c>
      <c r="O13" s="7" t="s">
        <v>19</v>
      </c>
      <c r="Q13" s="37">
        <f t="shared" si="14"/>
        <v>0.5104466666666666</v>
      </c>
      <c r="R13" s="35">
        <f t="shared" si="5"/>
        <v>1</v>
      </c>
      <c r="S13" s="38">
        <f t="shared" si="7"/>
        <v>1</v>
      </c>
      <c r="T13" s="38">
        <f t="shared" si="8"/>
        <v>1</v>
      </c>
      <c r="U13" s="38">
        <f t="shared" si="9"/>
        <v>1</v>
      </c>
      <c r="V13" s="38">
        <f t="shared" si="10"/>
        <v>1</v>
      </c>
      <c r="W13" s="38">
        <f t="shared" si="11"/>
        <v>1</v>
      </c>
    </row>
    <row r="14" spans="1:23" x14ac:dyDescent="0.25">
      <c r="A14" s="41">
        <f t="shared" si="12"/>
        <v>0.52086666666666659</v>
      </c>
      <c r="B14" s="44">
        <f t="shared" si="3"/>
        <v>2.4</v>
      </c>
      <c r="C14" s="7">
        <v>2</v>
      </c>
      <c r="D14" s="7">
        <v>3</v>
      </c>
      <c r="E14" s="7">
        <v>2</v>
      </c>
      <c r="F14" s="7">
        <v>2</v>
      </c>
      <c r="G14" s="7">
        <v>3</v>
      </c>
      <c r="I14" s="41">
        <f t="shared" si="13"/>
        <v>0.52086666666666659</v>
      </c>
      <c r="J14" s="44" t="e">
        <f t="shared" si="4"/>
        <v>#DIV/0!</v>
      </c>
      <c r="K14" s="7" t="s">
        <v>19</v>
      </c>
      <c r="L14" s="7" t="s">
        <v>19</v>
      </c>
      <c r="M14" s="7" t="s">
        <v>19</v>
      </c>
      <c r="N14" s="7" t="s">
        <v>19</v>
      </c>
      <c r="O14" s="7" t="s">
        <v>19</v>
      </c>
      <c r="Q14" s="37">
        <f t="shared" si="14"/>
        <v>0.52086666666666659</v>
      </c>
      <c r="R14" s="35">
        <f t="shared" si="5"/>
        <v>1</v>
      </c>
      <c r="S14" s="38">
        <f t="shared" si="7"/>
        <v>1</v>
      </c>
      <c r="T14" s="38">
        <f t="shared" si="8"/>
        <v>1</v>
      </c>
      <c r="U14" s="38">
        <f t="shared" si="9"/>
        <v>1</v>
      </c>
      <c r="V14" s="38">
        <f t="shared" si="10"/>
        <v>1</v>
      </c>
      <c r="W14" s="38">
        <f t="shared" si="11"/>
        <v>1</v>
      </c>
    </row>
    <row r="15" spans="1:23" x14ac:dyDescent="0.25">
      <c r="A15" s="41">
        <f t="shared" si="12"/>
        <v>0.53128666666666657</v>
      </c>
      <c r="B15" s="44">
        <f t="shared" si="3"/>
        <v>2.2000000000000002</v>
      </c>
      <c r="C15" s="7">
        <v>1</v>
      </c>
      <c r="D15" s="7">
        <v>3</v>
      </c>
      <c r="E15" s="7">
        <v>2</v>
      </c>
      <c r="F15" s="7">
        <v>2</v>
      </c>
      <c r="G15" s="7">
        <v>3</v>
      </c>
      <c r="I15" s="41">
        <f t="shared" si="13"/>
        <v>0.53128666666666657</v>
      </c>
      <c r="J15" s="44" t="e">
        <f t="shared" si="4"/>
        <v>#DIV/0!</v>
      </c>
      <c r="K15" s="7" t="s">
        <v>19</v>
      </c>
      <c r="L15" s="7" t="s">
        <v>19</v>
      </c>
      <c r="M15" s="7" t="s">
        <v>19</v>
      </c>
      <c r="N15" s="7" t="s">
        <v>19</v>
      </c>
      <c r="O15" s="7" t="s">
        <v>19</v>
      </c>
      <c r="Q15" s="37">
        <f t="shared" si="14"/>
        <v>0.53128666666666657</v>
      </c>
      <c r="R15" s="35">
        <f t="shared" si="5"/>
        <v>1</v>
      </c>
      <c r="S15" s="38">
        <f t="shared" si="7"/>
        <v>1</v>
      </c>
      <c r="T15" s="38">
        <f t="shared" si="8"/>
        <v>1</v>
      </c>
      <c r="U15" s="38">
        <f t="shared" si="9"/>
        <v>1</v>
      </c>
      <c r="V15" s="38">
        <f t="shared" si="10"/>
        <v>1</v>
      </c>
      <c r="W15" s="38">
        <f t="shared" si="11"/>
        <v>1</v>
      </c>
    </row>
    <row r="16" spans="1:23" x14ac:dyDescent="0.25">
      <c r="A16" s="41">
        <f t="shared" si="12"/>
        <v>0.54170666666666656</v>
      </c>
      <c r="B16" s="44">
        <f t="shared" si="3"/>
        <v>2.2000000000000002</v>
      </c>
      <c r="C16" s="7">
        <v>2</v>
      </c>
      <c r="D16" s="7">
        <v>3</v>
      </c>
      <c r="E16" s="7">
        <v>2</v>
      </c>
      <c r="F16" s="7">
        <v>2</v>
      </c>
      <c r="G16" s="7">
        <v>2</v>
      </c>
      <c r="I16" s="41">
        <f t="shared" si="13"/>
        <v>0.54170666666666656</v>
      </c>
      <c r="J16" s="44" t="e">
        <f t="shared" si="4"/>
        <v>#DIV/0!</v>
      </c>
      <c r="K16" s="7" t="s">
        <v>19</v>
      </c>
      <c r="L16" s="7" t="s">
        <v>19</v>
      </c>
      <c r="M16" s="7" t="s">
        <v>19</v>
      </c>
      <c r="N16" s="7" t="s">
        <v>19</v>
      </c>
      <c r="O16" s="7" t="s">
        <v>19</v>
      </c>
      <c r="Q16" s="37">
        <f t="shared" si="14"/>
        <v>0.54170666666666656</v>
      </c>
      <c r="R16" s="35">
        <f t="shared" si="5"/>
        <v>1</v>
      </c>
      <c r="S16" s="38">
        <f t="shared" si="7"/>
        <v>1</v>
      </c>
      <c r="T16" s="38">
        <f t="shared" si="8"/>
        <v>1</v>
      </c>
      <c r="U16" s="38">
        <f t="shared" si="9"/>
        <v>1</v>
      </c>
      <c r="V16" s="38">
        <f t="shared" si="10"/>
        <v>1</v>
      </c>
      <c r="W16" s="38">
        <f t="shared" si="11"/>
        <v>1</v>
      </c>
    </row>
    <row r="17" spans="1:23" x14ac:dyDescent="0.25">
      <c r="A17" s="41">
        <f t="shared" si="12"/>
        <v>0.55212666666666654</v>
      </c>
      <c r="B17" s="44">
        <f t="shared" si="3"/>
        <v>2.2000000000000002</v>
      </c>
      <c r="C17" s="7">
        <v>2</v>
      </c>
      <c r="D17" s="7">
        <v>3</v>
      </c>
      <c r="E17" s="7">
        <v>2</v>
      </c>
      <c r="F17" s="7">
        <v>2</v>
      </c>
      <c r="G17" s="7">
        <v>2</v>
      </c>
      <c r="I17" s="41">
        <f t="shared" si="13"/>
        <v>0.55212666666666654</v>
      </c>
      <c r="J17" s="44" t="e">
        <f t="shared" si="4"/>
        <v>#DIV/0!</v>
      </c>
      <c r="K17" s="7" t="s">
        <v>19</v>
      </c>
      <c r="L17" s="7" t="s">
        <v>19</v>
      </c>
      <c r="M17" s="7" t="s">
        <v>19</v>
      </c>
      <c r="N17" s="7" t="s">
        <v>19</v>
      </c>
      <c r="O17" s="7" t="s">
        <v>19</v>
      </c>
      <c r="Q17" s="37">
        <f t="shared" si="14"/>
        <v>0.55212666666666654</v>
      </c>
      <c r="R17" s="35">
        <f t="shared" si="5"/>
        <v>1</v>
      </c>
      <c r="S17" s="38">
        <f t="shared" si="7"/>
        <v>1</v>
      </c>
      <c r="T17" s="38">
        <f t="shared" si="8"/>
        <v>1</v>
      </c>
      <c r="U17" s="38">
        <f t="shared" si="9"/>
        <v>1</v>
      </c>
      <c r="V17" s="38">
        <f t="shared" si="10"/>
        <v>1</v>
      </c>
      <c r="W17" s="38">
        <f t="shared" si="11"/>
        <v>1</v>
      </c>
    </row>
    <row r="18" spans="1:23" x14ac:dyDescent="0.25">
      <c r="A18" s="41">
        <f t="shared" si="12"/>
        <v>0.56254666666666653</v>
      </c>
      <c r="B18" s="44">
        <f t="shared" si="3"/>
        <v>2.2000000000000002</v>
      </c>
      <c r="C18" s="7">
        <v>2</v>
      </c>
      <c r="D18" s="7">
        <v>3</v>
      </c>
      <c r="E18" s="7">
        <v>2</v>
      </c>
      <c r="F18" s="7">
        <v>2</v>
      </c>
      <c r="G18" s="7">
        <v>2</v>
      </c>
      <c r="I18" s="41">
        <f t="shared" si="13"/>
        <v>0.56254666666666653</v>
      </c>
      <c r="J18" s="44" t="e">
        <f t="shared" si="4"/>
        <v>#DIV/0!</v>
      </c>
      <c r="K18" s="7" t="s">
        <v>19</v>
      </c>
      <c r="L18" s="7" t="s">
        <v>19</v>
      </c>
      <c r="M18" s="7" t="s">
        <v>19</v>
      </c>
      <c r="N18" s="7" t="s">
        <v>19</v>
      </c>
      <c r="O18" s="7" t="s">
        <v>19</v>
      </c>
      <c r="Q18" s="37">
        <f t="shared" si="14"/>
        <v>0.56254666666666653</v>
      </c>
      <c r="R18" s="35">
        <f t="shared" si="5"/>
        <v>1</v>
      </c>
      <c r="S18" s="38">
        <f t="shared" si="7"/>
        <v>1</v>
      </c>
      <c r="T18" s="38">
        <f t="shared" si="8"/>
        <v>1</v>
      </c>
      <c r="U18" s="38">
        <f t="shared" si="9"/>
        <v>1</v>
      </c>
      <c r="V18" s="38">
        <f t="shared" si="10"/>
        <v>1</v>
      </c>
      <c r="W18" s="38">
        <f t="shared" si="11"/>
        <v>1</v>
      </c>
    </row>
    <row r="19" spans="1:23" x14ac:dyDescent="0.25">
      <c r="A19" s="41">
        <f t="shared" si="12"/>
        <v>0.57296666666666651</v>
      </c>
      <c r="B19" s="44">
        <f t="shared" si="3"/>
        <v>2.6</v>
      </c>
      <c r="C19" s="7">
        <v>2</v>
      </c>
      <c r="D19" s="7">
        <v>3</v>
      </c>
      <c r="E19" s="7">
        <v>3</v>
      </c>
      <c r="F19" s="7">
        <v>3</v>
      </c>
      <c r="G19" s="7">
        <v>2</v>
      </c>
      <c r="I19" s="41">
        <f t="shared" si="13"/>
        <v>0.57296666666666651</v>
      </c>
      <c r="J19" s="44">
        <f t="shared" si="4"/>
        <v>1</v>
      </c>
      <c r="K19" s="7" t="s">
        <v>19</v>
      </c>
      <c r="L19" s="7">
        <v>1</v>
      </c>
      <c r="M19" s="7" t="s">
        <v>19</v>
      </c>
      <c r="N19" s="7" t="s">
        <v>19</v>
      </c>
      <c r="O19" s="7" t="s">
        <v>19</v>
      </c>
      <c r="Q19" s="37">
        <f t="shared" si="14"/>
        <v>0.57296666666666651</v>
      </c>
      <c r="R19" s="35">
        <f t="shared" si="5"/>
        <v>1.17</v>
      </c>
      <c r="S19" s="38">
        <f t="shared" si="7"/>
        <v>1</v>
      </c>
      <c r="T19" s="38">
        <f t="shared" si="8"/>
        <v>1.85</v>
      </c>
      <c r="U19" s="38">
        <f t="shared" si="9"/>
        <v>1</v>
      </c>
      <c r="V19" s="38">
        <f t="shared" si="10"/>
        <v>1</v>
      </c>
      <c r="W19" s="38">
        <f t="shared" si="11"/>
        <v>1</v>
      </c>
    </row>
    <row r="20" spans="1:23" x14ac:dyDescent="0.25">
      <c r="A20" s="41">
        <f t="shared" si="12"/>
        <v>0.5833866666666665</v>
      </c>
      <c r="B20" s="44">
        <f t="shared" si="3"/>
        <v>2.4</v>
      </c>
      <c r="C20" s="7">
        <v>3</v>
      </c>
      <c r="D20" s="7">
        <v>3</v>
      </c>
      <c r="E20" s="7">
        <v>2</v>
      </c>
      <c r="F20" s="7">
        <v>2</v>
      </c>
      <c r="G20" s="7">
        <v>2</v>
      </c>
      <c r="I20" s="41">
        <f t="shared" si="13"/>
        <v>0.5833866666666665</v>
      </c>
      <c r="J20" s="44">
        <f t="shared" si="4"/>
        <v>1</v>
      </c>
      <c r="K20" s="7" t="s">
        <v>19</v>
      </c>
      <c r="L20" s="7">
        <v>1</v>
      </c>
      <c r="M20" s="7" t="s">
        <v>19</v>
      </c>
      <c r="N20" s="7" t="s">
        <v>19</v>
      </c>
      <c r="O20" s="7" t="s">
        <v>19</v>
      </c>
      <c r="Q20" s="37">
        <f t="shared" si="14"/>
        <v>0.5833866666666665</v>
      </c>
      <c r="R20" s="35">
        <f t="shared" si="5"/>
        <v>1.17</v>
      </c>
      <c r="S20" s="38">
        <f t="shared" si="7"/>
        <v>1</v>
      </c>
      <c r="T20" s="38">
        <f t="shared" si="8"/>
        <v>1.85</v>
      </c>
      <c r="U20" s="38">
        <f t="shared" si="9"/>
        <v>1</v>
      </c>
      <c r="V20" s="38">
        <f t="shared" si="10"/>
        <v>1</v>
      </c>
      <c r="W20" s="38">
        <f t="shared" si="11"/>
        <v>1</v>
      </c>
    </row>
    <row r="21" spans="1:23" x14ac:dyDescent="0.25">
      <c r="A21" s="41">
        <f t="shared" si="12"/>
        <v>0.59380666666666648</v>
      </c>
      <c r="B21" s="44">
        <f t="shared" si="3"/>
        <v>2.6</v>
      </c>
      <c r="C21" s="7">
        <v>3</v>
      </c>
      <c r="D21" s="7">
        <v>3</v>
      </c>
      <c r="E21" s="7">
        <v>2</v>
      </c>
      <c r="F21" s="7">
        <v>2</v>
      </c>
      <c r="G21" s="7">
        <v>3</v>
      </c>
      <c r="I21" s="41">
        <f t="shared" si="13"/>
        <v>0.59380666666666648</v>
      </c>
      <c r="J21" s="44" t="e">
        <f t="shared" si="4"/>
        <v>#DIV/0!</v>
      </c>
      <c r="K21" s="7" t="s">
        <v>19</v>
      </c>
      <c r="L21" s="7" t="s">
        <v>19</v>
      </c>
      <c r="M21" s="7" t="s">
        <v>19</v>
      </c>
      <c r="N21" s="7" t="s">
        <v>19</v>
      </c>
      <c r="O21" s="7" t="s">
        <v>19</v>
      </c>
      <c r="Q21" s="37">
        <f t="shared" si="14"/>
        <v>0.59380666666666648</v>
      </c>
      <c r="R21" s="35">
        <f t="shared" si="5"/>
        <v>1</v>
      </c>
      <c r="S21" s="38">
        <f t="shared" si="7"/>
        <v>1</v>
      </c>
      <c r="T21" s="38">
        <f t="shared" si="8"/>
        <v>1</v>
      </c>
      <c r="U21" s="38">
        <f t="shared" si="9"/>
        <v>1</v>
      </c>
      <c r="V21" s="38">
        <f t="shared" si="10"/>
        <v>1</v>
      </c>
      <c r="W21" s="38">
        <f t="shared" si="11"/>
        <v>1</v>
      </c>
    </row>
    <row r="22" spans="1:23" x14ac:dyDescent="0.25">
      <c r="A22" s="41">
        <f t="shared" si="12"/>
        <v>0.60422666666666647</v>
      </c>
      <c r="B22" s="44">
        <f t="shared" si="3"/>
        <v>2.6</v>
      </c>
      <c r="C22" s="7">
        <v>3</v>
      </c>
      <c r="D22" s="7">
        <v>3</v>
      </c>
      <c r="E22" s="7">
        <v>2</v>
      </c>
      <c r="F22" s="7">
        <v>2</v>
      </c>
      <c r="G22" s="7">
        <v>3</v>
      </c>
      <c r="I22" s="41">
        <f t="shared" si="13"/>
        <v>0.60422666666666647</v>
      </c>
      <c r="J22" s="44">
        <f t="shared" si="4"/>
        <v>1</v>
      </c>
      <c r="K22" s="7" t="s">
        <v>19</v>
      </c>
      <c r="L22" s="7" t="s">
        <v>19</v>
      </c>
      <c r="M22" s="7" t="s">
        <v>19</v>
      </c>
      <c r="N22" s="7" t="s">
        <v>19</v>
      </c>
      <c r="O22" s="7">
        <v>1</v>
      </c>
      <c r="Q22" s="37">
        <f t="shared" si="14"/>
        <v>0.60422666666666647</v>
      </c>
      <c r="R22" s="35">
        <f t="shared" si="5"/>
        <v>1.17</v>
      </c>
      <c r="S22" s="38">
        <f t="shared" si="7"/>
        <v>1</v>
      </c>
      <c r="T22" s="38">
        <f t="shared" si="8"/>
        <v>1</v>
      </c>
      <c r="U22" s="38">
        <f t="shared" si="9"/>
        <v>1</v>
      </c>
      <c r="V22" s="38">
        <f t="shared" si="10"/>
        <v>1</v>
      </c>
      <c r="W22" s="38">
        <f t="shared" si="11"/>
        <v>1.85</v>
      </c>
    </row>
    <row r="23" spans="1:23" x14ac:dyDescent="0.25">
      <c r="A23" s="41">
        <f t="shared" si="12"/>
        <v>0.61464666666666645</v>
      </c>
      <c r="B23" s="44">
        <f t="shared" si="3"/>
        <v>2.4</v>
      </c>
      <c r="C23" s="7">
        <v>3</v>
      </c>
      <c r="D23" s="7">
        <v>3</v>
      </c>
      <c r="E23" s="7">
        <v>2</v>
      </c>
      <c r="F23" s="7">
        <v>2</v>
      </c>
      <c r="G23" s="7">
        <v>2</v>
      </c>
      <c r="I23" s="41">
        <f t="shared" si="13"/>
        <v>0.61464666666666645</v>
      </c>
      <c r="J23" s="44">
        <f t="shared" si="4"/>
        <v>1</v>
      </c>
      <c r="K23" s="7" t="s">
        <v>19</v>
      </c>
      <c r="L23" s="7" t="s">
        <v>19</v>
      </c>
      <c r="M23" s="7" t="s">
        <v>19</v>
      </c>
      <c r="N23" s="7" t="s">
        <v>19</v>
      </c>
      <c r="O23" s="7">
        <v>1</v>
      </c>
      <c r="Q23" s="37">
        <f t="shared" si="14"/>
        <v>0.61464666666666645</v>
      </c>
      <c r="R23" s="35">
        <f t="shared" si="5"/>
        <v>1.17</v>
      </c>
      <c r="S23" s="38">
        <f t="shared" si="7"/>
        <v>1</v>
      </c>
      <c r="T23" s="38">
        <f t="shared" si="8"/>
        <v>1</v>
      </c>
      <c r="U23" s="38">
        <f t="shared" si="9"/>
        <v>1</v>
      </c>
      <c r="V23" s="38">
        <f t="shared" si="10"/>
        <v>1</v>
      </c>
      <c r="W23" s="38">
        <f t="shared" si="11"/>
        <v>1.85</v>
      </c>
    </row>
    <row r="24" spans="1:23" x14ac:dyDescent="0.25">
      <c r="A24" s="41">
        <f t="shared" si="12"/>
        <v>0.62506666666666644</v>
      </c>
      <c r="B24" s="44">
        <f t="shared" si="3"/>
        <v>2</v>
      </c>
      <c r="C24" s="7">
        <v>3</v>
      </c>
      <c r="D24" s="7">
        <v>3</v>
      </c>
      <c r="E24" s="7">
        <v>1</v>
      </c>
      <c r="F24" s="7">
        <v>1</v>
      </c>
      <c r="G24" s="7">
        <v>2</v>
      </c>
      <c r="I24" s="41">
        <f t="shared" si="13"/>
        <v>0.62506666666666644</v>
      </c>
      <c r="J24" s="44">
        <f t="shared" si="4"/>
        <v>1</v>
      </c>
      <c r="K24" s="7" t="s">
        <v>19</v>
      </c>
      <c r="L24" s="7" t="s">
        <v>19</v>
      </c>
      <c r="M24" s="7" t="s">
        <v>19</v>
      </c>
      <c r="N24" s="7" t="s">
        <v>19</v>
      </c>
      <c r="O24" s="7">
        <v>1</v>
      </c>
      <c r="Q24" s="37">
        <f t="shared" si="14"/>
        <v>0.62506666666666644</v>
      </c>
      <c r="R24" s="35">
        <f t="shared" si="5"/>
        <v>1.17</v>
      </c>
      <c r="S24" s="38">
        <f t="shared" si="7"/>
        <v>1</v>
      </c>
      <c r="T24" s="38">
        <f t="shared" si="8"/>
        <v>1</v>
      </c>
      <c r="U24" s="38">
        <f t="shared" si="9"/>
        <v>1</v>
      </c>
      <c r="V24" s="38">
        <f t="shared" si="10"/>
        <v>1</v>
      </c>
      <c r="W24" s="38">
        <f t="shared" si="11"/>
        <v>1.85</v>
      </c>
    </row>
    <row r="25" spans="1:23" x14ac:dyDescent="0.25">
      <c r="A25" s="41">
        <f t="shared" si="12"/>
        <v>0.63548666666666642</v>
      </c>
      <c r="B25" s="44">
        <f t="shared" si="3"/>
        <v>2.4</v>
      </c>
      <c r="C25" s="7">
        <v>3</v>
      </c>
      <c r="D25" s="7">
        <v>3</v>
      </c>
      <c r="E25" s="7">
        <v>2</v>
      </c>
      <c r="F25" s="7">
        <v>2</v>
      </c>
      <c r="G25" s="7">
        <v>2</v>
      </c>
      <c r="I25" s="41">
        <f t="shared" si="13"/>
        <v>0.63548666666666642</v>
      </c>
      <c r="J25" s="44">
        <f t="shared" si="4"/>
        <v>1</v>
      </c>
      <c r="K25" s="7" t="s">
        <v>19</v>
      </c>
      <c r="L25" s="7">
        <v>1</v>
      </c>
      <c r="M25" s="7" t="s">
        <v>19</v>
      </c>
      <c r="N25" s="7" t="s">
        <v>19</v>
      </c>
      <c r="O25" s="7" t="s">
        <v>19</v>
      </c>
      <c r="Q25" s="37">
        <f t="shared" si="14"/>
        <v>0.63548666666666642</v>
      </c>
      <c r="R25" s="35">
        <f t="shared" si="5"/>
        <v>1.17</v>
      </c>
      <c r="S25" s="38">
        <f t="shared" si="7"/>
        <v>1</v>
      </c>
      <c r="T25" s="38">
        <f t="shared" si="8"/>
        <v>1.85</v>
      </c>
      <c r="U25" s="38">
        <f t="shared" si="9"/>
        <v>1</v>
      </c>
      <c r="V25" s="38">
        <f t="shared" si="10"/>
        <v>1</v>
      </c>
      <c r="W25" s="38">
        <f t="shared" si="11"/>
        <v>1</v>
      </c>
    </row>
    <row r="26" spans="1:23" x14ac:dyDescent="0.25">
      <c r="A26" s="41">
        <f t="shared" si="12"/>
        <v>0.64590666666666641</v>
      </c>
      <c r="B26" s="44">
        <f t="shared" si="3"/>
        <v>2.4</v>
      </c>
      <c r="C26" s="7">
        <v>3</v>
      </c>
      <c r="D26" s="7">
        <v>3</v>
      </c>
      <c r="E26" s="7">
        <v>2</v>
      </c>
      <c r="F26" s="7">
        <v>2</v>
      </c>
      <c r="G26" s="7">
        <v>2</v>
      </c>
      <c r="I26" s="41">
        <f t="shared" si="13"/>
        <v>0.64590666666666641</v>
      </c>
      <c r="J26" s="44" t="e">
        <f t="shared" si="4"/>
        <v>#DIV/0!</v>
      </c>
      <c r="K26" s="7" t="s">
        <v>19</v>
      </c>
      <c r="L26" s="7" t="s">
        <v>19</v>
      </c>
      <c r="M26" s="7" t="s">
        <v>19</v>
      </c>
      <c r="N26" s="7" t="s">
        <v>19</v>
      </c>
      <c r="O26" s="7" t="s">
        <v>19</v>
      </c>
      <c r="Q26" s="37">
        <f t="shared" si="14"/>
        <v>0.64590666666666641</v>
      </c>
      <c r="R26" s="35">
        <f t="shared" si="5"/>
        <v>1</v>
      </c>
      <c r="S26" s="38">
        <f t="shared" si="7"/>
        <v>1</v>
      </c>
      <c r="T26" s="38">
        <f t="shared" si="8"/>
        <v>1</v>
      </c>
      <c r="U26" s="38">
        <f t="shared" si="9"/>
        <v>1</v>
      </c>
      <c r="V26" s="38">
        <f t="shared" si="10"/>
        <v>1</v>
      </c>
      <c r="W26" s="38">
        <f t="shared" si="11"/>
        <v>1</v>
      </c>
    </row>
    <row r="27" spans="1:23" x14ac:dyDescent="0.25">
      <c r="A27" s="41">
        <f t="shared" si="12"/>
        <v>0.65632666666666639</v>
      </c>
      <c r="B27" s="44">
        <f t="shared" si="3"/>
        <v>2.2000000000000002</v>
      </c>
      <c r="C27" s="7">
        <v>3</v>
      </c>
      <c r="D27" s="7">
        <v>2</v>
      </c>
      <c r="E27" s="7">
        <v>2</v>
      </c>
      <c r="F27" s="7">
        <v>2</v>
      </c>
      <c r="G27" s="7">
        <v>2</v>
      </c>
      <c r="I27" s="41">
        <f t="shared" si="13"/>
        <v>0.65632666666666639</v>
      </c>
      <c r="J27" s="44">
        <f t="shared" si="4"/>
        <v>1</v>
      </c>
      <c r="K27" s="7">
        <v>1</v>
      </c>
      <c r="L27" s="7">
        <v>1</v>
      </c>
      <c r="M27" s="7" t="s">
        <v>19</v>
      </c>
      <c r="N27" s="7" t="s">
        <v>19</v>
      </c>
      <c r="O27" s="7" t="s">
        <v>19</v>
      </c>
      <c r="Q27" s="37">
        <f t="shared" si="14"/>
        <v>0.65632666666666639</v>
      </c>
      <c r="R27" s="35">
        <f t="shared" si="5"/>
        <v>1.34</v>
      </c>
      <c r="S27" s="38">
        <f t="shared" si="7"/>
        <v>1.85</v>
      </c>
      <c r="T27" s="38">
        <f t="shared" si="8"/>
        <v>1.85</v>
      </c>
      <c r="U27" s="38">
        <f t="shared" si="9"/>
        <v>1</v>
      </c>
      <c r="V27" s="38">
        <f t="shared" si="10"/>
        <v>1</v>
      </c>
      <c r="W27" s="38">
        <f t="shared" si="11"/>
        <v>1</v>
      </c>
    </row>
    <row r="28" spans="1:23" x14ac:dyDescent="0.25">
      <c r="A28" s="41">
        <f t="shared" si="12"/>
        <v>0.66674666666666638</v>
      </c>
      <c r="B28" s="44">
        <f t="shared" ref="B28:B59" si="15">AVERAGE(C28:G28)</f>
        <v>2.8</v>
      </c>
      <c r="C28" s="7">
        <v>4</v>
      </c>
      <c r="D28" s="7">
        <v>3</v>
      </c>
      <c r="E28" s="7">
        <v>2</v>
      </c>
      <c r="F28" s="7">
        <v>2</v>
      </c>
      <c r="G28" s="7">
        <v>3</v>
      </c>
      <c r="I28" s="41">
        <f t="shared" si="13"/>
        <v>0.66674666666666638</v>
      </c>
      <c r="J28" s="44">
        <f t="shared" ref="J28:J59" si="16">AVERAGE(K28:O28)</f>
        <v>1</v>
      </c>
      <c r="K28" s="7" t="s">
        <v>19</v>
      </c>
      <c r="L28" s="7" t="s">
        <v>19</v>
      </c>
      <c r="M28" s="7">
        <v>1</v>
      </c>
      <c r="N28" s="7">
        <v>1</v>
      </c>
      <c r="O28" s="7" t="s">
        <v>19</v>
      </c>
      <c r="Q28" s="37">
        <f t="shared" si="14"/>
        <v>0.66674666666666638</v>
      </c>
      <c r="R28" s="35">
        <f t="shared" ref="R28:R33" si="17">AVERAGE(S28:W28)</f>
        <v>1.34</v>
      </c>
      <c r="S28" s="38">
        <f t="shared" si="7"/>
        <v>1</v>
      </c>
      <c r="T28" s="38">
        <f t="shared" si="8"/>
        <v>1</v>
      </c>
      <c r="U28" s="38">
        <f t="shared" si="9"/>
        <v>1.85</v>
      </c>
      <c r="V28" s="38">
        <f t="shared" si="10"/>
        <v>1.85</v>
      </c>
      <c r="W28" s="38">
        <f t="shared" si="11"/>
        <v>1</v>
      </c>
    </row>
    <row r="29" spans="1:23" x14ac:dyDescent="0.25">
      <c r="A29" s="41">
        <f t="shared" si="12"/>
        <v>0.67716666666666636</v>
      </c>
      <c r="B29" s="44">
        <f t="shared" si="15"/>
        <v>3</v>
      </c>
      <c r="C29" s="7">
        <v>4</v>
      </c>
      <c r="D29" s="7">
        <v>2</v>
      </c>
      <c r="E29" s="7">
        <v>3</v>
      </c>
      <c r="F29" s="7">
        <v>3</v>
      </c>
      <c r="G29" s="7">
        <v>3</v>
      </c>
      <c r="I29" s="41">
        <f t="shared" si="13"/>
        <v>0.67716666666666636</v>
      </c>
      <c r="J29" s="44">
        <f t="shared" si="16"/>
        <v>1.3333333333333333</v>
      </c>
      <c r="K29" s="7" t="s">
        <v>19</v>
      </c>
      <c r="L29" s="7" t="s">
        <v>19</v>
      </c>
      <c r="M29" s="7">
        <v>1</v>
      </c>
      <c r="N29" s="7">
        <v>1</v>
      </c>
      <c r="O29" s="7">
        <v>2</v>
      </c>
      <c r="Q29" s="37">
        <f t="shared" si="14"/>
        <v>0.67716666666666636</v>
      </c>
      <c r="R29" s="35">
        <f t="shared" si="17"/>
        <v>1.6800000000000002</v>
      </c>
      <c r="S29" s="38">
        <f t="shared" si="7"/>
        <v>1</v>
      </c>
      <c r="T29" s="38">
        <f t="shared" si="8"/>
        <v>1</v>
      </c>
      <c r="U29" s="38">
        <f t="shared" si="9"/>
        <v>1.85</v>
      </c>
      <c r="V29" s="38">
        <f t="shared" si="10"/>
        <v>1.85</v>
      </c>
      <c r="W29" s="38">
        <f t="shared" si="11"/>
        <v>2.7</v>
      </c>
    </row>
    <row r="30" spans="1:23" x14ac:dyDescent="0.25">
      <c r="A30" s="41">
        <f t="shared" si="12"/>
        <v>0.68758666666666635</v>
      </c>
      <c r="B30" s="44">
        <f t="shared" si="15"/>
        <v>3.2</v>
      </c>
      <c r="C30" s="7">
        <v>4</v>
      </c>
      <c r="D30" s="7">
        <v>2</v>
      </c>
      <c r="E30" s="7">
        <v>3</v>
      </c>
      <c r="F30" s="7">
        <v>3</v>
      </c>
      <c r="G30" s="7">
        <v>4</v>
      </c>
      <c r="I30" s="41">
        <f t="shared" si="13"/>
        <v>0.68758666666666635</v>
      </c>
      <c r="J30" s="44">
        <f t="shared" si="16"/>
        <v>1.25</v>
      </c>
      <c r="K30" s="7">
        <v>1</v>
      </c>
      <c r="L30" s="7" t="s">
        <v>19</v>
      </c>
      <c r="M30" s="7">
        <v>1</v>
      </c>
      <c r="N30" s="7">
        <v>1</v>
      </c>
      <c r="O30" s="7">
        <v>2</v>
      </c>
      <c r="Q30" s="37">
        <f t="shared" si="14"/>
        <v>0.68758666666666635</v>
      </c>
      <c r="R30" s="35">
        <f t="shared" si="17"/>
        <v>1.85</v>
      </c>
      <c r="S30" s="38">
        <f t="shared" si="7"/>
        <v>1.85</v>
      </c>
      <c r="T30" s="38">
        <f t="shared" si="8"/>
        <v>1</v>
      </c>
      <c r="U30" s="38">
        <f t="shared" si="9"/>
        <v>1.85</v>
      </c>
      <c r="V30" s="38">
        <f t="shared" si="10"/>
        <v>1.85</v>
      </c>
      <c r="W30" s="38">
        <f t="shared" si="11"/>
        <v>2.7</v>
      </c>
    </row>
    <row r="31" spans="1:23" x14ac:dyDescent="0.25">
      <c r="A31" s="41">
        <f t="shared" si="12"/>
        <v>0.69800666666666633</v>
      </c>
      <c r="B31" s="44">
        <f t="shared" si="15"/>
        <v>4</v>
      </c>
      <c r="C31" s="7">
        <v>4</v>
      </c>
      <c r="D31" s="7">
        <v>3</v>
      </c>
      <c r="E31" s="7">
        <v>4</v>
      </c>
      <c r="F31" s="7">
        <v>4</v>
      </c>
      <c r="G31" s="7">
        <v>5</v>
      </c>
      <c r="I31" s="41">
        <f t="shared" si="13"/>
        <v>0.69800666666666633</v>
      </c>
      <c r="J31" s="44">
        <f t="shared" si="16"/>
        <v>1.6</v>
      </c>
      <c r="K31" s="7">
        <v>1</v>
      </c>
      <c r="L31" s="7">
        <v>1</v>
      </c>
      <c r="M31" s="7">
        <v>2</v>
      </c>
      <c r="N31" s="7">
        <v>2</v>
      </c>
      <c r="O31" s="7">
        <v>2</v>
      </c>
      <c r="Q31" s="37">
        <f t="shared" si="14"/>
        <v>0.69800666666666633</v>
      </c>
      <c r="R31" s="35">
        <f t="shared" si="17"/>
        <v>2.3600000000000003</v>
      </c>
      <c r="S31" s="38">
        <f t="shared" si="7"/>
        <v>1.85</v>
      </c>
      <c r="T31" s="38">
        <f t="shared" si="8"/>
        <v>1.85</v>
      </c>
      <c r="U31" s="38">
        <f t="shared" si="9"/>
        <v>2.7</v>
      </c>
      <c r="V31" s="38">
        <f t="shared" si="10"/>
        <v>2.7</v>
      </c>
      <c r="W31" s="38">
        <f t="shared" si="11"/>
        <v>2.7</v>
      </c>
    </row>
    <row r="32" spans="1:23" x14ac:dyDescent="0.25">
      <c r="A32" s="41">
        <f t="shared" si="12"/>
        <v>0.70842666666666632</v>
      </c>
      <c r="B32" s="44">
        <f t="shared" si="15"/>
        <v>4.8</v>
      </c>
      <c r="C32" s="7">
        <v>5</v>
      </c>
      <c r="D32" s="7">
        <v>3</v>
      </c>
      <c r="E32" s="7">
        <v>5</v>
      </c>
      <c r="F32" s="7">
        <v>5</v>
      </c>
      <c r="G32" s="7">
        <v>6</v>
      </c>
      <c r="I32" s="41">
        <f t="shared" si="13"/>
        <v>0.70842666666666632</v>
      </c>
      <c r="J32" s="44">
        <f t="shared" si="16"/>
        <v>2.2000000000000002</v>
      </c>
      <c r="K32" s="7">
        <v>1</v>
      </c>
      <c r="L32" s="7">
        <v>2</v>
      </c>
      <c r="M32" s="7">
        <v>3</v>
      </c>
      <c r="N32" s="7">
        <v>3</v>
      </c>
      <c r="O32" s="7">
        <v>2</v>
      </c>
      <c r="Q32" s="37">
        <f t="shared" si="14"/>
        <v>0.70842666666666632</v>
      </c>
      <c r="R32" s="35">
        <f t="shared" si="17"/>
        <v>2.87</v>
      </c>
      <c r="S32" s="38">
        <f t="shared" si="7"/>
        <v>1.85</v>
      </c>
      <c r="T32" s="38">
        <f t="shared" si="8"/>
        <v>2.7</v>
      </c>
      <c r="U32" s="38">
        <f t="shared" si="9"/>
        <v>3.55</v>
      </c>
      <c r="V32" s="38">
        <f t="shared" si="10"/>
        <v>3.55</v>
      </c>
      <c r="W32" s="38">
        <f t="shared" si="11"/>
        <v>2.7</v>
      </c>
    </row>
    <row r="33" spans="1:23" x14ac:dyDescent="0.25">
      <c r="A33" s="41">
        <f t="shared" si="12"/>
        <v>0.7188466666666663</v>
      </c>
      <c r="B33" s="44">
        <f t="shared" si="15"/>
        <v>5.6</v>
      </c>
      <c r="C33" s="7">
        <v>6</v>
      </c>
      <c r="D33" s="7">
        <v>4</v>
      </c>
      <c r="E33" s="7">
        <v>6</v>
      </c>
      <c r="F33" s="7">
        <v>6</v>
      </c>
      <c r="G33" s="7">
        <v>6</v>
      </c>
      <c r="I33" s="41">
        <f t="shared" si="13"/>
        <v>0.7188466666666663</v>
      </c>
      <c r="J33" s="44">
        <f t="shared" si="16"/>
        <v>2.2000000000000002</v>
      </c>
      <c r="K33" s="7">
        <v>2</v>
      </c>
      <c r="L33" s="7">
        <v>2</v>
      </c>
      <c r="M33" s="7">
        <v>2</v>
      </c>
      <c r="N33" s="7">
        <v>2</v>
      </c>
      <c r="O33" s="7">
        <v>3</v>
      </c>
      <c r="Q33" s="37">
        <f t="shared" si="14"/>
        <v>0.7188466666666663</v>
      </c>
      <c r="R33" s="35">
        <f t="shared" si="17"/>
        <v>2.87</v>
      </c>
      <c r="S33" s="38">
        <f t="shared" si="7"/>
        <v>2.7</v>
      </c>
      <c r="T33" s="38">
        <f t="shared" si="8"/>
        <v>2.7</v>
      </c>
      <c r="U33" s="38">
        <f t="shared" si="9"/>
        <v>2.7</v>
      </c>
      <c r="V33" s="38">
        <f t="shared" si="10"/>
        <v>2.7</v>
      </c>
      <c r="W33" s="38">
        <f t="shared" si="11"/>
        <v>3.55</v>
      </c>
    </row>
    <row r="34" spans="1:23" x14ac:dyDescent="0.25">
      <c r="A34" s="41">
        <f t="shared" si="12"/>
        <v>0.72926666666666629</v>
      </c>
      <c r="B34" s="44">
        <f t="shared" si="15"/>
        <v>6.2</v>
      </c>
      <c r="C34" s="7">
        <v>7</v>
      </c>
      <c r="D34" s="7">
        <v>5</v>
      </c>
      <c r="E34" s="7">
        <v>6</v>
      </c>
      <c r="F34" s="7">
        <v>6</v>
      </c>
      <c r="G34" s="7">
        <v>7</v>
      </c>
      <c r="I34" s="41">
        <f t="shared" si="13"/>
        <v>0.72926666666666629</v>
      </c>
      <c r="J34" s="44">
        <f t="shared" si="16"/>
        <v>3</v>
      </c>
      <c r="K34" s="7">
        <v>3</v>
      </c>
      <c r="L34" s="7">
        <v>2</v>
      </c>
      <c r="M34" s="7">
        <v>3</v>
      </c>
      <c r="N34" s="7">
        <v>3</v>
      </c>
      <c r="O34" s="7">
        <v>4</v>
      </c>
      <c r="Q34" s="37">
        <f t="shared" si="14"/>
        <v>0.72926666666666629</v>
      </c>
      <c r="R34" s="35">
        <f t="shared" ref="R34:R66" si="18">AVERAGE(S34:W34)</f>
        <v>3.55</v>
      </c>
      <c r="S34" s="38">
        <f t="shared" si="7"/>
        <v>3.55</v>
      </c>
      <c r="T34" s="38">
        <f t="shared" si="8"/>
        <v>2.7</v>
      </c>
      <c r="U34" s="38">
        <f t="shared" si="9"/>
        <v>3.55</v>
      </c>
      <c r="V34" s="38">
        <f t="shared" si="10"/>
        <v>3.55</v>
      </c>
      <c r="W34" s="38">
        <f t="shared" si="11"/>
        <v>4.4000000000000004</v>
      </c>
    </row>
    <row r="35" spans="1:23" x14ac:dyDescent="0.25">
      <c r="A35" s="41">
        <f t="shared" si="12"/>
        <v>0.73968666666666627</v>
      </c>
      <c r="B35" s="44">
        <f t="shared" si="15"/>
        <v>6.2</v>
      </c>
      <c r="C35" s="7">
        <v>7</v>
      </c>
      <c r="D35" s="7">
        <v>5</v>
      </c>
      <c r="E35" s="7">
        <v>6</v>
      </c>
      <c r="F35" s="7">
        <v>6</v>
      </c>
      <c r="G35" s="7">
        <v>7</v>
      </c>
      <c r="I35" s="41">
        <f t="shared" si="13"/>
        <v>0.73968666666666627</v>
      </c>
      <c r="J35" s="44">
        <f t="shared" si="16"/>
        <v>3.6</v>
      </c>
      <c r="K35" s="7">
        <v>4</v>
      </c>
      <c r="L35" s="7">
        <v>3</v>
      </c>
      <c r="M35" s="7">
        <v>4</v>
      </c>
      <c r="N35" s="7">
        <v>4</v>
      </c>
      <c r="O35" s="7">
        <v>3</v>
      </c>
      <c r="Q35" s="37">
        <f t="shared" ref="Q35:Q67" si="19">Q34+0.01042</f>
        <v>0.73968666666666627</v>
      </c>
      <c r="R35" s="35">
        <f t="shared" si="18"/>
        <v>4.0600000000000005</v>
      </c>
      <c r="S35" s="38">
        <f t="shared" si="7"/>
        <v>4.4000000000000004</v>
      </c>
      <c r="T35" s="38">
        <f t="shared" si="8"/>
        <v>3.55</v>
      </c>
      <c r="U35" s="38">
        <f t="shared" si="9"/>
        <v>4.4000000000000004</v>
      </c>
      <c r="V35" s="38">
        <f t="shared" si="10"/>
        <v>4.4000000000000004</v>
      </c>
      <c r="W35" s="38">
        <f t="shared" si="11"/>
        <v>3.55</v>
      </c>
    </row>
    <row r="36" spans="1:23" x14ac:dyDescent="0.25">
      <c r="A36" s="41">
        <f t="shared" si="12"/>
        <v>0.75010666666666626</v>
      </c>
      <c r="B36" s="44">
        <f t="shared" si="15"/>
        <v>7.2</v>
      </c>
      <c r="C36" s="7">
        <v>9</v>
      </c>
      <c r="D36" s="7">
        <v>6</v>
      </c>
      <c r="E36" s="7">
        <v>7</v>
      </c>
      <c r="F36" s="7">
        <v>7</v>
      </c>
      <c r="G36" s="7">
        <v>7</v>
      </c>
      <c r="I36" s="41">
        <f t="shared" si="13"/>
        <v>0.75010666666666626</v>
      </c>
      <c r="J36" s="44">
        <f t="shared" si="16"/>
        <v>3.2</v>
      </c>
      <c r="K36" s="7">
        <v>4</v>
      </c>
      <c r="L36" s="7">
        <v>3</v>
      </c>
      <c r="M36" s="7">
        <v>3</v>
      </c>
      <c r="N36" s="7">
        <v>3</v>
      </c>
      <c r="O36" s="7">
        <v>3</v>
      </c>
      <c r="Q36" s="37">
        <f t="shared" si="19"/>
        <v>0.75010666666666626</v>
      </c>
      <c r="R36" s="35">
        <f t="shared" si="18"/>
        <v>3.72</v>
      </c>
      <c r="S36" s="38">
        <f t="shared" si="7"/>
        <v>4.4000000000000004</v>
      </c>
      <c r="T36" s="38">
        <f t="shared" si="8"/>
        <v>3.55</v>
      </c>
      <c r="U36" s="38">
        <f t="shared" si="9"/>
        <v>3.55</v>
      </c>
      <c r="V36" s="38">
        <f t="shared" si="10"/>
        <v>3.55</v>
      </c>
      <c r="W36" s="38">
        <f t="shared" si="11"/>
        <v>3.55</v>
      </c>
    </row>
    <row r="37" spans="1:23" x14ac:dyDescent="0.25">
      <c r="A37" s="41">
        <f t="shared" si="12"/>
        <v>0.76052666666666624</v>
      </c>
      <c r="B37" s="44">
        <f t="shared" si="15"/>
        <v>7.4</v>
      </c>
      <c r="C37" s="7">
        <v>9</v>
      </c>
      <c r="D37" s="7">
        <v>7</v>
      </c>
      <c r="E37" s="7">
        <v>7</v>
      </c>
      <c r="F37" s="7">
        <v>7</v>
      </c>
      <c r="G37" s="7">
        <v>7</v>
      </c>
      <c r="I37" s="41">
        <f t="shared" ref="I37:I67" si="20">I36+0.01042</f>
        <v>0.76052666666666624</v>
      </c>
      <c r="J37" s="44">
        <f t="shared" si="16"/>
        <v>3.6</v>
      </c>
      <c r="K37" s="7">
        <v>4</v>
      </c>
      <c r="L37" s="7">
        <v>3</v>
      </c>
      <c r="M37" s="7">
        <v>4</v>
      </c>
      <c r="N37" s="7">
        <v>4</v>
      </c>
      <c r="O37" s="7">
        <v>3</v>
      </c>
      <c r="Q37" s="37">
        <f t="shared" si="19"/>
        <v>0.76052666666666624</v>
      </c>
      <c r="R37" s="35">
        <f t="shared" si="18"/>
        <v>4.0600000000000005</v>
      </c>
      <c r="S37" s="38">
        <f t="shared" si="7"/>
        <v>4.4000000000000004</v>
      </c>
      <c r="T37" s="38">
        <f t="shared" si="8"/>
        <v>3.55</v>
      </c>
      <c r="U37" s="38">
        <f t="shared" si="9"/>
        <v>4.4000000000000004</v>
      </c>
      <c r="V37" s="38">
        <f t="shared" si="10"/>
        <v>4.4000000000000004</v>
      </c>
      <c r="W37" s="38">
        <f t="shared" si="11"/>
        <v>3.55</v>
      </c>
    </row>
    <row r="38" spans="1:23" x14ac:dyDescent="0.25">
      <c r="A38" s="41">
        <f t="shared" si="12"/>
        <v>0.77094666666666622</v>
      </c>
      <c r="B38" s="44">
        <f t="shared" si="15"/>
        <v>7.4</v>
      </c>
      <c r="C38" s="7">
        <v>8</v>
      </c>
      <c r="D38" s="7">
        <v>7</v>
      </c>
      <c r="E38" s="7">
        <v>8</v>
      </c>
      <c r="F38" s="7">
        <v>8</v>
      </c>
      <c r="G38" s="7">
        <v>6</v>
      </c>
      <c r="I38" s="41">
        <f t="shared" si="20"/>
        <v>0.77094666666666622</v>
      </c>
      <c r="J38" s="44">
        <f t="shared" si="16"/>
        <v>3.2</v>
      </c>
      <c r="K38" s="7">
        <v>4</v>
      </c>
      <c r="L38" s="7">
        <v>3</v>
      </c>
      <c r="M38" s="7">
        <v>3</v>
      </c>
      <c r="N38" s="7">
        <v>3</v>
      </c>
      <c r="O38" s="7">
        <v>3</v>
      </c>
      <c r="Q38" s="37">
        <f t="shared" si="19"/>
        <v>0.77094666666666622</v>
      </c>
      <c r="R38" s="35">
        <f t="shared" si="18"/>
        <v>3.72</v>
      </c>
      <c r="S38" s="38">
        <f t="shared" si="7"/>
        <v>4.4000000000000004</v>
      </c>
      <c r="T38" s="38">
        <f t="shared" si="8"/>
        <v>3.55</v>
      </c>
      <c r="U38" s="38">
        <f t="shared" si="9"/>
        <v>3.55</v>
      </c>
      <c r="V38" s="38">
        <f t="shared" si="10"/>
        <v>3.55</v>
      </c>
      <c r="W38" s="38">
        <f t="shared" si="11"/>
        <v>3.55</v>
      </c>
    </row>
    <row r="39" spans="1:23" x14ac:dyDescent="0.25">
      <c r="A39" s="41">
        <f t="shared" si="12"/>
        <v>0.78136666666666621</v>
      </c>
      <c r="B39" s="44">
        <f t="shared" si="15"/>
        <v>8.1999999999999993</v>
      </c>
      <c r="C39" s="7">
        <v>9</v>
      </c>
      <c r="D39" s="7">
        <v>8</v>
      </c>
      <c r="E39" s="7">
        <v>9</v>
      </c>
      <c r="F39" s="7">
        <v>9</v>
      </c>
      <c r="G39" s="7">
        <v>6</v>
      </c>
      <c r="I39" s="41">
        <f t="shared" si="20"/>
        <v>0.78136666666666621</v>
      </c>
      <c r="J39" s="44">
        <f t="shared" si="16"/>
        <v>2.8</v>
      </c>
      <c r="K39" s="7">
        <v>3</v>
      </c>
      <c r="L39" s="7">
        <v>3</v>
      </c>
      <c r="M39" s="7">
        <v>3</v>
      </c>
      <c r="N39" s="7">
        <v>3</v>
      </c>
      <c r="O39" s="7">
        <v>2</v>
      </c>
      <c r="Q39" s="37">
        <f t="shared" si="19"/>
        <v>0.78136666666666621</v>
      </c>
      <c r="R39" s="35">
        <f t="shared" si="18"/>
        <v>3.38</v>
      </c>
      <c r="S39" s="38">
        <f t="shared" si="7"/>
        <v>3.55</v>
      </c>
      <c r="T39" s="38">
        <f t="shared" si="8"/>
        <v>3.55</v>
      </c>
      <c r="U39" s="38">
        <f t="shared" si="9"/>
        <v>3.55</v>
      </c>
      <c r="V39" s="38">
        <f t="shared" si="10"/>
        <v>3.55</v>
      </c>
      <c r="W39" s="38">
        <f t="shared" si="11"/>
        <v>2.7</v>
      </c>
    </row>
    <row r="40" spans="1:23" x14ac:dyDescent="0.25">
      <c r="A40" s="41">
        <f t="shared" si="12"/>
        <v>0.79178666666666619</v>
      </c>
      <c r="B40" s="44">
        <f t="shared" si="15"/>
        <v>8.1999999999999993</v>
      </c>
      <c r="C40" s="7">
        <v>8</v>
      </c>
      <c r="D40" s="7">
        <v>9</v>
      </c>
      <c r="E40" s="7">
        <v>9</v>
      </c>
      <c r="F40" s="7">
        <v>9</v>
      </c>
      <c r="G40" s="7">
        <v>6</v>
      </c>
      <c r="I40" s="41">
        <f t="shared" si="20"/>
        <v>0.79178666666666619</v>
      </c>
      <c r="J40" s="44">
        <f t="shared" si="16"/>
        <v>2.8</v>
      </c>
      <c r="K40" s="7">
        <v>3</v>
      </c>
      <c r="L40" s="7">
        <v>2</v>
      </c>
      <c r="M40" s="7">
        <v>3</v>
      </c>
      <c r="N40" s="7">
        <v>3</v>
      </c>
      <c r="O40" s="7">
        <v>3</v>
      </c>
      <c r="Q40" s="37">
        <f t="shared" si="19"/>
        <v>0.79178666666666619</v>
      </c>
      <c r="R40" s="35">
        <f t="shared" si="18"/>
        <v>3.3800000000000003</v>
      </c>
      <c r="S40" s="38">
        <f t="shared" si="7"/>
        <v>3.55</v>
      </c>
      <c r="T40" s="38">
        <f t="shared" si="8"/>
        <v>2.7</v>
      </c>
      <c r="U40" s="38">
        <f t="shared" si="9"/>
        <v>3.55</v>
      </c>
      <c r="V40" s="38">
        <f t="shared" si="10"/>
        <v>3.55</v>
      </c>
      <c r="W40" s="38">
        <f t="shared" si="11"/>
        <v>3.55</v>
      </c>
    </row>
    <row r="41" spans="1:23" x14ac:dyDescent="0.25">
      <c r="A41" s="41">
        <f t="shared" si="12"/>
        <v>0.80220666666666618</v>
      </c>
      <c r="B41" s="44">
        <f t="shared" si="15"/>
        <v>8.1999999999999993</v>
      </c>
      <c r="C41" s="7">
        <v>7</v>
      </c>
      <c r="D41" s="7">
        <v>8</v>
      </c>
      <c r="E41" s="7">
        <v>9</v>
      </c>
      <c r="F41" s="7">
        <v>9</v>
      </c>
      <c r="G41" s="7">
        <v>8</v>
      </c>
      <c r="I41" s="41">
        <f t="shared" si="20"/>
        <v>0.80220666666666618</v>
      </c>
      <c r="J41" s="44">
        <f t="shared" si="16"/>
        <v>2.2000000000000002</v>
      </c>
      <c r="K41" s="7">
        <v>2</v>
      </c>
      <c r="L41" s="7">
        <v>3</v>
      </c>
      <c r="M41" s="7">
        <v>2</v>
      </c>
      <c r="N41" s="7">
        <v>2</v>
      </c>
      <c r="O41" s="7">
        <v>2</v>
      </c>
      <c r="Q41" s="37">
        <f t="shared" si="19"/>
        <v>0.80220666666666618</v>
      </c>
      <c r="R41" s="35">
        <f t="shared" si="18"/>
        <v>2.8699999999999997</v>
      </c>
      <c r="S41" s="38">
        <f t="shared" si="7"/>
        <v>2.7</v>
      </c>
      <c r="T41" s="38">
        <f t="shared" si="8"/>
        <v>3.55</v>
      </c>
      <c r="U41" s="38">
        <f t="shared" si="9"/>
        <v>2.7</v>
      </c>
      <c r="V41" s="38">
        <f t="shared" si="10"/>
        <v>2.7</v>
      </c>
      <c r="W41" s="38">
        <f t="shared" si="11"/>
        <v>2.7</v>
      </c>
    </row>
    <row r="42" spans="1:23" x14ac:dyDescent="0.25">
      <c r="A42" s="41">
        <f t="shared" si="12"/>
        <v>0.81262666666666616</v>
      </c>
      <c r="B42" s="44">
        <f t="shared" si="15"/>
        <v>7.8</v>
      </c>
      <c r="C42" s="7">
        <v>7</v>
      </c>
      <c r="D42" s="7">
        <v>8</v>
      </c>
      <c r="E42" s="7">
        <v>8</v>
      </c>
      <c r="F42" s="7">
        <v>8</v>
      </c>
      <c r="G42" s="7">
        <v>8</v>
      </c>
      <c r="I42" s="41">
        <f t="shared" si="20"/>
        <v>0.81262666666666616</v>
      </c>
      <c r="J42" s="44">
        <f t="shared" si="16"/>
        <v>2</v>
      </c>
      <c r="K42" s="7">
        <v>2</v>
      </c>
      <c r="L42" s="7">
        <v>2</v>
      </c>
      <c r="M42" s="7">
        <v>2</v>
      </c>
      <c r="N42" s="7">
        <v>2</v>
      </c>
      <c r="O42" s="7">
        <v>2</v>
      </c>
      <c r="Q42" s="37">
        <f t="shared" si="19"/>
        <v>0.81262666666666616</v>
      </c>
      <c r="R42" s="35">
        <f t="shared" si="18"/>
        <v>2.7</v>
      </c>
      <c r="S42" s="38">
        <f t="shared" si="7"/>
        <v>2.7</v>
      </c>
      <c r="T42" s="38">
        <f t="shared" si="8"/>
        <v>2.7</v>
      </c>
      <c r="U42" s="38">
        <f t="shared" si="9"/>
        <v>2.7</v>
      </c>
      <c r="V42" s="38">
        <f t="shared" si="10"/>
        <v>2.7</v>
      </c>
      <c r="W42" s="38">
        <f t="shared" si="11"/>
        <v>2.7</v>
      </c>
    </row>
    <row r="43" spans="1:23" x14ac:dyDescent="0.25">
      <c r="A43" s="41">
        <f t="shared" si="12"/>
        <v>0.82304666666666615</v>
      </c>
      <c r="B43" s="44">
        <f t="shared" si="15"/>
        <v>7.2</v>
      </c>
      <c r="C43" s="7">
        <v>7</v>
      </c>
      <c r="D43" s="7">
        <v>7</v>
      </c>
      <c r="E43" s="7">
        <v>7</v>
      </c>
      <c r="F43" s="7">
        <v>7</v>
      </c>
      <c r="G43" s="7">
        <v>8</v>
      </c>
      <c r="I43" s="41">
        <f t="shared" si="20"/>
        <v>0.82304666666666615</v>
      </c>
      <c r="J43" s="44">
        <f t="shared" si="16"/>
        <v>2.2000000000000002</v>
      </c>
      <c r="K43" s="7">
        <v>2</v>
      </c>
      <c r="L43" s="7">
        <v>2</v>
      </c>
      <c r="M43" s="7">
        <v>2</v>
      </c>
      <c r="N43" s="7">
        <v>2</v>
      </c>
      <c r="O43" s="7">
        <v>3</v>
      </c>
      <c r="Q43" s="37">
        <f t="shared" si="19"/>
        <v>0.82304666666666615</v>
      </c>
      <c r="R43" s="35">
        <f t="shared" si="18"/>
        <v>2.87</v>
      </c>
      <c r="S43" s="38">
        <f t="shared" si="7"/>
        <v>2.7</v>
      </c>
      <c r="T43" s="38">
        <f t="shared" si="8"/>
        <v>2.7</v>
      </c>
      <c r="U43" s="38">
        <f t="shared" si="9"/>
        <v>2.7</v>
      </c>
      <c r="V43" s="38">
        <f t="shared" si="10"/>
        <v>2.7</v>
      </c>
      <c r="W43" s="38">
        <f t="shared" si="11"/>
        <v>3.55</v>
      </c>
    </row>
    <row r="44" spans="1:23" x14ac:dyDescent="0.25">
      <c r="A44" s="41">
        <f t="shared" si="12"/>
        <v>0.83346666666666613</v>
      </c>
      <c r="B44" s="44">
        <f t="shared" si="15"/>
        <v>6.2</v>
      </c>
      <c r="C44" s="7">
        <v>5</v>
      </c>
      <c r="D44" s="7">
        <v>5</v>
      </c>
      <c r="E44" s="7">
        <v>6</v>
      </c>
      <c r="F44" s="7">
        <v>6</v>
      </c>
      <c r="G44" s="7">
        <v>9</v>
      </c>
      <c r="I44" s="41">
        <f t="shared" si="20"/>
        <v>0.83346666666666613</v>
      </c>
      <c r="J44" s="44">
        <f t="shared" si="16"/>
        <v>2.2000000000000002</v>
      </c>
      <c r="K44" s="7">
        <v>2</v>
      </c>
      <c r="L44" s="7">
        <v>2</v>
      </c>
      <c r="M44" s="7">
        <v>2</v>
      </c>
      <c r="N44" s="7">
        <v>2</v>
      </c>
      <c r="O44" s="7">
        <v>3</v>
      </c>
      <c r="Q44" s="37">
        <f t="shared" si="19"/>
        <v>0.83346666666666613</v>
      </c>
      <c r="R44" s="35">
        <f t="shared" si="18"/>
        <v>2.87</v>
      </c>
      <c r="S44" s="38">
        <f t="shared" si="7"/>
        <v>2.7</v>
      </c>
      <c r="T44" s="38">
        <f t="shared" si="8"/>
        <v>2.7</v>
      </c>
      <c r="U44" s="38">
        <f t="shared" si="9"/>
        <v>2.7</v>
      </c>
      <c r="V44" s="38">
        <f t="shared" si="10"/>
        <v>2.7</v>
      </c>
      <c r="W44" s="38">
        <f t="shared" si="11"/>
        <v>3.55</v>
      </c>
    </row>
    <row r="45" spans="1:23" x14ac:dyDescent="0.25">
      <c r="A45" s="41">
        <f t="shared" si="12"/>
        <v>0.84388666666666612</v>
      </c>
      <c r="B45" s="44">
        <f t="shared" si="15"/>
        <v>5.8</v>
      </c>
      <c r="C45" s="7">
        <v>5</v>
      </c>
      <c r="D45" s="7">
        <v>4</v>
      </c>
      <c r="E45" s="7">
        <v>6</v>
      </c>
      <c r="F45" s="7">
        <v>6</v>
      </c>
      <c r="G45" s="7">
        <v>8</v>
      </c>
      <c r="I45" s="41">
        <f t="shared" si="20"/>
        <v>0.84388666666666612</v>
      </c>
      <c r="J45" s="44">
        <f t="shared" si="16"/>
        <v>1.4</v>
      </c>
      <c r="K45" s="7">
        <v>1</v>
      </c>
      <c r="L45" s="7">
        <v>2</v>
      </c>
      <c r="M45" s="7">
        <v>1</v>
      </c>
      <c r="N45" s="7">
        <v>1</v>
      </c>
      <c r="O45" s="7">
        <v>2</v>
      </c>
      <c r="Q45" s="37">
        <f t="shared" si="19"/>
        <v>0.84388666666666612</v>
      </c>
      <c r="R45" s="35">
        <f t="shared" si="18"/>
        <v>2.19</v>
      </c>
      <c r="S45" s="38">
        <f t="shared" si="7"/>
        <v>1.85</v>
      </c>
      <c r="T45" s="38">
        <f t="shared" si="8"/>
        <v>2.7</v>
      </c>
      <c r="U45" s="38">
        <f t="shared" si="9"/>
        <v>1.85</v>
      </c>
      <c r="V45" s="38">
        <f t="shared" si="10"/>
        <v>1.85</v>
      </c>
      <c r="W45" s="38">
        <f t="shared" si="11"/>
        <v>2.7</v>
      </c>
    </row>
    <row r="46" spans="1:23" x14ac:dyDescent="0.25">
      <c r="A46" s="41">
        <f t="shared" si="12"/>
        <v>0.8543066666666661</v>
      </c>
      <c r="B46" s="44">
        <f t="shared" si="15"/>
        <v>5</v>
      </c>
      <c r="C46" s="7">
        <v>5</v>
      </c>
      <c r="D46" s="7">
        <v>4</v>
      </c>
      <c r="E46" s="7">
        <v>5</v>
      </c>
      <c r="F46" s="7">
        <v>5</v>
      </c>
      <c r="G46" s="7">
        <v>6</v>
      </c>
      <c r="I46" s="41">
        <f t="shared" si="20"/>
        <v>0.8543066666666661</v>
      </c>
      <c r="J46" s="44">
        <f t="shared" si="16"/>
        <v>1.3333333333333333</v>
      </c>
      <c r="K46" s="7">
        <v>1</v>
      </c>
      <c r="L46" s="7">
        <v>1</v>
      </c>
      <c r="M46" s="7" t="s">
        <v>19</v>
      </c>
      <c r="N46" s="7" t="s">
        <v>19</v>
      </c>
      <c r="O46" s="7">
        <v>2</v>
      </c>
      <c r="Q46" s="37">
        <f t="shared" si="19"/>
        <v>0.8543066666666661</v>
      </c>
      <c r="R46" s="35">
        <f t="shared" si="18"/>
        <v>1.6800000000000002</v>
      </c>
      <c r="S46" s="38">
        <f t="shared" si="7"/>
        <v>1.85</v>
      </c>
      <c r="T46" s="38">
        <f t="shared" si="8"/>
        <v>1.85</v>
      </c>
      <c r="U46" s="38">
        <f t="shared" si="9"/>
        <v>1</v>
      </c>
      <c r="V46" s="38">
        <f t="shared" si="10"/>
        <v>1</v>
      </c>
      <c r="W46" s="38">
        <f t="shared" si="11"/>
        <v>2.7</v>
      </c>
    </row>
    <row r="47" spans="1:23" x14ac:dyDescent="0.25">
      <c r="A47" s="41">
        <f t="shared" si="12"/>
        <v>0.86472666666666609</v>
      </c>
      <c r="B47" s="44">
        <f t="shared" si="15"/>
        <v>4.4000000000000004</v>
      </c>
      <c r="C47" s="7">
        <v>4</v>
      </c>
      <c r="D47" s="7">
        <v>3</v>
      </c>
      <c r="E47" s="7">
        <v>4</v>
      </c>
      <c r="F47" s="7">
        <v>4</v>
      </c>
      <c r="G47" s="7">
        <v>7</v>
      </c>
      <c r="I47" s="41">
        <f t="shared" si="20"/>
        <v>0.86472666666666609</v>
      </c>
      <c r="J47" s="44">
        <f t="shared" si="16"/>
        <v>1</v>
      </c>
      <c r="K47" s="7" t="s">
        <v>19</v>
      </c>
      <c r="L47" s="7">
        <v>1</v>
      </c>
      <c r="M47" s="7">
        <v>1</v>
      </c>
      <c r="N47" s="7">
        <v>1</v>
      </c>
      <c r="O47" s="7">
        <v>1</v>
      </c>
      <c r="Q47" s="37">
        <f t="shared" si="19"/>
        <v>0.86472666666666609</v>
      </c>
      <c r="R47" s="35">
        <f t="shared" si="18"/>
        <v>1.6800000000000002</v>
      </c>
      <c r="S47" s="38">
        <f t="shared" si="7"/>
        <v>1</v>
      </c>
      <c r="T47" s="38">
        <f t="shared" si="8"/>
        <v>1.85</v>
      </c>
      <c r="U47" s="38">
        <f t="shared" si="9"/>
        <v>1.85</v>
      </c>
      <c r="V47" s="38">
        <f t="shared" si="10"/>
        <v>1.85</v>
      </c>
      <c r="W47" s="38">
        <f t="shared" si="11"/>
        <v>1.85</v>
      </c>
    </row>
    <row r="48" spans="1:23" x14ac:dyDescent="0.25">
      <c r="A48" s="41">
        <f t="shared" si="12"/>
        <v>0.87514666666666607</v>
      </c>
      <c r="B48" s="44">
        <f t="shared" si="15"/>
        <v>4</v>
      </c>
      <c r="C48" s="7">
        <v>3</v>
      </c>
      <c r="D48" s="7">
        <v>3</v>
      </c>
      <c r="E48" s="7">
        <v>4</v>
      </c>
      <c r="F48" s="7">
        <v>4</v>
      </c>
      <c r="G48" s="7">
        <v>6</v>
      </c>
      <c r="I48" s="41">
        <f t="shared" si="20"/>
        <v>0.87514666666666607</v>
      </c>
      <c r="J48" s="44" t="e">
        <f t="shared" si="16"/>
        <v>#DIV/0!</v>
      </c>
      <c r="K48" s="7" t="s">
        <v>19</v>
      </c>
      <c r="L48" s="7" t="s">
        <v>19</v>
      </c>
      <c r="M48" s="7" t="s">
        <v>19</v>
      </c>
      <c r="N48" s="7" t="s">
        <v>19</v>
      </c>
      <c r="O48" s="7" t="s">
        <v>19</v>
      </c>
      <c r="Q48" s="37">
        <f t="shared" si="19"/>
        <v>0.87514666666666607</v>
      </c>
      <c r="R48" s="35">
        <f t="shared" si="18"/>
        <v>1</v>
      </c>
      <c r="S48" s="38">
        <f t="shared" si="7"/>
        <v>1</v>
      </c>
      <c r="T48" s="38">
        <f t="shared" si="8"/>
        <v>1</v>
      </c>
      <c r="U48" s="38">
        <f t="shared" si="9"/>
        <v>1</v>
      </c>
      <c r="V48" s="38">
        <f t="shared" si="10"/>
        <v>1</v>
      </c>
      <c r="W48" s="38">
        <f t="shared" si="11"/>
        <v>1</v>
      </c>
    </row>
    <row r="49" spans="1:23" x14ac:dyDescent="0.25">
      <c r="A49" s="41">
        <f t="shared" si="12"/>
        <v>0.88556666666666606</v>
      </c>
      <c r="B49" s="44">
        <f t="shared" si="15"/>
        <v>3.6</v>
      </c>
      <c r="C49" s="7">
        <v>3</v>
      </c>
      <c r="D49" s="7">
        <v>3</v>
      </c>
      <c r="E49" s="7">
        <v>4</v>
      </c>
      <c r="F49" s="7">
        <v>4</v>
      </c>
      <c r="G49" s="7">
        <v>4</v>
      </c>
      <c r="I49" s="41">
        <f t="shared" si="20"/>
        <v>0.88556666666666606</v>
      </c>
      <c r="J49" s="44">
        <f t="shared" si="16"/>
        <v>1</v>
      </c>
      <c r="K49" s="7" t="s">
        <v>19</v>
      </c>
      <c r="L49" s="7" t="s">
        <v>19</v>
      </c>
      <c r="M49" s="7" t="s">
        <v>19</v>
      </c>
      <c r="N49" s="7" t="s">
        <v>19</v>
      </c>
      <c r="O49" s="7">
        <v>1</v>
      </c>
      <c r="Q49" s="37">
        <f t="shared" si="19"/>
        <v>0.88556666666666606</v>
      </c>
      <c r="R49" s="35">
        <f t="shared" si="18"/>
        <v>1.17</v>
      </c>
      <c r="S49" s="38">
        <f t="shared" si="7"/>
        <v>1</v>
      </c>
      <c r="T49" s="38">
        <f t="shared" si="8"/>
        <v>1</v>
      </c>
      <c r="U49" s="38">
        <f t="shared" si="9"/>
        <v>1</v>
      </c>
      <c r="V49" s="38">
        <f t="shared" si="10"/>
        <v>1</v>
      </c>
      <c r="W49" s="38">
        <f t="shared" si="11"/>
        <v>1.85</v>
      </c>
    </row>
    <row r="50" spans="1:23" x14ac:dyDescent="0.25">
      <c r="A50" s="41">
        <f t="shared" si="12"/>
        <v>0.89598666666666604</v>
      </c>
      <c r="B50" s="44">
        <f t="shared" si="15"/>
        <v>3</v>
      </c>
      <c r="C50" s="7">
        <v>2</v>
      </c>
      <c r="D50" s="7">
        <v>3</v>
      </c>
      <c r="E50" s="7">
        <v>3</v>
      </c>
      <c r="F50" s="7">
        <v>3</v>
      </c>
      <c r="G50" s="7">
        <v>4</v>
      </c>
      <c r="I50" s="41">
        <f t="shared" si="20"/>
        <v>0.89598666666666604</v>
      </c>
      <c r="J50" s="44">
        <f t="shared" si="16"/>
        <v>1</v>
      </c>
      <c r="K50" s="7">
        <v>1</v>
      </c>
      <c r="L50" s="7" t="s">
        <v>19</v>
      </c>
      <c r="M50" s="7" t="s">
        <v>19</v>
      </c>
      <c r="N50" s="7" t="s">
        <v>19</v>
      </c>
      <c r="O50" s="7">
        <v>1</v>
      </c>
      <c r="Q50" s="37">
        <f t="shared" si="19"/>
        <v>0.89598666666666604</v>
      </c>
      <c r="R50" s="35">
        <f t="shared" si="18"/>
        <v>1.3399999999999999</v>
      </c>
      <c r="S50" s="38">
        <f t="shared" si="7"/>
        <v>1.85</v>
      </c>
      <c r="T50" s="38">
        <f t="shared" si="8"/>
        <v>1</v>
      </c>
      <c r="U50" s="38">
        <f t="shared" si="9"/>
        <v>1</v>
      </c>
      <c r="V50" s="38">
        <f t="shared" si="10"/>
        <v>1</v>
      </c>
      <c r="W50" s="38">
        <f t="shared" si="11"/>
        <v>1.85</v>
      </c>
    </row>
    <row r="51" spans="1:23" x14ac:dyDescent="0.25">
      <c r="A51" s="41">
        <f t="shared" si="12"/>
        <v>0.90640666666666603</v>
      </c>
      <c r="B51" s="44">
        <f t="shared" si="15"/>
        <v>3</v>
      </c>
      <c r="C51" s="7">
        <v>3</v>
      </c>
      <c r="D51" s="7">
        <v>2</v>
      </c>
      <c r="E51" s="7">
        <v>3</v>
      </c>
      <c r="F51" s="7">
        <v>3</v>
      </c>
      <c r="G51" s="7">
        <v>4</v>
      </c>
      <c r="I51" s="41">
        <f t="shared" si="20"/>
        <v>0.90640666666666603</v>
      </c>
      <c r="J51" s="44">
        <f t="shared" si="16"/>
        <v>1</v>
      </c>
      <c r="K51" s="7">
        <v>1</v>
      </c>
      <c r="L51" s="7">
        <v>1</v>
      </c>
      <c r="M51" s="7" t="s">
        <v>19</v>
      </c>
      <c r="N51" s="7" t="s">
        <v>19</v>
      </c>
      <c r="O51" s="7" t="s">
        <v>19</v>
      </c>
      <c r="Q51" s="37">
        <f t="shared" si="19"/>
        <v>0.90640666666666603</v>
      </c>
      <c r="R51" s="35">
        <f t="shared" si="18"/>
        <v>1.34</v>
      </c>
      <c r="S51" s="38">
        <f t="shared" si="7"/>
        <v>1.85</v>
      </c>
      <c r="T51" s="38">
        <f t="shared" si="8"/>
        <v>1.85</v>
      </c>
      <c r="U51" s="38">
        <f t="shared" si="9"/>
        <v>1</v>
      </c>
      <c r="V51" s="38">
        <f t="shared" si="10"/>
        <v>1</v>
      </c>
      <c r="W51" s="38">
        <f t="shared" si="11"/>
        <v>1</v>
      </c>
    </row>
    <row r="52" spans="1:23" x14ac:dyDescent="0.25">
      <c r="A52" s="41">
        <f t="shared" si="12"/>
        <v>0.91682666666666601</v>
      </c>
      <c r="B52" s="44">
        <f t="shared" si="15"/>
        <v>3</v>
      </c>
      <c r="C52" s="7">
        <v>4</v>
      </c>
      <c r="D52" s="7">
        <v>2</v>
      </c>
      <c r="E52" s="7">
        <v>3</v>
      </c>
      <c r="F52" s="7">
        <v>3</v>
      </c>
      <c r="G52" s="7">
        <v>3</v>
      </c>
      <c r="I52" s="41">
        <f t="shared" si="20"/>
        <v>0.91682666666666601</v>
      </c>
      <c r="J52" s="44">
        <f t="shared" si="16"/>
        <v>1</v>
      </c>
      <c r="K52" s="7" t="s">
        <v>19</v>
      </c>
      <c r="L52" s="7">
        <v>1</v>
      </c>
      <c r="M52" s="7" t="s">
        <v>19</v>
      </c>
      <c r="N52" s="7" t="s">
        <v>19</v>
      </c>
      <c r="O52" s="7" t="s">
        <v>19</v>
      </c>
      <c r="Q52" s="37">
        <f t="shared" si="19"/>
        <v>0.91682666666666601</v>
      </c>
      <c r="R52" s="35">
        <f t="shared" si="18"/>
        <v>1.17</v>
      </c>
      <c r="S52" s="38">
        <f t="shared" si="7"/>
        <v>1</v>
      </c>
      <c r="T52" s="38">
        <f t="shared" si="8"/>
        <v>1.85</v>
      </c>
      <c r="U52" s="38">
        <f t="shared" si="9"/>
        <v>1</v>
      </c>
      <c r="V52" s="38">
        <f t="shared" si="10"/>
        <v>1</v>
      </c>
      <c r="W52" s="38">
        <f t="shared" si="11"/>
        <v>1</v>
      </c>
    </row>
    <row r="53" spans="1:23" x14ac:dyDescent="0.25">
      <c r="A53" s="41">
        <f t="shared" si="12"/>
        <v>0.927246666666666</v>
      </c>
      <c r="B53" s="44">
        <f t="shared" si="15"/>
        <v>3.2</v>
      </c>
      <c r="C53" s="7">
        <v>4</v>
      </c>
      <c r="D53" s="7">
        <v>3</v>
      </c>
      <c r="E53" s="7">
        <v>3</v>
      </c>
      <c r="F53" s="7">
        <v>3</v>
      </c>
      <c r="G53" s="7">
        <v>3</v>
      </c>
      <c r="I53" s="41">
        <f t="shared" si="20"/>
        <v>0.927246666666666</v>
      </c>
      <c r="J53" s="44" t="e">
        <f t="shared" si="16"/>
        <v>#DIV/0!</v>
      </c>
      <c r="K53" s="7" t="s">
        <v>19</v>
      </c>
      <c r="L53" s="7" t="s">
        <v>19</v>
      </c>
      <c r="M53" s="7" t="s">
        <v>19</v>
      </c>
      <c r="N53" s="7" t="s">
        <v>19</v>
      </c>
      <c r="O53" s="7" t="s">
        <v>19</v>
      </c>
      <c r="Q53" s="37">
        <f t="shared" si="19"/>
        <v>0.927246666666666</v>
      </c>
      <c r="R53" s="35">
        <f t="shared" si="18"/>
        <v>1</v>
      </c>
      <c r="S53" s="38">
        <f t="shared" si="7"/>
        <v>1</v>
      </c>
      <c r="T53" s="38">
        <f t="shared" si="8"/>
        <v>1</v>
      </c>
      <c r="U53" s="38">
        <f t="shared" si="9"/>
        <v>1</v>
      </c>
      <c r="V53" s="38">
        <f t="shared" si="10"/>
        <v>1</v>
      </c>
      <c r="W53" s="38">
        <f t="shared" si="11"/>
        <v>1</v>
      </c>
    </row>
    <row r="54" spans="1:23" x14ac:dyDescent="0.25">
      <c r="A54" s="41">
        <f t="shared" si="12"/>
        <v>0.93766666666666598</v>
      </c>
      <c r="B54" s="44">
        <f t="shared" si="15"/>
        <v>2.8</v>
      </c>
      <c r="C54" s="7">
        <v>4</v>
      </c>
      <c r="D54" s="7">
        <v>3</v>
      </c>
      <c r="E54" s="7">
        <v>2</v>
      </c>
      <c r="F54" s="7">
        <v>2</v>
      </c>
      <c r="G54" s="7">
        <v>3</v>
      </c>
      <c r="I54" s="41">
        <f t="shared" si="20"/>
        <v>0.93766666666666598</v>
      </c>
      <c r="J54" s="44" t="e">
        <f t="shared" si="16"/>
        <v>#DIV/0!</v>
      </c>
      <c r="K54" s="7" t="s">
        <v>19</v>
      </c>
      <c r="L54" s="7" t="s">
        <v>19</v>
      </c>
      <c r="M54" s="7" t="s">
        <v>19</v>
      </c>
      <c r="N54" s="7" t="s">
        <v>19</v>
      </c>
      <c r="O54" s="7" t="s">
        <v>19</v>
      </c>
      <c r="Q54" s="37">
        <f t="shared" si="19"/>
        <v>0.93766666666666598</v>
      </c>
      <c r="R54" s="35">
        <f t="shared" si="18"/>
        <v>1</v>
      </c>
      <c r="S54" s="38">
        <f t="shared" si="7"/>
        <v>1</v>
      </c>
      <c r="T54" s="38">
        <f t="shared" si="8"/>
        <v>1</v>
      </c>
      <c r="U54" s="38">
        <f t="shared" si="9"/>
        <v>1</v>
      </c>
      <c r="V54" s="38">
        <f t="shared" si="10"/>
        <v>1</v>
      </c>
      <c r="W54" s="38">
        <f t="shared" si="11"/>
        <v>1</v>
      </c>
    </row>
    <row r="55" spans="1:23" x14ac:dyDescent="0.25">
      <c r="A55" s="41">
        <f t="shared" si="12"/>
        <v>0.94808666666666597</v>
      </c>
      <c r="B55" s="44">
        <f t="shared" si="15"/>
        <v>2.8</v>
      </c>
      <c r="C55" s="7">
        <v>4</v>
      </c>
      <c r="D55" s="7">
        <v>3</v>
      </c>
      <c r="E55" s="7">
        <v>2</v>
      </c>
      <c r="F55" s="7">
        <v>2</v>
      </c>
      <c r="G55" s="7">
        <v>3</v>
      </c>
      <c r="I55" s="41">
        <f t="shared" si="20"/>
        <v>0.94808666666666597</v>
      </c>
      <c r="J55" s="44" t="e">
        <f t="shared" si="16"/>
        <v>#DIV/0!</v>
      </c>
      <c r="K55" s="7" t="s">
        <v>19</v>
      </c>
      <c r="L55" s="7" t="s">
        <v>19</v>
      </c>
      <c r="M55" s="7" t="s">
        <v>19</v>
      </c>
      <c r="N55" s="7" t="s">
        <v>19</v>
      </c>
      <c r="O55" s="7" t="s">
        <v>19</v>
      </c>
      <c r="Q55" s="37">
        <f t="shared" si="19"/>
        <v>0.94808666666666597</v>
      </c>
      <c r="R55" s="35">
        <f t="shared" si="18"/>
        <v>1</v>
      </c>
      <c r="S55" s="38">
        <f t="shared" si="7"/>
        <v>1</v>
      </c>
      <c r="T55" s="38">
        <f t="shared" si="8"/>
        <v>1</v>
      </c>
      <c r="U55" s="38">
        <f t="shared" si="9"/>
        <v>1</v>
      </c>
      <c r="V55" s="38">
        <f t="shared" si="10"/>
        <v>1</v>
      </c>
      <c r="W55" s="38">
        <f t="shared" si="11"/>
        <v>1</v>
      </c>
    </row>
    <row r="56" spans="1:23" x14ac:dyDescent="0.25">
      <c r="A56" s="41">
        <f t="shared" si="12"/>
        <v>0.95850666666666595</v>
      </c>
      <c r="B56" s="44">
        <f t="shared" si="15"/>
        <v>3</v>
      </c>
      <c r="C56" s="7">
        <v>3</v>
      </c>
      <c r="D56" s="7">
        <v>3</v>
      </c>
      <c r="E56" s="7">
        <v>3</v>
      </c>
      <c r="F56" s="7">
        <v>3</v>
      </c>
      <c r="G56" s="7">
        <v>3</v>
      </c>
      <c r="I56" s="41">
        <f t="shared" si="20"/>
        <v>0.95850666666666595</v>
      </c>
      <c r="J56" s="44" t="e">
        <f t="shared" si="16"/>
        <v>#DIV/0!</v>
      </c>
      <c r="K56" s="7" t="s">
        <v>19</v>
      </c>
      <c r="L56" s="7" t="s">
        <v>19</v>
      </c>
      <c r="M56" s="7" t="s">
        <v>19</v>
      </c>
      <c r="N56" s="7" t="s">
        <v>19</v>
      </c>
      <c r="O56" s="7" t="s">
        <v>19</v>
      </c>
      <c r="Q56" s="37">
        <f t="shared" si="19"/>
        <v>0.95850666666666595</v>
      </c>
      <c r="R56" s="35">
        <f t="shared" si="18"/>
        <v>1</v>
      </c>
      <c r="S56" s="38">
        <f t="shared" si="7"/>
        <v>1</v>
      </c>
      <c r="T56" s="38">
        <f t="shared" si="8"/>
        <v>1</v>
      </c>
      <c r="U56" s="38">
        <f t="shared" si="9"/>
        <v>1</v>
      </c>
      <c r="V56" s="38">
        <f t="shared" si="10"/>
        <v>1</v>
      </c>
      <c r="W56" s="38">
        <f t="shared" si="11"/>
        <v>1</v>
      </c>
    </row>
    <row r="57" spans="1:23" x14ac:dyDescent="0.25">
      <c r="A57" s="41">
        <f t="shared" si="12"/>
        <v>0.96892666666666594</v>
      </c>
      <c r="B57" s="44">
        <f t="shared" si="15"/>
        <v>2.6</v>
      </c>
      <c r="C57" s="7">
        <v>3</v>
      </c>
      <c r="D57" s="7">
        <v>2</v>
      </c>
      <c r="E57" s="7">
        <v>3</v>
      </c>
      <c r="F57" s="7">
        <v>3</v>
      </c>
      <c r="G57" s="7">
        <v>2</v>
      </c>
      <c r="I57" s="41">
        <f t="shared" si="20"/>
        <v>0.96892666666666594</v>
      </c>
      <c r="J57" s="44" t="e">
        <f t="shared" si="16"/>
        <v>#DIV/0!</v>
      </c>
      <c r="K57" s="7" t="s">
        <v>19</v>
      </c>
      <c r="L57" s="7" t="s">
        <v>19</v>
      </c>
      <c r="M57" s="7" t="s">
        <v>19</v>
      </c>
      <c r="N57" s="7" t="s">
        <v>19</v>
      </c>
      <c r="O57" s="7" t="s">
        <v>19</v>
      </c>
      <c r="Q57" s="37">
        <f t="shared" si="19"/>
        <v>0.96892666666666594</v>
      </c>
      <c r="R57" s="35">
        <f t="shared" si="18"/>
        <v>1</v>
      </c>
      <c r="S57" s="38">
        <f t="shared" si="7"/>
        <v>1</v>
      </c>
      <c r="T57" s="38">
        <f t="shared" si="8"/>
        <v>1</v>
      </c>
      <c r="U57" s="38">
        <f t="shared" si="9"/>
        <v>1</v>
      </c>
      <c r="V57" s="38">
        <f t="shared" si="10"/>
        <v>1</v>
      </c>
      <c r="W57" s="38">
        <f t="shared" si="11"/>
        <v>1</v>
      </c>
    </row>
    <row r="58" spans="1:23" x14ac:dyDescent="0.25">
      <c r="A58" s="41">
        <f t="shared" si="12"/>
        <v>0.97934666666666592</v>
      </c>
      <c r="B58" s="44">
        <f t="shared" si="15"/>
        <v>2.4</v>
      </c>
      <c r="C58" s="7">
        <v>2</v>
      </c>
      <c r="D58" s="7">
        <v>2</v>
      </c>
      <c r="E58" s="7">
        <v>3</v>
      </c>
      <c r="F58" s="7">
        <v>3</v>
      </c>
      <c r="G58" s="7">
        <v>2</v>
      </c>
      <c r="I58" s="41">
        <f t="shared" si="20"/>
        <v>0.97934666666666592</v>
      </c>
      <c r="J58" s="44" t="e">
        <f t="shared" si="16"/>
        <v>#DIV/0!</v>
      </c>
      <c r="K58" s="7" t="s">
        <v>19</v>
      </c>
      <c r="L58" s="7" t="s">
        <v>19</v>
      </c>
      <c r="M58" s="7" t="s">
        <v>19</v>
      </c>
      <c r="N58" s="7" t="s">
        <v>19</v>
      </c>
      <c r="O58" s="7" t="s">
        <v>19</v>
      </c>
      <c r="Q58" s="37">
        <f t="shared" si="19"/>
        <v>0.97934666666666592</v>
      </c>
      <c r="R58" s="35">
        <f t="shared" si="18"/>
        <v>1</v>
      </c>
      <c r="S58" s="38">
        <f t="shared" si="7"/>
        <v>1</v>
      </c>
      <c r="T58" s="38">
        <f t="shared" si="8"/>
        <v>1</v>
      </c>
      <c r="U58" s="38">
        <f t="shared" si="9"/>
        <v>1</v>
      </c>
      <c r="V58" s="38">
        <f t="shared" si="10"/>
        <v>1</v>
      </c>
      <c r="W58" s="38">
        <f t="shared" si="11"/>
        <v>1</v>
      </c>
    </row>
    <row r="59" spans="1:23" x14ac:dyDescent="0.25">
      <c r="A59" s="41">
        <f t="shared" si="12"/>
        <v>0.98976666666666591</v>
      </c>
      <c r="B59" s="44">
        <f t="shared" si="15"/>
        <v>2.2000000000000002</v>
      </c>
      <c r="C59" s="7">
        <v>2</v>
      </c>
      <c r="D59" s="7">
        <v>3</v>
      </c>
      <c r="E59" s="7">
        <v>2</v>
      </c>
      <c r="F59" s="7">
        <v>2</v>
      </c>
      <c r="G59" s="7">
        <v>2</v>
      </c>
      <c r="I59" s="41">
        <f t="shared" si="20"/>
        <v>0.98976666666666591</v>
      </c>
      <c r="J59" s="44" t="e">
        <f t="shared" si="16"/>
        <v>#DIV/0!</v>
      </c>
      <c r="K59" s="7" t="s">
        <v>19</v>
      </c>
      <c r="L59" s="7" t="s">
        <v>19</v>
      </c>
      <c r="M59" s="7" t="s">
        <v>19</v>
      </c>
      <c r="N59" s="7" t="s">
        <v>19</v>
      </c>
      <c r="O59" s="7" t="s">
        <v>19</v>
      </c>
      <c r="Q59" s="37">
        <f t="shared" si="19"/>
        <v>0.98976666666666591</v>
      </c>
      <c r="R59" s="35">
        <f t="shared" si="18"/>
        <v>1</v>
      </c>
      <c r="S59" s="38">
        <f t="shared" si="7"/>
        <v>1</v>
      </c>
      <c r="T59" s="38">
        <f t="shared" si="8"/>
        <v>1</v>
      </c>
      <c r="U59" s="38">
        <f t="shared" si="9"/>
        <v>1</v>
      </c>
      <c r="V59" s="38">
        <f t="shared" si="10"/>
        <v>1</v>
      </c>
      <c r="W59" s="38">
        <f t="shared" si="11"/>
        <v>1</v>
      </c>
    </row>
    <row r="60" spans="1:23" x14ac:dyDescent="0.25">
      <c r="A60" s="41">
        <f t="shared" ref="A60:A67" si="21">A59+0.01042</f>
        <v>1.0001866666666659</v>
      </c>
      <c r="B60" s="44">
        <f t="shared" ref="B60:B63" si="22">AVERAGE(C60:G60)</f>
        <v>1.8</v>
      </c>
      <c r="C60" s="7">
        <v>2</v>
      </c>
      <c r="D60" s="7">
        <v>2</v>
      </c>
      <c r="E60" s="7">
        <v>2</v>
      </c>
      <c r="F60" s="7">
        <v>2</v>
      </c>
      <c r="G60" s="7">
        <v>1</v>
      </c>
      <c r="I60" s="41">
        <f t="shared" si="20"/>
        <v>1.0001866666666659</v>
      </c>
      <c r="J60" s="44" t="e">
        <f t="shared" ref="J60:J63" si="23">AVERAGE(K60:O60)</f>
        <v>#DIV/0!</v>
      </c>
      <c r="K60" s="7" t="s">
        <v>19</v>
      </c>
      <c r="L60" s="7" t="s">
        <v>19</v>
      </c>
      <c r="M60" s="7" t="s">
        <v>19</v>
      </c>
      <c r="N60" s="7" t="s">
        <v>19</v>
      </c>
      <c r="O60" s="7" t="s">
        <v>19</v>
      </c>
      <c r="Q60" s="37">
        <f t="shared" si="19"/>
        <v>1.0001866666666659</v>
      </c>
      <c r="R60" s="35">
        <f t="shared" si="18"/>
        <v>1</v>
      </c>
      <c r="S60" s="38">
        <f t="shared" si="7"/>
        <v>1</v>
      </c>
      <c r="T60" s="38">
        <f t="shared" si="8"/>
        <v>1</v>
      </c>
      <c r="U60" s="38">
        <f t="shared" si="9"/>
        <v>1</v>
      </c>
      <c r="V60" s="38">
        <f t="shared" si="10"/>
        <v>1</v>
      </c>
      <c r="W60" s="38">
        <f t="shared" si="11"/>
        <v>1</v>
      </c>
    </row>
    <row r="61" spans="1:23" x14ac:dyDescent="0.25">
      <c r="A61" s="41">
        <f t="shared" si="21"/>
        <v>1.010606666666666</v>
      </c>
      <c r="B61" s="44">
        <f t="shared" si="22"/>
        <v>1.4</v>
      </c>
      <c r="C61" s="7">
        <v>2</v>
      </c>
      <c r="D61" s="7">
        <v>2</v>
      </c>
      <c r="E61" s="7">
        <v>1</v>
      </c>
      <c r="F61" s="7">
        <v>1</v>
      </c>
      <c r="G61" s="7">
        <v>1</v>
      </c>
      <c r="I61" s="41">
        <f t="shared" si="20"/>
        <v>1.010606666666666</v>
      </c>
      <c r="J61" s="44" t="e">
        <f t="shared" si="23"/>
        <v>#DIV/0!</v>
      </c>
      <c r="K61" s="7" t="s">
        <v>19</v>
      </c>
      <c r="L61" s="7" t="s">
        <v>19</v>
      </c>
      <c r="M61" s="7" t="s">
        <v>19</v>
      </c>
      <c r="N61" s="7" t="s">
        <v>19</v>
      </c>
      <c r="O61" s="7" t="s">
        <v>19</v>
      </c>
      <c r="Q61" s="37">
        <f t="shared" si="19"/>
        <v>1.010606666666666</v>
      </c>
      <c r="R61" s="35">
        <f t="shared" si="18"/>
        <v>1</v>
      </c>
      <c r="S61" s="38">
        <f t="shared" si="7"/>
        <v>1</v>
      </c>
      <c r="T61" s="38">
        <f t="shared" si="8"/>
        <v>1</v>
      </c>
      <c r="U61" s="38">
        <f t="shared" si="9"/>
        <v>1</v>
      </c>
      <c r="V61" s="38">
        <f t="shared" si="10"/>
        <v>1</v>
      </c>
      <c r="W61" s="38">
        <f t="shared" si="11"/>
        <v>1</v>
      </c>
    </row>
    <row r="62" spans="1:23" x14ac:dyDescent="0.25">
      <c r="A62" s="41">
        <f t="shared" si="21"/>
        <v>1.0210266666666661</v>
      </c>
      <c r="B62" s="44">
        <f t="shared" si="22"/>
        <v>1.2</v>
      </c>
      <c r="C62" s="7">
        <v>1</v>
      </c>
      <c r="D62" s="7">
        <v>2</v>
      </c>
      <c r="E62" s="7">
        <v>1</v>
      </c>
      <c r="F62" s="7">
        <v>1</v>
      </c>
      <c r="G62" s="7">
        <v>1</v>
      </c>
      <c r="I62" s="41">
        <f t="shared" si="20"/>
        <v>1.0210266666666661</v>
      </c>
      <c r="J62" s="44" t="e">
        <f t="shared" si="23"/>
        <v>#DIV/0!</v>
      </c>
      <c r="K62" s="7" t="s">
        <v>19</v>
      </c>
      <c r="L62" s="7" t="s">
        <v>19</v>
      </c>
      <c r="M62" s="7" t="s">
        <v>19</v>
      </c>
      <c r="N62" s="7" t="s">
        <v>19</v>
      </c>
      <c r="O62" s="7" t="s">
        <v>19</v>
      </c>
      <c r="Q62" s="37">
        <f t="shared" si="19"/>
        <v>1.0210266666666661</v>
      </c>
      <c r="R62" s="35">
        <f t="shared" si="18"/>
        <v>1</v>
      </c>
      <c r="S62" s="38">
        <f t="shared" si="7"/>
        <v>1</v>
      </c>
      <c r="T62" s="38">
        <f t="shared" si="8"/>
        <v>1</v>
      </c>
      <c r="U62" s="38">
        <f t="shared" si="9"/>
        <v>1</v>
      </c>
      <c r="V62" s="38">
        <f t="shared" si="10"/>
        <v>1</v>
      </c>
      <c r="W62" s="38">
        <f t="shared" si="11"/>
        <v>1</v>
      </c>
    </row>
    <row r="63" spans="1:23" x14ac:dyDescent="0.25">
      <c r="A63" s="41">
        <f t="shared" si="21"/>
        <v>1.0314466666666662</v>
      </c>
      <c r="B63" s="44">
        <f t="shared" si="22"/>
        <v>1.2</v>
      </c>
      <c r="C63" s="7">
        <v>1</v>
      </c>
      <c r="D63" s="7">
        <v>2</v>
      </c>
      <c r="E63" s="7">
        <v>1</v>
      </c>
      <c r="F63" s="7">
        <v>1</v>
      </c>
      <c r="G63" s="7">
        <v>1</v>
      </c>
      <c r="I63" s="41">
        <f t="shared" si="20"/>
        <v>1.0314466666666662</v>
      </c>
      <c r="J63" s="44" t="e">
        <f t="shared" si="23"/>
        <v>#DIV/0!</v>
      </c>
      <c r="K63" s="7" t="s">
        <v>19</v>
      </c>
      <c r="L63" s="7" t="s">
        <v>19</v>
      </c>
      <c r="M63" s="7" t="s">
        <v>19</v>
      </c>
      <c r="N63" s="7" t="s">
        <v>19</v>
      </c>
      <c r="O63" s="7" t="s">
        <v>19</v>
      </c>
      <c r="Q63" s="37">
        <f t="shared" si="19"/>
        <v>1.0314466666666662</v>
      </c>
      <c r="R63" s="35">
        <f t="shared" si="18"/>
        <v>1</v>
      </c>
      <c r="S63" s="38">
        <f t="shared" si="7"/>
        <v>1</v>
      </c>
      <c r="T63" s="38">
        <f t="shared" si="8"/>
        <v>1</v>
      </c>
      <c r="U63" s="38">
        <f t="shared" si="9"/>
        <v>1</v>
      </c>
      <c r="V63" s="38">
        <f t="shared" si="10"/>
        <v>1</v>
      </c>
      <c r="W63" s="38">
        <f t="shared" si="11"/>
        <v>1</v>
      </c>
    </row>
    <row r="64" spans="1:23" x14ac:dyDescent="0.25">
      <c r="A64" s="41">
        <f t="shared" si="21"/>
        <v>1.0418666666666663</v>
      </c>
      <c r="B64" s="44">
        <f t="shared" ref="B64:B67" si="24">AVERAGE(C64:G64)</f>
        <v>1</v>
      </c>
      <c r="C64" s="7">
        <v>1</v>
      </c>
      <c r="D64" s="7">
        <v>1</v>
      </c>
      <c r="E64" s="7">
        <v>1</v>
      </c>
      <c r="F64" s="7">
        <v>1</v>
      </c>
      <c r="G64" s="7">
        <v>1</v>
      </c>
      <c r="I64" s="41">
        <f t="shared" si="20"/>
        <v>1.0418666666666663</v>
      </c>
      <c r="J64" s="44" t="e">
        <f t="shared" ref="J64:J67" si="25">AVERAGE(K64:O64)</f>
        <v>#DIV/0!</v>
      </c>
      <c r="K64" s="7" t="s">
        <v>19</v>
      </c>
      <c r="L64" s="7" t="s">
        <v>19</v>
      </c>
      <c r="M64" s="7" t="s">
        <v>19</v>
      </c>
      <c r="N64" s="7" t="s">
        <v>19</v>
      </c>
      <c r="O64" s="7" t="s">
        <v>19</v>
      </c>
      <c r="Q64" s="37">
        <f t="shared" si="19"/>
        <v>1.0418666666666663</v>
      </c>
      <c r="R64" s="35">
        <f t="shared" si="18"/>
        <v>1</v>
      </c>
      <c r="S64" s="38">
        <f t="shared" si="7"/>
        <v>1</v>
      </c>
      <c r="T64" s="38">
        <f t="shared" si="8"/>
        <v>1</v>
      </c>
      <c r="U64" s="38">
        <f t="shared" si="9"/>
        <v>1</v>
      </c>
      <c r="V64" s="38">
        <f t="shared" si="10"/>
        <v>1</v>
      </c>
      <c r="W64" s="38">
        <f t="shared" si="11"/>
        <v>1</v>
      </c>
    </row>
    <row r="65" spans="1:23" x14ac:dyDescent="0.25">
      <c r="A65" s="41">
        <f t="shared" si="21"/>
        <v>1.0522866666666664</v>
      </c>
      <c r="B65" s="44" t="e">
        <f t="shared" si="24"/>
        <v>#DIV/0!</v>
      </c>
      <c r="C65" s="31"/>
      <c r="D65" s="31"/>
      <c r="E65" s="31"/>
      <c r="F65" s="31"/>
      <c r="G65" s="31"/>
      <c r="I65" s="41">
        <f t="shared" si="20"/>
        <v>1.0522866666666664</v>
      </c>
      <c r="J65" s="43" t="e">
        <f t="shared" si="25"/>
        <v>#DIV/0!</v>
      </c>
      <c r="K65" s="31"/>
      <c r="L65" s="31"/>
      <c r="M65" s="31"/>
      <c r="N65" s="31"/>
      <c r="O65" s="31"/>
      <c r="Q65" s="37">
        <f t="shared" si="19"/>
        <v>1.0522866666666664</v>
      </c>
      <c r="R65" s="35">
        <f t="shared" si="18"/>
        <v>1</v>
      </c>
      <c r="S65" s="38">
        <f t="shared" si="7"/>
        <v>1</v>
      </c>
      <c r="T65" s="38">
        <f t="shared" si="8"/>
        <v>1</v>
      </c>
      <c r="U65" s="38">
        <f t="shared" si="9"/>
        <v>1</v>
      </c>
      <c r="V65" s="38">
        <f t="shared" si="10"/>
        <v>1</v>
      </c>
      <c r="W65" s="38">
        <f t="shared" si="11"/>
        <v>1</v>
      </c>
    </row>
    <row r="66" spans="1:23" x14ac:dyDescent="0.25">
      <c r="A66" s="41">
        <f t="shared" si="21"/>
        <v>1.0627066666666665</v>
      </c>
      <c r="B66" s="44" t="e">
        <f t="shared" si="24"/>
        <v>#DIV/0!</v>
      </c>
      <c r="C66" s="31"/>
      <c r="D66" s="31"/>
      <c r="E66" s="31"/>
      <c r="F66" s="31"/>
      <c r="G66" s="31"/>
      <c r="I66" s="41">
        <f t="shared" si="20"/>
        <v>1.0627066666666665</v>
      </c>
      <c r="J66" s="43" t="e">
        <f t="shared" si="25"/>
        <v>#DIV/0!</v>
      </c>
      <c r="K66" s="31"/>
      <c r="L66" s="31"/>
      <c r="M66" s="31"/>
      <c r="N66" s="31"/>
      <c r="O66" s="31"/>
      <c r="Q66" s="37">
        <f t="shared" si="19"/>
        <v>1.0627066666666665</v>
      </c>
      <c r="R66" s="35">
        <f t="shared" si="18"/>
        <v>1</v>
      </c>
      <c r="S66" s="38">
        <f t="shared" si="7"/>
        <v>1</v>
      </c>
      <c r="T66" s="38">
        <f t="shared" si="8"/>
        <v>1</v>
      </c>
      <c r="U66" s="38">
        <f t="shared" si="9"/>
        <v>1</v>
      </c>
      <c r="V66" s="38">
        <f t="shared" si="10"/>
        <v>1</v>
      </c>
      <c r="W66" s="38">
        <f t="shared" si="11"/>
        <v>1</v>
      </c>
    </row>
    <row r="67" spans="1:23" x14ac:dyDescent="0.25">
      <c r="A67" s="41">
        <f t="shared" si="21"/>
        <v>1.0731266666666666</v>
      </c>
      <c r="B67" s="44" t="e">
        <f t="shared" si="24"/>
        <v>#DIV/0!</v>
      </c>
      <c r="C67" s="31"/>
      <c r="D67" s="31"/>
      <c r="E67" s="31"/>
      <c r="F67" s="31"/>
      <c r="G67" s="31"/>
      <c r="I67" s="41">
        <f t="shared" si="20"/>
        <v>1.0731266666666666</v>
      </c>
      <c r="J67" s="43" t="e">
        <f t="shared" si="25"/>
        <v>#DIV/0!</v>
      </c>
      <c r="K67" s="31"/>
      <c r="L67" s="31"/>
      <c r="M67" s="31"/>
      <c r="N67" s="31"/>
      <c r="O67" s="31"/>
      <c r="Q67" s="37">
        <f t="shared" si="19"/>
        <v>1.0731266666666666</v>
      </c>
      <c r="R67" s="35">
        <f t="shared" ref="R67" si="26">AVERAGE(S67:W67)</f>
        <v>1</v>
      </c>
      <c r="S67" s="38">
        <f t="shared" si="7"/>
        <v>1</v>
      </c>
      <c r="T67" s="38">
        <f t="shared" si="8"/>
        <v>1</v>
      </c>
      <c r="U67" s="38">
        <f t="shared" si="9"/>
        <v>1</v>
      </c>
      <c r="V67" s="38">
        <f t="shared" si="10"/>
        <v>1</v>
      </c>
      <c r="W67" s="38">
        <f t="shared" si="11"/>
        <v>1</v>
      </c>
    </row>
  </sheetData>
  <sheetProtection password="CC19" sheet="1" objects="1" scenarios="1"/>
  <mergeCells count="3">
    <mergeCell ref="A1:G1"/>
    <mergeCell ref="I1:O1"/>
    <mergeCell ref="Q1:W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selection activeCell="K28" sqref="K28"/>
    </sheetView>
  </sheetViews>
  <sheetFormatPr defaultRowHeight="15" x14ac:dyDescent="0.25"/>
  <cols>
    <col min="1" max="1" width="11.28515625" style="7" bestFit="1" customWidth="1"/>
    <col min="2" max="2" width="9.140625" style="7"/>
    <col min="3" max="7" width="5.7109375" style="7" customWidth="1"/>
    <col min="8" max="8" width="2.7109375" style="7" customWidth="1"/>
    <col min="9" max="9" width="9.5703125" style="7" bestFit="1" customWidth="1"/>
    <col min="10" max="10" width="9.140625" style="7"/>
    <col min="11" max="15" width="5.7109375" style="7" customWidth="1"/>
    <col min="16" max="16" width="2.7109375" style="7" customWidth="1"/>
    <col min="17" max="17" width="9.5703125" style="7" bestFit="1" customWidth="1"/>
    <col min="18" max="18" width="9.140625" style="7"/>
    <col min="19" max="23" width="5.7109375" style="7" customWidth="1"/>
    <col min="24" max="16384" width="9.140625" style="7"/>
  </cols>
  <sheetData>
    <row r="1" spans="1:26" ht="18.75" x14ac:dyDescent="0.3">
      <c r="A1" s="216" t="s">
        <v>1</v>
      </c>
      <c r="B1" s="217"/>
      <c r="C1" s="217"/>
      <c r="D1" s="217"/>
      <c r="E1" s="217"/>
      <c r="F1" s="217"/>
      <c r="G1" s="217"/>
      <c r="H1" s="29"/>
      <c r="I1" s="218" t="s">
        <v>7</v>
      </c>
      <c r="J1" s="219"/>
      <c r="K1" s="219"/>
      <c r="L1" s="219"/>
      <c r="M1" s="219"/>
      <c r="N1" s="219"/>
      <c r="O1" s="219"/>
      <c r="Q1" s="220" t="s">
        <v>18</v>
      </c>
      <c r="R1" s="221"/>
      <c r="S1" s="221"/>
      <c r="T1" s="221"/>
      <c r="U1" s="221"/>
      <c r="V1" s="221"/>
      <c r="W1" s="221"/>
    </row>
    <row r="2" spans="1:26" x14ac:dyDescent="0.25"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K2" s="7" t="s">
        <v>2</v>
      </c>
      <c r="L2" s="7" t="s">
        <v>3</v>
      </c>
      <c r="M2" s="7" t="s">
        <v>4</v>
      </c>
      <c r="N2" s="7" t="s">
        <v>5</v>
      </c>
      <c r="O2" s="7" t="s">
        <v>6</v>
      </c>
      <c r="Q2" s="33"/>
      <c r="R2" s="33"/>
      <c r="S2" s="33" t="s">
        <v>2</v>
      </c>
      <c r="T2" s="33" t="s">
        <v>3</v>
      </c>
      <c r="U2" s="33" t="s">
        <v>4</v>
      </c>
      <c r="V2" s="33" t="s">
        <v>5</v>
      </c>
      <c r="W2" s="33" t="s">
        <v>6</v>
      </c>
    </row>
    <row r="3" spans="1:26" ht="18" customHeight="1" x14ac:dyDescent="0.25">
      <c r="A3" s="13"/>
      <c r="B3" s="43" t="s">
        <v>0</v>
      </c>
      <c r="C3" s="42">
        <f ca="1">Mon!C3+6</f>
        <v>43156</v>
      </c>
      <c r="D3" s="42">
        <f ca="1">C3+7</f>
        <v>43163</v>
      </c>
      <c r="E3" s="42">
        <f t="shared" ref="E3:G3" ca="1" si="0">D3+7</f>
        <v>43170</v>
      </c>
      <c r="F3" s="42">
        <f t="shared" ca="1" si="0"/>
        <v>43177</v>
      </c>
      <c r="G3" s="42">
        <f t="shared" ca="1" si="0"/>
        <v>43184</v>
      </c>
      <c r="I3" s="13"/>
      <c r="J3" s="43" t="s">
        <v>0</v>
      </c>
      <c r="K3" s="42">
        <f ca="1">C3</f>
        <v>43156</v>
      </c>
      <c r="L3" s="42">
        <f ca="1">K3+7</f>
        <v>43163</v>
      </c>
      <c r="M3" s="42">
        <f t="shared" ref="M3:O3" ca="1" si="1">L3+7</f>
        <v>43170</v>
      </c>
      <c r="N3" s="42">
        <f t="shared" ca="1" si="1"/>
        <v>43177</v>
      </c>
      <c r="O3" s="42">
        <f t="shared" ca="1" si="1"/>
        <v>43184</v>
      </c>
      <c r="Q3" s="34"/>
      <c r="R3" s="35" t="s">
        <v>0</v>
      </c>
      <c r="S3" s="36">
        <f ca="1">C3</f>
        <v>43156</v>
      </c>
      <c r="T3" s="36">
        <f ca="1">S3+7</f>
        <v>43163</v>
      </c>
      <c r="U3" s="36">
        <f t="shared" ref="U3:W3" ca="1" si="2">T3+7</f>
        <v>43170</v>
      </c>
      <c r="V3" s="36">
        <f t="shared" ca="1" si="2"/>
        <v>43177</v>
      </c>
      <c r="W3" s="36">
        <f t="shared" ca="1" si="2"/>
        <v>43184</v>
      </c>
    </row>
    <row r="4" spans="1:26" x14ac:dyDescent="0.25">
      <c r="A4" s="41">
        <v>0.41666666666666669</v>
      </c>
      <c r="B4" s="44">
        <f t="shared" ref="B4:B27" si="3">AVERAGE(C4:G4)</f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I4" s="41">
        <v>0.41666666666666669</v>
      </c>
      <c r="J4" s="44" t="e">
        <f t="shared" ref="J4:J27" si="4">AVERAGE(K4:O4)</f>
        <v>#DIV/0!</v>
      </c>
      <c r="K4" s="7" t="s">
        <v>19</v>
      </c>
      <c r="L4" s="7" t="s">
        <v>19</v>
      </c>
      <c r="M4" s="7" t="s">
        <v>19</v>
      </c>
      <c r="N4" s="7" t="s">
        <v>19</v>
      </c>
      <c r="O4" s="7" t="s">
        <v>19</v>
      </c>
      <c r="Q4" s="37">
        <v>0.41666666666666669</v>
      </c>
      <c r="R4" s="35">
        <f t="shared" ref="R4:R27" si="5">AVERAGE(S4:W4)</f>
        <v>1</v>
      </c>
      <c r="S4" s="38">
        <f>IFERROR(((K4*0.85)+1),1)</f>
        <v>1</v>
      </c>
      <c r="T4" s="38">
        <f t="shared" ref="T4:W4" si="6">IFERROR(((L4*0.85)+1),1)</f>
        <v>1</v>
      </c>
      <c r="U4" s="38">
        <f t="shared" si="6"/>
        <v>1</v>
      </c>
      <c r="V4" s="38">
        <f t="shared" si="6"/>
        <v>1</v>
      </c>
      <c r="W4" s="38">
        <f t="shared" si="6"/>
        <v>1</v>
      </c>
      <c r="Y4" s="45"/>
      <c r="Z4" s="45"/>
    </row>
    <row r="5" spans="1:26" x14ac:dyDescent="0.25">
      <c r="A5" s="41">
        <f>A4+0.01042</f>
        <v>0.42708666666666667</v>
      </c>
      <c r="B5" s="44">
        <f t="shared" si="3"/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I5" s="41">
        <f>I4+0.01042</f>
        <v>0.42708666666666667</v>
      </c>
      <c r="J5" s="44" t="e">
        <f t="shared" si="4"/>
        <v>#DIV/0!</v>
      </c>
      <c r="K5" s="7" t="s">
        <v>19</v>
      </c>
      <c r="L5" s="7" t="s">
        <v>19</v>
      </c>
      <c r="M5" s="7" t="s">
        <v>19</v>
      </c>
      <c r="N5" s="7" t="s">
        <v>19</v>
      </c>
      <c r="O5" s="7" t="s">
        <v>19</v>
      </c>
      <c r="Q5" s="37">
        <f>Q4+0.01042</f>
        <v>0.42708666666666667</v>
      </c>
      <c r="R5" s="35">
        <f t="shared" si="5"/>
        <v>1</v>
      </c>
      <c r="S5" s="38">
        <f t="shared" ref="S5:S63" si="7">IFERROR(((K5*0.85)+1),1)</f>
        <v>1</v>
      </c>
      <c r="T5" s="38">
        <f t="shared" ref="T5:T63" si="8">IFERROR(((L5*0.85)+1),1)</f>
        <v>1</v>
      </c>
      <c r="U5" s="38">
        <f t="shared" ref="U5:U63" si="9">IFERROR(((M5*0.85)+1),1)</f>
        <v>1</v>
      </c>
      <c r="V5" s="38">
        <f t="shared" ref="V5:V63" si="10">IFERROR(((N5*0.85)+1),1)</f>
        <v>1</v>
      </c>
      <c r="W5" s="38">
        <f t="shared" ref="W5:W63" si="11">IFERROR(((O5*0.85)+1),1)</f>
        <v>1</v>
      </c>
      <c r="Y5" s="45"/>
      <c r="Z5" s="45"/>
    </row>
    <row r="6" spans="1:26" x14ac:dyDescent="0.25">
      <c r="A6" s="41">
        <f t="shared" ref="A6:A29" si="12">A5+0.01042</f>
        <v>0.43750666666666665</v>
      </c>
      <c r="B6" s="44">
        <f t="shared" si="3"/>
        <v>1.2</v>
      </c>
      <c r="C6" s="7">
        <v>1</v>
      </c>
      <c r="D6" s="7">
        <v>1</v>
      </c>
      <c r="E6" s="7">
        <v>1</v>
      </c>
      <c r="F6" s="7">
        <v>1</v>
      </c>
      <c r="G6" s="7">
        <v>2</v>
      </c>
      <c r="I6" s="41">
        <f>I5+0.01042</f>
        <v>0.43750666666666665</v>
      </c>
      <c r="J6" s="44" t="e">
        <f t="shared" si="4"/>
        <v>#DIV/0!</v>
      </c>
      <c r="K6" s="7" t="s">
        <v>19</v>
      </c>
      <c r="L6" s="7" t="s">
        <v>19</v>
      </c>
      <c r="M6" s="7" t="s">
        <v>19</v>
      </c>
      <c r="N6" s="7" t="s">
        <v>19</v>
      </c>
      <c r="O6" s="7" t="s">
        <v>19</v>
      </c>
      <c r="Q6" s="37">
        <f>Q5+0.01042</f>
        <v>0.43750666666666665</v>
      </c>
      <c r="R6" s="35">
        <f t="shared" si="5"/>
        <v>1</v>
      </c>
      <c r="S6" s="38">
        <f t="shared" si="7"/>
        <v>1</v>
      </c>
      <c r="T6" s="38">
        <f t="shared" si="8"/>
        <v>1</v>
      </c>
      <c r="U6" s="38">
        <f t="shared" si="9"/>
        <v>1</v>
      </c>
      <c r="V6" s="38">
        <f t="shared" si="10"/>
        <v>1</v>
      </c>
      <c r="W6" s="38">
        <f t="shared" si="11"/>
        <v>1</v>
      </c>
      <c r="Y6" s="45"/>
      <c r="Z6" s="45"/>
    </row>
    <row r="7" spans="1:26" x14ac:dyDescent="0.25">
      <c r="A7" s="41">
        <f t="shared" si="12"/>
        <v>0.44792666666666664</v>
      </c>
      <c r="B7" s="44">
        <f t="shared" si="3"/>
        <v>1.4</v>
      </c>
      <c r="C7" s="7">
        <v>1</v>
      </c>
      <c r="D7" s="7">
        <v>2</v>
      </c>
      <c r="E7" s="7">
        <v>1</v>
      </c>
      <c r="F7" s="7">
        <v>1</v>
      </c>
      <c r="G7" s="7">
        <v>2</v>
      </c>
      <c r="I7" s="41">
        <f t="shared" ref="I7:I31" si="13">I6+0.01042</f>
        <v>0.44792666666666664</v>
      </c>
      <c r="J7" s="44" t="e">
        <f t="shared" si="4"/>
        <v>#DIV/0!</v>
      </c>
      <c r="K7" s="7" t="s">
        <v>19</v>
      </c>
      <c r="L7" s="7" t="s">
        <v>19</v>
      </c>
      <c r="M7" s="7" t="s">
        <v>19</v>
      </c>
      <c r="N7" s="7" t="s">
        <v>19</v>
      </c>
      <c r="O7" s="7" t="s">
        <v>19</v>
      </c>
      <c r="Q7" s="37">
        <f t="shared" ref="Q7:Q31" si="14">Q6+0.01042</f>
        <v>0.44792666666666664</v>
      </c>
      <c r="R7" s="35">
        <f t="shared" si="5"/>
        <v>1</v>
      </c>
      <c r="S7" s="38">
        <f t="shared" si="7"/>
        <v>1</v>
      </c>
      <c r="T7" s="38">
        <f t="shared" si="8"/>
        <v>1</v>
      </c>
      <c r="U7" s="38">
        <f t="shared" si="9"/>
        <v>1</v>
      </c>
      <c r="V7" s="38">
        <f t="shared" si="10"/>
        <v>1</v>
      </c>
      <c r="W7" s="38">
        <f t="shared" si="11"/>
        <v>1</v>
      </c>
      <c r="Y7" s="45"/>
      <c r="Z7" s="45"/>
    </row>
    <row r="8" spans="1:26" x14ac:dyDescent="0.25">
      <c r="A8" s="41">
        <f t="shared" si="12"/>
        <v>0.45834666666666662</v>
      </c>
      <c r="B8" s="44">
        <f t="shared" si="3"/>
        <v>2</v>
      </c>
      <c r="C8" s="7">
        <v>2</v>
      </c>
      <c r="D8" s="7">
        <v>2</v>
      </c>
      <c r="E8" s="7">
        <v>2</v>
      </c>
      <c r="F8" s="7">
        <v>2</v>
      </c>
      <c r="G8" s="7">
        <v>2</v>
      </c>
      <c r="I8" s="41">
        <f t="shared" si="13"/>
        <v>0.45834666666666662</v>
      </c>
      <c r="J8" s="44" t="e">
        <f t="shared" si="4"/>
        <v>#DIV/0!</v>
      </c>
      <c r="K8" s="7" t="s">
        <v>19</v>
      </c>
      <c r="L8" s="7" t="s">
        <v>19</v>
      </c>
      <c r="M8" s="7" t="s">
        <v>19</v>
      </c>
      <c r="N8" s="7" t="s">
        <v>19</v>
      </c>
      <c r="O8" s="7" t="s">
        <v>19</v>
      </c>
      <c r="Q8" s="37">
        <f t="shared" si="14"/>
        <v>0.45834666666666662</v>
      </c>
      <c r="R8" s="35">
        <f t="shared" si="5"/>
        <v>1</v>
      </c>
      <c r="S8" s="38">
        <f t="shared" si="7"/>
        <v>1</v>
      </c>
      <c r="T8" s="38">
        <f t="shared" si="8"/>
        <v>1</v>
      </c>
      <c r="U8" s="38">
        <f t="shared" si="9"/>
        <v>1</v>
      </c>
      <c r="V8" s="38">
        <f t="shared" si="10"/>
        <v>1</v>
      </c>
      <c r="W8" s="38">
        <f t="shared" si="11"/>
        <v>1</v>
      </c>
      <c r="Y8" s="45"/>
      <c r="Z8" s="45"/>
    </row>
    <row r="9" spans="1:26" x14ac:dyDescent="0.25">
      <c r="A9" s="41">
        <f t="shared" si="12"/>
        <v>0.46876666666666661</v>
      </c>
      <c r="B9" s="44">
        <f t="shared" si="3"/>
        <v>2.2000000000000002</v>
      </c>
      <c r="C9" s="7">
        <v>2</v>
      </c>
      <c r="D9" s="7">
        <v>2</v>
      </c>
      <c r="E9" s="7">
        <v>2</v>
      </c>
      <c r="F9" s="7">
        <v>2</v>
      </c>
      <c r="G9" s="7">
        <v>3</v>
      </c>
      <c r="I9" s="41">
        <f t="shared" si="13"/>
        <v>0.46876666666666661</v>
      </c>
      <c r="J9" s="44" t="e">
        <f t="shared" si="4"/>
        <v>#DIV/0!</v>
      </c>
      <c r="K9" s="7" t="s">
        <v>19</v>
      </c>
      <c r="L9" s="7" t="s">
        <v>19</v>
      </c>
      <c r="M9" s="7" t="s">
        <v>19</v>
      </c>
      <c r="N9" s="7" t="s">
        <v>19</v>
      </c>
      <c r="O9" s="7" t="s">
        <v>19</v>
      </c>
      <c r="Q9" s="37">
        <f t="shared" si="14"/>
        <v>0.46876666666666661</v>
      </c>
      <c r="R9" s="35">
        <f t="shared" si="5"/>
        <v>1</v>
      </c>
      <c r="S9" s="38">
        <f t="shared" si="7"/>
        <v>1</v>
      </c>
      <c r="T9" s="38">
        <f t="shared" si="8"/>
        <v>1</v>
      </c>
      <c r="U9" s="38">
        <f t="shared" si="9"/>
        <v>1</v>
      </c>
      <c r="V9" s="38">
        <f t="shared" si="10"/>
        <v>1</v>
      </c>
      <c r="W9" s="38">
        <f t="shared" si="11"/>
        <v>1</v>
      </c>
      <c r="Y9" s="45"/>
      <c r="Z9" s="45"/>
    </row>
    <row r="10" spans="1:26" x14ac:dyDescent="0.25">
      <c r="A10" s="41">
        <f t="shared" si="12"/>
        <v>0.47918666666666659</v>
      </c>
      <c r="B10" s="44">
        <f t="shared" si="3"/>
        <v>2.2000000000000002</v>
      </c>
      <c r="C10" s="7">
        <v>2</v>
      </c>
      <c r="D10" s="7">
        <v>2</v>
      </c>
      <c r="E10" s="7">
        <v>2</v>
      </c>
      <c r="F10" s="7">
        <v>2</v>
      </c>
      <c r="G10" s="7">
        <v>3</v>
      </c>
      <c r="I10" s="41">
        <f t="shared" si="13"/>
        <v>0.47918666666666659</v>
      </c>
      <c r="J10" s="44">
        <f t="shared" si="4"/>
        <v>1</v>
      </c>
      <c r="K10" s="7" t="s">
        <v>19</v>
      </c>
      <c r="L10" s="7">
        <v>1</v>
      </c>
      <c r="M10" s="7" t="s">
        <v>19</v>
      </c>
      <c r="N10" s="7" t="s">
        <v>19</v>
      </c>
      <c r="O10" s="7" t="s">
        <v>19</v>
      </c>
      <c r="Q10" s="37">
        <f t="shared" si="14"/>
        <v>0.47918666666666659</v>
      </c>
      <c r="R10" s="35">
        <f t="shared" si="5"/>
        <v>1.17</v>
      </c>
      <c r="S10" s="38">
        <f t="shared" si="7"/>
        <v>1</v>
      </c>
      <c r="T10" s="38">
        <f t="shared" si="8"/>
        <v>1.85</v>
      </c>
      <c r="U10" s="38">
        <f t="shared" si="9"/>
        <v>1</v>
      </c>
      <c r="V10" s="38">
        <f t="shared" si="10"/>
        <v>1</v>
      </c>
      <c r="W10" s="38">
        <f t="shared" si="11"/>
        <v>1</v>
      </c>
      <c r="Y10" s="45"/>
      <c r="Z10" s="45"/>
    </row>
    <row r="11" spans="1:26" x14ac:dyDescent="0.25">
      <c r="A11" s="41">
        <f t="shared" si="12"/>
        <v>0.48960666666666658</v>
      </c>
      <c r="B11" s="44">
        <f t="shared" si="3"/>
        <v>2.2000000000000002</v>
      </c>
      <c r="C11" s="7">
        <v>2</v>
      </c>
      <c r="D11" s="7">
        <v>2</v>
      </c>
      <c r="E11" s="7">
        <v>2</v>
      </c>
      <c r="F11" s="7">
        <v>2</v>
      </c>
      <c r="G11" s="7">
        <v>3</v>
      </c>
      <c r="I11" s="41">
        <f t="shared" si="13"/>
        <v>0.48960666666666658</v>
      </c>
      <c r="J11" s="44">
        <f t="shared" si="4"/>
        <v>1</v>
      </c>
      <c r="K11" s="7" t="s">
        <v>19</v>
      </c>
      <c r="L11" s="7">
        <v>1</v>
      </c>
      <c r="M11" s="7" t="s">
        <v>19</v>
      </c>
      <c r="N11" s="7" t="s">
        <v>19</v>
      </c>
      <c r="O11" s="7" t="s">
        <v>19</v>
      </c>
      <c r="Q11" s="37">
        <f t="shared" si="14"/>
        <v>0.48960666666666658</v>
      </c>
      <c r="R11" s="35">
        <f t="shared" si="5"/>
        <v>1.17</v>
      </c>
      <c r="S11" s="38">
        <f t="shared" si="7"/>
        <v>1</v>
      </c>
      <c r="T11" s="38">
        <f t="shared" si="8"/>
        <v>1.85</v>
      </c>
      <c r="U11" s="38">
        <f t="shared" si="9"/>
        <v>1</v>
      </c>
      <c r="V11" s="38">
        <f t="shared" si="10"/>
        <v>1</v>
      </c>
      <c r="W11" s="38">
        <f t="shared" si="11"/>
        <v>1</v>
      </c>
      <c r="Y11" s="45"/>
      <c r="Z11" s="45"/>
    </row>
    <row r="12" spans="1:26" x14ac:dyDescent="0.25">
      <c r="A12" s="41">
        <f t="shared" si="12"/>
        <v>0.50002666666666662</v>
      </c>
      <c r="B12" s="44">
        <f t="shared" si="3"/>
        <v>2.6</v>
      </c>
      <c r="C12" s="7">
        <v>3</v>
      </c>
      <c r="D12" s="7">
        <v>3</v>
      </c>
      <c r="E12" s="7">
        <v>2</v>
      </c>
      <c r="F12" s="7">
        <v>2</v>
      </c>
      <c r="G12" s="7">
        <v>3</v>
      </c>
      <c r="I12" s="41">
        <f t="shared" si="13"/>
        <v>0.50002666666666662</v>
      </c>
      <c r="J12" s="44" t="e">
        <f t="shared" si="4"/>
        <v>#DIV/0!</v>
      </c>
      <c r="K12" s="7" t="s">
        <v>19</v>
      </c>
      <c r="L12" s="7" t="s">
        <v>19</v>
      </c>
      <c r="M12" s="7" t="s">
        <v>19</v>
      </c>
      <c r="N12" s="7" t="s">
        <v>19</v>
      </c>
      <c r="O12" s="7" t="s">
        <v>19</v>
      </c>
      <c r="Q12" s="37">
        <f t="shared" si="14"/>
        <v>0.50002666666666662</v>
      </c>
      <c r="R12" s="35">
        <f t="shared" si="5"/>
        <v>1</v>
      </c>
      <c r="S12" s="38">
        <f t="shared" si="7"/>
        <v>1</v>
      </c>
      <c r="T12" s="38">
        <f t="shared" si="8"/>
        <v>1</v>
      </c>
      <c r="U12" s="38">
        <f t="shared" si="9"/>
        <v>1</v>
      </c>
      <c r="V12" s="38">
        <f t="shared" si="10"/>
        <v>1</v>
      </c>
      <c r="W12" s="38">
        <f t="shared" si="11"/>
        <v>1</v>
      </c>
      <c r="Y12" s="45"/>
      <c r="Z12" s="45"/>
    </row>
    <row r="13" spans="1:26" x14ac:dyDescent="0.25">
      <c r="A13" s="41">
        <f t="shared" si="12"/>
        <v>0.5104466666666666</v>
      </c>
      <c r="B13" s="44">
        <f t="shared" si="3"/>
        <v>2.4</v>
      </c>
      <c r="C13" s="7">
        <v>3</v>
      </c>
      <c r="D13" s="7">
        <v>3</v>
      </c>
      <c r="E13" s="7">
        <v>2</v>
      </c>
      <c r="F13" s="7">
        <v>2</v>
      </c>
      <c r="G13" s="7">
        <v>2</v>
      </c>
      <c r="I13" s="41">
        <f t="shared" si="13"/>
        <v>0.5104466666666666</v>
      </c>
      <c r="J13" s="44">
        <f t="shared" si="4"/>
        <v>1</v>
      </c>
      <c r="K13" s="7" t="s">
        <v>19</v>
      </c>
      <c r="L13" s="7" t="s">
        <v>19</v>
      </c>
      <c r="M13" s="7">
        <v>1</v>
      </c>
      <c r="N13" s="7">
        <v>1</v>
      </c>
      <c r="O13" s="7" t="s">
        <v>19</v>
      </c>
      <c r="Q13" s="37">
        <f t="shared" si="14"/>
        <v>0.5104466666666666</v>
      </c>
      <c r="R13" s="35">
        <f t="shared" si="5"/>
        <v>1.34</v>
      </c>
      <c r="S13" s="38">
        <f t="shared" si="7"/>
        <v>1</v>
      </c>
      <c r="T13" s="38">
        <f t="shared" si="8"/>
        <v>1</v>
      </c>
      <c r="U13" s="38">
        <f t="shared" si="9"/>
        <v>1.85</v>
      </c>
      <c r="V13" s="38">
        <f t="shared" si="10"/>
        <v>1.85</v>
      </c>
      <c r="W13" s="38">
        <f t="shared" si="11"/>
        <v>1</v>
      </c>
      <c r="Y13" s="45"/>
      <c r="Z13" s="45"/>
    </row>
    <row r="14" spans="1:26" x14ac:dyDescent="0.25">
      <c r="A14" s="41">
        <f t="shared" si="12"/>
        <v>0.52086666666666659</v>
      </c>
      <c r="B14" s="44">
        <f t="shared" si="3"/>
        <v>3</v>
      </c>
      <c r="C14" s="7">
        <v>3</v>
      </c>
      <c r="D14" s="7">
        <v>2</v>
      </c>
      <c r="E14" s="7">
        <v>4</v>
      </c>
      <c r="F14" s="7">
        <v>4</v>
      </c>
      <c r="G14" s="7">
        <v>2</v>
      </c>
      <c r="I14" s="41">
        <f t="shared" si="13"/>
        <v>0.52086666666666659</v>
      </c>
      <c r="J14" s="44" t="e">
        <f t="shared" si="4"/>
        <v>#DIV/0!</v>
      </c>
      <c r="K14" s="7" t="s">
        <v>19</v>
      </c>
      <c r="L14" s="7" t="s">
        <v>19</v>
      </c>
      <c r="M14" s="7" t="s">
        <v>19</v>
      </c>
      <c r="N14" s="7" t="s">
        <v>19</v>
      </c>
      <c r="O14" s="7" t="s">
        <v>19</v>
      </c>
      <c r="Q14" s="37">
        <f t="shared" si="14"/>
        <v>0.52086666666666659</v>
      </c>
      <c r="R14" s="35">
        <f t="shared" si="5"/>
        <v>1</v>
      </c>
      <c r="S14" s="38">
        <f t="shared" si="7"/>
        <v>1</v>
      </c>
      <c r="T14" s="38">
        <f t="shared" si="8"/>
        <v>1</v>
      </c>
      <c r="U14" s="38">
        <f t="shared" si="9"/>
        <v>1</v>
      </c>
      <c r="V14" s="38">
        <f t="shared" si="10"/>
        <v>1</v>
      </c>
      <c r="W14" s="38">
        <f t="shared" si="11"/>
        <v>1</v>
      </c>
      <c r="Y14" s="45"/>
      <c r="Z14" s="46"/>
    </row>
    <row r="15" spans="1:26" x14ac:dyDescent="0.25">
      <c r="A15" s="41">
        <f t="shared" si="12"/>
        <v>0.53128666666666657</v>
      </c>
      <c r="B15" s="44">
        <f t="shared" si="3"/>
        <v>3.4</v>
      </c>
      <c r="C15" s="7">
        <v>4</v>
      </c>
      <c r="D15" s="7">
        <v>2</v>
      </c>
      <c r="E15" s="7">
        <v>4</v>
      </c>
      <c r="F15" s="7">
        <v>4</v>
      </c>
      <c r="G15" s="7">
        <v>3</v>
      </c>
      <c r="I15" s="41">
        <f t="shared" si="13"/>
        <v>0.53128666666666657</v>
      </c>
      <c r="J15" s="44" t="e">
        <f t="shared" si="4"/>
        <v>#DIV/0!</v>
      </c>
      <c r="K15" s="7" t="s">
        <v>19</v>
      </c>
      <c r="L15" s="7" t="s">
        <v>19</v>
      </c>
      <c r="M15" s="7" t="s">
        <v>19</v>
      </c>
      <c r="N15" s="7" t="s">
        <v>19</v>
      </c>
      <c r="O15" s="7" t="s">
        <v>19</v>
      </c>
      <c r="Q15" s="37">
        <f t="shared" si="14"/>
        <v>0.53128666666666657</v>
      </c>
      <c r="R15" s="35">
        <f t="shared" si="5"/>
        <v>1</v>
      </c>
      <c r="S15" s="38">
        <f t="shared" si="7"/>
        <v>1</v>
      </c>
      <c r="T15" s="38">
        <f t="shared" si="8"/>
        <v>1</v>
      </c>
      <c r="U15" s="38">
        <f t="shared" si="9"/>
        <v>1</v>
      </c>
      <c r="V15" s="38">
        <f t="shared" si="10"/>
        <v>1</v>
      </c>
      <c r="W15" s="38">
        <f t="shared" si="11"/>
        <v>1</v>
      </c>
      <c r="Y15" s="45"/>
      <c r="Z15" s="45"/>
    </row>
    <row r="16" spans="1:26" x14ac:dyDescent="0.25">
      <c r="A16" s="41">
        <f t="shared" si="12"/>
        <v>0.54170666666666656</v>
      </c>
      <c r="B16" s="44">
        <f t="shared" si="3"/>
        <v>3.2</v>
      </c>
      <c r="C16" s="7">
        <v>3</v>
      </c>
      <c r="D16" s="7">
        <v>2</v>
      </c>
      <c r="E16" s="7">
        <v>4</v>
      </c>
      <c r="F16" s="7">
        <v>4</v>
      </c>
      <c r="G16" s="7">
        <v>3</v>
      </c>
      <c r="I16" s="41">
        <f t="shared" si="13"/>
        <v>0.54170666666666656</v>
      </c>
      <c r="J16" s="44">
        <f t="shared" si="4"/>
        <v>1</v>
      </c>
      <c r="K16" s="7">
        <v>1</v>
      </c>
      <c r="L16" s="7" t="s">
        <v>19</v>
      </c>
      <c r="M16" s="7">
        <v>1</v>
      </c>
      <c r="N16" s="7">
        <v>1</v>
      </c>
      <c r="O16" s="7" t="s">
        <v>19</v>
      </c>
      <c r="Q16" s="37">
        <f t="shared" si="14"/>
        <v>0.54170666666666656</v>
      </c>
      <c r="R16" s="35">
        <f t="shared" si="5"/>
        <v>1.5100000000000002</v>
      </c>
      <c r="S16" s="38">
        <f t="shared" si="7"/>
        <v>1.85</v>
      </c>
      <c r="T16" s="38">
        <f t="shared" si="8"/>
        <v>1</v>
      </c>
      <c r="U16" s="38">
        <f t="shared" si="9"/>
        <v>1.85</v>
      </c>
      <c r="V16" s="38">
        <f t="shared" si="10"/>
        <v>1.85</v>
      </c>
      <c r="W16" s="38">
        <f t="shared" si="11"/>
        <v>1</v>
      </c>
      <c r="Y16" s="45"/>
      <c r="Z16" s="45"/>
    </row>
    <row r="17" spans="1:26" x14ac:dyDescent="0.25">
      <c r="A17" s="41">
        <f t="shared" si="12"/>
        <v>0.55212666666666654</v>
      </c>
      <c r="B17" s="44">
        <f t="shared" si="3"/>
        <v>3.8</v>
      </c>
      <c r="C17" s="7">
        <v>3</v>
      </c>
      <c r="D17" s="7">
        <v>2</v>
      </c>
      <c r="E17" s="7">
        <v>5</v>
      </c>
      <c r="F17" s="7">
        <v>5</v>
      </c>
      <c r="G17" s="7">
        <v>4</v>
      </c>
      <c r="I17" s="41">
        <f t="shared" si="13"/>
        <v>0.55212666666666654</v>
      </c>
      <c r="J17" s="44" t="e">
        <f t="shared" si="4"/>
        <v>#DIV/0!</v>
      </c>
      <c r="K17" s="7" t="s">
        <v>19</v>
      </c>
      <c r="L17" s="7" t="s">
        <v>19</v>
      </c>
      <c r="M17" s="7" t="s">
        <v>19</v>
      </c>
      <c r="N17" s="7" t="s">
        <v>19</v>
      </c>
      <c r="O17" s="7" t="s">
        <v>19</v>
      </c>
      <c r="Q17" s="37">
        <f t="shared" si="14"/>
        <v>0.55212666666666654</v>
      </c>
      <c r="R17" s="35">
        <f t="shared" si="5"/>
        <v>1</v>
      </c>
      <c r="S17" s="38">
        <f t="shared" si="7"/>
        <v>1</v>
      </c>
      <c r="T17" s="38">
        <f t="shared" si="8"/>
        <v>1</v>
      </c>
      <c r="U17" s="38">
        <f t="shared" si="9"/>
        <v>1</v>
      </c>
      <c r="V17" s="38">
        <f t="shared" si="10"/>
        <v>1</v>
      </c>
      <c r="W17" s="38">
        <f t="shared" si="11"/>
        <v>1</v>
      </c>
      <c r="Y17" s="45"/>
      <c r="Z17" s="45"/>
    </row>
    <row r="18" spans="1:26" x14ac:dyDescent="0.25">
      <c r="A18" s="41">
        <f t="shared" si="12"/>
        <v>0.56254666666666653</v>
      </c>
      <c r="B18" s="44">
        <f t="shared" si="3"/>
        <v>3.4</v>
      </c>
      <c r="C18" s="7">
        <v>3</v>
      </c>
      <c r="D18" s="7">
        <v>2</v>
      </c>
      <c r="E18" s="7">
        <v>4</v>
      </c>
      <c r="F18" s="7">
        <v>4</v>
      </c>
      <c r="G18" s="7">
        <v>4</v>
      </c>
      <c r="I18" s="41">
        <f t="shared" si="13"/>
        <v>0.56254666666666653</v>
      </c>
      <c r="J18" s="44" t="e">
        <f t="shared" si="4"/>
        <v>#DIV/0!</v>
      </c>
      <c r="K18" s="7" t="s">
        <v>19</v>
      </c>
      <c r="L18" s="7" t="s">
        <v>19</v>
      </c>
      <c r="M18" s="7" t="s">
        <v>19</v>
      </c>
      <c r="N18" s="7" t="s">
        <v>19</v>
      </c>
      <c r="O18" s="7" t="s">
        <v>19</v>
      </c>
      <c r="Q18" s="37">
        <f t="shared" si="14"/>
        <v>0.56254666666666653</v>
      </c>
      <c r="R18" s="35">
        <f t="shared" si="5"/>
        <v>1</v>
      </c>
      <c r="S18" s="38">
        <f t="shared" si="7"/>
        <v>1</v>
      </c>
      <c r="T18" s="38">
        <f t="shared" si="8"/>
        <v>1</v>
      </c>
      <c r="U18" s="38">
        <f t="shared" si="9"/>
        <v>1</v>
      </c>
      <c r="V18" s="38">
        <f t="shared" si="10"/>
        <v>1</v>
      </c>
      <c r="W18" s="38">
        <f t="shared" si="11"/>
        <v>1</v>
      </c>
      <c r="Y18" s="45"/>
      <c r="Z18" s="45"/>
    </row>
    <row r="19" spans="1:26" x14ac:dyDescent="0.25">
      <c r="A19" s="41">
        <f t="shared" si="12"/>
        <v>0.57296666666666651</v>
      </c>
      <c r="B19" s="44">
        <f t="shared" si="3"/>
        <v>2.6</v>
      </c>
      <c r="C19" s="7">
        <v>2</v>
      </c>
      <c r="D19" s="7">
        <v>2</v>
      </c>
      <c r="E19" s="7">
        <v>3</v>
      </c>
      <c r="F19" s="7">
        <v>3</v>
      </c>
      <c r="G19" s="7">
        <v>3</v>
      </c>
      <c r="I19" s="41">
        <f t="shared" si="13"/>
        <v>0.57296666666666651</v>
      </c>
      <c r="J19" s="44" t="e">
        <f t="shared" si="4"/>
        <v>#DIV/0!</v>
      </c>
      <c r="K19" s="7" t="s">
        <v>19</v>
      </c>
      <c r="L19" s="7" t="s">
        <v>19</v>
      </c>
      <c r="M19" s="7" t="s">
        <v>19</v>
      </c>
      <c r="N19" s="7" t="s">
        <v>19</v>
      </c>
      <c r="O19" s="7" t="s">
        <v>19</v>
      </c>
      <c r="Q19" s="37">
        <f t="shared" si="14"/>
        <v>0.57296666666666651</v>
      </c>
      <c r="R19" s="35">
        <f t="shared" si="5"/>
        <v>1</v>
      </c>
      <c r="S19" s="38">
        <f t="shared" si="7"/>
        <v>1</v>
      </c>
      <c r="T19" s="38">
        <f t="shared" si="8"/>
        <v>1</v>
      </c>
      <c r="U19" s="38">
        <f t="shared" si="9"/>
        <v>1</v>
      </c>
      <c r="V19" s="38">
        <f t="shared" si="10"/>
        <v>1</v>
      </c>
      <c r="W19" s="38">
        <f t="shared" si="11"/>
        <v>1</v>
      </c>
      <c r="Y19" s="45"/>
      <c r="Z19" s="45"/>
    </row>
    <row r="20" spans="1:26" x14ac:dyDescent="0.25">
      <c r="A20" s="41">
        <f t="shared" si="12"/>
        <v>0.5833866666666665</v>
      </c>
      <c r="B20" s="44">
        <f t="shared" si="3"/>
        <v>2.2000000000000002</v>
      </c>
      <c r="C20" s="7">
        <v>1</v>
      </c>
      <c r="D20" s="7">
        <v>2</v>
      </c>
      <c r="E20" s="7">
        <v>3</v>
      </c>
      <c r="F20" s="7">
        <v>3</v>
      </c>
      <c r="G20" s="7">
        <v>2</v>
      </c>
      <c r="I20" s="41">
        <f t="shared" si="13"/>
        <v>0.5833866666666665</v>
      </c>
      <c r="J20" s="44" t="e">
        <f t="shared" si="4"/>
        <v>#DIV/0!</v>
      </c>
      <c r="K20" s="7" t="s">
        <v>19</v>
      </c>
      <c r="L20" s="7" t="s">
        <v>19</v>
      </c>
      <c r="M20" s="7" t="s">
        <v>19</v>
      </c>
      <c r="N20" s="7" t="s">
        <v>19</v>
      </c>
      <c r="O20" s="7" t="s">
        <v>19</v>
      </c>
      <c r="Q20" s="37">
        <f t="shared" si="14"/>
        <v>0.5833866666666665</v>
      </c>
      <c r="R20" s="35">
        <f t="shared" si="5"/>
        <v>1</v>
      </c>
      <c r="S20" s="38">
        <f t="shared" si="7"/>
        <v>1</v>
      </c>
      <c r="T20" s="38">
        <f t="shared" si="8"/>
        <v>1</v>
      </c>
      <c r="U20" s="38">
        <f t="shared" si="9"/>
        <v>1</v>
      </c>
      <c r="V20" s="38">
        <f t="shared" si="10"/>
        <v>1</v>
      </c>
      <c r="W20" s="38">
        <f t="shared" si="11"/>
        <v>1</v>
      </c>
      <c r="Y20" s="45"/>
      <c r="Z20" s="45"/>
    </row>
    <row r="21" spans="1:26" x14ac:dyDescent="0.25">
      <c r="A21" s="41">
        <f t="shared" si="12"/>
        <v>0.59380666666666648</v>
      </c>
      <c r="B21" s="44">
        <f t="shared" si="3"/>
        <v>2.2000000000000002</v>
      </c>
      <c r="C21" s="7">
        <v>1</v>
      </c>
      <c r="D21" s="7">
        <v>2</v>
      </c>
      <c r="E21" s="7">
        <v>3</v>
      </c>
      <c r="F21" s="7">
        <v>3</v>
      </c>
      <c r="G21" s="7">
        <v>2</v>
      </c>
      <c r="I21" s="41">
        <f t="shared" si="13"/>
        <v>0.59380666666666648</v>
      </c>
      <c r="J21" s="44">
        <f t="shared" si="4"/>
        <v>1</v>
      </c>
      <c r="K21" s="7">
        <v>1</v>
      </c>
      <c r="L21" s="7" t="s">
        <v>19</v>
      </c>
      <c r="M21" s="7" t="s">
        <v>19</v>
      </c>
      <c r="N21" s="7" t="s">
        <v>19</v>
      </c>
      <c r="O21" s="7" t="s">
        <v>19</v>
      </c>
      <c r="Q21" s="37">
        <f t="shared" si="14"/>
        <v>0.59380666666666648</v>
      </c>
      <c r="R21" s="35">
        <f t="shared" si="5"/>
        <v>1.17</v>
      </c>
      <c r="S21" s="38">
        <f t="shared" si="7"/>
        <v>1.85</v>
      </c>
      <c r="T21" s="38">
        <f t="shared" si="8"/>
        <v>1</v>
      </c>
      <c r="U21" s="38">
        <f t="shared" si="9"/>
        <v>1</v>
      </c>
      <c r="V21" s="38">
        <f t="shared" si="10"/>
        <v>1</v>
      </c>
      <c r="W21" s="38">
        <f t="shared" si="11"/>
        <v>1</v>
      </c>
      <c r="Y21" s="45"/>
      <c r="Z21" s="45"/>
    </row>
    <row r="22" spans="1:26" x14ac:dyDescent="0.25">
      <c r="A22" s="41">
        <f t="shared" si="12"/>
        <v>0.60422666666666647</v>
      </c>
      <c r="B22" s="44">
        <f t="shared" si="3"/>
        <v>2.2000000000000002</v>
      </c>
      <c r="C22" s="7">
        <v>1</v>
      </c>
      <c r="D22" s="7">
        <v>2</v>
      </c>
      <c r="E22" s="7">
        <v>3</v>
      </c>
      <c r="F22" s="7">
        <v>3</v>
      </c>
      <c r="G22" s="7">
        <v>2</v>
      </c>
      <c r="I22" s="41">
        <f t="shared" si="13"/>
        <v>0.60422666666666647</v>
      </c>
      <c r="J22" s="44">
        <f t="shared" si="4"/>
        <v>1</v>
      </c>
      <c r="K22" s="7">
        <v>1</v>
      </c>
      <c r="L22" s="7">
        <v>1</v>
      </c>
      <c r="M22" s="7" t="s">
        <v>19</v>
      </c>
      <c r="N22" s="7" t="s">
        <v>19</v>
      </c>
      <c r="O22" s="7" t="s">
        <v>19</v>
      </c>
      <c r="Q22" s="37">
        <f t="shared" si="14"/>
        <v>0.60422666666666647</v>
      </c>
      <c r="R22" s="35">
        <f t="shared" si="5"/>
        <v>1.34</v>
      </c>
      <c r="S22" s="38">
        <f t="shared" si="7"/>
        <v>1.85</v>
      </c>
      <c r="T22" s="38">
        <f t="shared" si="8"/>
        <v>1.85</v>
      </c>
      <c r="U22" s="38">
        <f t="shared" si="9"/>
        <v>1</v>
      </c>
      <c r="V22" s="38">
        <f t="shared" si="10"/>
        <v>1</v>
      </c>
      <c r="W22" s="38">
        <f t="shared" si="11"/>
        <v>1</v>
      </c>
      <c r="Y22" s="45"/>
      <c r="Z22" s="45"/>
    </row>
    <row r="23" spans="1:26" x14ac:dyDescent="0.25">
      <c r="A23" s="41">
        <f t="shared" si="12"/>
        <v>0.61464666666666645</v>
      </c>
      <c r="B23" s="44">
        <f t="shared" si="3"/>
        <v>2.4</v>
      </c>
      <c r="C23" s="7">
        <v>2</v>
      </c>
      <c r="D23" s="7">
        <v>2</v>
      </c>
      <c r="E23" s="7">
        <v>3</v>
      </c>
      <c r="F23" s="7">
        <v>3</v>
      </c>
      <c r="G23" s="7">
        <v>2</v>
      </c>
      <c r="I23" s="41">
        <f t="shared" si="13"/>
        <v>0.61464666666666645</v>
      </c>
      <c r="J23" s="44">
        <f t="shared" si="4"/>
        <v>1</v>
      </c>
      <c r="K23" s="7">
        <v>1</v>
      </c>
      <c r="L23" s="7" t="s">
        <v>19</v>
      </c>
      <c r="M23" s="7" t="s">
        <v>19</v>
      </c>
      <c r="N23" s="7" t="s">
        <v>19</v>
      </c>
      <c r="O23" s="7" t="s">
        <v>19</v>
      </c>
      <c r="Q23" s="37">
        <f t="shared" si="14"/>
        <v>0.61464666666666645</v>
      </c>
      <c r="R23" s="35">
        <f t="shared" si="5"/>
        <v>1.17</v>
      </c>
      <c r="S23" s="38">
        <f t="shared" si="7"/>
        <v>1.85</v>
      </c>
      <c r="T23" s="38">
        <f t="shared" si="8"/>
        <v>1</v>
      </c>
      <c r="U23" s="38">
        <f t="shared" si="9"/>
        <v>1</v>
      </c>
      <c r="V23" s="38">
        <f t="shared" si="10"/>
        <v>1</v>
      </c>
      <c r="W23" s="38">
        <f t="shared" si="11"/>
        <v>1</v>
      </c>
      <c r="Y23" s="45"/>
      <c r="Z23" s="45"/>
    </row>
    <row r="24" spans="1:26" x14ac:dyDescent="0.25">
      <c r="A24" s="41">
        <f t="shared" si="12"/>
        <v>0.62506666666666644</v>
      </c>
      <c r="B24" s="44">
        <f t="shared" si="3"/>
        <v>2.4</v>
      </c>
      <c r="C24" s="7">
        <v>2</v>
      </c>
      <c r="D24" s="7">
        <v>2</v>
      </c>
      <c r="E24" s="7">
        <v>3</v>
      </c>
      <c r="F24" s="7">
        <v>3</v>
      </c>
      <c r="G24" s="7">
        <v>2</v>
      </c>
      <c r="I24" s="41">
        <f t="shared" si="13"/>
        <v>0.62506666666666644</v>
      </c>
      <c r="J24" s="44">
        <f t="shared" si="4"/>
        <v>1</v>
      </c>
      <c r="K24" s="7">
        <v>1</v>
      </c>
      <c r="L24" s="7" t="s">
        <v>19</v>
      </c>
      <c r="M24" s="7" t="s">
        <v>19</v>
      </c>
      <c r="N24" s="7" t="s">
        <v>19</v>
      </c>
      <c r="O24" s="7" t="s">
        <v>19</v>
      </c>
      <c r="Q24" s="37">
        <f t="shared" si="14"/>
        <v>0.62506666666666644</v>
      </c>
      <c r="R24" s="35">
        <f t="shared" si="5"/>
        <v>1.17</v>
      </c>
      <c r="S24" s="38">
        <f t="shared" si="7"/>
        <v>1.85</v>
      </c>
      <c r="T24" s="38">
        <f t="shared" si="8"/>
        <v>1</v>
      </c>
      <c r="U24" s="38">
        <f t="shared" si="9"/>
        <v>1</v>
      </c>
      <c r="V24" s="38">
        <f t="shared" si="10"/>
        <v>1</v>
      </c>
      <c r="W24" s="38">
        <f t="shared" si="11"/>
        <v>1</v>
      </c>
      <c r="Y24" s="45"/>
      <c r="Z24" s="45"/>
    </row>
    <row r="25" spans="1:26" x14ac:dyDescent="0.25">
      <c r="A25" s="41">
        <f t="shared" si="12"/>
        <v>0.63548666666666642</v>
      </c>
      <c r="B25" s="44">
        <f t="shared" si="3"/>
        <v>2.4</v>
      </c>
      <c r="C25" s="7">
        <v>2</v>
      </c>
      <c r="D25" s="7">
        <v>2</v>
      </c>
      <c r="E25" s="7">
        <v>3</v>
      </c>
      <c r="F25" s="7">
        <v>3</v>
      </c>
      <c r="G25" s="7">
        <v>2</v>
      </c>
      <c r="I25" s="41">
        <f t="shared" si="13"/>
        <v>0.63548666666666642</v>
      </c>
      <c r="J25" s="44">
        <f t="shared" si="4"/>
        <v>1</v>
      </c>
      <c r="K25" s="7">
        <v>1</v>
      </c>
      <c r="L25" s="7" t="s">
        <v>19</v>
      </c>
      <c r="M25" s="7">
        <v>1</v>
      </c>
      <c r="N25" s="7">
        <v>1</v>
      </c>
      <c r="O25" s="7" t="s">
        <v>19</v>
      </c>
      <c r="Q25" s="37">
        <f t="shared" si="14"/>
        <v>0.63548666666666642</v>
      </c>
      <c r="R25" s="35">
        <f t="shared" si="5"/>
        <v>1.5100000000000002</v>
      </c>
      <c r="S25" s="38">
        <f t="shared" si="7"/>
        <v>1.85</v>
      </c>
      <c r="T25" s="38">
        <f t="shared" si="8"/>
        <v>1</v>
      </c>
      <c r="U25" s="38">
        <f t="shared" si="9"/>
        <v>1.85</v>
      </c>
      <c r="V25" s="38">
        <f t="shared" si="10"/>
        <v>1.85</v>
      </c>
      <c r="W25" s="38">
        <f t="shared" si="11"/>
        <v>1</v>
      </c>
      <c r="Y25" s="45"/>
      <c r="Z25" s="45"/>
    </row>
    <row r="26" spans="1:26" x14ac:dyDescent="0.25">
      <c r="A26" s="41">
        <f t="shared" si="12"/>
        <v>0.64590666666666641</v>
      </c>
      <c r="B26" s="44">
        <f t="shared" si="3"/>
        <v>3</v>
      </c>
      <c r="C26" s="7">
        <v>3</v>
      </c>
      <c r="D26" s="7">
        <v>2</v>
      </c>
      <c r="E26" s="7">
        <v>4</v>
      </c>
      <c r="F26" s="7">
        <v>4</v>
      </c>
      <c r="G26" s="7">
        <v>2</v>
      </c>
      <c r="I26" s="41">
        <f t="shared" si="13"/>
        <v>0.64590666666666641</v>
      </c>
      <c r="J26" s="44">
        <f t="shared" si="4"/>
        <v>1</v>
      </c>
      <c r="K26" s="7">
        <v>1</v>
      </c>
      <c r="L26" s="7">
        <v>1</v>
      </c>
      <c r="M26" s="7">
        <v>1</v>
      </c>
      <c r="N26" s="7">
        <v>1</v>
      </c>
      <c r="O26" s="7" t="s">
        <v>19</v>
      </c>
      <c r="Q26" s="37">
        <f t="shared" si="14"/>
        <v>0.64590666666666641</v>
      </c>
      <c r="R26" s="35">
        <f t="shared" si="5"/>
        <v>1.6800000000000002</v>
      </c>
      <c r="S26" s="38">
        <f t="shared" si="7"/>
        <v>1.85</v>
      </c>
      <c r="T26" s="38">
        <f t="shared" si="8"/>
        <v>1.85</v>
      </c>
      <c r="U26" s="38">
        <f t="shared" si="9"/>
        <v>1.85</v>
      </c>
      <c r="V26" s="38">
        <f t="shared" si="10"/>
        <v>1.85</v>
      </c>
      <c r="W26" s="38">
        <f t="shared" si="11"/>
        <v>1</v>
      </c>
      <c r="Y26" s="45"/>
      <c r="Z26" s="45"/>
    </row>
    <row r="27" spans="1:26" x14ac:dyDescent="0.25">
      <c r="A27" s="41">
        <f t="shared" si="12"/>
        <v>0.65632666666666639</v>
      </c>
      <c r="B27" s="44">
        <f t="shared" si="3"/>
        <v>3</v>
      </c>
      <c r="C27" s="7">
        <v>3</v>
      </c>
      <c r="D27" s="7">
        <v>2</v>
      </c>
      <c r="E27" s="7">
        <v>4</v>
      </c>
      <c r="F27" s="7">
        <v>4</v>
      </c>
      <c r="G27" s="7">
        <v>2</v>
      </c>
      <c r="I27" s="41">
        <f t="shared" si="13"/>
        <v>0.65632666666666639</v>
      </c>
      <c r="J27" s="44">
        <f t="shared" si="4"/>
        <v>1.5</v>
      </c>
      <c r="K27" s="7">
        <v>2</v>
      </c>
      <c r="L27" s="7">
        <v>1</v>
      </c>
      <c r="M27" s="7" t="s">
        <v>19</v>
      </c>
      <c r="N27" s="7" t="s">
        <v>19</v>
      </c>
      <c r="O27" s="7" t="s">
        <v>19</v>
      </c>
      <c r="Q27" s="37">
        <f t="shared" si="14"/>
        <v>0.65632666666666639</v>
      </c>
      <c r="R27" s="35">
        <f t="shared" si="5"/>
        <v>1.5100000000000002</v>
      </c>
      <c r="S27" s="38">
        <f t="shared" si="7"/>
        <v>2.7</v>
      </c>
      <c r="T27" s="38">
        <f t="shared" si="8"/>
        <v>1.85</v>
      </c>
      <c r="U27" s="38">
        <f t="shared" si="9"/>
        <v>1</v>
      </c>
      <c r="V27" s="38">
        <f t="shared" si="10"/>
        <v>1</v>
      </c>
      <c r="W27" s="38">
        <f t="shared" si="11"/>
        <v>1</v>
      </c>
      <c r="Y27" s="45"/>
      <c r="Z27" s="45"/>
    </row>
    <row r="28" spans="1:26" x14ac:dyDescent="0.25">
      <c r="A28" s="41">
        <f t="shared" si="12"/>
        <v>0.66674666666666638</v>
      </c>
      <c r="B28" s="44">
        <f t="shared" ref="B28:B59" si="15">AVERAGE(C28:G28)</f>
        <v>3.4</v>
      </c>
      <c r="C28" s="7">
        <v>4</v>
      </c>
      <c r="D28" s="7">
        <v>3</v>
      </c>
      <c r="E28" s="7">
        <v>4</v>
      </c>
      <c r="F28" s="7">
        <v>4</v>
      </c>
      <c r="G28" s="7">
        <v>2</v>
      </c>
      <c r="I28" s="41">
        <f t="shared" si="13"/>
        <v>0.66674666666666638</v>
      </c>
      <c r="J28" s="44">
        <f t="shared" ref="J28:J59" si="16">AVERAGE(K28:O28)</f>
        <v>1.4</v>
      </c>
      <c r="K28" s="7">
        <v>3</v>
      </c>
      <c r="L28" s="7">
        <v>1</v>
      </c>
      <c r="M28" s="7">
        <v>1</v>
      </c>
      <c r="N28" s="7">
        <v>1</v>
      </c>
      <c r="O28" s="7">
        <v>1</v>
      </c>
      <c r="Q28" s="37">
        <f t="shared" si="14"/>
        <v>0.66674666666666638</v>
      </c>
      <c r="R28" s="35">
        <f t="shared" ref="R28:R59" si="17">AVERAGE(S28:W28)</f>
        <v>2.19</v>
      </c>
      <c r="S28" s="38">
        <f t="shared" si="7"/>
        <v>3.55</v>
      </c>
      <c r="T28" s="38">
        <f t="shared" si="8"/>
        <v>1.85</v>
      </c>
      <c r="U28" s="38">
        <f t="shared" si="9"/>
        <v>1.85</v>
      </c>
      <c r="V28" s="38">
        <f t="shared" si="10"/>
        <v>1.85</v>
      </c>
      <c r="W28" s="38">
        <f t="shared" si="11"/>
        <v>1.85</v>
      </c>
      <c r="Y28" s="45"/>
      <c r="Z28" s="45"/>
    </row>
    <row r="29" spans="1:26" x14ac:dyDescent="0.25">
      <c r="A29" s="41">
        <f t="shared" si="12"/>
        <v>0.67716666666666636</v>
      </c>
      <c r="B29" s="44">
        <f t="shared" si="15"/>
        <v>4</v>
      </c>
      <c r="C29" s="7">
        <v>5</v>
      </c>
      <c r="D29" s="7">
        <v>4</v>
      </c>
      <c r="E29" s="7">
        <v>4</v>
      </c>
      <c r="F29" s="7">
        <v>4</v>
      </c>
      <c r="G29" s="7">
        <v>3</v>
      </c>
      <c r="I29" s="41">
        <f t="shared" si="13"/>
        <v>0.67716666666666636</v>
      </c>
      <c r="J29" s="44">
        <f t="shared" si="16"/>
        <v>1.5</v>
      </c>
      <c r="K29" s="7">
        <v>3</v>
      </c>
      <c r="L29" s="7">
        <v>1</v>
      </c>
      <c r="M29" s="7">
        <v>1</v>
      </c>
      <c r="N29" s="7">
        <v>1</v>
      </c>
      <c r="O29" s="7" t="s">
        <v>19</v>
      </c>
      <c r="Q29" s="37">
        <f t="shared" si="14"/>
        <v>0.67716666666666636</v>
      </c>
      <c r="R29" s="35">
        <f t="shared" si="17"/>
        <v>2.02</v>
      </c>
      <c r="S29" s="38">
        <f t="shared" si="7"/>
        <v>3.55</v>
      </c>
      <c r="T29" s="38">
        <f t="shared" si="8"/>
        <v>1.85</v>
      </c>
      <c r="U29" s="38">
        <f t="shared" si="9"/>
        <v>1.85</v>
      </c>
      <c r="V29" s="38">
        <f t="shared" si="10"/>
        <v>1.85</v>
      </c>
      <c r="W29" s="38">
        <f t="shared" si="11"/>
        <v>1</v>
      </c>
      <c r="Y29" s="45"/>
      <c r="Z29" s="45"/>
    </row>
    <row r="30" spans="1:26" x14ac:dyDescent="0.25">
      <c r="A30" s="41">
        <f t="shared" ref="A30:A58" si="18">A29+0.01042</f>
        <v>0.68758666666666635</v>
      </c>
      <c r="B30" s="44">
        <f t="shared" si="15"/>
        <v>4.2</v>
      </c>
      <c r="C30" s="7">
        <v>6</v>
      </c>
      <c r="D30" s="7">
        <v>4</v>
      </c>
      <c r="E30" s="7">
        <v>4</v>
      </c>
      <c r="F30" s="7">
        <v>4</v>
      </c>
      <c r="G30" s="7">
        <v>3</v>
      </c>
      <c r="I30" s="41">
        <f t="shared" si="13"/>
        <v>0.68758666666666635</v>
      </c>
      <c r="J30" s="44">
        <f t="shared" si="16"/>
        <v>4</v>
      </c>
      <c r="K30" s="7">
        <v>4</v>
      </c>
      <c r="L30" s="7" t="s">
        <v>19</v>
      </c>
      <c r="M30" s="7" t="s">
        <v>19</v>
      </c>
      <c r="N30" s="7" t="s">
        <v>19</v>
      </c>
      <c r="O30" s="7" t="s">
        <v>19</v>
      </c>
      <c r="Q30" s="37">
        <f t="shared" si="14"/>
        <v>0.68758666666666635</v>
      </c>
      <c r="R30" s="35">
        <f t="shared" si="17"/>
        <v>1.6800000000000002</v>
      </c>
      <c r="S30" s="38">
        <f t="shared" si="7"/>
        <v>4.4000000000000004</v>
      </c>
      <c r="T30" s="38">
        <f t="shared" si="8"/>
        <v>1</v>
      </c>
      <c r="U30" s="38">
        <f t="shared" si="9"/>
        <v>1</v>
      </c>
      <c r="V30" s="38">
        <f t="shared" si="10"/>
        <v>1</v>
      </c>
      <c r="W30" s="38">
        <f t="shared" si="11"/>
        <v>1</v>
      </c>
      <c r="Y30" s="45"/>
      <c r="Z30" s="45"/>
    </row>
    <row r="31" spans="1:26" x14ac:dyDescent="0.25">
      <c r="A31" s="41">
        <f t="shared" si="18"/>
        <v>0.69800666666666633</v>
      </c>
      <c r="B31" s="44">
        <f t="shared" si="15"/>
        <v>3.8</v>
      </c>
      <c r="C31" s="7">
        <v>7</v>
      </c>
      <c r="D31" s="7">
        <v>3</v>
      </c>
      <c r="E31" s="7">
        <v>3</v>
      </c>
      <c r="F31" s="7">
        <v>3</v>
      </c>
      <c r="G31" s="7">
        <v>3</v>
      </c>
      <c r="I31" s="41">
        <f t="shared" si="13"/>
        <v>0.69800666666666633</v>
      </c>
      <c r="J31" s="44">
        <f t="shared" si="16"/>
        <v>2</v>
      </c>
      <c r="K31" s="7">
        <v>4</v>
      </c>
      <c r="L31" s="7">
        <v>1</v>
      </c>
      <c r="M31" s="7" t="s">
        <v>19</v>
      </c>
      <c r="N31" s="7" t="s">
        <v>19</v>
      </c>
      <c r="O31" s="7">
        <v>1</v>
      </c>
      <c r="Q31" s="37">
        <f t="shared" si="14"/>
        <v>0.69800666666666633</v>
      </c>
      <c r="R31" s="35">
        <f t="shared" si="17"/>
        <v>2.02</v>
      </c>
      <c r="S31" s="38">
        <f t="shared" si="7"/>
        <v>4.4000000000000004</v>
      </c>
      <c r="T31" s="38">
        <f t="shared" si="8"/>
        <v>1.85</v>
      </c>
      <c r="U31" s="38">
        <f t="shared" si="9"/>
        <v>1</v>
      </c>
      <c r="V31" s="38">
        <f t="shared" si="10"/>
        <v>1</v>
      </c>
      <c r="W31" s="38">
        <f t="shared" si="11"/>
        <v>1.85</v>
      </c>
      <c r="Y31" s="45"/>
      <c r="Z31" s="45"/>
    </row>
    <row r="32" spans="1:26" x14ac:dyDescent="0.25">
      <c r="A32" s="41">
        <f t="shared" si="18"/>
        <v>0.70842666666666632</v>
      </c>
      <c r="B32" s="44">
        <f t="shared" si="15"/>
        <v>4.4000000000000004</v>
      </c>
      <c r="C32" s="7">
        <v>8</v>
      </c>
      <c r="D32" s="7">
        <v>4</v>
      </c>
      <c r="E32" s="7">
        <v>3</v>
      </c>
      <c r="F32" s="7">
        <v>3</v>
      </c>
      <c r="G32" s="7">
        <v>4</v>
      </c>
      <c r="I32" s="41">
        <f t="shared" ref="I32:I63" si="19">I31+0.01042</f>
        <v>0.70842666666666632</v>
      </c>
      <c r="J32" s="44">
        <f t="shared" si="16"/>
        <v>1.75</v>
      </c>
      <c r="K32" s="7">
        <v>4</v>
      </c>
      <c r="L32" s="7" t="s">
        <v>19</v>
      </c>
      <c r="M32" s="7">
        <v>1</v>
      </c>
      <c r="N32" s="7">
        <v>1</v>
      </c>
      <c r="O32" s="7">
        <v>1</v>
      </c>
      <c r="Q32" s="37">
        <f t="shared" ref="Q32:Q63" si="20">Q31+0.01042</f>
        <v>0.70842666666666632</v>
      </c>
      <c r="R32" s="35">
        <f t="shared" si="17"/>
        <v>2.19</v>
      </c>
      <c r="S32" s="38">
        <f t="shared" si="7"/>
        <v>4.4000000000000004</v>
      </c>
      <c r="T32" s="38">
        <f t="shared" si="8"/>
        <v>1</v>
      </c>
      <c r="U32" s="38">
        <f t="shared" si="9"/>
        <v>1.85</v>
      </c>
      <c r="V32" s="38">
        <f t="shared" si="10"/>
        <v>1.85</v>
      </c>
      <c r="W32" s="38">
        <f t="shared" si="11"/>
        <v>1.85</v>
      </c>
      <c r="Y32" s="45"/>
      <c r="Z32" s="45"/>
    </row>
    <row r="33" spans="1:26" x14ac:dyDescent="0.25">
      <c r="A33" s="41">
        <f t="shared" si="18"/>
        <v>0.7188466666666663</v>
      </c>
      <c r="B33" s="44">
        <f t="shared" si="15"/>
        <v>4.5999999999999996</v>
      </c>
      <c r="C33" s="7">
        <v>8</v>
      </c>
      <c r="D33" s="7">
        <v>3</v>
      </c>
      <c r="E33" s="7">
        <v>4</v>
      </c>
      <c r="F33" s="7">
        <v>4</v>
      </c>
      <c r="G33" s="7">
        <v>4</v>
      </c>
      <c r="I33" s="41">
        <f t="shared" si="19"/>
        <v>0.7188466666666663</v>
      </c>
      <c r="J33" s="44">
        <f t="shared" si="16"/>
        <v>2.3333333333333335</v>
      </c>
      <c r="K33" s="7">
        <v>5</v>
      </c>
      <c r="L33" s="7">
        <v>1</v>
      </c>
      <c r="M33" s="7" t="s">
        <v>19</v>
      </c>
      <c r="N33" s="7" t="s">
        <v>19</v>
      </c>
      <c r="O33" s="7">
        <v>1</v>
      </c>
      <c r="Q33" s="37">
        <f t="shared" si="20"/>
        <v>0.7188466666666663</v>
      </c>
      <c r="R33" s="35">
        <f t="shared" si="17"/>
        <v>2.19</v>
      </c>
      <c r="S33" s="38">
        <f t="shared" si="7"/>
        <v>5.25</v>
      </c>
      <c r="T33" s="38">
        <f t="shared" si="8"/>
        <v>1.85</v>
      </c>
      <c r="U33" s="38">
        <f t="shared" si="9"/>
        <v>1</v>
      </c>
      <c r="V33" s="38">
        <f t="shared" si="10"/>
        <v>1</v>
      </c>
      <c r="W33" s="38">
        <f t="shared" si="11"/>
        <v>1.85</v>
      </c>
      <c r="Y33" s="45"/>
      <c r="Z33" s="45"/>
    </row>
    <row r="34" spans="1:26" x14ac:dyDescent="0.25">
      <c r="A34" s="41">
        <f t="shared" si="18"/>
        <v>0.72926666666666629</v>
      </c>
      <c r="B34" s="44">
        <f t="shared" si="15"/>
        <v>4.8</v>
      </c>
      <c r="C34" s="7">
        <v>9</v>
      </c>
      <c r="D34" s="7">
        <v>4</v>
      </c>
      <c r="E34" s="7">
        <v>3</v>
      </c>
      <c r="F34" s="7">
        <v>3</v>
      </c>
      <c r="G34" s="7">
        <v>5</v>
      </c>
      <c r="I34" s="41">
        <f t="shared" si="19"/>
        <v>0.72926666666666629</v>
      </c>
      <c r="J34" s="44">
        <f t="shared" si="16"/>
        <v>1.8</v>
      </c>
      <c r="K34" s="7">
        <v>4</v>
      </c>
      <c r="L34" s="7">
        <v>1</v>
      </c>
      <c r="M34" s="7">
        <v>1</v>
      </c>
      <c r="N34" s="7">
        <v>1</v>
      </c>
      <c r="O34" s="7">
        <v>2</v>
      </c>
      <c r="Q34" s="37">
        <f t="shared" si="20"/>
        <v>0.72926666666666629</v>
      </c>
      <c r="R34" s="35">
        <f t="shared" si="17"/>
        <v>2.5299999999999998</v>
      </c>
      <c r="S34" s="38">
        <f t="shared" si="7"/>
        <v>4.4000000000000004</v>
      </c>
      <c r="T34" s="38">
        <f t="shared" si="8"/>
        <v>1.85</v>
      </c>
      <c r="U34" s="38">
        <f t="shared" si="9"/>
        <v>1.85</v>
      </c>
      <c r="V34" s="38">
        <f t="shared" si="10"/>
        <v>1.85</v>
      </c>
      <c r="W34" s="38">
        <f t="shared" si="11"/>
        <v>2.7</v>
      </c>
      <c r="Y34" s="45"/>
      <c r="Z34" s="45"/>
    </row>
    <row r="35" spans="1:26" x14ac:dyDescent="0.25">
      <c r="A35" s="41">
        <f t="shared" si="18"/>
        <v>0.73968666666666627</v>
      </c>
      <c r="B35" s="44">
        <f t="shared" si="15"/>
        <v>5.6</v>
      </c>
      <c r="C35" s="7">
        <v>10</v>
      </c>
      <c r="D35" s="7">
        <v>5</v>
      </c>
      <c r="E35" s="7">
        <v>4</v>
      </c>
      <c r="F35" s="7">
        <v>4</v>
      </c>
      <c r="G35" s="7">
        <v>5</v>
      </c>
      <c r="I35" s="41">
        <f t="shared" si="19"/>
        <v>0.73968666666666627</v>
      </c>
      <c r="J35" s="44">
        <f t="shared" si="16"/>
        <v>2</v>
      </c>
      <c r="K35" s="7">
        <v>4</v>
      </c>
      <c r="L35" s="7">
        <v>2</v>
      </c>
      <c r="M35" s="7">
        <v>1</v>
      </c>
      <c r="N35" s="7">
        <v>1</v>
      </c>
      <c r="O35" s="7">
        <v>2</v>
      </c>
      <c r="Q35" s="37">
        <f t="shared" si="20"/>
        <v>0.73968666666666627</v>
      </c>
      <c r="R35" s="35">
        <f t="shared" si="17"/>
        <v>2.7</v>
      </c>
      <c r="S35" s="38">
        <f t="shared" si="7"/>
        <v>4.4000000000000004</v>
      </c>
      <c r="T35" s="38">
        <f t="shared" si="8"/>
        <v>2.7</v>
      </c>
      <c r="U35" s="38">
        <f t="shared" si="9"/>
        <v>1.85</v>
      </c>
      <c r="V35" s="38">
        <f t="shared" si="10"/>
        <v>1.85</v>
      </c>
      <c r="W35" s="38">
        <f t="shared" si="11"/>
        <v>2.7</v>
      </c>
      <c r="Y35" s="45"/>
      <c r="Z35" s="45"/>
    </row>
    <row r="36" spans="1:26" x14ac:dyDescent="0.25">
      <c r="A36" s="41">
        <f t="shared" si="18"/>
        <v>0.75010666666666626</v>
      </c>
      <c r="B36" s="44">
        <f t="shared" si="15"/>
        <v>6</v>
      </c>
      <c r="C36" s="7">
        <v>10</v>
      </c>
      <c r="D36" s="7">
        <v>7</v>
      </c>
      <c r="E36" s="7">
        <v>4</v>
      </c>
      <c r="F36" s="7">
        <v>4</v>
      </c>
      <c r="G36" s="7">
        <v>5</v>
      </c>
      <c r="I36" s="41">
        <f t="shared" si="19"/>
        <v>0.75010666666666626</v>
      </c>
      <c r="J36" s="44">
        <f t="shared" si="16"/>
        <v>2</v>
      </c>
      <c r="K36" s="7">
        <v>4</v>
      </c>
      <c r="L36" s="7">
        <v>2</v>
      </c>
      <c r="M36" s="7">
        <v>1</v>
      </c>
      <c r="N36" s="7">
        <v>1</v>
      </c>
      <c r="O36" s="7">
        <v>2</v>
      </c>
      <c r="Q36" s="37">
        <f t="shared" si="20"/>
        <v>0.75010666666666626</v>
      </c>
      <c r="R36" s="35">
        <f t="shared" si="17"/>
        <v>2.7</v>
      </c>
      <c r="S36" s="38">
        <f t="shared" si="7"/>
        <v>4.4000000000000004</v>
      </c>
      <c r="T36" s="38">
        <f t="shared" si="8"/>
        <v>2.7</v>
      </c>
      <c r="U36" s="38">
        <f t="shared" si="9"/>
        <v>1.85</v>
      </c>
      <c r="V36" s="38">
        <f t="shared" si="10"/>
        <v>1.85</v>
      </c>
      <c r="W36" s="38">
        <f t="shared" si="11"/>
        <v>2.7</v>
      </c>
      <c r="Y36" s="45"/>
      <c r="Z36" s="45"/>
    </row>
    <row r="37" spans="1:26" x14ac:dyDescent="0.25">
      <c r="A37" s="41">
        <f t="shared" si="18"/>
        <v>0.76052666666666624</v>
      </c>
      <c r="B37" s="44">
        <f t="shared" si="15"/>
        <v>6</v>
      </c>
      <c r="C37" s="7">
        <v>10</v>
      </c>
      <c r="D37" s="7">
        <v>7</v>
      </c>
      <c r="E37" s="7">
        <v>4</v>
      </c>
      <c r="F37" s="7">
        <v>4</v>
      </c>
      <c r="G37" s="7">
        <v>5</v>
      </c>
      <c r="I37" s="41">
        <f t="shared" si="19"/>
        <v>0.76052666666666624</v>
      </c>
      <c r="J37" s="44">
        <f t="shared" si="16"/>
        <v>2.6</v>
      </c>
      <c r="K37" s="7">
        <v>4</v>
      </c>
      <c r="L37" s="7">
        <v>3</v>
      </c>
      <c r="M37" s="7">
        <v>2</v>
      </c>
      <c r="N37" s="7">
        <v>2</v>
      </c>
      <c r="O37" s="7">
        <v>2</v>
      </c>
      <c r="Q37" s="37">
        <f t="shared" si="20"/>
        <v>0.76052666666666624</v>
      </c>
      <c r="R37" s="35">
        <f t="shared" si="17"/>
        <v>3.21</v>
      </c>
      <c r="S37" s="38">
        <f t="shared" si="7"/>
        <v>4.4000000000000004</v>
      </c>
      <c r="T37" s="38">
        <f t="shared" si="8"/>
        <v>3.55</v>
      </c>
      <c r="U37" s="38">
        <f t="shared" si="9"/>
        <v>2.7</v>
      </c>
      <c r="V37" s="38">
        <f t="shared" si="10"/>
        <v>2.7</v>
      </c>
      <c r="W37" s="38">
        <f t="shared" si="11"/>
        <v>2.7</v>
      </c>
      <c r="Y37" s="45"/>
      <c r="Z37" s="45"/>
    </row>
    <row r="38" spans="1:26" x14ac:dyDescent="0.25">
      <c r="A38" s="41">
        <f t="shared" si="18"/>
        <v>0.77094666666666622</v>
      </c>
      <c r="B38" s="44">
        <f t="shared" si="15"/>
        <v>6</v>
      </c>
      <c r="C38" s="7">
        <v>9</v>
      </c>
      <c r="D38" s="7">
        <v>7</v>
      </c>
      <c r="E38" s="7">
        <v>4</v>
      </c>
      <c r="F38" s="7">
        <v>4</v>
      </c>
      <c r="G38" s="7">
        <v>6</v>
      </c>
      <c r="I38" s="41">
        <f t="shared" si="19"/>
        <v>0.77094666666666622</v>
      </c>
      <c r="J38" s="44">
        <f t="shared" si="16"/>
        <v>2.2000000000000002</v>
      </c>
      <c r="K38" s="7">
        <v>4</v>
      </c>
      <c r="L38" s="7">
        <v>3</v>
      </c>
      <c r="M38" s="7">
        <v>1</v>
      </c>
      <c r="N38" s="7">
        <v>1</v>
      </c>
      <c r="O38" s="7">
        <v>2</v>
      </c>
      <c r="Q38" s="37">
        <f t="shared" si="20"/>
        <v>0.77094666666666622</v>
      </c>
      <c r="R38" s="35">
        <f t="shared" si="17"/>
        <v>2.87</v>
      </c>
      <c r="S38" s="38">
        <f t="shared" si="7"/>
        <v>4.4000000000000004</v>
      </c>
      <c r="T38" s="38">
        <f t="shared" si="8"/>
        <v>3.55</v>
      </c>
      <c r="U38" s="38">
        <f t="shared" si="9"/>
        <v>1.85</v>
      </c>
      <c r="V38" s="38">
        <f t="shared" si="10"/>
        <v>1.85</v>
      </c>
      <c r="W38" s="38">
        <f t="shared" si="11"/>
        <v>2.7</v>
      </c>
      <c r="Y38" s="45"/>
      <c r="Z38" s="45"/>
    </row>
    <row r="39" spans="1:26" x14ac:dyDescent="0.25">
      <c r="A39" s="41">
        <f t="shared" si="18"/>
        <v>0.78136666666666621</v>
      </c>
      <c r="B39" s="44">
        <f t="shared" si="15"/>
        <v>6.4</v>
      </c>
      <c r="C39" s="7">
        <v>9</v>
      </c>
      <c r="D39" s="7">
        <v>8</v>
      </c>
      <c r="E39" s="7">
        <v>5</v>
      </c>
      <c r="F39" s="7">
        <v>5</v>
      </c>
      <c r="G39" s="7">
        <v>5</v>
      </c>
      <c r="I39" s="41">
        <f t="shared" si="19"/>
        <v>0.78136666666666621</v>
      </c>
      <c r="J39" s="44">
        <f t="shared" si="16"/>
        <v>2.2000000000000002</v>
      </c>
      <c r="K39" s="7">
        <v>3</v>
      </c>
      <c r="L39" s="7">
        <v>2</v>
      </c>
      <c r="M39" s="7">
        <v>2</v>
      </c>
      <c r="N39" s="7">
        <v>2</v>
      </c>
      <c r="O39" s="7">
        <v>2</v>
      </c>
      <c r="Q39" s="37">
        <f t="shared" si="20"/>
        <v>0.78136666666666621</v>
      </c>
      <c r="R39" s="35">
        <f t="shared" si="17"/>
        <v>2.8699999999999997</v>
      </c>
      <c r="S39" s="38">
        <f t="shared" si="7"/>
        <v>3.55</v>
      </c>
      <c r="T39" s="38">
        <f t="shared" si="8"/>
        <v>2.7</v>
      </c>
      <c r="U39" s="38">
        <f t="shared" si="9"/>
        <v>2.7</v>
      </c>
      <c r="V39" s="38">
        <f t="shared" si="10"/>
        <v>2.7</v>
      </c>
      <c r="W39" s="38">
        <f t="shared" si="11"/>
        <v>2.7</v>
      </c>
      <c r="Y39" s="45"/>
      <c r="Z39" s="45"/>
    </row>
    <row r="40" spans="1:26" x14ac:dyDescent="0.25">
      <c r="A40" s="41">
        <f t="shared" si="18"/>
        <v>0.79178666666666619</v>
      </c>
      <c r="B40" s="44">
        <f t="shared" si="15"/>
        <v>6.2</v>
      </c>
      <c r="C40" s="7">
        <v>9</v>
      </c>
      <c r="D40" s="7">
        <v>6</v>
      </c>
      <c r="E40" s="7">
        <v>5</v>
      </c>
      <c r="F40" s="7">
        <v>5</v>
      </c>
      <c r="G40" s="7">
        <v>6</v>
      </c>
      <c r="I40" s="41">
        <f t="shared" si="19"/>
        <v>0.79178666666666619</v>
      </c>
      <c r="J40" s="44">
        <f t="shared" si="16"/>
        <v>1.8</v>
      </c>
      <c r="K40" s="7">
        <v>2</v>
      </c>
      <c r="L40" s="7">
        <v>2</v>
      </c>
      <c r="M40" s="7">
        <v>2</v>
      </c>
      <c r="N40" s="7">
        <v>2</v>
      </c>
      <c r="O40" s="7">
        <v>1</v>
      </c>
      <c r="Q40" s="37">
        <f t="shared" si="20"/>
        <v>0.79178666666666619</v>
      </c>
      <c r="R40" s="35">
        <f t="shared" si="17"/>
        <v>2.5300000000000002</v>
      </c>
      <c r="S40" s="38">
        <f t="shared" si="7"/>
        <v>2.7</v>
      </c>
      <c r="T40" s="38">
        <f t="shared" si="8"/>
        <v>2.7</v>
      </c>
      <c r="U40" s="38">
        <f t="shared" si="9"/>
        <v>2.7</v>
      </c>
      <c r="V40" s="38">
        <f t="shared" si="10"/>
        <v>2.7</v>
      </c>
      <c r="W40" s="38">
        <f t="shared" si="11"/>
        <v>1.85</v>
      </c>
      <c r="Y40" s="45"/>
      <c r="Z40" s="45"/>
    </row>
    <row r="41" spans="1:26" x14ac:dyDescent="0.25">
      <c r="A41" s="41">
        <f t="shared" si="18"/>
        <v>0.80220666666666618</v>
      </c>
      <c r="B41" s="44">
        <f t="shared" si="15"/>
        <v>5.8</v>
      </c>
      <c r="C41" s="7">
        <v>8</v>
      </c>
      <c r="D41" s="7">
        <v>5</v>
      </c>
      <c r="E41" s="7">
        <v>5</v>
      </c>
      <c r="F41" s="7">
        <v>5</v>
      </c>
      <c r="G41" s="7">
        <v>6</v>
      </c>
      <c r="I41" s="41">
        <f t="shared" si="19"/>
        <v>0.80220666666666618</v>
      </c>
      <c r="J41" s="44">
        <f t="shared" si="16"/>
        <v>1.8</v>
      </c>
      <c r="K41" s="7">
        <v>1</v>
      </c>
      <c r="L41" s="7">
        <v>2</v>
      </c>
      <c r="M41" s="7">
        <v>2</v>
      </c>
      <c r="N41" s="7">
        <v>2</v>
      </c>
      <c r="O41" s="7">
        <v>2</v>
      </c>
      <c r="Q41" s="37">
        <f t="shared" si="20"/>
        <v>0.80220666666666618</v>
      </c>
      <c r="R41" s="35">
        <f t="shared" si="17"/>
        <v>2.5300000000000002</v>
      </c>
      <c r="S41" s="38">
        <f t="shared" si="7"/>
        <v>1.85</v>
      </c>
      <c r="T41" s="38">
        <f t="shared" si="8"/>
        <v>2.7</v>
      </c>
      <c r="U41" s="38">
        <f t="shared" si="9"/>
        <v>2.7</v>
      </c>
      <c r="V41" s="38">
        <f t="shared" si="10"/>
        <v>2.7</v>
      </c>
      <c r="W41" s="38">
        <f t="shared" si="11"/>
        <v>2.7</v>
      </c>
      <c r="Y41" s="45"/>
      <c r="Z41" s="45"/>
    </row>
    <row r="42" spans="1:26" x14ac:dyDescent="0.25">
      <c r="A42" s="41">
        <f t="shared" si="18"/>
        <v>0.81262666666666616</v>
      </c>
      <c r="B42" s="44">
        <f t="shared" si="15"/>
        <v>5.2</v>
      </c>
      <c r="C42" s="7">
        <v>6</v>
      </c>
      <c r="D42" s="7">
        <v>4</v>
      </c>
      <c r="E42" s="7">
        <v>5</v>
      </c>
      <c r="F42" s="7">
        <v>5</v>
      </c>
      <c r="G42" s="7">
        <v>6</v>
      </c>
      <c r="I42" s="41">
        <f t="shared" si="19"/>
        <v>0.81262666666666616</v>
      </c>
      <c r="J42" s="44">
        <f t="shared" si="16"/>
        <v>1.6</v>
      </c>
      <c r="K42" s="7">
        <v>2</v>
      </c>
      <c r="L42" s="7">
        <v>1</v>
      </c>
      <c r="M42" s="7">
        <v>2</v>
      </c>
      <c r="N42" s="7">
        <v>2</v>
      </c>
      <c r="O42" s="7">
        <v>1</v>
      </c>
      <c r="Q42" s="37">
        <f t="shared" si="20"/>
        <v>0.81262666666666616</v>
      </c>
      <c r="R42" s="35">
        <f t="shared" si="17"/>
        <v>2.3600000000000003</v>
      </c>
      <c r="S42" s="38">
        <f t="shared" si="7"/>
        <v>2.7</v>
      </c>
      <c r="T42" s="38">
        <f t="shared" si="8"/>
        <v>1.85</v>
      </c>
      <c r="U42" s="38">
        <f t="shared" si="9"/>
        <v>2.7</v>
      </c>
      <c r="V42" s="38">
        <f t="shared" si="10"/>
        <v>2.7</v>
      </c>
      <c r="W42" s="38">
        <f t="shared" si="11"/>
        <v>1.85</v>
      </c>
      <c r="Y42" s="45"/>
      <c r="Z42" s="45"/>
    </row>
    <row r="43" spans="1:26" x14ac:dyDescent="0.25">
      <c r="A43" s="41">
        <f t="shared" si="18"/>
        <v>0.82304666666666615</v>
      </c>
      <c r="B43" s="44">
        <f t="shared" si="15"/>
        <v>5.6</v>
      </c>
      <c r="C43" s="7">
        <v>7</v>
      </c>
      <c r="D43" s="7">
        <v>4</v>
      </c>
      <c r="E43" s="7">
        <v>6</v>
      </c>
      <c r="F43" s="7">
        <v>6</v>
      </c>
      <c r="G43" s="7">
        <v>5</v>
      </c>
      <c r="I43" s="41">
        <f t="shared" si="19"/>
        <v>0.82304666666666615</v>
      </c>
      <c r="J43" s="44">
        <f t="shared" si="16"/>
        <v>1</v>
      </c>
      <c r="K43" s="7" t="s">
        <v>19</v>
      </c>
      <c r="L43" s="7" t="s">
        <v>19</v>
      </c>
      <c r="M43" s="7">
        <v>1</v>
      </c>
      <c r="N43" s="7">
        <v>1</v>
      </c>
      <c r="O43" s="7">
        <v>1</v>
      </c>
      <c r="Q43" s="37">
        <f t="shared" si="20"/>
        <v>0.82304666666666615</v>
      </c>
      <c r="R43" s="35">
        <f t="shared" si="17"/>
        <v>1.5100000000000002</v>
      </c>
      <c r="S43" s="38">
        <f t="shared" si="7"/>
        <v>1</v>
      </c>
      <c r="T43" s="38">
        <f t="shared" si="8"/>
        <v>1</v>
      </c>
      <c r="U43" s="38">
        <f t="shared" si="9"/>
        <v>1.85</v>
      </c>
      <c r="V43" s="38">
        <f t="shared" si="10"/>
        <v>1.85</v>
      </c>
      <c r="W43" s="38">
        <f t="shared" si="11"/>
        <v>1.85</v>
      </c>
      <c r="Y43" s="45"/>
      <c r="Z43" s="45"/>
    </row>
    <row r="44" spans="1:26" x14ac:dyDescent="0.25">
      <c r="A44" s="41">
        <f t="shared" si="18"/>
        <v>0.83346666666666613</v>
      </c>
      <c r="B44" s="44">
        <f t="shared" si="15"/>
        <v>4.4000000000000004</v>
      </c>
      <c r="C44" s="7">
        <v>5</v>
      </c>
      <c r="D44" s="7">
        <v>3</v>
      </c>
      <c r="E44" s="7">
        <v>5</v>
      </c>
      <c r="F44" s="7">
        <v>5</v>
      </c>
      <c r="G44" s="7">
        <v>4</v>
      </c>
      <c r="I44" s="41">
        <f t="shared" si="19"/>
        <v>0.83346666666666613</v>
      </c>
      <c r="J44" s="44">
        <f t="shared" si="16"/>
        <v>1</v>
      </c>
      <c r="K44" s="7" t="s">
        <v>19</v>
      </c>
      <c r="L44" s="7" t="s">
        <v>19</v>
      </c>
      <c r="M44" s="7">
        <v>1</v>
      </c>
      <c r="N44" s="7">
        <v>1</v>
      </c>
      <c r="O44" s="7">
        <v>1</v>
      </c>
      <c r="Q44" s="37">
        <f t="shared" si="20"/>
        <v>0.83346666666666613</v>
      </c>
      <c r="R44" s="35">
        <f t="shared" si="17"/>
        <v>1.5100000000000002</v>
      </c>
      <c r="S44" s="38">
        <f t="shared" si="7"/>
        <v>1</v>
      </c>
      <c r="T44" s="38">
        <f t="shared" si="8"/>
        <v>1</v>
      </c>
      <c r="U44" s="38">
        <f t="shared" si="9"/>
        <v>1.85</v>
      </c>
      <c r="V44" s="38">
        <f t="shared" si="10"/>
        <v>1.85</v>
      </c>
      <c r="W44" s="38">
        <f t="shared" si="11"/>
        <v>1.85</v>
      </c>
      <c r="Y44" s="45"/>
      <c r="Z44" s="45"/>
    </row>
    <row r="45" spans="1:26" x14ac:dyDescent="0.25">
      <c r="A45" s="41">
        <f t="shared" si="18"/>
        <v>0.84388666666666612</v>
      </c>
      <c r="B45" s="44">
        <f t="shared" si="15"/>
        <v>3.6</v>
      </c>
      <c r="C45" s="7">
        <v>3</v>
      </c>
      <c r="D45" s="7">
        <v>3</v>
      </c>
      <c r="E45" s="7">
        <v>4</v>
      </c>
      <c r="F45" s="7">
        <v>4</v>
      </c>
      <c r="G45" s="7">
        <v>4</v>
      </c>
      <c r="I45" s="41">
        <f t="shared" si="19"/>
        <v>0.84388666666666612</v>
      </c>
      <c r="J45" s="44">
        <f t="shared" si="16"/>
        <v>1</v>
      </c>
      <c r="K45" s="7" t="s">
        <v>19</v>
      </c>
      <c r="L45" s="7" t="s">
        <v>19</v>
      </c>
      <c r="M45" s="7">
        <v>1</v>
      </c>
      <c r="N45" s="7">
        <v>1</v>
      </c>
      <c r="O45" s="7">
        <v>1</v>
      </c>
      <c r="Q45" s="37">
        <f t="shared" si="20"/>
        <v>0.84388666666666612</v>
      </c>
      <c r="R45" s="35">
        <f t="shared" si="17"/>
        <v>1.5100000000000002</v>
      </c>
      <c r="S45" s="38">
        <f t="shared" si="7"/>
        <v>1</v>
      </c>
      <c r="T45" s="38">
        <f t="shared" si="8"/>
        <v>1</v>
      </c>
      <c r="U45" s="38">
        <f t="shared" si="9"/>
        <v>1.85</v>
      </c>
      <c r="V45" s="38">
        <f t="shared" si="10"/>
        <v>1.85</v>
      </c>
      <c r="W45" s="38">
        <f t="shared" si="11"/>
        <v>1.85</v>
      </c>
      <c r="Y45" s="45"/>
      <c r="Z45" s="45"/>
    </row>
    <row r="46" spans="1:26" x14ac:dyDescent="0.25">
      <c r="A46" s="41">
        <f t="shared" si="18"/>
        <v>0.8543066666666661</v>
      </c>
      <c r="B46" s="44">
        <f t="shared" si="15"/>
        <v>3.4</v>
      </c>
      <c r="C46" s="7">
        <v>2</v>
      </c>
      <c r="D46" s="7">
        <v>3</v>
      </c>
      <c r="E46" s="7">
        <v>4</v>
      </c>
      <c r="F46" s="7">
        <v>4</v>
      </c>
      <c r="G46" s="7">
        <v>4</v>
      </c>
      <c r="I46" s="41">
        <f t="shared" si="19"/>
        <v>0.8543066666666661</v>
      </c>
      <c r="J46" s="44">
        <f t="shared" si="16"/>
        <v>1</v>
      </c>
      <c r="K46" s="7">
        <v>1</v>
      </c>
      <c r="L46" s="7" t="s">
        <v>19</v>
      </c>
      <c r="M46" s="7" t="s">
        <v>19</v>
      </c>
      <c r="N46" s="7" t="s">
        <v>19</v>
      </c>
      <c r="O46" s="7" t="s">
        <v>19</v>
      </c>
      <c r="Q46" s="37">
        <f t="shared" si="20"/>
        <v>0.8543066666666661</v>
      </c>
      <c r="R46" s="35">
        <f t="shared" si="17"/>
        <v>1.17</v>
      </c>
      <c r="S46" s="38">
        <f t="shared" si="7"/>
        <v>1.85</v>
      </c>
      <c r="T46" s="38">
        <f t="shared" si="8"/>
        <v>1</v>
      </c>
      <c r="U46" s="38">
        <f t="shared" si="9"/>
        <v>1</v>
      </c>
      <c r="V46" s="38">
        <f t="shared" si="10"/>
        <v>1</v>
      </c>
      <c r="W46" s="38">
        <f t="shared" si="11"/>
        <v>1</v>
      </c>
      <c r="Y46" s="45"/>
      <c r="Z46" s="45"/>
    </row>
    <row r="47" spans="1:26" x14ac:dyDescent="0.25">
      <c r="A47" s="41">
        <f t="shared" si="18"/>
        <v>0.86472666666666609</v>
      </c>
      <c r="B47" s="44">
        <f t="shared" si="15"/>
        <v>2.6</v>
      </c>
      <c r="C47" s="7">
        <v>3</v>
      </c>
      <c r="D47" s="7">
        <v>3</v>
      </c>
      <c r="E47" s="7">
        <v>2</v>
      </c>
      <c r="F47" s="7">
        <v>2</v>
      </c>
      <c r="G47" s="7">
        <v>3</v>
      </c>
      <c r="I47" s="41">
        <f t="shared" si="19"/>
        <v>0.86472666666666609</v>
      </c>
      <c r="J47" s="44">
        <f t="shared" si="16"/>
        <v>1</v>
      </c>
      <c r="K47" s="7" t="s">
        <v>19</v>
      </c>
      <c r="L47" s="7" t="s">
        <v>19</v>
      </c>
      <c r="M47" s="7">
        <v>1</v>
      </c>
      <c r="N47" s="7">
        <v>1</v>
      </c>
      <c r="O47" s="7">
        <v>1</v>
      </c>
      <c r="Q47" s="37">
        <f t="shared" si="20"/>
        <v>0.86472666666666609</v>
      </c>
      <c r="R47" s="35">
        <f t="shared" si="17"/>
        <v>1.5100000000000002</v>
      </c>
      <c r="S47" s="38">
        <f t="shared" si="7"/>
        <v>1</v>
      </c>
      <c r="T47" s="38">
        <f t="shared" si="8"/>
        <v>1</v>
      </c>
      <c r="U47" s="38">
        <f t="shared" si="9"/>
        <v>1.85</v>
      </c>
      <c r="V47" s="38">
        <f t="shared" si="10"/>
        <v>1.85</v>
      </c>
      <c r="W47" s="38">
        <f t="shared" si="11"/>
        <v>1.85</v>
      </c>
      <c r="Y47" s="45"/>
      <c r="Z47" s="45"/>
    </row>
    <row r="48" spans="1:26" x14ac:dyDescent="0.25">
      <c r="A48" s="41">
        <f t="shared" si="18"/>
        <v>0.87514666666666607</v>
      </c>
      <c r="B48" s="44">
        <f t="shared" si="15"/>
        <v>2.4</v>
      </c>
      <c r="C48" s="7">
        <v>2</v>
      </c>
      <c r="D48" s="7">
        <v>3</v>
      </c>
      <c r="E48" s="7">
        <v>2</v>
      </c>
      <c r="F48" s="7">
        <v>2</v>
      </c>
      <c r="G48" s="7">
        <v>3</v>
      </c>
      <c r="I48" s="41">
        <f t="shared" si="19"/>
        <v>0.87514666666666607</v>
      </c>
      <c r="J48" s="44" t="e">
        <f t="shared" si="16"/>
        <v>#DIV/0!</v>
      </c>
      <c r="K48" s="7" t="s">
        <v>19</v>
      </c>
      <c r="L48" s="7" t="s">
        <v>19</v>
      </c>
      <c r="M48" s="7" t="s">
        <v>19</v>
      </c>
      <c r="N48" s="7" t="s">
        <v>19</v>
      </c>
      <c r="O48" s="7" t="s">
        <v>19</v>
      </c>
      <c r="Q48" s="37">
        <f t="shared" si="20"/>
        <v>0.87514666666666607</v>
      </c>
      <c r="R48" s="35">
        <f t="shared" si="17"/>
        <v>1</v>
      </c>
      <c r="S48" s="38">
        <f t="shared" si="7"/>
        <v>1</v>
      </c>
      <c r="T48" s="38">
        <f t="shared" si="8"/>
        <v>1</v>
      </c>
      <c r="U48" s="38">
        <f t="shared" si="9"/>
        <v>1</v>
      </c>
      <c r="V48" s="38">
        <f t="shared" si="10"/>
        <v>1</v>
      </c>
      <c r="W48" s="38">
        <f t="shared" si="11"/>
        <v>1</v>
      </c>
      <c r="Y48" s="45"/>
      <c r="Z48" s="45"/>
    </row>
    <row r="49" spans="1:26" x14ac:dyDescent="0.25">
      <c r="A49" s="41">
        <f t="shared" si="18"/>
        <v>0.88556666666666606</v>
      </c>
      <c r="B49" s="44">
        <f t="shared" si="15"/>
        <v>2</v>
      </c>
      <c r="C49" s="7">
        <v>2</v>
      </c>
      <c r="D49" s="7">
        <v>3</v>
      </c>
      <c r="E49" s="7">
        <v>1</v>
      </c>
      <c r="F49" s="7">
        <v>1</v>
      </c>
      <c r="G49" s="7">
        <v>3</v>
      </c>
      <c r="I49" s="41">
        <f t="shared" si="19"/>
        <v>0.88556666666666606</v>
      </c>
      <c r="J49" s="44" t="e">
        <f t="shared" si="16"/>
        <v>#DIV/0!</v>
      </c>
      <c r="K49" s="7" t="s">
        <v>19</v>
      </c>
      <c r="L49" s="7" t="s">
        <v>19</v>
      </c>
      <c r="M49" s="7" t="s">
        <v>19</v>
      </c>
      <c r="N49" s="7" t="s">
        <v>19</v>
      </c>
      <c r="O49" s="7" t="s">
        <v>19</v>
      </c>
      <c r="Q49" s="37">
        <f t="shared" si="20"/>
        <v>0.88556666666666606</v>
      </c>
      <c r="R49" s="35">
        <f t="shared" si="17"/>
        <v>1</v>
      </c>
      <c r="S49" s="38">
        <f t="shared" si="7"/>
        <v>1</v>
      </c>
      <c r="T49" s="38">
        <f t="shared" si="8"/>
        <v>1</v>
      </c>
      <c r="U49" s="38">
        <f t="shared" si="9"/>
        <v>1</v>
      </c>
      <c r="V49" s="38">
        <f t="shared" si="10"/>
        <v>1</v>
      </c>
      <c r="W49" s="38">
        <f t="shared" si="11"/>
        <v>1</v>
      </c>
      <c r="Y49" s="45"/>
      <c r="Z49" s="45"/>
    </row>
    <row r="50" spans="1:26" x14ac:dyDescent="0.25">
      <c r="A50" s="41">
        <f t="shared" si="18"/>
        <v>0.89598666666666604</v>
      </c>
      <c r="B50" s="44">
        <f t="shared" si="15"/>
        <v>1.8</v>
      </c>
      <c r="C50" s="7">
        <v>2</v>
      </c>
      <c r="D50" s="7">
        <v>3</v>
      </c>
      <c r="E50" s="7">
        <v>1</v>
      </c>
      <c r="F50" s="7">
        <v>1</v>
      </c>
      <c r="G50" s="7">
        <v>2</v>
      </c>
      <c r="I50" s="41">
        <f t="shared" si="19"/>
        <v>0.89598666666666604</v>
      </c>
      <c r="J50" s="44" t="e">
        <f t="shared" si="16"/>
        <v>#DIV/0!</v>
      </c>
      <c r="K50" s="7" t="s">
        <v>19</v>
      </c>
      <c r="L50" s="7" t="s">
        <v>19</v>
      </c>
      <c r="M50" s="7" t="s">
        <v>19</v>
      </c>
      <c r="N50" s="7" t="s">
        <v>19</v>
      </c>
      <c r="O50" s="7" t="s">
        <v>19</v>
      </c>
      <c r="Q50" s="37">
        <f t="shared" si="20"/>
        <v>0.89598666666666604</v>
      </c>
      <c r="R50" s="35">
        <f t="shared" si="17"/>
        <v>1</v>
      </c>
      <c r="S50" s="38">
        <f t="shared" si="7"/>
        <v>1</v>
      </c>
      <c r="T50" s="38">
        <f t="shared" si="8"/>
        <v>1</v>
      </c>
      <c r="U50" s="38">
        <f t="shared" si="9"/>
        <v>1</v>
      </c>
      <c r="V50" s="38">
        <f t="shared" si="10"/>
        <v>1</v>
      </c>
      <c r="W50" s="38">
        <f t="shared" si="11"/>
        <v>1</v>
      </c>
      <c r="Y50" s="45"/>
      <c r="Z50" s="45"/>
    </row>
    <row r="51" spans="1:26" x14ac:dyDescent="0.25">
      <c r="A51" s="41">
        <f t="shared" si="18"/>
        <v>0.90640666666666603</v>
      </c>
      <c r="B51" s="44">
        <f t="shared" si="15"/>
        <v>1.8</v>
      </c>
      <c r="C51" s="7">
        <v>2</v>
      </c>
      <c r="D51" s="7">
        <v>3</v>
      </c>
      <c r="E51" s="7">
        <v>1</v>
      </c>
      <c r="F51" s="7">
        <v>1</v>
      </c>
      <c r="G51" s="7">
        <v>2</v>
      </c>
      <c r="I51" s="41">
        <f t="shared" si="19"/>
        <v>0.90640666666666603</v>
      </c>
      <c r="J51" s="44" t="e">
        <f t="shared" si="16"/>
        <v>#DIV/0!</v>
      </c>
      <c r="K51" s="7" t="s">
        <v>19</v>
      </c>
      <c r="L51" s="7" t="s">
        <v>19</v>
      </c>
      <c r="M51" s="7" t="s">
        <v>19</v>
      </c>
      <c r="N51" s="7" t="s">
        <v>19</v>
      </c>
      <c r="O51" s="7" t="s">
        <v>19</v>
      </c>
      <c r="Q51" s="37">
        <f t="shared" si="20"/>
        <v>0.90640666666666603</v>
      </c>
      <c r="R51" s="35">
        <f t="shared" si="17"/>
        <v>1</v>
      </c>
      <c r="S51" s="38">
        <f t="shared" si="7"/>
        <v>1</v>
      </c>
      <c r="T51" s="38">
        <f t="shared" si="8"/>
        <v>1</v>
      </c>
      <c r="U51" s="38">
        <f t="shared" si="9"/>
        <v>1</v>
      </c>
      <c r="V51" s="38">
        <f t="shared" si="10"/>
        <v>1</v>
      </c>
      <c r="W51" s="38">
        <f t="shared" si="11"/>
        <v>1</v>
      </c>
      <c r="Y51" s="45"/>
      <c r="Z51" s="45"/>
    </row>
    <row r="52" spans="1:26" x14ac:dyDescent="0.25">
      <c r="A52" s="41">
        <f t="shared" si="18"/>
        <v>0.91682666666666601</v>
      </c>
      <c r="B52" s="44">
        <f t="shared" si="15"/>
        <v>1.4</v>
      </c>
      <c r="C52" s="7">
        <v>1</v>
      </c>
      <c r="D52" s="7">
        <v>2</v>
      </c>
      <c r="E52" s="7">
        <v>1</v>
      </c>
      <c r="F52" s="7">
        <v>1</v>
      </c>
      <c r="G52" s="7">
        <v>2</v>
      </c>
      <c r="I52" s="41">
        <f t="shared" si="19"/>
        <v>0.91682666666666601</v>
      </c>
      <c r="J52" s="44" t="e">
        <f t="shared" si="16"/>
        <v>#DIV/0!</v>
      </c>
      <c r="K52" s="7" t="s">
        <v>19</v>
      </c>
      <c r="L52" s="7" t="s">
        <v>19</v>
      </c>
      <c r="M52" s="7" t="s">
        <v>19</v>
      </c>
      <c r="N52" s="7" t="s">
        <v>19</v>
      </c>
      <c r="O52" s="7" t="s">
        <v>19</v>
      </c>
      <c r="Q52" s="37">
        <f t="shared" si="20"/>
        <v>0.91682666666666601</v>
      </c>
      <c r="R52" s="35">
        <f t="shared" si="17"/>
        <v>1</v>
      </c>
      <c r="S52" s="38">
        <f t="shared" si="7"/>
        <v>1</v>
      </c>
      <c r="T52" s="38">
        <f t="shared" si="8"/>
        <v>1</v>
      </c>
      <c r="U52" s="38">
        <f t="shared" si="9"/>
        <v>1</v>
      </c>
      <c r="V52" s="38">
        <f t="shared" si="10"/>
        <v>1</v>
      </c>
      <c r="W52" s="38">
        <f t="shared" si="11"/>
        <v>1</v>
      </c>
      <c r="Y52" s="45"/>
      <c r="Z52" s="45"/>
    </row>
    <row r="53" spans="1:26" x14ac:dyDescent="0.25">
      <c r="A53" s="41">
        <f t="shared" si="18"/>
        <v>0.927246666666666</v>
      </c>
      <c r="B53" s="44">
        <f t="shared" si="15"/>
        <v>1.8</v>
      </c>
      <c r="C53" s="7">
        <v>1</v>
      </c>
      <c r="D53" s="7">
        <v>2</v>
      </c>
      <c r="E53" s="7">
        <v>2</v>
      </c>
      <c r="F53" s="7">
        <v>2</v>
      </c>
      <c r="G53" s="7">
        <v>2</v>
      </c>
      <c r="I53" s="41">
        <f t="shared" si="19"/>
        <v>0.927246666666666</v>
      </c>
      <c r="J53" s="44" t="e">
        <f t="shared" si="16"/>
        <v>#DIV/0!</v>
      </c>
      <c r="K53" s="7" t="s">
        <v>19</v>
      </c>
      <c r="L53" s="7" t="s">
        <v>19</v>
      </c>
      <c r="M53" s="7" t="s">
        <v>19</v>
      </c>
      <c r="N53" s="7" t="s">
        <v>19</v>
      </c>
      <c r="O53" s="7" t="s">
        <v>19</v>
      </c>
      <c r="Q53" s="37">
        <f t="shared" si="20"/>
        <v>0.927246666666666</v>
      </c>
      <c r="R53" s="35">
        <f t="shared" si="17"/>
        <v>1</v>
      </c>
      <c r="S53" s="38">
        <f t="shared" si="7"/>
        <v>1</v>
      </c>
      <c r="T53" s="38">
        <f t="shared" si="8"/>
        <v>1</v>
      </c>
      <c r="U53" s="38">
        <f t="shared" si="9"/>
        <v>1</v>
      </c>
      <c r="V53" s="38">
        <f t="shared" si="10"/>
        <v>1</v>
      </c>
      <c r="W53" s="38">
        <f t="shared" si="11"/>
        <v>1</v>
      </c>
      <c r="Y53" s="45"/>
      <c r="Z53" s="45"/>
    </row>
    <row r="54" spans="1:26" x14ac:dyDescent="0.25">
      <c r="A54" s="41">
        <f>A53+0.01042</f>
        <v>0.93766666666666598</v>
      </c>
      <c r="B54" s="44">
        <f t="shared" si="15"/>
        <v>1.6</v>
      </c>
      <c r="C54" s="7">
        <v>1</v>
      </c>
      <c r="D54" s="7">
        <v>1</v>
      </c>
      <c r="E54" s="7">
        <v>2</v>
      </c>
      <c r="F54" s="7">
        <v>2</v>
      </c>
      <c r="G54" s="7">
        <v>2</v>
      </c>
      <c r="I54" s="41">
        <f t="shared" si="19"/>
        <v>0.93766666666666598</v>
      </c>
      <c r="J54" s="44" t="e">
        <f t="shared" si="16"/>
        <v>#DIV/0!</v>
      </c>
      <c r="K54" s="7" t="s">
        <v>19</v>
      </c>
      <c r="L54" s="7" t="s">
        <v>19</v>
      </c>
      <c r="M54" s="7" t="s">
        <v>19</v>
      </c>
      <c r="N54" s="7" t="s">
        <v>19</v>
      </c>
      <c r="O54" s="7" t="s">
        <v>19</v>
      </c>
      <c r="Q54" s="37">
        <f t="shared" si="20"/>
        <v>0.93766666666666598</v>
      </c>
      <c r="R54" s="35">
        <f t="shared" si="17"/>
        <v>1</v>
      </c>
      <c r="S54" s="38">
        <f t="shared" si="7"/>
        <v>1</v>
      </c>
      <c r="T54" s="38">
        <f t="shared" si="8"/>
        <v>1</v>
      </c>
      <c r="U54" s="38">
        <f t="shared" si="9"/>
        <v>1</v>
      </c>
      <c r="V54" s="38">
        <f t="shared" si="10"/>
        <v>1</v>
      </c>
      <c r="W54" s="38">
        <f t="shared" si="11"/>
        <v>1</v>
      </c>
      <c r="Y54" s="45"/>
      <c r="Z54" s="45"/>
    </row>
    <row r="55" spans="1:26" x14ac:dyDescent="0.25">
      <c r="A55" s="41">
        <f t="shared" si="18"/>
        <v>0.94808666666666597</v>
      </c>
      <c r="B55" s="44">
        <f t="shared" si="15"/>
        <v>1.6</v>
      </c>
      <c r="C55" s="7">
        <v>1</v>
      </c>
      <c r="D55" s="7">
        <v>1</v>
      </c>
      <c r="E55" s="7">
        <v>2</v>
      </c>
      <c r="F55" s="7">
        <v>2</v>
      </c>
      <c r="G55" s="7">
        <v>2</v>
      </c>
      <c r="I55" s="41">
        <f t="shared" si="19"/>
        <v>0.94808666666666597</v>
      </c>
      <c r="J55" s="44" t="e">
        <f t="shared" si="16"/>
        <v>#DIV/0!</v>
      </c>
      <c r="K55" s="7" t="s">
        <v>19</v>
      </c>
      <c r="L55" s="7" t="s">
        <v>19</v>
      </c>
      <c r="M55" s="7" t="s">
        <v>19</v>
      </c>
      <c r="N55" s="7" t="s">
        <v>19</v>
      </c>
      <c r="O55" s="7" t="s">
        <v>19</v>
      </c>
      <c r="Q55" s="37">
        <f t="shared" si="20"/>
        <v>0.94808666666666597</v>
      </c>
      <c r="R55" s="35">
        <f t="shared" si="17"/>
        <v>1</v>
      </c>
      <c r="S55" s="38">
        <f t="shared" si="7"/>
        <v>1</v>
      </c>
      <c r="T55" s="38">
        <f t="shared" si="8"/>
        <v>1</v>
      </c>
      <c r="U55" s="38">
        <f t="shared" si="9"/>
        <v>1</v>
      </c>
      <c r="V55" s="38">
        <f t="shared" si="10"/>
        <v>1</v>
      </c>
      <c r="W55" s="38">
        <f t="shared" si="11"/>
        <v>1</v>
      </c>
      <c r="Y55" s="45"/>
      <c r="Z55" s="45"/>
    </row>
    <row r="56" spans="1:26" x14ac:dyDescent="0.25">
      <c r="A56" s="41">
        <f t="shared" si="18"/>
        <v>0.95850666666666595</v>
      </c>
      <c r="B56" s="44">
        <f t="shared" si="15"/>
        <v>1.6</v>
      </c>
      <c r="C56" s="7">
        <v>1</v>
      </c>
      <c r="D56" s="7">
        <v>1</v>
      </c>
      <c r="E56" s="7">
        <v>2</v>
      </c>
      <c r="F56" s="7">
        <v>2</v>
      </c>
      <c r="G56" s="7">
        <v>2</v>
      </c>
      <c r="I56" s="41">
        <f t="shared" si="19"/>
        <v>0.95850666666666595</v>
      </c>
      <c r="J56" s="44" t="e">
        <f t="shared" si="16"/>
        <v>#DIV/0!</v>
      </c>
      <c r="K56" s="7" t="s">
        <v>19</v>
      </c>
      <c r="L56" s="7" t="s">
        <v>19</v>
      </c>
      <c r="M56" s="7" t="s">
        <v>19</v>
      </c>
      <c r="N56" s="7" t="s">
        <v>19</v>
      </c>
      <c r="O56" s="7" t="s">
        <v>19</v>
      </c>
      <c r="Q56" s="37">
        <f t="shared" si="20"/>
        <v>0.95850666666666595</v>
      </c>
      <c r="R56" s="35">
        <f t="shared" si="17"/>
        <v>1</v>
      </c>
      <c r="S56" s="38">
        <f t="shared" si="7"/>
        <v>1</v>
      </c>
      <c r="T56" s="38">
        <f t="shared" si="8"/>
        <v>1</v>
      </c>
      <c r="U56" s="38">
        <f t="shared" si="9"/>
        <v>1</v>
      </c>
      <c r="V56" s="38">
        <f t="shared" si="10"/>
        <v>1</v>
      </c>
      <c r="W56" s="38">
        <f t="shared" si="11"/>
        <v>1</v>
      </c>
      <c r="Y56" s="45"/>
      <c r="Z56" s="45"/>
    </row>
    <row r="57" spans="1:26" x14ac:dyDescent="0.25">
      <c r="A57" s="41">
        <f t="shared" si="18"/>
        <v>0.96892666666666594</v>
      </c>
      <c r="B57" s="44">
        <f t="shared" si="15"/>
        <v>1.6</v>
      </c>
      <c r="C57" s="7">
        <v>2</v>
      </c>
      <c r="D57" s="7">
        <v>1</v>
      </c>
      <c r="E57" s="7">
        <v>2</v>
      </c>
      <c r="F57" s="7">
        <v>2</v>
      </c>
      <c r="G57" s="7">
        <v>1</v>
      </c>
      <c r="I57" s="41">
        <f t="shared" si="19"/>
        <v>0.96892666666666594</v>
      </c>
      <c r="J57" s="44" t="e">
        <f t="shared" si="16"/>
        <v>#DIV/0!</v>
      </c>
      <c r="K57" s="7" t="s">
        <v>19</v>
      </c>
      <c r="L57" s="7" t="s">
        <v>19</v>
      </c>
      <c r="M57" s="7" t="s">
        <v>19</v>
      </c>
      <c r="N57" s="7" t="s">
        <v>19</v>
      </c>
      <c r="O57" s="7" t="s">
        <v>19</v>
      </c>
      <c r="Q57" s="37">
        <f t="shared" si="20"/>
        <v>0.96892666666666594</v>
      </c>
      <c r="R57" s="35">
        <f t="shared" si="17"/>
        <v>1</v>
      </c>
      <c r="S57" s="38">
        <f t="shared" si="7"/>
        <v>1</v>
      </c>
      <c r="T57" s="38">
        <f t="shared" si="8"/>
        <v>1</v>
      </c>
      <c r="U57" s="38">
        <f t="shared" si="9"/>
        <v>1</v>
      </c>
      <c r="V57" s="38">
        <f t="shared" si="10"/>
        <v>1</v>
      </c>
      <c r="W57" s="38">
        <f t="shared" si="11"/>
        <v>1</v>
      </c>
      <c r="Y57" s="45"/>
      <c r="Z57" s="45"/>
    </row>
    <row r="58" spans="1:26" x14ac:dyDescent="0.25">
      <c r="A58" s="41">
        <f t="shared" si="18"/>
        <v>0.97934666666666592</v>
      </c>
      <c r="B58" s="44">
        <f t="shared" si="15"/>
        <v>1.8</v>
      </c>
      <c r="C58" s="7">
        <v>2</v>
      </c>
      <c r="D58" s="7">
        <v>1</v>
      </c>
      <c r="E58" s="7">
        <v>2</v>
      </c>
      <c r="F58" s="7">
        <v>2</v>
      </c>
      <c r="G58" s="7">
        <v>2</v>
      </c>
      <c r="I58" s="41">
        <f t="shared" si="19"/>
        <v>0.97934666666666592</v>
      </c>
      <c r="J58" s="44" t="e">
        <f t="shared" si="16"/>
        <v>#DIV/0!</v>
      </c>
      <c r="K58" s="7" t="s">
        <v>19</v>
      </c>
      <c r="L58" s="7" t="s">
        <v>19</v>
      </c>
      <c r="M58" s="7" t="s">
        <v>19</v>
      </c>
      <c r="N58" s="7" t="s">
        <v>19</v>
      </c>
      <c r="O58" s="7" t="s">
        <v>19</v>
      </c>
      <c r="Q58" s="37">
        <f t="shared" si="20"/>
        <v>0.97934666666666592</v>
      </c>
      <c r="R58" s="35">
        <f t="shared" si="17"/>
        <v>1</v>
      </c>
      <c r="S58" s="38">
        <f t="shared" si="7"/>
        <v>1</v>
      </c>
      <c r="T58" s="38">
        <f t="shared" si="8"/>
        <v>1</v>
      </c>
      <c r="U58" s="38">
        <f t="shared" si="9"/>
        <v>1</v>
      </c>
      <c r="V58" s="38">
        <f t="shared" si="10"/>
        <v>1</v>
      </c>
      <c r="W58" s="38">
        <f t="shared" si="11"/>
        <v>1</v>
      </c>
      <c r="Y58" s="45"/>
      <c r="Z58" s="45"/>
    </row>
    <row r="59" spans="1:26" x14ac:dyDescent="0.25">
      <c r="A59" s="41">
        <f>A58+0.01042</f>
        <v>0.98976666666666591</v>
      </c>
      <c r="B59" s="44">
        <f t="shared" si="15"/>
        <v>1</v>
      </c>
      <c r="C59" s="7">
        <v>1</v>
      </c>
      <c r="D59" s="7">
        <v>1</v>
      </c>
      <c r="E59" s="7">
        <v>1</v>
      </c>
      <c r="F59" s="7">
        <v>1</v>
      </c>
      <c r="G59" s="7">
        <v>1</v>
      </c>
      <c r="I59" s="41">
        <f t="shared" si="19"/>
        <v>0.98976666666666591</v>
      </c>
      <c r="J59" s="44" t="e">
        <f t="shared" si="16"/>
        <v>#DIV/0!</v>
      </c>
      <c r="K59" s="7" t="s">
        <v>19</v>
      </c>
      <c r="L59" s="7" t="s">
        <v>19</v>
      </c>
      <c r="M59" s="7" t="s">
        <v>19</v>
      </c>
      <c r="N59" s="7" t="s">
        <v>19</v>
      </c>
      <c r="O59" s="7" t="s">
        <v>19</v>
      </c>
      <c r="Q59" s="37">
        <f t="shared" si="20"/>
        <v>0.98976666666666591</v>
      </c>
      <c r="R59" s="35">
        <f t="shared" si="17"/>
        <v>1</v>
      </c>
      <c r="S59" s="38">
        <f t="shared" si="7"/>
        <v>1</v>
      </c>
      <c r="T59" s="38">
        <f t="shared" si="8"/>
        <v>1</v>
      </c>
      <c r="U59" s="38">
        <f t="shared" si="9"/>
        <v>1</v>
      </c>
      <c r="V59" s="38">
        <f t="shared" si="10"/>
        <v>1</v>
      </c>
      <c r="W59" s="38">
        <f t="shared" si="11"/>
        <v>1</v>
      </c>
      <c r="Y59" s="45"/>
      <c r="Z59" s="45"/>
    </row>
    <row r="60" spans="1:26" x14ac:dyDescent="0.25">
      <c r="A60" s="41">
        <f t="shared" ref="A60:A63" si="21">A59+0.01042</f>
        <v>1.0001866666666659</v>
      </c>
      <c r="B60" s="44">
        <f t="shared" ref="B60:B63" si="22">AVERAGE(C60:G60)</f>
        <v>1</v>
      </c>
      <c r="C60" s="7">
        <v>1</v>
      </c>
      <c r="D60" s="7">
        <v>1</v>
      </c>
      <c r="E60" s="7">
        <v>1</v>
      </c>
      <c r="F60" s="7">
        <v>1</v>
      </c>
      <c r="G60" s="7">
        <v>1</v>
      </c>
      <c r="I60" s="41">
        <f t="shared" si="19"/>
        <v>1.0001866666666659</v>
      </c>
      <c r="J60" s="44" t="e">
        <f t="shared" ref="J60:J63" si="23">AVERAGE(K60:O60)</f>
        <v>#DIV/0!</v>
      </c>
      <c r="K60" s="7" t="s">
        <v>19</v>
      </c>
      <c r="L60" s="7" t="s">
        <v>19</v>
      </c>
      <c r="M60" s="7" t="s">
        <v>19</v>
      </c>
      <c r="N60" s="7" t="s">
        <v>19</v>
      </c>
      <c r="O60" s="7" t="s">
        <v>19</v>
      </c>
      <c r="Q60" s="37">
        <f t="shared" si="20"/>
        <v>1.0001866666666659</v>
      </c>
      <c r="R60" s="35">
        <f t="shared" ref="R60:R63" si="24">AVERAGE(S60:W60)</f>
        <v>1</v>
      </c>
      <c r="S60" s="38">
        <f t="shared" si="7"/>
        <v>1</v>
      </c>
      <c r="T60" s="38">
        <f t="shared" si="8"/>
        <v>1</v>
      </c>
      <c r="U60" s="38">
        <f t="shared" si="9"/>
        <v>1</v>
      </c>
      <c r="V60" s="38">
        <f t="shared" si="10"/>
        <v>1</v>
      </c>
      <c r="W60" s="38">
        <f t="shared" si="11"/>
        <v>1</v>
      </c>
      <c r="Y60" s="45"/>
      <c r="Z60" s="45"/>
    </row>
    <row r="61" spans="1:26" x14ac:dyDescent="0.25">
      <c r="A61" s="41">
        <f t="shared" si="21"/>
        <v>1.010606666666666</v>
      </c>
      <c r="B61" s="44" t="e">
        <f t="shared" si="22"/>
        <v>#DIV/0!</v>
      </c>
      <c r="C61" s="30"/>
      <c r="D61" s="30"/>
      <c r="E61" s="30"/>
      <c r="F61" s="30"/>
      <c r="G61" s="30"/>
      <c r="I61" s="41">
        <f t="shared" si="19"/>
        <v>1.010606666666666</v>
      </c>
      <c r="J61" s="44" t="e">
        <f t="shared" si="23"/>
        <v>#DIV/0!</v>
      </c>
      <c r="K61" s="30"/>
      <c r="L61" s="30"/>
      <c r="M61" s="30"/>
      <c r="N61" s="30"/>
      <c r="O61" s="30"/>
      <c r="Q61" s="37">
        <f t="shared" si="20"/>
        <v>1.010606666666666</v>
      </c>
      <c r="R61" s="35">
        <f t="shared" si="24"/>
        <v>1</v>
      </c>
      <c r="S61" s="38">
        <f t="shared" si="7"/>
        <v>1</v>
      </c>
      <c r="T61" s="38">
        <f t="shared" si="8"/>
        <v>1</v>
      </c>
      <c r="U61" s="38">
        <f t="shared" si="9"/>
        <v>1</v>
      </c>
      <c r="V61" s="38">
        <f t="shared" si="10"/>
        <v>1</v>
      </c>
      <c r="W61" s="38">
        <f t="shared" si="11"/>
        <v>1</v>
      </c>
      <c r="Y61" s="45"/>
      <c r="Z61" s="45"/>
    </row>
    <row r="62" spans="1:26" x14ac:dyDescent="0.25">
      <c r="A62" s="41">
        <f t="shared" si="21"/>
        <v>1.0210266666666661</v>
      </c>
      <c r="B62" s="44" t="e">
        <f t="shared" si="22"/>
        <v>#DIV/0!</v>
      </c>
      <c r="C62" s="30"/>
      <c r="D62" s="30"/>
      <c r="E62" s="30"/>
      <c r="F62" s="30"/>
      <c r="G62" s="30"/>
      <c r="I62" s="41">
        <f t="shared" si="19"/>
        <v>1.0210266666666661</v>
      </c>
      <c r="J62" s="44" t="e">
        <f t="shared" si="23"/>
        <v>#DIV/0!</v>
      </c>
      <c r="K62" s="30"/>
      <c r="L62" s="30"/>
      <c r="M62" s="30"/>
      <c r="N62" s="30"/>
      <c r="O62" s="30"/>
      <c r="Q62" s="37">
        <f t="shared" si="20"/>
        <v>1.0210266666666661</v>
      </c>
      <c r="R62" s="35">
        <f t="shared" si="24"/>
        <v>1</v>
      </c>
      <c r="S62" s="38">
        <f t="shared" si="7"/>
        <v>1</v>
      </c>
      <c r="T62" s="38">
        <f t="shared" si="8"/>
        <v>1</v>
      </c>
      <c r="U62" s="38">
        <f t="shared" si="9"/>
        <v>1</v>
      </c>
      <c r="V62" s="38">
        <f t="shared" si="10"/>
        <v>1</v>
      </c>
      <c r="W62" s="38">
        <f t="shared" si="11"/>
        <v>1</v>
      </c>
      <c r="Y62" s="45"/>
      <c r="Z62" s="45"/>
    </row>
    <row r="63" spans="1:26" x14ac:dyDescent="0.25">
      <c r="A63" s="41">
        <f t="shared" si="21"/>
        <v>1.0314466666666662</v>
      </c>
      <c r="B63" s="44" t="e">
        <f t="shared" si="22"/>
        <v>#DIV/0!</v>
      </c>
      <c r="C63" s="30"/>
      <c r="D63" s="30"/>
      <c r="E63" s="30"/>
      <c r="F63" s="30"/>
      <c r="G63" s="30"/>
      <c r="I63" s="41">
        <f t="shared" si="19"/>
        <v>1.0314466666666662</v>
      </c>
      <c r="J63" s="44" t="e">
        <f t="shared" si="23"/>
        <v>#DIV/0!</v>
      </c>
      <c r="K63" s="30"/>
      <c r="L63" s="30"/>
      <c r="M63" s="30"/>
      <c r="N63" s="30"/>
      <c r="O63" s="30"/>
      <c r="Q63" s="37">
        <f t="shared" si="20"/>
        <v>1.0314466666666662</v>
      </c>
      <c r="R63" s="35">
        <f t="shared" si="24"/>
        <v>1</v>
      </c>
      <c r="S63" s="38">
        <f t="shared" si="7"/>
        <v>1</v>
      </c>
      <c r="T63" s="38">
        <f t="shared" si="8"/>
        <v>1</v>
      </c>
      <c r="U63" s="38">
        <f t="shared" si="9"/>
        <v>1</v>
      </c>
      <c r="V63" s="38">
        <f t="shared" si="10"/>
        <v>1</v>
      </c>
      <c r="W63" s="38">
        <f t="shared" si="11"/>
        <v>1</v>
      </c>
      <c r="Y63" s="45"/>
      <c r="Z63" s="45"/>
    </row>
    <row r="66" spans="3:7" x14ac:dyDescent="0.25">
      <c r="C66" s="7">
        <v>1</v>
      </c>
      <c r="D66" s="7">
        <v>1</v>
      </c>
      <c r="F66" s="7">
        <v>1</v>
      </c>
      <c r="G66" s="7">
        <v>1</v>
      </c>
    </row>
    <row r="67" spans="3:7" x14ac:dyDescent="0.25">
      <c r="C67" s="7" t="s">
        <v>19</v>
      </c>
      <c r="F67" s="7" t="s">
        <v>19</v>
      </c>
      <c r="G67" s="7" t="s">
        <v>19</v>
      </c>
    </row>
  </sheetData>
  <sheetProtection password="CC19" sheet="1" objects="1" scenarios="1"/>
  <mergeCells count="3">
    <mergeCell ref="A1:G1"/>
    <mergeCell ref="I1:O1"/>
    <mergeCell ref="Q1:W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14" workbookViewId="0">
      <selection activeCell="A39" sqref="A39"/>
    </sheetView>
  </sheetViews>
  <sheetFormatPr defaultRowHeight="15" x14ac:dyDescent="0.25"/>
  <cols>
    <col min="1" max="1" width="24.140625" customWidth="1"/>
    <col min="2" max="2" width="34" customWidth="1"/>
  </cols>
  <sheetData>
    <row r="1" spans="1:3" x14ac:dyDescent="0.25">
      <c r="A1" s="136" t="s">
        <v>114</v>
      </c>
      <c r="B1" s="137"/>
    </row>
    <row r="2" spans="1:3" x14ac:dyDescent="0.25">
      <c r="A2" s="138" t="s">
        <v>115</v>
      </c>
      <c r="B2" s="139" t="s">
        <v>116</v>
      </c>
      <c r="C2" t="s">
        <v>117</v>
      </c>
    </row>
    <row r="3" spans="1:3" x14ac:dyDescent="0.25">
      <c r="A3" s="138" t="s">
        <v>182</v>
      </c>
      <c r="B3" s="140" t="s">
        <v>183</v>
      </c>
      <c r="C3" t="s">
        <v>118</v>
      </c>
    </row>
    <row r="4" spans="1:3" x14ac:dyDescent="0.25">
      <c r="A4" s="141" t="s">
        <v>119</v>
      </c>
      <c r="B4" s="140" t="s">
        <v>120</v>
      </c>
      <c r="C4" t="s">
        <v>121</v>
      </c>
    </row>
    <row r="5" spans="1:3" x14ac:dyDescent="0.25">
      <c r="A5" s="141" t="s">
        <v>122</v>
      </c>
      <c r="B5" s="140" t="s">
        <v>123</v>
      </c>
      <c r="C5" t="s">
        <v>124</v>
      </c>
    </row>
    <row r="6" spans="1:3" x14ac:dyDescent="0.25">
      <c r="A6" s="141" t="s">
        <v>125</v>
      </c>
      <c r="B6" s="140" t="s">
        <v>126</v>
      </c>
      <c r="C6" t="s">
        <v>127</v>
      </c>
    </row>
    <row r="7" spans="1:3" x14ac:dyDescent="0.25">
      <c r="A7" s="142" t="s">
        <v>128</v>
      </c>
      <c r="B7" s="143"/>
    </row>
    <row r="8" spans="1:3" x14ac:dyDescent="0.25">
      <c r="A8" s="144" t="s">
        <v>129</v>
      </c>
      <c r="B8" s="145" t="s">
        <v>130</v>
      </c>
      <c r="C8" t="s">
        <v>131</v>
      </c>
    </row>
    <row r="9" spans="1:3" x14ac:dyDescent="0.25">
      <c r="A9" s="141" t="s">
        <v>132</v>
      </c>
      <c r="B9" s="145" t="s">
        <v>133</v>
      </c>
      <c r="C9" t="s">
        <v>134</v>
      </c>
    </row>
    <row r="10" spans="1:3" x14ac:dyDescent="0.25">
      <c r="A10" s="141" t="s">
        <v>83</v>
      </c>
      <c r="B10" s="140" t="s">
        <v>135</v>
      </c>
      <c r="C10" t="s">
        <v>136</v>
      </c>
    </row>
    <row r="11" spans="1:3" x14ac:dyDescent="0.25">
      <c r="A11" s="141" t="s">
        <v>81</v>
      </c>
      <c r="B11" s="140" t="s">
        <v>137</v>
      </c>
      <c r="C11" t="s">
        <v>136</v>
      </c>
    </row>
    <row r="12" spans="1:3" x14ac:dyDescent="0.25">
      <c r="A12" s="141" t="s">
        <v>138</v>
      </c>
      <c r="B12" s="140" t="s">
        <v>139</v>
      </c>
      <c r="C12" t="s">
        <v>140</v>
      </c>
    </row>
    <row r="13" spans="1:3" x14ac:dyDescent="0.25">
      <c r="A13" s="141" t="s">
        <v>141</v>
      </c>
      <c r="B13" s="140" t="s">
        <v>142</v>
      </c>
      <c r="C13" t="s">
        <v>143</v>
      </c>
    </row>
    <row r="14" spans="1:3" x14ac:dyDescent="0.25">
      <c r="A14" s="146" t="s">
        <v>144</v>
      </c>
      <c r="B14" s="143"/>
    </row>
    <row r="15" spans="1:3" x14ac:dyDescent="0.25">
      <c r="A15" s="141" t="s">
        <v>145</v>
      </c>
      <c r="B15" s="145" t="s">
        <v>146</v>
      </c>
      <c r="C15" t="s">
        <v>147</v>
      </c>
    </row>
    <row r="16" spans="1:3" x14ac:dyDescent="0.25">
      <c r="A16" s="141" t="s">
        <v>148</v>
      </c>
      <c r="B16" s="140" t="s">
        <v>149</v>
      </c>
      <c r="C16" t="s">
        <v>150</v>
      </c>
    </row>
    <row r="17" spans="1:3" x14ac:dyDescent="0.25">
      <c r="A17" s="141" t="s">
        <v>151</v>
      </c>
      <c r="B17" s="145" t="s">
        <v>152</v>
      </c>
      <c r="C17" t="s">
        <v>153</v>
      </c>
    </row>
    <row r="18" spans="1:3" x14ac:dyDescent="0.25">
      <c r="A18" s="147" t="s">
        <v>154</v>
      </c>
      <c r="B18" s="145" t="s">
        <v>155</v>
      </c>
      <c r="C18" t="s">
        <v>156</v>
      </c>
    </row>
    <row r="19" spans="1:3" x14ac:dyDescent="0.25">
      <c r="A19" s="148" t="s">
        <v>157</v>
      </c>
      <c r="B19" s="145" t="s">
        <v>158</v>
      </c>
      <c r="C19" t="s">
        <v>143</v>
      </c>
    </row>
    <row r="20" spans="1:3" x14ac:dyDescent="0.25">
      <c r="A20" s="141" t="s">
        <v>159</v>
      </c>
      <c r="B20" s="149" t="s">
        <v>160</v>
      </c>
      <c r="C20" t="s">
        <v>161</v>
      </c>
    </row>
    <row r="21" spans="1:3" x14ac:dyDescent="0.25">
      <c r="A21" s="150" t="s">
        <v>162</v>
      </c>
      <c r="B21" s="149" t="s">
        <v>163</v>
      </c>
      <c r="C21" t="s">
        <v>143</v>
      </c>
    </row>
    <row r="22" spans="1:3" x14ac:dyDescent="0.25">
      <c r="A22" s="150" t="s">
        <v>164</v>
      </c>
      <c r="B22" s="149" t="s">
        <v>165</v>
      </c>
      <c r="C22" t="s">
        <v>166</v>
      </c>
    </row>
    <row r="23" spans="1:3" x14ac:dyDescent="0.25">
      <c r="A23" s="141" t="s">
        <v>167</v>
      </c>
      <c r="B23" s="145" t="s">
        <v>168</v>
      </c>
      <c r="C23" t="s">
        <v>169</v>
      </c>
    </row>
    <row r="24" spans="1:3" x14ac:dyDescent="0.25">
      <c r="A24" s="141" t="s">
        <v>170</v>
      </c>
      <c r="B24" s="140" t="s">
        <v>171</v>
      </c>
      <c r="C24" t="s">
        <v>172</v>
      </c>
    </row>
    <row r="25" spans="1:3" x14ac:dyDescent="0.25">
      <c r="A25" s="141" t="s">
        <v>173</v>
      </c>
      <c r="B25" s="140" t="s">
        <v>174</v>
      </c>
      <c r="C25" t="s">
        <v>143</v>
      </c>
    </row>
    <row r="26" spans="1:3" x14ac:dyDescent="0.25">
      <c r="A26" s="141" t="s">
        <v>179</v>
      </c>
      <c r="B26" s="140" t="s">
        <v>184</v>
      </c>
      <c r="C26" t="s">
        <v>143</v>
      </c>
    </row>
  </sheetData>
  <hyperlinks>
    <hyperlink ref="B2" r:id="rId1"/>
    <hyperlink ref="B8" r:id="rId2"/>
    <hyperlink ref="B15" r:id="rId3"/>
    <hyperlink ref="B17" r:id="rId4"/>
    <hyperlink ref="B18" r:id="rId5"/>
    <hyperlink ref="B9" r:id="rId6"/>
    <hyperlink ref="B11" r:id="rId7"/>
    <hyperlink ref="B4" r:id="rId8"/>
    <hyperlink ref="B10" r:id="rId9"/>
    <hyperlink ref="B19" r:id="rId10"/>
    <hyperlink ref="B20" r:id="rId11"/>
    <hyperlink ref="B16" r:id="rId12"/>
    <hyperlink ref="B21" r:id="rId13"/>
    <hyperlink ref="B13" r:id="rId14"/>
    <hyperlink ref="B22" r:id="rId15"/>
    <hyperlink ref="B12" r:id="rId16"/>
    <hyperlink ref="B23" r:id="rId17"/>
    <hyperlink ref="B25" r:id="rId18"/>
    <hyperlink ref="B3" r:id="rId19"/>
    <hyperlink ref="B5" r:id="rId20"/>
    <hyperlink ref="B24" r:id="rId21"/>
    <hyperlink ref="B26" r:id="rId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8"/>
  <sheetViews>
    <sheetView topLeftCell="A19" workbookViewId="0">
      <selection activeCell="B37" sqref="B37"/>
    </sheetView>
  </sheetViews>
  <sheetFormatPr defaultRowHeight="15" x14ac:dyDescent="0.25"/>
  <cols>
    <col min="3" max="3" width="1.7109375" customWidth="1"/>
    <col min="6" max="6" width="1.7109375" customWidth="1"/>
    <col min="9" max="9" width="1.7109375" customWidth="1"/>
    <col min="12" max="12" width="1.7109375" customWidth="1"/>
    <col min="15" max="15" width="1.7109375" customWidth="1"/>
    <col min="18" max="18" width="1.7109375" customWidth="1"/>
  </cols>
  <sheetData>
    <row r="1" spans="1:20" ht="15.75" thickTop="1" x14ac:dyDescent="0.25">
      <c r="A1" s="189">
        <f ca="1">TODAY()-WEEKDAY(TODAY()-2)</f>
        <v>43185</v>
      </c>
      <c r="B1" s="190"/>
      <c r="C1" s="70"/>
      <c r="D1" s="189">
        <f ca="1">A1+1</f>
        <v>43186</v>
      </c>
      <c r="E1" s="190"/>
      <c r="F1" s="70"/>
      <c r="G1" s="189">
        <f ca="1">D1+1</f>
        <v>43187</v>
      </c>
      <c r="H1" s="190"/>
      <c r="I1" s="70"/>
      <c r="J1" s="189">
        <f ca="1">G1+1</f>
        <v>43188</v>
      </c>
      <c r="K1" s="190"/>
      <c r="L1" s="70"/>
      <c r="M1" s="189">
        <f ca="1">J1+1</f>
        <v>43189</v>
      </c>
      <c r="N1" s="190"/>
      <c r="O1" s="70"/>
      <c r="P1" s="189">
        <f ca="1">M1+1</f>
        <v>43190</v>
      </c>
      <c r="Q1" s="190"/>
      <c r="R1" s="70"/>
      <c r="S1" s="189">
        <f ca="1">P1+1</f>
        <v>43191</v>
      </c>
      <c r="T1" s="190"/>
    </row>
    <row r="2" spans="1:20" ht="15.75" thickBot="1" x14ac:dyDescent="0.3">
      <c r="A2" s="105" t="s">
        <v>8</v>
      </c>
      <c r="B2" s="106" t="s">
        <v>65</v>
      </c>
      <c r="C2" s="72"/>
      <c r="D2" s="105" t="s">
        <v>8</v>
      </c>
      <c r="E2" s="106" t="s">
        <v>65</v>
      </c>
      <c r="F2" s="72"/>
      <c r="G2" s="105" t="s">
        <v>8</v>
      </c>
      <c r="H2" s="106" t="s">
        <v>65</v>
      </c>
      <c r="I2" s="72"/>
      <c r="J2" s="105" t="s">
        <v>8</v>
      </c>
      <c r="K2" s="106" t="s">
        <v>65</v>
      </c>
      <c r="L2" s="72"/>
      <c r="M2" s="105" t="s">
        <v>8</v>
      </c>
      <c r="N2" s="106" t="s">
        <v>65</v>
      </c>
      <c r="O2" s="72"/>
      <c r="P2" s="105" t="s">
        <v>8</v>
      </c>
      <c r="Q2" s="106" t="s">
        <v>65</v>
      </c>
      <c r="R2" s="72"/>
      <c r="S2" s="105" t="s">
        <v>8</v>
      </c>
      <c r="T2" s="106" t="s">
        <v>65</v>
      </c>
    </row>
    <row r="3" spans="1:20" x14ac:dyDescent="0.25">
      <c r="A3" s="71" t="s">
        <v>66</v>
      </c>
      <c r="B3" s="73">
        <f>ROUND(Scheduler!C11,0)</f>
        <v>4</v>
      </c>
      <c r="C3" s="72"/>
      <c r="D3" s="71" t="s">
        <v>66</v>
      </c>
      <c r="E3" s="73">
        <f>ROUND(Scheduler!H11,0)</f>
        <v>4</v>
      </c>
      <c r="F3" s="72"/>
      <c r="G3" s="71" t="s">
        <v>66</v>
      </c>
      <c r="H3" s="73">
        <f>ROUND(Scheduler!M11,0)</f>
        <v>7</v>
      </c>
      <c r="I3" s="72"/>
      <c r="J3" s="71" t="s">
        <v>66</v>
      </c>
      <c r="K3" s="73">
        <f>ROUND(Scheduler!R11,0)</f>
        <v>6</v>
      </c>
      <c r="L3" s="72"/>
      <c r="M3" s="71" t="s">
        <v>66</v>
      </c>
      <c r="N3" s="73">
        <f>ROUND(Scheduler!W11,0)</f>
        <v>10</v>
      </c>
      <c r="O3" s="72"/>
      <c r="P3" s="71" t="s">
        <v>66</v>
      </c>
      <c r="Q3" s="73">
        <f>ROUND(Scheduler!AB11,0)</f>
        <v>8</v>
      </c>
      <c r="R3" s="72"/>
      <c r="S3" s="71" t="s">
        <v>66</v>
      </c>
      <c r="T3" s="73">
        <f>ROUND(Scheduler!AG11,0)</f>
        <v>6</v>
      </c>
    </row>
    <row r="4" spans="1:20" x14ac:dyDescent="0.25">
      <c r="A4" s="71" t="str">
        <f>IFERROR(IF(Cuts!B4+0.49&gt;Scheduler!$C$11, "N/A", IF(MAX(Scheduler!$C$26:$C$35)&gt;MAX(Scheduler!$C$36:$C$57),  INDEX(Scheduler!$B$34:$B$57,MATCH((B4+0.2),Scheduler!$C$34:$C$57,-1)), INDEX(Scheduler!$B$36:$B$57,MATCH((B4+0.2),Scheduler!$C$36:$C$57,-1)))),"")</f>
        <v>N/A</v>
      </c>
      <c r="B4" s="73">
        <v>20</v>
      </c>
      <c r="C4" s="72"/>
      <c r="D4" s="71" t="str">
        <f>IFERROR(IF(Cuts!E4+0.49&gt;Scheduler!$H$11, "N/A", IF(MAX(Scheduler!$H$26:$H$34)&gt;MAX(Scheduler!$H$35:$H$57),INDEX(Scheduler!$G$34:$G$57,MATCH((E4+0.2),Scheduler!$H$34:$H$57,-1)), INDEX(Scheduler!$G$36:$G$57,MATCH((E4+0.2),Scheduler!$H$36:$H$57,-1)))),"")</f>
        <v>N/A</v>
      </c>
      <c r="E4" s="73">
        <v>20</v>
      </c>
      <c r="F4" s="72"/>
      <c r="G4" s="71" t="str">
        <f>IFERROR(IF(Cuts!B4+0.49&gt;Scheduler!$M$11, "N/A", IF(MAX(Scheduler!$M$26:$M$34)&gt;MAX(Scheduler!$M$35:$M$57), INDEX(Scheduler!$L$34:$L$57,MATCH((B4+0.2),Scheduler!$M$34:$M$57,-1)), INDEX(Scheduler!$L$36:$L$57,MATCH((B4+0.2),Scheduler!$M$36:$M$57,-1)))),"")</f>
        <v>N/A</v>
      </c>
      <c r="H4" s="73">
        <v>20</v>
      </c>
      <c r="I4" s="72"/>
      <c r="J4" s="71" t="str">
        <f>IFERROR(IF(Cuts!K4+0.49&gt;Scheduler!$R$11, "N/A", IF(MAX(Scheduler!$R$26:$R$34)&gt;MAX(Scheduler!$R$35:$R$57), INDEX(Scheduler!$Q$34:$Q$57,MATCH((B4+0.2),Scheduler!$R$34:$R$57,-1)), INDEX(Scheduler!$Q$36:$Q$57,MATCH((B4+0.2),Scheduler!$R$36:$R$57,-1)))),"")</f>
        <v>N/A</v>
      </c>
      <c r="K4" s="73">
        <v>20</v>
      </c>
      <c r="L4" s="72"/>
      <c r="M4" s="74" t="str">
        <f>IFERROR(IF(Cuts!N4+0.49&gt;Scheduler!$W$11, "N/A", IF(MAX(Scheduler!$W$26:$W$34)&gt;MAX(Scheduler!$W$35:$W$61), INDEX(Scheduler!$V$34:$V$61,MATCH((B4+0.2),Scheduler!$W$34:$W$61,-1)),INDEX(Scheduler!$V$36:$V$61,MATCH((B4+0.2),Scheduler!$W$36:$W$61,-1)))),"")</f>
        <v>N/A</v>
      </c>
      <c r="N4" s="73">
        <v>20</v>
      </c>
      <c r="O4" s="72"/>
      <c r="P4" s="71" t="str">
        <f>IFERROR(IF(Cuts!Q4+0.49&gt;Scheduler!$AB$11, "N/A",IF(MAX(Scheduler!$AB$26:$AB$34)&gt;MAX(Scheduler!$AB$35:$AB$61), INDEX(Scheduler!$AA$34:$AA$61,MATCH((Q4+0.2),Scheduler!$AB$34:$AB$61,-1)),INDEX(Scheduler!$AA$36:$AA$61,MATCH((Q4+0.2),Scheduler!$AB$36:$AB$61,-1)))),"")</f>
        <v>N/A</v>
      </c>
      <c r="Q4" s="73">
        <v>20</v>
      </c>
      <c r="R4" s="72"/>
      <c r="S4" s="71" t="str">
        <f>IFERROR(IF(Cuts!T4+0.49&gt;Scheduler!$AG$11, "N/A", IF(MAX(Scheduler!$AG$26:$AG$34)&gt;MAX(Scheduler!$AG$35:$AG$57), INDEX(Scheduler!$AF$34:$AF$57,MATCH((T4+0.2),Scheduler!$AG$34:$AG$57,-1)), INDEX(Scheduler!$AF$36:$AF$57,MATCH((T4+0.2),Scheduler!$AG$36:$AG$57,-1)))),"")</f>
        <v>N/A</v>
      </c>
      <c r="T4" s="73">
        <v>20</v>
      </c>
    </row>
    <row r="5" spans="1:20" x14ac:dyDescent="0.25">
      <c r="A5" s="71" t="str">
        <f>IFERROR(IF(Cuts!B5+0.49&gt;Scheduler!$C$11, "N/A", IF(MAX(Scheduler!$C$26:$C$35)&gt;MAX(Scheduler!$C$36:$C$57),  INDEX(Scheduler!$B$34:$B$57,MATCH((B5+0.2),Scheduler!$C$34:$C$57,-1)), INDEX(Scheduler!$B$36:$B$57,MATCH((B5+0.2),Scheduler!$C$36:$C$57,-1)))),"")</f>
        <v>N/A</v>
      </c>
      <c r="B5" s="73">
        <v>19</v>
      </c>
      <c r="C5" s="72"/>
      <c r="D5" s="71" t="str">
        <f>IFERROR(IF(Cuts!E5+0.49&gt;Scheduler!$H$11, "N/A", IF(MAX(Scheduler!$H$26:$H$34)&gt;MAX(Scheduler!$H$35:$H$57),INDEX(Scheduler!$G$34:$G$57,MATCH((E5+0.2),Scheduler!$H$34:$H$57,-1)), INDEX(Scheduler!$G$36:$G$57,MATCH((E5+0.2),Scheduler!$H$36:$H$57,-1)))),"")</f>
        <v>N/A</v>
      </c>
      <c r="E5" s="73">
        <v>19</v>
      </c>
      <c r="F5" s="72"/>
      <c r="G5" s="71" t="str">
        <f>IFERROR(IF(Cuts!B5+0.49&gt;Scheduler!$M$11, "N/A", IF(MAX(Scheduler!$M$26:$M$34)&gt;MAX(Scheduler!$M$35:$M$57), INDEX(Scheduler!$L$34:$L$57,MATCH((B5+0.2),Scheduler!$M$34:$M$57,-1)), INDEX(Scheduler!$L$36:$L$57,MATCH((B5+0.2),Scheduler!$M$36:$M$57,-1)))),"")</f>
        <v>N/A</v>
      </c>
      <c r="H5" s="73">
        <v>19</v>
      </c>
      <c r="I5" s="72"/>
      <c r="J5" s="71" t="str">
        <f>IFERROR(IF(Cuts!K5+0.49&gt;Scheduler!$R$11, "N/A", IF(MAX(Scheduler!$R$26:$R$34)&gt;MAX(Scheduler!$R$35:$R$57), INDEX(Scheduler!$Q$34:$Q$57,MATCH((B5+0.2),Scheduler!$R$34:$R$57,-1)), INDEX(Scheduler!$Q$36:$Q$57,MATCH((B5+0.2),Scheduler!$R$36:$R$57,-1)))),"")</f>
        <v>N/A</v>
      </c>
      <c r="K5" s="73">
        <v>19</v>
      </c>
      <c r="L5" s="72"/>
      <c r="M5" s="74" t="str">
        <f>IFERROR(IF(Cuts!N5+0.49&gt;Scheduler!$W$11, "N/A", IF(MAX(Scheduler!$W$26:$W$34)&gt;MAX(Scheduler!$W$35:$W$61), INDEX(Scheduler!$V$34:$V$61,MATCH((B5+0.2),Scheduler!$W$34:$W$61,-1)),INDEX(Scheduler!$V$36:$V$61,MATCH((B5+0.2),Scheduler!$W$36:$W$61,-1)))),"")</f>
        <v>N/A</v>
      </c>
      <c r="N5" s="73">
        <v>19</v>
      </c>
      <c r="O5" s="72"/>
      <c r="P5" s="71" t="str">
        <f>IFERROR(IF(Cuts!Q5+0.49&gt;Scheduler!$AB$11, "N/A",IF(MAX(Scheduler!$AB$26:$AB$34)&gt;MAX(Scheduler!$AB$35:$AB$61), INDEX(Scheduler!$AA$34:$AA$61,MATCH((Q5+0.2),Scheduler!$AB$34:$AB$61,-1)),INDEX(Scheduler!$AA$36:$AA$61,MATCH((Q5+0.2),Scheduler!$AB$36:$AB$61,-1)))),"")</f>
        <v>N/A</v>
      </c>
      <c r="Q5" s="73">
        <v>19</v>
      </c>
      <c r="R5" s="72"/>
      <c r="S5" s="71" t="str">
        <f>IFERROR(IF(Cuts!T5+0.49&gt;Scheduler!$AG$11, "N/A", IF(MAX(Scheduler!$AG$26:$AG$34)&gt;MAX(Scheduler!$AG$35:$AG$57), INDEX(Scheduler!$AF$34:$AF$57,MATCH((T5+0.2),Scheduler!$AG$34:$AG$57,-1)), INDEX(Scheduler!$AF$36:$AF$57,MATCH((T5+0.2),Scheduler!$AG$36:$AG$57,-1)))),"")</f>
        <v>N/A</v>
      </c>
      <c r="T5" s="73">
        <v>19</v>
      </c>
    </row>
    <row r="6" spans="1:20" x14ac:dyDescent="0.25">
      <c r="A6" s="71" t="str">
        <f>IFERROR(IF(Cuts!B6+0.49&gt;Scheduler!$C$11, "N/A", IF(MAX(Scheduler!$C$26:$C$35)&gt;MAX(Scheduler!$C$36:$C$57),  INDEX(Scheduler!$B$34:$B$57,MATCH((B6+0.2),Scheduler!$C$34:$C$57,-1)), INDEX(Scheduler!$B$36:$B$57,MATCH((B6+0.2),Scheduler!$C$36:$C$57,-1)))),"")</f>
        <v>N/A</v>
      </c>
      <c r="B6" s="73">
        <v>18</v>
      </c>
      <c r="C6" s="72"/>
      <c r="D6" s="71" t="str">
        <f>IFERROR(IF(Cuts!E6+0.49&gt;Scheduler!$H$11, "N/A", IF(MAX(Scheduler!$H$26:$H$34)&gt;MAX(Scheduler!$H$35:$H$57),INDEX(Scheduler!$G$34:$G$57,MATCH((E6+0.2),Scheduler!$H$34:$H$57,-1)), INDEX(Scheduler!$G$36:$G$57,MATCH((E6+0.2),Scheduler!$H$36:$H$57,-1)))),"")</f>
        <v>N/A</v>
      </c>
      <c r="E6" s="73">
        <v>18</v>
      </c>
      <c r="F6" s="72"/>
      <c r="G6" s="71" t="str">
        <f>IFERROR(IF(Cuts!B6+0.49&gt;Scheduler!$M$11, "N/A", IF(MAX(Scheduler!$M$26:$M$34)&gt;MAX(Scheduler!$M$35:$M$57), INDEX(Scheduler!$L$34:$L$57,MATCH((B6+0.2),Scheduler!$M$34:$M$57,-1)), INDEX(Scheduler!$L$36:$L$57,MATCH((B6+0.2),Scheduler!$M$36:$M$57,-1)))),"")</f>
        <v>N/A</v>
      </c>
      <c r="H6" s="73">
        <v>18</v>
      </c>
      <c r="I6" s="72"/>
      <c r="J6" s="71" t="str">
        <f>IFERROR(IF(Cuts!K6+0.49&gt;Scheduler!$R$11, "N/A", IF(MAX(Scheduler!$R$26:$R$34)&gt;MAX(Scheduler!$R$35:$R$57), INDEX(Scheduler!$Q$34:$Q$57,MATCH((B6+0.2),Scheduler!$R$34:$R$57,-1)), INDEX(Scheduler!$Q$36:$Q$57,MATCH((B6+0.2),Scheduler!$R$36:$R$57,-1)))),"")</f>
        <v>N/A</v>
      </c>
      <c r="K6" s="73">
        <v>18</v>
      </c>
      <c r="L6" s="72"/>
      <c r="M6" s="74" t="str">
        <f>IFERROR(IF(Cuts!N6+0.49&gt;Scheduler!$W$11, "N/A", IF(MAX(Scheduler!$W$26:$W$34)&gt;MAX(Scheduler!$W$35:$W$61), INDEX(Scheduler!$V$34:$V$61,MATCH((B6+0.2),Scheduler!$W$34:$W$61,-1)),INDEX(Scheduler!$V$36:$V$61,MATCH((B6+0.2),Scheduler!$W$36:$W$61,-1)))),"")</f>
        <v>N/A</v>
      </c>
      <c r="N6" s="73">
        <v>18</v>
      </c>
      <c r="O6" s="72"/>
      <c r="P6" s="71" t="str">
        <f>IFERROR(IF(Cuts!Q6+0.49&gt;Scheduler!$AB$11, "N/A",IF(MAX(Scheduler!$AB$26:$AB$34)&gt;MAX(Scheduler!$AB$35:$AB$61), INDEX(Scheduler!$AA$34:$AA$61,MATCH((Q6+0.2),Scheduler!$AB$34:$AB$61,-1)),INDEX(Scheduler!$AA$36:$AA$61,MATCH((Q6+0.2),Scheduler!$AB$36:$AB$61,-1)))),"")</f>
        <v>N/A</v>
      </c>
      <c r="Q6" s="73">
        <v>18</v>
      </c>
      <c r="R6" s="72"/>
      <c r="S6" s="71" t="str">
        <f>IFERROR(IF(Cuts!T6+0.49&gt;Scheduler!$AG$11, "N/A", IF(MAX(Scheduler!$AG$26:$AG$34)&gt;MAX(Scheduler!$AG$35:$AG$57), INDEX(Scheduler!$AF$34:$AF$57,MATCH((T6+0.2),Scheduler!$AG$34:$AG$57,-1)), INDEX(Scheduler!$AF$36:$AF$57,MATCH((T6+0.2),Scheduler!$AG$36:$AG$57,-1)))),"")</f>
        <v>N/A</v>
      </c>
      <c r="T6" s="73">
        <v>18</v>
      </c>
    </row>
    <row r="7" spans="1:20" x14ac:dyDescent="0.25">
      <c r="A7" s="71" t="str">
        <f>IFERROR(IF(Cuts!B7+0.49&gt;Scheduler!$C$11, "N/A", IF(MAX(Scheduler!$C$26:$C$35)&gt;MAX(Scheduler!$C$36:$C$57),  INDEX(Scheduler!$B$34:$B$57,MATCH((B7+0.2),Scheduler!$C$34:$C$57,-1)), INDEX(Scheduler!$B$36:$B$57,MATCH((B7+0.2),Scheduler!$C$36:$C$57,-1)))),"")</f>
        <v>N/A</v>
      </c>
      <c r="B7" s="73">
        <v>17</v>
      </c>
      <c r="C7" s="72"/>
      <c r="D7" s="71" t="str">
        <f>IFERROR(IF(Cuts!E7+0.49&gt;Scheduler!$H$11, "N/A", IF(MAX(Scheduler!$H$26:$H$34)&gt;MAX(Scheduler!$H$35:$H$57),INDEX(Scheduler!$G$34:$G$57,MATCH((E7+0.2),Scheduler!$H$34:$H$57,-1)), INDEX(Scheduler!$G$36:$G$57,MATCH((E7+0.2),Scheduler!$H$36:$H$57,-1)))),"")</f>
        <v>N/A</v>
      </c>
      <c r="E7" s="73">
        <v>17</v>
      </c>
      <c r="F7" s="72"/>
      <c r="G7" s="71" t="str">
        <f>IFERROR(IF(Cuts!B7+0.49&gt;Scheduler!$M$11, "N/A", IF(MAX(Scheduler!$M$26:$M$34)&gt;MAX(Scheduler!$M$35:$M$57), INDEX(Scheduler!$L$34:$L$57,MATCH((B7+0.2),Scheduler!$M$34:$M$57,-1)), INDEX(Scheduler!$L$36:$L$57,MATCH((B7+0.2),Scheduler!$M$36:$M$57,-1)))),"")</f>
        <v>N/A</v>
      </c>
      <c r="H7" s="73">
        <v>17</v>
      </c>
      <c r="I7" s="72"/>
      <c r="J7" s="71" t="str">
        <f>IFERROR(IF(Cuts!K7+0.49&gt;Scheduler!$R$11, "N/A", IF(MAX(Scheduler!$R$26:$R$34)&gt;MAX(Scheduler!$R$35:$R$57), INDEX(Scheduler!$Q$34:$Q$57,MATCH((B7+0.2),Scheduler!$R$34:$R$57,-1)), INDEX(Scheduler!$Q$36:$Q$57,MATCH((B7+0.2),Scheduler!$R$36:$R$57,-1)))),"")</f>
        <v>N/A</v>
      </c>
      <c r="K7" s="73">
        <v>17</v>
      </c>
      <c r="L7" s="72"/>
      <c r="M7" s="74" t="str">
        <f>IFERROR(IF(Cuts!N7+0.49&gt;Scheduler!$W$11, "N/A", IF(MAX(Scheduler!$W$26:$W$34)&gt;MAX(Scheduler!$W$35:$W$61), INDEX(Scheduler!$V$34:$V$61,MATCH((B7+0.2),Scheduler!$W$34:$W$61,-1)),INDEX(Scheduler!$V$36:$V$61,MATCH((B7+0.2),Scheduler!$W$36:$W$61,-1)))),"")</f>
        <v>N/A</v>
      </c>
      <c r="N7" s="73">
        <v>17</v>
      </c>
      <c r="O7" s="72"/>
      <c r="P7" s="71" t="str">
        <f>IFERROR(IF(Cuts!Q7+0.49&gt;Scheduler!$AB$11, "N/A",IF(MAX(Scheduler!$AB$26:$AB$34)&gt;MAX(Scheduler!$AB$35:$AB$61), INDEX(Scheduler!$AA$34:$AA$61,MATCH((Q7+0.2),Scheduler!$AB$34:$AB$61,-1)),INDEX(Scheduler!$AA$36:$AA$61,MATCH((Q7+0.2),Scheduler!$AB$36:$AB$61,-1)))),"")</f>
        <v>N/A</v>
      </c>
      <c r="Q7" s="73">
        <v>17</v>
      </c>
      <c r="R7" s="72"/>
      <c r="S7" s="71" t="str">
        <f>IFERROR(IF(Cuts!T7+0.49&gt;Scheduler!$AG$11, "N/A", IF(MAX(Scheduler!$AG$26:$AG$34)&gt;MAX(Scheduler!$AG$35:$AG$57), INDEX(Scheduler!$AF$34:$AF$57,MATCH((T7+0.2),Scheduler!$AG$34:$AG$57,-1)), INDEX(Scheduler!$AF$36:$AF$57,MATCH((T7+0.2),Scheduler!$AG$36:$AG$57,-1)))),"")</f>
        <v>N/A</v>
      </c>
      <c r="T7" s="73">
        <v>17</v>
      </c>
    </row>
    <row r="8" spans="1:20" x14ac:dyDescent="0.25">
      <c r="A8" s="71" t="str">
        <f>IFERROR(IF(Cuts!B8+0.49&gt;Scheduler!$C$11, "N/A", IF(MAX(Scheduler!$C$26:$C$35)&gt;MAX(Scheduler!$C$36:$C$57),  INDEX(Scheduler!$B$34:$B$57,MATCH((B8+0.2),Scheduler!$C$34:$C$57,-1)), INDEX(Scheduler!$B$36:$B$57,MATCH((B8+0.2),Scheduler!$C$36:$C$57,-1)))),"")</f>
        <v>N/A</v>
      </c>
      <c r="B8" s="73">
        <v>16</v>
      </c>
      <c r="C8" s="72"/>
      <c r="D8" s="71" t="str">
        <f>IFERROR(IF(Cuts!E8+0.49&gt;Scheduler!$H$11, "N/A", IF(MAX(Scheduler!$H$26:$H$34)&gt;MAX(Scheduler!$H$35:$H$57),INDEX(Scheduler!$G$34:$G$57,MATCH((E8+0.2),Scheduler!$H$34:$H$57,-1)), INDEX(Scheduler!$G$36:$G$57,MATCH((E8+0.2),Scheduler!$H$36:$H$57,-1)))),"")</f>
        <v>N/A</v>
      </c>
      <c r="E8" s="73">
        <v>16</v>
      </c>
      <c r="F8" s="72"/>
      <c r="G8" s="71" t="str">
        <f>IFERROR(IF(Cuts!B8+0.49&gt;Scheduler!$M$11, "N/A", IF(MAX(Scheduler!$M$26:$M$34)&gt;MAX(Scheduler!$M$35:$M$57), INDEX(Scheduler!$L$34:$L$57,MATCH((B8+0.2),Scheduler!$M$34:$M$57,-1)), INDEX(Scheduler!$L$36:$L$57,MATCH((B8+0.2),Scheduler!$M$36:$M$57,-1)))),"")</f>
        <v>N/A</v>
      </c>
      <c r="H8" s="73">
        <v>16</v>
      </c>
      <c r="I8" s="72"/>
      <c r="J8" s="71" t="str">
        <f>IFERROR(IF(Cuts!K8+0.49&gt;Scheduler!$R$11, "N/A", IF(MAX(Scheduler!$R$26:$R$34)&gt;MAX(Scheduler!$R$35:$R$57), INDEX(Scheduler!$Q$34:$Q$57,MATCH((B8+0.2),Scheduler!$R$34:$R$57,-1)), INDEX(Scheduler!$Q$36:$Q$57,MATCH((B8+0.2),Scheduler!$R$36:$R$57,-1)))),"")</f>
        <v>N/A</v>
      </c>
      <c r="K8" s="73">
        <v>16</v>
      </c>
      <c r="L8" s="72"/>
      <c r="M8" s="74" t="str">
        <f>IFERROR(IF(Cuts!N8+0.49&gt;Scheduler!$W$11, "N/A", IF(MAX(Scheduler!$W$26:$W$34)&gt;MAX(Scheduler!$W$35:$W$61), INDEX(Scheduler!$V$34:$V$61,MATCH((B8+0.2),Scheduler!$W$34:$W$61,-1)),INDEX(Scheduler!$V$36:$V$61,MATCH((B8+0.2),Scheduler!$W$36:$W$61,-1)))),"")</f>
        <v>N/A</v>
      </c>
      <c r="N8" s="73">
        <v>16</v>
      </c>
      <c r="O8" s="72"/>
      <c r="P8" s="71" t="str">
        <f>IFERROR(IF(Cuts!Q8+0.49&gt;Scheduler!$AB$11, "N/A",IF(MAX(Scheduler!$AB$26:$AB$34)&gt;MAX(Scheduler!$AB$35:$AB$61), INDEX(Scheduler!$AA$34:$AA$61,MATCH((Q8+0.2),Scheduler!$AB$34:$AB$61,-1)),INDEX(Scheduler!$AA$36:$AA$61,MATCH((Q8+0.2),Scheduler!$AB$36:$AB$61,-1)))),"")</f>
        <v>N/A</v>
      </c>
      <c r="Q8" s="73">
        <v>16</v>
      </c>
      <c r="R8" s="72"/>
      <c r="S8" s="71" t="str">
        <f>IFERROR(IF(Cuts!T8+0.49&gt;Scheduler!$AG$11, "N/A", IF(MAX(Scheduler!$AG$26:$AG$34)&gt;MAX(Scheduler!$AG$35:$AG$57), INDEX(Scheduler!$AF$34:$AF$57,MATCH((T8+0.2),Scheduler!$AG$34:$AG$57,-1)), INDEX(Scheduler!$AF$36:$AF$57,MATCH((T8+0.2),Scheduler!$AG$36:$AG$57,-1)))),"")</f>
        <v>N/A</v>
      </c>
      <c r="T8" s="73">
        <v>16</v>
      </c>
    </row>
    <row r="9" spans="1:20" x14ac:dyDescent="0.25">
      <c r="A9" s="71" t="str">
        <f>IFERROR(IF(Cuts!B9+0.49&gt;Scheduler!$C$11, "N/A", IF(MAX(Scheduler!$C$26:$C$35)&gt;MAX(Scheduler!$C$36:$C$57),  INDEX(Scheduler!$B$34:$B$57,MATCH((B9+0.2),Scheduler!$C$34:$C$57,-1)), INDEX(Scheduler!$B$36:$B$57,MATCH((B9+0.2),Scheduler!$C$36:$C$57,-1)))),"")</f>
        <v>N/A</v>
      </c>
      <c r="B9" s="73">
        <v>15</v>
      </c>
      <c r="C9" s="72"/>
      <c r="D9" s="71" t="str">
        <f>IFERROR(IF(Cuts!E9+0.49&gt;Scheduler!$H$11, "N/A", IF(MAX(Scheduler!$H$26:$H$34)&gt;MAX(Scheduler!$H$35:$H$57),INDEX(Scheduler!$G$34:$G$57,MATCH((E9+0.2),Scheduler!$H$34:$H$57,-1)), INDEX(Scheduler!$G$36:$G$57,MATCH((E9+0.2),Scheduler!$H$36:$H$57,-1)))),"")</f>
        <v>N/A</v>
      </c>
      <c r="E9" s="73">
        <v>15</v>
      </c>
      <c r="F9" s="72"/>
      <c r="G9" s="71" t="str">
        <f>IFERROR(IF(Cuts!B9+0.49&gt;Scheduler!$M$11, "N/A", IF(MAX(Scheduler!$M$26:$M$34)&gt;MAX(Scheduler!$M$35:$M$57), INDEX(Scheduler!$L$34:$L$57,MATCH((B9+0.2),Scheduler!$M$34:$M$57,-1)), INDEX(Scheduler!$L$36:$L$57,MATCH((B9+0.2),Scheduler!$M$36:$M$57,-1)))),"")</f>
        <v>N/A</v>
      </c>
      <c r="H9" s="73">
        <v>15</v>
      </c>
      <c r="I9" s="72"/>
      <c r="J9" s="71" t="str">
        <f>IFERROR(IF(Cuts!K9+0.49&gt;Scheduler!$R$11, "N/A", IF(MAX(Scheduler!$R$26:$R$34)&gt;MAX(Scheduler!$R$35:$R$57), INDEX(Scheduler!$Q$34:$Q$57,MATCH((B9+0.2),Scheduler!$R$34:$R$57,-1)), INDEX(Scheduler!$Q$36:$Q$57,MATCH((B9+0.2),Scheduler!$R$36:$R$57,-1)))),"")</f>
        <v>N/A</v>
      </c>
      <c r="K9" s="73">
        <v>15</v>
      </c>
      <c r="L9" s="72"/>
      <c r="M9" s="74" t="str">
        <f>IFERROR(IF(Cuts!N9+0.49&gt;Scheduler!$W$11, "N/A", IF(MAX(Scheduler!$W$26:$W$34)&gt;MAX(Scheduler!$W$35:$W$61), INDEX(Scheduler!$V$34:$V$61,MATCH((B9+0.2),Scheduler!$W$34:$W$61,-1)),INDEX(Scheduler!$V$36:$V$61,MATCH((B9+0.2),Scheduler!$W$36:$W$61,-1)))),"")</f>
        <v>N/A</v>
      </c>
      <c r="N9" s="73">
        <v>15</v>
      </c>
      <c r="O9" s="72"/>
      <c r="P9" s="71" t="str">
        <f>IFERROR(IF(Cuts!Q9+0.49&gt;Scheduler!$AB$11, "N/A",IF(MAX(Scheduler!$AB$26:$AB$34)&gt;MAX(Scheduler!$AB$35:$AB$61), INDEX(Scheduler!$AA$34:$AA$61,MATCH((Q9+0.2),Scheduler!$AB$34:$AB$61,-1)),INDEX(Scheduler!$AA$36:$AA$61,MATCH((Q9+0.2),Scheduler!$AB$36:$AB$61,-1)))),"")</f>
        <v>N/A</v>
      </c>
      <c r="Q9" s="73">
        <v>15</v>
      </c>
      <c r="R9" s="72"/>
      <c r="S9" s="71" t="str">
        <f>IFERROR(IF(Cuts!T9+0.49&gt;Scheduler!$AG$11, "N/A", IF(MAX(Scheduler!$AG$26:$AG$34)&gt;MAX(Scheduler!$AG$35:$AG$57), INDEX(Scheduler!$AF$34:$AF$57,MATCH((T9+0.2),Scheduler!$AG$34:$AG$57,-1)), INDEX(Scheduler!$AF$36:$AF$57,MATCH((T9+0.2),Scheduler!$AG$36:$AG$57,-1)))),"")</f>
        <v>N/A</v>
      </c>
      <c r="T9" s="73">
        <v>15</v>
      </c>
    </row>
    <row r="10" spans="1:20" x14ac:dyDescent="0.25">
      <c r="A10" s="71" t="str">
        <f>IFERROR(IF(Cuts!B10+0.49&gt;Scheduler!$C$11, "N/A", IF(MAX(Scheduler!$C$26:$C$35)&gt;MAX(Scheduler!$C$36:$C$57),  INDEX(Scheduler!$B$34:$B$57,MATCH((B10+0.2),Scheduler!$C$34:$C$57,-1)), INDEX(Scheduler!$B$36:$B$57,MATCH((B10+0.2),Scheduler!$C$36:$C$57,-1)))),"")</f>
        <v>N/A</v>
      </c>
      <c r="B10" s="73">
        <v>14</v>
      </c>
      <c r="C10" s="72"/>
      <c r="D10" s="71" t="str">
        <f>IFERROR(IF(Cuts!E10+0.49&gt;Scheduler!$H$11, "N/A", IF(MAX(Scheduler!$H$26:$H$34)&gt;MAX(Scheduler!$H$35:$H$57),INDEX(Scheduler!$G$34:$G$57,MATCH((E10+0.2),Scheduler!$H$34:$H$57,-1)), INDEX(Scheduler!$G$36:$G$57,MATCH((E10+0.2),Scheduler!$H$36:$H$57,-1)))),"")</f>
        <v>N/A</v>
      </c>
      <c r="E10" s="73">
        <v>14</v>
      </c>
      <c r="F10" s="72"/>
      <c r="G10" s="71" t="str">
        <f>IFERROR(IF(Cuts!B10+0.49&gt;Scheduler!$M$11, "N/A", IF(MAX(Scheduler!$M$26:$M$34)&gt;MAX(Scheduler!$M$35:$M$57), INDEX(Scheduler!$L$34:$L$57,MATCH((B10+0.2),Scheduler!$M$34:$M$57,-1)), INDEX(Scheduler!$L$36:$L$57,MATCH((B10+0.2),Scheduler!$M$36:$M$57,-1)))),"")</f>
        <v>N/A</v>
      </c>
      <c r="H10" s="73">
        <v>14</v>
      </c>
      <c r="I10" s="72"/>
      <c r="J10" s="71" t="str">
        <f>IFERROR(IF(Cuts!K10+0.49&gt;Scheduler!$R$11, "N/A", IF(MAX(Scheduler!$R$26:$R$34)&gt;MAX(Scheduler!$R$35:$R$57), INDEX(Scheduler!$Q$34:$Q$57,MATCH((B10+0.2),Scheduler!$R$34:$R$57,-1)), INDEX(Scheduler!$Q$36:$Q$57,MATCH((B10+0.2),Scheduler!$R$36:$R$57,-1)))),"")</f>
        <v>N/A</v>
      </c>
      <c r="K10" s="73">
        <v>14</v>
      </c>
      <c r="L10" s="72"/>
      <c r="M10" s="74" t="str">
        <f>IFERROR(IF(Cuts!N10+0.49&gt;Scheduler!$W$11, "N/A", IF(MAX(Scheduler!$W$26:$W$34)&gt;MAX(Scheduler!$W$35:$W$61), INDEX(Scheduler!$V$34:$V$61,MATCH((B10+0.2),Scheduler!$W$34:$W$61,-1)),INDEX(Scheduler!$V$36:$V$61,MATCH((B10+0.2),Scheduler!$W$36:$W$61,-1)))),"")</f>
        <v>N/A</v>
      </c>
      <c r="N10" s="73">
        <v>14</v>
      </c>
      <c r="O10" s="72"/>
      <c r="P10" s="71" t="str">
        <f>IFERROR(IF(Cuts!Q10+0.49&gt;Scheduler!$AB$11, "N/A",IF(MAX(Scheduler!$AB$26:$AB$34)&gt;MAX(Scheduler!$AB$35:$AB$61), INDEX(Scheduler!$AA$34:$AA$61,MATCH((Q10+0.2),Scheduler!$AB$34:$AB$61,-1)),INDEX(Scheduler!$AA$36:$AA$61,MATCH((Q10+0.2),Scheduler!$AB$36:$AB$61,-1)))),"")</f>
        <v>N/A</v>
      </c>
      <c r="Q10" s="73">
        <v>14</v>
      </c>
      <c r="R10" s="72"/>
      <c r="S10" s="71" t="str">
        <f>IFERROR(IF(Cuts!T10+0.49&gt;Scheduler!$AG$11, "N/A", IF(MAX(Scheduler!$AG$26:$AG$34)&gt;MAX(Scheduler!$AG$35:$AG$57), INDEX(Scheduler!$AF$34:$AF$57,MATCH((T10+0.2),Scheduler!$AG$34:$AG$57,-1)), INDEX(Scheduler!$AF$36:$AF$57,MATCH((T10+0.2),Scheduler!$AG$36:$AG$57,-1)))),"")</f>
        <v>N/A</v>
      </c>
      <c r="T10" s="73">
        <v>14</v>
      </c>
    </row>
    <row r="11" spans="1:20" x14ac:dyDescent="0.25">
      <c r="A11" s="74" t="str">
        <f>IFERROR(IF(Cuts!B11+0.49&gt;Scheduler!$C$11, "N/A", IF(MAX(Scheduler!$C$26:$C$35)&gt;MAX(Scheduler!$C$36:$C$57),  INDEX(Scheduler!$B$34:$B$57,MATCH((B11+0.2),Scheduler!$C$34:$C$57,-1)), INDEX(Scheduler!$B$36:$B$57,MATCH((B11+0.2),Scheduler!$C$36:$C$57,-1)))),"")</f>
        <v>N/A</v>
      </c>
      <c r="B11" s="75">
        <v>13</v>
      </c>
      <c r="C11" s="72"/>
      <c r="D11" s="74" t="str">
        <f>IFERROR(IF(Cuts!E11+0.49&gt;Scheduler!$H$11, "N/A", IF(MAX(Scheduler!$H$26:$H$34)&gt;MAX(Scheduler!$H$35:$H$57),INDEX(Scheduler!$G$34:$G$57,MATCH((E11+0.2),Scheduler!$H$34:$H$57,-1)), INDEX(Scheduler!$G$36:$G$57,MATCH((E11+0.2),Scheduler!$H$36:$H$57,-1)))),"")</f>
        <v>N/A</v>
      </c>
      <c r="E11" s="75">
        <v>13</v>
      </c>
      <c r="F11" s="72"/>
      <c r="G11" s="74" t="str">
        <f>IFERROR(IF(Cuts!B11+0.49&gt;Scheduler!$M$11, "N/A", IF(MAX(Scheduler!$M$26:$M$34)&gt;MAX(Scheduler!$M$35:$M$57), INDEX(Scheduler!$L$34:$L$57,MATCH((B11+0.2),Scheduler!$M$34:$M$57,-1)), INDEX(Scheduler!$L$36:$L$57,MATCH((B11+0.2),Scheduler!$M$36:$M$57,-1)))),"")</f>
        <v>N/A</v>
      </c>
      <c r="H11" s="75">
        <v>13</v>
      </c>
      <c r="I11" s="72"/>
      <c r="J11" s="74" t="str">
        <f>IFERROR(IF(Cuts!K11+0.49&gt;Scheduler!$R$11, "N/A", IF(MAX(Scheduler!$R$26:$R$34)&gt;MAX(Scheduler!$R$35:$R$57), INDEX(Scheduler!$Q$34:$Q$57,MATCH((B11+0.2),Scheduler!$R$34:$R$57,-1)), INDEX(Scheduler!$Q$36:$Q$57,MATCH((B11+0.2),Scheduler!$R$36:$R$57,-1)))),"")</f>
        <v>N/A</v>
      </c>
      <c r="K11" s="75">
        <v>13</v>
      </c>
      <c r="L11" s="72"/>
      <c r="M11" s="74" t="str">
        <f>IFERROR(IF(Cuts!N11+0.49&gt;Scheduler!$W$11, "N/A", IF(MAX(Scheduler!$W$26:$W$34)&gt;MAX(Scheduler!$W$35:$W$61), INDEX(Scheduler!$V$34:$V$61,MATCH((B11+0.2),Scheduler!$W$34:$W$61,-1)),INDEX(Scheduler!$V$36:$V$61,MATCH((B11+0.2),Scheduler!$W$36:$W$61,-1)))),"")</f>
        <v>N/A</v>
      </c>
      <c r="N11" s="75">
        <v>13</v>
      </c>
      <c r="O11" s="72"/>
      <c r="P11" s="74" t="str">
        <f>IFERROR(IF(Cuts!Q11+0.49&gt;Scheduler!$AB$11, "N/A",IF(MAX(Scheduler!$AB$26:$AB$34)&gt;MAX(Scheduler!$AB$35:$AB$61), INDEX(Scheduler!$AA$34:$AA$61,MATCH((Q11+0.2),Scheduler!$AB$34:$AB$61,-1)),INDEX(Scheduler!$AA$36:$AA$61,MATCH((Q11+0.2),Scheduler!$AB$36:$AB$61,-1)))),"")</f>
        <v>N/A</v>
      </c>
      <c r="Q11" s="75">
        <v>13</v>
      </c>
      <c r="R11" s="72"/>
      <c r="S11" s="74" t="str">
        <f>IFERROR(IF(Cuts!T11+0.49&gt;Scheduler!$AG$11, "N/A", IF(MAX(Scheduler!$AG$26:$AG$34)&gt;MAX(Scheduler!$AG$35:$AG$57), INDEX(Scheduler!$AF$34:$AF$57,MATCH((T11+0.2),Scheduler!$AG$34:$AG$57,-1)), INDEX(Scheduler!$AF$36:$AF$57,MATCH((T11+0.2),Scheduler!$AG$36:$AG$57,-1)))),"")</f>
        <v>N/A</v>
      </c>
      <c r="T11" s="75">
        <v>13</v>
      </c>
    </row>
    <row r="12" spans="1:20" x14ac:dyDescent="0.25">
      <c r="A12" s="74" t="str">
        <f>IFERROR(IF(Cuts!B12+0.49&gt;Scheduler!$C$11, "N/A", IF(MAX(Scheduler!$C$26:$C$35)&gt;MAX(Scheduler!$C$36:$C$57),  INDEX(Scheduler!$B$34:$B$57,MATCH((B12+0.2),Scheduler!$C$34:$C$57,-1)), INDEX(Scheduler!$B$36:$B$57,MATCH((B12+0.2),Scheduler!$C$36:$C$57,-1)))),"")</f>
        <v>N/A</v>
      </c>
      <c r="B12" s="75">
        <v>12</v>
      </c>
      <c r="C12" s="72"/>
      <c r="D12" s="74" t="str">
        <f>IFERROR(IF(Cuts!E12+0.49&gt;Scheduler!$H$11, "N/A", IF(MAX(Scheduler!$H$26:$H$34)&gt;MAX(Scheduler!$H$35:$H$57),INDEX(Scheduler!$G$34:$G$57,MATCH((E12+0.2),Scheduler!$H$34:$H$57,-1)), INDEX(Scheduler!$G$36:$G$57,MATCH((E12+0.2),Scheduler!$H$36:$H$57,-1)))),"")</f>
        <v>N/A</v>
      </c>
      <c r="E12" s="75">
        <v>12</v>
      </c>
      <c r="F12" s="72"/>
      <c r="G12" s="74" t="str">
        <f>IFERROR(IF(Cuts!B12+0.49&gt;Scheduler!$M$11, "N/A", IF(MAX(Scheduler!$M$26:$M$34)&gt;MAX(Scheduler!$M$35:$M$57), INDEX(Scheduler!$L$34:$L$57,MATCH((B12+0.2),Scheduler!$M$34:$M$57,-1)), INDEX(Scheduler!$L$36:$L$57,MATCH((B12+0.2),Scheduler!$M$36:$M$57,-1)))),"")</f>
        <v>N/A</v>
      </c>
      <c r="H12" s="75">
        <v>12</v>
      </c>
      <c r="I12" s="72"/>
      <c r="J12" s="74" t="str">
        <f>IFERROR(IF(Cuts!K12+0.49&gt;Scheduler!$R$11, "N/A", IF(MAX(Scheduler!$R$26:$R$34)&gt;MAX(Scheduler!$R$35:$R$57), INDEX(Scheduler!$Q$34:$Q$57,MATCH((B12+0.2),Scheduler!$R$34:$R$57,-1)), INDEX(Scheduler!$Q$36:$Q$57,MATCH((B12+0.2),Scheduler!$R$36:$R$57,-1)))),"")</f>
        <v>N/A</v>
      </c>
      <c r="K12" s="75">
        <v>12</v>
      </c>
      <c r="L12" s="72"/>
      <c r="M12" s="74" t="str">
        <f>IFERROR(IF(Cuts!N12+0.49&gt;Scheduler!$W$11, "N/A", IF(MAX(Scheduler!$W$26:$W$34)&gt;MAX(Scheduler!$W$35:$W$61), INDEX(Scheduler!$V$34:$V$61,MATCH((B12+0.2),Scheduler!$W$34:$W$61,-1)),INDEX(Scheduler!$V$36:$V$61,MATCH((B12+0.2),Scheduler!$W$36:$W$61,-1)))),"")</f>
        <v>N/A</v>
      </c>
      <c r="N12" s="75">
        <v>12</v>
      </c>
      <c r="O12" s="72"/>
      <c r="P12" s="74" t="str">
        <f>IFERROR(IF(Cuts!Q12+0.49&gt;Scheduler!$AB$11, "N/A",IF(MAX(Scheduler!$AB$26:$AB$34)&gt;MAX(Scheduler!$AB$35:$AB$61), INDEX(Scheduler!$AA$34:$AA$61,MATCH((Q12+0.2),Scheduler!$AB$34:$AB$61,-1)),INDEX(Scheduler!$AA$36:$AA$61,MATCH((Q12+0.2),Scheduler!$AB$36:$AB$61,-1)))),"")</f>
        <v>N/A</v>
      </c>
      <c r="Q12" s="75">
        <v>12</v>
      </c>
      <c r="R12" s="72"/>
      <c r="S12" s="74" t="str">
        <f>IFERROR(IF(Cuts!T12+0.49&gt;Scheduler!$AG$11, "N/A", IF(MAX(Scheduler!$AG$26:$AG$34)&gt;MAX(Scheduler!$AG$35:$AG$57), INDEX(Scheduler!$AF$34:$AF$57,MATCH((T12+0.2),Scheduler!$AG$34:$AG$57,-1)), INDEX(Scheduler!$AF$36:$AF$57,MATCH((T12+0.2),Scheduler!$AG$36:$AG$57,-1)))),"")</f>
        <v>N/A</v>
      </c>
      <c r="T12" s="75">
        <v>12</v>
      </c>
    </row>
    <row r="13" spans="1:20" x14ac:dyDescent="0.25">
      <c r="A13" s="74" t="str">
        <f>IFERROR(IF(Cuts!B13+0.49&gt;Scheduler!$C$11, "N/A", IF(MAX(Scheduler!$C$26:$C$35)&gt;MAX(Scheduler!$C$36:$C$57),  INDEX(Scheduler!$B$34:$B$57,MATCH((B13+0.2),Scheduler!$C$34:$C$57,-1)), INDEX(Scheduler!$B$36:$B$57,MATCH((B13+0.2),Scheduler!$C$36:$C$57,-1)))),"")</f>
        <v>N/A</v>
      </c>
      <c r="B13" s="75">
        <v>11</v>
      </c>
      <c r="C13" s="72"/>
      <c r="D13" s="74" t="str">
        <f>IFERROR(IF(Cuts!E13+0.49&gt;Scheduler!$H$11, "N/A", IF(MAX(Scheduler!$H$26:$H$34)&gt;MAX(Scheduler!$H$35:$H$57),INDEX(Scheduler!$G$34:$G$57,MATCH((E13+0.2),Scheduler!$H$34:$H$57,-1)), INDEX(Scheduler!$G$36:$G$57,MATCH((E13+0.2),Scheduler!$H$36:$H$57,-1)))),"")</f>
        <v>N/A</v>
      </c>
      <c r="E13" s="75">
        <v>11</v>
      </c>
      <c r="F13" s="72"/>
      <c r="G13" s="74" t="str">
        <f>IFERROR(IF(Cuts!B13+0.49&gt;Scheduler!$M$11, "N/A", IF(MAX(Scheduler!$M$26:$M$34)&gt;MAX(Scheduler!$M$35:$M$57), INDEX(Scheduler!$L$34:$L$57,MATCH((B13+0.2),Scheduler!$M$34:$M$57,-1)), INDEX(Scheduler!$L$36:$L$57,MATCH((B13+0.2),Scheduler!$M$36:$M$57,-1)))),"")</f>
        <v>N/A</v>
      </c>
      <c r="H13" s="75">
        <v>11</v>
      </c>
      <c r="I13" s="72"/>
      <c r="J13" s="74" t="str">
        <f>IFERROR(IF(Cuts!K13+0.49&gt;Scheduler!$R$11, "N/A", IF(MAX(Scheduler!$R$26:$R$34)&gt;MAX(Scheduler!$R$35:$R$57), INDEX(Scheduler!$Q$34:$Q$57,MATCH((B13+0.2),Scheduler!$R$34:$R$57,-1)), INDEX(Scheduler!$Q$36:$Q$57,MATCH((B13+0.2),Scheduler!$R$36:$R$57,-1)))),"")</f>
        <v>N/A</v>
      </c>
      <c r="K13" s="75">
        <v>11</v>
      </c>
      <c r="L13" s="72"/>
      <c r="M13" s="74" t="str">
        <f>IFERROR(IF(Cuts!N13+0.49&gt;Scheduler!$W$11, "N/A", IF(MAX(Scheduler!$W$26:$W$34)&gt;MAX(Scheduler!$W$35:$W$61), INDEX(Scheduler!$V$34:$V$61,MATCH((B13+0.2),Scheduler!$W$34:$W$61,-1)),INDEX(Scheduler!$V$36:$V$61,MATCH((B13+0.2),Scheduler!$W$36:$W$61,-1)))),"")</f>
        <v>N/A</v>
      </c>
      <c r="N13" s="75">
        <v>11</v>
      </c>
      <c r="O13" s="72"/>
      <c r="P13" s="74" t="str">
        <f>IFERROR(IF(Cuts!Q13+0.49&gt;Scheduler!$AB$11, "N/A",IF(MAX(Scheduler!$AB$26:$AB$34)&gt;MAX(Scheduler!$AB$35:$AB$61), INDEX(Scheduler!$AA$34:$AA$61,MATCH((Q13+0.2),Scheduler!$AB$34:$AB$61,-1)),INDEX(Scheduler!$AA$36:$AA$61,MATCH((Q13+0.2),Scheduler!$AB$36:$AB$61,-1)))),"")</f>
        <v>N/A</v>
      </c>
      <c r="Q13" s="75">
        <v>11</v>
      </c>
      <c r="R13" s="72"/>
      <c r="S13" s="74" t="str">
        <f>IFERROR(IF(Cuts!T13+0.49&gt;Scheduler!$AG$11, "N/A", IF(MAX(Scheduler!$AG$26:$AG$34)&gt;MAX(Scheduler!$AG$35:$AG$57), INDEX(Scheduler!$AF$34:$AF$57,MATCH((T13+0.2),Scheduler!$AG$34:$AG$57,-1)), INDEX(Scheduler!$AF$36:$AF$57,MATCH((T13+0.2),Scheduler!$AG$36:$AG$57,-1)))),"")</f>
        <v>N/A</v>
      </c>
      <c r="T13" s="75">
        <v>11</v>
      </c>
    </row>
    <row r="14" spans="1:20" x14ac:dyDescent="0.25">
      <c r="A14" s="74" t="str">
        <f>IFERROR(IF(Cuts!B14+0.49&gt;Scheduler!$C$11, "N/A", IF(MAX(Scheduler!$C$26:$C$35)&gt;MAX(Scheduler!$C$36:$C$57),  INDEX(Scheduler!$B$34:$B$57,MATCH((B14+0.2),Scheduler!$C$34:$C$57,-1)), INDEX(Scheduler!$B$36:$B$57,MATCH((B14+0.2),Scheduler!$C$36:$C$57,-1)))),"")</f>
        <v>N/A</v>
      </c>
      <c r="B14" s="75">
        <v>10</v>
      </c>
      <c r="C14" s="72"/>
      <c r="D14" s="74" t="str">
        <f>IFERROR(IF(Cuts!E14+0.49&gt;Scheduler!$H$11, "N/A", IF(MAX(Scheduler!$H$26:$H$34)&gt;MAX(Scheduler!$H$35:$H$57),INDEX(Scheduler!$G$34:$G$57,MATCH((E14+0.2),Scheduler!$H$34:$H$57,-1)), INDEX(Scheduler!$G$36:$G$57,MATCH((E14+0.2),Scheduler!$H$36:$H$57,-1)))),"")</f>
        <v>N/A</v>
      </c>
      <c r="E14" s="75">
        <v>10</v>
      </c>
      <c r="F14" s="72"/>
      <c r="G14" s="74" t="str">
        <f>IFERROR(IF(Cuts!B14+0.49&gt;Scheduler!$M$11, "N/A", IF(MAX(Scheduler!$M$26:$M$34)&gt;MAX(Scheduler!$M$35:$M$57), INDEX(Scheduler!$L$34:$L$57,MATCH((B14+0.2),Scheduler!$M$34:$M$57,-1)), INDEX(Scheduler!$L$36:$L$57,MATCH((B14+0.2),Scheduler!$M$36:$M$57,-1)))),"")</f>
        <v>N/A</v>
      </c>
      <c r="H14" s="75">
        <v>10</v>
      </c>
      <c r="I14" s="72"/>
      <c r="J14" s="74" t="str">
        <f>IFERROR(IF(Cuts!K14+0.49&gt;Scheduler!$R$11, "N/A", IF(MAX(Scheduler!$R$26:$R$34)&gt;MAX(Scheduler!$R$35:$R$57), INDEX(Scheduler!$Q$34:$Q$57,MATCH((B14+0.2),Scheduler!$R$34:$R$57,-1)), INDEX(Scheduler!$Q$36:$Q$57,MATCH((B14+0.2),Scheduler!$R$36:$R$57,-1)))),"")</f>
        <v>N/A</v>
      </c>
      <c r="K14" s="75">
        <v>10</v>
      </c>
      <c r="L14" s="72"/>
      <c r="M14" s="74" t="str">
        <f>IFERROR(IF(Cuts!N14+0.49&gt;Scheduler!$W$11, "N/A", IF(MAX(Scheduler!$W$26:$W$34)&gt;MAX(Scheduler!$W$35:$W$61), INDEX(Scheduler!$V$34:$V$61,MATCH((B14+0.2),Scheduler!$W$34:$W$61,-1)),INDEX(Scheduler!$V$36:$V$61,MATCH((B14+0.2),Scheduler!$W$36:$W$61,-1)))),"")</f>
        <v>N/A</v>
      </c>
      <c r="N14" s="75">
        <v>10</v>
      </c>
      <c r="O14" s="72"/>
      <c r="P14" s="74" t="str">
        <f>IFERROR(IF(Cuts!Q14+0.49&gt;Scheduler!$AB$11, "N/A",IF(MAX(Scheduler!$AB$26:$AB$34)&gt;MAX(Scheduler!$AB$35:$AB$61), INDEX(Scheduler!$AA$34:$AA$61,MATCH((Q14+0.2),Scheduler!$AB$34:$AB$61,-1)),INDEX(Scheduler!$AA$36:$AA$61,MATCH((Q14+0.2),Scheduler!$AB$36:$AB$61,-1)))),"")</f>
        <v>N/A</v>
      </c>
      <c r="Q14" s="75">
        <v>10</v>
      </c>
      <c r="R14" s="72"/>
      <c r="S14" s="74" t="str">
        <f>IFERROR(IF(Cuts!T14+0.49&gt;Scheduler!$AG$11, "N/A", IF(MAX(Scheduler!$AG$26:$AG$34)&gt;MAX(Scheduler!$AG$35:$AG$57), INDEX(Scheduler!$AF$34:$AF$57,MATCH((T14+0.2),Scheduler!$AG$34:$AG$57,-1)), INDEX(Scheduler!$AF$36:$AF$57,MATCH((T14+0.2),Scheduler!$AG$36:$AG$57,-1)))),"")</f>
        <v>N/A</v>
      </c>
      <c r="T14" s="75">
        <v>10</v>
      </c>
    </row>
    <row r="15" spans="1:20" x14ac:dyDescent="0.25">
      <c r="A15" s="74" t="str">
        <f>IFERROR(IF(Cuts!B15+0.49&gt;Scheduler!$C$11, "N/A", IF(MAX(Scheduler!$C$26:$C$35)&gt;MAX(Scheduler!$C$36:$C$57),  INDEX(Scheduler!$B$34:$B$57,MATCH((B15+0.2),Scheduler!$C$34:$C$57,-1)), INDEX(Scheduler!$B$36:$B$57,MATCH((B15+0.2),Scheduler!$C$36:$C$57,-1)))),"")</f>
        <v>N/A</v>
      </c>
      <c r="B15" s="75">
        <v>9</v>
      </c>
      <c r="C15" s="72"/>
      <c r="D15" s="74" t="str">
        <f>IFERROR(IF(Cuts!E15+0.49&gt;Scheduler!$H$11, "N/A", IF(MAX(Scheduler!$H$26:$H$34)&gt;MAX(Scheduler!$H$35:$H$57),INDEX(Scheduler!$G$34:$G$57,MATCH((E15+0.2),Scheduler!$H$34:$H$57,-1)), INDEX(Scheduler!$G$36:$G$57,MATCH((E15+0.2),Scheduler!$H$36:$H$57,-1)))),"")</f>
        <v>N/A</v>
      </c>
      <c r="E15" s="75">
        <v>9</v>
      </c>
      <c r="F15" s="72"/>
      <c r="G15" s="74" t="str">
        <f>IFERROR(IF(Cuts!B15+0.49&gt;Scheduler!$M$11, "N/A", IF(MAX(Scheduler!$M$26:$M$34)&gt;MAX(Scheduler!$M$35:$M$57), INDEX(Scheduler!$L$34:$L$57,MATCH((B15+0.2),Scheduler!$M$34:$M$57,-1)), INDEX(Scheduler!$L$36:$L$57,MATCH((B15+0.2),Scheduler!$M$36:$M$57,-1)))),"")</f>
        <v>N/A</v>
      </c>
      <c r="H15" s="75">
        <v>9</v>
      </c>
      <c r="I15" s="72"/>
      <c r="J15" s="74" t="str">
        <f>IFERROR(IF(Cuts!K15+0.49&gt;Scheduler!$R$11, "N/A", IF(MAX(Scheduler!$R$26:$R$34)&gt;MAX(Scheduler!$R$35:$R$57), INDEX(Scheduler!$Q$34:$Q$57,MATCH((B15+0.2),Scheduler!$R$34:$R$57,-1)), INDEX(Scheduler!$Q$36:$Q$57,MATCH((B15+0.2),Scheduler!$R$36:$R$57,-1)))),"")</f>
        <v>N/A</v>
      </c>
      <c r="K15" s="75">
        <v>9</v>
      </c>
      <c r="L15" s="72"/>
      <c r="M15" s="74">
        <f>IFERROR(IF(Cuts!N15+0.49&gt;Scheduler!$W$11, "N/A", IF(MAX(Scheduler!$W$26:$W$34)&gt;MAX(Scheduler!$W$35:$W$61), INDEX(Scheduler!$V$34:$V$61,MATCH((B15+0.2),Scheduler!$W$34:$W$61,-1)),INDEX(Scheduler!$V$36:$V$61,MATCH((B15+0.2),Scheduler!$W$36:$W$61,-1)))),"")</f>
        <v>0.79178666666666619</v>
      </c>
      <c r="N15" s="75">
        <v>9</v>
      </c>
      <c r="O15" s="72"/>
      <c r="P15" s="74" t="str">
        <f>IFERROR(IF(Cuts!Q15+0.49&gt;Scheduler!$AB$11, "N/A",IF(MAX(Scheduler!$AB$26:$AB$34)&gt;MAX(Scheduler!$AB$35:$AB$61), INDEX(Scheduler!$AA$34:$AA$61,MATCH((Q15+0.2),Scheduler!$AB$34:$AB$61,-1)),INDEX(Scheduler!$AA$36:$AA$61,MATCH((Q15+0.2),Scheduler!$AB$36:$AB$61,-1)))),"")</f>
        <v>N/A</v>
      </c>
      <c r="Q15" s="75">
        <v>9</v>
      </c>
      <c r="R15" s="72"/>
      <c r="S15" s="74" t="str">
        <f>IFERROR(IF(Cuts!T15+0.49&gt;Scheduler!$AG$11, "N/A", IF(MAX(Scheduler!$AG$26:$AG$34)&gt;MAX(Scheduler!$AG$35:$AG$57), INDEX(Scheduler!$AF$34:$AF$57,MATCH((T15+0.2),Scheduler!$AG$34:$AG$57,-1)), INDEX(Scheduler!$AF$36:$AF$57,MATCH((T15+0.2),Scheduler!$AG$36:$AG$57,-1)))),"")</f>
        <v>N/A</v>
      </c>
      <c r="T15" s="75">
        <v>9</v>
      </c>
    </row>
    <row r="16" spans="1:20" x14ac:dyDescent="0.25">
      <c r="A16" s="74" t="str">
        <f>IFERROR(IF(Cuts!B16+0.49&gt;Scheduler!$C$11, "N/A", IF(MAX(Scheduler!$C$26:$C$35)&gt;MAX(Scheduler!$C$36:$C$57),  INDEX(Scheduler!$B$34:$B$57,MATCH((B16+0.2),Scheduler!$C$34:$C$57,-1)), INDEX(Scheduler!$B$36:$B$57,MATCH((B16+0.2),Scheduler!$C$36:$C$57,-1)))),"")</f>
        <v>N/A</v>
      </c>
      <c r="B16" s="75">
        <v>8</v>
      </c>
      <c r="C16" s="72"/>
      <c r="D16" s="74" t="str">
        <f>IFERROR(IF(Cuts!E16+0.49&gt;Scheduler!$H$11, "N/A", IF(MAX(Scheduler!$H$26:$H$34)&gt;MAX(Scheduler!$H$35:$H$57),INDEX(Scheduler!$G$34:$G$57,MATCH((E16+0.2),Scheduler!$H$34:$H$57,-1)), INDEX(Scheduler!$G$36:$G$57,MATCH((E16+0.2),Scheduler!$H$36:$H$57,-1)))),"")</f>
        <v>N/A</v>
      </c>
      <c r="E16" s="75">
        <v>8</v>
      </c>
      <c r="F16" s="72"/>
      <c r="G16" s="74" t="str">
        <f>IFERROR(IF(Cuts!B16+0.49&gt;Scheduler!$M$11, "N/A", IF(MAX(Scheduler!$M$26:$M$34)&gt;MAX(Scheduler!$M$35:$M$57), INDEX(Scheduler!$L$34:$L$57,MATCH((B16+0.2),Scheduler!$M$34:$M$57,-1)), INDEX(Scheduler!$L$36:$L$57,MATCH((B16+0.2),Scheduler!$M$36:$M$57,-1)))),"")</f>
        <v>N/A</v>
      </c>
      <c r="H16" s="75">
        <v>8</v>
      </c>
      <c r="I16" s="72"/>
      <c r="J16" s="74" t="str">
        <f>IFERROR(IF(Cuts!K16+0.49&gt;Scheduler!$R$11, "N/A", IF(MAX(Scheduler!$R$26:$R$34)&gt;MAX(Scheduler!$R$35:$R$57), INDEX(Scheduler!$Q$34:$Q$57,MATCH((B16+0.2),Scheduler!$R$34:$R$57,-1)), INDEX(Scheduler!$Q$36:$Q$57,MATCH((B16+0.2),Scheduler!$R$36:$R$57,-1)))),"")</f>
        <v>N/A</v>
      </c>
      <c r="K16" s="75">
        <v>8</v>
      </c>
      <c r="L16" s="72"/>
      <c r="M16" s="74">
        <f>IFERROR(IF(Cuts!N16+0.49&gt;Scheduler!$W$11, "N/A", IF(MAX(Scheduler!$W$26:$W$34)&gt;MAX(Scheduler!$W$35:$W$61), INDEX(Scheduler!$V$34:$V$61,MATCH((B16+0.2),Scheduler!$W$34:$W$61,-1)),INDEX(Scheduler!$V$36:$V$61,MATCH((B16+0.2),Scheduler!$W$36:$W$61,-1)))),"")</f>
        <v>0.80220666666666618</v>
      </c>
      <c r="N16" s="75">
        <v>8</v>
      </c>
      <c r="O16" s="72"/>
      <c r="P16" s="74" t="str">
        <f>IFERROR(IF(Cuts!Q16+0.49&gt;Scheduler!$AB$11, "N/A",IF(MAX(Scheduler!$AB$26:$AB$34)&gt;MAX(Scheduler!$AB$35:$AB$61), INDEX(Scheduler!$AA$34:$AA$61,MATCH((Q16+0.2),Scheduler!$AB$34:$AB$61,-1)),INDEX(Scheduler!$AA$36:$AA$61,MATCH((Q16+0.2),Scheduler!$AB$36:$AB$61,-1)))),"")</f>
        <v>N/A</v>
      </c>
      <c r="Q16" s="75">
        <v>8</v>
      </c>
      <c r="R16" s="72"/>
      <c r="S16" s="74" t="str">
        <f>IFERROR(IF(Cuts!T16+0.49&gt;Scheduler!$AG$11, "N/A", IF(MAX(Scheduler!$AG$26:$AG$34)&gt;MAX(Scheduler!$AG$35:$AG$57), INDEX(Scheduler!$AF$34:$AF$57,MATCH((T16+0.2),Scheduler!$AG$34:$AG$57,-1)), INDEX(Scheduler!$AF$36:$AF$57,MATCH((T16+0.2),Scheduler!$AG$36:$AG$57,-1)))),"")</f>
        <v>N/A</v>
      </c>
      <c r="T16" s="75">
        <v>8</v>
      </c>
    </row>
    <row r="17" spans="1:20" x14ac:dyDescent="0.25">
      <c r="A17" s="74" t="str">
        <f>IFERROR(IF(Cuts!B17+0.49&gt;Scheduler!$C$11, "N/A", IF(MAX(Scheduler!$C$26:$C$35)&gt;MAX(Scheduler!$C$36:$C$57),  INDEX(Scheduler!$B$34:$B$57,MATCH((B17+0.2),Scheduler!$C$34:$C$57,-1)), INDEX(Scheduler!$B$36:$B$57,MATCH((B17+0.2),Scheduler!$C$36:$C$57,-1)))),"")</f>
        <v>N/A</v>
      </c>
      <c r="B17" s="75">
        <v>7</v>
      </c>
      <c r="C17" s="72"/>
      <c r="D17" s="74" t="str">
        <f>IFERROR(IF(Cuts!E17+0.49&gt;Scheduler!$H$11, "N/A", IF(MAX(Scheduler!$H$26:$H$34)&gt;MAX(Scheduler!$H$35:$H$57),INDEX(Scheduler!$G$34:$G$57,MATCH((E17+0.2),Scheduler!$H$34:$H$57,-1)), INDEX(Scheduler!$G$36:$G$57,MATCH((E17+0.2),Scheduler!$H$36:$H$57,-1)))),"")</f>
        <v>N/A</v>
      </c>
      <c r="E17" s="75">
        <v>7</v>
      </c>
      <c r="F17" s="72"/>
      <c r="G17" s="74" t="str">
        <f>IFERROR(IF(Cuts!B17+0.49&gt;Scheduler!$M$11, "N/A", IF(MAX(Scheduler!$M$26:$M$34)&gt;MAX(Scheduler!$M$35:$M$57), INDEX(Scheduler!$L$34:$L$57,MATCH((B17+0.2),Scheduler!$M$34:$M$57,-1)), INDEX(Scheduler!$L$36:$L$57,MATCH((B17+0.2),Scheduler!$M$36:$M$57,-1)))),"")</f>
        <v>N/A</v>
      </c>
      <c r="H17" s="75">
        <v>7</v>
      </c>
      <c r="I17" s="72"/>
      <c r="J17" s="74" t="str">
        <f>IFERROR(IF(Cuts!K17+0.49&gt;Scheduler!$R$11, "N/A", IF(MAX(Scheduler!$R$26:$R$34)&gt;MAX(Scheduler!$R$35:$R$57), INDEX(Scheduler!$Q$34:$Q$57,MATCH((B17+0.2),Scheduler!$R$34:$R$57,-1)), INDEX(Scheduler!$Q$36:$Q$57,MATCH((B17+0.2),Scheduler!$R$36:$R$57,-1)))),"")</f>
        <v>N/A</v>
      </c>
      <c r="K17" s="75">
        <v>7</v>
      </c>
      <c r="L17" s="72"/>
      <c r="M17" s="74">
        <f>IFERROR(IF(Cuts!N17+0.49&gt;Scheduler!$W$11, "N/A", IF(MAX(Scheduler!$W$26:$W$34)&gt;MAX(Scheduler!$W$35:$W$61), INDEX(Scheduler!$V$34:$V$61,MATCH((B17+0.2),Scheduler!$W$34:$W$61,-1)),INDEX(Scheduler!$V$36:$V$61,MATCH((B17+0.2),Scheduler!$W$36:$W$61,-1)))),"")</f>
        <v>0.81262666666666616</v>
      </c>
      <c r="N17" s="75">
        <v>7</v>
      </c>
      <c r="O17" s="72"/>
      <c r="P17" s="74">
        <f>IFERROR(IF(Cuts!Q17+0.49&gt;Scheduler!$AB$11, "N/A",IF(MAX(Scheduler!$AB$26:$AB$34)&gt;MAX(Scheduler!$AB$35:$AB$61), INDEX(Scheduler!$AA$34:$AA$61,MATCH((Q17+0.2),Scheduler!$AB$34:$AB$61,-1)),INDEX(Scheduler!$AA$36:$AA$61,MATCH((Q17+0.2),Scheduler!$AB$36:$AB$61,-1)))),"")</f>
        <v>0.82304666666666615</v>
      </c>
      <c r="Q17" s="75">
        <v>7</v>
      </c>
      <c r="R17" s="72"/>
      <c r="S17" s="74" t="str">
        <f>IFERROR(IF(Cuts!T17+0.49&gt;Scheduler!$AG$11, "N/A", IF(MAX(Scheduler!$AG$26:$AG$34)&gt;MAX(Scheduler!$AG$35:$AG$57), INDEX(Scheduler!$AF$34:$AF$57,MATCH((T17+0.2),Scheduler!$AG$34:$AG$57,-1)), INDEX(Scheduler!$AF$36:$AF$57,MATCH((T17+0.2),Scheduler!$AG$36:$AG$57,-1)))),"")</f>
        <v>N/A</v>
      </c>
      <c r="T17" s="75">
        <v>7</v>
      </c>
    </row>
    <row r="18" spans="1:20" x14ac:dyDescent="0.25">
      <c r="A18" s="74" t="str">
        <f>IFERROR(IF(Cuts!B18+0.49&gt;Scheduler!$C$11, "N/A", IF(MAX(Scheduler!$C$26:$C$35)&gt;MAX(Scheduler!$C$36:$C$57),  INDEX(Scheduler!$B$34:$B$57,MATCH((B18+0.2),Scheduler!$C$34:$C$57,-1)), INDEX(Scheduler!$B$36:$B$57,MATCH((B18+0.2),Scheduler!$C$36:$C$57,-1)))),"")</f>
        <v>N/A</v>
      </c>
      <c r="B18" s="75">
        <v>6</v>
      </c>
      <c r="C18" s="72"/>
      <c r="D18" s="74" t="str">
        <f>IFERROR(IF(Cuts!E18+0.49&gt;Scheduler!$H$11, "N/A", IF(MAX(Scheduler!$H$26:$H$34)&gt;MAX(Scheduler!$H$35:$H$57),INDEX(Scheduler!$G$34:$G$57,MATCH((E18+0.2),Scheduler!$H$34:$H$57,-1)), INDEX(Scheduler!$G$36:$G$57,MATCH((E18+0.2),Scheduler!$H$36:$H$57,-1)))),"")</f>
        <v>N/A</v>
      </c>
      <c r="E18" s="75">
        <v>6</v>
      </c>
      <c r="F18" s="72"/>
      <c r="G18" s="74" t="str">
        <f>IFERROR(IF(Cuts!B18+0.49&gt;Scheduler!$M$11, "N/A", IF(MAX(Scheduler!$M$26:$M$34)&gt;MAX(Scheduler!$M$35:$M$57), INDEX(Scheduler!$L$34:$L$57,MATCH((B18+0.2),Scheduler!$M$34:$M$57,-1)), INDEX(Scheduler!$L$36:$L$57,MATCH((B18+0.2),Scheduler!$M$36:$M$57,-1)))),"")</f>
        <v/>
      </c>
      <c r="H18" s="75">
        <v>6</v>
      </c>
      <c r="I18" s="72"/>
      <c r="J18" s="74" t="str">
        <f>IFERROR(IF(Cuts!K18+0.49&gt;Scheduler!$R$11, "N/A", IF(MAX(Scheduler!$R$26:$R$34)&gt;MAX(Scheduler!$R$35:$R$57), INDEX(Scheduler!$Q$34:$Q$57,MATCH((B18+0.2),Scheduler!$R$34:$R$57,-1)), INDEX(Scheduler!$Q$36:$Q$57,MATCH((B18+0.2),Scheduler!$R$36:$R$57,-1)))),"")</f>
        <v>N/A</v>
      </c>
      <c r="K18" s="75">
        <v>6</v>
      </c>
      <c r="L18" s="72"/>
      <c r="M18" s="74">
        <f>IFERROR(IF(Cuts!N18+0.49&gt;Scheduler!$W$11, "N/A", IF(MAX(Scheduler!$W$26:$W$34)&gt;MAX(Scheduler!$W$35:$W$61), INDEX(Scheduler!$V$34:$V$61,MATCH((B18+0.2),Scheduler!$W$34:$W$61,-1)),INDEX(Scheduler!$V$36:$V$61,MATCH((B18+0.2),Scheduler!$W$36:$W$61,-1)))),"")</f>
        <v>0.82304666666666615</v>
      </c>
      <c r="N18" s="75">
        <v>6</v>
      </c>
      <c r="O18" s="72"/>
      <c r="P18" s="74">
        <f>IFERROR(IF(Cuts!Q18+0.49&gt;Scheduler!$AB$11, "N/A",IF(MAX(Scheduler!$AB$26:$AB$34)&gt;MAX(Scheduler!$AB$35:$AB$61), INDEX(Scheduler!$AA$34:$AA$61,MATCH((Q18+0.2),Scheduler!$AB$34:$AB$61,-1)),INDEX(Scheduler!$AA$36:$AA$61,MATCH((Q18+0.2),Scheduler!$AB$36:$AB$61,-1)))),"")</f>
        <v>0.83346666666666613</v>
      </c>
      <c r="Q18" s="75">
        <v>6</v>
      </c>
      <c r="R18" s="72"/>
      <c r="S18" s="74" t="str">
        <f>IFERROR(IF(Cuts!T18+0.49&gt;Scheduler!$AG$11, "N/A", IF(MAX(Scheduler!$AG$26:$AG$34)&gt;MAX(Scheduler!$AG$35:$AG$57), INDEX(Scheduler!$AF$34:$AF$57,MATCH((T18+0.2),Scheduler!$AG$34:$AG$57,-1)), INDEX(Scheduler!$AF$36:$AF$57,MATCH((T18+0.2),Scheduler!$AG$36:$AG$57,-1)))),"")</f>
        <v>N/A</v>
      </c>
      <c r="T18" s="75">
        <v>6</v>
      </c>
    </row>
    <row r="19" spans="1:20" x14ac:dyDescent="0.25">
      <c r="A19" s="74" t="str">
        <f>IFERROR(IF(Cuts!B19+0.49&gt;Scheduler!$C$11, "N/A", IF(MAX(Scheduler!$C$26:$C$35)&gt;MAX(Scheduler!$C$36:$C$57),  INDEX(Scheduler!$B$34:$B$57,MATCH((B19+0.2),Scheduler!$C$34:$C$57,-1)), INDEX(Scheduler!$B$36:$B$57,MATCH((B19+0.2),Scheduler!$C$36:$C$57,-1)))),"")</f>
        <v>N/A</v>
      </c>
      <c r="B19" s="75">
        <v>5</v>
      </c>
      <c r="D19" s="74" t="str">
        <f>IFERROR(IF(Cuts!E19+0.49&gt;Scheduler!$H$11, "N/A", IF(MAX(Scheduler!$H$26:$H$34)&gt;MAX(Scheduler!$H$35:$H$57),INDEX(Scheduler!$G$34:$G$57,MATCH((E19+0.2),Scheduler!$H$34:$H$57,-1)), INDEX(Scheduler!$G$36:$G$57,MATCH((E19+0.2),Scheduler!$H$36:$H$57,-1)))),"")</f>
        <v>N/A</v>
      </c>
      <c r="E19" s="75">
        <v>5</v>
      </c>
      <c r="G19" s="74">
        <f>IFERROR(IF(Cuts!B19+0.49&gt;Scheduler!$M$11, "N/A", IF(MAX(Scheduler!$M$26:$M$34)&gt;MAX(Scheduler!$M$35:$M$57), INDEX(Scheduler!$L$34:$L$57,MATCH((B19+0.2),Scheduler!$M$34:$M$57,-1)), INDEX(Scheduler!$L$36:$L$57,MATCH((B19+0.2),Scheduler!$M$36:$M$57,-1)))),"")</f>
        <v>0.78136666666666621</v>
      </c>
      <c r="H19" s="75">
        <v>5</v>
      </c>
      <c r="J19" s="74">
        <f>IFERROR(IF(Cuts!K19+0.49&gt;Scheduler!$R$11, "N/A", IF(MAX(Scheduler!$R$26:$R$34)&gt;MAX(Scheduler!$R$35:$R$57), INDEX(Scheduler!$Q$34:$Q$57,MATCH((B19+0.2),Scheduler!$R$34:$R$57,-1)), INDEX(Scheduler!$Q$36:$Q$57,MATCH((B19+0.2),Scheduler!$R$36:$R$57,-1)))),"")</f>
        <v>0.80220666666666618</v>
      </c>
      <c r="K19" s="75">
        <v>5</v>
      </c>
      <c r="M19" s="74">
        <f>IFERROR(IF(Cuts!N19+0.49&gt;Scheduler!$W$11, "N/A", IF(MAX(Scheduler!$W$26:$W$34)&gt;MAX(Scheduler!$W$35:$W$61), INDEX(Scheduler!$V$34:$V$61,MATCH((B19+0.2),Scheduler!$W$34:$W$61,-1)),INDEX(Scheduler!$V$36:$V$61,MATCH((B19+0.2),Scheduler!$W$36:$W$61,-1)))),"")</f>
        <v>0.83346666666666613</v>
      </c>
      <c r="N19" s="75">
        <v>5</v>
      </c>
      <c r="P19" s="74">
        <f>IFERROR(IF(Cuts!Q19+0.49&gt;Scheduler!$AB$11, "N/A",IF(MAX(Scheduler!$AB$26:$AB$34)&gt;MAX(Scheduler!$AB$35:$AB$61), INDEX(Scheduler!$AA$34:$AA$61,MATCH((Q19+0.2),Scheduler!$AB$34:$AB$61,-1)),INDEX(Scheduler!$AA$36:$AA$61,MATCH((Q19+0.2),Scheduler!$AB$36:$AB$61,-1)))),"")</f>
        <v>0.84388666666666612</v>
      </c>
      <c r="Q19" s="75">
        <v>5</v>
      </c>
      <c r="S19" s="74">
        <f>IFERROR(IF(Cuts!T19+0.49&gt;Scheduler!$AG$11, "N/A", IF(MAX(Scheduler!$AG$26:$AG$34)&gt;MAX(Scheduler!$AG$35:$AG$57), INDEX(Scheduler!$AF$34:$AF$57,MATCH((T19+0.2),Scheduler!$AG$34:$AG$57,-1)), INDEX(Scheduler!$AF$36:$AF$57,MATCH((T19+0.2),Scheduler!$AG$36:$AG$57,-1)))),"")</f>
        <v>0.81262666666666616</v>
      </c>
      <c r="T19" s="75">
        <v>5</v>
      </c>
    </row>
    <row r="20" spans="1:20" x14ac:dyDescent="0.25">
      <c r="A20" s="74" t="str">
        <f>IFERROR(IF(Cuts!B20+0.49&gt;Scheduler!$C$11, "N/A", IF(MAX(Scheduler!$C$26:$C$35)&gt;MAX(Scheduler!$C$36:$C$57),  INDEX(Scheduler!$B$34:$B$57,MATCH((B20+0.2),Scheduler!$C$34:$C$57,-1)), INDEX(Scheduler!$B$36:$B$57,MATCH((B20+0.2),Scheduler!$C$36:$C$57,-1)))),"")</f>
        <v>N/A</v>
      </c>
      <c r="B20" s="75">
        <v>4</v>
      </c>
      <c r="D20" s="74" t="str">
        <f>IFERROR(IF(Cuts!E20+0.49&gt;Scheduler!$H$11, "N/A", IF(MAX(Scheduler!$H$26:$H$34)&gt;MAX(Scheduler!$H$35:$H$57),INDEX(Scheduler!$G$34:$G$57,MATCH((E20+0.2),Scheduler!$H$34:$H$57,-1)), INDEX(Scheduler!$G$36:$G$57,MATCH((E20+0.2),Scheduler!$H$36:$H$57,-1)))),"")</f>
        <v>N/A</v>
      </c>
      <c r="E20" s="75">
        <v>4</v>
      </c>
      <c r="G20" s="74">
        <f>IFERROR(IF(Cuts!B20+0.49&gt;Scheduler!$M$11, "N/A", IF(MAX(Scheduler!$M$26:$M$34)&gt;MAX(Scheduler!$M$35:$M$57), INDEX(Scheduler!$L$34:$L$57,MATCH((B20+0.2),Scheduler!$M$34:$M$57,-1)), INDEX(Scheduler!$L$36:$L$57,MATCH((B20+0.2),Scheduler!$M$36:$M$57,-1)))),"")</f>
        <v>0.79178666666666619</v>
      </c>
      <c r="H20" s="75">
        <v>4</v>
      </c>
      <c r="J20" s="74">
        <f>IFERROR(IF(Cuts!K20+0.49&gt;Scheduler!$R$11, "N/A", IF(MAX(Scheduler!$R$26:$R$34)&gt;MAX(Scheduler!$R$35:$R$57), INDEX(Scheduler!$Q$34:$Q$57,MATCH((B20+0.2),Scheduler!$R$34:$R$57,-1)), INDEX(Scheduler!$Q$36:$Q$57,MATCH((B20+0.2),Scheduler!$R$36:$R$57,-1)))),"")</f>
        <v>0.82304666666666615</v>
      </c>
      <c r="K20" s="75">
        <v>4</v>
      </c>
      <c r="M20" s="74">
        <f>IFERROR(IF(Cuts!N20+0.49&gt;Scheduler!$W$11, "N/A", IF(MAX(Scheduler!$W$26:$W$34)&gt;MAX(Scheduler!$W$35:$W$61), INDEX(Scheduler!$V$34:$V$61,MATCH((B20+0.2),Scheduler!$W$34:$W$61,-1)),INDEX(Scheduler!$V$36:$V$61,MATCH((B20+0.2),Scheduler!$W$36:$W$61,-1)))),"")</f>
        <v>0.88556666666666606</v>
      </c>
      <c r="N20" s="75">
        <v>4</v>
      </c>
      <c r="P20" s="74">
        <f>IFERROR(IF(Cuts!Q20+0.49&gt;Scheduler!$AB$11, "N/A",IF(MAX(Scheduler!$AB$26:$AB$34)&gt;MAX(Scheduler!$AB$35:$AB$61), INDEX(Scheduler!$AA$34:$AA$61,MATCH((Q20+0.2),Scheduler!$AB$34:$AB$61,-1)),INDEX(Scheduler!$AA$36:$AA$61,MATCH((Q20+0.2),Scheduler!$AB$36:$AB$61,-1)))),"")</f>
        <v>0.86472666666666609</v>
      </c>
      <c r="Q20" s="75">
        <v>4</v>
      </c>
      <c r="S20" s="74">
        <f>IFERROR(IF(Cuts!T20+0.49&gt;Scheduler!$AG$11, "N/A", IF(MAX(Scheduler!$AG$26:$AG$34)&gt;MAX(Scheduler!$AG$35:$AG$57), INDEX(Scheduler!$AF$34:$AF$57,MATCH((T20+0.2),Scheduler!$AG$34:$AG$57,-1)), INDEX(Scheduler!$AF$36:$AF$57,MATCH((T20+0.2),Scheduler!$AG$36:$AG$57,-1)))),"")</f>
        <v>0.83346666666666613</v>
      </c>
      <c r="T20" s="75">
        <v>4</v>
      </c>
    </row>
    <row r="21" spans="1:20" x14ac:dyDescent="0.25">
      <c r="A21" s="74">
        <f>IFERROR(IF(Cuts!B21+0.49&gt;Scheduler!$C$11, "N/A", IF(MAX(Scheduler!$C$26:$C$35)&gt;MAX(Scheduler!$C$36:$C$57),  INDEX(Scheduler!$B$34:$B$57,MATCH((B21+0.2),Scheduler!$C$34:$C$57,-1)), INDEX(Scheduler!$B$36:$B$57,MATCH((B21+0.2),Scheduler!$C$36:$C$57,-1)))),"")</f>
        <v>0.80220666666666618</v>
      </c>
      <c r="B21" s="75">
        <v>3</v>
      </c>
      <c r="D21" s="74">
        <f>IFERROR(IF(Cuts!E21+0.49&gt;Scheduler!$H$11, "N/A", IF(MAX(Scheduler!$H$26:$H$34)&gt;MAX(Scheduler!$H$35:$H$57),INDEX(Scheduler!$G$34:$G$57,MATCH((E21+0.2),Scheduler!$H$34:$H$57,-1)), INDEX(Scheduler!$G$36:$G$57,MATCH((E21+0.2),Scheduler!$H$36:$H$57,-1)))),"")</f>
        <v>0.82304666666666615</v>
      </c>
      <c r="E21" s="75">
        <v>3</v>
      </c>
      <c r="G21" s="74">
        <f>IFERROR(IF(Cuts!B21+0.49&gt;Scheduler!$M$11, "N/A", IF(MAX(Scheduler!$M$26:$M$34)&gt;MAX(Scheduler!$M$35:$M$57), INDEX(Scheduler!$L$34:$L$57,MATCH((B21+0.2),Scheduler!$M$34:$M$57,-1)), INDEX(Scheduler!$L$36:$L$57,MATCH((B21+0.2),Scheduler!$M$36:$M$57,-1)))),"")</f>
        <v>0.82304666666666615</v>
      </c>
      <c r="H21" s="75">
        <v>3</v>
      </c>
      <c r="J21" s="74">
        <f>IFERROR(IF(Cuts!K21+0.49&gt;Scheduler!$R$11, "N/A", IF(MAX(Scheduler!$R$26:$R$34)&gt;MAX(Scheduler!$R$35:$R$57), INDEX(Scheduler!$Q$34:$Q$57,MATCH((B21+0.2),Scheduler!$R$34:$R$57,-1)), INDEX(Scheduler!$Q$36:$Q$57,MATCH((B21+0.2),Scheduler!$R$36:$R$57,-1)))),"")</f>
        <v>0.83346666666666613</v>
      </c>
      <c r="K21" s="75">
        <v>3</v>
      </c>
      <c r="M21" s="74">
        <f>IFERROR(IF(Cuts!N21+0.49&gt;Scheduler!$W$11, "N/A", IF(MAX(Scheduler!$W$26:$W$34)&gt;MAX(Scheduler!$W$35:$W$61), INDEX(Scheduler!$V$34:$V$61,MATCH((B21+0.2),Scheduler!$W$34:$W$61,-1)),INDEX(Scheduler!$V$36:$V$61,MATCH((B21+0.2),Scheduler!$W$36:$W$61,-1)))),"")</f>
        <v>0.90640666666666603</v>
      </c>
      <c r="N21" s="75">
        <v>3</v>
      </c>
      <c r="P21" s="74">
        <f>IFERROR(IF(Cuts!Q21+0.49&gt;Scheduler!$AB$11, "N/A",IF(MAX(Scheduler!$AB$26:$AB$34)&gt;MAX(Scheduler!$AB$35:$AB$61), INDEX(Scheduler!$AA$34:$AA$61,MATCH((Q21+0.2),Scheduler!$AB$34:$AB$61,-1)),INDEX(Scheduler!$AA$36:$AA$61,MATCH((Q21+0.2),Scheduler!$AB$36:$AB$61,-1)))),"")</f>
        <v>0.88556666666666606</v>
      </c>
      <c r="Q21" s="75">
        <v>3</v>
      </c>
      <c r="S21" s="74">
        <f>IFERROR(IF(Cuts!T21+0.49&gt;Scheduler!$AG$11, "N/A", IF(MAX(Scheduler!$AG$26:$AG$34)&gt;MAX(Scheduler!$AG$35:$AG$57), INDEX(Scheduler!$AF$34:$AF$57,MATCH((T21+0.2),Scheduler!$AG$34:$AG$57,-1)), INDEX(Scheduler!$AF$36:$AF$57,MATCH((T21+0.2),Scheduler!$AG$36:$AG$57,-1)))),"")</f>
        <v>0.8543066666666661</v>
      </c>
      <c r="T21" s="75">
        <v>3</v>
      </c>
    </row>
    <row r="22" spans="1:20" x14ac:dyDescent="0.25">
      <c r="A22" s="74">
        <f>IFERROR(IF(Cuts!B22+0.49&gt;Scheduler!$C$11, "N/A", IF(MAX(Scheduler!$C$26:$C$35)&gt;MAX(Scheduler!$C$36:$C$57),  INDEX(Scheduler!$B$34:$B$57,MATCH((B22+0.2),Scheduler!$C$34:$C$57,-1)), INDEX(Scheduler!$B$36:$B$57,MATCH((B22+0.2),Scheduler!$C$36:$C$57,-1)))),"")</f>
        <v>0.87514666666666607</v>
      </c>
      <c r="B22" s="75">
        <v>2</v>
      </c>
      <c r="D22" s="74">
        <f>IFERROR(IF(Cuts!E22+0.49&gt;Scheduler!$H$11, "N/A", IF(MAX(Scheduler!$H$26:$H$34)&gt;MAX(Scheduler!$H$35:$H$57),INDEX(Scheduler!$G$34:$G$57,MATCH((E22+0.2),Scheduler!$H$34:$H$57,-1)), INDEX(Scheduler!$G$36:$G$57,MATCH((E22+0.2),Scheduler!$H$36:$H$57,-1)))),"")</f>
        <v>0.86472666666666609</v>
      </c>
      <c r="E22" s="75">
        <v>2</v>
      </c>
      <c r="G22" s="74">
        <f>IFERROR(IF(Cuts!B22+0.49&gt;Scheduler!$M$11, "N/A", IF(MAX(Scheduler!$M$26:$M$34)&gt;MAX(Scheduler!$M$35:$M$57), INDEX(Scheduler!$L$34:$L$57,MATCH((B22+0.2),Scheduler!$M$34:$M$57,-1)), INDEX(Scheduler!$L$36:$L$57,MATCH((B22+0.2),Scheduler!$M$36:$M$57,-1)))),"")</f>
        <v>0.87514666666666607</v>
      </c>
      <c r="H22" s="75">
        <v>2</v>
      </c>
      <c r="J22" s="74">
        <f>IFERROR(IF(Cuts!K22+0.49&gt;Scheduler!$R$11, "N/A", IF(MAX(Scheduler!$R$26:$R$34)&gt;MAX(Scheduler!$R$35:$R$57), INDEX(Scheduler!$Q$34:$Q$57,MATCH((B22+0.2),Scheduler!$R$34:$R$57,-1)), INDEX(Scheduler!$Q$36:$Q$57,MATCH((B22+0.2),Scheduler!$R$36:$R$57,-1)))),"")</f>
        <v>0.88556666666666606</v>
      </c>
      <c r="K22" s="75">
        <v>2</v>
      </c>
      <c r="M22" s="74">
        <f>IFERROR(IF(Cuts!N22+0.49&gt;Scheduler!$W$11, "N/A", IF(MAX(Scheduler!$W$26:$W$34)&gt;MAX(Scheduler!$W$35:$W$61), INDEX(Scheduler!$V$34:$V$61,MATCH((B22+0.2),Scheduler!$W$34:$W$61,-1)),INDEX(Scheduler!$V$36:$V$61,MATCH((B22+0.2),Scheduler!$W$36:$W$61,-1)))),"")</f>
        <v>0.93766666666666598</v>
      </c>
      <c r="N22" s="75">
        <v>2</v>
      </c>
      <c r="P22" s="74">
        <f>IFERROR(IF(Cuts!Q22+0.49&gt;Scheduler!$AB$11, "N/A",IF(MAX(Scheduler!$AB$26:$AB$34)&gt;MAX(Scheduler!$AB$35:$AB$61), INDEX(Scheduler!$AA$34:$AA$61,MATCH((Q22+0.2),Scheduler!$AB$34:$AB$61,-1)),INDEX(Scheduler!$AA$36:$AA$61,MATCH((Q22+0.2),Scheduler!$AB$36:$AB$61,-1)))),"")</f>
        <v>0.98976666666666591</v>
      </c>
      <c r="Q22" s="75">
        <v>2</v>
      </c>
      <c r="S22" s="74">
        <f>IFERROR(IF(Cuts!T22+0.49&gt;Scheduler!$AG$11, "N/A", IF(MAX(Scheduler!$AG$26:$AG$34)&gt;MAX(Scheduler!$AG$35:$AG$57), INDEX(Scheduler!$AF$34:$AF$57,MATCH((T22+0.2),Scheduler!$AG$34:$AG$57,-1)), INDEX(Scheduler!$AF$36:$AF$57,MATCH((T22+0.2),Scheduler!$AG$36:$AG$57,-1)))),"")</f>
        <v>0.87514666666666607</v>
      </c>
      <c r="T22" s="75">
        <v>2</v>
      </c>
    </row>
    <row r="23" spans="1:20" ht="15.75" thickBot="1" x14ac:dyDescent="0.3">
      <c r="A23" s="78">
        <f>IFERROR(IF(Cuts!B23+0.49&gt;Scheduler!$C$11, "N/A", IF(MAX(Scheduler!$C$26:$C$35)&gt;MAX(Scheduler!$C$36:$C$57),  INDEX(Scheduler!$B$34:$B$57,MATCH((B23+0.2),Scheduler!$C$34:$C$57,-1)), INDEX(Scheduler!$B$36:$B$57,MATCH((B23+0.2),Scheduler!$C$36:$C$57,-1)))),"")</f>
        <v>0.90640666666666603</v>
      </c>
      <c r="B23" s="77">
        <v>1</v>
      </c>
      <c r="D23" s="76">
        <f>IFERROR(IF(Cuts!E23+0.49&gt;Scheduler!$H$11, "N/A", IF(MAX(Scheduler!$H$26:$H$34)&gt;MAX(Scheduler!$H$35:$H$57),INDEX(Scheduler!$G$34:$G$57,MATCH((E23+0.2),Scheduler!$H$34:$H$57,-1)), INDEX(Scheduler!$G$36:$G$57,MATCH((E23+0.2),Scheduler!$H$36:$H$57,-1)))),"")</f>
        <v>0.98976666666666591</v>
      </c>
      <c r="E23" s="77">
        <v>1</v>
      </c>
      <c r="G23" s="78">
        <f>IFERROR(IF(Cuts!B23+0.49&gt;Scheduler!$M$11, "N/A", IF(MAX(Scheduler!$M$26:$M$34)&gt;MAX(Scheduler!$M$35:$M$57), INDEX(Scheduler!$L$34:$L$57,MATCH((B23+0.2),Scheduler!$M$34:$M$57,-1)), INDEX(Scheduler!$L$36:$L$57,MATCH((B23+0.2),Scheduler!$M$36:$M$57,-1)))),"")</f>
        <v>0.96892666666666594</v>
      </c>
      <c r="H23" s="77">
        <v>1</v>
      </c>
      <c r="J23" s="78">
        <f>IFERROR(IF(Cuts!K23+0.49&gt;Scheduler!$R$11, "N/A", IF(MAX(Scheduler!$R$26:$R$34)&gt;MAX(Scheduler!$R$35:$R$57), INDEX(Scheduler!$Q$34:$Q$57,MATCH((B23+0.2),Scheduler!$R$34:$R$57,-1)), INDEX(Scheduler!$Q$36:$Q$57,MATCH((B23+0.2),Scheduler!$R$36:$R$57,-1)))),"")</f>
        <v>0.97934666666666592</v>
      </c>
      <c r="K23" s="77">
        <v>1</v>
      </c>
      <c r="M23" s="76">
        <f>IFERROR(IF(Cuts!N23+0.49&gt;Scheduler!$W$11, "N/A", IF(MAX(Scheduler!$W$26:$W$34)&gt;MAX(Scheduler!$W$35:$W$61), INDEX(Scheduler!$V$34:$V$61,MATCH((B23+0.2),Scheduler!$W$34:$W$61,-1)),INDEX(Scheduler!$V$36:$V$61,MATCH((B23+0.2),Scheduler!$W$36:$W$61,-1)))),"")</f>
        <v>1.0314466666666662</v>
      </c>
      <c r="N23" s="77">
        <v>1</v>
      </c>
      <c r="P23" s="78">
        <f>IFERROR(IF(Cuts!Q23+0.49&gt;Scheduler!$AB$11, "N/A",IF(MAX(Scheduler!$AB$26:$AB$34)&gt;MAX(Scheduler!$AB$35:$AB$61), INDEX(Scheduler!$AA$34:$AA$61,MATCH((Q23+0.2),Scheduler!$AB$34:$AB$61,-1)),INDEX(Scheduler!$AA$36:$AA$61,MATCH((Q23+0.2),Scheduler!$AB$36:$AB$61,-1)))),"")</f>
        <v>1.0210266666666661</v>
      </c>
      <c r="Q23" s="77">
        <v>1</v>
      </c>
      <c r="S23" s="78">
        <f>IFERROR(IF(Cuts!T23+0.49&gt;Scheduler!$AG$11, "N/A", IF(MAX(Scheduler!$AG$26:$AG$34)&gt;MAX(Scheduler!$AG$35:$AG$57), INDEX(Scheduler!$AF$34:$AF$57,MATCH((T23+0.2),Scheduler!$AG$34:$AG$57,-1)), INDEX(Scheduler!$AF$36:$AF$57,MATCH((T23+0.2),Scheduler!$AG$36:$AG$57,-1)))),"")</f>
        <v>0.97934666666666592</v>
      </c>
      <c r="T23" s="77">
        <v>1</v>
      </c>
    </row>
    <row r="24" spans="1:20" ht="16.5" thickTop="1" thickBot="1" x14ac:dyDescent="0.3">
      <c r="D24" s="79"/>
      <c r="M24" s="79"/>
    </row>
    <row r="25" spans="1:20" ht="15.75" thickTop="1" x14ac:dyDescent="0.25">
      <c r="A25" s="189">
        <f ca="1">A1</f>
        <v>43185</v>
      </c>
      <c r="B25" s="190"/>
      <c r="C25" s="70"/>
      <c r="D25" s="189">
        <f ca="1">A25+1</f>
        <v>43186</v>
      </c>
      <c r="E25" s="190"/>
      <c r="F25" s="70"/>
      <c r="G25" s="189">
        <f ca="1">D25+1</f>
        <v>43187</v>
      </c>
      <c r="H25" s="190"/>
      <c r="I25" s="70"/>
      <c r="J25" s="189">
        <f ca="1">G25+1</f>
        <v>43188</v>
      </c>
      <c r="K25" s="190"/>
      <c r="L25" s="70"/>
      <c r="M25" s="189">
        <f ca="1">J25+1</f>
        <v>43189</v>
      </c>
      <c r="N25" s="190"/>
      <c r="O25" s="70"/>
      <c r="P25" s="189">
        <f ca="1">M25+1</f>
        <v>43190</v>
      </c>
      <c r="Q25" s="190"/>
      <c r="R25" s="70"/>
      <c r="S25" s="189">
        <f ca="1">P25+1</f>
        <v>43191</v>
      </c>
      <c r="T25" s="190"/>
    </row>
    <row r="26" spans="1:20" ht="15.75" thickBot="1" x14ac:dyDescent="0.3">
      <c r="A26" s="105" t="s">
        <v>8</v>
      </c>
      <c r="B26" s="106" t="s">
        <v>7</v>
      </c>
      <c r="C26" s="72"/>
      <c r="D26" s="105" t="s">
        <v>8</v>
      </c>
      <c r="E26" s="106" t="s">
        <v>7</v>
      </c>
      <c r="F26" s="72"/>
      <c r="G26" s="105" t="s">
        <v>8</v>
      </c>
      <c r="H26" s="106" t="s">
        <v>7</v>
      </c>
      <c r="I26" s="72"/>
      <c r="J26" s="105" t="s">
        <v>8</v>
      </c>
      <c r="K26" s="106" t="s">
        <v>7</v>
      </c>
      <c r="L26" s="72"/>
      <c r="M26" s="105" t="s">
        <v>8</v>
      </c>
      <c r="N26" s="106" t="s">
        <v>7</v>
      </c>
      <c r="O26" s="72"/>
      <c r="P26" s="105" t="s">
        <v>8</v>
      </c>
      <c r="Q26" s="106" t="s">
        <v>7</v>
      </c>
      <c r="R26" s="72"/>
      <c r="S26" s="105" t="s">
        <v>8</v>
      </c>
      <c r="T26" s="106" t="s">
        <v>7</v>
      </c>
    </row>
    <row r="27" spans="1:20" x14ac:dyDescent="0.25">
      <c r="A27" s="71" t="s">
        <v>66</v>
      </c>
      <c r="B27" s="73">
        <f>ROUND(Scheduler!C12,0)</f>
        <v>2</v>
      </c>
      <c r="C27" s="72"/>
      <c r="D27" s="71" t="s">
        <v>66</v>
      </c>
      <c r="E27" s="73">
        <f>ROUND(Scheduler!H12,0)</f>
        <v>2</v>
      </c>
      <c r="F27" s="72"/>
      <c r="G27" s="71" t="s">
        <v>66</v>
      </c>
      <c r="H27" s="73">
        <f>ROUND(Scheduler!M12,0)</f>
        <v>3</v>
      </c>
      <c r="I27" s="72"/>
      <c r="J27" s="71" t="s">
        <v>66</v>
      </c>
      <c r="K27" s="73">
        <f>ROUND(Scheduler!R12,0)</f>
        <v>3</v>
      </c>
      <c r="L27" s="72"/>
      <c r="M27" s="71" t="s">
        <v>66</v>
      </c>
      <c r="N27" s="73">
        <f>ROUND(Scheduler!W12,0)</f>
        <v>5</v>
      </c>
      <c r="O27" s="72"/>
      <c r="P27" s="71" t="s">
        <v>66</v>
      </c>
      <c r="Q27" s="73">
        <f>ROUND(Scheduler!AB12,0)</f>
        <v>4</v>
      </c>
      <c r="R27" s="72"/>
      <c r="S27" s="71" t="s">
        <v>66</v>
      </c>
      <c r="T27" s="73">
        <f>ROUND(Scheduler!AG12,0)</f>
        <v>3</v>
      </c>
    </row>
    <row r="28" spans="1:20" x14ac:dyDescent="0.25">
      <c r="A28" s="71" t="str">
        <f>IFERROR(IF(Cuts!B28+0.49&gt;Scheduler!$C$12, "N/A", IF(MAX(Scheduler!$D$26:$D$35)&gt;MAX(Scheduler!$D$36:$D$61),  INDEX(Scheduler!$B$34:$B$59,MATCH((B28+0.2),Scheduler!$D$34:$D$59,-1)), INDEX(Scheduler!$B$36:$B$59,MATCH((B28+0.2),Scheduler!$D$36:$D$59,-1)))),"")</f>
        <v>N/A</v>
      </c>
      <c r="B28" s="75">
        <v>10</v>
      </c>
      <c r="C28" s="72"/>
      <c r="D28" s="71" t="str">
        <f>IFERROR(IF(Cuts!E28+0.49&gt;Scheduler!$H$12, "N/A", IF(MAX(Scheduler!I26:I35)&gt;MAX(Scheduler!I36:I61),  INDEX(Scheduler!$G$34:$G$59,MATCH((E28+0.2),Scheduler!$I$34:$I$59,-1)), INDEX(Scheduler!$G$36:$G$59,MATCH((E28+0.2),Scheduler!$I$36:$I$59,-1)))),"")</f>
        <v>N/A</v>
      </c>
      <c r="E28" s="75">
        <v>10</v>
      </c>
      <c r="F28" s="72"/>
      <c r="G28" s="71" t="str">
        <f>IFERROR(IF(Cuts!H28+0.49&gt;Scheduler!$M$12, "N/A", IF(MAX(Scheduler!N26:N35)&gt;MAX(Scheduler!N36:N61),  INDEX(Scheduler!$L$34:$L$59,MATCH((H28+0.2),Scheduler!$N$34:$N$59,-1)), INDEX(Scheduler!$L$36:$L$59,MATCH((H28+0.2),Scheduler!$N$36:$N$59,-1)))),"")</f>
        <v>N/A</v>
      </c>
      <c r="H28" s="75">
        <v>10</v>
      </c>
      <c r="I28" s="72"/>
      <c r="J28" s="71" t="str">
        <f>IFERROR(IF(Cuts!K28+0.49&gt;Scheduler!$R$12, "N/A", IF(MAX(Scheduler!S26:S35)&gt;MAX(Scheduler!S36:S61),  INDEX(Scheduler!$Q$34:$Q$59,MATCH((K28+0.2),Scheduler!$S$34:$S$59,-1)), INDEX(Scheduler!$Q$36:$Q$59,MATCH((K28+0.2),Scheduler!$S$36:$S$59,-1)))),"")</f>
        <v>N/A</v>
      </c>
      <c r="K28" s="75">
        <v>10</v>
      </c>
      <c r="L28" s="72"/>
      <c r="M28" s="71" t="str">
        <f>IFERROR(IF(Cuts!N28+0.49&gt;Scheduler!$W$12, "N/A", IF(MAX(Scheduler!X26:X35)&gt;MAX(Scheduler!X36:X61),  INDEX(Scheduler!$V$34:$V$63,MATCH((N28+0.2),Scheduler!$X$34:$X$63,-1)), INDEX(Scheduler!$V$36:$V$59,MATCH((N28+0.2),Scheduler!$X$36:$X$63,-1)))),"")</f>
        <v>N/A</v>
      </c>
      <c r="N28" s="75">
        <v>10</v>
      </c>
      <c r="O28" s="72"/>
      <c r="P28" s="71" t="str">
        <f>IFERROR(IF(Cuts!Q28+0.49&gt;Scheduler!$AB$12, "N/A", IF(MAX(Scheduler!$AC$26:$AC$35)&gt;MAX(Scheduler!$AC$36:$AC$61),  INDEX(Scheduler!$AA$34:$AA$63,MATCH((Q28+0.2),Scheduler!$AC$34:$AC$63,-1)), INDEX(Scheduler!$AA$36:$AA$63,MATCH((Q28+0.2),Scheduler!$AC$36:$AC$63,-1)))),"")</f>
        <v>N/A</v>
      </c>
      <c r="Q28" s="75">
        <v>10</v>
      </c>
      <c r="R28" s="72"/>
      <c r="S28" s="71" t="str">
        <f>IFERROR(IF(Cuts!T28+0.49&gt;Scheduler!$AG$12, "N/A", IF(MAX(Scheduler!$AH$26:$AH$35)&gt;MAX(Scheduler!$AH$36:$AH$61),  INDEX(Scheduler!$AF$34:$AF$59,MATCH((T28+0.2),Scheduler!$AH$34:$AH$59,-1)), INDEX(Scheduler!$AF$36:$AF$59,MATCH((T28+0.2),Scheduler!$AH$36:$AH$59,-1)))),"")</f>
        <v>N/A</v>
      </c>
      <c r="T28" s="75">
        <v>10</v>
      </c>
    </row>
    <row r="29" spans="1:20" x14ac:dyDescent="0.25">
      <c r="A29" s="74" t="str">
        <f>IFERROR(IF(Cuts!B29+0.49&gt;Scheduler!$C$12, "N/A", IF(MAX(Scheduler!$D$26:$D$35)&gt;MAX(Scheduler!$D$36:$D$61),  INDEX(Scheduler!$B$34:$B$59,MATCH((B29+0.2),Scheduler!$D$34:$D$59,-1)), INDEX(Scheduler!$B$36:$B$59,MATCH((B29+0.2),Scheduler!$D$36:$D$59,-1)))),"")</f>
        <v>N/A</v>
      </c>
      <c r="B29" s="75">
        <v>9</v>
      </c>
      <c r="C29" s="72"/>
      <c r="D29" s="74" t="str">
        <f>IFERROR(IF(Cuts!E29+0.49&gt;Scheduler!$H$12, "N/A", IF(MAX(Scheduler!I27:I36)&gt;MAX(Scheduler!I37:I62),  INDEX(Scheduler!$G$34:$G$59,MATCH((E29+0.2),Scheduler!$I$34:$I$59,-1)), INDEX(Scheduler!$G$36:$G$59,MATCH((E29+0.2),Scheduler!$I$36:$I$59,-1)))),"")</f>
        <v>N/A</v>
      </c>
      <c r="E29" s="75">
        <v>9</v>
      </c>
      <c r="F29" s="72"/>
      <c r="G29" s="74" t="str">
        <f>IFERROR(IF(Cuts!H29+0.49&gt;Scheduler!$M$12, "N/A", IF(MAX(Scheduler!N27:N36)&gt;MAX(Scheduler!N37:N62),  INDEX(Scheduler!$L$34:$L$59,MATCH((H29+0.2),Scheduler!$N$34:$N$59,-1)), INDEX(Scheduler!$L$36:$L$59,MATCH((H29+0.2),Scheduler!$N$36:$N$59,-1)))),"")</f>
        <v>N/A</v>
      </c>
      <c r="H29" s="75">
        <v>9</v>
      </c>
      <c r="I29" s="72"/>
      <c r="J29" s="74" t="str">
        <f>IFERROR(IF(Cuts!K29+0.49&gt;Scheduler!$R$12, "N/A", IF(MAX(Scheduler!S27:S36)&gt;MAX(Scheduler!S37:S62),  INDEX(Scheduler!$Q$34:$Q$59,MATCH((K29+0.2),Scheduler!$S$34:$S$59,-1)), INDEX(Scheduler!$Q$36:$Q$59,MATCH((K29+0.2),Scheduler!$S$36:$S$59,-1)))),"")</f>
        <v>N/A</v>
      </c>
      <c r="K29" s="75">
        <v>9</v>
      </c>
      <c r="L29" s="72"/>
      <c r="M29" s="74" t="str">
        <f>IFERROR(IF(Cuts!N29+0.49&gt;Scheduler!$W$12, "N/A", IF(MAX(Scheduler!X27:X36)&gt;MAX(Scheduler!X37:X62),  INDEX(Scheduler!$V$34:$V$63,MATCH((N29+0.2),Scheduler!$X$34:$X$63,-1)), INDEX(Scheduler!$V$36:$V$59,MATCH((N29+0.2),Scheduler!$X$36:$X$63,-1)))),"")</f>
        <v>N/A</v>
      </c>
      <c r="N29" s="75">
        <v>9</v>
      </c>
      <c r="O29" s="72"/>
      <c r="P29" s="74" t="str">
        <f>IFERROR(IF(Cuts!Q29+0.49&gt;Scheduler!$AB$12, "N/A", IF(MAX(Scheduler!$AC$26:$AC$35)&gt;MAX(Scheduler!$AC$36:$AC$61),  INDEX(Scheduler!$AA$34:$AA$63,MATCH((Q29+0.2),Scheduler!$AC$34:$AC$63,-1)), INDEX(Scheduler!$AA$36:$AA$63,MATCH((Q29+0.2),Scheduler!$AC$36:$AC$63,-1)))),"")</f>
        <v>N/A</v>
      </c>
      <c r="Q29" s="75">
        <v>9</v>
      </c>
      <c r="R29" s="72"/>
      <c r="S29" s="74" t="str">
        <f>IFERROR(IF(Cuts!T29+0.49&gt;Scheduler!$AG$12, "N/A", IF(MAX(Scheduler!$AH$26:$AH$35)&gt;MAX(Scheduler!$AH$36:$AH$61),  INDEX(Scheduler!$AF$34:$AF$59,MATCH((T29+0.2),Scheduler!$AH$34:$AH$59,-1)), INDEX(Scheduler!$AF$36:$AF$59,MATCH((T29+0.2),Scheduler!$AH$36:$AH$59,-1)))),"")</f>
        <v>N/A</v>
      </c>
      <c r="T29" s="75">
        <v>9</v>
      </c>
    </row>
    <row r="30" spans="1:20" x14ac:dyDescent="0.25">
      <c r="A30" s="74" t="str">
        <f>IFERROR(IF(Cuts!B30+0.49&gt;Scheduler!$C$12, "N/A", IF(MAX(Scheduler!$D$26:$D$35)&gt;MAX(Scheduler!$D$36:$D$61),  INDEX(Scheduler!$B$34:$B$59,MATCH((B30+0.2),Scheduler!$D$34:$D$59,-1)), INDEX(Scheduler!$B$36:$B$59,MATCH((B30+0.2),Scheduler!$D$36:$D$59,-1)))),"")</f>
        <v>N/A</v>
      </c>
      <c r="B30" s="75">
        <v>8</v>
      </c>
      <c r="C30" s="72"/>
      <c r="D30" s="74" t="str">
        <f>IFERROR(IF(Cuts!E30+0.49&gt;Scheduler!$H$12, "N/A", IF(MAX(Scheduler!I28:I37)&gt;MAX(Scheduler!I38:I63),  INDEX(Scheduler!$G$34:$G$59,MATCH((E30+0.2),Scheduler!$I$34:$I$59,-1)), INDEX(Scheduler!$G$36:$G$59,MATCH((E30+0.2),Scheduler!$I$36:$I$59,-1)))),"")</f>
        <v>N/A</v>
      </c>
      <c r="E30" s="75">
        <v>8</v>
      </c>
      <c r="F30" s="72"/>
      <c r="G30" s="74" t="str">
        <f>IFERROR(IF(Cuts!H30+0.49&gt;Scheduler!$M$12, "N/A", IF(MAX(Scheduler!N28:N37)&gt;MAX(Scheduler!N38:N63),  INDEX(Scheduler!$L$34:$L$59,MATCH((H30+0.2),Scheduler!$N$34:$N$59,-1)), INDEX(Scheduler!$L$36:$L$59,MATCH((H30+0.2),Scheduler!$N$36:$N$59,-1)))),"")</f>
        <v>N/A</v>
      </c>
      <c r="H30" s="75">
        <v>8</v>
      </c>
      <c r="I30" s="72"/>
      <c r="J30" s="74" t="str">
        <f>IFERROR(IF(Cuts!K30+0.49&gt;Scheduler!$R$12, "N/A", IF(MAX(Scheduler!S28:S37)&gt;MAX(Scheduler!S38:S63),  INDEX(Scheduler!$Q$34:$Q$59,MATCH((K30+0.2),Scheduler!$S$34:$S$59,-1)), INDEX(Scheduler!$Q$36:$Q$59,MATCH((K30+0.2),Scheduler!$S$36:$S$59,-1)))),"")</f>
        <v>N/A</v>
      </c>
      <c r="K30" s="75">
        <v>8</v>
      </c>
      <c r="L30" s="72"/>
      <c r="M30" s="74" t="str">
        <f>IFERROR(IF(Cuts!N30+0.49&gt;Scheduler!$W$12, "N/A", IF(MAX(Scheduler!X28:X37)&gt;MAX(Scheduler!X38:X63),  INDEX(Scheduler!$V$34:$V$63,MATCH((N30+0.2),Scheduler!$X$34:$X$63,-1)), INDEX(Scheduler!$V$36:$V$59,MATCH((N30+0.2),Scheduler!$X$36:$X$63,-1)))),"")</f>
        <v>N/A</v>
      </c>
      <c r="N30" s="75">
        <v>8</v>
      </c>
      <c r="O30" s="72"/>
      <c r="P30" s="74" t="str">
        <f>IFERROR(IF(Cuts!Q30+0.49&gt;Scheduler!$AB$12, "N/A", IF(MAX(Scheduler!$AC$26:$AC$35)&gt;MAX(Scheduler!$AC$36:$AC$61),  INDEX(Scheduler!$AA$34:$AA$63,MATCH((Q30+0.2),Scheduler!$AC$34:$AC$63,-1)), INDEX(Scheduler!$AA$36:$AA$63,MATCH((Q30+0.2),Scheduler!$AC$36:$AC$63,-1)))),"")</f>
        <v>N/A</v>
      </c>
      <c r="Q30" s="75">
        <v>8</v>
      </c>
      <c r="R30" s="72"/>
      <c r="S30" s="74" t="str">
        <f>IFERROR(IF(Cuts!T30+0.49&gt;Scheduler!$AG$12, "N/A", IF(MAX(Scheduler!$AH$26:$AH$35)&gt;MAX(Scheduler!$AH$36:$AH$61),  INDEX(Scheduler!$AF$34:$AF$59,MATCH((T30+0.2),Scheduler!$AH$34:$AH$59,-1)), INDEX(Scheduler!$AF$36:$AF$59,MATCH((T30+0.2),Scheduler!$AH$36:$AH$59,-1)))),"")</f>
        <v>N/A</v>
      </c>
      <c r="T30" s="75">
        <v>8</v>
      </c>
    </row>
    <row r="31" spans="1:20" x14ac:dyDescent="0.25">
      <c r="A31" s="74" t="str">
        <f>IFERROR(IF(Cuts!B31+0.49&gt;Scheduler!$C$12, "N/A", IF(MAX(Scheduler!$D$26:$D$35)&gt;MAX(Scheduler!$D$36:$D$61),  INDEX(Scheduler!$B$34:$B$59,MATCH((B31+0.2),Scheduler!$D$34:$D$59,-1)), INDEX(Scheduler!$B$36:$B$59,MATCH((B31+0.2),Scheduler!$D$36:$D$59,-1)))),"")</f>
        <v>N/A</v>
      </c>
      <c r="B31" s="75">
        <v>7</v>
      </c>
      <c r="C31" s="72"/>
      <c r="D31" s="74" t="str">
        <f>IFERROR(IF(Cuts!E31+0.49&gt;Scheduler!$H$12, "N/A", IF(MAX(Scheduler!I29:I38)&gt;MAX(Scheduler!I39:I64),  INDEX(Scheduler!$G$34:$G$59,MATCH((E31+0.2),Scheduler!$I$34:$I$59,-1)), INDEX(Scheduler!$G$36:$G$59,MATCH((E31+0.2),Scheduler!$I$36:$I$59,-1)))),"")</f>
        <v>N/A</v>
      </c>
      <c r="E31" s="75">
        <v>7</v>
      </c>
      <c r="F31" s="72"/>
      <c r="G31" s="74" t="str">
        <f>IFERROR(IF(Cuts!H31+0.49&gt;Scheduler!$M$12, "N/A", IF(MAX(Scheduler!N29:N38)&gt;MAX(Scheduler!N39:N64),  INDEX(Scheduler!$L$34:$L$59,MATCH((H31+0.2),Scheduler!$N$34:$N$59,-1)), INDEX(Scheduler!$L$36:$L$59,MATCH((H31+0.2),Scheduler!$N$36:$N$59,-1)))),"")</f>
        <v>N/A</v>
      </c>
      <c r="H31" s="75">
        <v>7</v>
      </c>
      <c r="I31" s="72"/>
      <c r="J31" s="74" t="str">
        <f>IFERROR(IF(Cuts!K31+0.49&gt;Scheduler!$R$12, "N/A", IF(MAX(Scheduler!S29:S38)&gt;MAX(Scheduler!S39:S64),  INDEX(Scheduler!$Q$34:$Q$59,MATCH((K31+0.2),Scheduler!$S$34:$S$59,-1)), INDEX(Scheduler!$Q$36:$Q$59,MATCH((K31+0.2),Scheduler!$S$36:$S$59,-1)))),"")</f>
        <v>N/A</v>
      </c>
      <c r="K31" s="75">
        <v>7</v>
      </c>
      <c r="L31" s="72"/>
      <c r="M31" s="74" t="str">
        <f>IFERROR(IF(Cuts!N31+0.49&gt;Scheduler!$W$12, "N/A", IF(MAX(Scheduler!X29:X38)&gt;MAX(Scheduler!X39:X64),  INDEX(Scheduler!$V$34:$V$63,MATCH((N31+0.2),Scheduler!$X$34:$X$63,-1)), INDEX(Scheduler!$V$36:$V$59,MATCH((N31+0.2),Scheduler!$X$36:$X$63,-1)))),"")</f>
        <v>N/A</v>
      </c>
      <c r="N31" s="75">
        <v>7</v>
      </c>
      <c r="O31" s="72"/>
      <c r="P31" s="74" t="str">
        <f>IFERROR(IF(Cuts!Q31+0.49&gt;Scheduler!$AB$12, "N/A", IF(MAX(Scheduler!$AC$26:$AC$35)&gt;MAX(Scheduler!$AC$36:$AC$61),  INDEX(Scheduler!$AA$34:$AA$63,MATCH((Q31+0.2),Scheduler!$AC$34:$AC$63,-1)), INDEX(Scheduler!$AA$36:$AA$63,MATCH((Q31+0.2),Scheduler!$AC$36:$AC$63,-1)))),"")</f>
        <v>N/A</v>
      </c>
      <c r="Q31" s="75">
        <v>7</v>
      </c>
      <c r="R31" s="72"/>
      <c r="S31" s="74" t="str">
        <f>IFERROR(IF(Cuts!T31+0.49&gt;Scheduler!$AG$12, "N/A", IF(MAX(Scheduler!$AH$26:$AH$35)&gt;MAX(Scheduler!$AH$36:$AH$61),  INDEX(Scheduler!$AF$34:$AF$59,MATCH((T31+0.2),Scheduler!$AH$34:$AH$59,-1)), INDEX(Scheduler!$AF$36:$AF$59,MATCH((T31+0.2),Scheduler!$AH$36:$AH$59,-1)))),"")</f>
        <v>N/A</v>
      </c>
      <c r="T31" s="75">
        <v>7</v>
      </c>
    </row>
    <row r="32" spans="1:20" x14ac:dyDescent="0.25">
      <c r="A32" s="74" t="str">
        <f>IFERROR(IF(Cuts!B32+0.49&gt;Scheduler!$C$12, "N/A", IF(MAX(Scheduler!$D$26:$D$35)&gt;MAX(Scheduler!$D$36:$D$61),  INDEX(Scheduler!$B$34:$B$59,MATCH((B32+0.2),Scheduler!$D$34:$D$59,-1)), INDEX(Scheduler!$B$36:$B$59,MATCH((B32+0.2),Scheduler!$D$36:$D$59,-1)))),"")</f>
        <v>N/A</v>
      </c>
      <c r="B32" s="75">
        <v>6</v>
      </c>
      <c r="C32" s="72"/>
      <c r="D32" s="74" t="str">
        <f>IFERROR(IF(Cuts!E32+0.49&gt;Scheduler!$H$12, "N/A", IF(MAX(Scheduler!I30:I39)&gt;MAX(Scheduler!I40:I65),  INDEX(Scheduler!$G$34:$G$59,MATCH((E32+0.2),Scheduler!$I$34:$I$59,-1)), INDEX(Scheduler!$G$36:$G$59,MATCH((E32+0.2),Scheduler!$I$36:$I$59,-1)))),"")</f>
        <v>N/A</v>
      </c>
      <c r="E32" s="75">
        <v>6</v>
      </c>
      <c r="F32" s="72"/>
      <c r="G32" s="74" t="str">
        <f>IFERROR(IF(Cuts!H32+0.49&gt;Scheduler!$M$12, "N/A", IF(MAX(Scheduler!N30:N39)&gt;MAX(Scheduler!N40:N65),  INDEX(Scheduler!$L$34:$L$59,MATCH((H32+0.2),Scheduler!$N$34:$N$59,-1)), INDEX(Scheduler!$L$36:$L$59,MATCH((H32+0.2),Scheduler!$N$36:$N$59,-1)))),"")</f>
        <v>N/A</v>
      </c>
      <c r="H32" s="75">
        <v>6</v>
      </c>
      <c r="I32" s="72"/>
      <c r="J32" s="74" t="str">
        <f>IFERROR(IF(Cuts!K32+0.49&gt;Scheduler!$R$12, "N/A", IF(MAX(Scheduler!S30:S39)&gt;MAX(Scheduler!S40:S65),  INDEX(Scheduler!$Q$34:$Q$59,MATCH((K32+0.2),Scheduler!$S$34:$S$59,-1)), INDEX(Scheduler!$Q$36:$Q$59,MATCH((K32+0.2),Scheduler!$S$36:$S$59,-1)))),"")</f>
        <v>N/A</v>
      </c>
      <c r="K32" s="75">
        <v>6</v>
      </c>
      <c r="L32" s="72"/>
      <c r="M32" s="74" t="str">
        <f>IFERROR(IF(Cuts!N32+0.49&gt;Scheduler!$W$12, "N/A", IF(MAX(Scheduler!X30:X39)&gt;MAX(Scheduler!X40:X65),  INDEX(Scheduler!$V$34:$V$63,MATCH((N32+0.2),Scheduler!$X$34:$X$63,-1)), INDEX(Scheduler!$V$36:$V$59,MATCH((N32+0.2),Scheduler!$X$36:$X$63,-1)))),"")</f>
        <v>N/A</v>
      </c>
      <c r="N32" s="75">
        <v>6</v>
      </c>
      <c r="O32" s="72"/>
      <c r="P32" s="74" t="str">
        <f>IFERROR(IF(Cuts!Q32+0.49&gt;Scheduler!$AB$12, "N/A", IF(MAX(Scheduler!$AC$26:$AC$35)&gt;MAX(Scheduler!$AC$36:$AC$61),  INDEX(Scheduler!$AA$34:$AA$63,MATCH((Q32+0.2),Scheduler!$AC$34:$AC$63,-1)), INDEX(Scheduler!$AA$36:$AA$63,MATCH((Q32+0.2),Scheduler!$AC$36:$AC$63,-1)))),"")</f>
        <v>N/A</v>
      </c>
      <c r="Q32" s="75">
        <v>6</v>
      </c>
      <c r="R32" s="72"/>
      <c r="S32" s="74" t="str">
        <f>IFERROR(IF(Cuts!T32+0.49&gt;Scheduler!$AG$12, "N/A", IF(MAX(Scheduler!$AH$26:$AH$35)&gt;MAX(Scheduler!$AH$36:$AH$61),  INDEX(Scheduler!$AF$34:$AF$59,MATCH((T32+0.2),Scheduler!$AH$34:$AH$59,-1)), INDEX(Scheduler!$AF$36:$AF$59,MATCH((T32+0.2),Scheduler!$AH$36:$AH$59,-1)))),"")</f>
        <v>N/A</v>
      </c>
      <c r="T32" s="75">
        <v>6</v>
      </c>
    </row>
    <row r="33" spans="1:20" x14ac:dyDescent="0.25">
      <c r="A33" s="74" t="str">
        <f>IFERROR(IF(Cuts!B33+0.49&gt;Scheduler!$C$12, "N/A", IF(MAX(Scheduler!$D$26:$D$35)&gt;MAX(Scheduler!$D$36:$D$61),  INDEX(Scheduler!$B$34:$B$59,MATCH((B33+0.2),Scheduler!$D$34:$D$59,-1)), INDEX(Scheduler!$B$36:$B$59,MATCH((B33+0.2),Scheduler!$D$36:$D$59,-1)))),"")</f>
        <v>N/A</v>
      </c>
      <c r="B33" s="75">
        <v>5</v>
      </c>
      <c r="D33" s="74" t="str">
        <f>IFERROR(IF(Cuts!E33+0.49&gt;Scheduler!$H$12, "N/A", IF(MAX(Scheduler!I31:I40)&gt;MAX(Scheduler!I41:I66),  INDEX(Scheduler!$G$34:$G$59,MATCH((E33+0.2),Scheduler!$I$34:$I$59,-1)), INDEX(Scheduler!$G$36:$G$59,MATCH((E33+0.2),Scheduler!$I$36:$I$59,-1)))),"")</f>
        <v>N/A</v>
      </c>
      <c r="E33" s="75">
        <v>5</v>
      </c>
      <c r="G33" s="74" t="str">
        <f>IFERROR(IF(Cuts!H33+0.49&gt;Scheduler!$M$12, "N/A", IF(MAX(Scheduler!N31:N40)&gt;MAX(Scheduler!N41:N66),  INDEX(Scheduler!$L$34:$L$59,MATCH((H33+0.2),Scheduler!$N$34:$N$59,-1)), INDEX(Scheduler!$L$36:$L$59,MATCH((H33+0.2),Scheduler!$N$36:$N$59,-1)))),"")</f>
        <v>N/A</v>
      </c>
      <c r="H33" s="75">
        <v>5</v>
      </c>
      <c r="J33" s="74" t="str">
        <f>IFERROR(IF(Cuts!K33+0.49&gt;Scheduler!$R$12, "N/A", IF(MAX(Scheduler!S31:S40)&gt;MAX(Scheduler!S41:S66),  INDEX(Scheduler!$Q$34:$Q$59,MATCH((K33+0.2),Scheduler!$S$34:$S$59,-1)), INDEX(Scheduler!$Q$36:$Q$59,MATCH((K33+0.2),Scheduler!$S$36:$S$59,-1)))),"")</f>
        <v>N/A</v>
      </c>
      <c r="K33" s="75">
        <v>5</v>
      </c>
      <c r="M33" s="74" t="str">
        <f>IFERROR(IF(Cuts!N33+0.49&gt;Scheduler!$W$12, "N/A", IF(MAX(Scheduler!X31:X40)&gt;MAX(Scheduler!X41:X66),  INDEX(Scheduler!$V$34:$V$63,MATCH((N33+0.2),Scheduler!$X$34:$X$63,-1)), INDEX(Scheduler!$V$36:$V$59,MATCH((N33+0.2),Scheduler!$X$36:$X$63,-1)))),"")</f>
        <v>N/A</v>
      </c>
      <c r="N33" s="75">
        <v>5</v>
      </c>
      <c r="P33" s="74" t="str">
        <f>IFERROR(IF(Cuts!Q33+0.49&gt;Scheduler!$AB$12, "N/A", IF(MAX(Scheduler!$AC$26:$AC$35)&gt;MAX(Scheduler!$AC$36:$AC$61),  INDEX(Scheduler!$AA$34:$AA$63,MATCH((Q33+0.2),Scheduler!$AC$34:$AC$63,-1)), INDEX(Scheduler!$AA$36:$AA$63,MATCH((Q33+0.2),Scheduler!$AC$36:$AC$63,-1)))),"")</f>
        <v>N/A</v>
      </c>
      <c r="Q33" s="75">
        <v>5</v>
      </c>
      <c r="S33" s="74" t="str">
        <f>IFERROR(IF(Cuts!T33+0.49&gt;Scheduler!$AG$12, "N/A", IF(MAX(Scheduler!$AH$26:$AH$35)&gt;MAX(Scheduler!$AH$36:$AH$61),  INDEX(Scheduler!$AF$34:$AF$59,MATCH((T33+0.2),Scheduler!$AH$34:$AH$59,-1)), INDEX(Scheduler!$AF$36:$AF$59,MATCH((T33+0.2),Scheduler!$AH$36:$AH$59,-1)))),"")</f>
        <v>N/A</v>
      </c>
      <c r="T33" s="75">
        <v>5</v>
      </c>
    </row>
    <row r="34" spans="1:20" x14ac:dyDescent="0.25">
      <c r="A34" s="74" t="str">
        <f>IFERROR(IF(Cuts!B34+0.49&gt;Scheduler!$C$12, "N/A", IF(MAX(Scheduler!$D$26:$D$35)&gt;MAX(Scheduler!$D$36:$D$61),  INDEX(Scheduler!$B$34:$B$59,MATCH((B34+0.2),Scheduler!$D$34:$D$59,-1)), INDEX(Scheduler!$B$36:$B$59,MATCH((B34+0.2),Scheduler!$D$36:$D$59,-1)))),"")</f>
        <v>N/A</v>
      </c>
      <c r="B34" s="75">
        <v>4</v>
      </c>
      <c r="D34" s="74" t="str">
        <f>IFERROR(IF(Cuts!E34+0.49&gt;Scheduler!$H$12, "N/A", IF(MAX(Scheduler!I32:I41)&gt;MAX(Scheduler!I42:I67),  INDEX(Scheduler!$G$34:$G$59,MATCH((E34+0.2),Scheduler!$I$34:$I$59,-1)), INDEX(Scheduler!$G$36:$G$59,MATCH((E34+0.2),Scheduler!$I$36:$I$59,-1)))),"")</f>
        <v>N/A</v>
      </c>
      <c r="E34" s="75">
        <v>4</v>
      </c>
      <c r="G34" s="74" t="str">
        <f>IFERROR(IF(Cuts!H34+0.49&gt;Scheduler!$M$12, "N/A", IF(MAX(Scheduler!N32:N41)&gt;MAX(Scheduler!N42:N67),  INDEX(Scheduler!$L$34:$L$59,MATCH((H34+0.2),Scheduler!$N$34:$N$59,-1)), INDEX(Scheduler!$L$36:$L$59,MATCH((H34+0.2),Scheduler!$N$36:$N$59,-1)))),"")</f>
        <v>N/A</v>
      </c>
      <c r="H34" s="75">
        <v>4</v>
      </c>
      <c r="J34" s="74" t="str">
        <f>IFERROR(IF(Cuts!K34+0.49&gt;Scheduler!$R$12, "N/A", IF(MAX(Scheduler!S32:S41)&gt;MAX(Scheduler!S42:S67),  INDEX(Scheduler!$Q$34:$Q$59,MATCH((K34+0.2),Scheduler!$S$34:$S$59,-1)), INDEX(Scheduler!$Q$36:$Q$59,MATCH((K34+0.2),Scheduler!$S$36:$S$59,-1)))),"")</f>
        <v>N/A</v>
      </c>
      <c r="K34" s="75">
        <v>4</v>
      </c>
      <c r="M34" s="74">
        <f>IFERROR(IF(Cuts!N34+0.49&gt;Scheduler!$W$12, "N/A", IF(MAX(Scheduler!X32:X41)&gt;MAX(Scheduler!X42:X67),  INDEX(Scheduler!$V$34:$V$63,MATCH((N34+0.2),Scheduler!$X$34:$X$63,-1)), INDEX(Scheduler!$V$36:$V$59,MATCH((N34+0.2),Scheduler!$X$36:$X$63,-1)))),"")</f>
        <v>0.79178666666666619</v>
      </c>
      <c r="N34" s="75">
        <v>4</v>
      </c>
      <c r="P34" s="74" t="str">
        <f>IFERROR(IF(Cuts!Q34+0.49&gt;Scheduler!$AB$12, "N/A", IF(MAX(Scheduler!$AC$26:$AC$35)&gt;MAX(Scheduler!$AC$36:$AC$61),  INDEX(Scheduler!$AA$34:$AA$63,MATCH((Q34+0.2),Scheduler!$AC$34:$AC$63,-1)), INDEX(Scheduler!$AA$36:$AA$63,MATCH((Q34+0.2),Scheduler!$AC$36:$AC$63,-1)))),"")</f>
        <v>N/A</v>
      </c>
      <c r="Q34" s="75">
        <v>4</v>
      </c>
      <c r="S34" s="74" t="str">
        <f>IFERROR(IF(Cuts!T34+0.49&gt;Scheduler!$AG$12, "N/A", IF(MAX(Scheduler!$AH$26:$AH$35)&gt;MAX(Scheduler!$AH$36:$AH$61),  INDEX(Scheduler!$AF$34:$AF$59,MATCH((T34+0.2),Scheduler!$AH$34:$AH$59,-1)), INDEX(Scheduler!$AF$36:$AF$59,MATCH((T34+0.2),Scheduler!$AH$36:$AH$59,-1)))),"")</f>
        <v>N/A</v>
      </c>
      <c r="T34" s="75">
        <v>4</v>
      </c>
    </row>
    <row r="35" spans="1:20" x14ac:dyDescent="0.25">
      <c r="A35" s="74" t="str">
        <f>IFERROR(IF(Cuts!B35+0.49&gt;Scheduler!$C$12, "N/A", IF(MAX(Scheduler!$D$26:$D$35)&gt;MAX(Scheduler!$D$36:$D$61),  INDEX(Scheduler!$B$34:$B$59,MATCH((B35+0.2),Scheduler!$D$34:$D$59,-1)), INDEX(Scheduler!$B$36:$B$59,MATCH((B35+0.2),Scheduler!$D$36:$D$59,-1)))),"")</f>
        <v>N/A</v>
      </c>
      <c r="B35" s="75">
        <v>3</v>
      </c>
      <c r="D35" s="74" t="str">
        <f>IFERROR(IF(Cuts!E35+0.49&gt;Scheduler!$H$12, "N/A", IF(MAX(Scheduler!I33:I42)&gt;MAX(Scheduler!I43:I68),  INDEX(Scheduler!$G$34:$G$59,MATCH((E35+0.2),Scheduler!$I$34:$I$59,-1)), INDEX(Scheduler!$G$36:$G$59,MATCH((E35+0.2),Scheduler!$I$36:$I$59,-1)))),"")</f>
        <v>N/A</v>
      </c>
      <c r="E35" s="75">
        <v>3</v>
      </c>
      <c r="G35" s="74" t="str">
        <f>IFERROR(IF(Cuts!H35+0.49&gt;Scheduler!$M$12, "N/A", IF(MAX(Scheduler!N33:N42)&gt;MAX(Scheduler!N43:N68),  INDEX(Scheduler!$L$34:$L$59,MATCH((H35+0.2),Scheduler!$N$34:$N$59,-1)), INDEX(Scheduler!$L$36:$L$59,MATCH((H35+0.2),Scheduler!$N$36:$N$59,-1)))),"")</f>
        <v>N/A</v>
      </c>
      <c r="H35" s="75">
        <v>3</v>
      </c>
      <c r="J35" s="74" t="str">
        <f>IFERROR(IF(Cuts!K35+0.49&gt;Scheduler!$R$12, "N/A", IF(MAX(Scheduler!S33:S42)&gt;MAX(Scheduler!S43:S68),  INDEX(Scheduler!$Q$34:$Q$59,MATCH((K35+0.2),Scheduler!$S$34:$S$59,-1)), INDEX(Scheduler!$Q$36:$Q$59,MATCH((K35+0.2),Scheduler!$S$36:$S$59,-1)))),"")</f>
        <v>N/A</v>
      </c>
      <c r="K35" s="75">
        <v>3</v>
      </c>
      <c r="M35" s="74">
        <f>IFERROR(IF(Cuts!N35+0.49&gt;Scheduler!$W$12, "N/A", IF(MAX(Scheduler!X33:X42)&gt;MAX(Scheduler!X43:X68),  INDEX(Scheduler!$V$34:$V$63,MATCH((N35+0.2),Scheduler!$X$34:$X$63,-1)), INDEX(Scheduler!$V$36:$V$59,MATCH((N35+0.2),Scheduler!$X$36:$X$63,-1)))),"")</f>
        <v>0.80220666666666618</v>
      </c>
      <c r="N35" s="75">
        <v>3</v>
      </c>
      <c r="P35" s="74">
        <f>IFERROR(IF(Cuts!Q35+0.49&gt;Scheduler!$AB$12, "N/A", IF(MAX(Scheduler!$AC$26:$AC$35)&gt;MAX(Scheduler!$AC$36:$AC$61),  INDEX(Scheduler!$AA$34:$AA$63,MATCH((Q35+0.2),Scheduler!$AC$34:$AC$63,-1)), INDEX(Scheduler!$AA$36:$AA$63,MATCH((Q35+0.2),Scheduler!$AC$36:$AC$63,-1)))),"")</f>
        <v>0.79178666666666619</v>
      </c>
      <c r="Q35" s="75">
        <v>3</v>
      </c>
      <c r="S35" s="74" t="str">
        <f>IFERROR(IF(Cuts!T35+0.49&gt;Scheduler!$AG$12, "N/A", IF(MAX(Scheduler!$AH$26:$AH$35)&gt;MAX(Scheduler!$AH$36:$AH$61),  INDEX(Scheduler!$AF$34:$AF$59,MATCH((T35+0.2),Scheduler!$AH$34:$AH$59,-1)), INDEX(Scheduler!$AF$36:$AF$59,MATCH((T35+0.2),Scheduler!$AH$36:$AH$59,-1)))),"")</f>
        <v>N/A</v>
      </c>
      <c r="T35" s="75">
        <v>3</v>
      </c>
    </row>
    <row r="36" spans="1:20" x14ac:dyDescent="0.25">
      <c r="A36" s="74" t="str">
        <f>IFERROR(IF(Cuts!B36+0.49&gt;Scheduler!$C$12, "N/A", IF(MAX(Scheduler!$D$26:$D$35)&gt;MAX(Scheduler!$D$36:$D$61),  INDEX(Scheduler!$B$34:$B$59,MATCH((B36+0.2),Scheduler!$D$34:$D$59,-1)), INDEX(Scheduler!$B$36:$B$59,MATCH((B36+0.2),Scheduler!$D$36:$D$59,-1)))),"")</f>
        <v>N/A</v>
      </c>
      <c r="B36" s="75">
        <v>2</v>
      </c>
      <c r="D36" s="74" t="str">
        <f>IFERROR(IF(Cuts!E36+0.49&gt;Scheduler!$H$12, "N/A", IF(MAX(Scheduler!I34:I43)&gt;MAX(Scheduler!I44:I69),  INDEX(Scheduler!$G$34:$G$59,MATCH((E36+0.2),Scheduler!$I$34:$I$59,-1)), INDEX(Scheduler!$G$36:$G$59,MATCH((E36+0.2),Scheduler!$I$36:$I$59,-1)))),"")</f>
        <v>N/A</v>
      </c>
      <c r="E36" s="75">
        <v>2</v>
      </c>
      <c r="G36" s="74">
        <f>IFERROR(IF(Cuts!H36+0.49&gt;Scheduler!$M$12, "N/A", IF(MAX(Scheduler!N34:N43)&gt;MAX(Scheduler!N44:N69),  INDEX(Scheduler!$L$34:$L$59,MATCH((H36+0.2),Scheduler!$N$34:$N$59,-1)), INDEX(Scheduler!$L$36:$L$59,MATCH((H36+0.2),Scheduler!$N$36:$N$59,-1)))),"")</f>
        <v>0.77094666666666622</v>
      </c>
      <c r="H36" s="75">
        <v>2</v>
      </c>
      <c r="J36" s="74" t="str">
        <f>IFERROR(IF(Cuts!K36+0.49&gt;Scheduler!$R$12, "N/A", IF(MAX(Scheduler!S34:S43)&gt;MAX(Scheduler!S44:S69),  INDEX(Scheduler!$Q$34:$Q$59,MATCH((K36+0.2),Scheduler!$S$34:$S$59,-1)), INDEX(Scheduler!$Q$36:$Q$59,MATCH((K36+0.2),Scheduler!$S$36:$S$59,-1)))),"")</f>
        <v/>
      </c>
      <c r="K36" s="75">
        <v>2</v>
      </c>
      <c r="M36" s="74">
        <f>IFERROR(IF(Cuts!N36+0.49&gt;Scheduler!$W$12, "N/A", IF(MAX(Scheduler!X34:X43)&gt;MAX(Scheduler!X44:X69),  INDEX(Scheduler!$V$34:$V$63,MATCH((N36+0.2),Scheduler!$X$34:$X$63,-1)), INDEX(Scheduler!$V$36:$V$59,MATCH((N36+0.2),Scheduler!$X$36:$X$63,-1)))),"")</f>
        <v>0.84388666666666612</v>
      </c>
      <c r="N36" s="75">
        <v>2</v>
      </c>
      <c r="P36" s="74">
        <f>IFERROR(IF(Cuts!Q36+0.49&gt;Scheduler!$AB$12, "N/A", IF(MAX(Scheduler!$AC$26:$AC$35)&gt;MAX(Scheduler!$AC$36:$AC$61),  INDEX(Scheduler!$AA$34:$AA$63,MATCH((Q36+0.2),Scheduler!$AC$34:$AC$63,-1)), INDEX(Scheduler!$AA$36:$AA$63,MATCH((Q36+0.2),Scheduler!$AC$36:$AC$63,-1)))),"")</f>
        <v>0.83346666666666613</v>
      </c>
      <c r="Q36" s="75">
        <v>2</v>
      </c>
      <c r="S36" s="74">
        <f>IFERROR(IF(Cuts!T36+0.49&gt;Scheduler!$AG$12, "N/A", IF(MAX(Scheduler!$AH$26:$AH$35)&gt;MAX(Scheduler!$AH$36:$AH$61),  INDEX(Scheduler!$AF$34:$AF$59,MATCH((T36+0.2),Scheduler!$AH$34:$AH$59,-1)), INDEX(Scheduler!$AF$36:$AF$59,MATCH((T36+0.2),Scheduler!$AH$36:$AH$59,-1)))),"")</f>
        <v>0.81262666666666616</v>
      </c>
      <c r="T36" s="75">
        <v>2</v>
      </c>
    </row>
    <row r="37" spans="1:20" ht="15.75" thickBot="1" x14ac:dyDescent="0.3">
      <c r="A37" s="78">
        <f>IFERROR(IF(Cuts!B37+0.49&gt;Scheduler!$C$12, "N/A", IF(MAX(Scheduler!$D$26:$D$35)&gt;MAX(Scheduler!$D$36:$D$61),  INDEX(Scheduler!$B$34:$B$59,MATCH((B37+0.2),Scheduler!$D$34:$D$59,-1)), INDEX(Scheduler!$B$36:$B$59,MATCH((B37+0.2),Scheduler!$D$36:$D$59,-1)))),"")</f>
        <v>0.80220666666666618</v>
      </c>
      <c r="B37" s="77">
        <v>1</v>
      </c>
      <c r="D37" s="76">
        <f>IFERROR(IF(Cuts!E37+0.49&gt;Scheduler!$H$12, "N/A", IF(MAX(Scheduler!I35:I44)&gt;MAX(Scheduler!I45:I70),  INDEX(Scheduler!$G$34:$G$59,MATCH((E37+0.2),Scheduler!$I$34:$I$59,-1)), INDEX(Scheduler!$G$36:$G$59,MATCH((E37+0.2),Scheduler!$I$36:$I$59,-1)))),"")</f>
        <v>0.82304666666666615</v>
      </c>
      <c r="E37" s="77">
        <v>1</v>
      </c>
      <c r="G37" s="78">
        <f>IFERROR(IF(Cuts!H37+0.49&gt;Scheduler!$M$12, "N/A", IF(MAX(Scheduler!N35:N44)&gt;MAX(Scheduler!N45:N70),  INDEX(Scheduler!$L$34:$L$59,MATCH((H37+0.2),Scheduler!$N$34:$N$59,-1)), INDEX(Scheduler!$L$36:$L$59,MATCH((H37+0.2),Scheduler!$N$36:$N$59,-1)))),"")</f>
        <v>0.83346666666666613</v>
      </c>
      <c r="H37" s="77">
        <v>1</v>
      </c>
      <c r="J37" s="78">
        <f>IFERROR(IF(Cuts!K37+0.49&gt;Scheduler!$R$12, "N/A", IF(MAX(Scheduler!S35:S44)&gt;MAX(Scheduler!S45:S70),  INDEX(Scheduler!$Q$34:$Q$59,MATCH((K37+0.2),Scheduler!$S$34:$S$59,-1)), INDEX(Scheduler!$Q$36:$Q$59,MATCH((K37+0.2),Scheduler!$S$36:$S$59,-1)))),"")</f>
        <v>0.84388666666666612</v>
      </c>
      <c r="K37" s="77">
        <v>1</v>
      </c>
      <c r="M37" s="78">
        <f>IFERROR(IF(Cuts!N37+0.49&gt;Scheduler!$W$12, "N/A", IF(MAX(Scheduler!X35:X44)&gt;MAX(Scheduler!X45:X70),  INDEX(Scheduler!$V$34:$V$63,MATCH((N37+0.2),Scheduler!$X$34:$X$63,-1)), INDEX(Scheduler!$V$36:$V$59,MATCH((N37+0.2),Scheduler!$X$36:$X$63,-1)))),"")</f>
        <v>0.91682666666666601</v>
      </c>
      <c r="N37" s="77">
        <v>1</v>
      </c>
      <c r="P37" s="78">
        <f>IFERROR(IF(Cuts!Q37+0.49&gt;Scheduler!$AB$12, "N/A", IF(MAX(Scheduler!$AC$26:$AC$35)&gt;MAX(Scheduler!$AC$36:$AC$61),  INDEX(Scheduler!$AA$34:$AA$63,MATCH((Q37+0.2),Scheduler!$AC$34:$AC$63,-1)), INDEX(Scheduler!$AA$36:$AA$63,MATCH((Q37+0.2),Scheduler!$AC$36:$AC$63,-1)))),"")</f>
        <v>0.86472666666666609</v>
      </c>
      <c r="Q37" s="77">
        <v>1</v>
      </c>
      <c r="S37" s="78">
        <f>IFERROR(IF(Cuts!T37+0.49&gt;Scheduler!$AG$12, "N/A", IF(MAX(Scheduler!$AH$26:$AH$35)&gt;MAX(Scheduler!$AH$36:$AH$61),  INDEX(Scheduler!$AF$34:$AF$59,MATCH((T37+0.2),Scheduler!$AH$34:$AH$59,-1)), INDEX(Scheduler!$AF$36:$AF$59,MATCH((T37+0.2),Scheduler!$AH$36:$AH$59,-1)))),"")</f>
        <v>0.84388666666666612</v>
      </c>
      <c r="T37" s="77">
        <v>1</v>
      </c>
    </row>
    <row r="38" spans="1:20" ht="15.75" thickTop="1" x14ac:dyDescent="0.25">
      <c r="D38" s="79"/>
    </row>
  </sheetData>
  <mergeCells count="14">
    <mergeCell ref="S1:T1"/>
    <mergeCell ref="A1:B1"/>
    <mergeCell ref="D1:E1"/>
    <mergeCell ref="G1:H1"/>
    <mergeCell ref="J1:K1"/>
    <mergeCell ref="M1:N1"/>
    <mergeCell ref="P1:Q1"/>
    <mergeCell ref="P25:Q25"/>
    <mergeCell ref="S25:T25"/>
    <mergeCell ref="M25:N25"/>
    <mergeCell ref="A25:B25"/>
    <mergeCell ref="D25:E25"/>
    <mergeCell ref="G25:H25"/>
    <mergeCell ref="J25:K25"/>
  </mergeCells>
  <pageMargins left="0.7" right="0.7" top="0.75" bottom="0.75" header="0.3" footer="0.3"/>
  <pageSetup scale="88" orientation="landscape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2"/>
  <sheetViews>
    <sheetView topLeftCell="A23" zoomScaleNormal="100" workbookViewId="0">
      <selection activeCell="AF32" sqref="AF32"/>
    </sheetView>
  </sheetViews>
  <sheetFormatPr defaultRowHeight="15" x14ac:dyDescent="0.25"/>
  <cols>
    <col min="1" max="1" width="1.7109375" style="7" customWidth="1"/>
    <col min="2" max="2" width="9.140625" style="7" bestFit="1" customWidth="1"/>
    <col min="3" max="4" width="4.7109375" style="7" customWidth="1"/>
    <col min="5" max="6" width="1.7109375" style="7" customWidth="1"/>
    <col min="7" max="7" width="9.140625" style="7" customWidth="1"/>
    <col min="8" max="9" width="4.7109375" style="7" customWidth="1"/>
    <col min="10" max="11" width="1.7109375" style="7" customWidth="1"/>
    <col min="12" max="12" width="9.140625" style="7" customWidth="1"/>
    <col min="13" max="14" width="4.7109375" style="7" customWidth="1"/>
    <col min="15" max="16" width="1.7109375" style="7" customWidth="1"/>
    <col min="17" max="17" width="9.140625" style="7" customWidth="1"/>
    <col min="18" max="19" width="4.7109375" style="7" customWidth="1"/>
    <col min="20" max="21" width="1.7109375" style="7" customWidth="1"/>
    <col min="22" max="22" width="9.140625" style="7" customWidth="1"/>
    <col min="23" max="24" width="4.7109375" style="7" customWidth="1"/>
    <col min="25" max="26" width="1.7109375" style="7" customWidth="1"/>
    <col min="27" max="27" width="9.140625" style="7" customWidth="1"/>
    <col min="28" max="29" width="4.7109375" style="7" customWidth="1"/>
    <col min="30" max="31" width="1.7109375" style="7" customWidth="1"/>
    <col min="32" max="32" width="9.140625" style="7" customWidth="1"/>
    <col min="33" max="34" width="4.7109375" style="7" customWidth="1"/>
    <col min="35" max="35" width="1.7109375" style="7" customWidth="1"/>
    <col min="36" max="36" width="2.7109375" style="7" customWidth="1"/>
    <col min="37" max="37" width="13.42578125" style="7" customWidth="1"/>
    <col min="38" max="38" width="2.7109375" style="7" customWidth="1"/>
    <col min="39" max="39" width="13.28515625" style="7" customWidth="1"/>
    <col min="40" max="16384" width="9.140625" style="7"/>
  </cols>
  <sheetData>
    <row r="1" spans="1:35" ht="21" x14ac:dyDescent="0.35">
      <c r="A1" s="206" t="s">
        <v>25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</row>
    <row r="2" spans="1:35" ht="7.5" customHeight="1" thickBot="1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</row>
    <row r="3" spans="1:35" ht="30" customHeight="1" thickBot="1" x14ac:dyDescent="0.35">
      <c r="A3" s="19"/>
      <c r="B3" s="207" t="s">
        <v>9</v>
      </c>
      <c r="C3" s="208"/>
      <c r="D3" s="209"/>
      <c r="E3" s="19"/>
      <c r="F3" s="19"/>
      <c r="G3" s="207" t="s">
        <v>10</v>
      </c>
      <c r="H3" s="208"/>
      <c r="I3" s="209"/>
      <c r="J3" s="19"/>
      <c r="K3" s="19"/>
      <c r="L3" s="207" t="s">
        <v>11</v>
      </c>
      <c r="M3" s="208"/>
      <c r="N3" s="209"/>
      <c r="O3" s="19"/>
      <c r="P3" s="19"/>
      <c r="Q3" s="207" t="s">
        <v>12</v>
      </c>
      <c r="R3" s="208"/>
      <c r="S3" s="209"/>
      <c r="T3" s="19"/>
      <c r="U3" s="19"/>
      <c r="V3" s="207" t="s">
        <v>13</v>
      </c>
      <c r="W3" s="208"/>
      <c r="X3" s="209"/>
      <c r="Y3" s="19"/>
      <c r="Z3" s="19"/>
      <c r="AA3" s="207" t="s">
        <v>14</v>
      </c>
      <c r="AB3" s="208"/>
      <c r="AC3" s="209"/>
      <c r="AD3" s="19"/>
      <c r="AE3" s="19"/>
      <c r="AF3" s="207" t="s">
        <v>15</v>
      </c>
      <c r="AG3" s="208"/>
      <c r="AH3" s="209"/>
      <c r="AI3" s="19"/>
    </row>
    <row r="4" spans="1:35" ht="24.95" customHeight="1" x14ac:dyDescent="0.25">
      <c r="A4" s="20"/>
      <c r="B4" s="21" t="s">
        <v>16</v>
      </c>
      <c r="C4" s="195">
        <f>(MAX(Mon!$B$5:$B$24))*0.8</f>
        <v>1.6</v>
      </c>
      <c r="D4" s="196"/>
      <c r="E4" s="22"/>
      <c r="F4" s="20"/>
      <c r="G4" s="21" t="s">
        <v>16</v>
      </c>
      <c r="H4" s="195">
        <f>(MAX(Tues!$B$5:$B$24))*0.8</f>
        <v>1.92</v>
      </c>
      <c r="I4" s="196"/>
      <c r="J4" s="22"/>
      <c r="K4" s="20"/>
      <c r="L4" s="21" t="s">
        <v>16</v>
      </c>
      <c r="M4" s="195">
        <f>(MAX(Wed!$B$5:$B$24))*0.8</f>
        <v>1.7600000000000002</v>
      </c>
      <c r="N4" s="196"/>
      <c r="O4" s="22"/>
      <c r="P4" s="20"/>
      <c r="Q4" s="21" t="s">
        <v>16</v>
      </c>
      <c r="R4" s="195">
        <f>(MAX(Thur!$B$5:$B$24))*0.8</f>
        <v>1.92</v>
      </c>
      <c r="S4" s="196"/>
      <c r="T4" s="22"/>
      <c r="U4" s="20"/>
      <c r="V4" s="21" t="s">
        <v>16</v>
      </c>
      <c r="W4" s="195">
        <f>(MAX(Fri!$B$5:$B$24))*0.8</f>
        <v>2.08</v>
      </c>
      <c r="X4" s="196"/>
      <c r="Y4" s="22"/>
      <c r="Z4" s="20"/>
      <c r="AA4" s="21" t="s">
        <v>16</v>
      </c>
      <c r="AB4" s="195">
        <f>(MAX(Sat!$B$5:$B$24))*0.8</f>
        <v>2.4000000000000004</v>
      </c>
      <c r="AC4" s="196"/>
      <c r="AD4" s="22"/>
      <c r="AE4" s="20"/>
      <c r="AF4" s="21" t="s">
        <v>16</v>
      </c>
      <c r="AG4" s="195">
        <f>(MAX(Sun!$B$5:$B$24))*0.8</f>
        <v>3.04</v>
      </c>
      <c r="AH4" s="196"/>
      <c r="AI4" s="22"/>
    </row>
    <row r="5" spans="1:35" ht="24.95" customHeight="1" x14ac:dyDescent="0.25">
      <c r="A5" s="19"/>
      <c r="B5" s="21" t="s">
        <v>17</v>
      </c>
      <c r="C5" s="197">
        <f>MAX(Mon!$R$4:$R$23)</f>
        <v>1.34</v>
      </c>
      <c r="D5" s="198"/>
      <c r="E5" s="19"/>
      <c r="F5" s="19"/>
      <c r="G5" s="21" t="s">
        <v>17</v>
      </c>
      <c r="H5" s="197">
        <f>MAX(Tues!$R$4:$R$23)</f>
        <v>1</v>
      </c>
      <c r="I5" s="198"/>
      <c r="J5" s="19"/>
      <c r="K5" s="19"/>
      <c r="L5" s="21" t="s">
        <v>17</v>
      </c>
      <c r="M5" s="197">
        <f>MAX(Wed!$R$4:$R$23)</f>
        <v>1</v>
      </c>
      <c r="N5" s="198"/>
      <c r="O5" s="19"/>
      <c r="P5" s="19"/>
      <c r="Q5" s="21" t="s">
        <v>17</v>
      </c>
      <c r="R5" s="197">
        <f>MAX(Thur!$R$4:$R$23)</f>
        <v>1</v>
      </c>
      <c r="S5" s="198"/>
      <c r="T5" s="19"/>
      <c r="U5" s="19"/>
      <c r="V5" s="21" t="s">
        <v>17</v>
      </c>
      <c r="W5" s="197">
        <f>MAX(Fri!$R$4:$R$23)</f>
        <v>2.02</v>
      </c>
      <c r="X5" s="198"/>
      <c r="Y5" s="19"/>
      <c r="Z5" s="19"/>
      <c r="AA5" s="21" t="s">
        <v>17</v>
      </c>
      <c r="AB5" s="197">
        <f>MAX(Sat!$R$4:$R$23)</f>
        <v>1.6800000000000002</v>
      </c>
      <c r="AC5" s="198"/>
      <c r="AD5" s="19"/>
      <c r="AE5" s="19"/>
      <c r="AF5" s="21" t="s">
        <v>17</v>
      </c>
      <c r="AG5" s="197">
        <f>MAX(Sun!$R$4:$R$23)</f>
        <v>1.5100000000000002</v>
      </c>
      <c r="AH5" s="198"/>
      <c r="AI5" s="19"/>
    </row>
    <row r="6" spans="1:35" ht="7.5" customHeigh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</row>
    <row r="8" spans="1:35" ht="21" x14ac:dyDescent="0.35">
      <c r="A8" s="194" t="s">
        <v>24</v>
      </c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4"/>
    </row>
    <row r="9" spans="1:35" ht="7.5" customHeight="1" thickBot="1" x14ac:dyDescent="0.3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</row>
    <row r="10" spans="1:35" ht="30" customHeight="1" thickBot="1" x14ac:dyDescent="0.35">
      <c r="A10" s="23"/>
      <c r="B10" s="212" t="s">
        <v>9</v>
      </c>
      <c r="C10" s="213"/>
      <c r="D10" s="214"/>
      <c r="E10" s="23"/>
      <c r="F10" s="23"/>
      <c r="G10" s="212" t="s">
        <v>10</v>
      </c>
      <c r="H10" s="213"/>
      <c r="I10" s="214"/>
      <c r="J10" s="23"/>
      <c r="K10" s="23"/>
      <c r="L10" s="212" t="s">
        <v>11</v>
      </c>
      <c r="M10" s="213"/>
      <c r="N10" s="214"/>
      <c r="O10" s="23"/>
      <c r="P10" s="23"/>
      <c r="Q10" s="212" t="s">
        <v>12</v>
      </c>
      <c r="R10" s="213"/>
      <c r="S10" s="214"/>
      <c r="T10" s="23"/>
      <c r="U10" s="23"/>
      <c r="V10" s="212" t="s">
        <v>13</v>
      </c>
      <c r="W10" s="213"/>
      <c r="X10" s="214"/>
      <c r="Y10" s="23"/>
      <c r="Z10" s="23"/>
      <c r="AA10" s="212" t="s">
        <v>14</v>
      </c>
      <c r="AB10" s="213"/>
      <c r="AC10" s="214"/>
      <c r="AD10" s="23"/>
      <c r="AE10" s="23"/>
      <c r="AF10" s="212" t="s">
        <v>15</v>
      </c>
      <c r="AG10" s="213"/>
      <c r="AH10" s="214"/>
      <c r="AI10" s="23"/>
    </row>
    <row r="11" spans="1:35" ht="24.95" customHeight="1" x14ac:dyDescent="0.25">
      <c r="A11" s="23"/>
      <c r="B11" s="21" t="s">
        <v>16</v>
      </c>
      <c r="C11" s="195">
        <f>MAX(Mon!$B$28:$B$59)</f>
        <v>4.2</v>
      </c>
      <c r="D11" s="196"/>
      <c r="E11" s="23"/>
      <c r="F11" s="23"/>
      <c r="G11" s="21" t="s">
        <v>16</v>
      </c>
      <c r="H11" s="195">
        <f>MAX(Tues!$B$28:$B$59)</f>
        <v>4.2</v>
      </c>
      <c r="I11" s="196"/>
      <c r="J11" s="23"/>
      <c r="K11" s="23"/>
      <c r="L11" s="21" t="s">
        <v>16</v>
      </c>
      <c r="M11" s="195">
        <f>MAX(Wed!$B$28:$B$59)</f>
        <v>6.6</v>
      </c>
      <c r="N11" s="196"/>
      <c r="O11" s="23"/>
      <c r="P11" s="23"/>
      <c r="Q11" s="21" t="s">
        <v>16</v>
      </c>
      <c r="R11" s="195">
        <f>MAX(Thur!$B$28:$B$59)</f>
        <v>6.2</v>
      </c>
      <c r="S11" s="196"/>
      <c r="T11" s="23"/>
      <c r="U11" s="23"/>
      <c r="V11" s="21" t="s">
        <v>16</v>
      </c>
      <c r="W11" s="195">
        <f>MAX(Fri!$B$28:$B$59)</f>
        <v>10.199999999999999</v>
      </c>
      <c r="X11" s="196"/>
      <c r="Y11" s="23"/>
      <c r="Z11" s="23"/>
      <c r="AA11" s="21" t="s">
        <v>16</v>
      </c>
      <c r="AB11" s="195">
        <f>MAX(Sat!$B$28:$B$59)</f>
        <v>8.1999999999999993</v>
      </c>
      <c r="AC11" s="196"/>
      <c r="AD11" s="23"/>
      <c r="AE11" s="23"/>
      <c r="AF11" s="21" t="s">
        <v>16</v>
      </c>
      <c r="AG11" s="195">
        <f>MAX(Sun!$B$28:$B$59)</f>
        <v>6.4</v>
      </c>
      <c r="AH11" s="196"/>
      <c r="AI11" s="23"/>
    </row>
    <row r="12" spans="1:35" ht="24.95" customHeight="1" x14ac:dyDescent="0.25">
      <c r="A12" s="23"/>
      <c r="B12" s="21" t="s">
        <v>17</v>
      </c>
      <c r="C12" s="197">
        <f>MAX(Mon!$R$28:$R$59)</f>
        <v>2.1900000000000004</v>
      </c>
      <c r="D12" s="198"/>
      <c r="E12" s="23"/>
      <c r="F12" s="23"/>
      <c r="G12" s="21" t="s">
        <v>17</v>
      </c>
      <c r="H12" s="197">
        <f>MAX(Tues!$R$28:$R$59)</f>
        <v>1.85</v>
      </c>
      <c r="I12" s="198"/>
      <c r="J12" s="23"/>
      <c r="K12" s="23"/>
      <c r="L12" s="21" t="s">
        <v>17</v>
      </c>
      <c r="M12" s="197">
        <f>MAX(Wed!$R$28:$R$59)</f>
        <v>3.21</v>
      </c>
      <c r="N12" s="198"/>
      <c r="O12" s="23"/>
      <c r="P12" s="23"/>
      <c r="Q12" s="21" t="s">
        <v>17</v>
      </c>
      <c r="R12" s="197">
        <f>MAX(Thur!$R$28:$R$59)</f>
        <v>3.04</v>
      </c>
      <c r="S12" s="198"/>
      <c r="T12" s="23"/>
      <c r="U12" s="23"/>
      <c r="V12" s="21" t="s">
        <v>17</v>
      </c>
      <c r="W12" s="197">
        <f>MAX(Fri!$R$28:$R$59)</f>
        <v>5.25</v>
      </c>
      <c r="X12" s="198"/>
      <c r="Y12" s="23"/>
      <c r="Z12" s="23"/>
      <c r="AA12" s="21" t="s">
        <v>17</v>
      </c>
      <c r="AB12" s="197">
        <f>MAX(Sat!$R$28:$R$59)</f>
        <v>4.0600000000000005</v>
      </c>
      <c r="AC12" s="198"/>
      <c r="AD12" s="23"/>
      <c r="AE12" s="23"/>
      <c r="AF12" s="21" t="s">
        <v>17</v>
      </c>
      <c r="AG12" s="197">
        <f>MAX(Sun!$R$28:$R$59)</f>
        <v>3.21</v>
      </c>
      <c r="AH12" s="198"/>
      <c r="AI12" s="23"/>
    </row>
    <row r="13" spans="1:35" ht="7.5" customHeight="1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idden="1" x14ac:dyDescent="0.25"/>
    <row r="15" spans="1:35" ht="21" hidden="1" x14ac:dyDescent="0.35">
      <c r="A15" s="215" t="s">
        <v>26</v>
      </c>
      <c r="B15" s="215"/>
      <c r="C15" s="215"/>
      <c r="D15" s="215"/>
      <c r="E15" s="215"/>
      <c r="F15" s="215"/>
      <c r="G15" s="215"/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</row>
    <row r="16" spans="1:35" ht="15.75" hidden="1" thickBot="1" x14ac:dyDescent="0.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9" ht="30" hidden="1" customHeight="1" thickBot="1" x14ac:dyDescent="0.3">
      <c r="A17" s="24"/>
      <c r="B17" s="203" t="s">
        <v>9</v>
      </c>
      <c r="C17" s="204"/>
      <c r="D17" s="205"/>
      <c r="E17" s="24"/>
      <c r="F17" s="24"/>
      <c r="G17" s="203" t="s">
        <v>10</v>
      </c>
      <c r="H17" s="204"/>
      <c r="I17" s="205"/>
      <c r="J17" s="24"/>
      <c r="K17" s="24"/>
      <c r="L17" s="203" t="s">
        <v>11</v>
      </c>
      <c r="M17" s="204"/>
      <c r="N17" s="205"/>
      <c r="O17" s="24"/>
      <c r="P17" s="24"/>
      <c r="Q17" s="203" t="s">
        <v>12</v>
      </c>
      <c r="R17" s="204"/>
      <c r="S17" s="205"/>
      <c r="T17" s="24"/>
      <c r="U17" s="24"/>
      <c r="V17" s="203" t="s">
        <v>13</v>
      </c>
      <c r="W17" s="204"/>
      <c r="X17" s="205"/>
      <c r="Y17" s="24"/>
      <c r="Z17" s="24"/>
      <c r="AA17" s="203" t="s">
        <v>14</v>
      </c>
      <c r="AB17" s="204"/>
      <c r="AC17" s="205"/>
      <c r="AD17" s="24"/>
      <c r="AE17" s="24"/>
      <c r="AF17" s="203" t="s">
        <v>15</v>
      </c>
      <c r="AG17" s="204"/>
      <c r="AH17" s="205"/>
      <c r="AI17" s="24"/>
      <c r="AK17" s="25" t="s">
        <v>28</v>
      </c>
      <c r="AM17" s="25" t="s">
        <v>27</v>
      </c>
    </row>
    <row r="18" spans="1:39" ht="24.95" hidden="1" customHeight="1" x14ac:dyDescent="0.25">
      <c r="A18" s="24"/>
      <c r="B18" s="21" t="s">
        <v>16</v>
      </c>
      <c r="C18" s="201" t="e">
        <f>INDEX(Mon!$A$40:$A$59,MATCH((AM18+0.2),Mon!$B$40:$B$59,-1))</f>
        <v>#N/A</v>
      </c>
      <c r="D18" s="202"/>
      <c r="E18" s="24"/>
      <c r="F18" s="24"/>
      <c r="G18" s="21" t="s">
        <v>16</v>
      </c>
      <c r="H18" s="201" t="e">
        <f>INDEX(Tues!$A$40:$A$59,MATCH((AM18+0.2),Tues!$B$40:$B$59,-1))</f>
        <v>#N/A</v>
      </c>
      <c r="I18" s="202"/>
      <c r="J18" s="24"/>
      <c r="K18" s="24"/>
      <c r="L18" s="21" t="s">
        <v>16</v>
      </c>
      <c r="M18" s="201" t="e">
        <f>INDEX(Wed!$A$40:$A$59,MATCH((AM18+0.2),Wed!$B$40:$B$59,-1))</f>
        <v>#N/A</v>
      </c>
      <c r="N18" s="202"/>
      <c r="O18" s="24"/>
      <c r="P18" s="24"/>
      <c r="Q18" s="21" t="s">
        <v>16</v>
      </c>
      <c r="R18" s="201">
        <f>INDEX(Thur!$A$40:$A$59,MATCH((AM18+0.2),Thur!$B$40:$B$59,-1))</f>
        <v>0.80220666666666618</v>
      </c>
      <c r="S18" s="202"/>
      <c r="T18" s="24"/>
      <c r="U18" s="24"/>
      <c r="V18" s="21" t="s">
        <v>16</v>
      </c>
      <c r="W18" s="201">
        <f>INDEX(Fri!$A$40:$A$63,MATCH((AM18+0.2),Fri!$B$40:$B$63,-1))</f>
        <v>0.83346666666666613</v>
      </c>
      <c r="X18" s="202"/>
      <c r="Y18" s="24"/>
      <c r="Z18" s="24"/>
      <c r="AA18" s="21" t="s">
        <v>16</v>
      </c>
      <c r="AB18" s="201">
        <f>INDEX(Sat!$A$40:$A$59,MATCH((AM18+0.2),Sat!$B$40:$B$59,-1))</f>
        <v>0.84388666666666612</v>
      </c>
      <c r="AC18" s="202"/>
      <c r="AD18" s="24"/>
      <c r="AE18" s="24"/>
      <c r="AF18" s="21" t="s">
        <v>16</v>
      </c>
      <c r="AG18" s="201">
        <f>INDEX(Sun!$A$40:$A$63,MATCH((AM18+0.2),Sun!$B$40:$B$63,-1))</f>
        <v>0.81262666666666616</v>
      </c>
      <c r="AH18" s="202"/>
      <c r="AI18" s="24"/>
      <c r="AK18" s="210">
        <v>2</v>
      </c>
      <c r="AM18" s="210">
        <v>5</v>
      </c>
    </row>
    <row r="19" spans="1:39" ht="24.95" hidden="1" customHeight="1" thickBot="1" x14ac:dyDescent="0.3">
      <c r="A19" s="24"/>
      <c r="B19" s="21" t="s">
        <v>17</v>
      </c>
      <c r="C19" s="199" t="e">
        <f>INDEX(Mon!$Q$38:$Q$60,MATCH((AK18+0.25),Mon!$R$38:$R$60,-1))</f>
        <v>#N/A</v>
      </c>
      <c r="D19" s="200"/>
      <c r="E19" s="24"/>
      <c r="F19" s="24"/>
      <c r="G19" s="21" t="s">
        <v>17</v>
      </c>
      <c r="H19" s="199" t="e">
        <f>INDEX(Tues!$Q$38:$Q$60,MATCH((AK18+0.25),Tues!$R$38:$R$60,-1))</f>
        <v>#N/A</v>
      </c>
      <c r="I19" s="200"/>
      <c r="J19" s="24"/>
      <c r="K19" s="24"/>
      <c r="L19" s="21" t="s">
        <v>17</v>
      </c>
      <c r="M19" s="199">
        <f>INDEX(Wed!$Q$38:$Q$60,MATCH((AK18+0.25),Wed!$R$38:$R$60,-1))</f>
        <v>0.77094666666666622</v>
      </c>
      <c r="N19" s="200"/>
      <c r="O19" s="24"/>
      <c r="P19" s="24"/>
      <c r="Q19" s="21" t="s">
        <v>17</v>
      </c>
      <c r="R19" s="199">
        <f>INDEX(Thur!$Q$38:$Q$60,MATCH((AK18+0.25),Thur!$R$38:$R$60,-1))</f>
        <v>0.80220666666666618</v>
      </c>
      <c r="S19" s="200"/>
      <c r="T19" s="24"/>
      <c r="U19" s="24"/>
      <c r="V19" s="21" t="s">
        <v>17</v>
      </c>
      <c r="W19" s="199">
        <f>INDEX(Fri!$Q$38:$Q$60,MATCH((AK18+0.25),Fri!$R$38:$R$60,-1))</f>
        <v>0.84388666666666612</v>
      </c>
      <c r="X19" s="200"/>
      <c r="Y19" s="24"/>
      <c r="Z19" s="24"/>
      <c r="AA19" s="21" t="s">
        <v>17</v>
      </c>
      <c r="AB19" s="199">
        <f>INDEX(Sat!$Q$38:$Q$60,MATCH((AK18+0.25),Sat!$R$38:$R$60,-1))</f>
        <v>0.83346666666666613</v>
      </c>
      <c r="AC19" s="200"/>
      <c r="AD19" s="24"/>
      <c r="AE19" s="24"/>
      <c r="AF19" s="21" t="s">
        <v>17</v>
      </c>
      <c r="AG19" s="199">
        <f>INDEX(Sun!$Q$38:$Q$60,MATCH((AK18+0.25),Sun!$R$38:$R$60,-1))</f>
        <v>0.81262666666666616</v>
      </c>
      <c r="AH19" s="200"/>
      <c r="AI19" s="24"/>
      <c r="AK19" s="211"/>
      <c r="AM19" s="211"/>
    </row>
    <row r="20" spans="1:39" hidden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</row>
    <row r="22" spans="1:39" ht="21" x14ac:dyDescent="0.35">
      <c r="A22" s="194" t="s">
        <v>20</v>
      </c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</row>
    <row r="23" spans="1:39" ht="15.75" thickBot="1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</row>
    <row r="24" spans="1:39" ht="19.5" thickBot="1" x14ac:dyDescent="0.35">
      <c r="A24" s="23"/>
      <c r="B24" s="191" t="s">
        <v>9</v>
      </c>
      <c r="C24" s="192"/>
      <c r="D24" s="193"/>
      <c r="E24" s="26"/>
      <c r="F24" s="26"/>
      <c r="G24" s="191" t="s">
        <v>10</v>
      </c>
      <c r="H24" s="192"/>
      <c r="I24" s="193"/>
      <c r="J24" s="26"/>
      <c r="K24" s="26"/>
      <c r="L24" s="191" t="s">
        <v>11</v>
      </c>
      <c r="M24" s="192"/>
      <c r="N24" s="193"/>
      <c r="O24" s="26"/>
      <c r="P24" s="26"/>
      <c r="Q24" s="191" t="s">
        <v>12</v>
      </c>
      <c r="R24" s="192"/>
      <c r="S24" s="193"/>
      <c r="T24" s="26"/>
      <c r="U24" s="26"/>
      <c r="V24" s="191" t="s">
        <v>13</v>
      </c>
      <c r="W24" s="192"/>
      <c r="X24" s="193"/>
      <c r="Y24" s="26"/>
      <c r="Z24" s="26"/>
      <c r="AA24" s="191" t="s">
        <v>14</v>
      </c>
      <c r="AB24" s="192"/>
      <c r="AC24" s="193"/>
      <c r="AD24" s="26"/>
      <c r="AE24" s="26"/>
      <c r="AF24" s="191" t="s">
        <v>15</v>
      </c>
      <c r="AG24" s="192"/>
      <c r="AH24" s="193"/>
      <c r="AI24" s="23"/>
    </row>
    <row r="25" spans="1:39" x14ac:dyDescent="0.25">
      <c r="A25" s="23"/>
      <c r="B25" s="27" t="s">
        <v>21</v>
      </c>
      <c r="C25" s="28" t="s">
        <v>22</v>
      </c>
      <c r="D25" s="28" t="s">
        <v>23</v>
      </c>
      <c r="E25" s="26"/>
      <c r="F25" s="26"/>
      <c r="G25" s="27" t="s">
        <v>21</v>
      </c>
      <c r="H25" s="28" t="s">
        <v>22</v>
      </c>
      <c r="I25" s="28" t="s">
        <v>23</v>
      </c>
      <c r="J25" s="26"/>
      <c r="K25" s="26"/>
      <c r="L25" s="27" t="s">
        <v>21</v>
      </c>
      <c r="M25" s="28" t="s">
        <v>22</v>
      </c>
      <c r="N25" s="28" t="s">
        <v>23</v>
      </c>
      <c r="O25" s="26"/>
      <c r="P25" s="26"/>
      <c r="Q25" s="27" t="s">
        <v>21</v>
      </c>
      <c r="R25" s="28" t="s">
        <v>22</v>
      </c>
      <c r="S25" s="28" t="s">
        <v>23</v>
      </c>
      <c r="T25" s="26"/>
      <c r="U25" s="26"/>
      <c r="V25" s="27" t="s">
        <v>21</v>
      </c>
      <c r="W25" s="28" t="s">
        <v>22</v>
      </c>
      <c r="X25" s="28" t="s">
        <v>23</v>
      </c>
      <c r="Y25" s="26"/>
      <c r="Z25" s="26"/>
      <c r="AA25" s="27" t="s">
        <v>21</v>
      </c>
      <c r="AB25" s="28" t="s">
        <v>22</v>
      </c>
      <c r="AC25" s="28" t="s">
        <v>23</v>
      </c>
      <c r="AD25" s="26"/>
      <c r="AE25" s="26"/>
      <c r="AF25" s="27" t="s">
        <v>21</v>
      </c>
      <c r="AG25" s="28" t="s">
        <v>22</v>
      </c>
      <c r="AH25" s="28" t="s">
        <v>23</v>
      </c>
      <c r="AI25" s="23"/>
    </row>
    <row r="26" spans="1:39" x14ac:dyDescent="0.25">
      <c r="A26" s="23"/>
      <c r="B26" s="82">
        <f>Mon!$A28</f>
        <v>0.66674666666666638</v>
      </c>
      <c r="C26" s="83">
        <f>Mon!B28</f>
        <v>1</v>
      </c>
      <c r="D26" s="83">
        <f>Mon!R28</f>
        <v>1</v>
      </c>
      <c r="E26" s="26"/>
      <c r="F26" s="26"/>
      <c r="G26" s="82">
        <f>Mon!$A28</f>
        <v>0.66674666666666638</v>
      </c>
      <c r="H26" s="83">
        <f>Tues!B28</f>
        <v>2</v>
      </c>
      <c r="I26" s="83">
        <f>Tues!R28</f>
        <v>1</v>
      </c>
      <c r="J26" s="26"/>
      <c r="K26" s="26"/>
      <c r="L26" s="82">
        <f>Mon!$A28</f>
        <v>0.66674666666666638</v>
      </c>
      <c r="M26" s="83">
        <f>Wed!B28</f>
        <v>2.4</v>
      </c>
      <c r="N26" s="83">
        <f>Wed!R28</f>
        <v>1</v>
      </c>
      <c r="O26" s="26"/>
      <c r="P26" s="26"/>
      <c r="Q26" s="82">
        <f>Mon!$A28</f>
        <v>0.66674666666666638</v>
      </c>
      <c r="R26" s="83">
        <f>Thur!B28</f>
        <v>2.4</v>
      </c>
      <c r="S26" s="83">
        <f>Thur!R28</f>
        <v>1.34</v>
      </c>
      <c r="T26" s="26"/>
      <c r="U26" s="26"/>
      <c r="V26" s="82">
        <f>Mon!$A28</f>
        <v>0.66674666666666638</v>
      </c>
      <c r="W26" s="83">
        <f>Fri!B28</f>
        <v>1.6</v>
      </c>
      <c r="X26" s="83">
        <f>Fri!R28</f>
        <v>1.5100000000000002</v>
      </c>
      <c r="Y26" s="26"/>
      <c r="Z26" s="26"/>
      <c r="AA26" s="82">
        <f>Mon!$A28</f>
        <v>0.66674666666666638</v>
      </c>
      <c r="AB26" s="83">
        <f>Sat!B28</f>
        <v>2.8</v>
      </c>
      <c r="AC26" s="83">
        <f>Sat!R28</f>
        <v>1.34</v>
      </c>
      <c r="AD26" s="26"/>
      <c r="AE26" s="26"/>
      <c r="AF26" s="82">
        <f>Mon!$A28</f>
        <v>0.66674666666666638</v>
      </c>
      <c r="AG26" s="83">
        <f>Sun!B28</f>
        <v>3.4</v>
      </c>
      <c r="AH26" s="83">
        <f>Sun!R28</f>
        <v>2.19</v>
      </c>
      <c r="AI26" s="23"/>
    </row>
    <row r="27" spans="1:39" x14ac:dyDescent="0.25">
      <c r="A27" s="23"/>
      <c r="B27" s="82">
        <f>Mon!$A29</f>
        <v>0.67716666666666636</v>
      </c>
      <c r="C27" s="83">
        <f>Mon!B29</f>
        <v>1</v>
      </c>
      <c r="D27" s="83">
        <f>Mon!R29</f>
        <v>1.34</v>
      </c>
      <c r="E27" s="26"/>
      <c r="F27" s="26"/>
      <c r="G27" s="82">
        <f>Mon!$A29</f>
        <v>0.67716666666666636</v>
      </c>
      <c r="H27" s="83">
        <f>Tues!B29</f>
        <v>2</v>
      </c>
      <c r="I27" s="83">
        <f>Tues!R29</f>
        <v>1.17</v>
      </c>
      <c r="J27" s="26"/>
      <c r="K27" s="26"/>
      <c r="L27" s="82">
        <f>Mon!$A29</f>
        <v>0.67716666666666636</v>
      </c>
      <c r="M27" s="83">
        <f>Wed!B29</f>
        <v>2.6</v>
      </c>
      <c r="N27" s="83">
        <f>Wed!R29</f>
        <v>1.34</v>
      </c>
      <c r="O27" s="26"/>
      <c r="P27" s="26"/>
      <c r="Q27" s="82">
        <f>Mon!$A29</f>
        <v>0.67716666666666636</v>
      </c>
      <c r="R27" s="83">
        <f>Thur!B29</f>
        <v>2.4</v>
      </c>
      <c r="S27" s="83">
        <f>Thur!R29</f>
        <v>1.34</v>
      </c>
      <c r="T27" s="26"/>
      <c r="U27" s="26"/>
      <c r="V27" s="82">
        <f>Mon!$A29</f>
        <v>0.67716666666666636</v>
      </c>
      <c r="W27" s="83">
        <f>Fri!B29</f>
        <v>2</v>
      </c>
      <c r="X27" s="83">
        <f>Fri!R29</f>
        <v>2.02</v>
      </c>
      <c r="Y27" s="26"/>
      <c r="Z27" s="26"/>
      <c r="AA27" s="82">
        <f>Mon!$A29</f>
        <v>0.67716666666666636</v>
      </c>
      <c r="AB27" s="83">
        <f>Sat!B29</f>
        <v>3</v>
      </c>
      <c r="AC27" s="83">
        <f>Sat!R29</f>
        <v>1.6800000000000002</v>
      </c>
      <c r="AD27" s="26"/>
      <c r="AE27" s="26"/>
      <c r="AF27" s="82">
        <f>Mon!$A29</f>
        <v>0.67716666666666636</v>
      </c>
      <c r="AG27" s="83">
        <f>Sun!B29</f>
        <v>4</v>
      </c>
      <c r="AH27" s="83">
        <f>Sun!R29</f>
        <v>2.02</v>
      </c>
      <c r="AI27" s="23"/>
    </row>
    <row r="28" spans="1:39" x14ac:dyDescent="0.25">
      <c r="A28" s="23"/>
      <c r="B28" s="82">
        <f>Mon!$A30</f>
        <v>0.68758666666666635</v>
      </c>
      <c r="C28" s="83">
        <f>Mon!B30</f>
        <v>2</v>
      </c>
      <c r="D28" s="83">
        <f>Mon!R30</f>
        <v>1</v>
      </c>
      <c r="E28" s="26"/>
      <c r="F28" s="26"/>
      <c r="G28" s="82">
        <f>Mon!$A30</f>
        <v>0.68758666666666635</v>
      </c>
      <c r="H28" s="83">
        <f>Tues!B30</f>
        <v>2</v>
      </c>
      <c r="I28" s="83">
        <f>Tues!R30</f>
        <v>1</v>
      </c>
      <c r="J28" s="26"/>
      <c r="K28" s="26"/>
      <c r="L28" s="82">
        <f>Mon!$A30</f>
        <v>0.68758666666666635</v>
      </c>
      <c r="M28" s="83">
        <f>Wed!B30</f>
        <v>3.2</v>
      </c>
      <c r="N28" s="83">
        <f>Wed!R30</f>
        <v>1.5100000000000002</v>
      </c>
      <c r="O28" s="26"/>
      <c r="P28" s="26"/>
      <c r="Q28" s="82">
        <f>Mon!$A30</f>
        <v>0.68758666666666635</v>
      </c>
      <c r="R28" s="83">
        <f>Thur!B30</f>
        <v>2.8</v>
      </c>
      <c r="S28" s="83">
        <f>Thur!R30</f>
        <v>1.34</v>
      </c>
      <c r="T28" s="26"/>
      <c r="U28" s="26"/>
      <c r="V28" s="82">
        <f>Mon!$A30</f>
        <v>0.68758666666666635</v>
      </c>
      <c r="W28" s="83">
        <f>Fri!B30</f>
        <v>3</v>
      </c>
      <c r="X28" s="83">
        <f>Fri!R30</f>
        <v>2.3600000000000003</v>
      </c>
      <c r="Y28" s="26"/>
      <c r="Z28" s="26"/>
      <c r="AA28" s="82">
        <f>Mon!$A30</f>
        <v>0.68758666666666635</v>
      </c>
      <c r="AB28" s="83">
        <f>Sat!B30</f>
        <v>3.2</v>
      </c>
      <c r="AC28" s="83">
        <f>Sat!R30</f>
        <v>1.85</v>
      </c>
      <c r="AD28" s="26"/>
      <c r="AE28" s="26"/>
      <c r="AF28" s="82">
        <f>Mon!$A30</f>
        <v>0.68758666666666635</v>
      </c>
      <c r="AG28" s="83">
        <f>Sun!B30</f>
        <v>4.2</v>
      </c>
      <c r="AH28" s="83">
        <f>Sun!R30</f>
        <v>1.6800000000000002</v>
      </c>
      <c r="AI28" s="23"/>
    </row>
    <row r="29" spans="1:39" x14ac:dyDescent="0.25">
      <c r="A29" s="23"/>
      <c r="B29" s="82">
        <f>Mon!$A31</f>
        <v>0.69800666666666633</v>
      </c>
      <c r="C29" s="83">
        <f>Mon!B31</f>
        <v>1.6</v>
      </c>
      <c r="D29" s="83">
        <f>Mon!R31</f>
        <v>1.5100000000000002</v>
      </c>
      <c r="E29" s="26"/>
      <c r="F29" s="26"/>
      <c r="G29" s="82">
        <f>Mon!$A31</f>
        <v>0.69800666666666633</v>
      </c>
      <c r="H29" s="83">
        <f>Tues!B31</f>
        <v>2.2000000000000002</v>
      </c>
      <c r="I29" s="83">
        <f>Tues!R31</f>
        <v>1.34</v>
      </c>
      <c r="J29" s="26"/>
      <c r="K29" s="26"/>
      <c r="L29" s="82">
        <f>Mon!$A31</f>
        <v>0.69800666666666633</v>
      </c>
      <c r="M29" s="83">
        <f>Wed!B31</f>
        <v>3.6</v>
      </c>
      <c r="N29" s="83">
        <f>Wed!R31</f>
        <v>1.5100000000000002</v>
      </c>
      <c r="O29" s="26"/>
      <c r="P29" s="26"/>
      <c r="Q29" s="82">
        <f>Mon!$A31</f>
        <v>0.69800666666666633</v>
      </c>
      <c r="R29" s="83">
        <f>Thur!B31</f>
        <v>3</v>
      </c>
      <c r="S29" s="83">
        <f>Thur!R31</f>
        <v>1.17</v>
      </c>
      <c r="T29" s="26"/>
      <c r="U29" s="26"/>
      <c r="V29" s="82">
        <f>Mon!$A31</f>
        <v>0.69800666666666633</v>
      </c>
      <c r="W29" s="83">
        <f>Fri!B31</f>
        <v>4.5999999999999996</v>
      </c>
      <c r="X29" s="83">
        <f>Fri!R31</f>
        <v>3.21</v>
      </c>
      <c r="Y29" s="26"/>
      <c r="Z29" s="26"/>
      <c r="AA29" s="82">
        <f>Mon!$A31</f>
        <v>0.69800666666666633</v>
      </c>
      <c r="AB29" s="83">
        <f>Sat!B31</f>
        <v>4</v>
      </c>
      <c r="AC29" s="83">
        <f>Sat!R31</f>
        <v>2.3600000000000003</v>
      </c>
      <c r="AD29" s="26"/>
      <c r="AE29" s="26"/>
      <c r="AF29" s="82">
        <f>Mon!$A31</f>
        <v>0.69800666666666633</v>
      </c>
      <c r="AG29" s="83">
        <f>Sun!B31</f>
        <v>3.8</v>
      </c>
      <c r="AH29" s="83">
        <f>Sun!R31</f>
        <v>2.02</v>
      </c>
      <c r="AI29" s="23"/>
    </row>
    <row r="30" spans="1:39" x14ac:dyDescent="0.25">
      <c r="A30" s="23"/>
      <c r="B30" s="82">
        <f>Mon!$A32</f>
        <v>0.70842666666666632</v>
      </c>
      <c r="C30" s="83">
        <f>Mon!B32</f>
        <v>2</v>
      </c>
      <c r="D30" s="83">
        <f>Mon!R32</f>
        <v>1.85</v>
      </c>
      <c r="E30" s="26"/>
      <c r="F30" s="26"/>
      <c r="G30" s="82">
        <f>Mon!$A32</f>
        <v>0.70842666666666632</v>
      </c>
      <c r="H30" s="83">
        <f>Tues!B32</f>
        <v>3</v>
      </c>
      <c r="I30" s="83">
        <f>Tues!R32</f>
        <v>1.34</v>
      </c>
      <c r="J30" s="26"/>
      <c r="K30" s="26"/>
      <c r="L30" s="82">
        <f>Mon!$A32</f>
        <v>0.70842666666666632</v>
      </c>
      <c r="M30" s="83">
        <f>Wed!B32</f>
        <v>3.6</v>
      </c>
      <c r="N30" s="83">
        <f>Wed!R32</f>
        <v>2.0200000000000005</v>
      </c>
      <c r="O30" s="26"/>
      <c r="P30" s="26"/>
      <c r="Q30" s="82">
        <f>Mon!$A32</f>
        <v>0.70842666666666632</v>
      </c>
      <c r="R30" s="83">
        <f>Thur!B32</f>
        <v>3.2</v>
      </c>
      <c r="S30" s="83">
        <f>Thur!R32</f>
        <v>1.6800000000000002</v>
      </c>
      <c r="T30" s="26"/>
      <c r="U30" s="26"/>
      <c r="V30" s="82">
        <f>Mon!$A32</f>
        <v>0.70842666666666632</v>
      </c>
      <c r="W30" s="83">
        <f>Fri!B32</f>
        <v>6.6</v>
      </c>
      <c r="X30" s="83">
        <f>Fri!R32</f>
        <v>3.3800000000000003</v>
      </c>
      <c r="Y30" s="26"/>
      <c r="Z30" s="26"/>
      <c r="AA30" s="82">
        <f>Mon!$A32</f>
        <v>0.70842666666666632</v>
      </c>
      <c r="AB30" s="83">
        <f>Sat!B32</f>
        <v>4.8</v>
      </c>
      <c r="AC30" s="83">
        <f>Sat!R32</f>
        <v>2.87</v>
      </c>
      <c r="AD30" s="26"/>
      <c r="AE30" s="26"/>
      <c r="AF30" s="82">
        <f>Mon!$A32</f>
        <v>0.70842666666666632</v>
      </c>
      <c r="AG30" s="83">
        <f>Sun!B32</f>
        <v>4.4000000000000004</v>
      </c>
      <c r="AH30" s="83">
        <f>Sun!R32</f>
        <v>2.19</v>
      </c>
      <c r="AI30" s="23"/>
    </row>
    <row r="31" spans="1:39" x14ac:dyDescent="0.25">
      <c r="A31" s="23"/>
      <c r="B31" s="82">
        <f>Mon!$A33</f>
        <v>0.7188466666666663</v>
      </c>
      <c r="C31" s="83">
        <f>Mon!B33</f>
        <v>3</v>
      </c>
      <c r="D31" s="83">
        <f>Mon!R33</f>
        <v>1.34</v>
      </c>
      <c r="E31" s="26"/>
      <c r="F31" s="26"/>
      <c r="G31" s="82">
        <f>Mon!$A33</f>
        <v>0.7188466666666663</v>
      </c>
      <c r="H31" s="83">
        <f>Tues!B33</f>
        <v>3.4</v>
      </c>
      <c r="I31" s="83">
        <f>Tues!R33</f>
        <v>1.34</v>
      </c>
      <c r="J31" s="26"/>
      <c r="K31" s="26"/>
      <c r="L31" s="82">
        <f>Mon!$A33</f>
        <v>0.7188466666666663</v>
      </c>
      <c r="M31" s="83">
        <f>Wed!B33</f>
        <v>4.5999999999999996</v>
      </c>
      <c r="N31" s="83">
        <f>Wed!R33</f>
        <v>2.1900000000000004</v>
      </c>
      <c r="O31" s="26"/>
      <c r="P31" s="26"/>
      <c r="Q31" s="82">
        <f>Mon!$A33</f>
        <v>0.7188466666666663</v>
      </c>
      <c r="R31" s="83">
        <f>Thur!B33</f>
        <v>3.4</v>
      </c>
      <c r="S31" s="83">
        <f>Thur!R33</f>
        <v>1.85</v>
      </c>
      <c r="T31" s="26"/>
      <c r="U31" s="26"/>
      <c r="V31" s="82">
        <f>Mon!$A33</f>
        <v>0.7188466666666663</v>
      </c>
      <c r="W31" s="83">
        <f>Fri!B33</f>
        <v>7.6</v>
      </c>
      <c r="X31" s="83">
        <f>Fri!R33</f>
        <v>4.0600000000000005</v>
      </c>
      <c r="Y31" s="26"/>
      <c r="Z31" s="26"/>
      <c r="AA31" s="82">
        <f>Mon!$A33</f>
        <v>0.7188466666666663</v>
      </c>
      <c r="AB31" s="83">
        <f>Sat!B33</f>
        <v>5.6</v>
      </c>
      <c r="AC31" s="83">
        <f>Sat!R33</f>
        <v>2.87</v>
      </c>
      <c r="AD31" s="26"/>
      <c r="AE31" s="26"/>
      <c r="AF31" s="82">
        <f>Mon!$A33</f>
        <v>0.7188466666666663</v>
      </c>
      <c r="AG31" s="83">
        <f>Sun!B33</f>
        <v>4.5999999999999996</v>
      </c>
      <c r="AH31" s="83">
        <f>Sun!R33</f>
        <v>2.19</v>
      </c>
      <c r="AI31" s="23"/>
    </row>
    <row r="32" spans="1:39" x14ac:dyDescent="0.25">
      <c r="A32" s="23"/>
      <c r="B32" s="82">
        <f>Mon!$A34</f>
        <v>0.72926666666666629</v>
      </c>
      <c r="C32" s="83">
        <f>Mon!B34</f>
        <v>3</v>
      </c>
      <c r="D32" s="83">
        <f>Mon!R34</f>
        <v>1.85</v>
      </c>
      <c r="E32" s="26"/>
      <c r="F32" s="26"/>
      <c r="G32" s="82">
        <f>Mon!$A34</f>
        <v>0.72926666666666629</v>
      </c>
      <c r="H32" s="83">
        <f>Tues!B34</f>
        <v>3.6</v>
      </c>
      <c r="I32" s="83">
        <f>Tues!R34</f>
        <v>1.85</v>
      </c>
      <c r="J32" s="26"/>
      <c r="K32" s="26"/>
      <c r="L32" s="82">
        <f>Mon!$A34</f>
        <v>0.72926666666666629</v>
      </c>
      <c r="M32" s="83">
        <f>Wed!B34</f>
        <v>4.8</v>
      </c>
      <c r="N32" s="83">
        <f>Wed!R34</f>
        <v>3.04</v>
      </c>
      <c r="O32" s="26"/>
      <c r="P32" s="26"/>
      <c r="Q32" s="82">
        <f>Mon!$A34</f>
        <v>0.72926666666666629</v>
      </c>
      <c r="R32" s="83">
        <f>Thur!B34</f>
        <v>4.2</v>
      </c>
      <c r="S32" s="83">
        <f>Thur!R34</f>
        <v>1.85</v>
      </c>
      <c r="T32" s="26"/>
      <c r="U32" s="26"/>
      <c r="V32" s="82">
        <f>Mon!$A34</f>
        <v>0.72926666666666629</v>
      </c>
      <c r="W32" s="83">
        <f>Fri!B34</f>
        <v>8.6</v>
      </c>
      <c r="X32" s="83">
        <f>Fri!R34</f>
        <v>4.57</v>
      </c>
      <c r="Y32" s="26"/>
      <c r="Z32" s="26"/>
      <c r="AA32" s="82">
        <f>Mon!$A34</f>
        <v>0.72926666666666629</v>
      </c>
      <c r="AB32" s="83">
        <f>Sat!B34</f>
        <v>6.2</v>
      </c>
      <c r="AC32" s="83">
        <f>Sat!R34</f>
        <v>3.55</v>
      </c>
      <c r="AD32" s="26"/>
      <c r="AE32" s="26"/>
      <c r="AF32" s="82">
        <f>Mon!$A34</f>
        <v>0.72926666666666629</v>
      </c>
      <c r="AG32" s="83">
        <f>Sun!B34</f>
        <v>4.8</v>
      </c>
      <c r="AH32" s="83">
        <f>Sun!R34</f>
        <v>2.5299999999999998</v>
      </c>
      <c r="AI32" s="23"/>
    </row>
    <row r="33" spans="1:35" x14ac:dyDescent="0.25">
      <c r="A33" s="23"/>
      <c r="B33" s="82">
        <f>Mon!$A35</f>
        <v>0.73968666666666627</v>
      </c>
      <c r="C33" s="83">
        <f>Mon!B35</f>
        <v>3</v>
      </c>
      <c r="D33" s="83">
        <f>Mon!R35</f>
        <v>2.1900000000000004</v>
      </c>
      <c r="E33" s="26"/>
      <c r="F33" s="26"/>
      <c r="G33" s="82">
        <f>Mon!$A35</f>
        <v>0.73968666666666627</v>
      </c>
      <c r="H33" s="83">
        <f>Tues!B35</f>
        <v>4.2</v>
      </c>
      <c r="I33" s="83">
        <f>Tues!R35</f>
        <v>1.85</v>
      </c>
      <c r="J33" s="26"/>
      <c r="K33" s="26"/>
      <c r="L33" s="82">
        <f>Mon!$A35</f>
        <v>0.73968666666666627</v>
      </c>
      <c r="M33" s="83">
        <f>Wed!B35</f>
        <v>5.6</v>
      </c>
      <c r="N33" s="83">
        <f>Wed!R35</f>
        <v>2.7</v>
      </c>
      <c r="O33" s="26"/>
      <c r="P33" s="26"/>
      <c r="Q33" s="82">
        <f>Mon!$A35</f>
        <v>0.73968666666666627</v>
      </c>
      <c r="R33" s="83">
        <f>Thur!B35</f>
        <v>4.4000000000000004</v>
      </c>
      <c r="S33" s="83">
        <f>Thur!R35</f>
        <v>2.5300000000000002</v>
      </c>
      <c r="T33" s="26"/>
      <c r="U33" s="26"/>
      <c r="V33" s="82">
        <f>Mon!$A35</f>
        <v>0.73968666666666627</v>
      </c>
      <c r="W33" s="83">
        <f>Fri!B35</f>
        <v>9.6</v>
      </c>
      <c r="X33" s="83">
        <f>Fri!R35</f>
        <v>4.91</v>
      </c>
      <c r="Y33" s="26"/>
      <c r="Z33" s="26"/>
      <c r="AA33" s="82">
        <f>Mon!$A35</f>
        <v>0.73968666666666627</v>
      </c>
      <c r="AB33" s="83">
        <f>Sat!B35</f>
        <v>6.2</v>
      </c>
      <c r="AC33" s="83">
        <f>Sat!R35</f>
        <v>4.0600000000000005</v>
      </c>
      <c r="AD33" s="26"/>
      <c r="AE33" s="26"/>
      <c r="AF33" s="82">
        <f>Mon!$A35</f>
        <v>0.73968666666666627</v>
      </c>
      <c r="AG33" s="83">
        <f>Sun!B35</f>
        <v>5.6</v>
      </c>
      <c r="AH33" s="83">
        <f>Sun!R35</f>
        <v>2.7</v>
      </c>
      <c r="AI33" s="23"/>
    </row>
    <row r="34" spans="1:35" x14ac:dyDescent="0.25">
      <c r="A34" s="23"/>
      <c r="B34" s="82">
        <f>Mon!$A36</f>
        <v>0.75010666666666626</v>
      </c>
      <c r="C34" s="83">
        <f>Mon!B36</f>
        <v>4</v>
      </c>
      <c r="D34" s="83">
        <f>Mon!R36</f>
        <v>2.1900000000000004</v>
      </c>
      <c r="E34" s="26"/>
      <c r="F34" s="26"/>
      <c r="G34" s="82">
        <f>Mon!$A36</f>
        <v>0.75010666666666626</v>
      </c>
      <c r="H34" s="83">
        <f>Tues!B36</f>
        <v>4</v>
      </c>
      <c r="I34" s="83">
        <f>Tues!R36</f>
        <v>1.85</v>
      </c>
      <c r="J34" s="26"/>
      <c r="K34" s="26"/>
      <c r="L34" s="82">
        <f>Mon!$A36</f>
        <v>0.75010666666666626</v>
      </c>
      <c r="M34" s="83">
        <f>Wed!B36</f>
        <v>5.8</v>
      </c>
      <c r="N34" s="83">
        <f>Wed!R36</f>
        <v>3.21</v>
      </c>
      <c r="O34" s="26"/>
      <c r="P34" s="26"/>
      <c r="Q34" s="82">
        <f>Mon!$A36</f>
        <v>0.75010666666666626</v>
      </c>
      <c r="R34" s="83">
        <f>Thur!B36</f>
        <v>5.4</v>
      </c>
      <c r="S34" s="83">
        <f>Thur!R36</f>
        <v>2.1900000000000004</v>
      </c>
      <c r="T34" s="26"/>
      <c r="U34" s="26"/>
      <c r="V34" s="82">
        <f>Mon!$A36</f>
        <v>0.75010666666666626</v>
      </c>
      <c r="W34" s="83">
        <f>Fri!B36</f>
        <v>9.6</v>
      </c>
      <c r="X34" s="83">
        <f>Fri!R36</f>
        <v>5.25</v>
      </c>
      <c r="Y34" s="26"/>
      <c r="Z34" s="26"/>
      <c r="AA34" s="82">
        <f>Mon!$A36</f>
        <v>0.75010666666666626</v>
      </c>
      <c r="AB34" s="83">
        <f>Sat!B36</f>
        <v>7.2</v>
      </c>
      <c r="AC34" s="83">
        <f>Sat!R36</f>
        <v>3.72</v>
      </c>
      <c r="AD34" s="26"/>
      <c r="AE34" s="26"/>
      <c r="AF34" s="82">
        <f>Mon!$A36</f>
        <v>0.75010666666666626</v>
      </c>
      <c r="AG34" s="83">
        <f>Sun!B36</f>
        <v>6</v>
      </c>
      <c r="AH34" s="83">
        <f>Sun!R36</f>
        <v>2.7</v>
      </c>
      <c r="AI34" s="23"/>
    </row>
    <row r="35" spans="1:35" x14ac:dyDescent="0.25">
      <c r="A35" s="23"/>
      <c r="B35" s="82">
        <f>Mon!$A37</f>
        <v>0.76052666666666624</v>
      </c>
      <c r="C35" s="83">
        <f>Mon!B37</f>
        <v>4</v>
      </c>
      <c r="D35" s="83">
        <f>Mon!R37</f>
        <v>2.19</v>
      </c>
      <c r="E35" s="26"/>
      <c r="F35" s="26"/>
      <c r="G35" s="82">
        <f>Mon!$A37</f>
        <v>0.76052666666666624</v>
      </c>
      <c r="H35" s="83">
        <f>Tues!B37</f>
        <v>4</v>
      </c>
      <c r="I35" s="83">
        <f>Tues!R37</f>
        <v>1.5100000000000002</v>
      </c>
      <c r="J35" s="26"/>
      <c r="K35" s="26"/>
      <c r="L35" s="82">
        <f>Mon!$A37</f>
        <v>0.76052666666666624</v>
      </c>
      <c r="M35" s="83">
        <f>Wed!B37</f>
        <v>6.6</v>
      </c>
      <c r="N35" s="83">
        <f>Wed!R37</f>
        <v>2.5300000000000002</v>
      </c>
      <c r="O35" s="26"/>
      <c r="P35" s="26"/>
      <c r="Q35" s="82">
        <f>Mon!$A37</f>
        <v>0.76052666666666624</v>
      </c>
      <c r="R35" s="83">
        <f>Thur!B37</f>
        <v>5.8</v>
      </c>
      <c r="S35" s="83">
        <f>Thur!R37</f>
        <v>2.3600000000000003</v>
      </c>
      <c r="T35" s="26"/>
      <c r="U35" s="26"/>
      <c r="V35" s="82">
        <f>Mon!$A37</f>
        <v>0.76052666666666624</v>
      </c>
      <c r="W35" s="83">
        <f>Fri!B37</f>
        <v>10.199999999999999</v>
      </c>
      <c r="X35" s="83">
        <f>Fri!R37</f>
        <v>4.9099999999999993</v>
      </c>
      <c r="Y35" s="26"/>
      <c r="Z35" s="26"/>
      <c r="AA35" s="82">
        <f>Mon!$A37</f>
        <v>0.76052666666666624</v>
      </c>
      <c r="AB35" s="83">
        <f>Sat!B37</f>
        <v>7.4</v>
      </c>
      <c r="AC35" s="83">
        <f>Sat!R37</f>
        <v>4.0600000000000005</v>
      </c>
      <c r="AD35" s="26"/>
      <c r="AE35" s="26"/>
      <c r="AF35" s="82">
        <f>Mon!$A37</f>
        <v>0.76052666666666624</v>
      </c>
      <c r="AG35" s="83">
        <f>Sun!B37</f>
        <v>6</v>
      </c>
      <c r="AH35" s="83">
        <f>Sun!R37</f>
        <v>3.21</v>
      </c>
      <c r="AI35" s="23"/>
    </row>
    <row r="36" spans="1:35" x14ac:dyDescent="0.25">
      <c r="A36" s="23"/>
      <c r="B36" s="82">
        <f>Mon!$A38</f>
        <v>0.77094666666666622</v>
      </c>
      <c r="C36" s="83">
        <f>Mon!B38</f>
        <v>3.6</v>
      </c>
      <c r="D36" s="83">
        <f>Mon!R38</f>
        <v>2.0200000000000005</v>
      </c>
      <c r="E36" s="26"/>
      <c r="F36" s="26"/>
      <c r="G36" s="82">
        <f>Mon!$A38</f>
        <v>0.77094666666666622</v>
      </c>
      <c r="H36" s="83">
        <f>Tues!B38</f>
        <v>4.2</v>
      </c>
      <c r="I36" s="83">
        <f>Tues!R38</f>
        <v>1.5100000000000002</v>
      </c>
      <c r="J36" s="26"/>
      <c r="K36" s="26"/>
      <c r="L36" s="82">
        <f>Mon!$A38</f>
        <v>0.77094666666666622</v>
      </c>
      <c r="M36" s="83">
        <f>Wed!B38</f>
        <v>5.8</v>
      </c>
      <c r="N36" s="83">
        <f>Wed!R38</f>
        <v>2.5300000000000002</v>
      </c>
      <c r="O36" s="26"/>
      <c r="P36" s="26"/>
      <c r="Q36" s="82">
        <f>Mon!$A38</f>
        <v>0.77094666666666622</v>
      </c>
      <c r="R36" s="83">
        <f>Thur!B38</f>
        <v>6</v>
      </c>
      <c r="S36" s="83">
        <f>Thur!R38</f>
        <v>2.5300000000000002</v>
      </c>
      <c r="T36" s="26"/>
      <c r="U36" s="26"/>
      <c r="V36" s="82">
        <f>Mon!$A38</f>
        <v>0.77094666666666622</v>
      </c>
      <c r="W36" s="83">
        <f>Fri!B38</f>
        <v>10.199999999999999</v>
      </c>
      <c r="X36" s="83">
        <f>Fri!R38</f>
        <v>4.9099999999999993</v>
      </c>
      <c r="Y36" s="26"/>
      <c r="Z36" s="26"/>
      <c r="AA36" s="82">
        <f>Mon!$A38</f>
        <v>0.77094666666666622</v>
      </c>
      <c r="AB36" s="83">
        <f>Sat!B38</f>
        <v>7.4</v>
      </c>
      <c r="AC36" s="83">
        <f>Sat!R38</f>
        <v>3.72</v>
      </c>
      <c r="AD36" s="26"/>
      <c r="AE36" s="26"/>
      <c r="AF36" s="82">
        <f>Mon!$A38</f>
        <v>0.77094666666666622</v>
      </c>
      <c r="AG36" s="83">
        <f>Sun!B38</f>
        <v>6</v>
      </c>
      <c r="AH36" s="83">
        <f>Sun!R38</f>
        <v>2.87</v>
      </c>
      <c r="AI36" s="23"/>
    </row>
    <row r="37" spans="1:35" x14ac:dyDescent="0.25">
      <c r="A37" s="23"/>
      <c r="B37" s="82">
        <f>Mon!$A39</f>
        <v>0.78136666666666621</v>
      </c>
      <c r="C37" s="83">
        <f>Mon!B39</f>
        <v>3.6</v>
      </c>
      <c r="D37" s="83">
        <f>Mon!R39</f>
        <v>2.0200000000000005</v>
      </c>
      <c r="E37" s="26"/>
      <c r="F37" s="26"/>
      <c r="G37" s="82">
        <f>Mon!$A39</f>
        <v>0.78136666666666621</v>
      </c>
      <c r="H37" s="83">
        <f>Tues!B39</f>
        <v>4.2</v>
      </c>
      <c r="I37" s="83">
        <f>Tues!R39</f>
        <v>1.34</v>
      </c>
      <c r="J37" s="26"/>
      <c r="K37" s="26"/>
      <c r="L37" s="82">
        <f>Mon!$A39</f>
        <v>0.78136666666666621</v>
      </c>
      <c r="M37" s="83">
        <f>Wed!B39</f>
        <v>5.8</v>
      </c>
      <c r="N37" s="83">
        <f>Wed!R39</f>
        <v>1.85</v>
      </c>
      <c r="O37" s="26"/>
      <c r="P37" s="26"/>
      <c r="Q37" s="82">
        <f>Mon!$A39</f>
        <v>0.78136666666666621</v>
      </c>
      <c r="R37" s="83">
        <f>Thur!B39</f>
        <v>6.2</v>
      </c>
      <c r="S37" s="83">
        <f>Thur!R39</f>
        <v>2.7</v>
      </c>
      <c r="T37" s="26"/>
      <c r="U37" s="26"/>
      <c r="V37" s="82">
        <f>Mon!$A39</f>
        <v>0.78136666666666621</v>
      </c>
      <c r="W37" s="83">
        <f>Fri!B39</f>
        <v>10</v>
      </c>
      <c r="X37" s="83">
        <f>Fri!R39</f>
        <v>4.91</v>
      </c>
      <c r="Y37" s="26"/>
      <c r="Z37" s="26"/>
      <c r="AA37" s="82">
        <f>Mon!$A39</f>
        <v>0.78136666666666621</v>
      </c>
      <c r="AB37" s="83">
        <f>Sat!B39</f>
        <v>8.1999999999999993</v>
      </c>
      <c r="AC37" s="83">
        <f>Sat!R39</f>
        <v>3.38</v>
      </c>
      <c r="AD37" s="26"/>
      <c r="AE37" s="26"/>
      <c r="AF37" s="82">
        <f>Mon!$A39</f>
        <v>0.78136666666666621</v>
      </c>
      <c r="AG37" s="83">
        <f>Sun!B39</f>
        <v>6.4</v>
      </c>
      <c r="AH37" s="83">
        <f>Sun!R39</f>
        <v>2.8699999999999997</v>
      </c>
      <c r="AI37" s="23"/>
    </row>
    <row r="38" spans="1:35" x14ac:dyDescent="0.25">
      <c r="A38" s="23"/>
      <c r="B38" s="82">
        <f>Mon!$A40</f>
        <v>0.79178666666666619</v>
      </c>
      <c r="C38" s="83">
        <f>Mon!B40</f>
        <v>4.2</v>
      </c>
      <c r="D38" s="83">
        <f>Mon!R40</f>
        <v>1.34</v>
      </c>
      <c r="E38" s="26"/>
      <c r="F38" s="26"/>
      <c r="G38" s="82">
        <f>Mon!$A40</f>
        <v>0.79178666666666619</v>
      </c>
      <c r="H38" s="83">
        <f>Tues!B40</f>
        <v>4</v>
      </c>
      <c r="I38" s="83">
        <f>Tues!R40</f>
        <v>1.34</v>
      </c>
      <c r="J38" s="26"/>
      <c r="K38" s="26"/>
      <c r="L38" s="82">
        <f>Mon!$A40</f>
        <v>0.79178666666666619</v>
      </c>
      <c r="M38" s="83">
        <f>Wed!B40</f>
        <v>4.4000000000000004</v>
      </c>
      <c r="N38" s="83">
        <f>Wed!R40</f>
        <v>2.1900000000000004</v>
      </c>
      <c r="O38" s="26"/>
      <c r="P38" s="26"/>
      <c r="Q38" s="82">
        <f>Mon!$A40</f>
        <v>0.79178666666666619</v>
      </c>
      <c r="R38" s="83">
        <f>Thur!B40</f>
        <v>5.8</v>
      </c>
      <c r="S38" s="83">
        <f>Thur!R40</f>
        <v>3.04</v>
      </c>
      <c r="T38" s="26"/>
      <c r="U38" s="26"/>
      <c r="V38" s="82">
        <f>Mon!$A40</f>
        <v>0.79178666666666619</v>
      </c>
      <c r="W38" s="83">
        <f>Fri!B40</f>
        <v>9.6</v>
      </c>
      <c r="X38" s="83">
        <f>Fri!R40</f>
        <v>4.2300000000000004</v>
      </c>
      <c r="Y38" s="26"/>
      <c r="Z38" s="26"/>
      <c r="AA38" s="82">
        <f>Mon!$A40</f>
        <v>0.79178666666666619</v>
      </c>
      <c r="AB38" s="83">
        <f>Sat!B40</f>
        <v>8.1999999999999993</v>
      </c>
      <c r="AC38" s="83">
        <f>Sat!R40</f>
        <v>3.3800000000000003</v>
      </c>
      <c r="AD38" s="26"/>
      <c r="AE38" s="26"/>
      <c r="AF38" s="82">
        <f>Mon!$A40</f>
        <v>0.79178666666666619</v>
      </c>
      <c r="AG38" s="83">
        <f>Sun!B40</f>
        <v>6.2</v>
      </c>
      <c r="AH38" s="83">
        <f>Sun!R40</f>
        <v>2.5300000000000002</v>
      </c>
      <c r="AI38" s="23"/>
    </row>
    <row r="39" spans="1:35" x14ac:dyDescent="0.25">
      <c r="A39" s="23"/>
      <c r="B39" s="82">
        <f>Mon!$A41</f>
        <v>0.80220666666666618</v>
      </c>
      <c r="C39" s="83">
        <f>Mon!B41</f>
        <v>3.6</v>
      </c>
      <c r="D39" s="83">
        <f>Mon!R41</f>
        <v>1.6800000000000002</v>
      </c>
      <c r="E39" s="26"/>
      <c r="F39" s="26"/>
      <c r="G39" s="82">
        <f>Mon!$A41</f>
        <v>0.80220666666666618</v>
      </c>
      <c r="H39" s="83">
        <f>Tues!B41</f>
        <v>3.6</v>
      </c>
      <c r="I39" s="83">
        <f>Tues!R41</f>
        <v>1.5100000000000002</v>
      </c>
      <c r="J39" s="26"/>
      <c r="K39" s="26"/>
      <c r="L39" s="82">
        <f>Mon!$A41</f>
        <v>0.80220666666666618</v>
      </c>
      <c r="M39" s="83">
        <f>Wed!B41</f>
        <v>4</v>
      </c>
      <c r="N39" s="83">
        <f>Wed!R41</f>
        <v>1.6800000000000002</v>
      </c>
      <c r="O39" s="26"/>
      <c r="P39" s="26"/>
      <c r="Q39" s="82">
        <f>Mon!$A41</f>
        <v>0.80220666666666618</v>
      </c>
      <c r="R39" s="83">
        <f>Thur!B41</f>
        <v>5.8</v>
      </c>
      <c r="S39" s="83">
        <f>Thur!R41</f>
        <v>2.5300000000000002</v>
      </c>
      <c r="T39" s="26"/>
      <c r="U39" s="26"/>
      <c r="V39" s="82">
        <f>Mon!$A41</f>
        <v>0.80220666666666618</v>
      </c>
      <c r="W39" s="83">
        <f>Fri!B41</f>
        <v>8.8000000000000007</v>
      </c>
      <c r="X39" s="83">
        <f>Fri!R41</f>
        <v>4.0600000000000005</v>
      </c>
      <c r="Y39" s="26"/>
      <c r="Z39" s="26"/>
      <c r="AA39" s="82">
        <f>Mon!$A41</f>
        <v>0.80220666666666618</v>
      </c>
      <c r="AB39" s="83">
        <f>Sat!B41</f>
        <v>8.1999999999999993</v>
      </c>
      <c r="AC39" s="83">
        <f>Sat!R41</f>
        <v>2.8699999999999997</v>
      </c>
      <c r="AD39" s="26"/>
      <c r="AE39" s="26"/>
      <c r="AF39" s="82">
        <f>Mon!$A41</f>
        <v>0.80220666666666618</v>
      </c>
      <c r="AG39" s="83">
        <f>Sun!B41</f>
        <v>5.8</v>
      </c>
      <c r="AH39" s="83">
        <f>Sun!R41</f>
        <v>2.5300000000000002</v>
      </c>
      <c r="AI39" s="23"/>
    </row>
    <row r="40" spans="1:35" x14ac:dyDescent="0.25">
      <c r="A40" s="23"/>
      <c r="B40" s="82">
        <f>Mon!$A42</f>
        <v>0.81262666666666616</v>
      </c>
      <c r="C40" s="83">
        <f>Mon!B42</f>
        <v>3</v>
      </c>
      <c r="D40" s="83">
        <f>Mon!R42</f>
        <v>1.17</v>
      </c>
      <c r="E40" s="26"/>
      <c r="F40" s="26"/>
      <c r="G40" s="82">
        <f>Mon!$A42</f>
        <v>0.81262666666666616</v>
      </c>
      <c r="H40" s="83">
        <f>Tues!B42</f>
        <v>4</v>
      </c>
      <c r="I40" s="83">
        <f>Tues!R42</f>
        <v>1.3399999999999999</v>
      </c>
      <c r="J40" s="26"/>
      <c r="K40" s="26"/>
      <c r="L40" s="82">
        <f>Mon!$A42</f>
        <v>0.81262666666666616</v>
      </c>
      <c r="M40" s="83">
        <f>Wed!B42</f>
        <v>3.6</v>
      </c>
      <c r="N40" s="83">
        <f>Wed!R42</f>
        <v>1.5100000000000002</v>
      </c>
      <c r="O40" s="26"/>
      <c r="P40" s="26"/>
      <c r="Q40" s="82">
        <f>Mon!$A42</f>
        <v>0.81262666666666616</v>
      </c>
      <c r="R40" s="83">
        <f>Thur!B42</f>
        <v>5</v>
      </c>
      <c r="S40" s="83">
        <f>Thur!R42</f>
        <v>2.1900000000000004</v>
      </c>
      <c r="T40" s="26"/>
      <c r="U40" s="26"/>
      <c r="V40" s="82">
        <f>Mon!$A42</f>
        <v>0.81262666666666616</v>
      </c>
      <c r="W40" s="83">
        <f>Fri!B42</f>
        <v>7.6</v>
      </c>
      <c r="X40" s="83">
        <f>Fri!R42</f>
        <v>2.87</v>
      </c>
      <c r="Y40" s="26"/>
      <c r="Z40" s="26"/>
      <c r="AA40" s="82">
        <f>Mon!$A42</f>
        <v>0.81262666666666616</v>
      </c>
      <c r="AB40" s="83">
        <f>Sat!B42</f>
        <v>7.8</v>
      </c>
      <c r="AC40" s="83">
        <f>Sat!R42</f>
        <v>2.7</v>
      </c>
      <c r="AD40" s="26"/>
      <c r="AE40" s="26"/>
      <c r="AF40" s="82">
        <f>Mon!$A42</f>
        <v>0.81262666666666616</v>
      </c>
      <c r="AG40" s="83">
        <f>Sun!B42</f>
        <v>5.2</v>
      </c>
      <c r="AH40" s="83">
        <f>Sun!R42</f>
        <v>2.3600000000000003</v>
      </c>
      <c r="AI40" s="23"/>
    </row>
    <row r="41" spans="1:35" x14ac:dyDescent="0.25">
      <c r="A41" s="23"/>
      <c r="B41" s="82">
        <f>Mon!$A43</f>
        <v>0.82304666666666615</v>
      </c>
      <c r="C41" s="84">
        <f>Mon!B43</f>
        <v>3</v>
      </c>
      <c r="D41" s="84">
        <f>Mon!R43</f>
        <v>1.17</v>
      </c>
      <c r="E41" s="23"/>
      <c r="F41" s="23"/>
      <c r="G41" s="82">
        <f>Mon!$A43</f>
        <v>0.82304666666666615</v>
      </c>
      <c r="H41" s="84">
        <f>Tues!B43</f>
        <v>3.6</v>
      </c>
      <c r="I41" s="84">
        <f>Tues!R43</f>
        <v>1.3399999999999999</v>
      </c>
      <c r="J41" s="23"/>
      <c r="K41" s="23"/>
      <c r="L41" s="82">
        <f>Mon!$A43</f>
        <v>0.82304666666666615</v>
      </c>
      <c r="M41" s="84">
        <f>Wed!B43</f>
        <v>3.4</v>
      </c>
      <c r="N41" s="84">
        <f>Wed!R43</f>
        <v>1.3399999999999999</v>
      </c>
      <c r="O41" s="23"/>
      <c r="P41" s="23"/>
      <c r="Q41" s="82">
        <f>Mon!$A43</f>
        <v>0.82304666666666615</v>
      </c>
      <c r="R41" s="84">
        <f>Thur!B43</f>
        <v>4.5999999999999996</v>
      </c>
      <c r="S41" s="84">
        <f>Thur!R43</f>
        <v>1.5100000000000002</v>
      </c>
      <c r="T41" s="23"/>
      <c r="U41" s="23"/>
      <c r="V41" s="82">
        <f>Mon!$A43</f>
        <v>0.82304666666666615</v>
      </c>
      <c r="W41" s="84">
        <f>Fri!B43</f>
        <v>6.6</v>
      </c>
      <c r="X41" s="84">
        <f>Fri!R43</f>
        <v>2.8699999999999997</v>
      </c>
      <c r="Y41" s="23"/>
      <c r="Z41" s="23"/>
      <c r="AA41" s="82">
        <f>Mon!$A43</f>
        <v>0.82304666666666615</v>
      </c>
      <c r="AB41" s="84">
        <f>Sat!B43</f>
        <v>7.2</v>
      </c>
      <c r="AC41" s="84">
        <f>Sat!R43</f>
        <v>2.87</v>
      </c>
      <c r="AD41" s="23"/>
      <c r="AE41" s="23"/>
      <c r="AF41" s="82">
        <f>Mon!$A43</f>
        <v>0.82304666666666615</v>
      </c>
      <c r="AG41" s="84">
        <f>Sun!B43</f>
        <v>5.6</v>
      </c>
      <c r="AH41" s="84">
        <f>Sun!R43</f>
        <v>1.5100000000000002</v>
      </c>
      <c r="AI41" s="23"/>
    </row>
    <row r="42" spans="1:35" x14ac:dyDescent="0.25">
      <c r="A42" s="23"/>
      <c r="B42" s="82">
        <f>Mon!$A44</f>
        <v>0.83346666666666613</v>
      </c>
      <c r="C42" s="84">
        <f>Mon!B44</f>
        <v>3</v>
      </c>
      <c r="D42" s="84">
        <f>Mon!R44</f>
        <v>1</v>
      </c>
      <c r="E42" s="23"/>
      <c r="F42" s="23"/>
      <c r="G42" s="82">
        <f>Mon!$A44</f>
        <v>0.83346666666666613</v>
      </c>
      <c r="H42" s="84">
        <f>Tues!B44</f>
        <v>3</v>
      </c>
      <c r="I42" s="84">
        <f>Tues!R44</f>
        <v>1.17</v>
      </c>
      <c r="J42" s="23"/>
      <c r="K42" s="23"/>
      <c r="L42" s="82">
        <f>Mon!$A44</f>
        <v>0.83346666666666613</v>
      </c>
      <c r="M42" s="84">
        <f>Wed!B44</f>
        <v>2.6</v>
      </c>
      <c r="N42" s="84">
        <f>Wed!R44</f>
        <v>1.85</v>
      </c>
      <c r="O42" s="23"/>
      <c r="P42" s="23"/>
      <c r="Q42" s="82">
        <f>Mon!$A44</f>
        <v>0.83346666666666613</v>
      </c>
      <c r="R42" s="84">
        <f>Thur!B44</f>
        <v>3.8</v>
      </c>
      <c r="S42" s="84">
        <f>Thur!R44</f>
        <v>1.3399999999999999</v>
      </c>
      <c r="T42" s="23"/>
      <c r="U42" s="23"/>
      <c r="V42" s="82">
        <f>Mon!$A44</f>
        <v>0.83346666666666613</v>
      </c>
      <c r="W42" s="84">
        <f>Fri!B44</f>
        <v>6</v>
      </c>
      <c r="X42" s="84">
        <f>Fri!R44</f>
        <v>2.3600000000000003</v>
      </c>
      <c r="Y42" s="23"/>
      <c r="Z42" s="23"/>
      <c r="AA42" s="82">
        <f>Mon!$A44</f>
        <v>0.83346666666666613</v>
      </c>
      <c r="AB42" s="84">
        <f>Sat!B44</f>
        <v>6.2</v>
      </c>
      <c r="AC42" s="84">
        <f>Sat!R44</f>
        <v>2.87</v>
      </c>
      <c r="AD42" s="23"/>
      <c r="AE42" s="23"/>
      <c r="AF42" s="82">
        <f>Mon!$A44</f>
        <v>0.83346666666666613</v>
      </c>
      <c r="AG42" s="84">
        <f>Sun!B44</f>
        <v>4.4000000000000004</v>
      </c>
      <c r="AH42" s="84">
        <f>Sun!R44</f>
        <v>1.5100000000000002</v>
      </c>
      <c r="AI42" s="23"/>
    </row>
    <row r="43" spans="1:35" x14ac:dyDescent="0.25">
      <c r="A43" s="23"/>
      <c r="B43" s="82">
        <f>Mon!$A45</f>
        <v>0.84388666666666612</v>
      </c>
      <c r="C43" s="84">
        <f>Mon!B45</f>
        <v>2.4</v>
      </c>
      <c r="D43" s="84">
        <f>Mon!R45</f>
        <v>1.17</v>
      </c>
      <c r="E43" s="23"/>
      <c r="F43" s="23"/>
      <c r="G43" s="82">
        <f>Mon!$A45</f>
        <v>0.84388666666666612</v>
      </c>
      <c r="H43" s="84">
        <f>Tues!B45</f>
        <v>2.6</v>
      </c>
      <c r="I43" s="84">
        <f>Tues!R45</f>
        <v>1.17</v>
      </c>
      <c r="J43" s="23"/>
      <c r="K43" s="23"/>
      <c r="L43" s="82">
        <f>Mon!$A45</f>
        <v>0.84388666666666612</v>
      </c>
      <c r="M43" s="84">
        <f>Wed!B45</f>
        <v>3.2</v>
      </c>
      <c r="N43" s="84">
        <f>Wed!R45</f>
        <v>1.17</v>
      </c>
      <c r="O43" s="23"/>
      <c r="P43" s="23"/>
      <c r="Q43" s="82">
        <f>Mon!$A45</f>
        <v>0.84388666666666612</v>
      </c>
      <c r="R43" s="84">
        <f>Thur!B45</f>
        <v>3</v>
      </c>
      <c r="S43" s="84">
        <f>Thur!R45</f>
        <v>1.34</v>
      </c>
      <c r="T43" s="23"/>
      <c r="U43" s="23"/>
      <c r="V43" s="82">
        <f>Mon!$A45</f>
        <v>0.84388666666666612</v>
      </c>
      <c r="W43" s="84">
        <f>Fri!B45</f>
        <v>4.8</v>
      </c>
      <c r="X43" s="84">
        <f>Fri!R45</f>
        <v>2.5300000000000002</v>
      </c>
      <c r="Y43" s="23"/>
      <c r="Z43" s="23"/>
      <c r="AA43" s="82">
        <f>Mon!$A45</f>
        <v>0.84388666666666612</v>
      </c>
      <c r="AB43" s="84">
        <f>Sat!B45</f>
        <v>5.8</v>
      </c>
      <c r="AC43" s="84">
        <f>Sat!R45</f>
        <v>2.19</v>
      </c>
      <c r="AD43" s="23"/>
      <c r="AE43" s="23"/>
      <c r="AF43" s="82">
        <f>Mon!$A45</f>
        <v>0.84388666666666612</v>
      </c>
      <c r="AG43" s="84">
        <f>Sun!B45</f>
        <v>3.6</v>
      </c>
      <c r="AH43" s="84">
        <f>Sun!R45</f>
        <v>1.5100000000000002</v>
      </c>
      <c r="AI43" s="23"/>
    </row>
    <row r="44" spans="1:35" x14ac:dyDescent="0.25">
      <c r="A44" s="23"/>
      <c r="B44" s="82">
        <f>Mon!$A46</f>
        <v>0.8543066666666661</v>
      </c>
      <c r="C44" s="84">
        <f>Mon!B46</f>
        <v>3</v>
      </c>
      <c r="D44" s="84">
        <f>Mon!R46</f>
        <v>1</v>
      </c>
      <c r="E44" s="23"/>
      <c r="F44" s="23"/>
      <c r="G44" s="82">
        <f>Mon!$A46</f>
        <v>0.8543066666666661</v>
      </c>
      <c r="H44" s="84">
        <f>Tues!B46</f>
        <v>2.6</v>
      </c>
      <c r="I44" s="84">
        <f>Tues!R46</f>
        <v>1.17</v>
      </c>
      <c r="J44" s="23"/>
      <c r="K44" s="23"/>
      <c r="L44" s="82">
        <f>Mon!$A46</f>
        <v>0.8543066666666661</v>
      </c>
      <c r="M44" s="84">
        <f>Wed!B46</f>
        <v>2.6</v>
      </c>
      <c r="N44" s="84">
        <f>Wed!R46</f>
        <v>1</v>
      </c>
      <c r="O44" s="23"/>
      <c r="P44" s="23"/>
      <c r="Q44" s="82">
        <f>Mon!$A46</f>
        <v>0.8543066666666661</v>
      </c>
      <c r="R44" s="84">
        <f>Thur!B46</f>
        <v>2.6</v>
      </c>
      <c r="S44" s="84">
        <f>Thur!R46</f>
        <v>1</v>
      </c>
      <c r="T44" s="23"/>
      <c r="U44" s="23"/>
      <c r="V44" s="82">
        <f>Mon!$A46</f>
        <v>0.8543066666666661</v>
      </c>
      <c r="W44" s="84">
        <f>Fri!B46</f>
        <v>4.8</v>
      </c>
      <c r="X44" s="84">
        <f>Fri!R46</f>
        <v>1.85</v>
      </c>
      <c r="Y44" s="23"/>
      <c r="Z44" s="23"/>
      <c r="AA44" s="82">
        <f>Mon!$A46</f>
        <v>0.8543066666666661</v>
      </c>
      <c r="AB44" s="84">
        <f>Sat!B46</f>
        <v>5</v>
      </c>
      <c r="AC44" s="84">
        <f>Sat!R46</f>
        <v>1.6800000000000002</v>
      </c>
      <c r="AD44" s="23"/>
      <c r="AE44" s="23"/>
      <c r="AF44" s="82">
        <f>Mon!$A46</f>
        <v>0.8543066666666661</v>
      </c>
      <c r="AG44" s="84">
        <f>Sun!B46</f>
        <v>3.4</v>
      </c>
      <c r="AH44" s="84">
        <f>Sun!R46</f>
        <v>1.17</v>
      </c>
      <c r="AI44" s="23"/>
    </row>
    <row r="45" spans="1:35" x14ac:dyDescent="0.25">
      <c r="A45" s="23"/>
      <c r="B45" s="82">
        <f>Mon!$A47</f>
        <v>0.86472666666666609</v>
      </c>
      <c r="C45" s="84">
        <f>Mon!B47</f>
        <v>3</v>
      </c>
      <c r="D45" s="84">
        <f>Mon!R47</f>
        <v>1.3399999999999999</v>
      </c>
      <c r="E45" s="23"/>
      <c r="F45" s="23"/>
      <c r="G45" s="82">
        <f>Mon!$A47</f>
        <v>0.86472666666666609</v>
      </c>
      <c r="H45" s="84">
        <f>Tues!B47</f>
        <v>2.2000000000000002</v>
      </c>
      <c r="I45" s="84">
        <f>Tues!R47</f>
        <v>1</v>
      </c>
      <c r="J45" s="23"/>
      <c r="K45" s="23"/>
      <c r="L45" s="82">
        <f>Mon!$A47</f>
        <v>0.86472666666666609</v>
      </c>
      <c r="M45" s="84">
        <f>Wed!B47</f>
        <v>2.4</v>
      </c>
      <c r="N45" s="84">
        <f>Wed!R47</f>
        <v>1.17</v>
      </c>
      <c r="O45" s="23"/>
      <c r="P45" s="23"/>
      <c r="Q45" s="82">
        <f>Mon!$A47</f>
        <v>0.86472666666666609</v>
      </c>
      <c r="R45" s="84">
        <f>Thur!B47</f>
        <v>2.4</v>
      </c>
      <c r="S45" s="84">
        <f>Thur!R47</f>
        <v>1.17</v>
      </c>
      <c r="T45" s="23"/>
      <c r="U45" s="23"/>
      <c r="V45" s="82">
        <f>Mon!$A47</f>
        <v>0.86472666666666609</v>
      </c>
      <c r="W45" s="84">
        <f>Fri!B47</f>
        <v>4.8</v>
      </c>
      <c r="X45" s="84">
        <f>Fri!R47</f>
        <v>2.3600000000000003</v>
      </c>
      <c r="Y45" s="23"/>
      <c r="Z45" s="23"/>
      <c r="AA45" s="82">
        <f>Mon!$A47</f>
        <v>0.86472666666666609</v>
      </c>
      <c r="AB45" s="84">
        <f>Sat!B47</f>
        <v>4.4000000000000004</v>
      </c>
      <c r="AC45" s="84">
        <f>Sat!R47</f>
        <v>1.6800000000000002</v>
      </c>
      <c r="AD45" s="23"/>
      <c r="AE45" s="23"/>
      <c r="AF45" s="82">
        <f>Mon!$A47</f>
        <v>0.86472666666666609</v>
      </c>
      <c r="AG45" s="84">
        <f>Sun!B47</f>
        <v>2.6</v>
      </c>
      <c r="AH45" s="84">
        <f>Sun!R47</f>
        <v>1.5100000000000002</v>
      </c>
      <c r="AI45" s="23"/>
    </row>
    <row r="46" spans="1:35" x14ac:dyDescent="0.25">
      <c r="A46" s="23"/>
      <c r="B46" s="82">
        <f>Mon!$A48</f>
        <v>0.87514666666666607</v>
      </c>
      <c r="C46" s="84">
        <f>Mon!B48</f>
        <v>2.6</v>
      </c>
      <c r="D46" s="84">
        <f>Mon!R48</f>
        <v>1</v>
      </c>
      <c r="E46" s="23"/>
      <c r="F46" s="23"/>
      <c r="G46" s="82">
        <f>Mon!$A48</f>
        <v>0.87514666666666607</v>
      </c>
      <c r="H46" s="84">
        <f>Tues!B48</f>
        <v>2</v>
      </c>
      <c r="I46" s="84">
        <f>Tues!R48</f>
        <v>1</v>
      </c>
      <c r="J46" s="23"/>
      <c r="K46" s="23"/>
      <c r="L46" s="82">
        <f>Mon!$A48</f>
        <v>0.87514666666666607</v>
      </c>
      <c r="M46" s="84">
        <f>Wed!B48</f>
        <v>2.2000000000000002</v>
      </c>
      <c r="N46" s="84">
        <f>Wed!R48</f>
        <v>1</v>
      </c>
      <c r="O46" s="23"/>
      <c r="P46" s="23"/>
      <c r="Q46" s="82">
        <f>Mon!$A48</f>
        <v>0.87514666666666607</v>
      </c>
      <c r="R46" s="84">
        <f>Thur!B48</f>
        <v>2.6</v>
      </c>
      <c r="S46" s="84">
        <f>Thur!R48</f>
        <v>1</v>
      </c>
      <c r="T46" s="23"/>
      <c r="U46" s="23"/>
      <c r="V46" s="82">
        <f>Mon!$A48</f>
        <v>0.87514666666666607</v>
      </c>
      <c r="W46" s="84">
        <f>Fri!B48</f>
        <v>4.5999999999999996</v>
      </c>
      <c r="X46" s="84">
        <f>Fri!R48</f>
        <v>1.85</v>
      </c>
      <c r="Y46" s="23"/>
      <c r="Z46" s="23"/>
      <c r="AA46" s="82">
        <f>Mon!$A48</f>
        <v>0.87514666666666607</v>
      </c>
      <c r="AB46" s="84">
        <f>Sat!B48</f>
        <v>4</v>
      </c>
      <c r="AC46" s="84">
        <f>Sat!R48</f>
        <v>1</v>
      </c>
      <c r="AD46" s="23"/>
      <c r="AE46" s="23"/>
      <c r="AF46" s="82">
        <f>Mon!$A48</f>
        <v>0.87514666666666607</v>
      </c>
      <c r="AG46" s="84">
        <f>Sun!B48</f>
        <v>2.4</v>
      </c>
      <c r="AH46" s="84">
        <f>Sun!R48</f>
        <v>1</v>
      </c>
      <c r="AI46" s="23"/>
    </row>
    <row r="47" spans="1:35" x14ac:dyDescent="0.25">
      <c r="A47" s="23"/>
      <c r="B47" s="82">
        <f>Mon!$A49</f>
        <v>0.88556666666666606</v>
      </c>
      <c r="C47" s="84">
        <f>Mon!B49</f>
        <v>2</v>
      </c>
      <c r="D47" s="84">
        <f>Mon!R49</f>
        <v>1</v>
      </c>
      <c r="E47" s="23"/>
      <c r="F47" s="23"/>
      <c r="G47" s="82">
        <f>Mon!$A49</f>
        <v>0.88556666666666606</v>
      </c>
      <c r="H47" s="84">
        <f>Tues!B49</f>
        <v>1.6</v>
      </c>
      <c r="I47" s="84">
        <f>Tues!R49</f>
        <v>1</v>
      </c>
      <c r="J47" s="23"/>
      <c r="K47" s="23"/>
      <c r="L47" s="82">
        <f>Mon!$A49</f>
        <v>0.88556666666666606</v>
      </c>
      <c r="M47" s="84">
        <f>Wed!B49</f>
        <v>2.4</v>
      </c>
      <c r="N47" s="84">
        <f>Wed!R49</f>
        <v>1</v>
      </c>
      <c r="O47" s="23"/>
      <c r="P47" s="23"/>
      <c r="Q47" s="82">
        <f>Mon!$A49</f>
        <v>0.88556666666666606</v>
      </c>
      <c r="R47" s="84">
        <f>Thur!B49</f>
        <v>2.2000000000000002</v>
      </c>
      <c r="S47" s="84">
        <f>Thur!R49</f>
        <v>1.17</v>
      </c>
      <c r="T47" s="23"/>
      <c r="U47" s="23"/>
      <c r="V47" s="82">
        <f>Mon!$A49</f>
        <v>0.88556666666666606</v>
      </c>
      <c r="W47" s="84">
        <f>Fri!B49</f>
        <v>4.2</v>
      </c>
      <c r="X47" s="84">
        <f>Fri!R49</f>
        <v>1.85</v>
      </c>
      <c r="Y47" s="23"/>
      <c r="Z47" s="23"/>
      <c r="AA47" s="82">
        <f>Mon!$A49</f>
        <v>0.88556666666666606</v>
      </c>
      <c r="AB47" s="84">
        <f>Sat!B49</f>
        <v>3.6</v>
      </c>
      <c r="AC47" s="84">
        <f>Sat!R49</f>
        <v>1.17</v>
      </c>
      <c r="AD47" s="23"/>
      <c r="AE47" s="23"/>
      <c r="AF47" s="82">
        <f>Mon!$A49</f>
        <v>0.88556666666666606</v>
      </c>
      <c r="AG47" s="84">
        <f>Sun!B49</f>
        <v>2</v>
      </c>
      <c r="AH47" s="84">
        <f>Sun!R49</f>
        <v>1</v>
      </c>
      <c r="AI47" s="23"/>
    </row>
    <row r="48" spans="1:35" x14ac:dyDescent="0.25">
      <c r="A48" s="23"/>
      <c r="B48" s="82">
        <f>Mon!$A50</f>
        <v>0.89598666666666604</v>
      </c>
      <c r="C48" s="84">
        <f>Mon!B50</f>
        <v>2</v>
      </c>
      <c r="D48" s="84">
        <f>Mon!R50</f>
        <v>1</v>
      </c>
      <c r="E48" s="23"/>
      <c r="F48" s="23"/>
      <c r="G48" s="82">
        <f>Mon!$A50</f>
        <v>0.89598666666666604</v>
      </c>
      <c r="H48" s="84">
        <f>Tues!B50</f>
        <v>1.6</v>
      </c>
      <c r="I48" s="84">
        <f>Tues!R50</f>
        <v>1</v>
      </c>
      <c r="J48" s="23"/>
      <c r="K48" s="23"/>
      <c r="L48" s="82">
        <f>Mon!$A50</f>
        <v>0.89598666666666604</v>
      </c>
      <c r="M48" s="84">
        <f>Wed!B50</f>
        <v>2.2000000000000002</v>
      </c>
      <c r="N48" s="84">
        <f>Wed!R50</f>
        <v>1</v>
      </c>
      <c r="O48" s="23"/>
      <c r="P48" s="23"/>
      <c r="Q48" s="82">
        <f>Mon!$A50</f>
        <v>0.89598666666666604</v>
      </c>
      <c r="R48" s="84">
        <f>Thur!B50</f>
        <v>2</v>
      </c>
      <c r="S48" s="84">
        <f>Thur!R50</f>
        <v>1.17</v>
      </c>
      <c r="T48" s="23"/>
      <c r="U48" s="23"/>
      <c r="V48" s="82">
        <f>Mon!$A50</f>
        <v>0.89598666666666604</v>
      </c>
      <c r="W48" s="84">
        <f>Fri!B50</f>
        <v>4.4000000000000004</v>
      </c>
      <c r="X48" s="84">
        <f>Fri!R50</f>
        <v>1.85</v>
      </c>
      <c r="Y48" s="23"/>
      <c r="Z48" s="23"/>
      <c r="AA48" s="82">
        <f>Mon!$A50</f>
        <v>0.89598666666666604</v>
      </c>
      <c r="AB48" s="84">
        <f>Sat!B50</f>
        <v>3</v>
      </c>
      <c r="AC48" s="84">
        <f>Sat!R50</f>
        <v>1.3399999999999999</v>
      </c>
      <c r="AD48" s="23"/>
      <c r="AE48" s="23"/>
      <c r="AF48" s="82">
        <f>Mon!$A50</f>
        <v>0.89598666666666604</v>
      </c>
      <c r="AG48" s="84">
        <f>Sun!B50</f>
        <v>1.8</v>
      </c>
      <c r="AH48" s="84">
        <f>Sun!R50</f>
        <v>1</v>
      </c>
      <c r="AI48" s="23"/>
    </row>
    <row r="49" spans="1:35" x14ac:dyDescent="0.25">
      <c r="A49" s="23"/>
      <c r="B49" s="82">
        <f>Mon!$A51</f>
        <v>0.90640666666666603</v>
      </c>
      <c r="C49" s="84">
        <f>Mon!B51</f>
        <v>1.6</v>
      </c>
      <c r="D49" s="84">
        <f>Mon!R51</f>
        <v>1</v>
      </c>
      <c r="E49" s="23"/>
      <c r="F49" s="23"/>
      <c r="G49" s="82">
        <f>Mon!$A51</f>
        <v>0.90640666666666603</v>
      </c>
      <c r="H49" s="84">
        <f>Tues!B51</f>
        <v>2</v>
      </c>
      <c r="I49" s="84">
        <f>Tues!R51</f>
        <v>1</v>
      </c>
      <c r="J49" s="23"/>
      <c r="K49" s="23"/>
      <c r="L49" s="82">
        <f>Mon!$A51</f>
        <v>0.90640666666666603</v>
      </c>
      <c r="M49" s="84">
        <f>Wed!B51</f>
        <v>2.2000000000000002</v>
      </c>
      <c r="N49" s="84">
        <f>Wed!R51</f>
        <v>1</v>
      </c>
      <c r="O49" s="23"/>
      <c r="P49" s="23"/>
      <c r="Q49" s="82">
        <f>Mon!$A51</f>
        <v>0.90640666666666603</v>
      </c>
      <c r="R49" s="84">
        <f>Thur!B51</f>
        <v>2.2000000000000002</v>
      </c>
      <c r="S49" s="84">
        <f>Thur!R51</f>
        <v>1</v>
      </c>
      <c r="T49" s="23"/>
      <c r="U49" s="23"/>
      <c r="V49" s="82">
        <f>Mon!$A51</f>
        <v>0.90640666666666603</v>
      </c>
      <c r="W49" s="84">
        <f>Fri!B51</f>
        <v>3.8</v>
      </c>
      <c r="X49" s="84">
        <f>Fri!R51</f>
        <v>1.34</v>
      </c>
      <c r="Y49" s="23"/>
      <c r="Z49" s="23"/>
      <c r="AA49" s="82">
        <f>Mon!$A51</f>
        <v>0.90640666666666603</v>
      </c>
      <c r="AB49" s="84">
        <f>Sat!B51</f>
        <v>3</v>
      </c>
      <c r="AC49" s="84">
        <f>Sat!R51</f>
        <v>1.34</v>
      </c>
      <c r="AD49" s="23"/>
      <c r="AE49" s="23"/>
      <c r="AF49" s="82">
        <f>Mon!$A51</f>
        <v>0.90640666666666603</v>
      </c>
      <c r="AG49" s="84">
        <f>Sun!B51</f>
        <v>1.8</v>
      </c>
      <c r="AH49" s="84">
        <f>Sun!R51</f>
        <v>1</v>
      </c>
      <c r="AI49" s="23"/>
    </row>
    <row r="50" spans="1:35" x14ac:dyDescent="0.25">
      <c r="A50" s="23"/>
      <c r="B50" s="82">
        <f>Mon!$A52</f>
        <v>0.91682666666666601</v>
      </c>
      <c r="C50" s="84">
        <f>Mon!B52</f>
        <v>1</v>
      </c>
      <c r="D50" s="84">
        <f>Mon!R52</f>
        <v>1</v>
      </c>
      <c r="E50" s="23"/>
      <c r="F50" s="23"/>
      <c r="G50" s="82">
        <f>Mon!$A52</f>
        <v>0.91682666666666601</v>
      </c>
      <c r="H50" s="84">
        <f>Tues!B52</f>
        <v>1.8</v>
      </c>
      <c r="I50" s="84">
        <f>Tues!R52</f>
        <v>1</v>
      </c>
      <c r="J50" s="23"/>
      <c r="K50" s="23"/>
      <c r="L50" s="82">
        <f>Mon!$A52</f>
        <v>0.91682666666666601</v>
      </c>
      <c r="M50" s="84">
        <f>Wed!B52</f>
        <v>2.2000000000000002</v>
      </c>
      <c r="N50" s="84">
        <f>Wed!R52</f>
        <v>1</v>
      </c>
      <c r="O50" s="23"/>
      <c r="P50" s="23"/>
      <c r="Q50" s="82">
        <f>Mon!$A52</f>
        <v>0.91682666666666601</v>
      </c>
      <c r="R50" s="84">
        <f>Thur!B52</f>
        <v>2.2000000000000002</v>
      </c>
      <c r="S50" s="84">
        <f>Thur!R52</f>
        <v>1</v>
      </c>
      <c r="T50" s="23"/>
      <c r="U50" s="23"/>
      <c r="V50" s="82">
        <f>Mon!$A52</f>
        <v>0.91682666666666601</v>
      </c>
      <c r="W50" s="84">
        <f>Fri!B52</f>
        <v>3</v>
      </c>
      <c r="X50" s="84">
        <f>Fri!R52</f>
        <v>1.5100000000000002</v>
      </c>
      <c r="Y50" s="23"/>
      <c r="Z50" s="23"/>
      <c r="AA50" s="82">
        <f>Mon!$A52</f>
        <v>0.91682666666666601</v>
      </c>
      <c r="AB50" s="84">
        <f>Sat!B52</f>
        <v>3</v>
      </c>
      <c r="AC50" s="84">
        <f>Sat!R52</f>
        <v>1.17</v>
      </c>
      <c r="AD50" s="23"/>
      <c r="AE50" s="23"/>
      <c r="AF50" s="82">
        <f>Mon!$A52</f>
        <v>0.91682666666666601</v>
      </c>
      <c r="AG50" s="84">
        <f>Sun!B52</f>
        <v>1.4</v>
      </c>
      <c r="AH50" s="84">
        <f>Sun!R52</f>
        <v>1</v>
      </c>
      <c r="AI50" s="23"/>
    </row>
    <row r="51" spans="1:35" x14ac:dyDescent="0.25">
      <c r="A51" s="23"/>
      <c r="B51" s="82">
        <f>Mon!$A53</f>
        <v>0.927246666666666</v>
      </c>
      <c r="C51" s="84">
        <f>Mon!B53</f>
        <v>1</v>
      </c>
      <c r="D51" s="84">
        <f>Mon!R53</f>
        <v>1</v>
      </c>
      <c r="E51" s="23"/>
      <c r="F51" s="23"/>
      <c r="G51" s="82">
        <f>Mon!$A53</f>
        <v>0.927246666666666</v>
      </c>
      <c r="H51" s="84">
        <f>Tues!B53</f>
        <v>1.8</v>
      </c>
      <c r="I51" s="84">
        <f>Tues!R53</f>
        <v>1</v>
      </c>
      <c r="J51" s="23"/>
      <c r="K51" s="23"/>
      <c r="L51" s="82">
        <f>Mon!$A53</f>
        <v>0.927246666666666</v>
      </c>
      <c r="M51" s="84">
        <f>Wed!B53</f>
        <v>2.2000000000000002</v>
      </c>
      <c r="N51" s="84">
        <f>Wed!R53</f>
        <v>1</v>
      </c>
      <c r="O51" s="23"/>
      <c r="P51" s="23"/>
      <c r="Q51" s="82">
        <f>Mon!$A53</f>
        <v>0.927246666666666</v>
      </c>
      <c r="R51" s="84">
        <f>Thur!B53</f>
        <v>1.8</v>
      </c>
      <c r="S51" s="84">
        <f>Thur!R53</f>
        <v>1</v>
      </c>
      <c r="T51" s="23"/>
      <c r="U51" s="23"/>
      <c r="V51" s="82">
        <f>Mon!$A53</f>
        <v>0.927246666666666</v>
      </c>
      <c r="W51" s="84">
        <f>Fri!B53</f>
        <v>3.2</v>
      </c>
      <c r="X51" s="84">
        <f>Fri!R53</f>
        <v>1.17</v>
      </c>
      <c r="Y51" s="23"/>
      <c r="Z51" s="23"/>
      <c r="AA51" s="82">
        <f>Mon!$A53</f>
        <v>0.927246666666666</v>
      </c>
      <c r="AB51" s="84">
        <f>Sat!B53</f>
        <v>3.2</v>
      </c>
      <c r="AC51" s="84">
        <f>Sat!R53</f>
        <v>1</v>
      </c>
      <c r="AD51" s="23"/>
      <c r="AE51" s="23"/>
      <c r="AF51" s="82">
        <f>Mon!$A53</f>
        <v>0.927246666666666</v>
      </c>
      <c r="AG51" s="84">
        <f>Sun!B53</f>
        <v>1.8</v>
      </c>
      <c r="AH51" s="84">
        <f>Sun!R53</f>
        <v>1</v>
      </c>
      <c r="AI51" s="23"/>
    </row>
    <row r="52" spans="1:35" x14ac:dyDescent="0.25">
      <c r="A52" s="23"/>
      <c r="B52" s="82">
        <f>Mon!$A54</f>
        <v>0.93766666666666598</v>
      </c>
      <c r="C52" s="84">
        <f>Mon!B54</f>
        <v>2</v>
      </c>
      <c r="D52" s="84">
        <f>Mon!R54</f>
        <v>1</v>
      </c>
      <c r="E52" s="23"/>
      <c r="F52" s="23"/>
      <c r="G52" s="82">
        <f>Mon!$A54</f>
        <v>0.93766666666666598</v>
      </c>
      <c r="H52" s="84">
        <f>Tues!B54</f>
        <v>1.8</v>
      </c>
      <c r="I52" s="84">
        <f>Tues!R54</f>
        <v>1</v>
      </c>
      <c r="J52" s="23"/>
      <c r="K52" s="23"/>
      <c r="L52" s="82">
        <f>Mon!$A54</f>
        <v>0.93766666666666598</v>
      </c>
      <c r="M52" s="84">
        <f>Wed!B54</f>
        <v>2</v>
      </c>
      <c r="N52" s="84">
        <f>Wed!R54</f>
        <v>1</v>
      </c>
      <c r="O52" s="23"/>
      <c r="P52" s="23"/>
      <c r="Q52" s="82">
        <f>Mon!$A54</f>
        <v>0.93766666666666598</v>
      </c>
      <c r="R52" s="84">
        <f>Thur!B54</f>
        <v>2.4</v>
      </c>
      <c r="S52" s="84">
        <f>Thur!R54</f>
        <v>1</v>
      </c>
      <c r="T52" s="23"/>
      <c r="U52" s="23"/>
      <c r="V52" s="82">
        <f>Mon!$A54</f>
        <v>0.93766666666666598</v>
      </c>
      <c r="W52" s="84">
        <f>Fri!B54</f>
        <v>3</v>
      </c>
      <c r="X52" s="84">
        <f>Fri!R54</f>
        <v>1.17</v>
      </c>
      <c r="Y52" s="23"/>
      <c r="Z52" s="23"/>
      <c r="AA52" s="82">
        <f>Mon!$A54</f>
        <v>0.93766666666666598</v>
      </c>
      <c r="AB52" s="84">
        <f>Sat!B54</f>
        <v>2.8</v>
      </c>
      <c r="AC52" s="84">
        <f>Sat!R54</f>
        <v>1</v>
      </c>
      <c r="AD52" s="23"/>
      <c r="AE52" s="23"/>
      <c r="AF52" s="82">
        <f>Mon!$A54</f>
        <v>0.93766666666666598</v>
      </c>
      <c r="AG52" s="84">
        <f>Sun!B54</f>
        <v>1.6</v>
      </c>
      <c r="AH52" s="84">
        <f>Sun!R54</f>
        <v>1</v>
      </c>
      <c r="AI52" s="23"/>
    </row>
    <row r="53" spans="1:35" x14ac:dyDescent="0.25">
      <c r="A53" s="23"/>
      <c r="B53" s="82">
        <f>Mon!$A55</f>
        <v>0.94808666666666597</v>
      </c>
      <c r="C53" s="84">
        <f>Mon!B55</f>
        <v>2.6</v>
      </c>
      <c r="D53" s="84">
        <f>Mon!R55</f>
        <v>1</v>
      </c>
      <c r="E53" s="23"/>
      <c r="F53" s="23"/>
      <c r="G53" s="82">
        <f>Mon!$A55</f>
        <v>0.94808666666666597</v>
      </c>
      <c r="H53" s="84">
        <f>Tues!B55</f>
        <v>1.6</v>
      </c>
      <c r="I53" s="84">
        <f>Tues!R55</f>
        <v>1</v>
      </c>
      <c r="J53" s="23"/>
      <c r="K53" s="23"/>
      <c r="L53" s="82">
        <f>Mon!$A55</f>
        <v>0.94808666666666597</v>
      </c>
      <c r="M53" s="84">
        <f>Wed!B55</f>
        <v>1.8</v>
      </c>
      <c r="N53" s="84">
        <f>Wed!R55</f>
        <v>1</v>
      </c>
      <c r="O53" s="23"/>
      <c r="P53" s="23"/>
      <c r="Q53" s="82">
        <f>Mon!$A55</f>
        <v>0.94808666666666597</v>
      </c>
      <c r="R53" s="84">
        <f>Thur!B55</f>
        <v>2.4</v>
      </c>
      <c r="S53" s="84">
        <f>Thur!R55</f>
        <v>1</v>
      </c>
      <c r="T53" s="23"/>
      <c r="U53" s="23"/>
      <c r="V53" s="82">
        <f>Mon!$A55</f>
        <v>0.94808666666666597</v>
      </c>
      <c r="W53" s="84">
        <f>Fri!B55</f>
        <v>2</v>
      </c>
      <c r="X53" s="84">
        <f>Fri!R55</f>
        <v>1.17</v>
      </c>
      <c r="Y53" s="23"/>
      <c r="Z53" s="23"/>
      <c r="AA53" s="82">
        <f>Mon!$A55</f>
        <v>0.94808666666666597</v>
      </c>
      <c r="AB53" s="84">
        <f>Sat!B55</f>
        <v>2.8</v>
      </c>
      <c r="AC53" s="84">
        <f>Sat!R55</f>
        <v>1</v>
      </c>
      <c r="AD53" s="23"/>
      <c r="AE53" s="23"/>
      <c r="AF53" s="82">
        <f>Mon!$A55</f>
        <v>0.94808666666666597</v>
      </c>
      <c r="AG53" s="84">
        <f>Sun!B55</f>
        <v>1.6</v>
      </c>
      <c r="AH53" s="84">
        <f>Sun!R55</f>
        <v>1</v>
      </c>
      <c r="AI53" s="23"/>
    </row>
    <row r="54" spans="1:35" x14ac:dyDescent="0.25">
      <c r="A54" s="23"/>
      <c r="B54" s="82">
        <f>Mon!$A56</f>
        <v>0.95850666666666595</v>
      </c>
      <c r="C54" s="84">
        <f>Mon!B56</f>
        <v>2</v>
      </c>
      <c r="D54" s="84">
        <f>Mon!R56</f>
        <v>1</v>
      </c>
      <c r="E54" s="23"/>
      <c r="F54" s="23"/>
      <c r="G54" s="82">
        <f>Mon!$A56</f>
        <v>0.95850666666666595</v>
      </c>
      <c r="H54" s="84">
        <f>Tues!B56</f>
        <v>1.6</v>
      </c>
      <c r="I54" s="84">
        <f>Tues!R56</f>
        <v>1</v>
      </c>
      <c r="J54" s="23"/>
      <c r="K54" s="23"/>
      <c r="L54" s="82">
        <f>Mon!$A56</f>
        <v>0.95850666666666595</v>
      </c>
      <c r="M54" s="84">
        <f>Wed!B56</f>
        <v>1.6</v>
      </c>
      <c r="N54" s="84">
        <f>Wed!R56</f>
        <v>1</v>
      </c>
      <c r="O54" s="23"/>
      <c r="P54" s="23"/>
      <c r="Q54" s="82">
        <f>Mon!$A56</f>
        <v>0.95850666666666595</v>
      </c>
      <c r="R54" s="84">
        <f>Thur!B56</f>
        <v>1.8</v>
      </c>
      <c r="S54" s="84">
        <f>Thur!R56</f>
        <v>1</v>
      </c>
      <c r="T54" s="23"/>
      <c r="U54" s="23"/>
      <c r="V54" s="82">
        <f>Mon!$A56</f>
        <v>0.95850666666666595</v>
      </c>
      <c r="W54" s="84">
        <f>Fri!B56</f>
        <v>2.2000000000000002</v>
      </c>
      <c r="X54" s="84">
        <f>Fri!R56</f>
        <v>1</v>
      </c>
      <c r="Y54" s="23"/>
      <c r="Z54" s="23"/>
      <c r="AA54" s="82">
        <f>Mon!$A56</f>
        <v>0.95850666666666595</v>
      </c>
      <c r="AB54" s="84">
        <f>Sat!B56</f>
        <v>3</v>
      </c>
      <c r="AC54" s="84">
        <f>Sat!R56</f>
        <v>1</v>
      </c>
      <c r="AD54" s="23"/>
      <c r="AE54" s="23"/>
      <c r="AF54" s="82">
        <f>Mon!$A56</f>
        <v>0.95850666666666595</v>
      </c>
      <c r="AG54" s="84">
        <f>Sun!B56</f>
        <v>1.6</v>
      </c>
      <c r="AH54" s="84">
        <f>Sun!R56</f>
        <v>1</v>
      </c>
      <c r="AI54" s="23"/>
    </row>
    <row r="55" spans="1:35" x14ac:dyDescent="0.25">
      <c r="A55" s="23"/>
      <c r="B55" s="82">
        <f>Mon!$A57</f>
        <v>0.96892666666666594</v>
      </c>
      <c r="C55" s="84">
        <f>Mon!B57</f>
        <v>1.6</v>
      </c>
      <c r="D55" s="84">
        <f>Mon!R57</f>
        <v>1</v>
      </c>
      <c r="E55" s="23"/>
      <c r="F55" s="23"/>
      <c r="G55" s="82">
        <f>Mon!$A57</f>
        <v>0.96892666666666594</v>
      </c>
      <c r="H55" s="84">
        <f>Tues!B57</f>
        <v>1.6</v>
      </c>
      <c r="I55" s="84">
        <f>Tues!R57</f>
        <v>1</v>
      </c>
      <c r="J55" s="23"/>
      <c r="K55" s="23"/>
      <c r="L55" s="82">
        <f>Mon!$A57</f>
        <v>0.96892666666666594</v>
      </c>
      <c r="M55" s="84">
        <f>Wed!B57</f>
        <v>1.2</v>
      </c>
      <c r="N55" s="84">
        <f>Wed!R57</f>
        <v>1</v>
      </c>
      <c r="O55" s="23"/>
      <c r="P55" s="23"/>
      <c r="Q55" s="82">
        <f>Mon!$A57</f>
        <v>0.96892666666666594</v>
      </c>
      <c r="R55" s="84">
        <f>Thur!B57</f>
        <v>1.8</v>
      </c>
      <c r="S55" s="84">
        <f>Thur!R57</f>
        <v>1</v>
      </c>
      <c r="T55" s="23"/>
      <c r="U55" s="23"/>
      <c r="V55" s="82">
        <f>Mon!$A57</f>
        <v>0.96892666666666594</v>
      </c>
      <c r="W55" s="84">
        <f>Fri!B57</f>
        <v>2.2000000000000002</v>
      </c>
      <c r="X55" s="84">
        <f>Fri!R57</f>
        <v>1</v>
      </c>
      <c r="Y55" s="23"/>
      <c r="Z55" s="23"/>
      <c r="AA55" s="82">
        <f>Mon!$A57</f>
        <v>0.96892666666666594</v>
      </c>
      <c r="AB55" s="84">
        <f>Sat!B57</f>
        <v>2.6</v>
      </c>
      <c r="AC55" s="84">
        <f>Sat!R57</f>
        <v>1</v>
      </c>
      <c r="AD55" s="23"/>
      <c r="AE55" s="23"/>
      <c r="AF55" s="82">
        <f>Mon!$A57</f>
        <v>0.96892666666666594</v>
      </c>
      <c r="AG55" s="84">
        <f>Sun!B57</f>
        <v>1.6</v>
      </c>
      <c r="AH55" s="84">
        <f>Sun!R57</f>
        <v>1</v>
      </c>
      <c r="AI55" s="23"/>
    </row>
    <row r="56" spans="1:35" x14ac:dyDescent="0.25">
      <c r="A56" s="23"/>
      <c r="B56" s="82">
        <f>Mon!$A58</f>
        <v>0.97934666666666592</v>
      </c>
      <c r="C56" s="84">
        <f>Mon!B58</f>
        <v>2</v>
      </c>
      <c r="D56" s="84">
        <f>Mon!R58</f>
        <v>1</v>
      </c>
      <c r="E56" s="23"/>
      <c r="F56" s="23"/>
      <c r="G56" s="82">
        <f>Mon!$A58</f>
        <v>0.97934666666666592</v>
      </c>
      <c r="H56" s="84">
        <f>Tues!B58</f>
        <v>1.6</v>
      </c>
      <c r="I56" s="84">
        <f>Tues!R58</f>
        <v>1</v>
      </c>
      <c r="J56" s="23"/>
      <c r="K56" s="23"/>
      <c r="L56" s="82">
        <f>Mon!$A58</f>
        <v>0.97934666666666592</v>
      </c>
      <c r="M56" s="84">
        <f>Wed!B58</f>
        <v>1.2</v>
      </c>
      <c r="N56" s="84">
        <f>Wed!R58</f>
        <v>1</v>
      </c>
      <c r="O56" s="23"/>
      <c r="P56" s="23"/>
      <c r="Q56" s="82">
        <f>Mon!$A58</f>
        <v>0.97934666666666592</v>
      </c>
      <c r="R56" s="84">
        <f>Thur!B58</f>
        <v>1.8</v>
      </c>
      <c r="S56" s="84">
        <f>Thur!R58</f>
        <v>1</v>
      </c>
      <c r="T56" s="23"/>
      <c r="U56" s="23"/>
      <c r="V56" s="82">
        <f>Mon!$A58</f>
        <v>0.97934666666666592</v>
      </c>
      <c r="W56" s="84">
        <f>Fri!B58</f>
        <v>2.4</v>
      </c>
      <c r="X56" s="84">
        <f>Fri!R58</f>
        <v>1</v>
      </c>
      <c r="Y56" s="23"/>
      <c r="Z56" s="23"/>
      <c r="AA56" s="82">
        <f>Mon!$A58</f>
        <v>0.97934666666666592</v>
      </c>
      <c r="AB56" s="84">
        <f>Sat!B58</f>
        <v>2.4</v>
      </c>
      <c r="AC56" s="84">
        <f>Sat!R58</f>
        <v>1</v>
      </c>
      <c r="AD56" s="23"/>
      <c r="AE56" s="23"/>
      <c r="AF56" s="82">
        <f>Mon!$A58</f>
        <v>0.97934666666666592</v>
      </c>
      <c r="AG56" s="84">
        <f>Sun!B58</f>
        <v>1.8</v>
      </c>
      <c r="AH56" s="84">
        <f>Sun!R58</f>
        <v>1</v>
      </c>
      <c r="AI56" s="23"/>
    </row>
    <row r="57" spans="1:35" x14ac:dyDescent="0.25">
      <c r="A57" s="23"/>
      <c r="B57" s="82">
        <f>Mon!$A59</f>
        <v>0.98976666666666591</v>
      </c>
      <c r="C57" s="84">
        <f>Mon!B59</f>
        <v>1.6</v>
      </c>
      <c r="D57" s="84">
        <f>Mon!R59</f>
        <v>1</v>
      </c>
      <c r="E57" s="23"/>
      <c r="F57" s="23"/>
      <c r="G57" s="82">
        <f>Mon!$A59</f>
        <v>0.98976666666666591</v>
      </c>
      <c r="H57" s="84">
        <f>Tues!B59</f>
        <v>1.2</v>
      </c>
      <c r="I57" s="84">
        <f>Tues!R59</f>
        <v>1</v>
      </c>
      <c r="J57" s="23"/>
      <c r="K57" s="23"/>
      <c r="L57" s="82">
        <f>Mon!$A59</f>
        <v>0.98976666666666591</v>
      </c>
      <c r="M57" s="84">
        <f>Wed!B59</f>
        <v>1.2</v>
      </c>
      <c r="N57" s="84">
        <f>Wed!R59</f>
        <v>1</v>
      </c>
      <c r="O57" s="23"/>
      <c r="P57" s="23"/>
      <c r="Q57" s="82">
        <f>Mon!$A59</f>
        <v>0.98976666666666591</v>
      </c>
      <c r="R57" s="84">
        <f>Thur!B59</f>
        <v>1</v>
      </c>
      <c r="S57" s="84">
        <f>Thur!R59</f>
        <v>1</v>
      </c>
      <c r="T57" s="23"/>
      <c r="U57" s="23"/>
      <c r="V57" s="82">
        <f>Mon!$A59</f>
        <v>0.98976666666666591</v>
      </c>
      <c r="W57" s="84">
        <f>Fri!B59</f>
        <v>2.6</v>
      </c>
      <c r="X57" s="84">
        <f>Fri!R59</f>
        <v>1</v>
      </c>
      <c r="Y57" s="23"/>
      <c r="Z57" s="23"/>
      <c r="AA57" s="82">
        <f>Mon!$A59</f>
        <v>0.98976666666666591</v>
      </c>
      <c r="AB57" s="84">
        <f>Sat!B59</f>
        <v>2.2000000000000002</v>
      </c>
      <c r="AC57" s="84">
        <f>Sat!R59</f>
        <v>1</v>
      </c>
      <c r="AD57" s="23"/>
      <c r="AE57" s="23"/>
      <c r="AF57" s="82">
        <f>Mon!$A59</f>
        <v>0.98976666666666591</v>
      </c>
      <c r="AG57" s="84">
        <f>Sun!B59</f>
        <v>1</v>
      </c>
      <c r="AH57" s="84">
        <f>Sun!R59</f>
        <v>1</v>
      </c>
      <c r="AI57" s="23"/>
    </row>
    <row r="58" spans="1:35" x14ac:dyDescent="0.25">
      <c r="A58" s="23"/>
      <c r="B58" s="82">
        <f>Mon!$A60</f>
        <v>1.0001866666666659</v>
      </c>
      <c r="C58" s="84">
        <f>IFERROR(Mon!B60,"0")</f>
        <v>1</v>
      </c>
      <c r="D58" s="84">
        <f>Mon!R60</f>
        <v>1</v>
      </c>
      <c r="E58" s="23"/>
      <c r="F58" s="23"/>
      <c r="G58" s="82">
        <f>Mon!$A60</f>
        <v>1.0001866666666659</v>
      </c>
      <c r="H58" s="84">
        <f>IFERROR(Tues!B60,"0")</f>
        <v>1.2</v>
      </c>
      <c r="I58" s="84">
        <f>Tues!R60</f>
        <v>1</v>
      </c>
      <c r="J58" s="23"/>
      <c r="K58" s="23"/>
      <c r="L58" s="82">
        <f>Mon!$A60</f>
        <v>1.0001866666666659</v>
      </c>
      <c r="M58" s="84">
        <f>IFERROR(Wed!B60,"0")</f>
        <v>1</v>
      </c>
      <c r="N58" s="84">
        <f>Wed!R60</f>
        <v>1</v>
      </c>
      <c r="O58" s="23"/>
      <c r="P58" s="23"/>
      <c r="Q58" s="82">
        <f>Mon!$A60</f>
        <v>1.0001866666666659</v>
      </c>
      <c r="R58" s="84">
        <f>IFERROR(Thur!B60,"0")</f>
        <v>1</v>
      </c>
      <c r="S58" s="84">
        <f>Thur!R60</f>
        <v>1</v>
      </c>
      <c r="T58" s="23"/>
      <c r="U58" s="23"/>
      <c r="V58" s="82">
        <f>Mon!$A60</f>
        <v>1.0001866666666659</v>
      </c>
      <c r="W58" s="84">
        <f>Fri!B60</f>
        <v>2.4</v>
      </c>
      <c r="X58" s="84">
        <f>Fri!R60</f>
        <v>1</v>
      </c>
      <c r="Y58" s="23"/>
      <c r="Z58" s="23"/>
      <c r="AA58" s="82">
        <f>Mon!$A60</f>
        <v>1.0001866666666659</v>
      </c>
      <c r="AB58" s="84">
        <f>Sat!B60</f>
        <v>1.8</v>
      </c>
      <c r="AC58" s="84">
        <f>Sat!R60</f>
        <v>1</v>
      </c>
      <c r="AD58" s="23"/>
      <c r="AE58" s="23"/>
      <c r="AF58" s="82">
        <f>Mon!$A60</f>
        <v>1.0001866666666659</v>
      </c>
      <c r="AG58" s="84">
        <f>IFERROR(Sun!B60,"0")</f>
        <v>1</v>
      </c>
      <c r="AH58" s="84">
        <f>Sun!R60</f>
        <v>1</v>
      </c>
      <c r="AI58" s="23"/>
    </row>
    <row r="59" spans="1:35" x14ac:dyDescent="0.25">
      <c r="A59" s="23"/>
      <c r="B59" s="82">
        <f>Mon!$A61</f>
        <v>1.010606666666666</v>
      </c>
      <c r="C59" s="84" t="str">
        <f>IFERROR(Mon!B61,"0")</f>
        <v>0</v>
      </c>
      <c r="D59" s="84">
        <f>Mon!R61</f>
        <v>1</v>
      </c>
      <c r="E59" s="23"/>
      <c r="F59" s="23"/>
      <c r="G59" s="82">
        <f>Mon!$A61</f>
        <v>1.010606666666666</v>
      </c>
      <c r="H59" s="84" t="str">
        <f>IFERROR(Tues!B61,"0")</f>
        <v>0</v>
      </c>
      <c r="I59" s="84">
        <f>Tues!R61</f>
        <v>1</v>
      </c>
      <c r="J59" s="23"/>
      <c r="K59" s="23"/>
      <c r="L59" s="82">
        <f>Mon!$A61</f>
        <v>1.010606666666666</v>
      </c>
      <c r="M59" s="84" t="str">
        <f>IFERROR(Wed!B61,"0")</f>
        <v>0</v>
      </c>
      <c r="N59" s="84">
        <f>Wed!R61</f>
        <v>1</v>
      </c>
      <c r="O59" s="23"/>
      <c r="P59" s="23"/>
      <c r="Q59" s="82">
        <f>Mon!$A61</f>
        <v>1.010606666666666</v>
      </c>
      <c r="R59" s="84" t="str">
        <f>IFERROR(Thur!B61,"0")</f>
        <v>0</v>
      </c>
      <c r="S59" s="84">
        <f>Thur!R61</f>
        <v>1</v>
      </c>
      <c r="T59" s="23"/>
      <c r="U59" s="23"/>
      <c r="V59" s="82">
        <f>Mon!$A61</f>
        <v>1.010606666666666</v>
      </c>
      <c r="W59" s="84">
        <f>Fri!B61</f>
        <v>2.2000000000000002</v>
      </c>
      <c r="X59" s="84">
        <f>Fri!R61</f>
        <v>1</v>
      </c>
      <c r="Y59" s="23"/>
      <c r="Z59" s="23"/>
      <c r="AA59" s="82">
        <f>Mon!$A61</f>
        <v>1.010606666666666</v>
      </c>
      <c r="AB59" s="84">
        <f>Sat!B61</f>
        <v>1.4</v>
      </c>
      <c r="AC59" s="84">
        <f>Sat!R61</f>
        <v>1</v>
      </c>
      <c r="AD59" s="23"/>
      <c r="AE59" s="23"/>
      <c r="AF59" s="82">
        <f>Mon!$A61</f>
        <v>1.010606666666666</v>
      </c>
      <c r="AG59" s="84" t="str">
        <f>IFERROR(Sun!B61,"0")</f>
        <v>0</v>
      </c>
      <c r="AH59" s="84">
        <f>Sun!R61</f>
        <v>1</v>
      </c>
      <c r="AI59" s="23"/>
    </row>
    <row r="60" spans="1:35" x14ac:dyDescent="0.25">
      <c r="A60" s="23"/>
      <c r="B60" s="82">
        <f>Mon!$A62</f>
        <v>1.0210266666666661</v>
      </c>
      <c r="C60" s="84" t="str">
        <f>IFERROR(Mon!B62,"0")</f>
        <v>0</v>
      </c>
      <c r="D60" s="84">
        <f>Mon!R62</f>
        <v>1</v>
      </c>
      <c r="E60" s="23"/>
      <c r="F60" s="23"/>
      <c r="G60" s="82">
        <f>Mon!$A62</f>
        <v>1.0210266666666661</v>
      </c>
      <c r="H60" s="84" t="str">
        <f>IFERROR(Tues!B62,"0")</f>
        <v>0</v>
      </c>
      <c r="I60" s="84">
        <f>Tues!R62</f>
        <v>1</v>
      </c>
      <c r="J60" s="23"/>
      <c r="K60" s="23"/>
      <c r="L60" s="82">
        <f>Mon!$A62</f>
        <v>1.0210266666666661</v>
      </c>
      <c r="M60" s="84" t="str">
        <f>IFERROR(Wed!B62,"0")</f>
        <v>0</v>
      </c>
      <c r="N60" s="84">
        <f>Wed!R62</f>
        <v>1</v>
      </c>
      <c r="O60" s="23"/>
      <c r="P60" s="23"/>
      <c r="Q60" s="82">
        <f>Mon!$A62</f>
        <v>1.0210266666666661</v>
      </c>
      <c r="R60" s="84" t="str">
        <f>IFERROR(Thur!B62,"0")</f>
        <v>0</v>
      </c>
      <c r="S60" s="84">
        <f>Thur!R62</f>
        <v>1</v>
      </c>
      <c r="T60" s="23"/>
      <c r="U60" s="23"/>
      <c r="V60" s="82">
        <f>Mon!$A62</f>
        <v>1.0210266666666661</v>
      </c>
      <c r="W60" s="84">
        <f>Fri!B62</f>
        <v>1.8</v>
      </c>
      <c r="X60" s="84">
        <f>Fri!R62</f>
        <v>1</v>
      </c>
      <c r="Y60" s="23"/>
      <c r="Z60" s="23"/>
      <c r="AA60" s="82">
        <f>Mon!$A62</f>
        <v>1.0210266666666661</v>
      </c>
      <c r="AB60" s="84">
        <f>Sat!B62</f>
        <v>1.2</v>
      </c>
      <c r="AC60" s="84">
        <f>Sat!R62</f>
        <v>1</v>
      </c>
      <c r="AD60" s="23"/>
      <c r="AE60" s="23"/>
      <c r="AF60" s="82">
        <f>Mon!$A62</f>
        <v>1.0210266666666661</v>
      </c>
      <c r="AG60" s="84" t="str">
        <f>IFERROR(Sun!B62,"0")</f>
        <v>0</v>
      </c>
      <c r="AH60" s="84">
        <f>Sun!R62</f>
        <v>1</v>
      </c>
      <c r="AI60" s="23"/>
    </row>
    <row r="61" spans="1:35" x14ac:dyDescent="0.25">
      <c r="A61" s="23"/>
      <c r="B61" s="82">
        <f>Mon!$A63</f>
        <v>1.0314466666666662</v>
      </c>
      <c r="C61" s="84" t="str">
        <f>IFERROR(Mon!B63,"0")</f>
        <v>0</v>
      </c>
      <c r="D61" s="84">
        <f>Mon!R63</f>
        <v>1</v>
      </c>
      <c r="E61" s="23"/>
      <c r="F61" s="23"/>
      <c r="G61" s="82">
        <f>Mon!$A63</f>
        <v>1.0314466666666662</v>
      </c>
      <c r="H61" s="84" t="str">
        <f>IFERROR(Tues!B63,"0")</f>
        <v>0</v>
      </c>
      <c r="I61" s="84">
        <f>Tues!R63</f>
        <v>1</v>
      </c>
      <c r="J61" s="23"/>
      <c r="K61" s="23"/>
      <c r="L61" s="82">
        <f>Mon!$A63</f>
        <v>1.0314466666666662</v>
      </c>
      <c r="M61" s="84" t="str">
        <f>IFERROR(Wed!B63,"0")</f>
        <v>0</v>
      </c>
      <c r="N61" s="84">
        <f>Wed!R63</f>
        <v>1</v>
      </c>
      <c r="O61" s="23"/>
      <c r="P61" s="23"/>
      <c r="Q61" s="82">
        <f>Mon!$A63</f>
        <v>1.0314466666666662</v>
      </c>
      <c r="R61" s="84" t="str">
        <f>IFERROR(Thur!B63,"0")</f>
        <v>0</v>
      </c>
      <c r="S61" s="84">
        <f>Thur!R63</f>
        <v>1</v>
      </c>
      <c r="T61" s="23"/>
      <c r="U61" s="23"/>
      <c r="V61" s="82">
        <f>Mon!$A63</f>
        <v>1.0314466666666662</v>
      </c>
      <c r="W61" s="84">
        <f>Fri!B63</f>
        <v>1.6</v>
      </c>
      <c r="X61" s="84">
        <f>Fri!R63</f>
        <v>1</v>
      </c>
      <c r="Y61" s="23"/>
      <c r="Z61" s="23"/>
      <c r="AA61" s="82">
        <f>Mon!$A63</f>
        <v>1.0314466666666662</v>
      </c>
      <c r="AB61" s="84">
        <f>Sat!B63</f>
        <v>1.2</v>
      </c>
      <c r="AC61" s="84">
        <f>Sat!R63</f>
        <v>1</v>
      </c>
      <c r="AD61" s="23"/>
      <c r="AE61" s="23"/>
      <c r="AF61" s="82">
        <f>Mon!$A63</f>
        <v>1.0314466666666662</v>
      </c>
      <c r="AG61" s="84" t="str">
        <f>IFERROR(Sun!B63,"0")</f>
        <v>0</v>
      </c>
      <c r="AH61" s="84">
        <f>Sun!R63</f>
        <v>1</v>
      </c>
      <c r="AI61" s="23"/>
    </row>
    <row r="62" spans="1:35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</row>
  </sheetData>
  <mergeCells count="76">
    <mergeCell ref="AK18:AK19"/>
    <mergeCell ref="AM18:AM19"/>
    <mergeCell ref="AF10:AH10"/>
    <mergeCell ref="A8:AI8"/>
    <mergeCell ref="B10:D10"/>
    <mergeCell ref="G10:I10"/>
    <mergeCell ref="L10:N10"/>
    <mergeCell ref="Q10:S10"/>
    <mergeCell ref="V10:X10"/>
    <mergeCell ref="AA10:AC10"/>
    <mergeCell ref="A15:AI15"/>
    <mergeCell ref="B17:D17"/>
    <mergeCell ref="G17:I17"/>
    <mergeCell ref="L17:N17"/>
    <mergeCell ref="Q17:S17"/>
    <mergeCell ref="V17:X17"/>
    <mergeCell ref="C4:D4"/>
    <mergeCell ref="C5:D5"/>
    <mergeCell ref="H4:I4"/>
    <mergeCell ref="H5:I5"/>
    <mergeCell ref="M4:N4"/>
    <mergeCell ref="M5:N5"/>
    <mergeCell ref="A1:AI1"/>
    <mergeCell ref="B3:D3"/>
    <mergeCell ref="G3:I3"/>
    <mergeCell ref="L3:N3"/>
    <mergeCell ref="Q3:S3"/>
    <mergeCell ref="V3:X3"/>
    <mergeCell ref="AA3:AC3"/>
    <mergeCell ref="AF3:AH3"/>
    <mergeCell ref="R4:S4"/>
    <mergeCell ref="W4:X4"/>
    <mergeCell ref="AB4:AC4"/>
    <mergeCell ref="AG4:AH4"/>
    <mergeCell ref="R5:S5"/>
    <mergeCell ref="W5:X5"/>
    <mergeCell ref="AB5:AC5"/>
    <mergeCell ref="AG5:AH5"/>
    <mergeCell ref="AG19:AH19"/>
    <mergeCell ref="C11:D11"/>
    <mergeCell ref="C18:D18"/>
    <mergeCell ref="H11:I11"/>
    <mergeCell ref="H12:I12"/>
    <mergeCell ref="C12:D12"/>
    <mergeCell ref="AG18:AH18"/>
    <mergeCell ref="M11:N11"/>
    <mergeCell ref="M12:N12"/>
    <mergeCell ref="R11:S11"/>
    <mergeCell ref="R12:S12"/>
    <mergeCell ref="W11:X11"/>
    <mergeCell ref="W12:X12"/>
    <mergeCell ref="AA17:AC17"/>
    <mergeCell ref="AF17:AH17"/>
    <mergeCell ref="A22:AI22"/>
    <mergeCell ref="AB11:AC11"/>
    <mergeCell ref="AB12:AC12"/>
    <mergeCell ref="AG11:AH11"/>
    <mergeCell ref="AG12:AH12"/>
    <mergeCell ref="C19:D19"/>
    <mergeCell ref="H18:I18"/>
    <mergeCell ref="H19:I19"/>
    <mergeCell ref="M18:N18"/>
    <mergeCell ref="M19:N19"/>
    <mergeCell ref="R18:S18"/>
    <mergeCell ref="R19:S19"/>
    <mergeCell ref="W18:X18"/>
    <mergeCell ref="W19:X19"/>
    <mergeCell ref="AB18:AC18"/>
    <mergeCell ref="AB19:AC19"/>
    <mergeCell ref="AA24:AC24"/>
    <mergeCell ref="AF24:AH24"/>
    <mergeCell ref="B24:D24"/>
    <mergeCell ref="G24:I24"/>
    <mergeCell ref="L24:N24"/>
    <mergeCell ref="Q24:S24"/>
    <mergeCell ref="V24:X24"/>
  </mergeCells>
  <pageMargins left="0.7" right="0.7" top="0.75" bottom="0.75" header="0.3" footer="0.3"/>
  <pageSetup scale="93" orientation="landscape" horizontalDpi="4294967294" verticalDpi="4294967294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12A678B-5ED4-48EE-8A3A-21080DD6962B}">
            <xm:f>AND(Schedule!$F$42&gt;=($C$5-0.4),(Schedule!$F$42=$C$5+0.6))</xm:f>
            <x14:dxf>
              <font>
                <color theme="9" tint="-0.499984740745262"/>
              </font>
              <fill>
                <patternFill>
                  <fgColor theme="9" tint="0.59996337778862885"/>
                </patternFill>
              </fill>
            </x14:dxf>
          </x14:cfRule>
          <x14:cfRule type="expression" priority="2" id="{AEC789A8-AE57-4095-98AC-A169F5670FF7}">
            <xm:f>AND(Schedule!$F$42&gt;=($C$5-0.4),(Schedule!$F$42&lt;=$C$5+0.6))</xm:f>
            <x14:dxf/>
          </x14:cfRule>
          <xm:sqref>F67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opLeftCell="A10" workbookViewId="0">
      <selection activeCell="O37" sqref="O37"/>
    </sheetView>
  </sheetViews>
  <sheetFormatPr defaultRowHeight="15" x14ac:dyDescent="0.25"/>
  <cols>
    <col min="1" max="1" width="11.28515625" style="7" bestFit="1" customWidth="1"/>
    <col min="2" max="2" width="9.140625" style="7"/>
    <col min="3" max="7" width="5.7109375" style="7" customWidth="1"/>
    <col min="8" max="8" width="2.7109375" style="7" customWidth="1"/>
    <col min="9" max="9" width="9.5703125" style="7" bestFit="1" customWidth="1"/>
    <col min="10" max="10" width="9.140625" style="7"/>
    <col min="11" max="15" width="5.7109375" style="7" customWidth="1"/>
    <col min="16" max="16" width="2.7109375" style="7" customWidth="1"/>
    <col min="17" max="17" width="9.5703125" style="7" bestFit="1" customWidth="1"/>
    <col min="18" max="18" width="9.140625" style="7"/>
    <col min="19" max="23" width="5.7109375" style="7" customWidth="1"/>
    <col min="24" max="16384" width="9.140625" style="7"/>
  </cols>
  <sheetData>
    <row r="1" spans="1:23" ht="18.75" x14ac:dyDescent="0.3">
      <c r="A1" s="216" t="s">
        <v>1</v>
      </c>
      <c r="B1" s="217"/>
      <c r="C1" s="217"/>
      <c r="D1" s="217"/>
      <c r="E1" s="217"/>
      <c r="F1" s="217"/>
      <c r="G1" s="217"/>
      <c r="H1" s="29"/>
      <c r="I1" s="218" t="s">
        <v>7</v>
      </c>
      <c r="J1" s="219"/>
      <c r="K1" s="219"/>
      <c r="L1" s="219"/>
      <c r="M1" s="219"/>
      <c r="N1" s="219"/>
      <c r="O1" s="219"/>
      <c r="Q1" s="220" t="s">
        <v>18</v>
      </c>
      <c r="R1" s="221"/>
      <c r="S1" s="221"/>
      <c r="T1" s="221"/>
      <c r="U1" s="221"/>
      <c r="V1" s="221"/>
      <c r="W1" s="221"/>
    </row>
    <row r="2" spans="1:23" x14ac:dyDescent="0.25">
      <c r="C2" s="12" t="s">
        <v>61</v>
      </c>
      <c r="D2" s="12" t="s">
        <v>60</v>
      </c>
      <c r="E2" s="12" t="s">
        <v>62</v>
      </c>
      <c r="F2" s="12" t="s">
        <v>63</v>
      </c>
      <c r="G2" s="12" t="s">
        <v>64</v>
      </c>
      <c r="K2" s="12" t="s">
        <v>61</v>
      </c>
      <c r="L2" s="12" t="s">
        <v>60</v>
      </c>
      <c r="M2" s="12" t="s">
        <v>62</v>
      </c>
      <c r="N2" s="12" t="s">
        <v>63</v>
      </c>
      <c r="O2" s="12" t="s">
        <v>64</v>
      </c>
      <c r="Q2" s="33"/>
      <c r="R2" s="33"/>
      <c r="S2" s="33" t="s">
        <v>2</v>
      </c>
      <c r="T2" s="33" t="s">
        <v>3</v>
      </c>
      <c r="U2" s="33" t="s">
        <v>4</v>
      </c>
      <c r="V2" s="33" t="s">
        <v>5</v>
      </c>
      <c r="W2" s="33" t="s">
        <v>6</v>
      </c>
    </row>
    <row r="3" spans="1:23" ht="18" customHeight="1" x14ac:dyDescent="0.25">
      <c r="A3" s="13"/>
      <c r="B3" s="43" t="s">
        <v>0</v>
      </c>
      <c r="C3" s="42">
        <f ca="1">(TODAY()-WEEKDAY(TODAY()-2))-35</f>
        <v>43150</v>
      </c>
      <c r="D3" s="42">
        <f ca="1">C3+7</f>
        <v>43157</v>
      </c>
      <c r="E3" s="42">
        <f t="shared" ref="E3:G3" ca="1" si="0">D3+7</f>
        <v>43164</v>
      </c>
      <c r="F3" s="42">
        <f t="shared" ca="1" si="0"/>
        <v>43171</v>
      </c>
      <c r="G3" s="42">
        <f t="shared" ca="1" si="0"/>
        <v>43178</v>
      </c>
      <c r="I3" s="13"/>
      <c r="J3" s="43" t="s">
        <v>0</v>
      </c>
      <c r="K3" s="42">
        <f ca="1">C3</f>
        <v>43150</v>
      </c>
      <c r="L3" s="42">
        <f ca="1">K3+7</f>
        <v>43157</v>
      </c>
      <c r="M3" s="42">
        <f t="shared" ref="M3:O3" ca="1" si="1">L3+7</f>
        <v>43164</v>
      </c>
      <c r="N3" s="42">
        <f t="shared" ca="1" si="1"/>
        <v>43171</v>
      </c>
      <c r="O3" s="42">
        <f t="shared" ca="1" si="1"/>
        <v>43178</v>
      </c>
      <c r="Q3" s="34"/>
      <c r="R3" s="35" t="s">
        <v>0</v>
      </c>
      <c r="S3" s="36">
        <f ca="1">C3</f>
        <v>43150</v>
      </c>
      <c r="T3" s="36">
        <f ca="1">S3+7</f>
        <v>43157</v>
      </c>
      <c r="U3" s="36">
        <f t="shared" ref="U3" ca="1" si="2">T3+7</f>
        <v>43164</v>
      </c>
      <c r="V3" s="36">
        <f t="shared" ref="V3" ca="1" si="3">U3+7</f>
        <v>43171</v>
      </c>
      <c r="W3" s="36">
        <f t="shared" ref="W3" ca="1" si="4">V3+7</f>
        <v>43178</v>
      </c>
    </row>
    <row r="4" spans="1:23" x14ac:dyDescent="0.25">
      <c r="A4" s="41">
        <v>0.41666666666666669</v>
      </c>
      <c r="B4" s="43">
        <f t="shared" ref="B4:B27" si="5">AVERAGE(C4:G4)</f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32"/>
      <c r="I4" s="41">
        <v>0.41666666666666669</v>
      </c>
      <c r="J4" s="43" t="e">
        <f t="shared" ref="J4:J27" si="6">AVERAGE(K4:O4)</f>
        <v>#DIV/0!</v>
      </c>
      <c r="K4" s="7" t="s">
        <v>19</v>
      </c>
      <c r="L4" s="7" t="s">
        <v>19</v>
      </c>
      <c r="M4" s="7" t="s">
        <v>19</v>
      </c>
      <c r="N4" s="7" t="s">
        <v>19</v>
      </c>
      <c r="O4" s="7" t="s">
        <v>19</v>
      </c>
      <c r="Q4" s="37">
        <v>0.41666666666666669</v>
      </c>
      <c r="R4" s="35">
        <f>AVERAGE(S4:W4)</f>
        <v>1</v>
      </c>
      <c r="S4" s="38">
        <f>IFERROR(((K4*0.85)+1),1)</f>
        <v>1</v>
      </c>
      <c r="T4" s="38">
        <f t="shared" ref="T4:W4" si="7">IFERROR(((L4*0.85)+1),1)</f>
        <v>1</v>
      </c>
      <c r="U4" s="38">
        <f t="shared" si="7"/>
        <v>1</v>
      </c>
      <c r="V4" s="38">
        <f t="shared" si="7"/>
        <v>1</v>
      </c>
      <c r="W4" s="38">
        <f t="shared" si="7"/>
        <v>1</v>
      </c>
    </row>
    <row r="5" spans="1:23" x14ac:dyDescent="0.25">
      <c r="A5" s="41">
        <f>A4+0.01042</f>
        <v>0.42708666666666667</v>
      </c>
      <c r="B5" s="43">
        <f t="shared" si="5"/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32"/>
      <c r="I5" s="41">
        <f>I4+0.01042</f>
        <v>0.42708666666666667</v>
      </c>
      <c r="J5" s="43" t="e">
        <f t="shared" si="6"/>
        <v>#DIV/0!</v>
      </c>
      <c r="K5" s="7" t="s">
        <v>19</v>
      </c>
      <c r="L5" s="7" t="s">
        <v>19</v>
      </c>
      <c r="M5" s="7" t="s">
        <v>19</v>
      </c>
      <c r="N5" s="7" t="s">
        <v>19</v>
      </c>
      <c r="O5" s="7" t="s">
        <v>19</v>
      </c>
      <c r="Q5" s="37">
        <f>Q4+0.01042</f>
        <v>0.42708666666666667</v>
      </c>
      <c r="R5" s="35">
        <f t="shared" ref="R5:R20" si="8">AVERAGE(S5:W5)</f>
        <v>1</v>
      </c>
      <c r="S5" s="38">
        <f t="shared" ref="S5:S63" si="9">IFERROR(((K5*0.85)+1),1)</f>
        <v>1</v>
      </c>
      <c r="T5" s="38">
        <f t="shared" ref="T5:T63" si="10">IFERROR(((L5*0.85)+1),1)</f>
        <v>1</v>
      </c>
      <c r="U5" s="38">
        <f t="shared" ref="U5:U63" si="11">IFERROR(((M5*0.85)+1),1)</f>
        <v>1</v>
      </c>
      <c r="V5" s="38">
        <f t="shared" ref="V5:V63" si="12">IFERROR(((N5*0.85)+1),1)</f>
        <v>1</v>
      </c>
      <c r="W5" s="38">
        <f t="shared" ref="W5:W63" si="13">IFERROR(((O5*0.85)+1),1)</f>
        <v>1</v>
      </c>
    </row>
    <row r="6" spans="1:23" x14ac:dyDescent="0.25">
      <c r="A6" s="41">
        <f t="shared" ref="A6:A63" si="14">A5+0.01042</f>
        <v>0.43750666666666665</v>
      </c>
      <c r="B6" s="43">
        <f t="shared" si="5"/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32"/>
      <c r="I6" s="41">
        <f>I5+0.01042</f>
        <v>0.43750666666666665</v>
      </c>
      <c r="J6" s="43" t="e">
        <f t="shared" si="6"/>
        <v>#DIV/0!</v>
      </c>
      <c r="K6" s="7" t="s">
        <v>19</v>
      </c>
      <c r="L6" s="7" t="s">
        <v>19</v>
      </c>
      <c r="M6" s="7" t="s">
        <v>19</v>
      </c>
      <c r="N6" s="7" t="s">
        <v>19</v>
      </c>
      <c r="O6" s="7" t="s">
        <v>19</v>
      </c>
      <c r="Q6" s="37">
        <f t="shared" ref="Q6:Q63" si="15">Q5+0.01042</f>
        <v>0.43750666666666665</v>
      </c>
      <c r="R6" s="35">
        <f t="shared" si="8"/>
        <v>1</v>
      </c>
      <c r="S6" s="38">
        <f t="shared" si="9"/>
        <v>1</v>
      </c>
      <c r="T6" s="38">
        <f t="shared" si="10"/>
        <v>1</v>
      </c>
      <c r="U6" s="38">
        <f t="shared" si="11"/>
        <v>1</v>
      </c>
      <c r="V6" s="38">
        <f t="shared" si="12"/>
        <v>1</v>
      </c>
      <c r="W6" s="38">
        <f t="shared" si="13"/>
        <v>1</v>
      </c>
    </row>
    <row r="7" spans="1:23" x14ac:dyDescent="0.25">
      <c r="A7" s="41">
        <f t="shared" si="14"/>
        <v>0.44792666666666664</v>
      </c>
      <c r="B7" s="43">
        <f t="shared" si="5"/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32"/>
      <c r="I7" s="41">
        <f t="shared" ref="I7:I63" si="16">I6+0.01042</f>
        <v>0.44792666666666664</v>
      </c>
      <c r="J7" s="43" t="e">
        <f t="shared" si="6"/>
        <v>#DIV/0!</v>
      </c>
      <c r="K7" s="7" t="s">
        <v>19</v>
      </c>
      <c r="L7" s="7" t="s">
        <v>19</v>
      </c>
      <c r="M7" s="7" t="s">
        <v>19</v>
      </c>
      <c r="N7" s="7" t="s">
        <v>19</v>
      </c>
      <c r="O7" s="7" t="s">
        <v>19</v>
      </c>
      <c r="Q7" s="37">
        <f t="shared" si="15"/>
        <v>0.44792666666666664</v>
      </c>
      <c r="R7" s="35">
        <f t="shared" si="8"/>
        <v>1</v>
      </c>
      <c r="S7" s="38">
        <f t="shared" si="9"/>
        <v>1</v>
      </c>
      <c r="T7" s="38">
        <f t="shared" si="10"/>
        <v>1</v>
      </c>
      <c r="U7" s="38">
        <f t="shared" si="11"/>
        <v>1</v>
      </c>
      <c r="V7" s="38">
        <f t="shared" si="12"/>
        <v>1</v>
      </c>
      <c r="W7" s="38">
        <f t="shared" si="13"/>
        <v>1</v>
      </c>
    </row>
    <row r="8" spans="1:23" x14ac:dyDescent="0.25">
      <c r="A8" s="41">
        <f t="shared" si="14"/>
        <v>0.45834666666666662</v>
      </c>
      <c r="B8" s="43">
        <f t="shared" si="5"/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32"/>
      <c r="I8" s="41">
        <f t="shared" si="16"/>
        <v>0.45834666666666662</v>
      </c>
      <c r="J8" s="43" t="e">
        <f t="shared" si="6"/>
        <v>#DIV/0!</v>
      </c>
      <c r="K8" s="7" t="s">
        <v>19</v>
      </c>
      <c r="L8" s="7" t="s">
        <v>19</v>
      </c>
      <c r="M8" s="7" t="s">
        <v>19</v>
      </c>
      <c r="N8" s="7" t="s">
        <v>19</v>
      </c>
      <c r="O8" s="7" t="s">
        <v>19</v>
      </c>
      <c r="Q8" s="37">
        <f t="shared" si="15"/>
        <v>0.45834666666666662</v>
      </c>
      <c r="R8" s="35">
        <f t="shared" si="8"/>
        <v>1</v>
      </c>
      <c r="S8" s="38">
        <f t="shared" si="9"/>
        <v>1</v>
      </c>
      <c r="T8" s="38">
        <f t="shared" si="10"/>
        <v>1</v>
      </c>
      <c r="U8" s="38">
        <f t="shared" si="11"/>
        <v>1</v>
      </c>
      <c r="V8" s="38">
        <f t="shared" si="12"/>
        <v>1</v>
      </c>
      <c r="W8" s="38">
        <f t="shared" si="13"/>
        <v>1</v>
      </c>
    </row>
    <row r="9" spans="1:23" x14ac:dyDescent="0.25">
      <c r="A9" s="41">
        <f t="shared" si="14"/>
        <v>0.46876666666666661</v>
      </c>
      <c r="B9" s="43">
        <f t="shared" si="5"/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32"/>
      <c r="I9" s="41">
        <f t="shared" si="16"/>
        <v>0.46876666666666661</v>
      </c>
      <c r="J9" s="43" t="e">
        <f t="shared" si="6"/>
        <v>#DIV/0!</v>
      </c>
      <c r="K9" s="7" t="s">
        <v>19</v>
      </c>
      <c r="L9" s="7" t="s">
        <v>19</v>
      </c>
      <c r="M9" s="7" t="s">
        <v>19</v>
      </c>
      <c r="N9" s="7" t="s">
        <v>19</v>
      </c>
      <c r="O9" s="7" t="s">
        <v>19</v>
      </c>
      <c r="Q9" s="37">
        <f t="shared" si="15"/>
        <v>0.46876666666666661</v>
      </c>
      <c r="R9" s="35">
        <f t="shared" si="8"/>
        <v>1</v>
      </c>
      <c r="S9" s="38">
        <f t="shared" si="9"/>
        <v>1</v>
      </c>
      <c r="T9" s="38">
        <f t="shared" si="10"/>
        <v>1</v>
      </c>
      <c r="U9" s="38">
        <f t="shared" si="11"/>
        <v>1</v>
      </c>
      <c r="V9" s="38">
        <f t="shared" si="12"/>
        <v>1</v>
      </c>
      <c r="W9" s="38">
        <f t="shared" si="13"/>
        <v>1</v>
      </c>
    </row>
    <row r="10" spans="1:23" x14ac:dyDescent="0.25">
      <c r="A10" s="41">
        <f t="shared" si="14"/>
        <v>0.47918666666666659</v>
      </c>
      <c r="B10" s="43">
        <f t="shared" si="5"/>
        <v>1.6</v>
      </c>
      <c r="C10" s="7">
        <v>1</v>
      </c>
      <c r="D10" s="7">
        <v>1</v>
      </c>
      <c r="E10" s="7">
        <v>2</v>
      </c>
      <c r="F10" s="7">
        <v>2</v>
      </c>
      <c r="G10" s="7">
        <v>2</v>
      </c>
      <c r="H10" s="32"/>
      <c r="I10" s="41">
        <f t="shared" si="16"/>
        <v>0.47918666666666659</v>
      </c>
      <c r="J10" s="43" t="e">
        <f t="shared" si="6"/>
        <v>#DIV/0!</v>
      </c>
      <c r="K10" s="7" t="s">
        <v>19</v>
      </c>
      <c r="L10" s="7" t="s">
        <v>19</v>
      </c>
      <c r="M10" s="7" t="s">
        <v>19</v>
      </c>
      <c r="N10" s="7" t="s">
        <v>19</v>
      </c>
      <c r="O10" s="7" t="s">
        <v>19</v>
      </c>
      <c r="Q10" s="37">
        <f t="shared" si="15"/>
        <v>0.47918666666666659</v>
      </c>
      <c r="R10" s="35">
        <f t="shared" si="8"/>
        <v>1</v>
      </c>
      <c r="S10" s="38">
        <f t="shared" si="9"/>
        <v>1</v>
      </c>
      <c r="T10" s="38">
        <f t="shared" si="10"/>
        <v>1</v>
      </c>
      <c r="U10" s="38">
        <f t="shared" si="11"/>
        <v>1</v>
      </c>
      <c r="V10" s="38">
        <f t="shared" si="12"/>
        <v>1</v>
      </c>
      <c r="W10" s="38">
        <f t="shared" si="13"/>
        <v>1</v>
      </c>
    </row>
    <row r="11" spans="1:23" x14ac:dyDescent="0.25">
      <c r="A11" s="41">
        <f t="shared" si="14"/>
        <v>0.48960666666666658</v>
      </c>
      <c r="B11" s="43">
        <f t="shared" si="5"/>
        <v>1.6</v>
      </c>
      <c r="C11" s="7">
        <v>1</v>
      </c>
      <c r="D11" s="7">
        <v>1</v>
      </c>
      <c r="E11" s="7">
        <v>2</v>
      </c>
      <c r="F11" s="7">
        <v>2</v>
      </c>
      <c r="G11" s="7">
        <v>2</v>
      </c>
      <c r="H11" s="32"/>
      <c r="I11" s="41">
        <f t="shared" si="16"/>
        <v>0.48960666666666658</v>
      </c>
      <c r="J11" s="43" t="e">
        <f t="shared" si="6"/>
        <v>#DIV/0!</v>
      </c>
      <c r="K11" s="7" t="s">
        <v>19</v>
      </c>
      <c r="L11" s="7" t="s">
        <v>19</v>
      </c>
      <c r="M11" s="7" t="s">
        <v>19</v>
      </c>
      <c r="N11" s="7" t="s">
        <v>19</v>
      </c>
      <c r="O11" s="7" t="s">
        <v>19</v>
      </c>
      <c r="Q11" s="37">
        <f t="shared" si="15"/>
        <v>0.48960666666666658</v>
      </c>
      <c r="R11" s="35">
        <f t="shared" si="8"/>
        <v>1</v>
      </c>
      <c r="S11" s="38">
        <f t="shared" si="9"/>
        <v>1</v>
      </c>
      <c r="T11" s="38">
        <f t="shared" si="10"/>
        <v>1</v>
      </c>
      <c r="U11" s="38">
        <f t="shared" si="11"/>
        <v>1</v>
      </c>
      <c r="V11" s="38">
        <f t="shared" si="12"/>
        <v>1</v>
      </c>
      <c r="W11" s="38">
        <f t="shared" si="13"/>
        <v>1</v>
      </c>
    </row>
    <row r="12" spans="1:23" x14ac:dyDescent="0.25">
      <c r="A12" s="41">
        <f t="shared" si="14"/>
        <v>0.50002666666666662</v>
      </c>
      <c r="B12" s="43">
        <f t="shared" si="5"/>
        <v>1.6</v>
      </c>
      <c r="C12" s="7">
        <v>1</v>
      </c>
      <c r="D12" s="7">
        <v>1</v>
      </c>
      <c r="E12" s="7">
        <v>2</v>
      </c>
      <c r="F12" s="7">
        <v>2</v>
      </c>
      <c r="G12" s="7">
        <v>2</v>
      </c>
      <c r="H12" s="32"/>
      <c r="I12" s="41">
        <f t="shared" si="16"/>
        <v>0.50002666666666662</v>
      </c>
      <c r="J12" s="43" t="e">
        <f t="shared" si="6"/>
        <v>#DIV/0!</v>
      </c>
      <c r="K12" s="7" t="s">
        <v>19</v>
      </c>
      <c r="L12" s="7" t="s">
        <v>19</v>
      </c>
      <c r="M12" s="7" t="s">
        <v>19</v>
      </c>
      <c r="N12" s="7" t="s">
        <v>19</v>
      </c>
      <c r="O12" s="7" t="s">
        <v>19</v>
      </c>
      <c r="Q12" s="37">
        <f t="shared" si="15"/>
        <v>0.50002666666666662</v>
      </c>
      <c r="R12" s="35">
        <f t="shared" si="8"/>
        <v>1</v>
      </c>
      <c r="S12" s="38">
        <f t="shared" si="9"/>
        <v>1</v>
      </c>
      <c r="T12" s="38">
        <f t="shared" si="10"/>
        <v>1</v>
      </c>
      <c r="U12" s="38">
        <f t="shared" si="11"/>
        <v>1</v>
      </c>
      <c r="V12" s="38">
        <f t="shared" si="12"/>
        <v>1</v>
      </c>
      <c r="W12" s="38">
        <f t="shared" si="13"/>
        <v>1</v>
      </c>
    </row>
    <row r="13" spans="1:23" x14ac:dyDescent="0.25">
      <c r="A13" s="41">
        <f t="shared" si="14"/>
        <v>0.5104466666666666</v>
      </c>
      <c r="B13" s="43">
        <f t="shared" si="5"/>
        <v>2</v>
      </c>
      <c r="C13" s="7">
        <v>2</v>
      </c>
      <c r="D13" s="7">
        <v>2</v>
      </c>
      <c r="E13" s="7">
        <v>2</v>
      </c>
      <c r="F13" s="7">
        <v>2</v>
      </c>
      <c r="G13" s="7">
        <v>2</v>
      </c>
      <c r="H13" s="32"/>
      <c r="I13" s="41">
        <f t="shared" si="16"/>
        <v>0.5104466666666666</v>
      </c>
      <c r="J13" s="43" t="e">
        <f t="shared" si="6"/>
        <v>#DIV/0!</v>
      </c>
      <c r="K13" s="7" t="s">
        <v>19</v>
      </c>
      <c r="L13" s="7" t="s">
        <v>19</v>
      </c>
      <c r="M13" s="7" t="s">
        <v>19</v>
      </c>
      <c r="N13" s="7" t="s">
        <v>19</v>
      </c>
      <c r="O13" s="7" t="s">
        <v>19</v>
      </c>
      <c r="Q13" s="37">
        <f t="shared" si="15"/>
        <v>0.5104466666666666</v>
      </c>
      <c r="R13" s="35">
        <f t="shared" si="8"/>
        <v>1</v>
      </c>
      <c r="S13" s="38">
        <f t="shared" si="9"/>
        <v>1</v>
      </c>
      <c r="T13" s="38">
        <f t="shared" si="10"/>
        <v>1</v>
      </c>
      <c r="U13" s="38">
        <f t="shared" si="11"/>
        <v>1</v>
      </c>
      <c r="V13" s="38">
        <f t="shared" si="12"/>
        <v>1</v>
      </c>
      <c r="W13" s="38">
        <f t="shared" si="13"/>
        <v>1</v>
      </c>
    </row>
    <row r="14" spans="1:23" x14ac:dyDescent="0.25">
      <c r="A14" s="41">
        <f t="shared" si="14"/>
        <v>0.52086666666666659</v>
      </c>
      <c r="B14" s="43">
        <f t="shared" si="5"/>
        <v>2</v>
      </c>
      <c r="C14" s="7">
        <v>2</v>
      </c>
      <c r="D14" s="7">
        <v>2</v>
      </c>
      <c r="E14" s="7">
        <v>2</v>
      </c>
      <c r="F14" s="7">
        <v>2</v>
      </c>
      <c r="G14" s="7">
        <v>2</v>
      </c>
      <c r="H14" s="32"/>
      <c r="I14" s="41">
        <f t="shared" si="16"/>
        <v>0.52086666666666659</v>
      </c>
      <c r="J14" s="43" t="e">
        <f t="shared" si="6"/>
        <v>#DIV/0!</v>
      </c>
      <c r="K14" s="7" t="s">
        <v>19</v>
      </c>
      <c r="L14" s="7" t="s">
        <v>19</v>
      </c>
      <c r="M14" s="7" t="s">
        <v>19</v>
      </c>
      <c r="N14" s="7" t="s">
        <v>19</v>
      </c>
      <c r="O14" s="7" t="s">
        <v>19</v>
      </c>
      <c r="Q14" s="37">
        <f t="shared" si="15"/>
        <v>0.52086666666666659</v>
      </c>
      <c r="R14" s="35">
        <f t="shared" si="8"/>
        <v>1</v>
      </c>
      <c r="S14" s="38">
        <f t="shared" si="9"/>
        <v>1</v>
      </c>
      <c r="T14" s="38">
        <f t="shared" si="10"/>
        <v>1</v>
      </c>
      <c r="U14" s="38">
        <f t="shared" si="11"/>
        <v>1</v>
      </c>
      <c r="V14" s="38">
        <f t="shared" si="12"/>
        <v>1</v>
      </c>
      <c r="W14" s="38">
        <f t="shared" si="13"/>
        <v>1</v>
      </c>
    </row>
    <row r="15" spans="1:23" x14ac:dyDescent="0.25">
      <c r="A15" s="41">
        <f t="shared" si="14"/>
        <v>0.53128666666666657</v>
      </c>
      <c r="B15" s="43">
        <f t="shared" si="5"/>
        <v>2</v>
      </c>
      <c r="C15" s="7">
        <v>2</v>
      </c>
      <c r="D15" s="7">
        <v>2</v>
      </c>
      <c r="E15" s="7">
        <v>2</v>
      </c>
      <c r="F15" s="7">
        <v>2</v>
      </c>
      <c r="G15" s="7">
        <v>2</v>
      </c>
      <c r="H15" s="32"/>
      <c r="I15" s="41">
        <f t="shared" si="16"/>
        <v>0.53128666666666657</v>
      </c>
      <c r="J15" s="43" t="e">
        <f t="shared" si="6"/>
        <v>#DIV/0!</v>
      </c>
      <c r="K15" s="7" t="s">
        <v>19</v>
      </c>
      <c r="L15" s="7" t="s">
        <v>19</v>
      </c>
      <c r="M15" s="7" t="s">
        <v>19</v>
      </c>
      <c r="N15" s="7" t="s">
        <v>19</v>
      </c>
      <c r="O15" s="7" t="s">
        <v>19</v>
      </c>
      <c r="Q15" s="37">
        <f t="shared" si="15"/>
        <v>0.53128666666666657</v>
      </c>
      <c r="R15" s="35">
        <f t="shared" si="8"/>
        <v>1</v>
      </c>
      <c r="S15" s="38">
        <f t="shared" si="9"/>
        <v>1</v>
      </c>
      <c r="T15" s="38">
        <f t="shared" si="10"/>
        <v>1</v>
      </c>
      <c r="U15" s="38">
        <f t="shared" si="11"/>
        <v>1</v>
      </c>
      <c r="V15" s="38">
        <f t="shared" si="12"/>
        <v>1</v>
      </c>
      <c r="W15" s="38">
        <f t="shared" si="13"/>
        <v>1</v>
      </c>
    </row>
    <row r="16" spans="1:23" x14ac:dyDescent="0.25">
      <c r="A16" s="41">
        <f t="shared" si="14"/>
        <v>0.54170666666666656</v>
      </c>
      <c r="B16" s="43">
        <f t="shared" si="5"/>
        <v>1.4</v>
      </c>
      <c r="C16" s="7">
        <v>2</v>
      </c>
      <c r="D16" s="7">
        <v>2</v>
      </c>
      <c r="E16" s="7">
        <v>1</v>
      </c>
      <c r="F16" s="7">
        <v>1</v>
      </c>
      <c r="G16" s="7">
        <v>1</v>
      </c>
      <c r="H16" s="32"/>
      <c r="I16" s="41">
        <f t="shared" si="16"/>
        <v>0.54170666666666656</v>
      </c>
      <c r="J16" s="43" t="e">
        <f t="shared" si="6"/>
        <v>#DIV/0!</v>
      </c>
      <c r="K16" s="7" t="s">
        <v>19</v>
      </c>
      <c r="L16" s="7" t="s">
        <v>19</v>
      </c>
      <c r="M16" s="7" t="s">
        <v>19</v>
      </c>
      <c r="N16" s="7" t="s">
        <v>19</v>
      </c>
      <c r="O16" s="7" t="s">
        <v>19</v>
      </c>
      <c r="Q16" s="37">
        <f t="shared" si="15"/>
        <v>0.54170666666666656</v>
      </c>
      <c r="R16" s="35">
        <f t="shared" si="8"/>
        <v>1</v>
      </c>
      <c r="S16" s="38">
        <f t="shared" si="9"/>
        <v>1</v>
      </c>
      <c r="T16" s="38">
        <f t="shared" si="10"/>
        <v>1</v>
      </c>
      <c r="U16" s="38">
        <f t="shared" si="11"/>
        <v>1</v>
      </c>
      <c r="V16" s="38">
        <f t="shared" si="12"/>
        <v>1</v>
      </c>
      <c r="W16" s="38">
        <f t="shared" si="13"/>
        <v>1</v>
      </c>
    </row>
    <row r="17" spans="1:23" x14ac:dyDescent="0.25">
      <c r="A17" s="41">
        <f t="shared" si="14"/>
        <v>0.55212666666666654</v>
      </c>
      <c r="B17" s="43">
        <f t="shared" si="5"/>
        <v>1.4</v>
      </c>
      <c r="C17" s="7">
        <v>2</v>
      </c>
      <c r="D17" s="7">
        <v>2</v>
      </c>
      <c r="E17" s="7">
        <v>1</v>
      </c>
      <c r="F17" s="7">
        <v>1</v>
      </c>
      <c r="G17" s="7">
        <v>1</v>
      </c>
      <c r="H17" s="32"/>
      <c r="I17" s="41">
        <f t="shared" si="16"/>
        <v>0.55212666666666654</v>
      </c>
      <c r="J17" s="43" t="e">
        <f t="shared" si="6"/>
        <v>#DIV/0!</v>
      </c>
      <c r="K17" s="7" t="s">
        <v>19</v>
      </c>
      <c r="L17" s="7" t="s">
        <v>19</v>
      </c>
      <c r="M17" s="7" t="s">
        <v>19</v>
      </c>
      <c r="N17" s="7" t="s">
        <v>19</v>
      </c>
      <c r="O17" s="7" t="s">
        <v>19</v>
      </c>
      <c r="Q17" s="37">
        <f t="shared" si="15"/>
        <v>0.55212666666666654</v>
      </c>
      <c r="R17" s="35">
        <f t="shared" si="8"/>
        <v>1</v>
      </c>
      <c r="S17" s="38">
        <f t="shared" si="9"/>
        <v>1</v>
      </c>
      <c r="T17" s="38">
        <f t="shared" si="10"/>
        <v>1</v>
      </c>
      <c r="U17" s="38">
        <f t="shared" si="11"/>
        <v>1</v>
      </c>
      <c r="V17" s="38">
        <f t="shared" si="12"/>
        <v>1</v>
      </c>
      <c r="W17" s="38">
        <f t="shared" si="13"/>
        <v>1</v>
      </c>
    </row>
    <row r="18" spans="1:23" x14ac:dyDescent="0.25">
      <c r="A18" s="41">
        <f t="shared" si="14"/>
        <v>0.56254666666666653</v>
      </c>
      <c r="B18" s="43">
        <f t="shared" si="5"/>
        <v>1.4</v>
      </c>
      <c r="C18" s="7">
        <v>2</v>
      </c>
      <c r="D18" s="7">
        <v>2</v>
      </c>
      <c r="E18" s="7">
        <v>1</v>
      </c>
      <c r="F18" s="7">
        <v>1</v>
      </c>
      <c r="G18" s="7">
        <v>1</v>
      </c>
      <c r="H18" s="32"/>
      <c r="I18" s="41">
        <f t="shared" si="16"/>
        <v>0.56254666666666653</v>
      </c>
      <c r="J18" s="43" t="e">
        <f t="shared" si="6"/>
        <v>#DIV/0!</v>
      </c>
      <c r="K18" s="7" t="s">
        <v>19</v>
      </c>
      <c r="L18" s="7" t="s">
        <v>19</v>
      </c>
      <c r="M18" s="7" t="s">
        <v>19</v>
      </c>
      <c r="N18" s="7" t="s">
        <v>19</v>
      </c>
      <c r="O18" s="7" t="s">
        <v>19</v>
      </c>
      <c r="Q18" s="37">
        <f t="shared" si="15"/>
        <v>0.56254666666666653</v>
      </c>
      <c r="R18" s="35">
        <f t="shared" si="8"/>
        <v>1</v>
      </c>
      <c r="S18" s="38">
        <f t="shared" si="9"/>
        <v>1</v>
      </c>
      <c r="T18" s="38">
        <f t="shared" si="10"/>
        <v>1</v>
      </c>
      <c r="U18" s="38">
        <f t="shared" si="11"/>
        <v>1</v>
      </c>
      <c r="V18" s="38">
        <f t="shared" si="12"/>
        <v>1</v>
      </c>
      <c r="W18" s="38">
        <f t="shared" si="13"/>
        <v>1</v>
      </c>
    </row>
    <row r="19" spans="1:23" x14ac:dyDescent="0.25">
      <c r="A19" s="41">
        <f t="shared" si="14"/>
        <v>0.57296666666666651</v>
      </c>
      <c r="B19" s="43">
        <f t="shared" si="5"/>
        <v>1.4</v>
      </c>
      <c r="C19" s="7">
        <v>2</v>
      </c>
      <c r="D19" s="7">
        <v>2</v>
      </c>
      <c r="E19" s="7">
        <v>1</v>
      </c>
      <c r="F19" s="7">
        <v>1</v>
      </c>
      <c r="G19" s="7">
        <v>1</v>
      </c>
      <c r="H19" s="32"/>
      <c r="I19" s="41">
        <f t="shared" si="16"/>
        <v>0.57296666666666651</v>
      </c>
      <c r="J19" s="43" t="e">
        <f t="shared" si="6"/>
        <v>#DIV/0!</v>
      </c>
      <c r="K19" s="7" t="s">
        <v>19</v>
      </c>
      <c r="L19" s="7" t="s">
        <v>19</v>
      </c>
      <c r="M19" s="7" t="s">
        <v>19</v>
      </c>
      <c r="N19" s="7" t="s">
        <v>19</v>
      </c>
      <c r="O19" s="7" t="s">
        <v>19</v>
      </c>
      <c r="Q19" s="37">
        <f t="shared" si="15"/>
        <v>0.57296666666666651</v>
      </c>
      <c r="R19" s="35">
        <f t="shared" si="8"/>
        <v>1</v>
      </c>
      <c r="S19" s="38">
        <f t="shared" si="9"/>
        <v>1</v>
      </c>
      <c r="T19" s="38">
        <f t="shared" si="10"/>
        <v>1</v>
      </c>
      <c r="U19" s="38">
        <f t="shared" si="11"/>
        <v>1</v>
      </c>
      <c r="V19" s="38">
        <f t="shared" si="12"/>
        <v>1</v>
      </c>
      <c r="W19" s="38">
        <f t="shared" si="13"/>
        <v>1</v>
      </c>
    </row>
    <row r="20" spans="1:23" x14ac:dyDescent="0.25">
      <c r="A20" s="41">
        <f t="shared" si="14"/>
        <v>0.5833866666666665</v>
      </c>
      <c r="B20" s="43">
        <f t="shared" si="5"/>
        <v>1.4</v>
      </c>
      <c r="C20" s="7">
        <v>2</v>
      </c>
      <c r="D20" s="7">
        <v>2</v>
      </c>
      <c r="E20" s="7">
        <v>1</v>
      </c>
      <c r="F20" s="7">
        <v>1</v>
      </c>
      <c r="G20" s="7">
        <v>1</v>
      </c>
      <c r="H20" s="32"/>
      <c r="I20" s="41">
        <f t="shared" si="16"/>
        <v>0.5833866666666665</v>
      </c>
      <c r="J20" s="43" t="e">
        <f t="shared" si="6"/>
        <v>#DIV/0!</v>
      </c>
      <c r="K20" s="7" t="s">
        <v>19</v>
      </c>
      <c r="L20" s="7" t="s">
        <v>19</v>
      </c>
      <c r="M20" s="7" t="s">
        <v>19</v>
      </c>
      <c r="N20" s="7" t="s">
        <v>19</v>
      </c>
      <c r="O20" s="7" t="s">
        <v>19</v>
      </c>
      <c r="Q20" s="37">
        <f t="shared" si="15"/>
        <v>0.5833866666666665</v>
      </c>
      <c r="R20" s="35">
        <f t="shared" si="8"/>
        <v>1</v>
      </c>
      <c r="S20" s="38">
        <f t="shared" si="9"/>
        <v>1</v>
      </c>
      <c r="T20" s="38">
        <f t="shared" si="10"/>
        <v>1</v>
      </c>
      <c r="U20" s="38">
        <f t="shared" si="11"/>
        <v>1</v>
      </c>
      <c r="V20" s="38">
        <f t="shared" si="12"/>
        <v>1</v>
      </c>
      <c r="W20" s="38">
        <f t="shared" si="13"/>
        <v>1</v>
      </c>
    </row>
    <row r="21" spans="1:23" x14ac:dyDescent="0.25">
      <c r="A21" s="41">
        <f t="shared" si="14"/>
        <v>0.59380666666666648</v>
      </c>
      <c r="B21" s="43">
        <f t="shared" si="5"/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32"/>
      <c r="I21" s="41">
        <f t="shared" si="16"/>
        <v>0.59380666666666648</v>
      </c>
      <c r="J21" s="43" t="e">
        <f t="shared" si="6"/>
        <v>#DIV/0!</v>
      </c>
      <c r="K21" s="7" t="s">
        <v>19</v>
      </c>
      <c r="L21" s="7" t="s">
        <v>19</v>
      </c>
      <c r="M21" s="7" t="s">
        <v>19</v>
      </c>
      <c r="N21" s="7" t="s">
        <v>19</v>
      </c>
      <c r="O21" s="7" t="s">
        <v>19</v>
      </c>
      <c r="Q21" s="37">
        <f t="shared" si="15"/>
        <v>0.59380666666666648</v>
      </c>
      <c r="R21" s="35">
        <f>AVERAGE(S21:W21)</f>
        <v>1</v>
      </c>
      <c r="S21" s="38">
        <f t="shared" si="9"/>
        <v>1</v>
      </c>
      <c r="T21" s="38">
        <f t="shared" si="10"/>
        <v>1</v>
      </c>
      <c r="U21" s="38">
        <f t="shared" si="11"/>
        <v>1</v>
      </c>
      <c r="V21" s="38">
        <f t="shared" si="12"/>
        <v>1</v>
      </c>
      <c r="W21" s="38">
        <f t="shared" si="13"/>
        <v>1</v>
      </c>
    </row>
    <row r="22" spans="1:23" x14ac:dyDescent="0.25">
      <c r="A22" s="41">
        <f t="shared" si="14"/>
        <v>0.60422666666666647</v>
      </c>
      <c r="B22" s="43">
        <f t="shared" si="5"/>
        <v>1</v>
      </c>
      <c r="C22" s="7">
        <v>1</v>
      </c>
      <c r="D22" s="7">
        <v>1</v>
      </c>
      <c r="E22" s="7">
        <v>1</v>
      </c>
      <c r="F22" s="7">
        <v>1</v>
      </c>
      <c r="G22" s="7">
        <v>1</v>
      </c>
      <c r="H22" s="32"/>
      <c r="I22" s="41">
        <f t="shared" si="16"/>
        <v>0.60422666666666647</v>
      </c>
      <c r="J22" s="43">
        <f t="shared" si="6"/>
        <v>1</v>
      </c>
      <c r="K22" s="7" t="s">
        <v>19</v>
      </c>
      <c r="L22" s="7" t="s">
        <v>19</v>
      </c>
      <c r="M22" s="7">
        <v>1</v>
      </c>
      <c r="N22" s="7">
        <v>1</v>
      </c>
      <c r="O22" s="7" t="s">
        <v>19</v>
      </c>
      <c r="Q22" s="37">
        <f t="shared" si="15"/>
        <v>0.60422666666666647</v>
      </c>
      <c r="R22" s="35">
        <f t="shared" ref="R22:R27" si="17">AVERAGE(S22:W22)</f>
        <v>1.34</v>
      </c>
      <c r="S22" s="38">
        <f t="shared" si="9"/>
        <v>1</v>
      </c>
      <c r="T22" s="38">
        <f t="shared" si="10"/>
        <v>1</v>
      </c>
      <c r="U22" s="38">
        <f t="shared" si="11"/>
        <v>1.85</v>
      </c>
      <c r="V22" s="38">
        <f t="shared" si="12"/>
        <v>1.85</v>
      </c>
      <c r="W22" s="38">
        <f t="shared" si="13"/>
        <v>1</v>
      </c>
    </row>
    <row r="23" spans="1:23" x14ac:dyDescent="0.25">
      <c r="A23" s="41">
        <f t="shared" si="14"/>
        <v>0.61464666666666645</v>
      </c>
      <c r="B23" s="43">
        <f t="shared" si="5"/>
        <v>1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32"/>
      <c r="I23" s="41">
        <f t="shared" si="16"/>
        <v>0.61464666666666645</v>
      </c>
      <c r="J23" s="43" t="e">
        <f t="shared" si="6"/>
        <v>#DIV/0!</v>
      </c>
      <c r="K23" s="7" t="s">
        <v>19</v>
      </c>
      <c r="L23" s="7" t="s">
        <v>19</v>
      </c>
      <c r="M23" s="7" t="s">
        <v>19</v>
      </c>
      <c r="N23" s="7" t="s">
        <v>19</v>
      </c>
      <c r="O23" s="7" t="s">
        <v>19</v>
      </c>
      <c r="Q23" s="37">
        <f t="shared" si="15"/>
        <v>0.61464666666666645</v>
      </c>
      <c r="R23" s="35">
        <f t="shared" si="17"/>
        <v>1</v>
      </c>
      <c r="S23" s="38">
        <f t="shared" si="9"/>
        <v>1</v>
      </c>
      <c r="T23" s="38">
        <f t="shared" si="10"/>
        <v>1</v>
      </c>
      <c r="U23" s="38">
        <f t="shared" si="11"/>
        <v>1</v>
      </c>
      <c r="V23" s="38">
        <f t="shared" si="12"/>
        <v>1</v>
      </c>
      <c r="W23" s="38">
        <f t="shared" si="13"/>
        <v>1</v>
      </c>
    </row>
    <row r="24" spans="1:23" x14ac:dyDescent="0.25">
      <c r="A24" s="41">
        <f t="shared" si="14"/>
        <v>0.62506666666666644</v>
      </c>
      <c r="B24" s="43">
        <f t="shared" si="5"/>
        <v>1</v>
      </c>
      <c r="C24" s="7">
        <v>1</v>
      </c>
      <c r="D24" s="7">
        <v>1</v>
      </c>
      <c r="E24" s="7">
        <v>1</v>
      </c>
      <c r="F24" s="7">
        <v>1</v>
      </c>
      <c r="G24" s="7">
        <v>1</v>
      </c>
      <c r="H24" s="32"/>
      <c r="I24" s="41">
        <f t="shared" si="16"/>
        <v>0.62506666666666644</v>
      </c>
      <c r="J24" s="43" t="e">
        <f t="shared" si="6"/>
        <v>#DIV/0!</v>
      </c>
      <c r="K24" s="7" t="s">
        <v>19</v>
      </c>
      <c r="L24" s="7" t="s">
        <v>19</v>
      </c>
      <c r="M24" s="7" t="s">
        <v>19</v>
      </c>
      <c r="N24" s="7" t="s">
        <v>19</v>
      </c>
      <c r="O24" s="7" t="s">
        <v>19</v>
      </c>
      <c r="Q24" s="37">
        <f t="shared" si="15"/>
        <v>0.62506666666666644</v>
      </c>
      <c r="R24" s="35">
        <f t="shared" si="17"/>
        <v>1</v>
      </c>
      <c r="S24" s="38">
        <f t="shared" si="9"/>
        <v>1</v>
      </c>
      <c r="T24" s="38">
        <f t="shared" si="10"/>
        <v>1</v>
      </c>
      <c r="U24" s="38">
        <f t="shared" si="11"/>
        <v>1</v>
      </c>
      <c r="V24" s="38">
        <f t="shared" si="12"/>
        <v>1</v>
      </c>
      <c r="W24" s="38">
        <f t="shared" si="13"/>
        <v>1</v>
      </c>
    </row>
    <row r="25" spans="1:23" x14ac:dyDescent="0.25">
      <c r="A25" s="41">
        <f t="shared" si="14"/>
        <v>0.63548666666666642</v>
      </c>
      <c r="B25" s="43">
        <f t="shared" si="5"/>
        <v>1</v>
      </c>
      <c r="C25" s="7">
        <v>1</v>
      </c>
      <c r="D25" s="7">
        <v>1</v>
      </c>
      <c r="E25" s="7">
        <v>1</v>
      </c>
      <c r="F25" s="7">
        <v>1</v>
      </c>
      <c r="G25" s="7">
        <v>1</v>
      </c>
      <c r="H25" s="32"/>
      <c r="I25" s="41">
        <f t="shared" si="16"/>
        <v>0.63548666666666642</v>
      </c>
      <c r="J25" s="43" t="e">
        <f t="shared" si="6"/>
        <v>#DIV/0!</v>
      </c>
      <c r="K25" s="7" t="s">
        <v>19</v>
      </c>
      <c r="L25" s="7" t="s">
        <v>19</v>
      </c>
      <c r="M25" s="7" t="s">
        <v>19</v>
      </c>
      <c r="N25" s="7" t="s">
        <v>19</v>
      </c>
      <c r="O25" s="7" t="s">
        <v>19</v>
      </c>
      <c r="Q25" s="37">
        <f t="shared" si="15"/>
        <v>0.63548666666666642</v>
      </c>
      <c r="R25" s="35">
        <f t="shared" si="17"/>
        <v>1</v>
      </c>
      <c r="S25" s="38">
        <f t="shared" si="9"/>
        <v>1</v>
      </c>
      <c r="T25" s="38">
        <f t="shared" si="10"/>
        <v>1</v>
      </c>
      <c r="U25" s="38">
        <f t="shared" si="11"/>
        <v>1</v>
      </c>
      <c r="V25" s="38">
        <f t="shared" si="12"/>
        <v>1</v>
      </c>
      <c r="W25" s="38">
        <f t="shared" si="13"/>
        <v>1</v>
      </c>
    </row>
    <row r="26" spans="1:23" x14ac:dyDescent="0.25">
      <c r="A26" s="41">
        <f t="shared" si="14"/>
        <v>0.64590666666666641</v>
      </c>
      <c r="B26" s="43">
        <f t="shared" si="5"/>
        <v>1.4</v>
      </c>
      <c r="C26" s="7">
        <v>2</v>
      </c>
      <c r="D26" s="7">
        <v>2</v>
      </c>
      <c r="E26" s="7">
        <v>1</v>
      </c>
      <c r="F26" s="7">
        <v>1</v>
      </c>
      <c r="G26" s="7">
        <v>1</v>
      </c>
      <c r="H26" s="32"/>
      <c r="I26" s="41">
        <f t="shared" si="16"/>
        <v>0.64590666666666641</v>
      </c>
      <c r="J26" s="43" t="e">
        <f t="shared" si="6"/>
        <v>#DIV/0!</v>
      </c>
      <c r="K26" s="7" t="s">
        <v>19</v>
      </c>
      <c r="L26" s="7" t="s">
        <v>19</v>
      </c>
      <c r="M26" s="7" t="s">
        <v>19</v>
      </c>
      <c r="N26" s="7" t="s">
        <v>19</v>
      </c>
      <c r="O26" s="7" t="s">
        <v>19</v>
      </c>
      <c r="Q26" s="37">
        <f t="shared" si="15"/>
        <v>0.64590666666666641</v>
      </c>
      <c r="R26" s="35">
        <f t="shared" si="17"/>
        <v>1</v>
      </c>
      <c r="S26" s="38">
        <f t="shared" si="9"/>
        <v>1</v>
      </c>
      <c r="T26" s="38">
        <f t="shared" si="10"/>
        <v>1</v>
      </c>
      <c r="U26" s="38">
        <f t="shared" si="11"/>
        <v>1</v>
      </c>
      <c r="V26" s="38">
        <f t="shared" si="12"/>
        <v>1</v>
      </c>
      <c r="W26" s="38">
        <f t="shared" si="13"/>
        <v>1</v>
      </c>
    </row>
    <row r="27" spans="1:23" x14ac:dyDescent="0.25">
      <c r="A27" s="41">
        <f t="shared" si="14"/>
        <v>0.65632666666666639</v>
      </c>
      <c r="B27" s="43">
        <f t="shared" si="5"/>
        <v>1.4</v>
      </c>
      <c r="C27" s="7">
        <v>2</v>
      </c>
      <c r="D27" s="7">
        <v>2</v>
      </c>
      <c r="E27" s="7">
        <v>1</v>
      </c>
      <c r="F27" s="7">
        <v>1</v>
      </c>
      <c r="G27" s="7">
        <v>1</v>
      </c>
      <c r="H27" s="32"/>
      <c r="I27" s="41">
        <f t="shared" si="16"/>
        <v>0.65632666666666639</v>
      </c>
      <c r="J27" s="43" t="e">
        <f t="shared" si="6"/>
        <v>#DIV/0!</v>
      </c>
      <c r="K27" s="7" t="s">
        <v>19</v>
      </c>
      <c r="L27" s="7" t="s">
        <v>19</v>
      </c>
      <c r="M27" s="7" t="s">
        <v>19</v>
      </c>
      <c r="N27" s="7" t="s">
        <v>19</v>
      </c>
      <c r="O27" s="7" t="s">
        <v>19</v>
      </c>
      <c r="Q27" s="37">
        <f t="shared" si="15"/>
        <v>0.65632666666666639</v>
      </c>
      <c r="R27" s="35">
        <f t="shared" si="17"/>
        <v>1</v>
      </c>
      <c r="S27" s="38">
        <f t="shared" si="9"/>
        <v>1</v>
      </c>
      <c r="T27" s="38">
        <f t="shared" si="10"/>
        <v>1</v>
      </c>
      <c r="U27" s="38">
        <f t="shared" si="11"/>
        <v>1</v>
      </c>
      <c r="V27" s="38">
        <f t="shared" si="12"/>
        <v>1</v>
      </c>
      <c r="W27" s="38">
        <f t="shared" si="13"/>
        <v>1</v>
      </c>
    </row>
    <row r="28" spans="1:23" x14ac:dyDescent="0.25">
      <c r="A28" s="41">
        <f t="shared" si="14"/>
        <v>0.66674666666666638</v>
      </c>
      <c r="B28" s="43">
        <f t="shared" ref="B28:B59" si="18">AVERAGE(C28:G28)</f>
        <v>1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32"/>
      <c r="I28" s="41">
        <f t="shared" si="16"/>
        <v>0.66674666666666638</v>
      </c>
      <c r="J28" s="43" t="e">
        <f t="shared" ref="J28:J59" si="19">AVERAGE(K28:O28)</f>
        <v>#DIV/0!</v>
      </c>
      <c r="K28" s="7" t="s">
        <v>19</v>
      </c>
      <c r="L28" s="7" t="s">
        <v>19</v>
      </c>
      <c r="M28" s="7" t="s">
        <v>19</v>
      </c>
      <c r="N28" s="7" t="s">
        <v>19</v>
      </c>
      <c r="O28" s="7" t="s">
        <v>19</v>
      </c>
      <c r="Q28" s="37">
        <f t="shared" si="15"/>
        <v>0.66674666666666638</v>
      </c>
      <c r="R28" s="35">
        <f>AVERAGE(S28:W28)</f>
        <v>1</v>
      </c>
      <c r="S28" s="38">
        <f t="shared" si="9"/>
        <v>1</v>
      </c>
      <c r="T28" s="38">
        <f t="shared" si="10"/>
        <v>1</v>
      </c>
      <c r="U28" s="38">
        <f t="shared" si="11"/>
        <v>1</v>
      </c>
      <c r="V28" s="38">
        <f t="shared" si="12"/>
        <v>1</v>
      </c>
      <c r="W28" s="38">
        <f t="shared" si="13"/>
        <v>1</v>
      </c>
    </row>
    <row r="29" spans="1:23" x14ac:dyDescent="0.25">
      <c r="A29" s="41">
        <f t="shared" si="14"/>
        <v>0.67716666666666636</v>
      </c>
      <c r="B29" s="43">
        <f t="shared" si="18"/>
        <v>1</v>
      </c>
      <c r="C29" s="7">
        <v>1</v>
      </c>
      <c r="D29" s="7">
        <v>1</v>
      </c>
      <c r="E29" s="7">
        <v>1</v>
      </c>
      <c r="F29" s="7">
        <v>1</v>
      </c>
      <c r="G29" s="7">
        <v>1</v>
      </c>
      <c r="H29" s="32"/>
      <c r="I29" s="41">
        <f t="shared" si="16"/>
        <v>0.67716666666666636</v>
      </c>
      <c r="J29" s="43">
        <f t="shared" si="19"/>
        <v>1</v>
      </c>
      <c r="K29" s="7" t="s">
        <v>19</v>
      </c>
      <c r="L29" s="7" t="s">
        <v>19</v>
      </c>
      <c r="M29" s="7">
        <v>1</v>
      </c>
      <c r="N29" s="7">
        <v>1</v>
      </c>
      <c r="O29" s="7" t="s">
        <v>19</v>
      </c>
      <c r="Q29" s="37">
        <f t="shared" si="15"/>
        <v>0.67716666666666636</v>
      </c>
      <c r="R29" s="35">
        <f t="shared" ref="R29:R59" si="20">AVERAGE(S29:W29)</f>
        <v>1.34</v>
      </c>
      <c r="S29" s="38">
        <f t="shared" si="9"/>
        <v>1</v>
      </c>
      <c r="T29" s="38">
        <f t="shared" si="10"/>
        <v>1</v>
      </c>
      <c r="U29" s="38">
        <f t="shared" si="11"/>
        <v>1.85</v>
      </c>
      <c r="V29" s="38">
        <f t="shared" si="12"/>
        <v>1.85</v>
      </c>
      <c r="W29" s="38">
        <f t="shared" si="13"/>
        <v>1</v>
      </c>
    </row>
    <row r="30" spans="1:23" x14ac:dyDescent="0.25">
      <c r="A30" s="41">
        <f t="shared" si="14"/>
        <v>0.68758666666666635</v>
      </c>
      <c r="B30" s="43">
        <f t="shared" si="18"/>
        <v>2</v>
      </c>
      <c r="C30" s="7">
        <v>2</v>
      </c>
      <c r="D30" s="7">
        <v>2</v>
      </c>
      <c r="E30" s="7">
        <v>2</v>
      </c>
      <c r="F30" s="7">
        <v>2</v>
      </c>
      <c r="G30" s="7">
        <v>2</v>
      </c>
      <c r="H30" s="32"/>
      <c r="I30" s="41">
        <f t="shared" si="16"/>
        <v>0.68758666666666635</v>
      </c>
      <c r="J30" s="43" t="e">
        <f t="shared" si="19"/>
        <v>#DIV/0!</v>
      </c>
      <c r="K30" s="7" t="s">
        <v>19</v>
      </c>
      <c r="L30" s="7" t="s">
        <v>19</v>
      </c>
      <c r="M30" s="7" t="s">
        <v>19</v>
      </c>
      <c r="N30" s="7" t="s">
        <v>19</v>
      </c>
      <c r="O30" s="7" t="s">
        <v>19</v>
      </c>
      <c r="Q30" s="37">
        <f t="shared" si="15"/>
        <v>0.68758666666666635</v>
      </c>
      <c r="R30" s="35">
        <f t="shared" si="20"/>
        <v>1</v>
      </c>
      <c r="S30" s="38">
        <f t="shared" si="9"/>
        <v>1</v>
      </c>
      <c r="T30" s="38">
        <f t="shared" si="10"/>
        <v>1</v>
      </c>
      <c r="U30" s="38">
        <f t="shared" si="11"/>
        <v>1</v>
      </c>
      <c r="V30" s="38">
        <f t="shared" si="12"/>
        <v>1</v>
      </c>
      <c r="W30" s="38">
        <f t="shared" si="13"/>
        <v>1</v>
      </c>
    </row>
    <row r="31" spans="1:23" x14ac:dyDescent="0.25">
      <c r="A31" s="41">
        <f t="shared" si="14"/>
        <v>0.69800666666666633</v>
      </c>
      <c r="B31" s="43">
        <f t="shared" si="18"/>
        <v>1.6</v>
      </c>
      <c r="C31" s="7">
        <v>1</v>
      </c>
      <c r="D31" s="7">
        <v>1</v>
      </c>
      <c r="E31" s="7">
        <v>2</v>
      </c>
      <c r="F31" s="7">
        <v>2</v>
      </c>
      <c r="G31" s="7">
        <v>2</v>
      </c>
      <c r="H31" s="32"/>
      <c r="I31" s="41">
        <f t="shared" si="16"/>
        <v>0.69800666666666633</v>
      </c>
      <c r="J31" s="43">
        <f t="shared" si="19"/>
        <v>1</v>
      </c>
      <c r="K31" s="7">
        <v>1</v>
      </c>
      <c r="L31" s="7" t="s">
        <v>19</v>
      </c>
      <c r="M31" s="7">
        <v>1</v>
      </c>
      <c r="N31" s="7">
        <v>1</v>
      </c>
      <c r="O31" s="7" t="s">
        <v>19</v>
      </c>
      <c r="Q31" s="37">
        <f t="shared" si="15"/>
        <v>0.69800666666666633</v>
      </c>
      <c r="R31" s="35">
        <f t="shared" si="20"/>
        <v>1.5100000000000002</v>
      </c>
      <c r="S31" s="38">
        <f t="shared" si="9"/>
        <v>1.85</v>
      </c>
      <c r="T31" s="38">
        <f t="shared" si="10"/>
        <v>1</v>
      </c>
      <c r="U31" s="38">
        <f t="shared" si="11"/>
        <v>1.85</v>
      </c>
      <c r="V31" s="38">
        <f t="shared" si="12"/>
        <v>1.85</v>
      </c>
      <c r="W31" s="38">
        <f t="shared" si="13"/>
        <v>1</v>
      </c>
    </row>
    <row r="32" spans="1:23" x14ac:dyDescent="0.25">
      <c r="A32" s="41">
        <f t="shared" si="14"/>
        <v>0.70842666666666632</v>
      </c>
      <c r="B32" s="43">
        <f t="shared" si="18"/>
        <v>2</v>
      </c>
      <c r="C32" s="7">
        <v>2</v>
      </c>
      <c r="D32" s="7">
        <v>2</v>
      </c>
      <c r="E32" s="7">
        <v>2</v>
      </c>
      <c r="F32" s="7">
        <v>2</v>
      </c>
      <c r="G32" s="7">
        <v>2</v>
      </c>
      <c r="H32" s="32"/>
      <c r="I32" s="41">
        <f t="shared" si="16"/>
        <v>0.70842666666666632</v>
      </c>
      <c r="J32" s="43">
        <f t="shared" si="19"/>
        <v>1.6666666666666667</v>
      </c>
      <c r="K32" s="7" t="s">
        <v>19</v>
      </c>
      <c r="L32" s="7" t="s">
        <v>19</v>
      </c>
      <c r="M32" s="7">
        <v>2</v>
      </c>
      <c r="N32" s="7">
        <v>2</v>
      </c>
      <c r="O32" s="7">
        <v>1</v>
      </c>
      <c r="Q32" s="37">
        <f t="shared" si="15"/>
        <v>0.70842666666666632</v>
      </c>
      <c r="R32" s="35">
        <f t="shared" si="20"/>
        <v>1.85</v>
      </c>
      <c r="S32" s="38">
        <f t="shared" si="9"/>
        <v>1</v>
      </c>
      <c r="T32" s="38">
        <f t="shared" si="10"/>
        <v>1</v>
      </c>
      <c r="U32" s="38">
        <f t="shared" si="11"/>
        <v>2.7</v>
      </c>
      <c r="V32" s="38">
        <f t="shared" si="12"/>
        <v>2.7</v>
      </c>
      <c r="W32" s="38">
        <f t="shared" si="13"/>
        <v>1.85</v>
      </c>
    </row>
    <row r="33" spans="1:23" x14ac:dyDescent="0.25">
      <c r="A33" s="41">
        <f t="shared" si="14"/>
        <v>0.7188466666666663</v>
      </c>
      <c r="B33" s="43">
        <f t="shared" si="18"/>
        <v>3</v>
      </c>
      <c r="C33" s="7">
        <v>3</v>
      </c>
      <c r="D33" s="7">
        <v>3</v>
      </c>
      <c r="E33" s="7">
        <v>3</v>
      </c>
      <c r="F33" s="7">
        <v>3</v>
      </c>
      <c r="G33" s="7">
        <v>3</v>
      </c>
      <c r="H33" s="32"/>
      <c r="I33" s="41">
        <f t="shared" si="16"/>
        <v>0.7188466666666663</v>
      </c>
      <c r="J33" s="43">
        <f t="shared" si="19"/>
        <v>1</v>
      </c>
      <c r="K33" s="7" t="s">
        <v>19</v>
      </c>
      <c r="L33" s="7" t="s">
        <v>19</v>
      </c>
      <c r="M33" s="7">
        <v>1</v>
      </c>
      <c r="N33" s="7">
        <v>1</v>
      </c>
      <c r="O33" s="7" t="s">
        <v>19</v>
      </c>
      <c r="Q33" s="37">
        <f t="shared" si="15"/>
        <v>0.7188466666666663</v>
      </c>
      <c r="R33" s="35">
        <f t="shared" si="20"/>
        <v>1.34</v>
      </c>
      <c r="S33" s="38">
        <f t="shared" si="9"/>
        <v>1</v>
      </c>
      <c r="T33" s="38">
        <f t="shared" si="10"/>
        <v>1</v>
      </c>
      <c r="U33" s="38">
        <f t="shared" si="11"/>
        <v>1.85</v>
      </c>
      <c r="V33" s="38">
        <f t="shared" si="12"/>
        <v>1.85</v>
      </c>
      <c r="W33" s="38">
        <f t="shared" si="13"/>
        <v>1</v>
      </c>
    </row>
    <row r="34" spans="1:23" x14ac:dyDescent="0.25">
      <c r="A34" s="41">
        <f t="shared" si="14"/>
        <v>0.72926666666666629</v>
      </c>
      <c r="B34" s="43">
        <f t="shared" si="18"/>
        <v>3</v>
      </c>
      <c r="C34" s="7">
        <v>3</v>
      </c>
      <c r="D34" s="7">
        <v>3</v>
      </c>
      <c r="E34" s="7">
        <v>3</v>
      </c>
      <c r="F34" s="7">
        <v>3</v>
      </c>
      <c r="G34" s="7">
        <v>3</v>
      </c>
      <c r="H34" s="32"/>
      <c r="I34" s="41">
        <f t="shared" si="16"/>
        <v>0.72926666666666629</v>
      </c>
      <c r="J34" s="43">
        <f t="shared" si="19"/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Q34" s="37">
        <f t="shared" si="15"/>
        <v>0.72926666666666629</v>
      </c>
      <c r="R34" s="35">
        <f t="shared" si="20"/>
        <v>1.85</v>
      </c>
      <c r="S34" s="38">
        <f t="shared" si="9"/>
        <v>1.85</v>
      </c>
      <c r="T34" s="38">
        <f t="shared" si="10"/>
        <v>1.85</v>
      </c>
      <c r="U34" s="38">
        <f t="shared" si="11"/>
        <v>1.85</v>
      </c>
      <c r="V34" s="38">
        <f t="shared" si="12"/>
        <v>1.85</v>
      </c>
      <c r="W34" s="38">
        <f t="shared" si="13"/>
        <v>1.85</v>
      </c>
    </row>
    <row r="35" spans="1:23" x14ac:dyDescent="0.25">
      <c r="A35" s="41">
        <f t="shared" si="14"/>
        <v>0.73968666666666627</v>
      </c>
      <c r="B35" s="43">
        <f t="shared" si="18"/>
        <v>3</v>
      </c>
      <c r="C35" s="7">
        <v>3</v>
      </c>
      <c r="D35" s="7">
        <v>3</v>
      </c>
      <c r="E35" s="7">
        <v>3</v>
      </c>
      <c r="F35" s="7">
        <v>3</v>
      </c>
      <c r="G35" s="7">
        <v>3</v>
      </c>
      <c r="H35" s="32"/>
      <c r="I35" s="41">
        <f t="shared" si="16"/>
        <v>0.73968666666666627</v>
      </c>
      <c r="J35" s="43">
        <f t="shared" si="19"/>
        <v>1.4</v>
      </c>
      <c r="K35" s="7">
        <v>1</v>
      </c>
      <c r="L35" s="7">
        <v>1</v>
      </c>
      <c r="M35" s="7">
        <v>2</v>
      </c>
      <c r="N35" s="7">
        <v>2</v>
      </c>
      <c r="O35" s="7">
        <v>1</v>
      </c>
      <c r="Q35" s="37">
        <f t="shared" si="15"/>
        <v>0.73968666666666627</v>
      </c>
      <c r="R35" s="35">
        <f t="shared" si="20"/>
        <v>2.1900000000000004</v>
      </c>
      <c r="S35" s="38">
        <f t="shared" si="9"/>
        <v>1.85</v>
      </c>
      <c r="T35" s="38">
        <f t="shared" si="10"/>
        <v>1.85</v>
      </c>
      <c r="U35" s="38">
        <f t="shared" si="11"/>
        <v>2.7</v>
      </c>
      <c r="V35" s="38">
        <f t="shared" si="12"/>
        <v>2.7</v>
      </c>
      <c r="W35" s="38">
        <f t="shared" si="13"/>
        <v>1.85</v>
      </c>
    </row>
    <row r="36" spans="1:23" x14ac:dyDescent="0.25">
      <c r="A36" s="41">
        <f t="shared" si="14"/>
        <v>0.75010666666666626</v>
      </c>
      <c r="B36" s="43">
        <f t="shared" si="18"/>
        <v>4</v>
      </c>
      <c r="C36" s="7">
        <v>4</v>
      </c>
      <c r="D36" s="7">
        <v>4</v>
      </c>
      <c r="E36" s="7">
        <v>4</v>
      </c>
      <c r="F36" s="7">
        <v>4</v>
      </c>
      <c r="G36" s="7">
        <v>4</v>
      </c>
      <c r="H36" s="32"/>
      <c r="I36" s="41">
        <f t="shared" si="16"/>
        <v>0.75010666666666626</v>
      </c>
      <c r="J36" s="43">
        <f t="shared" si="19"/>
        <v>1.4</v>
      </c>
      <c r="K36" s="7">
        <v>1</v>
      </c>
      <c r="L36" s="7">
        <v>1</v>
      </c>
      <c r="M36" s="7">
        <v>2</v>
      </c>
      <c r="N36" s="7">
        <v>2</v>
      </c>
      <c r="O36" s="7">
        <v>1</v>
      </c>
      <c r="Q36" s="37">
        <f t="shared" si="15"/>
        <v>0.75010666666666626</v>
      </c>
      <c r="R36" s="35">
        <f t="shared" si="20"/>
        <v>2.1900000000000004</v>
      </c>
      <c r="S36" s="38">
        <f t="shared" si="9"/>
        <v>1.85</v>
      </c>
      <c r="T36" s="38">
        <f t="shared" si="10"/>
        <v>1.85</v>
      </c>
      <c r="U36" s="38">
        <f t="shared" si="11"/>
        <v>2.7</v>
      </c>
      <c r="V36" s="38">
        <f t="shared" si="12"/>
        <v>2.7</v>
      </c>
      <c r="W36" s="38">
        <f t="shared" si="13"/>
        <v>1.85</v>
      </c>
    </row>
    <row r="37" spans="1:23" x14ac:dyDescent="0.25">
      <c r="A37" s="41">
        <f t="shared" si="14"/>
        <v>0.76052666666666624</v>
      </c>
      <c r="B37" s="43">
        <f t="shared" si="18"/>
        <v>4</v>
      </c>
      <c r="C37" s="7">
        <v>4</v>
      </c>
      <c r="D37" s="7">
        <v>4</v>
      </c>
      <c r="E37" s="7">
        <v>4</v>
      </c>
      <c r="F37" s="7">
        <v>4</v>
      </c>
      <c r="G37" s="7">
        <v>4</v>
      </c>
      <c r="H37" s="32"/>
      <c r="I37" s="41">
        <f t="shared" si="16"/>
        <v>0.76052666666666624</v>
      </c>
      <c r="J37" s="43">
        <f t="shared" si="19"/>
        <v>1.4</v>
      </c>
      <c r="K37" s="7">
        <v>1</v>
      </c>
      <c r="L37" s="7">
        <v>2</v>
      </c>
      <c r="M37" s="7">
        <v>1</v>
      </c>
      <c r="N37" s="7">
        <v>1</v>
      </c>
      <c r="O37" s="7">
        <v>2</v>
      </c>
      <c r="Q37" s="37">
        <f t="shared" si="15"/>
        <v>0.76052666666666624</v>
      </c>
      <c r="R37" s="35">
        <f t="shared" si="20"/>
        <v>2.19</v>
      </c>
      <c r="S37" s="38">
        <f t="shared" si="9"/>
        <v>1.85</v>
      </c>
      <c r="T37" s="38">
        <f t="shared" si="10"/>
        <v>2.7</v>
      </c>
      <c r="U37" s="38">
        <f t="shared" si="11"/>
        <v>1.85</v>
      </c>
      <c r="V37" s="38">
        <f t="shared" si="12"/>
        <v>1.85</v>
      </c>
      <c r="W37" s="38">
        <f t="shared" si="13"/>
        <v>2.7</v>
      </c>
    </row>
    <row r="38" spans="1:23" x14ac:dyDescent="0.25">
      <c r="A38" s="41">
        <f t="shared" si="14"/>
        <v>0.77094666666666622</v>
      </c>
      <c r="B38" s="43">
        <f t="shared" si="18"/>
        <v>3.6</v>
      </c>
      <c r="C38" s="7">
        <v>3</v>
      </c>
      <c r="D38" s="7">
        <v>3</v>
      </c>
      <c r="E38" s="7">
        <v>4</v>
      </c>
      <c r="F38" s="7">
        <v>4</v>
      </c>
      <c r="G38" s="7">
        <v>4</v>
      </c>
      <c r="H38" s="32"/>
      <c r="I38" s="41">
        <f t="shared" si="16"/>
        <v>0.77094666666666622</v>
      </c>
      <c r="J38" s="43">
        <f t="shared" si="19"/>
        <v>1.2</v>
      </c>
      <c r="K38" s="7">
        <v>1</v>
      </c>
      <c r="L38" s="7">
        <v>1</v>
      </c>
      <c r="M38" s="7">
        <v>1</v>
      </c>
      <c r="N38" s="7">
        <v>1</v>
      </c>
      <c r="O38" s="7">
        <v>2</v>
      </c>
      <c r="Q38" s="37">
        <f t="shared" si="15"/>
        <v>0.77094666666666622</v>
      </c>
      <c r="R38" s="35">
        <f t="shared" si="20"/>
        <v>2.0200000000000005</v>
      </c>
      <c r="S38" s="38">
        <f t="shared" si="9"/>
        <v>1.85</v>
      </c>
      <c r="T38" s="38">
        <f t="shared" si="10"/>
        <v>1.85</v>
      </c>
      <c r="U38" s="38">
        <f t="shared" si="11"/>
        <v>1.85</v>
      </c>
      <c r="V38" s="38">
        <f t="shared" si="12"/>
        <v>1.85</v>
      </c>
      <c r="W38" s="38">
        <f t="shared" si="13"/>
        <v>2.7</v>
      </c>
    </row>
    <row r="39" spans="1:23" x14ac:dyDescent="0.25">
      <c r="A39" s="41">
        <f t="shared" si="14"/>
        <v>0.78136666666666621</v>
      </c>
      <c r="B39" s="43">
        <f t="shared" si="18"/>
        <v>3.6</v>
      </c>
      <c r="C39" s="7">
        <v>3</v>
      </c>
      <c r="D39" s="7">
        <v>3</v>
      </c>
      <c r="E39" s="7">
        <v>4</v>
      </c>
      <c r="F39" s="7">
        <v>4</v>
      </c>
      <c r="G39" s="7">
        <v>4</v>
      </c>
      <c r="H39" s="32"/>
      <c r="I39" s="41">
        <f t="shared" si="16"/>
        <v>0.78136666666666621</v>
      </c>
      <c r="J39" s="43">
        <f t="shared" si="19"/>
        <v>1.2</v>
      </c>
      <c r="K39" s="7">
        <v>1</v>
      </c>
      <c r="L39" s="7">
        <v>1</v>
      </c>
      <c r="M39" s="7">
        <v>1</v>
      </c>
      <c r="N39" s="7">
        <v>1</v>
      </c>
      <c r="O39" s="7">
        <v>2</v>
      </c>
      <c r="Q39" s="37">
        <f t="shared" si="15"/>
        <v>0.78136666666666621</v>
      </c>
      <c r="R39" s="35">
        <f t="shared" si="20"/>
        <v>2.0200000000000005</v>
      </c>
      <c r="S39" s="38">
        <f t="shared" si="9"/>
        <v>1.85</v>
      </c>
      <c r="T39" s="38">
        <f t="shared" si="10"/>
        <v>1.85</v>
      </c>
      <c r="U39" s="38">
        <f t="shared" si="11"/>
        <v>1.85</v>
      </c>
      <c r="V39" s="38">
        <f t="shared" si="12"/>
        <v>1.85</v>
      </c>
      <c r="W39" s="38">
        <f t="shared" si="13"/>
        <v>2.7</v>
      </c>
    </row>
    <row r="40" spans="1:23" x14ac:dyDescent="0.25">
      <c r="A40" s="41">
        <f t="shared" si="14"/>
        <v>0.79178666666666619</v>
      </c>
      <c r="B40" s="43">
        <f t="shared" si="18"/>
        <v>4.2</v>
      </c>
      <c r="C40" s="7">
        <v>3</v>
      </c>
      <c r="D40" s="7">
        <v>3</v>
      </c>
      <c r="E40" s="7">
        <v>5</v>
      </c>
      <c r="F40" s="7">
        <v>5</v>
      </c>
      <c r="G40" s="7">
        <v>5</v>
      </c>
      <c r="H40" s="32"/>
      <c r="I40" s="41">
        <f t="shared" si="16"/>
        <v>0.79178666666666619</v>
      </c>
      <c r="J40" s="43">
        <f t="shared" si="19"/>
        <v>1</v>
      </c>
      <c r="K40" s="7">
        <v>1</v>
      </c>
      <c r="L40" s="7">
        <v>1</v>
      </c>
      <c r="M40" s="7" t="s">
        <v>19</v>
      </c>
      <c r="N40" s="7" t="s">
        <v>19</v>
      </c>
      <c r="O40" s="7" t="s">
        <v>19</v>
      </c>
      <c r="Q40" s="37">
        <f t="shared" si="15"/>
        <v>0.79178666666666619</v>
      </c>
      <c r="R40" s="35">
        <f t="shared" si="20"/>
        <v>1.34</v>
      </c>
      <c r="S40" s="38">
        <f t="shared" si="9"/>
        <v>1.85</v>
      </c>
      <c r="T40" s="38">
        <f t="shared" si="10"/>
        <v>1.85</v>
      </c>
      <c r="U40" s="38">
        <f t="shared" si="11"/>
        <v>1</v>
      </c>
      <c r="V40" s="38">
        <f t="shared" si="12"/>
        <v>1</v>
      </c>
      <c r="W40" s="38">
        <f t="shared" si="13"/>
        <v>1</v>
      </c>
    </row>
    <row r="41" spans="1:23" x14ac:dyDescent="0.25">
      <c r="A41" s="41">
        <f t="shared" si="14"/>
        <v>0.80220666666666618</v>
      </c>
      <c r="B41" s="43">
        <f t="shared" si="18"/>
        <v>3.6</v>
      </c>
      <c r="C41" s="7">
        <v>3</v>
      </c>
      <c r="D41" s="7">
        <v>3</v>
      </c>
      <c r="E41" s="7">
        <v>4</v>
      </c>
      <c r="F41" s="7">
        <v>4</v>
      </c>
      <c r="G41" s="7">
        <v>4</v>
      </c>
      <c r="H41" s="32"/>
      <c r="I41" s="41">
        <f t="shared" si="16"/>
        <v>0.80220666666666618</v>
      </c>
      <c r="J41" s="43">
        <f t="shared" si="19"/>
        <v>1</v>
      </c>
      <c r="K41" s="7">
        <v>1</v>
      </c>
      <c r="L41" s="7">
        <v>1</v>
      </c>
      <c r="M41" s="7">
        <v>1</v>
      </c>
      <c r="N41" s="7">
        <v>1</v>
      </c>
      <c r="O41" s="7" t="s">
        <v>19</v>
      </c>
      <c r="Q41" s="37">
        <f t="shared" si="15"/>
        <v>0.80220666666666618</v>
      </c>
      <c r="R41" s="35">
        <f t="shared" si="20"/>
        <v>1.6800000000000002</v>
      </c>
      <c r="S41" s="38">
        <f t="shared" si="9"/>
        <v>1.85</v>
      </c>
      <c r="T41" s="38">
        <f t="shared" si="10"/>
        <v>1.85</v>
      </c>
      <c r="U41" s="38">
        <f t="shared" si="11"/>
        <v>1.85</v>
      </c>
      <c r="V41" s="38">
        <f t="shared" si="12"/>
        <v>1.85</v>
      </c>
      <c r="W41" s="38">
        <f t="shared" si="13"/>
        <v>1</v>
      </c>
    </row>
    <row r="42" spans="1:23" x14ac:dyDescent="0.25">
      <c r="A42" s="41">
        <f t="shared" si="14"/>
        <v>0.81262666666666616</v>
      </c>
      <c r="B42" s="43">
        <f t="shared" si="18"/>
        <v>3</v>
      </c>
      <c r="C42" s="7">
        <v>3</v>
      </c>
      <c r="D42" s="7">
        <v>3</v>
      </c>
      <c r="E42" s="7">
        <v>3</v>
      </c>
      <c r="F42" s="7">
        <v>3</v>
      </c>
      <c r="G42" s="7">
        <v>3</v>
      </c>
      <c r="H42" s="32"/>
      <c r="I42" s="41">
        <f t="shared" si="16"/>
        <v>0.81262666666666616</v>
      </c>
      <c r="J42" s="43">
        <f t="shared" si="19"/>
        <v>1</v>
      </c>
      <c r="K42" s="7">
        <v>1</v>
      </c>
      <c r="L42" s="7" t="s">
        <v>19</v>
      </c>
      <c r="M42" s="7" t="s">
        <v>19</v>
      </c>
      <c r="N42" s="7" t="s">
        <v>19</v>
      </c>
      <c r="O42" s="7" t="s">
        <v>19</v>
      </c>
      <c r="Q42" s="37">
        <f t="shared" si="15"/>
        <v>0.81262666666666616</v>
      </c>
      <c r="R42" s="35">
        <f t="shared" si="20"/>
        <v>1.17</v>
      </c>
      <c r="S42" s="38">
        <f t="shared" si="9"/>
        <v>1.85</v>
      </c>
      <c r="T42" s="38">
        <f t="shared" si="10"/>
        <v>1</v>
      </c>
      <c r="U42" s="38">
        <f t="shared" si="11"/>
        <v>1</v>
      </c>
      <c r="V42" s="38">
        <f t="shared" si="12"/>
        <v>1</v>
      </c>
      <c r="W42" s="38">
        <f t="shared" si="13"/>
        <v>1</v>
      </c>
    </row>
    <row r="43" spans="1:23" x14ac:dyDescent="0.25">
      <c r="A43" s="41">
        <f t="shared" si="14"/>
        <v>0.82304666666666615</v>
      </c>
      <c r="B43" s="43">
        <f t="shared" si="18"/>
        <v>3</v>
      </c>
      <c r="C43" s="7">
        <v>3</v>
      </c>
      <c r="D43" s="7">
        <v>3</v>
      </c>
      <c r="E43" s="7">
        <v>3</v>
      </c>
      <c r="F43" s="7">
        <v>3</v>
      </c>
      <c r="G43" s="7">
        <v>3</v>
      </c>
      <c r="H43" s="32"/>
      <c r="I43" s="41">
        <f t="shared" si="16"/>
        <v>0.82304666666666615</v>
      </c>
      <c r="J43" s="43">
        <f t="shared" si="19"/>
        <v>1</v>
      </c>
      <c r="K43" s="7">
        <v>1</v>
      </c>
      <c r="L43" s="7" t="s">
        <v>19</v>
      </c>
      <c r="M43" s="7" t="s">
        <v>19</v>
      </c>
      <c r="N43" s="7" t="s">
        <v>19</v>
      </c>
      <c r="O43" s="7" t="s">
        <v>19</v>
      </c>
      <c r="Q43" s="37">
        <f t="shared" si="15"/>
        <v>0.82304666666666615</v>
      </c>
      <c r="R43" s="35">
        <f t="shared" si="20"/>
        <v>1.17</v>
      </c>
      <c r="S43" s="38">
        <f t="shared" si="9"/>
        <v>1.85</v>
      </c>
      <c r="T43" s="38">
        <f t="shared" si="10"/>
        <v>1</v>
      </c>
      <c r="U43" s="38">
        <f t="shared" si="11"/>
        <v>1</v>
      </c>
      <c r="V43" s="38">
        <f t="shared" si="12"/>
        <v>1</v>
      </c>
      <c r="W43" s="38">
        <f t="shared" si="13"/>
        <v>1</v>
      </c>
    </row>
    <row r="44" spans="1:23" x14ac:dyDescent="0.25">
      <c r="A44" s="41">
        <f t="shared" si="14"/>
        <v>0.83346666666666613</v>
      </c>
      <c r="B44" s="43">
        <f t="shared" si="18"/>
        <v>3</v>
      </c>
      <c r="C44" s="7">
        <v>3</v>
      </c>
      <c r="D44" s="7">
        <v>3</v>
      </c>
      <c r="E44" s="7">
        <v>3</v>
      </c>
      <c r="F44" s="7">
        <v>3</v>
      </c>
      <c r="G44" s="7">
        <v>3</v>
      </c>
      <c r="H44" s="32"/>
      <c r="I44" s="41">
        <f t="shared" si="16"/>
        <v>0.83346666666666613</v>
      </c>
      <c r="J44" s="43" t="e">
        <f t="shared" si="19"/>
        <v>#DIV/0!</v>
      </c>
      <c r="K44" s="7" t="s">
        <v>19</v>
      </c>
      <c r="L44" s="7" t="s">
        <v>19</v>
      </c>
      <c r="M44" s="7" t="s">
        <v>19</v>
      </c>
      <c r="N44" s="7" t="s">
        <v>19</v>
      </c>
      <c r="O44" s="7" t="s">
        <v>19</v>
      </c>
      <c r="Q44" s="37">
        <f t="shared" si="15"/>
        <v>0.83346666666666613</v>
      </c>
      <c r="R44" s="35">
        <f t="shared" si="20"/>
        <v>1</v>
      </c>
      <c r="S44" s="38">
        <f t="shared" si="9"/>
        <v>1</v>
      </c>
      <c r="T44" s="38">
        <f t="shared" si="10"/>
        <v>1</v>
      </c>
      <c r="U44" s="38">
        <f t="shared" si="11"/>
        <v>1</v>
      </c>
      <c r="V44" s="38">
        <f t="shared" si="12"/>
        <v>1</v>
      </c>
      <c r="W44" s="38">
        <f t="shared" si="13"/>
        <v>1</v>
      </c>
    </row>
    <row r="45" spans="1:23" x14ac:dyDescent="0.25">
      <c r="A45" s="41">
        <f t="shared" si="14"/>
        <v>0.84388666666666612</v>
      </c>
      <c r="B45" s="43">
        <f t="shared" si="18"/>
        <v>2.4</v>
      </c>
      <c r="C45" s="7">
        <v>3</v>
      </c>
      <c r="D45" s="7">
        <v>3</v>
      </c>
      <c r="E45" s="7">
        <v>2</v>
      </c>
      <c r="F45" s="7">
        <v>2</v>
      </c>
      <c r="G45" s="7">
        <v>2</v>
      </c>
      <c r="H45" s="32"/>
      <c r="I45" s="41">
        <f t="shared" si="16"/>
        <v>0.84388666666666612</v>
      </c>
      <c r="J45" s="43">
        <f t="shared" si="19"/>
        <v>1</v>
      </c>
      <c r="K45" s="7" t="s">
        <v>19</v>
      </c>
      <c r="L45" s="7" t="s">
        <v>19</v>
      </c>
      <c r="M45" s="7" t="s">
        <v>19</v>
      </c>
      <c r="N45" s="7" t="s">
        <v>19</v>
      </c>
      <c r="O45" s="7">
        <v>1</v>
      </c>
      <c r="Q45" s="37">
        <f t="shared" si="15"/>
        <v>0.84388666666666612</v>
      </c>
      <c r="R45" s="35">
        <f t="shared" si="20"/>
        <v>1.17</v>
      </c>
      <c r="S45" s="38">
        <f t="shared" si="9"/>
        <v>1</v>
      </c>
      <c r="T45" s="38">
        <f t="shared" si="10"/>
        <v>1</v>
      </c>
      <c r="U45" s="38">
        <f t="shared" si="11"/>
        <v>1</v>
      </c>
      <c r="V45" s="38">
        <f t="shared" si="12"/>
        <v>1</v>
      </c>
      <c r="W45" s="38">
        <f t="shared" si="13"/>
        <v>1.85</v>
      </c>
    </row>
    <row r="46" spans="1:23" x14ac:dyDescent="0.25">
      <c r="A46" s="41">
        <f t="shared" si="14"/>
        <v>0.8543066666666661</v>
      </c>
      <c r="B46" s="43">
        <f t="shared" si="18"/>
        <v>3</v>
      </c>
      <c r="C46" s="7">
        <v>3</v>
      </c>
      <c r="D46" s="7">
        <v>3</v>
      </c>
      <c r="E46" s="7">
        <v>3</v>
      </c>
      <c r="F46" s="7">
        <v>3</v>
      </c>
      <c r="G46" s="7">
        <v>3</v>
      </c>
      <c r="H46" s="32"/>
      <c r="I46" s="41">
        <f t="shared" si="16"/>
        <v>0.8543066666666661</v>
      </c>
      <c r="J46" s="43" t="e">
        <f t="shared" si="19"/>
        <v>#DIV/0!</v>
      </c>
      <c r="K46" s="7" t="s">
        <v>19</v>
      </c>
      <c r="L46" s="7" t="s">
        <v>19</v>
      </c>
      <c r="M46" s="7" t="s">
        <v>19</v>
      </c>
      <c r="N46" s="7" t="s">
        <v>19</v>
      </c>
      <c r="O46" s="7" t="s">
        <v>19</v>
      </c>
      <c r="Q46" s="37">
        <f t="shared" si="15"/>
        <v>0.8543066666666661</v>
      </c>
      <c r="R46" s="35">
        <f t="shared" si="20"/>
        <v>1</v>
      </c>
      <c r="S46" s="38">
        <f t="shared" si="9"/>
        <v>1</v>
      </c>
      <c r="T46" s="38">
        <f t="shared" si="10"/>
        <v>1</v>
      </c>
      <c r="U46" s="38">
        <f t="shared" si="11"/>
        <v>1</v>
      </c>
      <c r="V46" s="38">
        <f t="shared" si="12"/>
        <v>1</v>
      </c>
      <c r="W46" s="38">
        <f t="shared" si="13"/>
        <v>1</v>
      </c>
    </row>
    <row r="47" spans="1:23" x14ac:dyDescent="0.25">
      <c r="A47" s="41">
        <f t="shared" si="14"/>
        <v>0.86472666666666609</v>
      </c>
      <c r="B47" s="43">
        <f t="shared" si="18"/>
        <v>3</v>
      </c>
      <c r="C47" s="7">
        <v>3</v>
      </c>
      <c r="D47" s="7">
        <v>3</v>
      </c>
      <c r="E47" s="7">
        <v>3</v>
      </c>
      <c r="F47" s="7">
        <v>3</v>
      </c>
      <c r="G47" s="7">
        <v>3</v>
      </c>
      <c r="H47" s="32"/>
      <c r="I47" s="41">
        <f t="shared" si="16"/>
        <v>0.86472666666666609</v>
      </c>
      <c r="J47" s="43">
        <f t="shared" si="19"/>
        <v>1</v>
      </c>
      <c r="K47" s="66" t="s">
        <v>19</v>
      </c>
      <c r="L47" s="7">
        <v>1</v>
      </c>
      <c r="M47" s="7" t="s">
        <v>19</v>
      </c>
      <c r="N47" s="7" t="s">
        <v>19</v>
      </c>
      <c r="O47" s="7">
        <v>1</v>
      </c>
      <c r="Q47" s="37">
        <f t="shared" si="15"/>
        <v>0.86472666666666609</v>
      </c>
      <c r="R47" s="35">
        <f t="shared" si="20"/>
        <v>1.3399999999999999</v>
      </c>
      <c r="S47" s="38">
        <f t="shared" si="9"/>
        <v>1</v>
      </c>
      <c r="T47" s="38">
        <f t="shared" si="10"/>
        <v>1.85</v>
      </c>
      <c r="U47" s="38">
        <f t="shared" si="11"/>
        <v>1</v>
      </c>
      <c r="V47" s="38">
        <f t="shared" si="12"/>
        <v>1</v>
      </c>
      <c r="W47" s="38">
        <f t="shared" si="13"/>
        <v>1.85</v>
      </c>
    </row>
    <row r="48" spans="1:23" x14ac:dyDescent="0.25">
      <c r="A48" s="41">
        <f t="shared" si="14"/>
        <v>0.87514666666666607</v>
      </c>
      <c r="B48" s="43">
        <f t="shared" si="18"/>
        <v>2.6</v>
      </c>
      <c r="C48" s="7">
        <v>2</v>
      </c>
      <c r="D48" s="7">
        <v>2</v>
      </c>
      <c r="E48" s="7">
        <v>3</v>
      </c>
      <c r="F48" s="7">
        <v>3</v>
      </c>
      <c r="G48" s="7">
        <v>3</v>
      </c>
      <c r="H48" s="32"/>
      <c r="I48" s="41">
        <f t="shared" si="16"/>
        <v>0.87514666666666607</v>
      </c>
      <c r="J48" s="43" t="e">
        <f t="shared" si="19"/>
        <v>#DIV/0!</v>
      </c>
      <c r="K48" s="7" t="s">
        <v>19</v>
      </c>
      <c r="L48" s="7" t="s">
        <v>19</v>
      </c>
      <c r="M48" s="7" t="s">
        <v>19</v>
      </c>
      <c r="N48" s="7" t="s">
        <v>19</v>
      </c>
      <c r="O48" s="7" t="s">
        <v>19</v>
      </c>
      <c r="Q48" s="37">
        <f t="shared" si="15"/>
        <v>0.87514666666666607</v>
      </c>
      <c r="R48" s="35">
        <f t="shared" si="20"/>
        <v>1</v>
      </c>
      <c r="S48" s="38">
        <f t="shared" si="9"/>
        <v>1</v>
      </c>
      <c r="T48" s="38">
        <f t="shared" si="10"/>
        <v>1</v>
      </c>
      <c r="U48" s="38">
        <f t="shared" si="11"/>
        <v>1</v>
      </c>
      <c r="V48" s="38">
        <f t="shared" si="12"/>
        <v>1</v>
      </c>
      <c r="W48" s="38">
        <f t="shared" si="13"/>
        <v>1</v>
      </c>
    </row>
    <row r="49" spans="1:23" x14ac:dyDescent="0.25">
      <c r="A49" s="41">
        <f t="shared" si="14"/>
        <v>0.88556666666666606</v>
      </c>
      <c r="B49" s="43">
        <f t="shared" si="18"/>
        <v>2</v>
      </c>
      <c r="C49" s="7">
        <v>2</v>
      </c>
      <c r="D49" s="7">
        <v>2</v>
      </c>
      <c r="E49" s="7">
        <v>2</v>
      </c>
      <c r="F49" s="7">
        <v>2</v>
      </c>
      <c r="G49" s="7">
        <v>2</v>
      </c>
      <c r="H49" s="32"/>
      <c r="I49" s="41">
        <f t="shared" si="16"/>
        <v>0.88556666666666606</v>
      </c>
      <c r="J49" s="43" t="e">
        <f t="shared" si="19"/>
        <v>#DIV/0!</v>
      </c>
      <c r="K49" s="7" t="s">
        <v>19</v>
      </c>
      <c r="L49" s="7" t="s">
        <v>19</v>
      </c>
      <c r="M49" s="7" t="s">
        <v>19</v>
      </c>
      <c r="N49" s="7" t="s">
        <v>19</v>
      </c>
      <c r="O49" s="7" t="s">
        <v>19</v>
      </c>
      <c r="Q49" s="37">
        <f t="shared" si="15"/>
        <v>0.88556666666666606</v>
      </c>
      <c r="R49" s="35">
        <f t="shared" si="20"/>
        <v>1</v>
      </c>
      <c r="S49" s="38">
        <f t="shared" si="9"/>
        <v>1</v>
      </c>
      <c r="T49" s="38">
        <f t="shared" si="10"/>
        <v>1</v>
      </c>
      <c r="U49" s="38">
        <f t="shared" si="11"/>
        <v>1</v>
      </c>
      <c r="V49" s="38">
        <f t="shared" si="12"/>
        <v>1</v>
      </c>
      <c r="W49" s="38">
        <f t="shared" si="13"/>
        <v>1</v>
      </c>
    </row>
    <row r="50" spans="1:23" x14ac:dyDescent="0.25">
      <c r="A50" s="41">
        <f t="shared" si="14"/>
        <v>0.89598666666666604</v>
      </c>
      <c r="B50" s="43">
        <f t="shared" si="18"/>
        <v>2</v>
      </c>
      <c r="C50" s="7">
        <v>2</v>
      </c>
      <c r="D50" s="7">
        <v>2</v>
      </c>
      <c r="E50" s="7">
        <v>2</v>
      </c>
      <c r="F50" s="7">
        <v>2</v>
      </c>
      <c r="G50" s="7">
        <v>2</v>
      </c>
      <c r="H50" s="32"/>
      <c r="I50" s="41">
        <f t="shared" si="16"/>
        <v>0.89598666666666604</v>
      </c>
      <c r="J50" s="43" t="e">
        <f t="shared" si="19"/>
        <v>#DIV/0!</v>
      </c>
      <c r="K50" s="7" t="s">
        <v>19</v>
      </c>
      <c r="L50" s="7" t="s">
        <v>19</v>
      </c>
      <c r="M50" s="7" t="s">
        <v>19</v>
      </c>
      <c r="N50" s="7" t="s">
        <v>19</v>
      </c>
      <c r="O50" s="7" t="s">
        <v>19</v>
      </c>
      <c r="Q50" s="37">
        <f t="shared" si="15"/>
        <v>0.89598666666666604</v>
      </c>
      <c r="R50" s="35">
        <f t="shared" si="20"/>
        <v>1</v>
      </c>
      <c r="S50" s="38">
        <f t="shared" si="9"/>
        <v>1</v>
      </c>
      <c r="T50" s="38">
        <f t="shared" si="10"/>
        <v>1</v>
      </c>
      <c r="U50" s="38">
        <f t="shared" si="11"/>
        <v>1</v>
      </c>
      <c r="V50" s="38">
        <f t="shared" si="12"/>
        <v>1</v>
      </c>
      <c r="W50" s="38">
        <f t="shared" si="13"/>
        <v>1</v>
      </c>
    </row>
    <row r="51" spans="1:23" x14ac:dyDescent="0.25">
      <c r="A51" s="41">
        <f t="shared" si="14"/>
        <v>0.90640666666666603</v>
      </c>
      <c r="B51" s="43">
        <f t="shared" si="18"/>
        <v>1.6</v>
      </c>
      <c r="C51" s="7">
        <v>1</v>
      </c>
      <c r="D51" s="7">
        <v>1</v>
      </c>
      <c r="E51" s="7">
        <v>2</v>
      </c>
      <c r="F51" s="7">
        <v>2</v>
      </c>
      <c r="G51" s="7">
        <v>2</v>
      </c>
      <c r="H51" s="32"/>
      <c r="I51" s="41">
        <f t="shared" si="16"/>
        <v>0.90640666666666603</v>
      </c>
      <c r="J51" s="43" t="e">
        <f t="shared" si="19"/>
        <v>#DIV/0!</v>
      </c>
      <c r="K51" s="66" t="s">
        <v>19</v>
      </c>
      <c r="L51" s="7" t="s">
        <v>19</v>
      </c>
      <c r="M51" s="7" t="s">
        <v>19</v>
      </c>
      <c r="N51" s="7" t="s">
        <v>19</v>
      </c>
      <c r="O51" s="7" t="s">
        <v>19</v>
      </c>
      <c r="Q51" s="37">
        <f t="shared" si="15"/>
        <v>0.90640666666666603</v>
      </c>
      <c r="R51" s="35">
        <f t="shared" si="20"/>
        <v>1</v>
      </c>
      <c r="S51" s="38">
        <f t="shared" si="9"/>
        <v>1</v>
      </c>
      <c r="T51" s="38">
        <f t="shared" si="10"/>
        <v>1</v>
      </c>
      <c r="U51" s="38">
        <f t="shared" si="11"/>
        <v>1</v>
      </c>
      <c r="V51" s="38">
        <f t="shared" si="12"/>
        <v>1</v>
      </c>
      <c r="W51" s="38">
        <f t="shared" si="13"/>
        <v>1</v>
      </c>
    </row>
    <row r="52" spans="1:23" x14ac:dyDescent="0.25">
      <c r="A52" s="41">
        <f t="shared" si="14"/>
        <v>0.91682666666666601</v>
      </c>
      <c r="B52" s="43">
        <f t="shared" si="18"/>
        <v>1</v>
      </c>
      <c r="C52" s="7">
        <v>1</v>
      </c>
      <c r="D52" s="7">
        <v>1</v>
      </c>
      <c r="E52" s="7">
        <v>1</v>
      </c>
      <c r="F52" s="7">
        <v>1</v>
      </c>
      <c r="G52" s="7">
        <v>1</v>
      </c>
      <c r="H52" s="32"/>
      <c r="I52" s="41">
        <f t="shared" si="16"/>
        <v>0.91682666666666601</v>
      </c>
      <c r="J52" s="43" t="e">
        <f t="shared" si="19"/>
        <v>#DIV/0!</v>
      </c>
      <c r="K52" s="7" t="s">
        <v>19</v>
      </c>
      <c r="L52" s="7" t="s">
        <v>19</v>
      </c>
      <c r="M52" s="7" t="s">
        <v>19</v>
      </c>
      <c r="N52" s="7" t="s">
        <v>19</v>
      </c>
      <c r="O52" s="7" t="s">
        <v>19</v>
      </c>
      <c r="Q52" s="37">
        <f t="shared" si="15"/>
        <v>0.91682666666666601</v>
      </c>
      <c r="R52" s="35">
        <f t="shared" si="20"/>
        <v>1</v>
      </c>
      <c r="S52" s="38">
        <f t="shared" si="9"/>
        <v>1</v>
      </c>
      <c r="T52" s="38">
        <f t="shared" si="10"/>
        <v>1</v>
      </c>
      <c r="U52" s="38">
        <f t="shared" si="11"/>
        <v>1</v>
      </c>
      <c r="V52" s="38">
        <f t="shared" si="12"/>
        <v>1</v>
      </c>
      <c r="W52" s="38">
        <f t="shared" si="13"/>
        <v>1</v>
      </c>
    </row>
    <row r="53" spans="1:23" x14ac:dyDescent="0.25">
      <c r="A53" s="41">
        <f t="shared" si="14"/>
        <v>0.927246666666666</v>
      </c>
      <c r="B53" s="43">
        <f t="shared" si="18"/>
        <v>1</v>
      </c>
      <c r="C53" s="7">
        <v>1</v>
      </c>
      <c r="D53" s="7">
        <v>1</v>
      </c>
      <c r="E53" s="7">
        <v>1</v>
      </c>
      <c r="F53" s="7">
        <v>1</v>
      </c>
      <c r="G53" s="7">
        <v>1</v>
      </c>
      <c r="H53" s="32"/>
      <c r="I53" s="41">
        <f t="shared" si="16"/>
        <v>0.927246666666666</v>
      </c>
      <c r="J53" s="43" t="e">
        <f t="shared" si="19"/>
        <v>#DIV/0!</v>
      </c>
      <c r="K53" s="7" t="s">
        <v>19</v>
      </c>
      <c r="L53" s="7" t="s">
        <v>19</v>
      </c>
      <c r="M53" s="7" t="s">
        <v>19</v>
      </c>
      <c r="N53" s="7" t="s">
        <v>19</v>
      </c>
      <c r="O53" s="7" t="s">
        <v>19</v>
      </c>
      <c r="Q53" s="37">
        <f t="shared" si="15"/>
        <v>0.927246666666666</v>
      </c>
      <c r="R53" s="35">
        <f t="shared" si="20"/>
        <v>1</v>
      </c>
      <c r="S53" s="38">
        <f t="shared" si="9"/>
        <v>1</v>
      </c>
      <c r="T53" s="38">
        <f t="shared" si="10"/>
        <v>1</v>
      </c>
      <c r="U53" s="38">
        <f t="shared" si="11"/>
        <v>1</v>
      </c>
      <c r="V53" s="38">
        <f t="shared" si="12"/>
        <v>1</v>
      </c>
      <c r="W53" s="38">
        <f t="shared" si="13"/>
        <v>1</v>
      </c>
    </row>
    <row r="54" spans="1:23" x14ac:dyDescent="0.25">
      <c r="A54" s="41">
        <f t="shared" si="14"/>
        <v>0.93766666666666598</v>
      </c>
      <c r="B54" s="43">
        <f t="shared" si="18"/>
        <v>2</v>
      </c>
      <c r="C54" s="7">
        <v>2</v>
      </c>
      <c r="D54" s="7">
        <v>2</v>
      </c>
      <c r="E54" s="7">
        <v>2</v>
      </c>
      <c r="F54" s="7">
        <v>2</v>
      </c>
      <c r="G54" s="7">
        <v>2</v>
      </c>
      <c r="H54" s="32"/>
      <c r="I54" s="41">
        <f t="shared" si="16"/>
        <v>0.93766666666666598</v>
      </c>
      <c r="J54" s="43" t="e">
        <f t="shared" si="19"/>
        <v>#DIV/0!</v>
      </c>
      <c r="K54" s="7" t="s">
        <v>19</v>
      </c>
      <c r="L54" s="7" t="s">
        <v>19</v>
      </c>
      <c r="M54" s="7" t="s">
        <v>19</v>
      </c>
      <c r="N54" s="7" t="s">
        <v>19</v>
      </c>
      <c r="O54" s="7" t="s">
        <v>19</v>
      </c>
      <c r="Q54" s="37">
        <f t="shared" si="15"/>
        <v>0.93766666666666598</v>
      </c>
      <c r="R54" s="35">
        <f t="shared" si="20"/>
        <v>1</v>
      </c>
      <c r="S54" s="38">
        <f t="shared" si="9"/>
        <v>1</v>
      </c>
      <c r="T54" s="38">
        <f t="shared" si="10"/>
        <v>1</v>
      </c>
      <c r="U54" s="38">
        <f t="shared" si="11"/>
        <v>1</v>
      </c>
      <c r="V54" s="38">
        <f t="shared" si="12"/>
        <v>1</v>
      </c>
      <c r="W54" s="38">
        <f t="shared" si="13"/>
        <v>1</v>
      </c>
    </row>
    <row r="55" spans="1:23" x14ac:dyDescent="0.25">
      <c r="A55" s="41">
        <f t="shared" si="14"/>
        <v>0.94808666666666597</v>
      </c>
      <c r="B55" s="43">
        <f t="shared" si="18"/>
        <v>2.6</v>
      </c>
      <c r="C55" s="7">
        <v>2</v>
      </c>
      <c r="D55" s="7">
        <v>2</v>
      </c>
      <c r="E55" s="7">
        <v>3</v>
      </c>
      <c r="F55" s="7">
        <v>3</v>
      </c>
      <c r="G55" s="7">
        <v>3</v>
      </c>
      <c r="H55" s="32"/>
      <c r="I55" s="41">
        <f t="shared" si="16"/>
        <v>0.94808666666666597</v>
      </c>
      <c r="J55" s="43" t="e">
        <f t="shared" si="19"/>
        <v>#DIV/0!</v>
      </c>
      <c r="K55" s="66" t="s">
        <v>19</v>
      </c>
      <c r="L55" s="7" t="s">
        <v>19</v>
      </c>
      <c r="M55" s="7" t="s">
        <v>19</v>
      </c>
      <c r="N55" s="7" t="s">
        <v>19</v>
      </c>
      <c r="O55" s="7" t="s">
        <v>19</v>
      </c>
      <c r="Q55" s="37">
        <f t="shared" si="15"/>
        <v>0.94808666666666597</v>
      </c>
      <c r="R55" s="35">
        <f t="shared" si="20"/>
        <v>1</v>
      </c>
      <c r="S55" s="38">
        <f t="shared" si="9"/>
        <v>1</v>
      </c>
      <c r="T55" s="38">
        <f t="shared" si="10"/>
        <v>1</v>
      </c>
      <c r="U55" s="38">
        <f t="shared" si="11"/>
        <v>1</v>
      </c>
      <c r="V55" s="38">
        <f t="shared" si="12"/>
        <v>1</v>
      </c>
      <c r="W55" s="38">
        <f t="shared" si="13"/>
        <v>1</v>
      </c>
    </row>
    <row r="56" spans="1:23" x14ac:dyDescent="0.25">
      <c r="A56" s="41">
        <f t="shared" si="14"/>
        <v>0.95850666666666595</v>
      </c>
      <c r="B56" s="43">
        <f t="shared" si="18"/>
        <v>2</v>
      </c>
      <c r="C56" s="7">
        <v>2</v>
      </c>
      <c r="D56" s="7">
        <v>2</v>
      </c>
      <c r="E56" s="7">
        <v>2</v>
      </c>
      <c r="F56" s="7">
        <v>2</v>
      </c>
      <c r="G56" s="7">
        <v>2</v>
      </c>
      <c r="H56" s="32"/>
      <c r="I56" s="41">
        <f t="shared" si="16"/>
        <v>0.95850666666666595</v>
      </c>
      <c r="J56" s="43" t="e">
        <f t="shared" si="19"/>
        <v>#DIV/0!</v>
      </c>
      <c r="K56" s="7" t="s">
        <v>19</v>
      </c>
      <c r="L56" s="7" t="s">
        <v>19</v>
      </c>
      <c r="M56" s="7" t="s">
        <v>19</v>
      </c>
      <c r="N56" s="7" t="s">
        <v>19</v>
      </c>
      <c r="O56" s="7" t="s">
        <v>19</v>
      </c>
      <c r="Q56" s="37">
        <f t="shared" si="15"/>
        <v>0.95850666666666595</v>
      </c>
      <c r="R56" s="35">
        <f t="shared" si="20"/>
        <v>1</v>
      </c>
      <c r="S56" s="38">
        <f t="shared" si="9"/>
        <v>1</v>
      </c>
      <c r="T56" s="38">
        <f t="shared" si="10"/>
        <v>1</v>
      </c>
      <c r="U56" s="38">
        <f t="shared" si="11"/>
        <v>1</v>
      </c>
      <c r="V56" s="38">
        <f t="shared" si="12"/>
        <v>1</v>
      </c>
      <c r="W56" s="38">
        <f t="shared" si="13"/>
        <v>1</v>
      </c>
    </row>
    <row r="57" spans="1:23" x14ac:dyDescent="0.25">
      <c r="A57" s="41">
        <f t="shared" si="14"/>
        <v>0.96892666666666594</v>
      </c>
      <c r="B57" s="43">
        <f t="shared" si="18"/>
        <v>1.6</v>
      </c>
      <c r="C57" s="7">
        <v>1</v>
      </c>
      <c r="D57" s="7">
        <v>1</v>
      </c>
      <c r="E57" s="7">
        <v>2</v>
      </c>
      <c r="F57" s="7">
        <v>2</v>
      </c>
      <c r="G57" s="7">
        <v>2</v>
      </c>
      <c r="H57" s="32"/>
      <c r="I57" s="41">
        <f t="shared" si="16"/>
        <v>0.96892666666666594</v>
      </c>
      <c r="J57" s="43" t="e">
        <f t="shared" si="19"/>
        <v>#DIV/0!</v>
      </c>
      <c r="K57" s="7" t="s">
        <v>19</v>
      </c>
      <c r="L57" s="7" t="s">
        <v>19</v>
      </c>
      <c r="M57" s="7" t="s">
        <v>19</v>
      </c>
      <c r="N57" s="7" t="s">
        <v>19</v>
      </c>
      <c r="O57" s="7" t="s">
        <v>19</v>
      </c>
      <c r="Q57" s="37">
        <f t="shared" si="15"/>
        <v>0.96892666666666594</v>
      </c>
      <c r="R57" s="35">
        <f t="shared" si="20"/>
        <v>1</v>
      </c>
      <c r="S57" s="38">
        <f t="shared" si="9"/>
        <v>1</v>
      </c>
      <c r="T57" s="38">
        <f t="shared" si="10"/>
        <v>1</v>
      </c>
      <c r="U57" s="38">
        <f t="shared" si="11"/>
        <v>1</v>
      </c>
      <c r="V57" s="38">
        <f t="shared" si="12"/>
        <v>1</v>
      </c>
      <c r="W57" s="38">
        <f t="shared" si="13"/>
        <v>1</v>
      </c>
    </row>
    <row r="58" spans="1:23" x14ac:dyDescent="0.25">
      <c r="A58" s="41">
        <f t="shared" si="14"/>
        <v>0.97934666666666592</v>
      </c>
      <c r="B58" s="43">
        <f t="shared" si="18"/>
        <v>2</v>
      </c>
      <c r="C58" s="7">
        <v>2</v>
      </c>
      <c r="D58" s="7">
        <v>2</v>
      </c>
      <c r="E58" s="7">
        <v>2</v>
      </c>
      <c r="F58" s="7">
        <v>2</v>
      </c>
      <c r="G58" s="7">
        <v>2</v>
      </c>
      <c r="H58" s="32"/>
      <c r="I58" s="41">
        <f t="shared" si="16"/>
        <v>0.97934666666666592</v>
      </c>
      <c r="J58" s="43" t="e">
        <f t="shared" si="19"/>
        <v>#DIV/0!</v>
      </c>
      <c r="K58" s="7" t="s">
        <v>19</v>
      </c>
      <c r="L58" s="7" t="s">
        <v>19</v>
      </c>
      <c r="M58" s="7" t="s">
        <v>19</v>
      </c>
      <c r="N58" s="7" t="s">
        <v>19</v>
      </c>
      <c r="O58" s="7" t="s">
        <v>19</v>
      </c>
      <c r="Q58" s="37">
        <f t="shared" si="15"/>
        <v>0.97934666666666592</v>
      </c>
      <c r="R58" s="35">
        <f t="shared" si="20"/>
        <v>1</v>
      </c>
      <c r="S58" s="38">
        <f t="shared" si="9"/>
        <v>1</v>
      </c>
      <c r="T58" s="38">
        <f t="shared" si="10"/>
        <v>1</v>
      </c>
      <c r="U58" s="38">
        <f t="shared" si="11"/>
        <v>1</v>
      </c>
      <c r="V58" s="38">
        <f t="shared" si="12"/>
        <v>1</v>
      </c>
      <c r="W58" s="38">
        <f t="shared" si="13"/>
        <v>1</v>
      </c>
    </row>
    <row r="59" spans="1:23" x14ac:dyDescent="0.25">
      <c r="A59" s="41">
        <f t="shared" si="14"/>
        <v>0.98976666666666591</v>
      </c>
      <c r="B59" s="43">
        <f t="shared" si="18"/>
        <v>1.6</v>
      </c>
      <c r="C59" s="7">
        <v>1</v>
      </c>
      <c r="D59" s="7">
        <v>1</v>
      </c>
      <c r="E59" s="7">
        <v>2</v>
      </c>
      <c r="F59" s="7">
        <v>2</v>
      </c>
      <c r="G59" s="7">
        <v>2</v>
      </c>
      <c r="H59" s="32"/>
      <c r="I59" s="41">
        <f t="shared" si="16"/>
        <v>0.98976666666666591</v>
      </c>
      <c r="J59" s="43" t="e">
        <f t="shared" si="19"/>
        <v>#DIV/0!</v>
      </c>
      <c r="K59" s="66" t="s">
        <v>19</v>
      </c>
      <c r="L59" s="7" t="s">
        <v>19</v>
      </c>
      <c r="M59" s="7" t="s">
        <v>19</v>
      </c>
      <c r="N59" s="7" t="s">
        <v>19</v>
      </c>
      <c r="O59" s="7" t="s">
        <v>19</v>
      </c>
      <c r="Q59" s="37">
        <f t="shared" si="15"/>
        <v>0.98976666666666591</v>
      </c>
      <c r="R59" s="35">
        <f t="shared" si="20"/>
        <v>1</v>
      </c>
      <c r="S59" s="38">
        <f t="shared" si="9"/>
        <v>1</v>
      </c>
      <c r="T59" s="38">
        <f t="shared" si="10"/>
        <v>1</v>
      </c>
      <c r="U59" s="38">
        <f t="shared" si="11"/>
        <v>1</v>
      </c>
      <c r="V59" s="38">
        <f t="shared" si="12"/>
        <v>1</v>
      </c>
      <c r="W59" s="38">
        <f t="shared" si="13"/>
        <v>1</v>
      </c>
    </row>
    <row r="60" spans="1:23" x14ac:dyDescent="0.25">
      <c r="A60" s="41">
        <f t="shared" si="14"/>
        <v>1.0001866666666659</v>
      </c>
      <c r="B60" s="43">
        <f t="shared" ref="B60:B63" si="21">AVERAGE(C60:G60)</f>
        <v>1</v>
      </c>
      <c r="C60" s="7">
        <v>1</v>
      </c>
      <c r="D60" s="7">
        <v>1</v>
      </c>
      <c r="E60" s="7">
        <v>1</v>
      </c>
      <c r="F60" s="7">
        <v>1</v>
      </c>
      <c r="G60" s="7">
        <v>1</v>
      </c>
      <c r="I60" s="41">
        <f t="shared" si="16"/>
        <v>1.0001866666666659</v>
      </c>
      <c r="J60" s="43" t="e">
        <f t="shared" ref="J60:J63" si="22">AVERAGE(K60:O60)</f>
        <v>#DIV/0!</v>
      </c>
      <c r="K60" s="7" t="s">
        <v>19</v>
      </c>
      <c r="L60" s="7" t="s">
        <v>19</v>
      </c>
      <c r="M60" s="7" t="s">
        <v>19</v>
      </c>
      <c r="N60" s="7" t="s">
        <v>19</v>
      </c>
      <c r="O60" s="7" t="s">
        <v>19</v>
      </c>
      <c r="Q60" s="37">
        <f t="shared" si="15"/>
        <v>1.0001866666666659</v>
      </c>
      <c r="R60" s="35">
        <f t="shared" ref="R60:R63" si="23">AVERAGE(S60:W60)</f>
        <v>1</v>
      </c>
      <c r="S60" s="38">
        <f t="shared" si="9"/>
        <v>1</v>
      </c>
      <c r="T60" s="38">
        <f t="shared" si="10"/>
        <v>1</v>
      </c>
      <c r="U60" s="38">
        <f t="shared" si="11"/>
        <v>1</v>
      </c>
      <c r="V60" s="38">
        <f t="shared" si="12"/>
        <v>1</v>
      </c>
      <c r="W60" s="38">
        <f t="shared" si="13"/>
        <v>1</v>
      </c>
    </row>
    <row r="61" spans="1:23" x14ac:dyDescent="0.25">
      <c r="A61" s="41">
        <f t="shared" si="14"/>
        <v>1.010606666666666</v>
      </c>
      <c r="B61" s="43" t="e">
        <f t="shared" si="21"/>
        <v>#DIV/0!</v>
      </c>
      <c r="C61" s="30"/>
      <c r="D61" s="30"/>
      <c r="E61" s="30"/>
      <c r="F61" s="30"/>
      <c r="G61" s="30"/>
      <c r="I61" s="41">
        <f t="shared" si="16"/>
        <v>1.010606666666666</v>
      </c>
      <c r="J61" s="43" t="e">
        <f t="shared" si="22"/>
        <v>#DIV/0!</v>
      </c>
      <c r="K61" s="30"/>
      <c r="L61" s="30"/>
      <c r="M61" s="30"/>
      <c r="N61" s="30"/>
      <c r="O61" s="30"/>
      <c r="Q61" s="37">
        <f t="shared" si="15"/>
        <v>1.010606666666666</v>
      </c>
      <c r="R61" s="35">
        <f t="shared" si="23"/>
        <v>1</v>
      </c>
      <c r="S61" s="38">
        <f t="shared" si="9"/>
        <v>1</v>
      </c>
      <c r="T61" s="38">
        <f t="shared" si="10"/>
        <v>1</v>
      </c>
      <c r="U61" s="38">
        <f t="shared" si="11"/>
        <v>1</v>
      </c>
      <c r="V61" s="38">
        <f t="shared" si="12"/>
        <v>1</v>
      </c>
      <c r="W61" s="38">
        <f t="shared" si="13"/>
        <v>1</v>
      </c>
    </row>
    <row r="62" spans="1:23" x14ac:dyDescent="0.25">
      <c r="A62" s="41">
        <f t="shared" si="14"/>
        <v>1.0210266666666661</v>
      </c>
      <c r="B62" s="43" t="e">
        <f t="shared" si="21"/>
        <v>#DIV/0!</v>
      </c>
      <c r="C62" s="30"/>
      <c r="D62" s="30"/>
      <c r="E62" s="30"/>
      <c r="F62" s="30"/>
      <c r="G62" s="30"/>
      <c r="I62" s="41">
        <f t="shared" si="16"/>
        <v>1.0210266666666661</v>
      </c>
      <c r="J62" s="43" t="e">
        <f t="shared" si="22"/>
        <v>#DIV/0!</v>
      </c>
      <c r="K62" s="30"/>
      <c r="L62" s="30"/>
      <c r="M62" s="30"/>
      <c r="N62" s="30"/>
      <c r="O62" s="30"/>
      <c r="Q62" s="37">
        <f t="shared" si="15"/>
        <v>1.0210266666666661</v>
      </c>
      <c r="R62" s="35">
        <f t="shared" si="23"/>
        <v>1</v>
      </c>
      <c r="S62" s="38">
        <f t="shared" si="9"/>
        <v>1</v>
      </c>
      <c r="T62" s="38">
        <f t="shared" si="10"/>
        <v>1</v>
      </c>
      <c r="U62" s="38">
        <f t="shared" si="11"/>
        <v>1</v>
      </c>
      <c r="V62" s="38">
        <f t="shared" si="12"/>
        <v>1</v>
      </c>
      <c r="W62" s="38">
        <f t="shared" si="13"/>
        <v>1</v>
      </c>
    </row>
    <row r="63" spans="1:23" x14ac:dyDescent="0.25">
      <c r="A63" s="41">
        <f t="shared" si="14"/>
        <v>1.0314466666666662</v>
      </c>
      <c r="B63" s="43" t="e">
        <f t="shared" si="21"/>
        <v>#DIV/0!</v>
      </c>
      <c r="C63" s="30"/>
      <c r="D63" s="30"/>
      <c r="E63" s="30"/>
      <c r="F63" s="30"/>
      <c r="G63" s="30"/>
      <c r="I63" s="41">
        <f t="shared" si="16"/>
        <v>1.0314466666666662</v>
      </c>
      <c r="J63" s="43" t="e">
        <f t="shared" si="22"/>
        <v>#DIV/0!</v>
      </c>
      <c r="K63" s="30"/>
      <c r="L63" s="30"/>
      <c r="M63" s="30"/>
      <c r="N63" s="30"/>
      <c r="O63" s="30"/>
      <c r="Q63" s="37">
        <f t="shared" si="15"/>
        <v>1.0314466666666662</v>
      </c>
      <c r="R63" s="35">
        <f t="shared" si="23"/>
        <v>1</v>
      </c>
      <c r="S63" s="38">
        <f t="shared" si="9"/>
        <v>1</v>
      </c>
      <c r="T63" s="38">
        <f t="shared" si="10"/>
        <v>1</v>
      </c>
      <c r="U63" s="38">
        <f t="shared" si="11"/>
        <v>1</v>
      </c>
      <c r="V63" s="38">
        <f t="shared" si="12"/>
        <v>1</v>
      </c>
      <c r="W63" s="38">
        <f t="shared" si="13"/>
        <v>1</v>
      </c>
    </row>
  </sheetData>
  <sheetProtection password="CC19" sheet="1" objects="1" scenarios="1"/>
  <mergeCells count="3">
    <mergeCell ref="A1:G1"/>
    <mergeCell ref="I1:O1"/>
    <mergeCell ref="Q1:W1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opLeftCell="D46" workbookViewId="0">
      <selection activeCell="O4" sqref="O4:O60"/>
    </sheetView>
  </sheetViews>
  <sheetFormatPr defaultRowHeight="15" x14ac:dyDescent="0.25"/>
  <cols>
    <col min="1" max="1" width="11.28515625" style="7" bestFit="1" customWidth="1"/>
    <col min="2" max="2" width="9.140625" style="7"/>
    <col min="3" max="7" width="5.7109375" style="7" customWidth="1"/>
    <col min="8" max="8" width="2.7109375" style="7" customWidth="1"/>
    <col min="9" max="9" width="9.5703125" style="7" bestFit="1" customWidth="1"/>
    <col min="10" max="10" width="9.140625" style="7"/>
    <col min="11" max="15" width="5.7109375" style="7" customWidth="1"/>
    <col min="16" max="16" width="2.7109375" style="7" customWidth="1"/>
    <col min="17" max="17" width="9.5703125" style="7" bestFit="1" customWidth="1"/>
    <col min="18" max="18" width="9.140625" style="7"/>
    <col min="19" max="23" width="5.7109375" style="7" customWidth="1"/>
    <col min="24" max="16384" width="9.140625" style="7"/>
  </cols>
  <sheetData>
    <row r="1" spans="1:23" ht="18.75" x14ac:dyDescent="0.3">
      <c r="A1" s="216" t="s">
        <v>1</v>
      </c>
      <c r="B1" s="217"/>
      <c r="C1" s="217"/>
      <c r="D1" s="217"/>
      <c r="E1" s="217"/>
      <c r="F1" s="217"/>
      <c r="G1" s="217"/>
      <c r="H1" s="29"/>
      <c r="I1" s="218" t="s">
        <v>7</v>
      </c>
      <c r="J1" s="219"/>
      <c r="K1" s="219"/>
      <c r="L1" s="219"/>
      <c r="M1" s="219"/>
      <c r="N1" s="219"/>
      <c r="O1" s="219"/>
      <c r="Q1" s="220" t="s">
        <v>18</v>
      </c>
      <c r="R1" s="221"/>
      <c r="S1" s="221"/>
      <c r="T1" s="221"/>
      <c r="U1" s="221"/>
      <c r="V1" s="221"/>
      <c r="W1" s="221"/>
    </row>
    <row r="2" spans="1:23" x14ac:dyDescent="0.25"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K2" s="7" t="s">
        <v>2</v>
      </c>
      <c r="L2" s="7" t="s">
        <v>3</v>
      </c>
      <c r="M2" s="7" t="s">
        <v>4</v>
      </c>
      <c r="N2" s="7" t="s">
        <v>5</v>
      </c>
      <c r="O2" s="7" t="s">
        <v>6</v>
      </c>
      <c r="Q2" s="33"/>
      <c r="R2" s="33"/>
      <c r="S2" s="33" t="s">
        <v>2</v>
      </c>
      <c r="T2" s="33" t="s">
        <v>3</v>
      </c>
      <c r="U2" s="33" t="s">
        <v>4</v>
      </c>
      <c r="V2" s="33" t="s">
        <v>5</v>
      </c>
      <c r="W2" s="33" t="s">
        <v>6</v>
      </c>
    </row>
    <row r="3" spans="1:23" ht="18" customHeight="1" x14ac:dyDescent="0.25">
      <c r="A3" s="13"/>
      <c r="B3" s="43" t="s">
        <v>0</v>
      </c>
      <c r="C3" s="42">
        <f ca="1">Mon!C3+1</f>
        <v>43151</v>
      </c>
      <c r="D3" s="42">
        <f ca="1">C3+7</f>
        <v>43158</v>
      </c>
      <c r="E3" s="42">
        <f t="shared" ref="E3:G3" ca="1" si="0">D3+7</f>
        <v>43165</v>
      </c>
      <c r="F3" s="42">
        <f t="shared" ca="1" si="0"/>
        <v>43172</v>
      </c>
      <c r="G3" s="42">
        <f t="shared" ca="1" si="0"/>
        <v>43179</v>
      </c>
      <c r="I3" s="13"/>
      <c r="J3" s="43" t="s">
        <v>0</v>
      </c>
      <c r="K3" s="42">
        <f ca="1">C3</f>
        <v>43151</v>
      </c>
      <c r="L3" s="42">
        <f ca="1">K3+7</f>
        <v>43158</v>
      </c>
      <c r="M3" s="42">
        <f t="shared" ref="M3:O3" ca="1" si="1">L3+7</f>
        <v>43165</v>
      </c>
      <c r="N3" s="42">
        <f t="shared" ca="1" si="1"/>
        <v>43172</v>
      </c>
      <c r="O3" s="42">
        <f t="shared" ca="1" si="1"/>
        <v>43179</v>
      </c>
      <c r="Q3" s="34"/>
      <c r="R3" s="35" t="s">
        <v>0</v>
      </c>
      <c r="S3" s="36">
        <f ca="1">C3</f>
        <v>43151</v>
      </c>
      <c r="T3" s="36">
        <f ca="1">S3+7</f>
        <v>43158</v>
      </c>
      <c r="U3" s="36">
        <f t="shared" ref="U3:W3" ca="1" si="2">T3+7</f>
        <v>43165</v>
      </c>
      <c r="V3" s="36">
        <f t="shared" ca="1" si="2"/>
        <v>43172</v>
      </c>
      <c r="W3" s="36">
        <f t="shared" ca="1" si="2"/>
        <v>43179</v>
      </c>
    </row>
    <row r="4" spans="1:23" x14ac:dyDescent="0.25">
      <c r="A4" s="41">
        <v>0.41666666666666669</v>
      </c>
      <c r="B4" s="43">
        <f t="shared" ref="B4:B27" si="3">AVERAGE(C4:G4)</f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I4" s="41">
        <v>0.41666666666666669</v>
      </c>
      <c r="J4" s="43" t="e">
        <f t="shared" ref="J4:J27" si="4">AVERAGE(K4:O4)</f>
        <v>#DIV/0!</v>
      </c>
      <c r="K4" s="7" t="s">
        <v>19</v>
      </c>
      <c r="L4" s="7" t="s">
        <v>19</v>
      </c>
      <c r="M4" s="7" t="s">
        <v>19</v>
      </c>
      <c r="N4" s="7" t="s">
        <v>19</v>
      </c>
      <c r="O4" s="7" t="s">
        <v>19</v>
      </c>
      <c r="Q4" s="37">
        <v>0.41666666666666669</v>
      </c>
      <c r="R4" s="35">
        <f t="shared" ref="R4:R27" si="5">AVERAGE(S4:W4)</f>
        <v>1</v>
      </c>
      <c r="S4" s="38">
        <f>IFERROR(((K4*0.85)+1),1)</f>
        <v>1</v>
      </c>
      <c r="T4" s="38">
        <f t="shared" ref="T4:W4" si="6">IFERROR(((L4*0.85)+1),1)</f>
        <v>1</v>
      </c>
      <c r="U4" s="38">
        <f t="shared" si="6"/>
        <v>1</v>
      </c>
      <c r="V4" s="38">
        <f t="shared" si="6"/>
        <v>1</v>
      </c>
      <c r="W4" s="38">
        <f t="shared" si="6"/>
        <v>1</v>
      </c>
    </row>
    <row r="5" spans="1:23" x14ac:dyDescent="0.25">
      <c r="A5" s="41">
        <f>A4+0.01042</f>
        <v>0.42708666666666667</v>
      </c>
      <c r="B5" s="43">
        <f t="shared" si="3"/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I5" s="41">
        <f>I4+0.01042</f>
        <v>0.42708666666666667</v>
      </c>
      <c r="J5" s="43" t="e">
        <f t="shared" si="4"/>
        <v>#DIV/0!</v>
      </c>
      <c r="K5" s="7" t="s">
        <v>19</v>
      </c>
      <c r="L5" s="7" t="s">
        <v>19</v>
      </c>
      <c r="M5" s="7" t="s">
        <v>19</v>
      </c>
      <c r="N5" s="7" t="s">
        <v>19</v>
      </c>
      <c r="O5" s="7" t="s">
        <v>19</v>
      </c>
      <c r="Q5" s="37">
        <f>Q4+0.01042</f>
        <v>0.42708666666666667</v>
      </c>
      <c r="R5" s="35">
        <f t="shared" si="5"/>
        <v>1</v>
      </c>
      <c r="S5" s="38">
        <f t="shared" ref="S5:S63" si="7">IFERROR(((K5*0.85)+1),1)</f>
        <v>1</v>
      </c>
      <c r="T5" s="38">
        <f t="shared" ref="T5:T63" si="8">IFERROR(((L5*0.85)+1),1)</f>
        <v>1</v>
      </c>
      <c r="U5" s="38">
        <f t="shared" ref="U5:U63" si="9">IFERROR(((M5*0.85)+1),1)</f>
        <v>1</v>
      </c>
      <c r="V5" s="38">
        <f t="shared" ref="V5:V63" si="10">IFERROR(((N5*0.85)+1),1)</f>
        <v>1</v>
      </c>
      <c r="W5" s="38">
        <f t="shared" ref="W5:W63" si="11">IFERROR(((O5*0.85)+1),1)</f>
        <v>1</v>
      </c>
    </row>
    <row r="6" spans="1:23" x14ac:dyDescent="0.25">
      <c r="A6" s="41">
        <f t="shared" ref="A6:A62" si="12">A5+0.01042</f>
        <v>0.43750666666666665</v>
      </c>
      <c r="B6" s="43">
        <f t="shared" si="3"/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I6" s="41">
        <f t="shared" ref="I6:I63" si="13">I5+0.01042</f>
        <v>0.43750666666666665</v>
      </c>
      <c r="J6" s="43" t="e">
        <f t="shared" si="4"/>
        <v>#DIV/0!</v>
      </c>
      <c r="K6" s="7" t="s">
        <v>19</v>
      </c>
      <c r="L6" s="7" t="s">
        <v>19</v>
      </c>
      <c r="M6" s="7" t="s">
        <v>19</v>
      </c>
      <c r="N6" s="7" t="s">
        <v>19</v>
      </c>
      <c r="O6" s="7" t="s">
        <v>19</v>
      </c>
      <c r="Q6" s="37">
        <f t="shared" ref="Q6:Q63" si="14">Q5+0.01042</f>
        <v>0.43750666666666665</v>
      </c>
      <c r="R6" s="35">
        <f t="shared" si="5"/>
        <v>1</v>
      </c>
      <c r="S6" s="38">
        <f t="shared" si="7"/>
        <v>1</v>
      </c>
      <c r="T6" s="38">
        <f t="shared" si="8"/>
        <v>1</v>
      </c>
      <c r="U6" s="38">
        <f t="shared" si="9"/>
        <v>1</v>
      </c>
      <c r="V6" s="38">
        <f t="shared" si="10"/>
        <v>1</v>
      </c>
      <c r="W6" s="38">
        <f t="shared" si="11"/>
        <v>1</v>
      </c>
    </row>
    <row r="7" spans="1:23" x14ac:dyDescent="0.25">
      <c r="A7" s="41">
        <f t="shared" si="12"/>
        <v>0.44792666666666664</v>
      </c>
      <c r="B7" s="43">
        <f t="shared" si="3"/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I7" s="41">
        <f t="shared" si="13"/>
        <v>0.44792666666666664</v>
      </c>
      <c r="J7" s="43" t="e">
        <f t="shared" si="4"/>
        <v>#DIV/0!</v>
      </c>
      <c r="K7" s="7" t="s">
        <v>19</v>
      </c>
      <c r="L7" s="7" t="s">
        <v>19</v>
      </c>
      <c r="M7" s="7" t="s">
        <v>19</v>
      </c>
      <c r="N7" s="7" t="s">
        <v>19</v>
      </c>
      <c r="O7" s="7" t="s">
        <v>19</v>
      </c>
      <c r="Q7" s="37">
        <f t="shared" si="14"/>
        <v>0.44792666666666664</v>
      </c>
      <c r="R7" s="35">
        <f t="shared" si="5"/>
        <v>1</v>
      </c>
      <c r="S7" s="38">
        <f t="shared" si="7"/>
        <v>1</v>
      </c>
      <c r="T7" s="38">
        <f t="shared" si="8"/>
        <v>1</v>
      </c>
      <c r="U7" s="38">
        <f t="shared" si="9"/>
        <v>1</v>
      </c>
      <c r="V7" s="38">
        <f t="shared" si="10"/>
        <v>1</v>
      </c>
      <c r="W7" s="38">
        <f t="shared" si="11"/>
        <v>1</v>
      </c>
    </row>
    <row r="8" spans="1:23" x14ac:dyDescent="0.25">
      <c r="A8" s="41">
        <f t="shared" si="12"/>
        <v>0.45834666666666662</v>
      </c>
      <c r="B8" s="43">
        <f t="shared" si="3"/>
        <v>1.2</v>
      </c>
      <c r="C8" s="7">
        <v>1</v>
      </c>
      <c r="D8" s="7">
        <v>1</v>
      </c>
      <c r="E8" s="7">
        <v>1</v>
      </c>
      <c r="F8" s="7">
        <v>1</v>
      </c>
      <c r="G8" s="7">
        <v>2</v>
      </c>
      <c r="I8" s="41">
        <f t="shared" si="13"/>
        <v>0.45834666666666662</v>
      </c>
      <c r="J8" s="43" t="e">
        <f t="shared" si="4"/>
        <v>#DIV/0!</v>
      </c>
      <c r="K8" s="7" t="s">
        <v>19</v>
      </c>
      <c r="L8" s="7" t="s">
        <v>19</v>
      </c>
      <c r="M8" s="7" t="s">
        <v>19</v>
      </c>
      <c r="N8" s="7" t="s">
        <v>19</v>
      </c>
      <c r="O8" s="7" t="s">
        <v>19</v>
      </c>
      <c r="Q8" s="37">
        <f t="shared" si="14"/>
        <v>0.45834666666666662</v>
      </c>
      <c r="R8" s="35">
        <f t="shared" si="5"/>
        <v>1</v>
      </c>
      <c r="S8" s="38">
        <f t="shared" si="7"/>
        <v>1</v>
      </c>
      <c r="T8" s="38">
        <f t="shared" si="8"/>
        <v>1</v>
      </c>
      <c r="U8" s="38">
        <f t="shared" si="9"/>
        <v>1</v>
      </c>
      <c r="V8" s="38">
        <f t="shared" si="10"/>
        <v>1</v>
      </c>
      <c r="W8" s="38">
        <f t="shared" si="11"/>
        <v>1</v>
      </c>
    </row>
    <row r="9" spans="1:23" x14ac:dyDescent="0.25">
      <c r="A9" s="41">
        <f t="shared" si="12"/>
        <v>0.46876666666666661</v>
      </c>
      <c r="B9" s="43">
        <f t="shared" si="3"/>
        <v>1.8</v>
      </c>
      <c r="C9" s="7">
        <v>2</v>
      </c>
      <c r="D9" s="7">
        <v>1</v>
      </c>
      <c r="E9" s="7">
        <v>2</v>
      </c>
      <c r="F9" s="7">
        <v>2</v>
      </c>
      <c r="G9" s="7">
        <v>2</v>
      </c>
      <c r="I9" s="41">
        <f t="shared" si="13"/>
        <v>0.46876666666666661</v>
      </c>
      <c r="J9" s="43" t="e">
        <f t="shared" si="4"/>
        <v>#DIV/0!</v>
      </c>
      <c r="K9" s="7" t="s">
        <v>19</v>
      </c>
      <c r="L9" s="7" t="s">
        <v>19</v>
      </c>
      <c r="M9" s="7" t="s">
        <v>19</v>
      </c>
      <c r="N9" s="7" t="s">
        <v>19</v>
      </c>
      <c r="O9" s="7" t="s">
        <v>19</v>
      </c>
      <c r="Q9" s="37">
        <f t="shared" si="14"/>
        <v>0.46876666666666661</v>
      </c>
      <c r="R9" s="35">
        <f t="shared" si="5"/>
        <v>1</v>
      </c>
      <c r="S9" s="38">
        <f t="shared" si="7"/>
        <v>1</v>
      </c>
      <c r="T9" s="38">
        <f t="shared" si="8"/>
        <v>1</v>
      </c>
      <c r="U9" s="38">
        <f t="shared" si="9"/>
        <v>1</v>
      </c>
      <c r="V9" s="38">
        <f t="shared" si="10"/>
        <v>1</v>
      </c>
      <c r="W9" s="38">
        <f t="shared" si="11"/>
        <v>1</v>
      </c>
    </row>
    <row r="10" spans="1:23" x14ac:dyDescent="0.25">
      <c r="A10" s="41">
        <f t="shared" si="12"/>
        <v>0.47918666666666659</v>
      </c>
      <c r="B10" s="43">
        <f t="shared" si="3"/>
        <v>1.8</v>
      </c>
      <c r="C10" s="7">
        <v>2</v>
      </c>
      <c r="D10" s="7">
        <v>1</v>
      </c>
      <c r="E10" s="7">
        <v>2</v>
      </c>
      <c r="F10" s="7">
        <v>2</v>
      </c>
      <c r="G10" s="7">
        <v>2</v>
      </c>
      <c r="I10" s="41">
        <f t="shared" si="13"/>
        <v>0.47918666666666659</v>
      </c>
      <c r="J10" s="43" t="e">
        <f t="shared" si="4"/>
        <v>#DIV/0!</v>
      </c>
      <c r="K10" s="7" t="s">
        <v>19</v>
      </c>
      <c r="L10" s="7" t="s">
        <v>19</v>
      </c>
      <c r="M10" s="7" t="s">
        <v>19</v>
      </c>
      <c r="N10" s="7" t="s">
        <v>19</v>
      </c>
      <c r="O10" s="7" t="s">
        <v>19</v>
      </c>
      <c r="Q10" s="37">
        <f t="shared" si="14"/>
        <v>0.47918666666666659</v>
      </c>
      <c r="R10" s="35">
        <f t="shared" si="5"/>
        <v>1</v>
      </c>
      <c r="S10" s="38">
        <f t="shared" si="7"/>
        <v>1</v>
      </c>
      <c r="T10" s="38">
        <f t="shared" si="8"/>
        <v>1</v>
      </c>
      <c r="U10" s="38">
        <f t="shared" si="9"/>
        <v>1</v>
      </c>
      <c r="V10" s="38">
        <f t="shared" si="10"/>
        <v>1</v>
      </c>
      <c r="W10" s="38">
        <f t="shared" si="11"/>
        <v>1</v>
      </c>
    </row>
    <row r="11" spans="1:23" x14ac:dyDescent="0.25">
      <c r="A11" s="41">
        <f t="shared" si="12"/>
        <v>0.48960666666666658</v>
      </c>
      <c r="B11" s="43">
        <f t="shared" si="3"/>
        <v>1.8</v>
      </c>
      <c r="C11" s="7">
        <v>2</v>
      </c>
      <c r="D11" s="7">
        <v>1</v>
      </c>
      <c r="E11" s="7">
        <v>2</v>
      </c>
      <c r="F11" s="7">
        <v>2</v>
      </c>
      <c r="G11" s="7">
        <v>2</v>
      </c>
      <c r="I11" s="41">
        <f t="shared" si="13"/>
        <v>0.48960666666666658</v>
      </c>
      <c r="J11" s="43" t="e">
        <f t="shared" si="4"/>
        <v>#DIV/0!</v>
      </c>
      <c r="K11" s="7" t="s">
        <v>19</v>
      </c>
      <c r="L11" s="7" t="s">
        <v>19</v>
      </c>
      <c r="M11" s="7" t="s">
        <v>19</v>
      </c>
      <c r="N11" s="7" t="s">
        <v>19</v>
      </c>
      <c r="O11" s="7" t="s">
        <v>19</v>
      </c>
      <c r="Q11" s="37">
        <f t="shared" si="14"/>
        <v>0.48960666666666658</v>
      </c>
      <c r="R11" s="35">
        <f t="shared" si="5"/>
        <v>1</v>
      </c>
      <c r="S11" s="38">
        <f t="shared" si="7"/>
        <v>1</v>
      </c>
      <c r="T11" s="38">
        <f t="shared" si="8"/>
        <v>1</v>
      </c>
      <c r="U11" s="38">
        <f t="shared" si="9"/>
        <v>1</v>
      </c>
      <c r="V11" s="38">
        <f t="shared" si="10"/>
        <v>1</v>
      </c>
      <c r="W11" s="38">
        <f t="shared" si="11"/>
        <v>1</v>
      </c>
    </row>
    <row r="12" spans="1:23" x14ac:dyDescent="0.25">
      <c r="A12" s="41">
        <f t="shared" si="12"/>
        <v>0.50002666666666662</v>
      </c>
      <c r="B12" s="43">
        <f t="shared" si="3"/>
        <v>2.2000000000000002</v>
      </c>
      <c r="C12" s="7">
        <v>2</v>
      </c>
      <c r="D12" s="7">
        <v>1</v>
      </c>
      <c r="E12" s="7">
        <v>3</v>
      </c>
      <c r="F12" s="7">
        <v>3</v>
      </c>
      <c r="G12" s="7">
        <v>2</v>
      </c>
      <c r="I12" s="41">
        <f t="shared" si="13"/>
        <v>0.50002666666666662</v>
      </c>
      <c r="J12" s="43" t="e">
        <f t="shared" si="4"/>
        <v>#DIV/0!</v>
      </c>
      <c r="K12" s="7" t="s">
        <v>19</v>
      </c>
      <c r="L12" s="7" t="s">
        <v>19</v>
      </c>
      <c r="M12" s="7" t="s">
        <v>19</v>
      </c>
      <c r="N12" s="7" t="s">
        <v>19</v>
      </c>
      <c r="O12" s="7" t="s">
        <v>19</v>
      </c>
      <c r="Q12" s="37">
        <f t="shared" si="14"/>
        <v>0.50002666666666662</v>
      </c>
      <c r="R12" s="35">
        <f t="shared" si="5"/>
        <v>1</v>
      </c>
      <c r="S12" s="38">
        <f t="shared" si="7"/>
        <v>1</v>
      </c>
      <c r="T12" s="38">
        <f t="shared" si="8"/>
        <v>1</v>
      </c>
      <c r="U12" s="38">
        <f t="shared" si="9"/>
        <v>1</v>
      </c>
      <c r="V12" s="38">
        <f t="shared" si="10"/>
        <v>1</v>
      </c>
      <c r="W12" s="38">
        <f t="shared" si="11"/>
        <v>1</v>
      </c>
    </row>
    <row r="13" spans="1:23" x14ac:dyDescent="0.25">
      <c r="A13" s="41">
        <f t="shared" si="12"/>
        <v>0.5104466666666666</v>
      </c>
      <c r="B13" s="43">
        <f t="shared" si="3"/>
        <v>2.2000000000000002</v>
      </c>
      <c r="C13" s="7">
        <v>2</v>
      </c>
      <c r="D13" s="7">
        <v>1</v>
      </c>
      <c r="E13" s="7">
        <v>3</v>
      </c>
      <c r="F13" s="7">
        <v>3</v>
      </c>
      <c r="G13" s="7">
        <v>2</v>
      </c>
      <c r="I13" s="41">
        <f t="shared" si="13"/>
        <v>0.5104466666666666</v>
      </c>
      <c r="J13" s="43" t="e">
        <f t="shared" si="4"/>
        <v>#DIV/0!</v>
      </c>
      <c r="K13" s="7" t="s">
        <v>19</v>
      </c>
      <c r="L13" s="7" t="s">
        <v>19</v>
      </c>
      <c r="M13" s="7" t="s">
        <v>19</v>
      </c>
      <c r="N13" s="7" t="s">
        <v>19</v>
      </c>
      <c r="O13" s="7" t="s">
        <v>19</v>
      </c>
      <c r="Q13" s="37">
        <f t="shared" si="14"/>
        <v>0.5104466666666666</v>
      </c>
      <c r="R13" s="35">
        <f t="shared" si="5"/>
        <v>1</v>
      </c>
      <c r="S13" s="38">
        <f t="shared" si="7"/>
        <v>1</v>
      </c>
      <c r="T13" s="38">
        <f t="shared" si="8"/>
        <v>1</v>
      </c>
      <c r="U13" s="38">
        <f t="shared" si="9"/>
        <v>1</v>
      </c>
      <c r="V13" s="38">
        <f t="shared" si="10"/>
        <v>1</v>
      </c>
      <c r="W13" s="38">
        <f t="shared" si="11"/>
        <v>1</v>
      </c>
    </row>
    <row r="14" spans="1:23" x14ac:dyDescent="0.25">
      <c r="A14" s="41">
        <f t="shared" si="12"/>
        <v>0.52086666666666659</v>
      </c>
      <c r="B14" s="43">
        <f t="shared" si="3"/>
        <v>2.4</v>
      </c>
      <c r="C14" s="7">
        <v>2</v>
      </c>
      <c r="D14" s="7">
        <v>2</v>
      </c>
      <c r="E14" s="7">
        <v>3</v>
      </c>
      <c r="F14" s="7">
        <v>3</v>
      </c>
      <c r="G14" s="7">
        <v>2</v>
      </c>
      <c r="I14" s="41">
        <f t="shared" si="13"/>
        <v>0.52086666666666659</v>
      </c>
      <c r="J14" s="43" t="e">
        <f t="shared" si="4"/>
        <v>#DIV/0!</v>
      </c>
      <c r="K14" s="7" t="s">
        <v>19</v>
      </c>
      <c r="L14" s="7" t="s">
        <v>19</v>
      </c>
      <c r="M14" s="7" t="s">
        <v>19</v>
      </c>
      <c r="N14" s="7" t="s">
        <v>19</v>
      </c>
      <c r="O14" s="7" t="s">
        <v>19</v>
      </c>
      <c r="Q14" s="37">
        <f t="shared" si="14"/>
        <v>0.52086666666666659</v>
      </c>
      <c r="R14" s="35">
        <f t="shared" si="5"/>
        <v>1</v>
      </c>
      <c r="S14" s="38">
        <f t="shared" si="7"/>
        <v>1</v>
      </c>
      <c r="T14" s="38">
        <f t="shared" si="8"/>
        <v>1</v>
      </c>
      <c r="U14" s="38">
        <f t="shared" si="9"/>
        <v>1</v>
      </c>
      <c r="V14" s="38">
        <f t="shared" si="10"/>
        <v>1</v>
      </c>
      <c r="W14" s="38">
        <f t="shared" si="11"/>
        <v>1</v>
      </c>
    </row>
    <row r="15" spans="1:23" x14ac:dyDescent="0.25">
      <c r="A15" s="41">
        <f t="shared" si="12"/>
        <v>0.53128666666666657</v>
      </c>
      <c r="B15" s="43">
        <f t="shared" si="3"/>
        <v>2.2000000000000002</v>
      </c>
      <c r="C15" s="7">
        <v>1</v>
      </c>
      <c r="D15" s="7">
        <v>2</v>
      </c>
      <c r="E15" s="7">
        <v>3</v>
      </c>
      <c r="F15" s="7">
        <v>3</v>
      </c>
      <c r="G15" s="7">
        <v>2</v>
      </c>
      <c r="I15" s="41">
        <f t="shared" si="13"/>
        <v>0.53128666666666657</v>
      </c>
      <c r="J15" s="43" t="e">
        <f t="shared" si="4"/>
        <v>#DIV/0!</v>
      </c>
      <c r="K15" s="7" t="s">
        <v>19</v>
      </c>
      <c r="L15" s="7" t="s">
        <v>19</v>
      </c>
      <c r="M15" s="7" t="s">
        <v>19</v>
      </c>
      <c r="N15" s="7" t="s">
        <v>19</v>
      </c>
      <c r="O15" s="7" t="s">
        <v>19</v>
      </c>
      <c r="Q15" s="37">
        <f t="shared" si="14"/>
        <v>0.53128666666666657</v>
      </c>
      <c r="R15" s="35">
        <f t="shared" si="5"/>
        <v>1</v>
      </c>
      <c r="S15" s="38">
        <f t="shared" si="7"/>
        <v>1</v>
      </c>
      <c r="T15" s="38">
        <f t="shared" si="8"/>
        <v>1</v>
      </c>
      <c r="U15" s="38">
        <f t="shared" si="9"/>
        <v>1</v>
      </c>
      <c r="V15" s="38">
        <f t="shared" si="10"/>
        <v>1</v>
      </c>
      <c r="W15" s="38">
        <f t="shared" si="11"/>
        <v>1</v>
      </c>
    </row>
    <row r="16" spans="1:23" x14ac:dyDescent="0.25">
      <c r="A16" s="41">
        <f t="shared" si="12"/>
        <v>0.54170666666666656</v>
      </c>
      <c r="B16" s="43">
        <f t="shared" si="3"/>
        <v>1.8</v>
      </c>
      <c r="C16" s="7">
        <v>1</v>
      </c>
      <c r="D16" s="7">
        <v>2</v>
      </c>
      <c r="E16" s="7">
        <v>2</v>
      </c>
      <c r="F16" s="7">
        <v>2</v>
      </c>
      <c r="G16" s="7">
        <v>2</v>
      </c>
      <c r="I16" s="41">
        <f t="shared" si="13"/>
        <v>0.54170666666666656</v>
      </c>
      <c r="J16" s="43" t="e">
        <f t="shared" si="4"/>
        <v>#DIV/0!</v>
      </c>
      <c r="K16" s="7" t="s">
        <v>19</v>
      </c>
      <c r="L16" s="7" t="s">
        <v>19</v>
      </c>
      <c r="M16" s="7" t="s">
        <v>19</v>
      </c>
      <c r="N16" s="7" t="s">
        <v>19</v>
      </c>
      <c r="O16" s="7" t="s">
        <v>19</v>
      </c>
      <c r="Q16" s="37">
        <f t="shared" si="14"/>
        <v>0.54170666666666656</v>
      </c>
      <c r="R16" s="35">
        <f t="shared" si="5"/>
        <v>1</v>
      </c>
      <c r="S16" s="38">
        <f t="shared" si="7"/>
        <v>1</v>
      </c>
      <c r="T16" s="38">
        <f t="shared" si="8"/>
        <v>1</v>
      </c>
      <c r="U16" s="38">
        <f t="shared" si="9"/>
        <v>1</v>
      </c>
      <c r="V16" s="38">
        <f t="shared" si="10"/>
        <v>1</v>
      </c>
      <c r="W16" s="38">
        <f t="shared" si="11"/>
        <v>1</v>
      </c>
    </row>
    <row r="17" spans="1:23" x14ac:dyDescent="0.25">
      <c r="A17" s="41">
        <f t="shared" si="12"/>
        <v>0.55212666666666654</v>
      </c>
      <c r="B17" s="43">
        <f t="shared" si="3"/>
        <v>1.8</v>
      </c>
      <c r="C17" s="7">
        <v>1</v>
      </c>
      <c r="D17" s="7">
        <v>2</v>
      </c>
      <c r="E17" s="7">
        <v>2</v>
      </c>
      <c r="F17" s="7">
        <v>2</v>
      </c>
      <c r="G17" s="7">
        <v>2</v>
      </c>
      <c r="I17" s="41">
        <f t="shared" si="13"/>
        <v>0.55212666666666654</v>
      </c>
      <c r="J17" s="43" t="e">
        <f t="shared" si="4"/>
        <v>#DIV/0!</v>
      </c>
      <c r="K17" s="7" t="s">
        <v>19</v>
      </c>
      <c r="L17" s="7" t="s">
        <v>19</v>
      </c>
      <c r="M17" s="7" t="s">
        <v>19</v>
      </c>
      <c r="N17" s="7" t="s">
        <v>19</v>
      </c>
      <c r="O17" s="7" t="s">
        <v>19</v>
      </c>
      <c r="Q17" s="37">
        <f t="shared" si="14"/>
        <v>0.55212666666666654</v>
      </c>
      <c r="R17" s="35">
        <f t="shared" si="5"/>
        <v>1</v>
      </c>
      <c r="S17" s="38">
        <f t="shared" si="7"/>
        <v>1</v>
      </c>
      <c r="T17" s="38">
        <f t="shared" si="8"/>
        <v>1</v>
      </c>
      <c r="U17" s="38">
        <f t="shared" si="9"/>
        <v>1</v>
      </c>
      <c r="V17" s="38">
        <f t="shared" si="10"/>
        <v>1</v>
      </c>
      <c r="W17" s="38">
        <f t="shared" si="11"/>
        <v>1</v>
      </c>
    </row>
    <row r="18" spans="1:23" x14ac:dyDescent="0.25">
      <c r="A18" s="41">
        <f t="shared" si="12"/>
        <v>0.56254666666666653</v>
      </c>
      <c r="B18" s="43">
        <f t="shared" si="3"/>
        <v>1.4</v>
      </c>
      <c r="C18" s="7">
        <v>1</v>
      </c>
      <c r="D18" s="7">
        <v>2</v>
      </c>
      <c r="E18" s="7">
        <v>1</v>
      </c>
      <c r="F18" s="7">
        <v>1</v>
      </c>
      <c r="G18" s="7">
        <v>2</v>
      </c>
      <c r="I18" s="41">
        <f t="shared" si="13"/>
        <v>0.56254666666666653</v>
      </c>
      <c r="J18" s="43" t="e">
        <f t="shared" si="4"/>
        <v>#DIV/0!</v>
      </c>
      <c r="K18" s="7" t="s">
        <v>19</v>
      </c>
      <c r="L18" s="7" t="s">
        <v>19</v>
      </c>
      <c r="M18" s="7" t="s">
        <v>19</v>
      </c>
      <c r="N18" s="7" t="s">
        <v>19</v>
      </c>
      <c r="O18" s="7" t="s">
        <v>19</v>
      </c>
      <c r="Q18" s="37">
        <f t="shared" si="14"/>
        <v>0.56254666666666653</v>
      </c>
      <c r="R18" s="35">
        <f t="shared" si="5"/>
        <v>1</v>
      </c>
      <c r="S18" s="38">
        <f t="shared" si="7"/>
        <v>1</v>
      </c>
      <c r="T18" s="38">
        <f t="shared" si="8"/>
        <v>1</v>
      </c>
      <c r="U18" s="38">
        <f t="shared" si="9"/>
        <v>1</v>
      </c>
      <c r="V18" s="38">
        <f t="shared" si="10"/>
        <v>1</v>
      </c>
      <c r="W18" s="38">
        <f t="shared" si="11"/>
        <v>1</v>
      </c>
    </row>
    <row r="19" spans="1:23" x14ac:dyDescent="0.25">
      <c r="A19" s="41">
        <f t="shared" si="12"/>
        <v>0.57296666666666651</v>
      </c>
      <c r="B19" s="43">
        <f t="shared" si="3"/>
        <v>1.4</v>
      </c>
      <c r="C19" s="7">
        <v>1</v>
      </c>
      <c r="D19" s="7">
        <v>2</v>
      </c>
      <c r="E19" s="7">
        <v>1</v>
      </c>
      <c r="F19" s="7">
        <v>1</v>
      </c>
      <c r="G19" s="7">
        <v>2</v>
      </c>
      <c r="I19" s="41">
        <f t="shared" si="13"/>
        <v>0.57296666666666651</v>
      </c>
      <c r="J19" s="43" t="e">
        <f t="shared" si="4"/>
        <v>#DIV/0!</v>
      </c>
      <c r="K19" s="7" t="s">
        <v>19</v>
      </c>
      <c r="L19" s="7" t="s">
        <v>19</v>
      </c>
      <c r="M19" s="7" t="s">
        <v>19</v>
      </c>
      <c r="N19" s="7" t="s">
        <v>19</v>
      </c>
      <c r="O19" s="7" t="s">
        <v>19</v>
      </c>
      <c r="Q19" s="37">
        <f t="shared" si="14"/>
        <v>0.57296666666666651</v>
      </c>
      <c r="R19" s="35">
        <f t="shared" si="5"/>
        <v>1</v>
      </c>
      <c r="S19" s="38">
        <f t="shared" si="7"/>
        <v>1</v>
      </c>
      <c r="T19" s="38">
        <f t="shared" si="8"/>
        <v>1</v>
      </c>
      <c r="U19" s="38">
        <f t="shared" si="9"/>
        <v>1</v>
      </c>
      <c r="V19" s="38">
        <f t="shared" si="10"/>
        <v>1</v>
      </c>
      <c r="W19" s="38">
        <f t="shared" si="11"/>
        <v>1</v>
      </c>
    </row>
    <row r="20" spans="1:23" x14ac:dyDescent="0.25">
      <c r="A20" s="41">
        <f t="shared" si="12"/>
        <v>0.5833866666666665</v>
      </c>
      <c r="B20" s="43">
        <f t="shared" si="3"/>
        <v>1.4</v>
      </c>
      <c r="C20" s="7">
        <v>1</v>
      </c>
      <c r="D20" s="7">
        <v>2</v>
      </c>
      <c r="E20" s="7">
        <v>1</v>
      </c>
      <c r="F20" s="7">
        <v>1</v>
      </c>
      <c r="G20" s="7">
        <v>2</v>
      </c>
      <c r="I20" s="41">
        <f t="shared" si="13"/>
        <v>0.5833866666666665</v>
      </c>
      <c r="J20" s="43" t="e">
        <f t="shared" si="4"/>
        <v>#DIV/0!</v>
      </c>
      <c r="K20" s="7" t="s">
        <v>19</v>
      </c>
      <c r="L20" s="7" t="s">
        <v>19</v>
      </c>
      <c r="M20" s="7" t="s">
        <v>19</v>
      </c>
      <c r="N20" s="7" t="s">
        <v>19</v>
      </c>
      <c r="O20" s="7" t="s">
        <v>19</v>
      </c>
      <c r="Q20" s="37">
        <f t="shared" si="14"/>
        <v>0.5833866666666665</v>
      </c>
      <c r="R20" s="35">
        <f t="shared" si="5"/>
        <v>1</v>
      </c>
      <c r="S20" s="38">
        <f t="shared" si="7"/>
        <v>1</v>
      </c>
      <c r="T20" s="38">
        <f t="shared" si="8"/>
        <v>1</v>
      </c>
      <c r="U20" s="38">
        <f t="shared" si="9"/>
        <v>1</v>
      </c>
      <c r="V20" s="38">
        <f t="shared" si="10"/>
        <v>1</v>
      </c>
      <c r="W20" s="38">
        <f t="shared" si="11"/>
        <v>1</v>
      </c>
    </row>
    <row r="21" spans="1:23" x14ac:dyDescent="0.25">
      <c r="A21" s="41">
        <f t="shared" si="12"/>
        <v>0.59380666666666648</v>
      </c>
      <c r="B21" s="43">
        <f t="shared" si="3"/>
        <v>1.4</v>
      </c>
      <c r="C21" s="7">
        <v>1</v>
      </c>
      <c r="D21" s="7">
        <v>2</v>
      </c>
      <c r="E21" s="7">
        <v>1</v>
      </c>
      <c r="F21" s="7">
        <v>1</v>
      </c>
      <c r="G21" s="7">
        <v>2</v>
      </c>
      <c r="I21" s="41">
        <f t="shared" si="13"/>
        <v>0.59380666666666648</v>
      </c>
      <c r="J21" s="43" t="e">
        <f t="shared" si="4"/>
        <v>#DIV/0!</v>
      </c>
      <c r="K21" s="7" t="s">
        <v>19</v>
      </c>
      <c r="L21" s="7" t="s">
        <v>19</v>
      </c>
      <c r="M21" s="7" t="s">
        <v>19</v>
      </c>
      <c r="N21" s="7" t="s">
        <v>19</v>
      </c>
      <c r="O21" s="7" t="s">
        <v>19</v>
      </c>
      <c r="Q21" s="37">
        <f t="shared" si="14"/>
        <v>0.59380666666666648</v>
      </c>
      <c r="R21" s="35">
        <f t="shared" si="5"/>
        <v>1</v>
      </c>
      <c r="S21" s="38">
        <f t="shared" si="7"/>
        <v>1</v>
      </c>
      <c r="T21" s="38">
        <f t="shared" si="8"/>
        <v>1</v>
      </c>
      <c r="U21" s="38">
        <f t="shared" si="9"/>
        <v>1</v>
      </c>
      <c r="V21" s="38">
        <f t="shared" si="10"/>
        <v>1</v>
      </c>
      <c r="W21" s="38">
        <f t="shared" si="11"/>
        <v>1</v>
      </c>
    </row>
    <row r="22" spans="1:23" x14ac:dyDescent="0.25">
      <c r="A22" s="41">
        <f t="shared" si="12"/>
        <v>0.60422666666666647</v>
      </c>
      <c r="B22" s="43">
        <f t="shared" si="3"/>
        <v>1.4</v>
      </c>
      <c r="C22" s="7">
        <v>1</v>
      </c>
      <c r="D22" s="7">
        <v>2</v>
      </c>
      <c r="E22" s="7">
        <v>1</v>
      </c>
      <c r="F22" s="7">
        <v>1</v>
      </c>
      <c r="G22" s="7">
        <v>2</v>
      </c>
      <c r="I22" s="41">
        <f t="shared" si="13"/>
        <v>0.60422666666666647</v>
      </c>
      <c r="J22" s="43" t="e">
        <f t="shared" si="4"/>
        <v>#DIV/0!</v>
      </c>
      <c r="K22" s="7" t="s">
        <v>19</v>
      </c>
      <c r="L22" s="7" t="s">
        <v>19</v>
      </c>
      <c r="M22" s="7" t="s">
        <v>19</v>
      </c>
      <c r="N22" s="7" t="s">
        <v>19</v>
      </c>
      <c r="O22" s="7" t="s">
        <v>19</v>
      </c>
      <c r="Q22" s="37">
        <f t="shared" si="14"/>
        <v>0.60422666666666647</v>
      </c>
      <c r="R22" s="35">
        <f t="shared" si="5"/>
        <v>1</v>
      </c>
      <c r="S22" s="38">
        <f t="shared" si="7"/>
        <v>1</v>
      </c>
      <c r="T22" s="38">
        <f t="shared" si="8"/>
        <v>1</v>
      </c>
      <c r="U22" s="38">
        <f t="shared" si="9"/>
        <v>1</v>
      </c>
      <c r="V22" s="38">
        <f t="shared" si="10"/>
        <v>1</v>
      </c>
      <c r="W22" s="38">
        <f t="shared" si="11"/>
        <v>1</v>
      </c>
    </row>
    <row r="23" spans="1:23" x14ac:dyDescent="0.25">
      <c r="A23" s="41">
        <f t="shared" si="12"/>
        <v>0.61464666666666645</v>
      </c>
      <c r="B23" s="43">
        <f t="shared" si="3"/>
        <v>1.8</v>
      </c>
      <c r="C23" s="7">
        <v>1</v>
      </c>
      <c r="D23" s="7">
        <v>2</v>
      </c>
      <c r="E23" s="7">
        <v>2</v>
      </c>
      <c r="F23" s="7">
        <v>2</v>
      </c>
      <c r="G23" s="7">
        <v>2</v>
      </c>
      <c r="I23" s="41">
        <f t="shared" si="13"/>
        <v>0.61464666666666645</v>
      </c>
      <c r="J23" s="43" t="e">
        <f t="shared" si="4"/>
        <v>#DIV/0!</v>
      </c>
      <c r="K23" s="7" t="s">
        <v>19</v>
      </c>
      <c r="L23" s="7" t="s">
        <v>19</v>
      </c>
      <c r="M23" s="7" t="s">
        <v>19</v>
      </c>
      <c r="N23" s="7" t="s">
        <v>19</v>
      </c>
      <c r="O23" s="7" t="s">
        <v>19</v>
      </c>
      <c r="Q23" s="37">
        <f t="shared" si="14"/>
        <v>0.61464666666666645</v>
      </c>
      <c r="R23" s="35">
        <f t="shared" si="5"/>
        <v>1</v>
      </c>
      <c r="S23" s="38">
        <f t="shared" si="7"/>
        <v>1</v>
      </c>
      <c r="T23" s="38">
        <f t="shared" si="8"/>
        <v>1</v>
      </c>
      <c r="U23" s="38">
        <f t="shared" si="9"/>
        <v>1</v>
      </c>
      <c r="V23" s="38">
        <f t="shared" si="10"/>
        <v>1</v>
      </c>
      <c r="W23" s="38">
        <f t="shared" si="11"/>
        <v>1</v>
      </c>
    </row>
    <row r="24" spans="1:23" x14ac:dyDescent="0.25">
      <c r="A24" s="41">
        <f t="shared" si="12"/>
        <v>0.62506666666666644</v>
      </c>
      <c r="B24" s="43">
        <f t="shared" si="3"/>
        <v>1.2</v>
      </c>
      <c r="C24" s="7">
        <v>1</v>
      </c>
      <c r="D24" s="7">
        <v>1</v>
      </c>
      <c r="E24" s="7">
        <v>1</v>
      </c>
      <c r="F24" s="7">
        <v>1</v>
      </c>
      <c r="G24" s="7">
        <v>2</v>
      </c>
      <c r="I24" s="41">
        <f t="shared" si="13"/>
        <v>0.62506666666666644</v>
      </c>
      <c r="J24" s="43" t="e">
        <f t="shared" si="4"/>
        <v>#DIV/0!</v>
      </c>
      <c r="K24" s="7" t="s">
        <v>19</v>
      </c>
      <c r="L24" s="7" t="s">
        <v>19</v>
      </c>
      <c r="M24" s="7" t="s">
        <v>19</v>
      </c>
      <c r="N24" s="7" t="s">
        <v>19</v>
      </c>
      <c r="O24" s="7" t="s">
        <v>19</v>
      </c>
      <c r="Q24" s="37">
        <f t="shared" si="14"/>
        <v>0.62506666666666644</v>
      </c>
      <c r="R24" s="35">
        <f t="shared" si="5"/>
        <v>1</v>
      </c>
      <c r="S24" s="38">
        <f t="shared" si="7"/>
        <v>1</v>
      </c>
      <c r="T24" s="38">
        <f t="shared" si="8"/>
        <v>1</v>
      </c>
      <c r="U24" s="38">
        <f t="shared" si="9"/>
        <v>1</v>
      </c>
      <c r="V24" s="38">
        <f t="shared" si="10"/>
        <v>1</v>
      </c>
      <c r="W24" s="38">
        <f t="shared" si="11"/>
        <v>1</v>
      </c>
    </row>
    <row r="25" spans="1:23" x14ac:dyDescent="0.25">
      <c r="A25" s="41">
        <f t="shared" si="12"/>
        <v>0.63548666666666642</v>
      </c>
      <c r="B25" s="43">
        <f t="shared" si="3"/>
        <v>2</v>
      </c>
      <c r="C25" s="7">
        <v>2</v>
      </c>
      <c r="D25" s="7">
        <v>2</v>
      </c>
      <c r="E25" s="7">
        <v>2</v>
      </c>
      <c r="F25" s="7">
        <v>2</v>
      </c>
      <c r="G25" s="7">
        <v>2</v>
      </c>
      <c r="I25" s="41">
        <f t="shared" si="13"/>
        <v>0.63548666666666642</v>
      </c>
      <c r="J25" s="43" t="e">
        <f t="shared" si="4"/>
        <v>#DIV/0!</v>
      </c>
      <c r="K25" s="7" t="s">
        <v>19</v>
      </c>
      <c r="L25" s="7" t="s">
        <v>19</v>
      </c>
      <c r="M25" s="7" t="s">
        <v>19</v>
      </c>
      <c r="N25" s="7" t="s">
        <v>19</v>
      </c>
      <c r="O25" s="7" t="s">
        <v>19</v>
      </c>
      <c r="Q25" s="37">
        <f t="shared" si="14"/>
        <v>0.63548666666666642</v>
      </c>
      <c r="R25" s="35">
        <f t="shared" si="5"/>
        <v>1</v>
      </c>
      <c r="S25" s="38">
        <f t="shared" si="7"/>
        <v>1</v>
      </c>
      <c r="T25" s="38">
        <f t="shared" si="8"/>
        <v>1</v>
      </c>
      <c r="U25" s="38">
        <f t="shared" si="9"/>
        <v>1</v>
      </c>
      <c r="V25" s="38">
        <f t="shared" si="10"/>
        <v>1</v>
      </c>
      <c r="W25" s="38">
        <f t="shared" si="11"/>
        <v>1</v>
      </c>
    </row>
    <row r="26" spans="1:23" x14ac:dyDescent="0.25">
      <c r="A26" s="41">
        <f t="shared" si="12"/>
        <v>0.64590666666666641</v>
      </c>
      <c r="B26" s="43">
        <f t="shared" si="3"/>
        <v>2.4</v>
      </c>
      <c r="C26" s="7">
        <v>2</v>
      </c>
      <c r="D26" s="7">
        <v>2</v>
      </c>
      <c r="E26" s="7">
        <v>3</v>
      </c>
      <c r="F26" s="7">
        <v>3</v>
      </c>
      <c r="G26" s="7">
        <v>2</v>
      </c>
      <c r="I26" s="41">
        <f t="shared" si="13"/>
        <v>0.64590666666666641</v>
      </c>
      <c r="J26" s="43" t="e">
        <f t="shared" si="4"/>
        <v>#DIV/0!</v>
      </c>
      <c r="K26" s="7" t="s">
        <v>19</v>
      </c>
      <c r="L26" s="7" t="s">
        <v>19</v>
      </c>
      <c r="M26" s="7" t="s">
        <v>19</v>
      </c>
      <c r="N26" s="7" t="s">
        <v>19</v>
      </c>
      <c r="O26" s="7" t="s">
        <v>19</v>
      </c>
      <c r="Q26" s="37">
        <f t="shared" si="14"/>
        <v>0.64590666666666641</v>
      </c>
      <c r="R26" s="35">
        <f t="shared" si="5"/>
        <v>1</v>
      </c>
      <c r="S26" s="38">
        <f t="shared" si="7"/>
        <v>1</v>
      </c>
      <c r="T26" s="38">
        <f t="shared" si="8"/>
        <v>1</v>
      </c>
      <c r="U26" s="38">
        <f t="shared" si="9"/>
        <v>1</v>
      </c>
      <c r="V26" s="38">
        <f t="shared" si="10"/>
        <v>1</v>
      </c>
      <c r="W26" s="38">
        <f t="shared" si="11"/>
        <v>1</v>
      </c>
    </row>
    <row r="27" spans="1:23" x14ac:dyDescent="0.25">
      <c r="A27" s="41">
        <f t="shared" si="12"/>
        <v>0.65632666666666639</v>
      </c>
      <c r="B27" s="43">
        <f t="shared" si="3"/>
        <v>2.4</v>
      </c>
      <c r="C27" s="7">
        <v>2</v>
      </c>
      <c r="D27" s="7">
        <v>2</v>
      </c>
      <c r="E27" s="7">
        <v>3</v>
      </c>
      <c r="F27" s="7">
        <v>3</v>
      </c>
      <c r="G27" s="7">
        <v>2</v>
      </c>
      <c r="I27" s="41">
        <f t="shared" si="13"/>
        <v>0.65632666666666639</v>
      </c>
      <c r="J27" s="43" t="e">
        <f t="shared" si="4"/>
        <v>#DIV/0!</v>
      </c>
      <c r="K27" s="7" t="s">
        <v>19</v>
      </c>
      <c r="L27" s="7" t="s">
        <v>19</v>
      </c>
      <c r="M27" s="7" t="s">
        <v>19</v>
      </c>
      <c r="N27" s="7" t="s">
        <v>19</v>
      </c>
      <c r="O27" s="7" t="s">
        <v>19</v>
      </c>
      <c r="Q27" s="37">
        <f t="shared" si="14"/>
        <v>0.65632666666666639</v>
      </c>
      <c r="R27" s="35">
        <f t="shared" si="5"/>
        <v>1</v>
      </c>
      <c r="S27" s="38">
        <f t="shared" si="7"/>
        <v>1</v>
      </c>
      <c r="T27" s="38">
        <f t="shared" si="8"/>
        <v>1</v>
      </c>
      <c r="U27" s="38">
        <f t="shared" si="9"/>
        <v>1</v>
      </c>
      <c r="V27" s="38">
        <f t="shared" si="10"/>
        <v>1</v>
      </c>
      <c r="W27" s="38">
        <f t="shared" si="11"/>
        <v>1</v>
      </c>
    </row>
    <row r="28" spans="1:23" x14ac:dyDescent="0.25">
      <c r="A28" s="41">
        <f t="shared" si="12"/>
        <v>0.66674666666666638</v>
      </c>
      <c r="B28" s="43">
        <f t="shared" ref="B28:B59" si="15">AVERAGE(C28:G28)</f>
        <v>2</v>
      </c>
      <c r="C28" s="7">
        <v>1</v>
      </c>
      <c r="D28" s="7">
        <v>2</v>
      </c>
      <c r="E28" s="7">
        <v>3</v>
      </c>
      <c r="F28" s="7">
        <v>3</v>
      </c>
      <c r="G28" s="7">
        <v>1</v>
      </c>
      <c r="I28" s="41">
        <f t="shared" si="13"/>
        <v>0.66674666666666638</v>
      </c>
      <c r="J28" s="43" t="e">
        <f t="shared" ref="J28:J59" si="16">AVERAGE(K28:O28)</f>
        <v>#DIV/0!</v>
      </c>
      <c r="K28" s="7" t="s">
        <v>19</v>
      </c>
      <c r="L28" s="7" t="s">
        <v>19</v>
      </c>
      <c r="M28" s="7" t="s">
        <v>19</v>
      </c>
      <c r="N28" s="7" t="s">
        <v>19</v>
      </c>
      <c r="O28" s="7" t="s">
        <v>19</v>
      </c>
      <c r="Q28" s="37">
        <f t="shared" si="14"/>
        <v>0.66674666666666638</v>
      </c>
      <c r="R28" s="35">
        <f t="shared" ref="R28:R59" si="17">AVERAGE(S28:W28)</f>
        <v>1</v>
      </c>
      <c r="S28" s="38">
        <f t="shared" si="7"/>
        <v>1</v>
      </c>
      <c r="T28" s="38">
        <f t="shared" si="8"/>
        <v>1</v>
      </c>
      <c r="U28" s="38">
        <f t="shared" si="9"/>
        <v>1</v>
      </c>
      <c r="V28" s="38">
        <f t="shared" si="10"/>
        <v>1</v>
      </c>
      <c r="W28" s="38">
        <f t="shared" si="11"/>
        <v>1</v>
      </c>
    </row>
    <row r="29" spans="1:23" x14ac:dyDescent="0.25">
      <c r="A29" s="41">
        <f t="shared" si="12"/>
        <v>0.67716666666666636</v>
      </c>
      <c r="B29" s="43">
        <f t="shared" si="15"/>
        <v>2</v>
      </c>
      <c r="C29" s="7">
        <v>1</v>
      </c>
      <c r="D29" s="7">
        <v>2</v>
      </c>
      <c r="E29" s="7">
        <v>3</v>
      </c>
      <c r="F29" s="7">
        <v>3</v>
      </c>
      <c r="G29" s="7">
        <v>1</v>
      </c>
      <c r="I29" s="41">
        <f t="shared" si="13"/>
        <v>0.67716666666666636</v>
      </c>
      <c r="J29" s="43">
        <f t="shared" si="16"/>
        <v>1</v>
      </c>
      <c r="K29" s="7" t="s">
        <v>19</v>
      </c>
      <c r="L29" s="7">
        <v>1</v>
      </c>
      <c r="M29" s="7" t="s">
        <v>19</v>
      </c>
      <c r="N29" s="7" t="s">
        <v>19</v>
      </c>
      <c r="O29" s="7" t="s">
        <v>19</v>
      </c>
      <c r="Q29" s="37">
        <f t="shared" si="14"/>
        <v>0.67716666666666636</v>
      </c>
      <c r="R29" s="35">
        <f t="shared" si="17"/>
        <v>1.17</v>
      </c>
      <c r="S29" s="38">
        <f t="shared" si="7"/>
        <v>1</v>
      </c>
      <c r="T29" s="38">
        <f t="shared" si="8"/>
        <v>1.85</v>
      </c>
      <c r="U29" s="38">
        <f t="shared" si="9"/>
        <v>1</v>
      </c>
      <c r="V29" s="38">
        <f t="shared" si="10"/>
        <v>1</v>
      </c>
      <c r="W29" s="38">
        <f t="shared" si="11"/>
        <v>1</v>
      </c>
    </row>
    <row r="30" spans="1:23" x14ac:dyDescent="0.25">
      <c r="A30" s="41">
        <f t="shared" si="12"/>
        <v>0.68758666666666635</v>
      </c>
      <c r="B30" s="43">
        <f t="shared" si="15"/>
        <v>2</v>
      </c>
      <c r="C30" s="7">
        <v>2</v>
      </c>
      <c r="D30" s="7">
        <v>3</v>
      </c>
      <c r="E30" s="7">
        <v>2</v>
      </c>
      <c r="F30" s="7">
        <v>2</v>
      </c>
      <c r="G30" s="7">
        <v>1</v>
      </c>
      <c r="I30" s="41">
        <f t="shared" si="13"/>
        <v>0.68758666666666635</v>
      </c>
      <c r="J30" s="43" t="e">
        <f t="shared" si="16"/>
        <v>#DIV/0!</v>
      </c>
      <c r="K30" s="7" t="s">
        <v>19</v>
      </c>
      <c r="L30" s="7" t="s">
        <v>19</v>
      </c>
      <c r="M30" s="7" t="s">
        <v>19</v>
      </c>
      <c r="N30" s="7" t="s">
        <v>19</v>
      </c>
      <c r="O30" s="7" t="s">
        <v>19</v>
      </c>
      <c r="Q30" s="37">
        <f t="shared" si="14"/>
        <v>0.68758666666666635</v>
      </c>
      <c r="R30" s="35">
        <f t="shared" si="17"/>
        <v>1</v>
      </c>
      <c r="S30" s="38">
        <f t="shared" si="7"/>
        <v>1</v>
      </c>
      <c r="T30" s="38">
        <f t="shared" si="8"/>
        <v>1</v>
      </c>
      <c r="U30" s="38">
        <f t="shared" si="9"/>
        <v>1</v>
      </c>
      <c r="V30" s="38">
        <f t="shared" si="10"/>
        <v>1</v>
      </c>
      <c r="W30" s="38">
        <f t="shared" si="11"/>
        <v>1</v>
      </c>
    </row>
    <row r="31" spans="1:23" x14ac:dyDescent="0.25">
      <c r="A31" s="41">
        <f t="shared" si="12"/>
        <v>0.69800666666666633</v>
      </c>
      <c r="B31" s="43">
        <f t="shared" si="15"/>
        <v>2.2000000000000002</v>
      </c>
      <c r="C31" s="7">
        <v>2</v>
      </c>
      <c r="D31" s="7">
        <v>3</v>
      </c>
      <c r="E31" s="7">
        <v>2</v>
      </c>
      <c r="F31" s="7">
        <v>2</v>
      </c>
      <c r="G31" s="7">
        <v>2</v>
      </c>
      <c r="I31" s="41">
        <f t="shared" si="13"/>
        <v>0.69800666666666633</v>
      </c>
      <c r="J31" s="43">
        <f t="shared" si="16"/>
        <v>1</v>
      </c>
      <c r="K31" s="7">
        <v>1</v>
      </c>
      <c r="L31" s="7">
        <v>1</v>
      </c>
      <c r="M31" s="7" t="s">
        <v>19</v>
      </c>
      <c r="N31" s="7" t="s">
        <v>19</v>
      </c>
      <c r="O31" s="7" t="s">
        <v>19</v>
      </c>
      <c r="Q31" s="37">
        <f t="shared" si="14"/>
        <v>0.69800666666666633</v>
      </c>
      <c r="R31" s="35">
        <f t="shared" si="17"/>
        <v>1.34</v>
      </c>
      <c r="S31" s="38">
        <f t="shared" si="7"/>
        <v>1.85</v>
      </c>
      <c r="T31" s="38">
        <f t="shared" si="8"/>
        <v>1.85</v>
      </c>
      <c r="U31" s="38">
        <f t="shared" si="9"/>
        <v>1</v>
      </c>
      <c r="V31" s="38">
        <f t="shared" si="10"/>
        <v>1</v>
      </c>
      <c r="W31" s="38">
        <f t="shared" si="11"/>
        <v>1</v>
      </c>
    </row>
    <row r="32" spans="1:23" x14ac:dyDescent="0.25">
      <c r="A32" s="41">
        <f t="shared" si="12"/>
        <v>0.70842666666666632</v>
      </c>
      <c r="B32" s="43">
        <f t="shared" si="15"/>
        <v>3</v>
      </c>
      <c r="C32" s="7">
        <v>3</v>
      </c>
      <c r="D32" s="7">
        <v>4</v>
      </c>
      <c r="E32" s="7">
        <v>3</v>
      </c>
      <c r="F32" s="7">
        <v>3</v>
      </c>
      <c r="G32" s="7">
        <v>2</v>
      </c>
      <c r="I32" s="41">
        <f t="shared" si="13"/>
        <v>0.70842666666666632</v>
      </c>
      <c r="J32" s="43">
        <f t="shared" si="16"/>
        <v>1</v>
      </c>
      <c r="K32" s="7">
        <v>1</v>
      </c>
      <c r="L32" s="7">
        <v>1</v>
      </c>
      <c r="M32" s="7" t="s">
        <v>19</v>
      </c>
      <c r="N32" s="7" t="s">
        <v>19</v>
      </c>
      <c r="O32" s="7" t="s">
        <v>19</v>
      </c>
      <c r="Q32" s="37">
        <f t="shared" si="14"/>
        <v>0.70842666666666632</v>
      </c>
      <c r="R32" s="35">
        <f t="shared" si="17"/>
        <v>1.34</v>
      </c>
      <c r="S32" s="38">
        <f t="shared" si="7"/>
        <v>1.85</v>
      </c>
      <c r="T32" s="38">
        <f t="shared" si="8"/>
        <v>1.85</v>
      </c>
      <c r="U32" s="38">
        <f t="shared" si="9"/>
        <v>1</v>
      </c>
      <c r="V32" s="38">
        <f t="shared" si="10"/>
        <v>1</v>
      </c>
      <c r="W32" s="38">
        <f t="shared" si="11"/>
        <v>1</v>
      </c>
    </row>
    <row r="33" spans="1:23" x14ac:dyDescent="0.25">
      <c r="A33" s="41">
        <f t="shared" si="12"/>
        <v>0.7188466666666663</v>
      </c>
      <c r="B33" s="43">
        <f t="shared" si="15"/>
        <v>3.4</v>
      </c>
      <c r="C33" s="7">
        <v>4</v>
      </c>
      <c r="D33" s="7">
        <v>5</v>
      </c>
      <c r="E33" s="7">
        <v>3</v>
      </c>
      <c r="F33" s="7">
        <v>3</v>
      </c>
      <c r="G33" s="7">
        <v>2</v>
      </c>
      <c r="I33" s="41">
        <f t="shared" si="13"/>
        <v>0.7188466666666663</v>
      </c>
      <c r="J33" s="43">
        <f t="shared" si="16"/>
        <v>1</v>
      </c>
      <c r="K33" s="7">
        <v>1</v>
      </c>
      <c r="L33" s="7">
        <v>1</v>
      </c>
      <c r="M33" s="7" t="s">
        <v>19</v>
      </c>
      <c r="N33" s="7" t="s">
        <v>19</v>
      </c>
      <c r="O33" s="7" t="s">
        <v>19</v>
      </c>
      <c r="Q33" s="37">
        <f t="shared" si="14"/>
        <v>0.7188466666666663</v>
      </c>
      <c r="R33" s="35">
        <f t="shared" si="17"/>
        <v>1.34</v>
      </c>
      <c r="S33" s="38">
        <f t="shared" si="7"/>
        <v>1.85</v>
      </c>
      <c r="T33" s="38">
        <f t="shared" si="8"/>
        <v>1.85</v>
      </c>
      <c r="U33" s="38">
        <f t="shared" si="9"/>
        <v>1</v>
      </c>
      <c r="V33" s="38">
        <f t="shared" si="10"/>
        <v>1</v>
      </c>
      <c r="W33" s="38">
        <f t="shared" si="11"/>
        <v>1</v>
      </c>
    </row>
    <row r="34" spans="1:23" x14ac:dyDescent="0.25">
      <c r="A34" s="41">
        <f t="shared" si="12"/>
        <v>0.72926666666666629</v>
      </c>
      <c r="B34" s="43">
        <f t="shared" si="15"/>
        <v>3.6</v>
      </c>
      <c r="C34" s="7">
        <v>4</v>
      </c>
      <c r="D34" s="7">
        <v>5</v>
      </c>
      <c r="E34" s="7">
        <v>3</v>
      </c>
      <c r="F34" s="7">
        <v>3</v>
      </c>
      <c r="G34" s="7">
        <v>3</v>
      </c>
      <c r="I34" s="41">
        <f t="shared" si="13"/>
        <v>0.72926666666666629</v>
      </c>
      <c r="J34" s="43">
        <f t="shared" si="16"/>
        <v>1.25</v>
      </c>
      <c r="K34" s="7">
        <v>2</v>
      </c>
      <c r="L34" s="7">
        <v>1</v>
      </c>
      <c r="M34" s="7">
        <v>1</v>
      </c>
      <c r="N34" s="7">
        <v>1</v>
      </c>
      <c r="O34" s="7" t="s">
        <v>19</v>
      </c>
      <c r="Q34" s="37">
        <f t="shared" si="14"/>
        <v>0.72926666666666629</v>
      </c>
      <c r="R34" s="35">
        <f t="shared" si="17"/>
        <v>1.85</v>
      </c>
      <c r="S34" s="38">
        <f t="shared" si="7"/>
        <v>2.7</v>
      </c>
      <c r="T34" s="38">
        <f t="shared" si="8"/>
        <v>1.85</v>
      </c>
      <c r="U34" s="38">
        <f t="shared" si="9"/>
        <v>1.85</v>
      </c>
      <c r="V34" s="38">
        <f t="shared" si="10"/>
        <v>1.85</v>
      </c>
      <c r="W34" s="38">
        <f t="shared" si="11"/>
        <v>1</v>
      </c>
    </row>
    <row r="35" spans="1:23" x14ac:dyDescent="0.25">
      <c r="A35" s="41">
        <f t="shared" si="12"/>
        <v>0.73968666666666627</v>
      </c>
      <c r="B35" s="43">
        <f t="shared" si="15"/>
        <v>4.2</v>
      </c>
      <c r="C35" s="7">
        <v>5</v>
      </c>
      <c r="D35" s="7">
        <v>5</v>
      </c>
      <c r="E35" s="7">
        <v>4</v>
      </c>
      <c r="F35" s="7">
        <v>4</v>
      </c>
      <c r="G35" s="7">
        <v>3</v>
      </c>
      <c r="I35" s="41">
        <f t="shared" si="13"/>
        <v>0.73968666666666627</v>
      </c>
      <c r="J35" s="43">
        <f t="shared" si="16"/>
        <v>1</v>
      </c>
      <c r="K35" s="7">
        <v>1</v>
      </c>
      <c r="L35" s="7">
        <v>1</v>
      </c>
      <c r="M35" s="7">
        <v>1</v>
      </c>
      <c r="N35" s="7">
        <v>1</v>
      </c>
      <c r="O35" s="7">
        <v>1</v>
      </c>
      <c r="Q35" s="37">
        <f t="shared" si="14"/>
        <v>0.73968666666666627</v>
      </c>
      <c r="R35" s="35">
        <f t="shared" si="17"/>
        <v>1.85</v>
      </c>
      <c r="S35" s="38">
        <f t="shared" si="7"/>
        <v>1.85</v>
      </c>
      <c r="T35" s="38">
        <f t="shared" si="8"/>
        <v>1.85</v>
      </c>
      <c r="U35" s="38">
        <f t="shared" si="9"/>
        <v>1.85</v>
      </c>
      <c r="V35" s="38">
        <f t="shared" si="10"/>
        <v>1.85</v>
      </c>
      <c r="W35" s="38">
        <f t="shared" si="11"/>
        <v>1.85</v>
      </c>
    </row>
    <row r="36" spans="1:23" x14ac:dyDescent="0.25">
      <c r="A36" s="41">
        <f t="shared" si="12"/>
        <v>0.75010666666666626</v>
      </c>
      <c r="B36" s="43">
        <f t="shared" si="15"/>
        <v>4</v>
      </c>
      <c r="C36" s="7">
        <v>5</v>
      </c>
      <c r="D36" s="7">
        <v>5</v>
      </c>
      <c r="E36" s="7">
        <v>3</v>
      </c>
      <c r="F36" s="7">
        <v>3</v>
      </c>
      <c r="G36" s="7">
        <v>4</v>
      </c>
      <c r="I36" s="41">
        <f t="shared" si="13"/>
        <v>0.75010666666666626</v>
      </c>
      <c r="J36" s="43">
        <f t="shared" si="16"/>
        <v>1</v>
      </c>
      <c r="K36" s="7">
        <v>1</v>
      </c>
      <c r="L36" s="7">
        <v>1</v>
      </c>
      <c r="M36" s="7">
        <v>1</v>
      </c>
      <c r="N36" s="7">
        <v>1</v>
      </c>
      <c r="O36" s="7">
        <v>1</v>
      </c>
      <c r="Q36" s="37">
        <f t="shared" si="14"/>
        <v>0.75010666666666626</v>
      </c>
      <c r="R36" s="35">
        <f t="shared" si="17"/>
        <v>1.85</v>
      </c>
      <c r="S36" s="38">
        <f t="shared" si="7"/>
        <v>1.85</v>
      </c>
      <c r="T36" s="38">
        <f t="shared" si="8"/>
        <v>1.85</v>
      </c>
      <c r="U36" s="38">
        <f t="shared" si="9"/>
        <v>1.85</v>
      </c>
      <c r="V36" s="38">
        <f t="shared" si="10"/>
        <v>1.85</v>
      </c>
      <c r="W36" s="38">
        <f t="shared" si="11"/>
        <v>1.85</v>
      </c>
    </row>
    <row r="37" spans="1:23" x14ac:dyDescent="0.25">
      <c r="A37" s="41">
        <f t="shared" si="12"/>
        <v>0.76052666666666624</v>
      </c>
      <c r="B37" s="43">
        <f t="shared" si="15"/>
        <v>4</v>
      </c>
      <c r="C37" s="7">
        <v>5</v>
      </c>
      <c r="D37" s="7">
        <v>5</v>
      </c>
      <c r="E37" s="7">
        <v>3</v>
      </c>
      <c r="F37" s="7">
        <v>3</v>
      </c>
      <c r="G37" s="7">
        <v>4</v>
      </c>
      <c r="I37" s="41">
        <f t="shared" si="13"/>
        <v>0.76052666666666624</v>
      </c>
      <c r="J37" s="43">
        <f t="shared" si="16"/>
        <v>1</v>
      </c>
      <c r="K37" s="7">
        <v>1</v>
      </c>
      <c r="L37" s="7">
        <v>1</v>
      </c>
      <c r="M37" s="7" t="s">
        <v>19</v>
      </c>
      <c r="N37" s="7" t="s">
        <v>19</v>
      </c>
      <c r="O37" s="7">
        <v>1</v>
      </c>
      <c r="Q37" s="37">
        <f t="shared" si="14"/>
        <v>0.76052666666666624</v>
      </c>
      <c r="R37" s="35">
        <f t="shared" si="17"/>
        <v>1.5100000000000002</v>
      </c>
      <c r="S37" s="38">
        <f t="shared" si="7"/>
        <v>1.85</v>
      </c>
      <c r="T37" s="38">
        <f t="shared" si="8"/>
        <v>1.85</v>
      </c>
      <c r="U37" s="38">
        <f t="shared" si="9"/>
        <v>1</v>
      </c>
      <c r="V37" s="38">
        <f t="shared" si="10"/>
        <v>1</v>
      </c>
      <c r="W37" s="38">
        <f t="shared" si="11"/>
        <v>1.85</v>
      </c>
    </row>
    <row r="38" spans="1:23" x14ac:dyDescent="0.25">
      <c r="A38" s="41">
        <f t="shared" si="12"/>
        <v>0.77094666666666622</v>
      </c>
      <c r="B38" s="43">
        <f t="shared" si="15"/>
        <v>4.2</v>
      </c>
      <c r="C38" s="7">
        <v>5</v>
      </c>
      <c r="D38" s="7">
        <v>5</v>
      </c>
      <c r="E38" s="7">
        <v>3</v>
      </c>
      <c r="F38" s="7">
        <v>3</v>
      </c>
      <c r="G38" s="7">
        <v>5</v>
      </c>
      <c r="I38" s="41">
        <f t="shared" si="13"/>
        <v>0.77094666666666622</v>
      </c>
      <c r="J38" s="43">
        <f t="shared" si="16"/>
        <v>1</v>
      </c>
      <c r="K38" s="7">
        <v>1</v>
      </c>
      <c r="L38" s="7">
        <v>1</v>
      </c>
      <c r="M38" s="7" t="s">
        <v>19</v>
      </c>
      <c r="N38" s="7" t="s">
        <v>19</v>
      </c>
      <c r="O38" s="7">
        <v>1</v>
      </c>
      <c r="Q38" s="37">
        <f t="shared" si="14"/>
        <v>0.77094666666666622</v>
      </c>
      <c r="R38" s="35">
        <f t="shared" si="17"/>
        <v>1.5100000000000002</v>
      </c>
      <c r="S38" s="38">
        <f t="shared" si="7"/>
        <v>1.85</v>
      </c>
      <c r="T38" s="38">
        <f t="shared" si="8"/>
        <v>1.85</v>
      </c>
      <c r="U38" s="38">
        <f t="shared" si="9"/>
        <v>1</v>
      </c>
      <c r="V38" s="38">
        <f t="shared" si="10"/>
        <v>1</v>
      </c>
      <c r="W38" s="38">
        <f t="shared" si="11"/>
        <v>1.85</v>
      </c>
    </row>
    <row r="39" spans="1:23" x14ac:dyDescent="0.25">
      <c r="A39" s="41">
        <f t="shared" si="12"/>
        <v>0.78136666666666621</v>
      </c>
      <c r="B39" s="43">
        <f t="shared" si="15"/>
        <v>4.2</v>
      </c>
      <c r="C39" s="7">
        <v>5</v>
      </c>
      <c r="D39" s="7">
        <v>5</v>
      </c>
      <c r="E39" s="7">
        <v>3</v>
      </c>
      <c r="F39" s="7">
        <v>3</v>
      </c>
      <c r="G39" s="7">
        <v>5</v>
      </c>
      <c r="I39" s="41">
        <f t="shared" si="13"/>
        <v>0.78136666666666621</v>
      </c>
      <c r="J39" s="43">
        <f t="shared" si="16"/>
        <v>1</v>
      </c>
      <c r="K39" s="7">
        <v>1</v>
      </c>
      <c r="L39" s="7">
        <v>1</v>
      </c>
      <c r="M39" s="7" t="s">
        <v>19</v>
      </c>
      <c r="N39" s="7" t="s">
        <v>19</v>
      </c>
      <c r="O39" s="7" t="s">
        <v>19</v>
      </c>
      <c r="Q39" s="37">
        <f t="shared" si="14"/>
        <v>0.78136666666666621</v>
      </c>
      <c r="R39" s="35">
        <f t="shared" si="17"/>
        <v>1.34</v>
      </c>
      <c r="S39" s="38">
        <f t="shared" si="7"/>
        <v>1.85</v>
      </c>
      <c r="T39" s="38">
        <f t="shared" si="8"/>
        <v>1.85</v>
      </c>
      <c r="U39" s="38">
        <f t="shared" si="9"/>
        <v>1</v>
      </c>
      <c r="V39" s="38">
        <f t="shared" si="10"/>
        <v>1</v>
      </c>
      <c r="W39" s="38">
        <f t="shared" si="11"/>
        <v>1</v>
      </c>
    </row>
    <row r="40" spans="1:23" x14ac:dyDescent="0.25">
      <c r="A40" s="41">
        <f t="shared" si="12"/>
        <v>0.79178666666666619</v>
      </c>
      <c r="B40" s="43">
        <f t="shared" si="15"/>
        <v>4</v>
      </c>
      <c r="C40" s="7">
        <v>5</v>
      </c>
      <c r="D40" s="7">
        <v>5</v>
      </c>
      <c r="E40" s="7">
        <v>3</v>
      </c>
      <c r="F40" s="7">
        <v>3</v>
      </c>
      <c r="G40" s="7">
        <v>4</v>
      </c>
      <c r="I40" s="41">
        <f t="shared" si="13"/>
        <v>0.79178666666666619</v>
      </c>
      <c r="J40" s="43">
        <f t="shared" si="16"/>
        <v>1</v>
      </c>
      <c r="K40" s="7">
        <v>1</v>
      </c>
      <c r="L40" s="7">
        <v>1</v>
      </c>
      <c r="M40" s="7" t="s">
        <v>19</v>
      </c>
      <c r="N40" s="7" t="s">
        <v>19</v>
      </c>
      <c r="O40" s="7" t="s">
        <v>19</v>
      </c>
      <c r="Q40" s="37">
        <f t="shared" si="14"/>
        <v>0.79178666666666619</v>
      </c>
      <c r="R40" s="35">
        <f t="shared" si="17"/>
        <v>1.34</v>
      </c>
      <c r="S40" s="38">
        <f t="shared" si="7"/>
        <v>1.85</v>
      </c>
      <c r="T40" s="38">
        <f t="shared" si="8"/>
        <v>1.85</v>
      </c>
      <c r="U40" s="38">
        <f t="shared" si="9"/>
        <v>1</v>
      </c>
      <c r="V40" s="38">
        <f t="shared" si="10"/>
        <v>1</v>
      </c>
      <c r="W40" s="38">
        <f t="shared" si="11"/>
        <v>1</v>
      </c>
    </row>
    <row r="41" spans="1:23" x14ac:dyDescent="0.25">
      <c r="A41" s="41">
        <f t="shared" si="12"/>
        <v>0.80220666666666618</v>
      </c>
      <c r="B41" s="43">
        <f t="shared" si="15"/>
        <v>3.6</v>
      </c>
      <c r="C41" s="7">
        <v>4</v>
      </c>
      <c r="D41" s="7">
        <v>5</v>
      </c>
      <c r="E41" s="7">
        <v>3</v>
      </c>
      <c r="F41" s="7">
        <v>3</v>
      </c>
      <c r="G41" s="7">
        <v>3</v>
      </c>
      <c r="I41" s="41">
        <f t="shared" si="13"/>
        <v>0.80220666666666618</v>
      </c>
      <c r="J41" s="43">
        <f t="shared" si="16"/>
        <v>1</v>
      </c>
      <c r="K41" s="7">
        <v>1</v>
      </c>
      <c r="L41" s="7">
        <v>1</v>
      </c>
      <c r="M41" s="7" t="s">
        <v>19</v>
      </c>
      <c r="N41" s="7" t="s">
        <v>19</v>
      </c>
      <c r="O41" s="7">
        <v>1</v>
      </c>
      <c r="Q41" s="37">
        <f t="shared" si="14"/>
        <v>0.80220666666666618</v>
      </c>
      <c r="R41" s="35">
        <f t="shared" si="17"/>
        <v>1.5100000000000002</v>
      </c>
      <c r="S41" s="38">
        <f t="shared" si="7"/>
        <v>1.85</v>
      </c>
      <c r="T41" s="38">
        <f t="shared" si="8"/>
        <v>1.85</v>
      </c>
      <c r="U41" s="38">
        <f t="shared" si="9"/>
        <v>1</v>
      </c>
      <c r="V41" s="38">
        <f t="shared" si="10"/>
        <v>1</v>
      </c>
      <c r="W41" s="38">
        <f t="shared" si="11"/>
        <v>1.85</v>
      </c>
    </row>
    <row r="42" spans="1:23" x14ac:dyDescent="0.25">
      <c r="A42" s="41">
        <f t="shared" si="12"/>
        <v>0.81262666666666616</v>
      </c>
      <c r="B42" s="43">
        <f t="shared" si="15"/>
        <v>4</v>
      </c>
      <c r="C42" s="7">
        <v>5</v>
      </c>
      <c r="D42" s="7">
        <v>5</v>
      </c>
      <c r="E42" s="7">
        <v>3</v>
      </c>
      <c r="F42" s="7">
        <v>3</v>
      </c>
      <c r="G42" s="7">
        <v>4</v>
      </c>
      <c r="I42" s="41">
        <f t="shared" si="13"/>
        <v>0.81262666666666616</v>
      </c>
      <c r="J42" s="43">
        <f t="shared" si="16"/>
        <v>1</v>
      </c>
      <c r="K42" s="7" t="s">
        <v>19</v>
      </c>
      <c r="L42" s="7">
        <v>1</v>
      </c>
      <c r="M42" s="7" t="s">
        <v>19</v>
      </c>
      <c r="N42" s="7" t="s">
        <v>19</v>
      </c>
      <c r="O42" s="7">
        <v>1</v>
      </c>
      <c r="Q42" s="37">
        <f t="shared" si="14"/>
        <v>0.81262666666666616</v>
      </c>
      <c r="R42" s="35">
        <f t="shared" si="17"/>
        <v>1.3399999999999999</v>
      </c>
      <c r="S42" s="38">
        <f t="shared" si="7"/>
        <v>1</v>
      </c>
      <c r="T42" s="38">
        <f t="shared" si="8"/>
        <v>1.85</v>
      </c>
      <c r="U42" s="38">
        <f t="shared" si="9"/>
        <v>1</v>
      </c>
      <c r="V42" s="38">
        <f t="shared" si="10"/>
        <v>1</v>
      </c>
      <c r="W42" s="38">
        <f t="shared" si="11"/>
        <v>1.85</v>
      </c>
    </row>
    <row r="43" spans="1:23" x14ac:dyDescent="0.25">
      <c r="A43" s="41">
        <f t="shared" si="12"/>
        <v>0.82304666666666615</v>
      </c>
      <c r="B43" s="43">
        <f t="shared" si="15"/>
        <v>3.6</v>
      </c>
      <c r="C43" s="7">
        <v>4</v>
      </c>
      <c r="D43" s="7">
        <v>4</v>
      </c>
      <c r="E43" s="7">
        <v>3</v>
      </c>
      <c r="F43" s="7">
        <v>3</v>
      </c>
      <c r="G43" s="7">
        <v>4</v>
      </c>
      <c r="I43" s="41">
        <f t="shared" si="13"/>
        <v>0.82304666666666615</v>
      </c>
      <c r="J43" s="43">
        <f t="shared" si="16"/>
        <v>1</v>
      </c>
      <c r="K43" s="7" t="s">
        <v>19</v>
      </c>
      <c r="L43" s="7">
        <v>1</v>
      </c>
      <c r="M43" s="7" t="s">
        <v>19</v>
      </c>
      <c r="N43" s="7" t="s">
        <v>19</v>
      </c>
      <c r="O43" s="7">
        <v>1</v>
      </c>
      <c r="Q43" s="37">
        <f t="shared" si="14"/>
        <v>0.82304666666666615</v>
      </c>
      <c r="R43" s="35">
        <f t="shared" si="17"/>
        <v>1.3399999999999999</v>
      </c>
      <c r="S43" s="38">
        <f t="shared" si="7"/>
        <v>1</v>
      </c>
      <c r="T43" s="38">
        <f t="shared" si="8"/>
        <v>1.85</v>
      </c>
      <c r="U43" s="38">
        <f t="shared" si="9"/>
        <v>1</v>
      </c>
      <c r="V43" s="38">
        <f t="shared" si="10"/>
        <v>1</v>
      </c>
      <c r="W43" s="38">
        <f t="shared" si="11"/>
        <v>1.85</v>
      </c>
    </row>
    <row r="44" spans="1:23" x14ac:dyDescent="0.25">
      <c r="A44" s="41">
        <f t="shared" si="12"/>
        <v>0.83346666666666613</v>
      </c>
      <c r="B44" s="43">
        <f t="shared" si="15"/>
        <v>3</v>
      </c>
      <c r="C44" s="7">
        <v>3</v>
      </c>
      <c r="D44" s="7">
        <v>3</v>
      </c>
      <c r="E44" s="7">
        <v>3</v>
      </c>
      <c r="F44" s="7">
        <v>3</v>
      </c>
      <c r="G44" s="7">
        <v>3</v>
      </c>
      <c r="I44" s="41">
        <f t="shared" si="13"/>
        <v>0.83346666666666613</v>
      </c>
      <c r="J44" s="43">
        <f t="shared" si="16"/>
        <v>1</v>
      </c>
      <c r="K44" s="7" t="s">
        <v>19</v>
      </c>
      <c r="L44" s="7" t="s">
        <v>19</v>
      </c>
      <c r="M44" s="7" t="s">
        <v>19</v>
      </c>
      <c r="N44" s="7" t="s">
        <v>19</v>
      </c>
      <c r="O44" s="7">
        <v>1</v>
      </c>
      <c r="Q44" s="37">
        <f t="shared" si="14"/>
        <v>0.83346666666666613</v>
      </c>
      <c r="R44" s="35">
        <f t="shared" si="17"/>
        <v>1.17</v>
      </c>
      <c r="S44" s="38">
        <f t="shared" si="7"/>
        <v>1</v>
      </c>
      <c r="T44" s="38">
        <f t="shared" si="8"/>
        <v>1</v>
      </c>
      <c r="U44" s="38">
        <f t="shared" si="9"/>
        <v>1</v>
      </c>
      <c r="V44" s="38">
        <f t="shared" si="10"/>
        <v>1</v>
      </c>
      <c r="W44" s="38">
        <f t="shared" si="11"/>
        <v>1.85</v>
      </c>
    </row>
    <row r="45" spans="1:23" x14ac:dyDescent="0.25">
      <c r="A45" s="41">
        <f t="shared" si="12"/>
        <v>0.84388666666666612</v>
      </c>
      <c r="B45" s="43">
        <f t="shared" si="15"/>
        <v>2.6</v>
      </c>
      <c r="C45" s="7">
        <v>2</v>
      </c>
      <c r="D45" s="7">
        <v>2</v>
      </c>
      <c r="E45" s="7">
        <v>3</v>
      </c>
      <c r="F45" s="7">
        <v>3</v>
      </c>
      <c r="G45" s="7">
        <v>3</v>
      </c>
      <c r="I45" s="41">
        <f t="shared" si="13"/>
        <v>0.84388666666666612</v>
      </c>
      <c r="J45" s="43">
        <f t="shared" si="16"/>
        <v>1</v>
      </c>
      <c r="K45" s="7" t="s">
        <v>19</v>
      </c>
      <c r="L45" s="7" t="s">
        <v>19</v>
      </c>
      <c r="M45" s="7" t="s">
        <v>19</v>
      </c>
      <c r="N45" s="7" t="s">
        <v>19</v>
      </c>
      <c r="O45" s="7">
        <v>1</v>
      </c>
      <c r="Q45" s="37">
        <f t="shared" si="14"/>
        <v>0.84388666666666612</v>
      </c>
      <c r="R45" s="35">
        <f t="shared" si="17"/>
        <v>1.17</v>
      </c>
      <c r="S45" s="38">
        <f t="shared" si="7"/>
        <v>1</v>
      </c>
      <c r="T45" s="38">
        <f t="shared" si="8"/>
        <v>1</v>
      </c>
      <c r="U45" s="38">
        <f t="shared" si="9"/>
        <v>1</v>
      </c>
      <c r="V45" s="38">
        <f t="shared" si="10"/>
        <v>1</v>
      </c>
      <c r="W45" s="38">
        <f t="shared" si="11"/>
        <v>1.85</v>
      </c>
    </row>
    <row r="46" spans="1:23" x14ac:dyDescent="0.25">
      <c r="A46" s="41">
        <f t="shared" si="12"/>
        <v>0.8543066666666661</v>
      </c>
      <c r="B46" s="43">
        <f t="shared" si="15"/>
        <v>2.6</v>
      </c>
      <c r="C46" s="7">
        <v>2</v>
      </c>
      <c r="D46" s="7">
        <v>2</v>
      </c>
      <c r="E46" s="7">
        <v>3</v>
      </c>
      <c r="F46" s="7">
        <v>3</v>
      </c>
      <c r="G46" s="7">
        <v>3</v>
      </c>
      <c r="I46" s="41">
        <f t="shared" si="13"/>
        <v>0.8543066666666661</v>
      </c>
      <c r="J46" s="43">
        <f t="shared" si="16"/>
        <v>1</v>
      </c>
      <c r="K46" s="7" t="s">
        <v>19</v>
      </c>
      <c r="L46" s="7">
        <v>1</v>
      </c>
      <c r="M46" s="7" t="s">
        <v>19</v>
      </c>
      <c r="N46" s="7" t="s">
        <v>19</v>
      </c>
      <c r="O46" s="7" t="s">
        <v>19</v>
      </c>
      <c r="Q46" s="37">
        <f t="shared" si="14"/>
        <v>0.8543066666666661</v>
      </c>
      <c r="R46" s="35">
        <f t="shared" si="17"/>
        <v>1.17</v>
      </c>
      <c r="S46" s="38">
        <f t="shared" si="7"/>
        <v>1</v>
      </c>
      <c r="T46" s="38">
        <f t="shared" si="8"/>
        <v>1.85</v>
      </c>
      <c r="U46" s="38">
        <f t="shared" si="9"/>
        <v>1</v>
      </c>
      <c r="V46" s="38">
        <f t="shared" si="10"/>
        <v>1</v>
      </c>
      <c r="W46" s="38">
        <f t="shared" si="11"/>
        <v>1</v>
      </c>
    </row>
    <row r="47" spans="1:23" x14ac:dyDescent="0.25">
      <c r="A47" s="41">
        <f t="shared" si="12"/>
        <v>0.86472666666666609</v>
      </c>
      <c r="B47" s="43">
        <f t="shared" si="15"/>
        <v>2.2000000000000002</v>
      </c>
      <c r="C47" s="7">
        <v>1</v>
      </c>
      <c r="D47" s="7">
        <v>2</v>
      </c>
      <c r="E47" s="7">
        <v>3</v>
      </c>
      <c r="F47" s="7">
        <v>3</v>
      </c>
      <c r="G47" s="7">
        <v>2</v>
      </c>
      <c r="I47" s="41">
        <f t="shared" si="13"/>
        <v>0.86472666666666609</v>
      </c>
      <c r="J47" s="43" t="e">
        <f t="shared" si="16"/>
        <v>#DIV/0!</v>
      </c>
      <c r="K47" s="7" t="s">
        <v>19</v>
      </c>
      <c r="L47" s="7" t="s">
        <v>19</v>
      </c>
      <c r="M47" s="7" t="s">
        <v>19</v>
      </c>
      <c r="N47" s="7" t="s">
        <v>19</v>
      </c>
      <c r="O47" s="7" t="s">
        <v>19</v>
      </c>
      <c r="Q47" s="37">
        <f t="shared" si="14"/>
        <v>0.86472666666666609</v>
      </c>
      <c r="R47" s="35">
        <f t="shared" si="17"/>
        <v>1</v>
      </c>
      <c r="S47" s="38">
        <f t="shared" si="7"/>
        <v>1</v>
      </c>
      <c r="T47" s="38">
        <f t="shared" si="8"/>
        <v>1</v>
      </c>
      <c r="U47" s="38">
        <f t="shared" si="9"/>
        <v>1</v>
      </c>
      <c r="V47" s="38">
        <f t="shared" si="10"/>
        <v>1</v>
      </c>
      <c r="W47" s="38">
        <f t="shared" si="11"/>
        <v>1</v>
      </c>
    </row>
    <row r="48" spans="1:23" x14ac:dyDescent="0.25">
      <c r="A48" s="41">
        <f t="shared" si="12"/>
        <v>0.87514666666666607</v>
      </c>
      <c r="B48" s="43">
        <f t="shared" si="15"/>
        <v>2</v>
      </c>
      <c r="C48" s="7">
        <v>1</v>
      </c>
      <c r="D48" s="7">
        <v>2</v>
      </c>
      <c r="E48" s="7">
        <v>3</v>
      </c>
      <c r="F48" s="7">
        <v>3</v>
      </c>
      <c r="G48" s="7">
        <v>1</v>
      </c>
      <c r="I48" s="41">
        <f t="shared" si="13"/>
        <v>0.87514666666666607</v>
      </c>
      <c r="J48" s="43" t="e">
        <f t="shared" si="16"/>
        <v>#DIV/0!</v>
      </c>
      <c r="K48" s="7" t="s">
        <v>19</v>
      </c>
      <c r="L48" s="7" t="s">
        <v>19</v>
      </c>
      <c r="M48" s="7" t="s">
        <v>19</v>
      </c>
      <c r="N48" s="7" t="s">
        <v>19</v>
      </c>
      <c r="O48" s="7" t="s">
        <v>19</v>
      </c>
      <c r="Q48" s="37">
        <f t="shared" si="14"/>
        <v>0.87514666666666607</v>
      </c>
      <c r="R48" s="35">
        <f t="shared" si="17"/>
        <v>1</v>
      </c>
      <c r="S48" s="38">
        <f t="shared" si="7"/>
        <v>1</v>
      </c>
      <c r="T48" s="38">
        <f t="shared" si="8"/>
        <v>1</v>
      </c>
      <c r="U48" s="38">
        <f t="shared" si="9"/>
        <v>1</v>
      </c>
      <c r="V48" s="38">
        <f t="shared" si="10"/>
        <v>1</v>
      </c>
      <c r="W48" s="38">
        <f t="shared" si="11"/>
        <v>1</v>
      </c>
    </row>
    <row r="49" spans="1:23" x14ac:dyDescent="0.25">
      <c r="A49" s="41">
        <f t="shared" si="12"/>
        <v>0.88556666666666606</v>
      </c>
      <c r="B49" s="43">
        <f t="shared" si="15"/>
        <v>1.6</v>
      </c>
      <c r="C49" s="7">
        <v>1</v>
      </c>
      <c r="D49" s="7">
        <v>2</v>
      </c>
      <c r="E49" s="7">
        <v>2</v>
      </c>
      <c r="F49" s="7">
        <v>2</v>
      </c>
      <c r="G49" s="7">
        <v>1</v>
      </c>
      <c r="I49" s="41">
        <f t="shared" si="13"/>
        <v>0.88556666666666606</v>
      </c>
      <c r="J49" s="43" t="e">
        <f t="shared" si="16"/>
        <v>#DIV/0!</v>
      </c>
      <c r="K49" s="7" t="s">
        <v>19</v>
      </c>
      <c r="L49" s="7" t="s">
        <v>19</v>
      </c>
      <c r="M49" s="7" t="s">
        <v>19</v>
      </c>
      <c r="N49" s="7" t="s">
        <v>19</v>
      </c>
      <c r="O49" s="7" t="s">
        <v>19</v>
      </c>
      <c r="Q49" s="37">
        <f t="shared" si="14"/>
        <v>0.88556666666666606</v>
      </c>
      <c r="R49" s="35">
        <f t="shared" si="17"/>
        <v>1</v>
      </c>
      <c r="S49" s="38">
        <f t="shared" si="7"/>
        <v>1</v>
      </c>
      <c r="T49" s="38">
        <f t="shared" si="8"/>
        <v>1</v>
      </c>
      <c r="U49" s="38">
        <f t="shared" si="9"/>
        <v>1</v>
      </c>
      <c r="V49" s="38">
        <f t="shared" si="10"/>
        <v>1</v>
      </c>
      <c r="W49" s="38">
        <f t="shared" si="11"/>
        <v>1</v>
      </c>
    </row>
    <row r="50" spans="1:23" x14ac:dyDescent="0.25">
      <c r="A50" s="41">
        <f t="shared" si="12"/>
        <v>0.89598666666666604</v>
      </c>
      <c r="B50" s="43">
        <f t="shared" si="15"/>
        <v>1.6</v>
      </c>
      <c r="C50" s="7">
        <v>1</v>
      </c>
      <c r="D50" s="7">
        <v>2</v>
      </c>
      <c r="E50" s="7">
        <v>2</v>
      </c>
      <c r="F50" s="7">
        <v>2</v>
      </c>
      <c r="G50" s="7">
        <v>1</v>
      </c>
      <c r="I50" s="41">
        <f t="shared" si="13"/>
        <v>0.89598666666666604</v>
      </c>
      <c r="J50" s="43" t="e">
        <f t="shared" si="16"/>
        <v>#DIV/0!</v>
      </c>
      <c r="K50" s="7" t="s">
        <v>19</v>
      </c>
      <c r="L50" s="7" t="s">
        <v>19</v>
      </c>
      <c r="M50" s="7" t="s">
        <v>19</v>
      </c>
      <c r="N50" s="7" t="s">
        <v>19</v>
      </c>
      <c r="O50" s="7" t="s">
        <v>19</v>
      </c>
      <c r="Q50" s="37">
        <f t="shared" si="14"/>
        <v>0.89598666666666604</v>
      </c>
      <c r="R50" s="35">
        <f t="shared" si="17"/>
        <v>1</v>
      </c>
      <c r="S50" s="38">
        <f t="shared" si="7"/>
        <v>1</v>
      </c>
      <c r="T50" s="38">
        <f t="shared" si="8"/>
        <v>1</v>
      </c>
      <c r="U50" s="38">
        <f t="shared" si="9"/>
        <v>1</v>
      </c>
      <c r="V50" s="38">
        <f t="shared" si="10"/>
        <v>1</v>
      </c>
      <c r="W50" s="38">
        <f t="shared" si="11"/>
        <v>1</v>
      </c>
    </row>
    <row r="51" spans="1:23" x14ac:dyDescent="0.25">
      <c r="A51" s="41">
        <f t="shared" si="12"/>
        <v>0.90640666666666603</v>
      </c>
      <c r="B51" s="43">
        <f t="shared" si="15"/>
        <v>2</v>
      </c>
      <c r="C51" s="7">
        <v>2</v>
      </c>
      <c r="D51" s="7">
        <v>3</v>
      </c>
      <c r="E51" s="7">
        <v>2</v>
      </c>
      <c r="F51" s="7">
        <v>2</v>
      </c>
      <c r="G51" s="7">
        <v>1</v>
      </c>
      <c r="I51" s="41">
        <f t="shared" si="13"/>
        <v>0.90640666666666603</v>
      </c>
      <c r="J51" s="43" t="e">
        <f t="shared" si="16"/>
        <v>#DIV/0!</v>
      </c>
      <c r="K51" s="7" t="s">
        <v>19</v>
      </c>
      <c r="L51" s="7" t="s">
        <v>19</v>
      </c>
      <c r="M51" s="7" t="s">
        <v>19</v>
      </c>
      <c r="N51" s="7" t="s">
        <v>19</v>
      </c>
      <c r="O51" s="7" t="s">
        <v>19</v>
      </c>
      <c r="Q51" s="37">
        <f t="shared" si="14"/>
        <v>0.90640666666666603</v>
      </c>
      <c r="R51" s="35">
        <f t="shared" si="17"/>
        <v>1</v>
      </c>
      <c r="S51" s="38">
        <f t="shared" si="7"/>
        <v>1</v>
      </c>
      <c r="T51" s="38">
        <f t="shared" si="8"/>
        <v>1</v>
      </c>
      <c r="U51" s="38">
        <f t="shared" si="9"/>
        <v>1</v>
      </c>
      <c r="V51" s="38">
        <f t="shared" si="10"/>
        <v>1</v>
      </c>
      <c r="W51" s="38">
        <f t="shared" si="11"/>
        <v>1</v>
      </c>
    </row>
    <row r="52" spans="1:23" x14ac:dyDescent="0.25">
      <c r="A52" s="41">
        <f t="shared" si="12"/>
        <v>0.91682666666666601</v>
      </c>
      <c r="B52" s="43">
        <f t="shared" si="15"/>
        <v>1.8</v>
      </c>
      <c r="C52" s="7">
        <v>2</v>
      </c>
      <c r="D52" s="7">
        <v>2</v>
      </c>
      <c r="E52" s="7">
        <v>2</v>
      </c>
      <c r="F52" s="7">
        <v>2</v>
      </c>
      <c r="G52" s="7">
        <v>1</v>
      </c>
      <c r="I52" s="41">
        <f t="shared" si="13"/>
        <v>0.91682666666666601</v>
      </c>
      <c r="J52" s="43" t="e">
        <f t="shared" si="16"/>
        <v>#DIV/0!</v>
      </c>
      <c r="K52" s="7" t="s">
        <v>19</v>
      </c>
      <c r="L52" s="7" t="s">
        <v>19</v>
      </c>
      <c r="M52" s="7" t="s">
        <v>19</v>
      </c>
      <c r="N52" s="7" t="s">
        <v>19</v>
      </c>
      <c r="O52" s="7" t="s">
        <v>19</v>
      </c>
      <c r="Q52" s="37">
        <f t="shared" si="14"/>
        <v>0.91682666666666601</v>
      </c>
      <c r="R52" s="35">
        <f t="shared" si="17"/>
        <v>1</v>
      </c>
      <c r="S52" s="38">
        <f t="shared" si="7"/>
        <v>1</v>
      </c>
      <c r="T52" s="38">
        <f t="shared" si="8"/>
        <v>1</v>
      </c>
      <c r="U52" s="38">
        <f t="shared" si="9"/>
        <v>1</v>
      </c>
      <c r="V52" s="38">
        <f t="shared" si="10"/>
        <v>1</v>
      </c>
      <c r="W52" s="38">
        <f t="shared" si="11"/>
        <v>1</v>
      </c>
    </row>
    <row r="53" spans="1:23" x14ac:dyDescent="0.25">
      <c r="A53" s="41">
        <f t="shared" si="12"/>
        <v>0.927246666666666</v>
      </c>
      <c r="B53" s="43">
        <f t="shared" si="15"/>
        <v>1.8</v>
      </c>
      <c r="C53" s="7">
        <v>2</v>
      </c>
      <c r="D53" s="7">
        <v>2</v>
      </c>
      <c r="E53" s="7">
        <v>2</v>
      </c>
      <c r="F53" s="7">
        <v>2</v>
      </c>
      <c r="G53" s="7">
        <v>1</v>
      </c>
      <c r="I53" s="41">
        <f t="shared" si="13"/>
        <v>0.927246666666666</v>
      </c>
      <c r="J53" s="43" t="e">
        <f t="shared" si="16"/>
        <v>#DIV/0!</v>
      </c>
      <c r="K53" s="7" t="s">
        <v>19</v>
      </c>
      <c r="L53" s="7" t="s">
        <v>19</v>
      </c>
      <c r="M53" s="7" t="s">
        <v>19</v>
      </c>
      <c r="N53" s="7" t="s">
        <v>19</v>
      </c>
      <c r="O53" s="7" t="s">
        <v>19</v>
      </c>
      <c r="Q53" s="37">
        <f t="shared" si="14"/>
        <v>0.927246666666666</v>
      </c>
      <c r="R53" s="35">
        <f t="shared" si="17"/>
        <v>1</v>
      </c>
      <c r="S53" s="38">
        <f t="shared" si="7"/>
        <v>1</v>
      </c>
      <c r="T53" s="38">
        <f t="shared" si="8"/>
        <v>1</v>
      </c>
      <c r="U53" s="38">
        <f t="shared" si="9"/>
        <v>1</v>
      </c>
      <c r="V53" s="38">
        <f t="shared" si="10"/>
        <v>1</v>
      </c>
      <c r="W53" s="38">
        <f t="shared" si="11"/>
        <v>1</v>
      </c>
    </row>
    <row r="54" spans="1:23" x14ac:dyDescent="0.25">
      <c r="A54" s="41">
        <f t="shared" si="12"/>
        <v>0.93766666666666598</v>
      </c>
      <c r="B54" s="43">
        <f t="shared" si="15"/>
        <v>1.8</v>
      </c>
      <c r="C54" s="7">
        <v>2</v>
      </c>
      <c r="D54" s="7">
        <v>2</v>
      </c>
      <c r="E54" s="7">
        <v>2</v>
      </c>
      <c r="F54" s="7">
        <v>2</v>
      </c>
      <c r="G54" s="7">
        <v>1</v>
      </c>
      <c r="I54" s="41">
        <f t="shared" si="13"/>
        <v>0.93766666666666598</v>
      </c>
      <c r="J54" s="43" t="e">
        <f t="shared" si="16"/>
        <v>#DIV/0!</v>
      </c>
      <c r="K54" s="7" t="s">
        <v>19</v>
      </c>
      <c r="L54" s="7" t="s">
        <v>19</v>
      </c>
      <c r="M54" s="7" t="s">
        <v>19</v>
      </c>
      <c r="N54" s="7" t="s">
        <v>19</v>
      </c>
      <c r="O54" s="7" t="s">
        <v>19</v>
      </c>
      <c r="Q54" s="37">
        <f t="shared" si="14"/>
        <v>0.93766666666666598</v>
      </c>
      <c r="R54" s="35">
        <f t="shared" si="17"/>
        <v>1</v>
      </c>
      <c r="S54" s="38">
        <f t="shared" si="7"/>
        <v>1</v>
      </c>
      <c r="T54" s="38">
        <f t="shared" si="8"/>
        <v>1</v>
      </c>
      <c r="U54" s="38">
        <f t="shared" si="9"/>
        <v>1</v>
      </c>
      <c r="V54" s="38">
        <f t="shared" si="10"/>
        <v>1</v>
      </c>
      <c r="W54" s="38">
        <f t="shared" si="11"/>
        <v>1</v>
      </c>
    </row>
    <row r="55" spans="1:23" x14ac:dyDescent="0.25">
      <c r="A55" s="41">
        <f t="shared" si="12"/>
        <v>0.94808666666666597</v>
      </c>
      <c r="B55" s="43">
        <f t="shared" si="15"/>
        <v>1.6</v>
      </c>
      <c r="C55" s="7">
        <v>2</v>
      </c>
      <c r="D55" s="7">
        <v>1</v>
      </c>
      <c r="E55" s="7">
        <v>2</v>
      </c>
      <c r="F55" s="7">
        <v>2</v>
      </c>
      <c r="G55" s="7">
        <v>1</v>
      </c>
      <c r="I55" s="41">
        <f t="shared" si="13"/>
        <v>0.94808666666666597</v>
      </c>
      <c r="J55" s="43" t="e">
        <f t="shared" si="16"/>
        <v>#DIV/0!</v>
      </c>
      <c r="K55" s="7" t="s">
        <v>19</v>
      </c>
      <c r="L55" s="7" t="s">
        <v>19</v>
      </c>
      <c r="M55" s="7" t="s">
        <v>19</v>
      </c>
      <c r="N55" s="7" t="s">
        <v>19</v>
      </c>
      <c r="O55" s="7" t="s">
        <v>19</v>
      </c>
      <c r="Q55" s="37">
        <f t="shared" si="14"/>
        <v>0.94808666666666597</v>
      </c>
      <c r="R55" s="35">
        <f t="shared" si="17"/>
        <v>1</v>
      </c>
      <c r="S55" s="38">
        <f t="shared" si="7"/>
        <v>1</v>
      </c>
      <c r="T55" s="38">
        <f t="shared" si="8"/>
        <v>1</v>
      </c>
      <c r="U55" s="38">
        <f t="shared" si="9"/>
        <v>1</v>
      </c>
      <c r="V55" s="38">
        <f t="shared" si="10"/>
        <v>1</v>
      </c>
      <c r="W55" s="38">
        <f t="shared" si="11"/>
        <v>1</v>
      </c>
    </row>
    <row r="56" spans="1:23" x14ac:dyDescent="0.25">
      <c r="A56" s="41">
        <f t="shared" si="12"/>
        <v>0.95850666666666595</v>
      </c>
      <c r="B56" s="43">
        <f t="shared" si="15"/>
        <v>1.6</v>
      </c>
      <c r="C56" s="7">
        <v>2</v>
      </c>
      <c r="D56" s="7">
        <v>1</v>
      </c>
      <c r="E56" s="7">
        <v>2</v>
      </c>
      <c r="F56" s="7">
        <v>2</v>
      </c>
      <c r="G56" s="7">
        <v>1</v>
      </c>
      <c r="I56" s="41">
        <f t="shared" si="13"/>
        <v>0.95850666666666595</v>
      </c>
      <c r="J56" s="43" t="e">
        <f t="shared" si="16"/>
        <v>#DIV/0!</v>
      </c>
      <c r="K56" s="7" t="s">
        <v>19</v>
      </c>
      <c r="L56" s="7" t="s">
        <v>19</v>
      </c>
      <c r="M56" s="7" t="s">
        <v>19</v>
      </c>
      <c r="N56" s="7" t="s">
        <v>19</v>
      </c>
      <c r="O56" s="7" t="s">
        <v>19</v>
      </c>
      <c r="Q56" s="37">
        <f t="shared" si="14"/>
        <v>0.95850666666666595</v>
      </c>
      <c r="R56" s="35">
        <f t="shared" si="17"/>
        <v>1</v>
      </c>
      <c r="S56" s="38">
        <f t="shared" si="7"/>
        <v>1</v>
      </c>
      <c r="T56" s="38">
        <f t="shared" si="8"/>
        <v>1</v>
      </c>
      <c r="U56" s="38">
        <f t="shared" si="9"/>
        <v>1</v>
      </c>
      <c r="V56" s="38">
        <f t="shared" si="10"/>
        <v>1</v>
      </c>
      <c r="W56" s="38">
        <f t="shared" si="11"/>
        <v>1</v>
      </c>
    </row>
    <row r="57" spans="1:23" x14ac:dyDescent="0.25">
      <c r="A57" s="41">
        <f t="shared" si="12"/>
        <v>0.96892666666666594</v>
      </c>
      <c r="B57" s="43">
        <f t="shared" si="15"/>
        <v>1.6</v>
      </c>
      <c r="C57" s="7">
        <v>2</v>
      </c>
      <c r="D57" s="7">
        <v>1</v>
      </c>
      <c r="E57" s="7">
        <v>2</v>
      </c>
      <c r="F57" s="7">
        <v>2</v>
      </c>
      <c r="G57" s="7">
        <v>1</v>
      </c>
      <c r="I57" s="41">
        <f t="shared" si="13"/>
        <v>0.96892666666666594</v>
      </c>
      <c r="J57" s="43" t="e">
        <f t="shared" si="16"/>
        <v>#DIV/0!</v>
      </c>
      <c r="K57" s="7" t="s">
        <v>19</v>
      </c>
      <c r="L57" s="7" t="s">
        <v>19</v>
      </c>
      <c r="M57" s="7" t="s">
        <v>19</v>
      </c>
      <c r="N57" s="7" t="s">
        <v>19</v>
      </c>
      <c r="O57" s="7" t="s">
        <v>19</v>
      </c>
      <c r="Q57" s="37">
        <f t="shared" si="14"/>
        <v>0.96892666666666594</v>
      </c>
      <c r="R57" s="35">
        <f t="shared" si="17"/>
        <v>1</v>
      </c>
      <c r="S57" s="38">
        <f t="shared" si="7"/>
        <v>1</v>
      </c>
      <c r="T57" s="38">
        <f t="shared" si="8"/>
        <v>1</v>
      </c>
      <c r="U57" s="38">
        <f t="shared" si="9"/>
        <v>1</v>
      </c>
      <c r="V57" s="38">
        <f t="shared" si="10"/>
        <v>1</v>
      </c>
      <c r="W57" s="38">
        <f t="shared" si="11"/>
        <v>1</v>
      </c>
    </row>
    <row r="58" spans="1:23" x14ac:dyDescent="0.25">
      <c r="A58" s="41">
        <f t="shared" si="12"/>
        <v>0.97934666666666592</v>
      </c>
      <c r="B58" s="43">
        <f t="shared" si="15"/>
        <v>1.6</v>
      </c>
      <c r="C58" s="7">
        <v>2</v>
      </c>
      <c r="D58" s="7">
        <v>1</v>
      </c>
      <c r="E58" s="7">
        <v>2</v>
      </c>
      <c r="F58" s="7">
        <v>2</v>
      </c>
      <c r="G58" s="7">
        <v>1</v>
      </c>
      <c r="I58" s="41">
        <f t="shared" si="13"/>
        <v>0.97934666666666592</v>
      </c>
      <c r="J58" s="43" t="e">
        <f t="shared" si="16"/>
        <v>#DIV/0!</v>
      </c>
      <c r="K58" s="7" t="s">
        <v>19</v>
      </c>
      <c r="L58" s="7" t="s">
        <v>19</v>
      </c>
      <c r="M58" s="7" t="s">
        <v>19</v>
      </c>
      <c r="N58" s="7" t="s">
        <v>19</v>
      </c>
      <c r="O58" s="7" t="s">
        <v>19</v>
      </c>
      <c r="Q58" s="37">
        <f t="shared" si="14"/>
        <v>0.97934666666666592</v>
      </c>
      <c r="R58" s="35">
        <f t="shared" si="17"/>
        <v>1</v>
      </c>
      <c r="S58" s="38">
        <f t="shared" si="7"/>
        <v>1</v>
      </c>
      <c r="T58" s="38">
        <f t="shared" si="8"/>
        <v>1</v>
      </c>
      <c r="U58" s="38">
        <f t="shared" si="9"/>
        <v>1</v>
      </c>
      <c r="V58" s="38">
        <f t="shared" si="10"/>
        <v>1</v>
      </c>
      <c r="W58" s="38">
        <f t="shared" si="11"/>
        <v>1</v>
      </c>
    </row>
    <row r="59" spans="1:23" x14ac:dyDescent="0.25">
      <c r="A59" s="41">
        <f t="shared" si="12"/>
        <v>0.98976666666666591</v>
      </c>
      <c r="B59" s="43">
        <f t="shared" si="15"/>
        <v>1.2</v>
      </c>
      <c r="C59" s="7">
        <v>2</v>
      </c>
      <c r="D59" s="7">
        <v>1</v>
      </c>
      <c r="E59" s="7">
        <v>1</v>
      </c>
      <c r="F59" s="7">
        <v>1</v>
      </c>
      <c r="G59" s="7">
        <v>1</v>
      </c>
      <c r="I59" s="41">
        <f t="shared" si="13"/>
        <v>0.98976666666666591</v>
      </c>
      <c r="J59" s="43" t="e">
        <f t="shared" si="16"/>
        <v>#DIV/0!</v>
      </c>
      <c r="K59" s="7" t="s">
        <v>19</v>
      </c>
      <c r="L59" s="7" t="s">
        <v>19</v>
      </c>
      <c r="M59" s="7" t="s">
        <v>19</v>
      </c>
      <c r="N59" s="7" t="s">
        <v>19</v>
      </c>
      <c r="O59" s="7" t="s">
        <v>19</v>
      </c>
      <c r="Q59" s="37">
        <f t="shared" si="14"/>
        <v>0.98976666666666591</v>
      </c>
      <c r="R59" s="35">
        <f t="shared" si="17"/>
        <v>1</v>
      </c>
      <c r="S59" s="38">
        <f t="shared" si="7"/>
        <v>1</v>
      </c>
      <c r="T59" s="38">
        <f t="shared" si="8"/>
        <v>1</v>
      </c>
      <c r="U59" s="38">
        <f t="shared" si="9"/>
        <v>1</v>
      </c>
      <c r="V59" s="38">
        <f t="shared" si="10"/>
        <v>1</v>
      </c>
      <c r="W59" s="38">
        <f t="shared" si="11"/>
        <v>1</v>
      </c>
    </row>
    <row r="60" spans="1:23" x14ac:dyDescent="0.25">
      <c r="A60" s="41">
        <f t="shared" si="12"/>
        <v>1.0001866666666659</v>
      </c>
      <c r="B60" s="43">
        <f t="shared" ref="B60:B63" si="18">AVERAGE(C60:G60)</f>
        <v>1.2</v>
      </c>
      <c r="C60" s="7">
        <v>2</v>
      </c>
      <c r="D60" s="7">
        <v>1</v>
      </c>
      <c r="E60" s="7">
        <v>1</v>
      </c>
      <c r="F60" s="7">
        <v>1</v>
      </c>
      <c r="G60" s="7">
        <v>1</v>
      </c>
      <c r="I60" s="41">
        <f t="shared" si="13"/>
        <v>1.0001866666666659</v>
      </c>
      <c r="J60" s="43" t="e">
        <f t="shared" ref="J60:J63" si="19">AVERAGE(K60:O60)</f>
        <v>#DIV/0!</v>
      </c>
      <c r="K60" s="7" t="s">
        <v>19</v>
      </c>
      <c r="L60" s="7" t="s">
        <v>19</v>
      </c>
      <c r="M60" s="7" t="s">
        <v>19</v>
      </c>
      <c r="N60" s="7" t="s">
        <v>19</v>
      </c>
      <c r="O60" s="7" t="s">
        <v>19</v>
      </c>
      <c r="Q60" s="37">
        <f t="shared" si="14"/>
        <v>1.0001866666666659</v>
      </c>
      <c r="R60" s="35">
        <f t="shared" ref="R60:R63" si="20">AVERAGE(S60:W60)</f>
        <v>1</v>
      </c>
      <c r="S60" s="38">
        <f t="shared" si="7"/>
        <v>1</v>
      </c>
      <c r="T60" s="38">
        <f t="shared" si="8"/>
        <v>1</v>
      </c>
      <c r="U60" s="38">
        <f t="shared" si="9"/>
        <v>1</v>
      </c>
      <c r="V60" s="38">
        <f t="shared" si="10"/>
        <v>1</v>
      </c>
      <c r="W60" s="38">
        <f t="shared" si="11"/>
        <v>1</v>
      </c>
    </row>
    <row r="61" spans="1:23" x14ac:dyDescent="0.25">
      <c r="A61" s="41">
        <f t="shared" si="12"/>
        <v>1.010606666666666</v>
      </c>
      <c r="B61" s="43" t="e">
        <f t="shared" si="18"/>
        <v>#DIV/0!</v>
      </c>
      <c r="C61" s="31"/>
      <c r="D61" s="31"/>
      <c r="E61" s="31"/>
      <c r="F61" s="31"/>
      <c r="G61" s="31"/>
      <c r="I61" s="41">
        <f t="shared" si="13"/>
        <v>1.010606666666666</v>
      </c>
      <c r="J61" s="43" t="e">
        <f t="shared" si="19"/>
        <v>#DIV/0!</v>
      </c>
      <c r="K61" s="31"/>
      <c r="L61" s="31"/>
      <c r="M61" s="31"/>
      <c r="N61" s="31"/>
      <c r="O61" s="31"/>
      <c r="Q61" s="37">
        <f t="shared" si="14"/>
        <v>1.010606666666666</v>
      </c>
      <c r="R61" s="35">
        <f t="shared" si="20"/>
        <v>1</v>
      </c>
      <c r="S61" s="38">
        <f t="shared" si="7"/>
        <v>1</v>
      </c>
      <c r="T61" s="38">
        <f t="shared" si="8"/>
        <v>1</v>
      </c>
      <c r="U61" s="38">
        <f t="shared" si="9"/>
        <v>1</v>
      </c>
      <c r="V61" s="38">
        <f t="shared" si="10"/>
        <v>1</v>
      </c>
      <c r="W61" s="38">
        <f t="shared" si="11"/>
        <v>1</v>
      </c>
    </row>
    <row r="62" spans="1:23" x14ac:dyDescent="0.25">
      <c r="A62" s="41">
        <f t="shared" si="12"/>
        <v>1.0210266666666661</v>
      </c>
      <c r="B62" s="43" t="e">
        <f t="shared" si="18"/>
        <v>#DIV/0!</v>
      </c>
      <c r="C62" s="31"/>
      <c r="D62" s="31"/>
      <c r="E62" s="31"/>
      <c r="F62" s="31"/>
      <c r="G62" s="31"/>
      <c r="I62" s="41">
        <f t="shared" si="13"/>
        <v>1.0210266666666661</v>
      </c>
      <c r="J62" s="43" t="e">
        <f t="shared" si="19"/>
        <v>#DIV/0!</v>
      </c>
      <c r="K62" s="31"/>
      <c r="L62" s="31"/>
      <c r="M62" s="31"/>
      <c r="N62" s="31"/>
      <c r="O62" s="31"/>
      <c r="Q62" s="37">
        <f t="shared" si="14"/>
        <v>1.0210266666666661</v>
      </c>
      <c r="R62" s="35">
        <f t="shared" si="20"/>
        <v>1</v>
      </c>
      <c r="S62" s="38">
        <f t="shared" si="7"/>
        <v>1</v>
      </c>
      <c r="T62" s="38">
        <f t="shared" si="8"/>
        <v>1</v>
      </c>
      <c r="U62" s="38">
        <f t="shared" si="9"/>
        <v>1</v>
      </c>
      <c r="V62" s="38">
        <f t="shared" si="10"/>
        <v>1</v>
      </c>
      <c r="W62" s="38">
        <f t="shared" si="11"/>
        <v>1</v>
      </c>
    </row>
    <row r="63" spans="1:23" x14ac:dyDescent="0.25">
      <c r="A63" s="41">
        <f t="shared" ref="A63" si="21">A62+0.01042</f>
        <v>1.0314466666666662</v>
      </c>
      <c r="B63" s="43" t="e">
        <f t="shared" si="18"/>
        <v>#DIV/0!</v>
      </c>
      <c r="C63" s="31"/>
      <c r="D63" s="31"/>
      <c r="E63" s="31"/>
      <c r="F63" s="31"/>
      <c r="G63" s="31"/>
      <c r="I63" s="41">
        <f t="shared" si="13"/>
        <v>1.0314466666666662</v>
      </c>
      <c r="J63" s="43" t="e">
        <f t="shared" si="19"/>
        <v>#DIV/0!</v>
      </c>
      <c r="K63" s="31"/>
      <c r="L63" s="31"/>
      <c r="M63" s="31"/>
      <c r="N63" s="31"/>
      <c r="O63" s="31"/>
      <c r="Q63" s="37">
        <f t="shared" si="14"/>
        <v>1.0314466666666662</v>
      </c>
      <c r="R63" s="35">
        <f t="shared" si="20"/>
        <v>1</v>
      </c>
      <c r="S63" s="38">
        <f t="shared" si="7"/>
        <v>1</v>
      </c>
      <c r="T63" s="38">
        <f t="shared" si="8"/>
        <v>1</v>
      </c>
      <c r="U63" s="38">
        <f t="shared" si="9"/>
        <v>1</v>
      </c>
      <c r="V63" s="38">
        <f t="shared" si="10"/>
        <v>1</v>
      </c>
      <c r="W63" s="38">
        <f t="shared" si="11"/>
        <v>1</v>
      </c>
    </row>
  </sheetData>
  <sheetProtection password="CC19" sheet="1" objects="1" scenarios="1"/>
  <mergeCells count="3">
    <mergeCell ref="A1:G1"/>
    <mergeCell ref="I1:O1"/>
    <mergeCell ref="Q1:W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opLeftCell="B37" workbookViewId="0">
      <selection activeCell="O4" sqref="O4:O60"/>
    </sheetView>
  </sheetViews>
  <sheetFormatPr defaultRowHeight="15" x14ac:dyDescent="0.25"/>
  <cols>
    <col min="1" max="1" width="11.28515625" style="7" bestFit="1" customWidth="1"/>
    <col min="2" max="2" width="9.140625" style="7"/>
    <col min="3" max="7" width="5.7109375" style="7" customWidth="1"/>
    <col min="8" max="8" width="2.7109375" style="7" customWidth="1"/>
    <col min="9" max="9" width="9.5703125" style="7" bestFit="1" customWidth="1"/>
    <col min="10" max="10" width="9.140625" style="7"/>
    <col min="11" max="15" width="5.7109375" style="7" customWidth="1"/>
    <col min="16" max="16" width="2.7109375" style="7" customWidth="1"/>
    <col min="17" max="17" width="9.5703125" style="7" bestFit="1" customWidth="1"/>
    <col min="18" max="18" width="9.140625" style="7"/>
    <col min="19" max="23" width="5.7109375" style="7" customWidth="1"/>
    <col min="24" max="16384" width="9.140625" style="7"/>
  </cols>
  <sheetData>
    <row r="1" spans="1:23" ht="18.75" x14ac:dyDescent="0.3">
      <c r="A1" s="216" t="s">
        <v>1</v>
      </c>
      <c r="B1" s="217"/>
      <c r="C1" s="217"/>
      <c r="D1" s="217"/>
      <c r="E1" s="217"/>
      <c r="F1" s="217"/>
      <c r="G1" s="217"/>
      <c r="H1" s="29"/>
      <c r="I1" s="218" t="s">
        <v>7</v>
      </c>
      <c r="J1" s="219"/>
      <c r="K1" s="219"/>
      <c r="L1" s="219"/>
      <c r="M1" s="219"/>
      <c r="N1" s="219"/>
      <c r="O1" s="219"/>
      <c r="Q1" s="220" t="s">
        <v>18</v>
      </c>
      <c r="R1" s="221"/>
      <c r="S1" s="221"/>
      <c r="T1" s="221"/>
      <c r="U1" s="221"/>
      <c r="V1" s="221"/>
      <c r="W1" s="221"/>
    </row>
    <row r="2" spans="1:23" x14ac:dyDescent="0.25"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K2" s="7" t="s">
        <v>2</v>
      </c>
      <c r="L2" s="7" t="s">
        <v>3</v>
      </c>
      <c r="M2" s="7" t="s">
        <v>4</v>
      </c>
      <c r="N2" s="7" t="s">
        <v>5</v>
      </c>
      <c r="O2" s="7" t="s">
        <v>6</v>
      </c>
      <c r="Q2" s="33"/>
      <c r="R2" s="33"/>
      <c r="S2" s="33" t="s">
        <v>2</v>
      </c>
      <c r="T2" s="33" t="s">
        <v>3</v>
      </c>
      <c r="U2" s="33" t="s">
        <v>4</v>
      </c>
      <c r="V2" s="33" t="s">
        <v>5</v>
      </c>
      <c r="W2" s="33" t="s">
        <v>6</v>
      </c>
    </row>
    <row r="3" spans="1:23" ht="18" customHeight="1" x14ac:dyDescent="0.25">
      <c r="A3" s="13"/>
      <c r="B3" s="43" t="s">
        <v>0</v>
      </c>
      <c r="C3" s="42">
        <f ca="1">Mon!C3+2</f>
        <v>43152</v>
      </c>
      <c r="D3" s="42">
        <f ca="1">C3+7</f>
        <v>43159</v>
      </c>
      <c r="E3" s="42">
        <f t="shared" ref="E3:G3" ca="1" si="0">D3+7</f>
        <v>43166</v>
      </c>
      <c r="F3" s="42">
        <f t="shared" ca="1" si="0"/>
        <v>43173</v>
      </c>
      <c r="G3" s="42">
        <f t="shared" ca="1" si="0"/>
        <v>43180</v>
      </c>
      <c r="I3" s="13"/>
      <c r="J3" s="43" t="s">
        <v>0</v>
      </c>
      <c r="K3" s="42">
        <f ca="1">C3</f>
        <v>43152</v>
      </c>
      <c r="L3" s="42">
        <f ca="1">K3+7</f>
        <v>43159</v>
      </c>
      <c r="M3" s="42">
        <f t="shared" ref="M3:O3" ca="1" si="1">L3+7</f>
        <v>43166</v>
      </c>
      <c r="N3" s="42">
        <f t="shared" ca="1" si="1"/>
        <v>43173</v>
      </c>
      <c r="O3" s="42">
        <f t="shared" ca="1" si="1"/>
        <v>43180</v>
      </c>
      <c r="Q3" s="34"/>
      <c r="R3" s="35" t="s">
        <v>0</v>
      </c>
      <c r="S3" s="36">
        <f ca="1">C3</f>
        <v>43152</v>
      </c>
      <c r="T3" s="36">
        <f ca="1">S3+7</f>
        <v>43159</v>
      </c>
      <c r="U3" s="36">
        <f t="shared" ref="U3:W3" ca="1" si="2">T3+7</f>
        <v>43166</v>
      </c>
      <c r="V3" s="36">
        <f t="shared" ca="1" si="2"/>
        <v>43173</v>
      </c>
      <c r="W3" s="36">
        <f t="shared" ca="1" si="2"/>
        <v>43180</v>
      </c>
    </row>
    <row r="4" spans="1:23" x14ac:dyDescent="0.25">
      <c r="A4" s="41">
        <v>0.41666666666666669</v>
      </c>
      <c r="B4" s="43">
        <f t="shared" ref="B4:B27" si="3">AVERAGE(C4:G4)</f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I4" s="41">
        <v>0.41666666666666669</v>
      </c>
      <c r="J4" s="43" t="e">
        <f t="shared" ref="J4:J27" si="4">AVERAGE(K4:O4)</f>
        <v>#DIV/0!</v>
      </c>
      <c r="K4" s="7" t="s">
        <v>19</v>
      </c>
      <c r="L4" s="7" t="s">
        <v>19</v>
      </c>
      <c r="M4" s="7" t="s">
        <v>19</v>
      </c>
      <c r="N4" s="7" t="s">
        <v>19</v>
      </c>
      <c r="O4" s="7" t="s">
        <v>19</v>
      </c>
      <c r="Q4" s="37">
        <v>0.41666666666666669</v>
      </c>
      <c r="R4" s="35">
        <f t="shared" ref="R4:R27" si="5">AVERAGE(S4:W4)</f>
        <v>1</v>
      </c>
      <c r="S4" s="38">
        <f>IFERROR(((K4*0.85)+1),1)</f>
        <v>1</v>
      </c>
      <c r="T4" s="38">
        <f t="shared" ref="T4:W4" si="6">IFERROR(((L4*0.85)+1),1)</f>
        <v>1</v>
      </c>
      <c r="U4" s="38">
        <f t="shared" si="6"/>
        <v>1</v>
      </c>
      <c r="V4" s="38">
        <f t="shared" si="6"/>
        <v>1</v>
      </c>
      <c r="W4" s="38">
        <f t="shared" si="6"/>
        <v>1</v>
      </c>
    </row>
    <row r="5" spans="1:23" x14ac:dyDescent="0.25">
      <c r="A5" s="41">
        <f>A4+0.01042</f>
        <v>0.42708666666666667</v>
      </c>
      <c r="B5" s="43">
        <f t="shared" si="3"/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I5" s="41">
        <f>I4+0.01042</f>
        <v>0.42708666666666667</v>
      </c>
      <c r="J5" s="43" t="e">
        <f t="shared" si="4"/>
        <v>#DIV/0!</v>
      </c>
      <c r="K5" s="7" t="s">
        <v>19</v>
      </c>
      <c r="L5" s="7" t="s">
        <v>19</v>
      </c>
      <c r="M5" s="7" t="s">
        <v>19</v>
      </c>
      <c r="N5" s="7" t="s">
        <v>19</v>
      </c>
      <c r="O5" s="7" t="s">
        <v>19</v>
      </c>
      <c r="Q5" s="37">
        <f>Q4+0.01042</f>
        <v>0.42708666666666667</v>
      </c>
      <c r="R5" s="35">
        <f t="shared" si="5"/>
        <v>1</v>
      </c>
      <c r="S5" s="38">
        <f t="shared" ref="S5:S63" si="7">IFERROR(((K5*0.85)+1),1)</f>
        <v>1</v>
      </c>
      <c r="T5" s="38">
        <f t="shared" ref="T5:T63" si="8">IFERROR(((L5*0.85)+1),1)</f>
        <v>1</v>
      </c>
      <c r="U5" s="38">
        <f t="shared" ref="U5:U63" si="9">IFERROR(((M5*0.85)+1),1)</f>
        <v>1</v>
      </c>
      <c r="V5" s="38">
        <f t="shared" ref="V5:V63" si="10">IFERROR(((N5*0.85)+1),1)</f>
        <v>1</v>
      </c>
      <c r="W5" s="38">
        <f t="shared" ref="W5:W63" si="11">IFERROR(((O5*0.85)+1),1)</f>
        <v>1</v>
      </c>
    </row>
    <row r="6" spans="1:23" x14ac:dyDescent="0.25">
      <c r="A6" s="41">
        <f t="shared" ref="A6:A63" si="12">A5+0.01042</f>
        <v>0.43750666666666665</v>
      </c>
      <c r="B6" s="43">
        <f t="shared" si="3"/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I6" s="41">
        <f t="shared" ref="I6:I63" si="13">I5+0.01042</f>
        <v>0.43750666666666665</v>
      </c>
      <c r="J6" s="43" t="e">
        <f t="shared" si="4"/>
        <v>#DIV/0!</v>
      </c>
      <c r="K6" s="7" t="s">
        <v>19</v>
      </c>
      <c r="L6" s="7" t="s">
        <v>19</v>
      </c>
      <c r="M6" s="7" t="s">
        <v>19</v>
      </c>
      <c r="N6" s="7" t="s">
        <v>19</v>
      </c>
      <c r="O6" s="7" t="s">
        <v>19</v>
      </c>
      <c r="Q6" s="37">
        <f t="shared" ref="Q6:Q63" si="14">Q5+0.01042</f>
        <v>0.43750666666666665</v>
      </c>
      <c r="R6" s="35">
        <f t="shared" si="5"/>
        <v>1</v>
      </c>
      <c r="S6" s="38">
        <f t="shared" si="7"/>
        <v>1</v>
      </c>
      <c r="T6" s="38">
        <f t="shared" si="8"/>
        <v>1</v>
      </c>
      <c r="U6" s="38">
        <f t="shared" si="9"/>
        <v>1</v>
      </c>
      <c r="V6" s="38">
        <f t="shared" si="10"/>
        <v>1</v>
      </c>
      <c r="W6" s="38">
        <f t="shared" si="11"/>
        <v>1</v>
      </c>
    </row>
    <row r="7" spans="1:23" x14ac:dyDescent="0.25">
      <c r="A7" s="41">
        <f t="shared" si="12"/>
        <v>0.44792666666666664</v>
      </c>
      <c r="B7" s="43">
        <f t="shared" si="3"/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I7" s="41">
        <f t="shared" si="13"/>
        <v>0.44792666666666664</v>
      </c>
      <c r="J7" s="43" t="e">
        <f t="shared" si="4"/>
        <v>#DIV/0!</v>
      </c>
      <c r="K7" s="7" t="s">
        <v>19</v>
      </c>
      <c r="L7" s="7" t="s">
        <v>19</v>
      </c>
      <c r="M7" s="7" t="s">
        <v>19</v>
      </c>
      <c r="N7" s="7" t="s">
        <v>19</v>
      </c>
      <c r="O7" s="7" t="s">
        <v>19</v>
      </c>
      <c r="Q7" s="37">
        <f t="shared" si="14"/>
        <v>0.44792666666666664</v>
      </c>
      <c r="R7" s="35">
        <f t="shared" si="5"/>
        <v>1</v>
      </c>
      <c r="S7" s="38">
        <f t="shared" si="7"/>
        <v>1</v>
      </c>
      <c r="T7" s="38">
        <f t="shared" si="8"/>
        <v>1</v>
      </c>
      <c r="U7" s="38">
        <f t="shared" si="9"/>
        <v>1</v>
      </c>
      <c r="V7" s="38">
        <f t="shared" si="10"/>
        <v>1</v>
      </c>
      <c r="W7" s="38">
        <f t="shared" si="11"/>
        <v>1</v>
      </c>
    </row>
    <row r="8" spans="1:23" x14ac:dyDescent="0.25">
      <c r="A8" s="41">
        <f t="shared" si="12"/>
        <v>0.45834666666666662</v>
      </c>
      <c r="B8" s="43">
        <f t="shared" si="3"/>
        <v>1.4</v>
      </c>
      <c r="C8" s="7">
        <v>1</v>
      </c>
      <c r="D8" s="7">
        <v>2</v>
      </c>
      <c r="E8" s="7">
        <v>1</v>
      </c>
      <c r="F8" s="7">
        <v>1</v>
      </c>
      <c r="G8" s="7">
        <v>2</v>
      </c>
      <c r="I8" s="41">
        <f t="shared" si="13"/>
        <v>0.45834666666666662</v>
      </c>
      <c r="J8" s="43" t="e">
        <f t="shared" si="4"/>
        <v>#DIV/0!</v>
      </c>
      <c r="K8" s="7" t="s">
        <v>19</v>
      </c>
      <c r="L8" s="7" t="s">
        <v>19</v>
      </c>
      <c r="M8" s="7" t="s">
        <v>19</v>
      </c>
      <c r="N8" s="7" t="s">
        <v>19</v>
      </c>
      <c r="O8" s="7" t="s">
        <v>19</v>
      </c>
      <c r="Q8" s="37">
        <f t="shared" si="14"/>
        <v>0.45834666666666662</v>
      </c>
      <c r="R8" s="35">
        <f t="shared" si="5"/>
        <v>1</v>
      </c>
      <c r="S8" s="38">
        <f t="shared" si="7"/>
        <v>1</v>
      </c>
      <c r="T8" s="38">
        <f t="shared" si="8"/>
        <v>1</v>
      </c>
      <c r="U8" s="38">
        <f t="shared" si="9"/>
        <v>1</v>
      </c>
      <c r="V8" s="38">
        <f t="shared" si="10"/>
        <v>1</v>
      </c>
      <c r="W8" s="38">
        <f t="shared" si="11"/>
        <v>1</v>
      </c>
    </row>
    <row r="9" spans="1:23" x14ac:dyDescent="0.25">
      <c r="A9" s="41">
        <f t="shared" si="12"/>
        <v>0.46876666666666661</v>
      </c>
      <c r="B9" s="43">
        <f t="shared" si="3"/>
        <v>1.4</v>
      </c>
      <c r="C9" s="7">
        <v>1</v>
      </c>
      <c r="D9" s="7">
        <v>2</v>
      </c>
      <c r="E9" s="7">
        <v>1</v>
      </c>
      <c r="F9" s="7">
        <v>1</v>
      </c>
      <c r="G9" s="7">
        <v>2</v>
      </c>
      <c r="I9" s="41">
        <f t="shared" si="13"/>
        <v>0.46876666666666661</v>
      </c>
      <c r="J9" s="43" t="e">
        <f t="shared" si="4"/>
        <v>#DIV/0!</v>
      </c>
      <c r="K9" s="7" t="s">
        <v>19</v>
      </c>
      <c r="L9" s="7" t="s">
        <v>19</v>
      </c>
      <c r="M9" s="7" t="s">
        <v>19</v>
      </c>
      <c r="N9" s="7" t="s">
        <v>19</v>
      </c>
      <c r="O9" s="7" t="s">
        <v>19</v>
      </c>
      <c r="Q9" s="37">
        <f t="shared" si="14"/>
        <v>0.46876666666666661</v>
      </c>
      <c r="R9" s="35">
        <f t="shared" si="5"/>
        <v>1</v>
      </c>
      <c r="S9" s="38">
        <f t="shared" si="7"/>
        <v>1</v>
      </c>
      <c r="T9" s="38">
        <f t="shared" si="8"/>
        <v>1</v>
      </c>
      <c r="U9" s="38">
        <f t="shared" si="9"/>
        <v>1</v>
      </c>
      <c r="V9" s="38">
        <f t="shared" si="10"/>
        <v>1</v>
      </c>
      <c r="W9" s="38">
        <f t="shared" si="11"/>
        <v>1</v>
      </c>
    </row>
    <row r="10" spans="1:23" x14ac:dyDescent="0.25">
      <c r="A10" s="41">
        <f t="shared" si="12"/>
        <v>0.47918666666666659</v>
      </c>
      <c r="B10" s="43">
        <f t="shared" si="3"/>
        <v>1.8</v>
      </c>
      <c r="C10" s="7">
        <v>1</v>
      </c>
      <c r="D10" s="7">
        <v>2</v>
      </c>
      <c r="E10" s="7">
        <v>2</v>
      </c>
      <c r="F10" s="7">
        <v>2</v>
      </c>
      <c r="G10" s="7">
        <v>2</v>
      </c>
      <c r="I10" s="41">
        <f t="shared" si="13"/>
        <v>0.47918666666666659</v>
      </c>
      <c r="J10" s="43" t="e">
        <f t="shared" si="4"/>
        <v>#DIV/0!</v>
      </c>
      <c r="K10" s="7" t="s">
        <v>19</v>
      </c>
      <c r="L10" s="7" t="s">
        <v>19</v>
      </c>
      <c r="M10" s="7" t="s">
        <v>19</v>
      </c>
      <c r="N10" s="7" t="s">
        <v>19</v>
      </c>
      <c r="O10" s="7" t="s">
        <v>19</v>
      </c>
      <c r="Q10" s="37">
        <f t="shared" si="14"/>
        <v>0.47918666666666659</v>
      </c>
      <c r="R10" s="35">
        <f t="shared" si="5"/>
        <v>1</v>
      </c>
      <c r="S10" s="38">
        <f t="shared" si="7"/>
        <v>1</v>
      </c>
      <c r="T10" s="38">
        <f t="shared" si="8"/>
        <v>1</v>
      </c>
      <c r="U10" s="38">
        <f t="shared" si="9"/>
        <v>1</v>
      </c>
      <c r="V10" s="38">
        <f t="shared" si="10"/>
        <v>1</v>
      </c>
      <c r="W10" s="38">
        <f t="shared" si="11"/>
        <v>1</v>
      </c>
    </row>
    <row r="11" spans="1:23" x14ac:dyDescent="0.25">
      <c r="A11" s="41">
        <f t="shared" si="12"/>
        <v>0.48960666666666658</v>
      </c>
      <c r="B11" s="43">
        <f t="shared" si="3"/>
        <v>2</v>
      </c>
      <c r="C11" s="7">
        <v>2</v>
      </c>
      <c r="D11" s="7">
        <v>2</v>
      </c>
      <c r="E11" s="7">
        <v>2</v>
      </c>
      <c r="F11" s="7">
        <v>2</v>
      </c>
      <c r="G11" s="7">
        <v>2</v>
      </c>
      <c r="I11" s="41">
        <f t="shared" si="13"/>
        <v>0.48960666666666658</v>
      </c>
      <c r="J11" s="43" t="e">
        <f t="shared" si="4"/>
        <v>#DIV/0!</v>
      </c>
      <c r="K11" s="7" t="s">
        <v>19</v>
      </c>
      <c r="L11" s="7" t="s">
        <v>19</v>
      </c>
      <c r="M11" s="7" t="s">
        <v>19</v>
      </c>
      <c r="N11" s="7" t="s">
        <v>19</v>
      </c>
      <c r="O11" s="7" t="s">
        <v>19</v>
      </c>
      <c r="Q11" s="37">
        <f t="shared" si="14"/>
        <v>0.48960666666666658</v>
      </c>
      <c r="R11" s="35">
        <f t="shared" si="5"/>
        <v>1</v>
      </c>
      <c r="S11" s="38">
        <f t="shared" si="7"/>
        <v>1</v>
      </c>
      <c r="T11" s="38">
        <f t="shared" si="8"/>
        <v>1</v>
      </c>
      <c r="U11" s="38">
        <f t="shared" si="9"/>
        <v>1</v>
      </c>
      <c r="V11" s="38">
        <f t="shared" si="10"/>
        <v>1</v>
      </c>
      <c r="W11" s="38">
        <f t="shared" si="11"/>
        <v>1</v>
      </c>
    </row>
    <row r="12" spans="1:23" x14ac:dyDescent="0.25">
      <c r="A12" s="41">
        <f t="shared" si="12"/>
        <v>0.50002666666666662</v>
      </c>
      <c r="B12" s="43">
        <f t="shared" si="3"/>
        <v>2</v>
      </c>
      <c r="C12" s="7">
        <v>2</v>
      </c>
      <c r="D12" s="7">
        <v>2</v>
      </c>
      <c r="E12" s="7">
        <v>2</v>
      </c>
      <c r="F12" s="7">
        <v>2</v>
      </c>
      <c r="G12" s="7">
        <v>2</v>
      </c>
      <c r="I12" s="41">
        <f t="shared" si="13"/>
        <v>0.50002666666666662</v>
      </c>
      <c r="J12" s="43" t="e">
        <f t="shared" si="4"/>
        <v>#DIV/0!</v>
      </c>
      <c r="K12" s="7" t="s">
        <v>19</v>
      </c>
      <c r="L12" s="7" t="s">
        <v>19</v>
      </c>
      <c r="M12" s="7" t="s">
        <v>19</v>
      </c>
      <c r="N12" s="7" t="s">
        <v>19</v>
      </c>
      <c r="O12" s="7" t="s">
        <v>19</v>
      </c>
      <c r="Q12" s="37">
        <f t="shared" si="14"/>
        <v>0.50002666666666662</v>
      </c>
      <c r="R12" s="35">
        <f t="shared" si="5"/>
        <v>1</v>
      </c>
      <c r="S12" s="38">
        <f t="shared" si="7"/>
        <v>1</v>
      </c>
      <c r="T12" s="38">
        <f t="shared" si="8"/>
        <v>1</v>
      </c>
      <c r="U12" s="38">
        <f t="shared" si="9"/>
        <v>1</v>
      </c>
      <c r="V12" s="38">
        <f t="shared" si="10"/>
        <v>1</v>
      </c>
      <c r="W12" s="38">
        <f t="shared" si="11"/>
        <v>1</v>
      </c>
    </row>
    <row r="13" spans="1:23" x14ac:dyDescent="0.25">
      <c r="A13" s="41">
        <f t="shared" si="12"/>
        <v>0.5104466666666666</v>
      </c>
      <c r="B13" s="43">
        <f t="shared" si="3"/>
        <v>2</v>
      </c>
      <c r="C13" s="7">
        <v>2</v>
      </c>
      <c r="D13" s="7">
        <v>2</v>
      </c>
      <c r="E13" s="7">
        <v>2</v>
      </c>
      <c r="F13" s="7">
        <v>2</v>
      </c>
      <c r="G13" s="7">
        <v>2</v>
      </c>
      <c r="I13" s="41">
        <f t="shared" si="13"/>
        <v>0.5104466666666666</v>
      </c>
      <c r="J13" s="43" t="e">
        <f t="shared" si="4"/>
        <v>#DIV/0!</v>
      </c>
      <c r="K13" s="7" t="s">
        <v>19</v>
      </c>
      <c r="L13" s="7" t="s">
        <v>19</v>
      </c>
      <c r="M13" s="7" t="s">
        <v>19</v>
      </c>
      <c r="N13" s="7" t="s">
        <v>19</v>
      </c>
      <c r="O13" s="7" t="s">
        <v>19</v>
      </c>
      <c r="Q13" s="37">
        <f t="shared" si="14"/>
        <v>0.5104466666666666</v>
      </c>
      <c r="R13" s="35">
        <f t="shared" si="5"/>
        <v>1</v>
      </c>
      <c r="S13" s="38">
        <f t="shared" si="7"/>
        <v>1</v>
      </c>
      <c r="T13" s="38">
        <f t="shared" si="8"/>
        <v>1</v>
      </c>
      <c r="U13" s="38">
        <f t="shared" si="9"/>
        <v>1</v>
      </c>
      <c r="V13" s="38">
        <f t="shared" si="10"/>
        <v>1</v>
      </c>
      <c r="W13" s="38">
        <f t="shared" si="11"/>
        <v>1</v>
      </c>
    </row>
    <row r="14" spans="1:23" x14ac:dyDescent="0.25">
      <c r="A14" s="41">
        <f t="shared" si="12"/>
        <v>0.52086666666666659</v>
      </c>
      <c r="B14" s="43">
        <f t="shared" si="3"/>
        <v>2.2000000000000002</v>
      </c>
      <c r="C14" s="7">
        <v>2</v>
      </c>
      <c r="D14" s="7">
        <v>3</v>
      </c>
      <c r="E14" s="7">
        <v>2</v>
      </c>
      <c r="F14" s="7">
        <v>2</v>
      </c>
      <c r="G14" s="7">
        <v>2</v>
      </c>
      <c r="I14" s="41">
        <f t="shared" si="13"/>
        <v>0.52086666666666659</v>
      </c>
      <c r="J14" s="43" t="e">
        <f t="shared" si="4"/>
        <v>#DIV/0!</v>
      </c>
      <c r="K14" s="7" t="s">
        <v>19</v>
      </c>
      <c r="L14" s="7" t="s">
        <v>19</v>
      </c>
      <c r="M14" s="7" t="s">
        <v>19</v>
      </c>
      <c r="N14" s="7" t="s">
        <v>19</v>
      </c>
      <c r="O14" s="7" t="s">
        <v>19</v>
      </c>
      <c r="Q14" s="37">
        <f t="shared" si="14"/>
        <v>0.52086666666666659</v>
      </c>
      <c r="R14" s="35">
        <f t="shared" si="5"/>
        <v>1</v>
      </c>
      <c r="S14" s="38">
        <f t="shared" si="7"/>
        <v>1</v>
      </c>
      <c r="T14" s="38">
        <f t="shared" si="8"/>
        <v>1</v>
      </c>
      <c r="U14" s="38">
        <f t="shared" si="9"/>
        <v>1</v>
      </c>
      <c r="V14" s="38">
        <f t="shared" si="10"/>
        <v>1</v>
      </c>
      <c r="W14" s="38">
        <f t="shared" si="11"/>
        <v>1</v>
      </c>
    </row>
    <row r="15" spans="1:23" x14ac:dyDescent="0.25">
      <c r="A15" s="41">
        <f t="shared" si="12"/>
        <v>0.53128666666666657</v>
      </c>
      <c r="B15" s="43">
        <f t="shared" si="3"/>
        <v>2</v>
      </c>
      <c r="C15" s="7">
        <v>2</v>
      </c>
      <c r="D15" s="7">
        <v>3</v>
      </c>
      <c r="E15" s="7">
        <v>2</v>
      </c>
      <c r="F15" s="7">
        <v>2</v>
      </c>
      <c r="G15" s="7">
        <v>1</v>
      </c>
      <c r="I15" s="41">
        <f t="shared" si="13"/>
        <v>0.53128666666666657</v>
      </c>
      <c r="J15" s="43" t="e">
        <f t="shared" si="4"/>
        <v>#DIV/0!</v>
      </c>
      <c r="K15" s="7" t="s">
        <v>19</v>
      </c>
      <c r="L15" s="7" t="s">
        <v>19</v>
      </c>
      <c r="M15" s="7" t="s">
        <v>19</v>
      </c>
      <c r="N15" s="7" t="s">
        <v>19</v>
      </c>
      <c r="O15" s="7" t="s">
        <v>19</v>
      </c>
      <c r="Q15" s="37">
        <f t="shared" si="14"/>
        <v>0.53128666666666657</v>
      </c>
      <c r="R15" s="35">
        <f t="shared" si="5"/>
        <v>1</v>
      </c>
      <c r="S15" s="38">
        <f t="shared" si="7"/>
        <v>1</v>
      </c>
      <c r="T15" s="38">
        <f t="shared" si="8"/>
        <v>1</v>
      </c>
      <c r="U15" s="38">
        <f t="shared" si="9"/>
        <v>1</v>
      </c>
      <c r="V15" s="38">
        <f t="shared" si="10"/>
        <v>1</v>
      </c>
      <c r="W15" s="38">
        <f t="shared" si="11"/>
        <v>1</v>
      </c>
    </row>
    <row r="16" spans="1:23" x14ac:dyDescent="0.25">
      <c r="A16" s="41">
        <f t="shared" si="12"/>
        <v>0.54170666666666656</v>
      </c>
      <c r="B16" s="43">
        <f t="shared" si="3"/>
        <v>1.8</v>
      </c>
      <c r="C16" s="7">
        <v>1</v>
      </c>
      <c r="D16" s="7">
        <v>3</v>
      </c>
      <c r="E16" s="7">
        <v>2</v>
      </c>
      <c r="F16" s="7">
        <v>2</v>
      </c>
      <c r="G16" s="7">
        <v>1</v>
      </c>
      <c r="I16" s="41">
        <f t="shared" si="13"/>
        <v>0.54170666666666656</v>
      </c>
      <c r="J16" s="43" t="e">
        <f t="shared" si="4"/>
        <v>#DIV/0!</v>
      </c>
      <c r="K16" s="7" t="s">
        <v>19</v>
      </c>
      <c r="L16" s="7" t="s">
        <v>19</v>
      </c>
      <c r="M16" s="7" t="s">
        <v>19</v>
      </c>
      <c r="N16" s="7" t="s">
        <v>19</v>
      </c>
      <c r="O16" s="7" t="s">
        <v>19</v>
      </c>
      <c r="Q16" s="37">
        <f t="shared" si="14"/>
        <v>0.54170666666666656</v>
      </c>
      <c r="R16" s="35">
        <f t="shared" si="5"/>
        <v>1</v>
      </c>
      <c r="S16" s="38">
        <f t="shared" si="7"/>
        <v>1</v>
      </c>
      <c r="T16" s="38">
        <f t="shared" si="8"/>
        <v>1</v>
      </c>
      <c r="U16" s="38">
        <f t="shared" si="9"/>
        <v>1</v>
      </c>
      <c r="V16" s="38">
        <f t="shared" si="10"/>
        <v>1</v>
      </c>
      <c r="W16" s="38">
        <f t="shared" si="11"/>
        <v>1</v>
      </c>
    </row>
    <row r="17" spans="1:23" x14ac:dyDescent="0.25">
      <c r="A17" s="41">
        <f t="shared" si="12"/>
        <v>0.55212666666666654</v>
      </c>
      <c r="B17" s="43">
        <f t="shared" si="3"/>
        <v>1.2</v>
      </c>
      <c r="C17" s="7">
        <v>1</v>
      </c>
      <c r="D17" s="7">
        <v>2</v>
      </c>
      <c r="E17" s="7">
        <v>1</v>
      </c>
      <c r="F17" s="7">
        <v>1</v>
      </c>
      <c r="G17" s="7">
        <v>1</v>
      </c>
      <c r="I17" s="41">
        <f t="shared" si="13"/>
        <v>0.55212666666666654</v>
      </c>
      <c r="J17" s="43" t="e">
        <f t="shared" si="4"/>
        <v>#DIV/0!</v>
      </c>
      <c r="K17" s="7" t="s">
        <v>19</v>
      </c>
      <c r="L17" s="7" t="s">
        <v>19</v>
      </c>
      <c r="M17" s="7" t="s">
        <v>19</v>
      </c>
      <c r="N17" s="7" t="s">
        <v>19</v>
      </c>
      <c r="O17" s="7" t="s">
        <v>19</v>
      </c>
      <c r="Q17" s="37">
        <f t="shared" si="14"/>
        <v>0.55212666666666654</v>
      </c>
      <c r="R17" s="35">
        <f t="shared" si="5"/>
        <v>1</v>
      </c>
      <c r="S17" s="38">
        <f t="shared" si="7"/>
        <v>1</v>
      </c>
      <c r="T17" s="38">
        <f t="shared" si="8"/>
        <v>1</v>
      </c>
      <c r="U17" s="38">
        <f t="shared" si="9"/>
        <v>1</v>
      </c>
      <c r="V17" s="38">
        <f t="shared" si="10"/>
        <v>1</v>
      </c>
      <c r="W17" s="38">
        <f t="shared" si="11"/>
        <v>1</v>
      </c>
    </row>
    <row r="18" spans="1:23" x14ac:dyDescent="0.25">
      <c r="A18" s="41">
        <f t="shared" si="12"/>
        <v>0.56254666666666653</v>
      </c>
      <c r="B18" s="43">
        <f t="shared" si="3"/>
        <v>1.4</v>
      </c>
      <c r="C18" s="7">
        <v>2</v>
      </c>
      <c r="D18" s="7">
        <v>2</v>
      </c>
      <c r="E18" s="7">
        <v>1</v>
      </c>
      <c r="F18" s="7">
        <v>1</v>
      </c>
      <c r="G18" s="7">
        <v>1</v>
      </c>
      <c r="I18" s="41">
        <f t="shared" si="13"/>
        <v>0.56254666666666653</v>
      </c>
      <c r="J18" s="43" t="e">
        <f t="shared" si="4"/>
        <v>#DIV/0!</v>
      </c>
      <c r="K18" s="7" t="s">
        <v>19</v>
      </c>
      <c r="L18" s="7" t="s">
        <v>19</v>
      </c>
      <c r="M18" s="7" t="s">
        <v>19</v>
      </c>
      <c r="N18" s="7" t="s">
        <v>19</v>
      </c>
      <c r="O18" s="7" t="s">
        <v>19</v>
      </c>
      <c r="Q18" s="37">
        <f t="shared" si="14"/>
        <v>0.56254666666666653</v>
      </c>
      <c r="R18" s="35">
        <f t="shared" si="5"/>
        <v>1</v>
      </c>
      <c r="S18" s="38">
        <f t="shared" si="7"/>
        <v>1</v>
      </c>
      <c r="T18" s="38">
        <f t="shared" si="8"/>
        <v>1</v>
      </c>
      <c r="U18" s="38">
        <f t="shared" si="9"/>
        <v>1</v>
      </c>
      <c r="V18" s="38">
        <f t="shared" si="10"/>
        <v>1</v>
      </c>
      <c r="W18" s="38">
        <f t="shared" si="11"/>
        <v>1</v>
      </c>
    </row>
    <row r="19" spans="1:23" x14ac:dyDescent="0.25">
      <c r="A19" s="41">
        <f t="shared" si="12"/>
        <v>0.57296666666666651</v>
      </c>
      <c r="B19" s="43">
        <f t="shared" si="3"/>
        <v>1.4</v>
      </c>
      <c r="C19" s="7">
        <v>2</v>
      </c>
      <c r="D19" s="7">
        <v>2</v>
      </c>
      <c r="E19" s="7">
        <v>1</v>
      </c>
      <c r="F19" s="7">
        <v>1</v>
      </c>
      <c r="G19" s="7">
        <v>1</v>
      </c>
      <c r="I19" s="41">
        <f t="shared" si="13"/>
        <v>0.57296666666666651</v>
      </c>
      <c r="J19" s="43" t="e">
        <f t="shared" si="4"/>
        <v>#DIV/0!</v>
      </c>
      <c r="K19" s="7" t="s">
        <v>19</v>
      </c>
      <c r="L19" s="7" t="s">
        <v>19</v>
      </c>
      <c r="M19" s="7" t="s">
        <v>19</v>
      </c>
      <c r="N19" s="7" t="s">
        <v>19</v>
      </c>
      <c r="O19" s="7" t="s">
        <v>19</v>
      </c>
      <c r="Q19" s="37">
        <f t="shared" si="14"/>
        <v>0.57296666666666651</v>
      </c>
      <c r="R19" s="35">
        <f t="shared" si="5"/>
        <v>1</v>
      </c>
      <c r="S19" s="38">
        <f t="shared" si="7"/>
        <v>1</v>
      </c>
      <c r="T19" s="38">
        <f t="shared" si="8"/>
        <v>1</v>
      </c>
      <c r="U19" s="38">
        <f t="shared" si="9"/>
        <v>1</v>
      </c>
      <c r="V19" s="38">
        <f t="shared" si="10"/>
        <v>1</v>
      </c>
      <c r="W19" s="38">
        <f t="shared" si="11"/>
        <v>1</v>
      </c>
    </row>
    <row r="20" spans="1:23" x14ac:dyDescent="0.25">
      <c r="A20" s="41">
        <f t="shared" si="12"/>
        <v>0.5833866666666665</v>
      </c>
      <c r="B20" s="43">
        <f t="shared" si="3"/>
        <v>1</v>
      </c>
      <c r="C20" s="7">
        <v>1</v>
      </c>
      <c r="D20" s="7">
        <v>1</v>
      </c>
      <c r="E20" s="7">
        <v>1</v>
      </c>
      <c r="F20" s="7">
        <v>1</v>
      </c>
      <c r="G20" s="7">
        <v>1</v>
      </c>
      <c r="I20" s="41">
        <f t="shared" si="13"/>
        <v>0.5833866666666665</v>
      </c>
      <c r="J20" s="43" t="e">
        <f t="shared" si="4"/>
        <v>#DIV/0!</v>
      </c>
      <c r="K20" s="7" t="s">
        <v>19</v>
      </c>
      <c r="L20" s="7" t="s">
        <v>19</v>
      </c>
      <c r="M20" s="7" t="s">
        <v>19</v>
      </c>
      <c r="N20" s="7" t="s">
        <v>19</v>
      </c>
      <c r="O20" s="7" t="s">
        <v>19</v>
      </c>
      <c r="Q20" s="37">
        <f t="shared" si="14"/>
        <v>0.5833866666666665</v>
      </c>
      <c r="R20" s="35">
        <f t="shared" si="5"/>
        <v>1</v>
      </c>
      <c r="S20" s="38">
        <f t="shared" si="7"/>
        <v>1</v>
      </c>
      <c r="T20" s="38">
        <f t="shared" si="8"/>
        <v>1</v>
      </c>
      <c r="U20" s="38">
        <f t="shared" si="9"/>
        <v>1</v>
      </c>
      <c r="V20" s="38">
        <f t="shared" si="10"/>
        <v>1</v>
      </c>
      <c r="W20" s="38">
        <f t="shared" si="11"/>
        <v>1</v>
      </c>
    </row>
    <row r="21" spans="1:23" x14ac:dyDescent="0.25">
      <c r="A21" s="41">
        <f t="shared" si="12"/>
        <v>0.59380666666666648</v>
      </c>
      <c r="B21" s="43">
        <f t="shared" si="3"/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I21" s="41">
        <f t="shared" si="13"/>
        <v>0.59380666666666648</v>
      </c>
      <c r="J21" s="43" t="e">
        <f t="shared" si="4"/>
        <v>#DIV/0!</v>
      </c>
      <c r="K21" s="7" t="s">
        <v>19</v>
      </c>
      <c r="L21" s="7" t="s">
        <v>19</v>
      </c>
      <c r="M21" s="7" t="s">
        <v>19</v>
      </c>
      <c r="N21" s="7" t="s">
        <v>19</v>
      </c>
      <c r="O21" s="7" t="s">
        <v>19</v>
      </c>
      <c r="Q21" s="37">
        <f t="shared" si="14"/>
        <v>0.59380666666666648</v>
      </c>
      <c r="R21" s="35">
        <f t="shared" si="5"/>
        <v>1</v>
      </c>
      <c r="S21" s="38">
        <f t="shared" si="7"/>
        <v>1</v>
      </c>
      <c r="T21" s="38">
        <f t="shared" si="8"/>
        <v>1</v>
      </c>
      <c r="U21" s="38">
        <f t="shared" si="9"/>
        <v>1</v>
      </c>
      <c r="V21" s="38">
        <f t="shared" si="10"/>
        <v>1</v>
      </c>
      <c r="W21" s="38">
        <f t="shared" si="11"/>
        <v>1</v>
      </c>
    </row>
    <row r="22" spans="1:23" x14ac:dyDescent="0.25">
      <c r="A22" s="41">
        <f t="shared" si="12"/>
        <v>0.60422666666666647</v>
      </c>
      <c r="B22" s="43">
        <f t="shared" si="3"/>
        <v>1.8</v>
      </c>
      <c r="C22" s="7">
        <v>2</v>
      </c>
      <c r="D22" s="7">
        <v>1</v>
      </c>
      <c r="E22" s="7">
        <v>2</v>
      </c>
      <c r="F22" s="7">
        <v>2</v>
      </c>
      <c r="G22" s="7">
        <v>2</v>
      </c>
      <c r="I22" s="41">
        <f t="shared" si="13"/>
        <v>0.60422666666666647</v>
      </c>
      <c r="J22" s="43" t="e">
        <f t="shared" si="4"/>
        <v>#DIV/0!</v>
      </c>
      <c r="K22" s="7" t="s">
        <v>19</v>
      </c>
      <c r="L22" s="7" t="s">
        <v>19</v>
      </c>
      <c r="M22" s="7" t="s">
        <v>19</v>
      </c>
      <c r="N22" s="7" t="s">
        <v>19</v>
      </c>
      <c r="O22" s="7" t="s">
        <v>19</v>
      </c>
      <c r="Q22" s="37">
        <f t="shared" si="14"/>
        <v>0.60422666666666647</v>
      </c>
      <c r="R22" s="35">
        <f t="shared" si="5"/>
        <v>1</v>
      </c>
      <c r="S22" s="38">
        <f t="shared" si="7"/>
        <v>1</v>
      </c>
      <c r="T22" s="38">
        <f t="shared" si="8"/>
        <v>1</v>
      </c>
      <c r="U22" s="38">
        <f t="shared" si="9"/>
        <v>1</v>
      </c>
      <c r="V22" s="38">
        <f t="shared" si="10"/>
        <v>1</v>
      </c>
      <c r="W22" s="38">
        <f t="shared" si="11"/>
        <v>1</v>
      </c>
    </row>
    <row r="23" spans="1:23" x14ac:dyDescent="0.25">
      <c r="A23" s="41">
        <f t="shared" si="12"/>
        <v>0.61464666666666645</v>
      </c>
      <c r="B23" s="43">
        <f t="shared" si="3"/>
        <v>1.6</v>
      </c>
      <c r="C23" s="7">
        <v>1</v>
      </c>
      <c r="D23" s="7">
        <v>1</v>
      </c>
      <c r="E23" s="7">
        <v>2</v>
      </c>
      <c r="F23" s="7">
        <v>2</v>
      </c>
      <c r="G23" s="7">
        <v>2</v>
      </c>
      <c r="I23" s="41">
        <f t="shared" si="13"/>
        <v>0.61464666666666645</v>
      </c>
      <c r="J23" s="43" t="e">
        <f t="shared" si="4"/>
        <v>#DIV/0!</v>
      </c>
      <c r="K23" s="7" t="s">
        <v>19</v>
      </c>
      <c r="L23" s="7" t="s">
        <v>19</v>
      </c>
      <c r="M23" s="7" t="s">
        <v>19</v>
      </c>
      <c r="N23" s="7" t="s">
        <v>19</v>
      </c>
      <c r="O23" s="7" t="s">
        <v>19</v>
      </c>
      <c r="Q23" s="37">
        <f t="shared" si="14"/>
        <v>0.61464666666666645</v>
      </c>
      <c r="R23" s="35">
        <f t="shared" si="5"/>
        <v>1</v>
      </c>
      <c r="S23" s="38">
        <f t="shared" si="7"/>
        <v>1</v>
      </c>
      <c r="T23" s="38">
        <f t="shared" si="8"/>
        <v>1</v>
      </c>
      <c r="U23" s="38">
        <f t="shared" si="9"/>
        <v>1</v>
      </c>
      <c r="V23" s="38">
        <f t="shared" si="10"/>
        <v>1</v>
      </c>
      <c r="W23" s="38">
        <f t="shared" si="11"/>
        <v>1</v>
      </c>
    </row>
    <row r="24" spans="1:23" x14ac:dyDescent="0.25">
      <c r="A24" s="41">
        <f t="shared" si="12"/>
        <v>0.62506666666666644</v>
      </c>
      <c r="B24" s="43">
        <f t="shared" si="3"/>
        <v>1.2</v>
      </c>
      <c r="C24" s="7">
        <v>1</v>
      </c>
      <c r="D24" s="7">
        <v>2</v>
      </c>
      <c r="E24" s="7">
        <v>1</v>
      </c>
      <c r="F24" s="7">
        <v>1</v>
      </c>
      <c r="G24" s="7">
        <v>1</v>
      </c>
      <c r="I24" s="41">
        <f t="shared" si="13"/>
        <v>0.62506666666666644</v>
      </c>
      <c r="J24" s="43" t="e">
        <f t="shared" si="4"/>
        <v>#DIV/0!</v>
      </c>
      <c r="K24" s="7" t="s">
        <v>19</v>
      </c>
      <c r="L24" s="7" t="s">
        <v>19</v>
      </c>
      <c r="M24" s="7" t="s">
        <v>19</v>
      </c>
      <c r="N24" s="7" t="s">
        <v>19</v>
      </c>
      <c r="O24" s="7" t="s">
        <v>19</v>
      </c>
      <c r="Q24" s="37">
        <f t="shared" si="14"/>
        <v>0.62506666666666644</v>
      </c>
      <c r="R24" s="35">
        <f t="shared" si="5"/>
        <v>1</v>
      </c>
      <c r="S24" s="38">
        <f t="shared" si="7"/>
        <v>1</v>
      </c>
      <c r="T24" s="38">
        <f t="shared" si="8"/>
        <v>1</v>
      </c>
      <c r="U24" s="38">
        <f t="shared" si="9"/>
        <v>1</v>
      </c>
      <c r="V24" s="38">
        <f t="shared" si="10"/>
        <v>1</v>
      </c>
      <c r="W24" s="38">
        <f t="shared" si="11"/>
        <v>1</v>
      </c>
    </row>
    <row r="25" spans="1:23" x14ac:dyDescent="0.25">
      <c r="A25" s="41">
        <f t="shared" si="12"/>
        <v>0.63548666666666642</v>
      </c>
      <c r="B25" s="43">
        <f t="shared" si="3"/>
        <v>1.8</v>
      </c>
      <c r="C25" s="7">
        <v>1</v>
      </c>
      <c r="D25" s="7">
        <v>2</v>
      </c>
      <c r="E25" s="7">
        <v>2</v>
      </c>
      <c r="F25" s="7">
        <v>2</v>
      </c>
      <c r="G25" s="7">
        <v>2</v>
      </c>
      <c r="I25" s="41">
        <f t="shared" si="13"/>
        <v>0.63548666666666642</v>
      </c>
      <c r="J25" s="43" t="e">
        <f t="shared" si="4"/>
        <v>#DIV/0!</v>
      </c>
      <c r="K25" s="7" t="s">
        <v>19</v>
      </c>
      <c r="L25" s="7" t="s">
        <v>19</v>
      </c>
      <c r="M25" s="7" t="s">
        <v>19</v>
      </c>
      <c r="N25" s="7" t="s">
        <v>19</v>
      </c>
      <c r="O25" s="7" t="s">
        <v>19</v>
      </c>
      <c r="Q25" s="37">
        <f t="shared" si="14"/>
        <v>0.63548666666666642</v>
      </c>
      <c r="R25" s="35">
        <f t="shared" si="5"/>
        <v>1</v>
      </c>
      <c r="S25" s="38">
        <f t="shared" si="7"/>
        <v>1</v>
      </c>
      <c r="T25" s="38">
        <f t="shared" si="8"/>
        <v>1</v>
      </c>
      <c r="U25" s="38">
        <f t="shared" si="9"/>
        <v>1</v>
      </c>
      <c r="V25" s="38">
        <f t="shared" si="10"/>
        <v>1</v>
      </c>
      <c r="W25" s="38">
        <f t="shared" si="11"/>
        <v>1</v>
      </c>
    </row>
    <row r="26" spans="1:23" x14ac:dyDescent="0.25">
      <c r="A26" s="41">
        <f t="shared" si="12"/>
        <v>0.64590666666666641</v>
      </c>
      <c r="B26" s="43">
        <f t="shared" si="3"/>
        <v>2</v>
      </c>
      <c r="C26" s="7">
        <v>2</v>
      </c>
      <c r="D26" s="7">
        <v>2</v>
      </c>
      <c r="E26" s="7">
        <v>2</v>
      </c>
      <c r="F26" s="7">
        <v>2</v>
      </c>
      <c r="G26" s="7">
        <v>2</v>
      </c>
      <c r="I26" s="41">
        <f t="shared" si="13"/>
        <v>0.64590666666666641</v>
      </c>
      <c r="J26" s="43">
        <f t="shared" si="4"/>
        <v>1</v>
      </c>
      <c r="K26" s="7" t="s">
        <v>19</v>
      </c>
      <c r="L26" s="7">
        <v>1</v>
      </c>
      <c r="M26" s="7" t="s">
        <v>19</v>
      </c>
      <c r="N26" s="7" t="s">
        <v>19</v>
      </c>
      <c r="O26" s="7" t="s">
        <v>19</v>
      </c>
      <c r="Q26" s="37">
        <f t="shared" si="14"/>
        <v>0.64590666666666641</v>
      </c>
      <c r="R26" s="35">
        <f t="shared" si="5"/>
        <v>1.17</v>
      </c>
      <c r="S26" s="38">
        <f t="shared" si="7"/>
        <v>1</v>
      </c>
      <c r="T26" s="38">
        <f t="shared" si="8"/>
        <v>1.85</v>
      </c>
      <c r="U26" s="38">
        <f t="shared" si="9"/>
        <v>1</v>
      </c>
      <c r="V26" s="38">
        <f t="shared" si="10"/>
        <v>1</v>
      </c>
      <c r="W26" s="38">
        <f t="shared" si="11"/>
        <v>1</v>
      </c>
    </row>
    <row r="27" spans="1:23" x14ac:dyDescent="0.25">
      <c r="A27" s="41">
        <f t="shared" si="12"/>
        <v>0.65632666666666639</v>
      </c>
      <c r="B27" s="43">
        <f t="shared" si="3"/>
        <v>2.6</v>
      </c>
      <c r="C27" s="7">
        <v>3</v>
      </c>
      <c r="D27" s="7">
        <v>2</v>
      </c>
      <c r="E27" s="7">
        <v>3</v>
      </c>
      <c r="F27" s="7">
        <v>3</v>
      </c>
      <c r="G27" s="7">
        <v>2</v>
      </c>
      <c r="I27" s="41">
        <f t="shared" si="13"/>
        <v>0.65632666666666639</v>
      </c>
      <c r="J27" s="43" t="e">
        <f t="shared" si="4"/>
        <v>#DIV/0!</v>
      </c>
      <c r="K27" s="7" t="s">
        <v>19</v>
      </c>
      <c r="L27" s="7" t="s">
        <v>19</v>
      </c>
      <c r="M27" s="7" t="s">
        <v>19</v>
      </c>
      <c r="N27" s="7" t="s">
        <v>19</v>
      </c>
      <c r="O27" s="7" t="s">
        <v>19</v>
      </c>
      <c r="Q27" s="37">
        <f t="shared" si="14"/>
        <v>0.65632666666666639</v>
      </c>
      <c r="R27" s="35">
        <f t="shared" si="5"/>
        <v>1</v>
      </c>
      <c r="S27" s="38">
        <f t="shared" si="7"/>
        <v>1</v>
      </c>
      <c r="T27" s="38">
        <f t="shared" si="8"/>
        <v>1</v>
      </c>
      <c r="U27" s="38">
        <f t="shared" si="9"/>
        <v>1</v>
      </c>
      <c r="V27" s="38">
        <f t="shared" si="10"/>
        <v>1</v>
      </c>
      <c r="W27" s="38">
        <f t="shared" si="11"/>
        <v>1</v>
      </c>
    </row>
    <row r="28" spans="1:23" x14ac:dyDescent="0.25">
      <c r="A28" s="41">
        <f t="shared" si="12"/>
        <v>0.66674666666666638</v>
      </c>
      <c r="B28" s="43">
        <f t="shared" ref="B28:B59" si="15">AVERAGE(C28:G28)</f>
        <v>2.4</v>
      </c>
      <c r="C28" s="7">
        <v>3</v>
      </c>
      <c r="D28" s="7">
        <v>2</v>
      </c>
      <c r="E28" s="7">
        <v>3</v>
      </c>
      <c r="F28" s="7">
        <v>3</v>
      </c>
      <c r="G28" s="7">
        <v>1</v>
      </c>
      <c r="I28" s="41">
        <f t="shared" si="13"/>
        <v>0.66674666666666638</v>
      </c>
      <c r="J28" s="43" t="e">
        <f t="shared" ref="J28:J59" si="16">AVERAGE(K28:O28)</f>
        <v>#DIV/0!</v>
      </c>
      <c r="K28" s="7" t="s">
        <v>19</v>
      </c>
      <c r="L28" s="7" t="s">
        <v>19</v>
      </c>
      <c r="M28" s="7" t="s">
        <v>19</v>
      </c>
      <c r="N28" s="7" t="s">
        <v>19</v>
      </c>
      <c r="O28" s="7" t="s">
        <v>19</v>
      </c>
      <c r="Q28" s="37">
        <f t="shared" si="14"/>
        <v>0.66674666666666638</v>
      </c>
      <c r="R28" s="35">
        <f t="shared" ref="R28:R59" si="17">AVERAGE(S28:W28)</f>
        <v>1</v>
      </c>
      <c r="S28" s="38">
        <f t="shared" si="7"/>
        <v>1</v>
      </c>
      <c r="T28" s="38">
        <f t="shared" si="8"/>
        <v>1</v>
      </c>
      <c r="U28" s="38">
        <f t="shared" si="9"/>
        <v>1</v>
      </c>
      <c r="V28" s="38">
        <f t="shared" si="10"/>
        <v>1</v>
      </c>
      <c r="W28" s="38">
        <f t="shared" si="11"/>
        <v>1</v>
      </c>
    </row>
    <row r="29" spans="1:23" x14ac:dyDescent="0.25">
      <c r="A29" s="41">
        <f t="shared" si="12"/>
        <v>0.67716666666666636</v>
      </c>
      <c r="B29" s="43">
        <f t="shared" si="15"/>
        <v>2.6</v>
      </c>
      <c r="C29" s="7">
        <v>3</v>
      </c>
      <c r="D29" s="7">
        <v>2</v>
      </c>
      <c r="E29" s="7">
        <v>3</v>
      </c>
      <c r="F29" s="7">
        <v>3</v>
      </c>
      <c r="G29" s="7">
        <v>2</v>
      </c>
      <c r="I29" s="41">
        <f t="shared" si="13"/>
        <v>0.67716666666666636</v>
      </c>
      <c r="J29" s="43">
        <f t="shared" si="16"/>
        <v>1</v>
      </c>
      <c r="K29" s="7" t="s">
        <v>19</v>
      </c>
      <c r="L29" s="7" t="s">
        <v>19</v>
      </c>
      <c r="M29" s="7">
        <v>1</v>
      </c>
      <c r="N29" s="7">
        <v>1</v>
      </c>
      <c r="O29" s="7" t="s">
        <v>19</v>
      </c>
      <c r="Q29" s="37">
        <f t="shared" si="14"/>
        <v>0.67716666666666636</v>
      </c>
      <c r="R29" s="35">
        <f t="shared" si="17"/>
        <v>1.34</v>
      </c>
      <c r="S29" s="38">
        <f t="shared" si="7"/>
        <v>1</v>
      </c>
      <c r="T29" s="38">
        <f t="shared" si="8"/>
        <v>1</v>
      </c>
      <c r="U29" s="38">
        <f t="shared" si="9"/>
        <v>1.85</v>
      </c>
      <c r="V29" s="38">
        <f t="shared" si="10"/>
        <v>1.85</v>
      </c>
      <c r="W29" s="38">
        <f t="shared" si="11"/>
        <v>1</v>
      </c>
    </row>
    <row r="30" spans="1:23" x14ac:dyDescent="0.25">
      <c r="A30" s="41">
        <f t="shared" si="12"/>
        <v>0.68758666666666635</v>
      </c>
      <c r="B30" s="43">
        <f t="shared" si="15"/>
        <v>3.2</v>
      </c>
      <c r="C30" s="7">
        <v>4</v>
      </c>
      <c r="D30" s="7">
        <v>2</v>
      </c>
      <c r="E30" s="7">
        <v>4</v>
      </c>
      <c r="F30" s="7">
        <v>4</v>
      </c>
      <c r="G30" s="7">
        <v>2</v>
      </c>
      <c r="I30" s="41">
        <f t="shared" si="13"/>
        <v>0.68758666666666635</v>
      </c>
      <c r="J30" s="43">
        <f t="shared" si="16"/>
        <v>1</v>
      </c>
      <c r="K30" s="7">
        <v>1</v>
      </c>
      <c r="L30" s="7" t="s">
        <v>19</v>
      </c>
      <c r="M30" s="7">
        <v>1</v>
      </c>
      <c r="N30" s="7">
        <v>1</v>
      </c>
      <c r="O30" s="7" t="s">
        <v>19</v>
      </c>
      <c r="Q30" s="37">
        <f t="shared" si="14"/>
        <v>0.68758666666666635</v>
      </c>
      <c r="R30" s="35">
        <f t="shared" si="17"/>
        <v>1.5100000000000002</v>
      </c>
      <c r="S30" s="38">
        <f t="shared" si="7"/>
        <v>1.85</v>
      </c>
      <c r="T30" s="38">
        <f t="shared" si="8"/>
        <v>1</v>
      </c>
      <c r="U30" s="38">
        <f t="shared" si="9"/>
        <v>1.85</v>
      </c>
      <c r="V30" s="38">
        <f t="shared" si="10"/>
        <v>1.85</v>
      </c>
      <c r="W30" s="38">
        <f t="shared" si="11"/>
        <v>1</v>
      </c>
    </row>
    <row r="31" spans="1:23" x14ac:dyDescent="0.25">
      <c r="A31" s="41">
        <f t="shared" si="12"/>
        <v>0.69800666666666633</v>
      </c>
      <c r="B31" s="43">
        <f t="shared" si="15"/>
        <v>3.6</v>
      </c>
      <c r="C31" s="7">
        <v>5</v>
      </c>
      <c r="D31" s="7">
        <v>2</v>
      </c>
      <c r="E31" s="7">
        <v>4</v>
      </c>
      <c r="F31" s="7">
        <v>4</v>
      </c>
      <c r="G31" s="7">
        <v>3</v>
      </c>
      <c r="I31" s="41">
        <f t="shared" si="13"/>
        <v>0.69800666666666633</v>
      </c>
      <c r="J31" s="43">
        <f t="shared" si="16"/>
        <v>1</v>
      </c>
      <c r="K31" s="7" t="s">
        <v>19</v>
      </c>
      <c r="L31" s="7">
        <v>1</v>
      </c>
      <c r="M31" s="7">
        <v>1</v>
      </c>
      <c r="N31" s="7">
        <v>1</v>
      </c>
      <c r="O31" s="7" t="s">
        <v>19</v>
      </c>
      <c r="Q31" s="37">
        <f t="shared" si="14"/>
        <v>0.69800666666666633</v>
      </c>
      <c r="R31" s="35">
        <f t="shared" si="17"/>
        <v>1.5100000000000002</v>
      </c>
      <c r="S31" s="38">
        <f t="shared" si="7"/>
        <v>1</v>
      </c>
      <c r="T31" s="38">
        <f t="shared" si="8"/>
        <v>1.85</v>
      </c>
      <c r="U31" s="38">
        <f t="shared" si="9"/>
        <v>1.85</v>
      </c>
      <c r="V31" s="38">
        <f t="shared" si="10"/>
        <v>1.85</v>
      </c>
      <c r="W31" s="38">
        <f t="shared" si="11"/>
        <v>1</v>
      </c>
    </row>
    <row r="32" spans="1:23" x14ac:dyDescent="0.25">
      <c r="A32" s="41">
        <f t="shared" si="12"/>
        <v>0.70842666666666632</v>
      </c>
      <c r="B32" s="43">
        <f t="shared" si="15"/>
        <v>3.6</v>
      </c>
      <c r="C32" s="7">
        <v>4</v>
      </c>
      <c r="D32" s="7">
        <v>3</v>
      </c>
      <c r="E32" s="7">
        <v>4</v>
      </c>
      <c r="F32" s="7">
        <v>4</v>
      </c>
      <c r="G32" s="7">
        <v>3</v>
      </c>
      <c r="I32" s="41">
        <f t="shared" si="13"/>
        <v>0.70842666666666632</v>
      </c>
      <c r="J32" s="43">
        <f t="shared" si="16"/>
        <v>1.5</v>
      </c>
      <c r="K32" s="7">
        <v>1</v>
      </c>
      <c r="L32" s="7">
        <v>1</v>
      </c>
      <c r="M32" s="7">
        <v>2</v>
      </c>
      <c r="N32" s="7">
        <v>2</v>
      </c>
      <c r="O32" s="7" t="s">
        <v>19</v>
      </c>
      <c r="Q32" s="37">
        <f t="shared" si="14"/>
        <v>0.70842666666666632</v>
      </c>
      <c r="R32" s="35">
        <f t="shared" si="17"/>
        <v>2.0200000000000005</v>
      </c>
      <c r="S32" s="38">
        <f t="shared" si="7"/>
        <v>1.85</v>
      </c>
      <c r="T32" s="38">
        <f t="shared" si="8"/>
        <v>1.85</v>
      </c>
      <c r="U32" s="38">
        <f t="shared" si="9"/>
        <v>2.7</v>
      </c>
      <c r="V32" s="38">
        <f t="shared" si="10"/>
        <v>2.7</v>
      </c>
      <c r="W32" s="38">
        <f t="shared" si="11"/>
        <v>1</v>
      </c>
    </row>
    <row r="33" spans="1:23" x14ac:dyDescent="0.25">
      <c r="A33" s="41">
        <f t="shared" si="12"/>
        <v>0.7188466666666663</v>
      </c>
      <c r="B33" s="43">
        <f t="shared" si="15"/>
        <v>4.5999999999999996</v>
      </c>
      <c r="C33" s="7">
        <v>5</v>
      </c>
      <c r="D33" s="7">
        <v>4</v>
      </c>
      <c r="E33" s="7">
        <v>5</v>
      </c>
      <c r="F33" s="7">
        <v>5</v>
      </c>
      <c r="G33" s="7">
        <v>4</v>
      </c>
      <c r="I33" s="41">
        <f t="shared" si="13"/>
        <v>0.7188466666666663</v>
      </c>
      <c r="J33" s="43">
        <f t="shared" si="16"/>
        <v>1.4</v>
      </c>
      <c r="K33" s="7">
        <v>1</v>
      </c>
      <c r="L33" s="7">
        <v>1</v>
      </c>
      <c r="M33" s="7">
        <v>2</v>
      </c>
      <c r="N33" s="7">
        <v>2</v>
      </c>
      <c r="O33" s="7">
        <v>1</v>
      </c>
      <c r="Q33" s="37">
        <f t="shared" si="14"/>
        <v>0.7188466666666663</v>
      </c>
      <c r="R33" s="35">
        <f t="shared" si="17"/>
        <v>2.1900000000000004</v>
      </c>
      <c r="S33" s="38">
        <f t="shared" si="7"/>
        <v>1.85</v>
      </c>
      <c r="T33" s="38">
        <f t="shared" si="8"/>
        <v>1.85</v>
      </c>
      <c r="U33" s="38">
        <f t="shared" si="9"/>
        <v>2.7</v>
      </c>
      <c r="V33" s="38">
        <f t="shared" si="10"/>
        <v>2.7</v>
      </c>
      <c r="W33" s="38">
        <f t="shared" si="11"/>
        <v>1.85</v>
      </c>
    </row>
    <row r="34" spans="1:23" x14ac:dyDescent="0.25">
      <c r="A34" s="41">
        <f t="shared" si="12"/>
        <v>0.72926666666666629</v>
      </c>
      <c r="B34" s="43">
        <f t="shared" si="15"/>
        <v>4.8</v>
      </c>
      <c r="C34" s="7">
        <v>6</v>
      </c>
      <c r="D34" s="7">
        <v>4</v>
      </c>
      <c r="E34" s="7">
        <v>5</v>
      </c>
      <c r="F34" s="7">
        <v>5</v>
      </c>
      <c r="G34" s="7">
        <v>4</v>
      </c>
      <c r="I34" s="41">
        <f t="shared" si="13"/>
        <v>0.72926666666666629</v>
      </c>
      <c r="J34" s="43">
        <f t="shared" si="16"/>
        <v>2.4</v>
      </c>
      <c r="K34" s="7">
        <v>2</v>
      </c>
      <c r="L34" s="7">
        <v>2</v>
      </c>
      <c r="M34" s="7">
        <v>3</v>
      </c>
      <c r="N34" s="7">
        <v>3</v>
      </c>
      <c r="O34" s="7">
        <v>2</v>
      </c>
      <c r="Q34" s="37">
        <f t="shared" si="14"/>
        <v>0.72926666666666629</v>
      </c>
      <c r="R34" s="35">
        <f t="shared" si="17"/>
        <v>3.04</v>
      </c>
      <c r="S34" s="38">
        <f t="shared" si="7"/>
        <v>2.7</v>
      </c>
      <c r="T34" s="38">
        <f t="shared" si="8"/>
        <v>2.7</v>
      </c>
      <c r="U34" s="38">
        <f t="shared" si="9"/>
        <v>3.55</v>
      </c>
      <c r="V34" s="38">
        <f t="shared" si="10"/>
        <v>3.55</v>
      </c>
      <c r="W34" s="38">
        <f t="shared" si="11"/>
        <v>2.7</v>
      </c>
    </row>
    <row r="35" spans="1:23" x14ac:dyDescent="0.25">
      <c r="A35" s="41">
        <f t="shared" si="12"/>
        <v>0.73968666666666627</v>
      </c>
      <c r="B35" s="43">
        <f t="shared" si="15"/>
        <v>5.6</v>
      </c>
      <c r="C35" s="7">
        <v>6</v>
      </c>
      <c r="D35" s="7">
        <v>5</v>
      </c>
      <c r="E35" s="7">
        <v>6</v>
      </c>
      <c r="F35" s="7">
        <v>6</v>
      </c>
      <c r="G35" s="7">
        <v>5</v>
      </c>
      <c r="I35" s="41">
        <f t="shared" si="13"/>
        <v>0.73968666666666627</v>
      </c>
      <c r="J35" s="43">
        <f t="shared" si="16"/>
        <v>2</v>
      </c>
      <c r="K35" s="7">
        <v>2</v>
      </c>
      <c r="L35" s="7">
        <v>2</v>
      </c>
      <c r="M35" s="7">
        <v>2</v>
      </c>
      <c r="N35" s="7">
        <v>2</v>
      </c>
      <c r="O35" s="7">
        <v>2</v>
      </c>
      <c r="Q35" s="37">
        <f t="shared" si="14"/>
        <v>0.73968666666666627</v>
      </c>
      <c r="R35" s="35">
        <f t="shared" si="17"/>
        <v>2.7</v>
      </c>
      <c r="S35" s="38">
        <f t="shared" si="7"/>
        <v>2.7</v>
      </c>
      <c r="T35" s="38">
        <f t="shared" si="8"/>
        <v>2.7</v>
      </c>
      <c r="U35" s="38">
        <f t="shared" si="9"/>
        <v>2.7</v>
      </c>
      <c r="V35" s="38">
        <f t="shared" si="10"/>
        <v>2.7</v>
      </c>
      <c r="W35" s="38">
        <f t="shared" si="11"/>
        <v>2.7</v>
      </c>
    </row>
    <row r="36" spans="1:23" x14ac:dyDescent="0.25">
      <c r="A36" s="41">
        <f t="shared" si="12"/>
        <v>0.75010666666666626</v>
      </c>
      <c r="B36" s="43">
        <f t="shared" si="15"/>
        <v>5.8</v>
      </c>
      <c r="C36" s="7">
        <v>6</v>
      </c>
      <c r="D36" s="7">
        <v>5</v>
      </c>
      <c r="E36" s="7">
        <v>6</v>
      </c>
      <c r="F36" s="7">
        <v>6</v>
      </c>
      <c r="G36" s="7">
        <v>6</v>
      </c>
      <c r="I36" s="41">
        <f t="shared" si="13"/>
        <v>0.75010666666666626</v>
      </c>
      <c r="J36" s="43">
        <f t="shared" si="16"/>
        <v>2.6</v>
      </c>
      <c r="K36" s="7">
        <v>2</v>
      </c>
      <c r="L36" s="7">
        <v>2</v>
      </c>
      <c r="M36" s="7">
        <v>3</v>
      </c>
      <c r="N36" s="7">
        <v>3</v>
      </c>
      <c r="O36" s="7">
        <v>3</v>
      </c>
      <c r="Q36" s="37">
        <f t="shared" si="14"/>
        <v>0.75010666666666626</v>
      </c>
      <c r="R36" s="35">
        <f t="shared" si="17"/>
        <v>3.21</v>
      </c>
      <c r="S36" s="38">
        <f t="shared" si="7"/>
        <v>2.7</v>
      </c>
      <c r="T36" s="38">
        <f t="shared" si="8"/>
        <v>2.7</v>
      </c>
      <c r="U36" s="38">
        <f t="shared" si="9"/>
        <v>3.55</v>
      </c>
      <c r="V36" s="38">
        <f t="shared" si="10"/>
        <v>3.55</v>
      </c>
      <c r="W36" s="38">
        <f t="shared" si="11"/>
        <v>3.55</v>
      </c>
    </row>
    <row r="37" spans="1:23" x14ac:dyDescent="0.25">
      <c r="A37" s="41">
        <f t="shared" si="12"/>
        <v>0.76052666666666624</v>
      </c>
      <c r="B37" s="43">
        <f t="shared" si="15"/>
        <v>6.6</v>
      </c>
      <c r="C37" s="7">
        <v>7</v>
      </c>
      <c r="D37" s="7">
        <v>5</v>
      </c>
      <c r="E37" s="7">
        <v>7</v>
      </c>
      <c r="F37" s="7">
        <v>7</v>
      </c>
      <c r="G37" s="7">
        <v>7</v>
      </c>
      <c r="I37" s="41">
        <f t="shared" si="13"/>
        <v>0.76052666666666624</v>
      </c>
      <c r="J37" s="43">
        <f t="shared" si="16"/>
        <v>1.8</v>
      </c>
      <c r="K37" s="7">
        <v>1</v>
      </c>
      <c r="L37" s="7">
        <v>2</v>
      </c>
      <c r="M37" s="7">
        <v>2</v>
      </c>
      <c r="N37" s="7">
        <v>2</v>
      </c>
      <c r="O37" s="7">
        <v>2</v>
      </c>
      <c r="Q37" s="37">
        <f t="shared" si="14"/>
        <v>0.76052666666666624</v>
      </c>
      <c r="R37" s="35">
        <f t="shared" si="17"/>
        <v>2.5300000000000002</v>
      </c>
      <c r="S37" s="38">
        <f t="shared" si="7"/>
        <v>1.85</v>
      </c>
      <c r="T37" s="38">
        <f t="shared" si="8"/>
        <v>2.7</v>
      </c>
      <c r="U37" s="38">
        <f t="shared" si="9"/>
        <v>2.7</v>
      </c>
      <c r="V37" s="38">
        <f t="shared" si="10"/>
        <v>2.7</v>
      </c>
      <c r="W37" s="38">
        <f t="shared" si="11"/>
        <v>2.7</v>
      </c>
    </row>
    <row r="38" spans="1:23" x14ac:dyDescent="0.25">
      <c r="A38" s="41">
        <f t="shared" si="12"/>
        <v>0.77094666666666622</v>
      </c>
      <c r="B38" s="43">
        <f t="shared" si="15"/>
        <v>5.8</v>
      </c>
      <c r="C38" s="7">
        <v>6</v>
      </c>
      <c r="D38" s="7">
        <v>5</v>
      </c>
      <c r="E38" s="7">
        <v>6</v>
      </c>
      <c r="F38" s="7">
        <v>6</v>
      </c>
      <c r="G38" s="7">
        <v>6</v>
      </c>
      <c r="I38" s="41">
        <f t="shared" si="13"/>
        <v>0.77094666666666622</v>
      </c>
      <c r="J38" s="43">
        <f t="shared" si="16"/>
        <v>1.8</v>
      </c>
      <c r="K38" s="7">
        <v>1</v>
      </c>
      <c r="L38" s="7">
        <v>1</v>
      </c>
      <c r="M38" s="7">
        <v>2</v>
      </c>
      <c r="N38" s="7">
        <v>2</v>
      </c>
      <c r="O38" s="7">
        <v>3</v>
      </c>
      <c r="Q38" s="37">
        <f t="shared" si="14"/>
        <v>0.77094666666666622</v>
      </c>
      <c r="R38" s="35">
        <f t="shared" si="17"/>
        <v>2.5300000000000002</v>
      </c>
      <c r="S38" s="38">
        <f t="shared" si="7"/>
        <v>1.85</v>
      </c>
      <c r="T38" s="38">
        <f t="shared" si="8"/>
        <v>1.85</v>
      </c>
      <c r="U38" s="38">
        <f t="shared" si="9"/>
        <v>2.7</v>
      </c>
      <c r="V38" s="38">
        <f t="shared" si="10"/>
        <v>2.7</v>
      </c>
      <c r="W38" s="38">
        <f t="shared" si="11"/>
        <v>3.55</v>
      </c>
    </row>
    <row r="39" spans="1:23" x14ac:dyDescent="0.25">
      <c r="A39" s="41">
        <f t="shared" si="12"/>
        <v>0.78136666666666621</v>
      </c>
      <c r="B39" s="43">
        <f t="shared" si="15"/>
        <v>5.8</v>
      </c>
      <c r="C39" s="7">
        <v>5</v>
      </c>
      <c r="D39" s="7">
        <v>5</v>
      </c>
      <c r="E39" s="7">
        <v>6</v>
      </c>
      <c r="F39" s="7">
        <v>6</v>
      </c>
      <c r="G39" s="7">
        <v>7</v>
      </c>
      <c r="I39" s="41">
        <f t="shared" si="13"/>
        <v>0.78136666666666621</v>
      </c>
      <c r="J39" s="43">
        <f t="shared" si="16"/>
        <v>1.25</v>
      </c>
      <c r="K39" s="7" t="s">
        <v>19</v>
      </c>
      <c r="L39" s="7">
        <v>1</v>
      </c>
      <c r="M39" s="7">
        <v>1</v>
      </c>
      <c r="N39" s="7">
        <v>1</v>
      </c>
      <c r="O39" s="7">
        <v>2</v>
      </c>
      <c r="Q39" s="37">
        <f t="shared" si="14"/>
        <v>0.78136666666666621</v>
      </c>
      <c r="R39" s="35">
        <f t="shared" si="17"/>
        <v>1.85</v>
      </c>
      <c r="S39" s="38">
        <f t="shared" si="7"/>
        <v>1</v>
      </c>
      <c r="T39" s="38">
        <f t="shared" si="8"/>
        <v>1.85</v>
      </c>
      <c r="U39" s="38">
        <f t="shared" si="9"/>
        <v>1.85</v>
      </c>
      <c r="V39" s="38">
        <f t="shared" si="10"/>
        <v>1.85</v>
      </c>
      <c r="W39" s="38">
        <f t="shared" si="11"/>
        <v>2.7</v>
      </c>
    </row>
    <row r="40" spans="1:23" x14ac:dyDescent="0.25">
      <c r="A40" s="41">
        <f t="shared" si="12"/>
        <v>0.79178666666666619</v>
      </c>
      <c r="B40" s="43">
        <f t="shared" si="15"/>
        <v>4.4000000000000004</v>
      </c>
      <c r="C40" s="7">
        <v>3</v>
      </c>
      <c r="D40" s="7">
        <v>4</v>
      </c>
      <c r="E40" s="7">
        <v>4</v>
      </c>
      <c r="F40" s="7">
        <v>4</v>
      </c>
      <c r="G40" s="7">
        <v>7</v>
      </c>
      <c r="I40" s="41">
        <f t="shared" si="13"/>
        <v>0.79178666666666619</v>
      </c>
      <c r="J40" s="43">
        <f t="shared" si="16"/>
        <v>1.4</v>
      </c>
      <c r="K40" s="7">
        <v>1</v>
      </c>
      <c r="L40" s="7">
        <v>1</v>
      </c>
      <c r="M40" s="7">
        <v>2</v>
      </c>
      <c r="N40" s="7">
        <v>2</v>
      </c>
      <c r="O40" s="7">
        <v>1</v>
      </c>
      <c r="Q40" s="37">
        <f t="shared" si="14"/>
        <v>0.79178666666666619</v>
      </c>
      <c r="R40" s="35">
        <f t="shared" si="17"/>
        <v>2.1900000000000004</v>
      </c>
      <c r="S40" s="38">
        <f t="shared" si="7"/>
        <v>1.85</v>
      </c>
      <c r="T40" s="38">
        <f t="shared" si="8"/>
        <v>1.85</v>
      </c>
      <c r="U40" s="38">
        <f t="shared" si="9"/>
        <v>2.7</v>
      </c>
      <c r="V40" s="38">
        <f t="shared" si="10"/>
        <v>2.7</v>
      </c>
      <c r="W40" s="38">
        <f t="shared" si="11"/>
        <v>1.85</v>
      </c>
    </row>
    <row r="41" spans="1:23" x14ac:dyDescent="0.25">
      <c r="A41" s="41">
        <f t="shared" si="12"/>
        <v>0.80220666666666618</v>
      </c>
      <c r="B41" s="43">
        <f t="shared" si="15"/>
        <v>4</v>
      </c>
      <c r="C41" s="7">
        <v>3</v>
      </c>
      <c r="D41" s="7">
        <v>4</v>
      </c>
      <c r="E41" s="7">
        <v>4</v>
      </c>
      <c r="F41" s="7">
        <v>4</v>
      </c>
      <c r="G41" s="7">
        <v>5</v>
      </c>
      <c r="I41" s="41">
        <f t="shared" si="13"/>
        <v>0.80220666666666618</v>
      </c>
      <c r="J41" s="43">
        <f t="shared" si="16"/>
        <v>1.3333333333333333</v>
      </c>
      <c r="K41" s="7" t="s">
        <v>19</v>
      </c>
      <c r="L41" s="7" t="s">
        <v>19</v>
      </c>
      <c r="M41" s="7">
        <v>1</v>
      </c>
      <c r="N41" s="7">
        <v>1</v>
      </c>
      <c r="O41" s="7">
        <v>2</v>
      </c>
      <c r="Q41" s="37">
        <f t="shared" si="14"/>
        <v>0.80220666666666618</v>
      </c>
      <c r="R41" s="35">
        <f t="shared" si="17"/>
        <v>1.6800000000000002</v>
      </c>
      <c r="S41" s="38">
        <f t="shared" si="7"/>
        <v>1</v>
      </c>
      <c r="T41" s="38">
        <f t="shared" si="8"/>
        <v>1</v>
      </c>
      <c r="U41" s="38">
        <f t="shared" si="9"/>
        <v>1.85</v>
      </c>
      <c r="V41" s="38">
        <f t="shared" si="10"/>
        <v>1.85</v>
      </c>
      <c r="W41" s="38">
        <f t="shared" si="11"/>
        <v>2.7</v>
      </c>
    </row>
    <row r="42" spans="1:23" x14ac:dyDescent="0.25">
      <c r="A42" s="41">
        <f t="shared" si="12"/>
        <v>0.81262666666666616</v>
      </c>
      <c r="B42" s="43">
        <f t="shared" si="15"/>
        <v>3.6</v>
      </c>
      <c r="C42" s="7">
        <v>2</v>
      </c>
      <c r="D42" s="7">
        <v>3</v>
      </c>
      <c r="E42" s="7">
        <v>4</v>
      </c>
      <c r="F42" s="7">
        <v>4</v>
      </c>
      <c r="G42" s="7">
        <v>5</v>
      </c>
      <c r="I42" s="41">
        <f t="shared" si="13"/>
        <v>0.81262666666666616</v>
      </c>
      <c r="J42" s="43">
        <f t="shared" si="16"/>
        <v>1</v>
      </c>
      <c r="K42" s="7" t="s">
        <v>19</v>
      </c>
      <c r="L42" s="7" t="s">
        <v>19</v>
      </c>
      <c r="M42" s="7">
        <v>1</v>
      </c>
      <c r="N42" s="7">
        <v>1</v>
      </c>
      <c r="O42" s="7">
        <v>1</v>
      </c>
      <c r="Q42" s="37">
        <f t="shared" si="14"/>
        <v>0.81262666666666616</v>
      </c>
      <c r="R42" s="35">
        <f t="shared" si="17"/>
        <v>1.5100000000000002</v>
      </c>
      <c r="S42" s="38">
        <f t="shared" si="7"/>
        <v>1</v>
      </c>
      <c r="T42" s="38">
        <f t="shared" si="8"/>
        <v>1</v>
      </c>
      <c r="U42" s="38">
        <f t="shared" si="9"/>
        <v>1.85</v>
      </c>
      <c r="V42" s="38">
        <f t="shared" si="10"/>
        <v>1.85</v>
      </c>
      <c r="W42" s="38">
        <f t="shared" si="11"/>
        <v>1.85</v>
      </c>
    </row>
    <row r="43" spans="1:23" x14ac:dyDescent="0.25">
      <c r="A43" s="41">
        <f t="shared" si="12"/>
        <v>0.82304666666666615</v>
      </c>
      <c r="B43" s="43">
        <f t="shared" si="15"/>
        <v>3.4</v>
      </c>
      <c r="C43" s="7">
        <v>2</v>
      </c>
      <c r="D43" s="7">
        <v>2</v>
      </c>
      <c r="E43" s="7">
        <v>4</v>
      </c>
      <c r="F43" s="7">
        <v>4</v>
      </c>
      <c r="G43" s="7">
        <v>5</v>
      </c>
      <c r="I43" s="41">
        <f t="shared" si="13"/>
        <v>0.82304666666666615</v>
      </c>
      <c r="J43" s="43">
        <f t="shared" si="16"/>
        <v>1</v>
      </c>
      <c r="K43" s="7" t="s">
        <v>19</v>
      </c>
      <c r="L43" s="7">
        <v>1</v>
      </c>
      <c r="M43" s="7" t="s">
        <v>19</v>
      </c>
      <c r="N43" s="7" t="s">
        <v>19</v>
      </c>
      <c r="O43" s="7">
        <v>1</v>
      </c>
      <c r="Q43" s="37">
        <f t="shared" si="14"/>
        <v>0.82304666666666615</v>
      </c>
      <c r="R43" s="35">
        <f t="shared" si="17"/>
        <v>1.3399999999999999</v>
      </c>
      <c r="S43" s="38">
        <f t="shared" si="7"/>
        <v>1</v>
      </c>
      <c r="T43" s="38">
        <f t="shared" si="8"/>
        <v>1.85</v>
      </c>
      <c r="U43" s="38">
        <f t="shared" si="9"/>
        <v>1</v>
      </c>
      <c r="V43" s="38">
        <f t="shared" si="10"/>
        <v>1</v>
      </c>
      <c r="W43" s="38">
        <f t="shared" si="11"/>
        <v>1.85</v>
      </c>
    </row>
    <row r="44" spans="1:23" x14ac:dyDescent="0.25">
      <c r="A44" s="41">
        <f t="shared" si="12"/>
        <v>0.83346666666666613</v>
      </c>
      <c r="B44" s="43">
        <f t="shared" si="15"/>
        <v>2.6</v>
      </c>
      <c r="C44" s="7">
        <v>2</v>
      </c>
      <c r="D44" s="7">
        <v>2</v>
      </c>
      <c r="E44" s="7">
        <v>3</v>
      </c>
      <c r="F44" s="7">
        <v>3</v>
      </c>
      <c r="G44" s="7">
        <v>3</v>
      </c>
      <c r="I44" s="41">
        <f t="shared" si="13"/>
        <v>0.83346666666666613</v>
      </c>
      <c r="J44" s="43">
        <f t="shared" si="16"/>
        <v>1.25</v>
      </c>
      <c r="K44" s="7">
        <v>1</v>
      </c>
      <c r="L44" s="7" t="s">
        <v>19</v>
      </c>
      <c r="M44" s="7">
        <v>1</v>
      </c>
      <c r="N44" s="7">
        <v>1</v>
      </c>
      <c r="O44" s="7">
        <v>2</v>
      </c>
      <c r="Q44" s="37">
        <f t="shared" si="14"/>
        <v>0.83346666666666613</v>
      </c>
      <c r="R44" s="35">
        <f t="shared" si="17"/>
        <v>1.85</v>
      </c>
      <c r="S44" s="38">
        <f t="shared" si="7"/>
        <v>1.85</v>
      </c>
      <c r="T44" s="38">
        <f t="shared" si="8"/>
        <v>1</v>
      </c>
      <c r="U44" s="38">
        <f t="shared" si="9"/>
        <v>1.85</v>
      </c>
      <c r="V44" s="38">
        <f t="shared" si="10"/>
        <v>1.85</v>
      </c>
      <c r="W44" s="38">
        <f t="shared" si="11"/>
        <v>2.7</v>
      </c>
    </row>
    <row r="45" spans="1:23" x14ac:dyDescent="0.25">
      <c r="A45" s="41">
        <f t="shared" si="12"/>
        <v>0.84388666666666612</v>
      </c>
      <c r="B45" s="43">
        <f t="shared" si="15"/>
        <v>3.2</v>
      </c>
      <c r="C45" s="7">
        <v>3</v>
      </c>
      <c r="D45" s="7">
        <v>2</v>
      </c>
      <c r="E45" s="7">
        <v>4</v>
      </c>
      <c r="F45" s="7">
        <v>4</v>
      </c>
      <c r="G45" s="7">
        <v>3</v>
      </c>
      <c r="I45" s="41">
        <f t="shared" si="13"/>
        <v>0.84388666666666612</v>
      </c>
      <c r="J45" s="43">
        <f t="shared" si="16"/>
        <v>1</v>
      </c>
      <c r="K45" s="7" t="s">
        <v>19</v>
      </c>
      <c r="L45" s="7" t="s">
        <v>19</v>
      </c>
      <c r="M45" s="7" t="s">
        <v>19</v>
      </c>
      <c r="N45" s="7" t="s">
        <v>19</v>
      </c>
      <c r="O45" s="7">
        <v>1</v>
      </c>
      <c r="Q45" s="37">
        <f t="shared" si="14"/>
        <v>0.84388666666666612</v>
      </c>
      <c r="R45" s="35">
        <f t="shared" si="17"/>
        <v>1.17</v>
      </c>
      <c r="S45" s="38">
        <f t="shared" si="7"/>
        <v>1</v>
      </c>
      <c r="T45" s="38">
        <f t="shared" si="8"/>
        <v>1</v>
      </c>
      <c r="U45" s="38">
        <f t="shared" si="9"/>
        <v>1</v>
      </c>
      <c r="V45" s="38">
        <f t="shared" si="10"/>
        <v>1</v>
      </c>
      <c r="W45" s="38">
        <f t="shared" si="11"/>
        <v>1.85</v>
      </c>
    </row>
    <row r="46" spans="1:23" x14ac:dyDescent="0.25">
      <c r="A46" s="41">
        <f t="shared" si="12"/>
        <v>0.8543066666666661</v>
      </c>
      <c r="B46" s="43">
        <f t="shared" si="15"/>
        <v>2.6</v>
      </c>
      <c r="C46" s="7">
        <v>2</v>
      </c>
      <c r="D46" s="7">
        <v>2</v>
      </c>
      <c r="E46" s="7">
        <v>3</v>
      </c>
      <c r="F46" s="7">
        <v>3</v>
      </c>
      <c r="G46" s="7">
        <v>3</v>
      </c>
      <c r="I46" s="41">
        <f t="shared" si="13"/>
        <v>0.8543066666666661</v>
      </c>
      <c r="J46" s="43" t="e">
        <f t="shared" si="16"/>
        <v>#DIV/0!</v>
      </c>
      <c r="K46" s="7" t="s">
        <v>19</v>
      </c>
      <c r="L46" s="7" t="s">
        <v>19</v>
      </c>
      <c r="M46" s="7" t="s">
        <v>19</v>
      </c>
      <c r="N46" s="7" t="s">
        <v>19</v>
      </c>
      <c r="O46" s="7" t="s">
        <v>19</v>
      </c>
      <c r="Q46" s="37">
        <f t="shared" si="14"/>
        <v>0.8543066666666661</v>
      </c>
      <c r="R46" s="35">
        <f t="shared" si="17"/>
        <v>1</v>
      </c>
      <c r="S46" s="38">
        <f t="shared" si="7"/>
        <v>1</v>
      </c>
      <c r="T46" s="38">
        <f t="shared" si="8"/>
        <v>1</v>
      </c>
      <c r="U46" s="38">
        <f t="shared" si="9"/>
        <v>1</v>
      </c>
      <c r="V46" s="38">
        <f t="shared" si="10"/>
        <v>1</v>
      </c>
      <c r="W46" s="38">
        <f t="shared" si="11"/>
        <v>1</v>
      </c>
    </row>
    <row r="47" spans="1:23" x14ac:dyDescent="0.25">
      <c r="A47" s="41">
        <f t="shared" si="12"/>
        <v>0.86472666666666609</v>
      </c>
      <c r="B47" s="43">
        <f t="shared" si="15"/>
        <v>2.4</v>
      </c>
      <c r="C47" s="7">
        <v>3</v>
      </c>
      <c r="D47" s="7">
        <v>3</v>
      </c>
      <c r="E47" s="7">
        <v>2</v>
      </c>
      <c r="F47" s="7">
        <v>2</v>
      </c>
      <c r="G47" s="7">
        <v>2</v>
      </c>
      <c r="I47" s="41">
        <f t="shared" si="13"/>
        <v>0.86472666666666609</v>
      </c>
      <c r="J47" s="43">
        <f t="shared" si="16"/>
        <v>1</v>
      </c>
      <c r="K47" s="7" t="s">
        <v>19</v>
      </c>
      <c r="L47" s="7" t="s">
        <v>19</v>
      </c>
      <c r="M47" s="7" t="s">
        <v>19</v>
      </c>
      <c r="N47" s="7" t="s">
        <v>19</v>
      </c>
      <c r="O47" s="7">
        <v>1</v>
      </c>
      <c r="Q47" s="37">
        <f t="shared" si="14"/>
        <v>0.86472666666666609</v>
      </c>
      <c r="R47" s="35">
        <f t="shared" si="17"/>
        <v>1.17</v>
      </c>
      <c r="S47" s="38">
        <f t="shared" si="7"/>
        <v>1</v>
      </c>
      <c r="T47" s="38">
        <f t="shared" si="8"/>
        <v>1</v>
      </c>
      <c r="U47" s="38">
        <f t="shared" si="9"/>
        <v>1</v>
      </c>
      <c r="V47" s="38">
        <f t="shared" si="10"/>
        <v>1</v>
      </c>
      <c r="W47" s="38">
        <f t="shared" si="11"/>
        <v>1.85</v>
      </c>
    </row>
    <row r="48" spans="1:23" x14ac:dyDescent="0.25">
      <c r="A48" s="41">
        <f t="shared" si="12"/>
        <v>0.87514666666666607</v>
      </c>
      <c r="B48" s="43">
        <f t="shared" si="15"/>
        <v>2.2000000000000002</v>
      </c>
      <c r="C48" s="7">
        <v>3</v>
      </c>
      <c r="D48" s="7">
        <v>2</v>
      </c>
      <c r="E48" s="7">
        <v>2</v>
      </c>
      <c r="F48" s="7">
        <v>2</v>
      </c>
      <c r="G48" s="7">
        <v>2</v>
      </c>
      <c r="I48" s="41">
        <f t="shared" si="13"/>
        <v>0.87514666666666607</v>
      </c>
      <c r="J48" s="43" t="e">
        <f t="shared" si="16"/>
        <v>#DIV/0!</v>
      </c>
      <c r="K48" s="7" t="s">
        <v>19</v>
      </c>
      <c r="L48" s="7" t="s">
        <v>19</v>
      </c>
      <c r="M48" s="7" t="s">
        <v>19</v>
      </c>
      <c r="N48" s="7" t="s">
        <v>19</v>
      </c>
      <c r="O48" s="7" t="s">
        <v>19</v>
      </c>
      <c r="Q48" s="37">
        <f t="shared" si="14"/>
        <v>0.87514666666666607</v>
      </c>
      <c r="R48" s="35">
        <f t="shared" si="17"/>
        <v>1</v>
      </c>
      <c r="S48" s="38">
        <f t="shared" si="7"/>
        <v>1</v>
      </c>
      <c r="T48" s="38">
        <f t="shared" si="8"/>
        <v>1</v>
      </c>
      <c r="U48" s="38">
        <f t="shared" si="9"/>
        <v>1</v>
      </c>
      <c r="V48" s="38">
        <f t="shared" si="10"/>
        <v>1</v>
      </c>
      <c r="W48" s="38">
        <f t="shared" si="11"/>
        <v>1</v>
      </c>
    </row>
    <row r="49" spans="1:23" x14ac:dyDescent="0.25">
      <c r="A49" s="41">
        <f t="shared" si="12"/>
        <v>0.88556666666666606</v>
      </c>
      <c r="B49" s="43">
        <f t="shared" si="15"/>
        <v>2.4</v>
      </c>
      <c r="C49" s="7">
        <v>2</v>
      </c>
      <c r="D49" s="7">
        <v>3</v>
      </c>
      <c r="E49" s="7">
        <v>2</v>
      </c>
      <c r="F49" s="7">
        <v>2</v>
      </c>
      <c r="G49" s="7">
        <v>3</v>
      </c>
      <c r="I49" s="41">
        <f t="shared" si="13"/>
        <v>0.88556666666666606</v>
      </c>
      <c r="J49" s="43" t="e">
        <f t="shared" si="16"/>
        <v>#DIV/0!</v>
      </c>
      <c r="K49" s="7" t="s">
        <v>19</v>
      </c>
      <c r="L49" s="7" t="s">
        <v>19</v>
      </c>
      <c r="M49" s="7" t="s">
        <v>19</v>
      </c>
      <c r="N49" s="7" t="s">
        <v>19</v>
      </c>
      <c r="O49" s="7" t="s">
        <v>19</v>
      </c>
      <c r="Q49" s="37">
        <f t="shared" si="14"/>
        <v>0.88556666666666606</v>
      </c>
      <c r="R49" s="35">
        <f t="shared" si="17"/>
        <v>1</v>
      </c>
      <c r="S49" s="38">
        <f t="shared" si="7"/>
        <v>1</v>
      </c>
      <c r="T49" s="38">
        <f t="shared" si="8"/>
        <v>1</v>
      </c>
      <c r="U49" s="38">
        <f t="shared" si="9"/>
        <v>1</v>
      </c>
      <c r="V49" s="38">
        <f t="shared" si="10"/>
        <v>1</v>
      </c>
      <c r="W49" s="38">
        <f t="shared" si="11"/>
        <v>1</v>
      </c>
    </row>
    <row r="50" spans="1:23" x14ac:dyDescent="0.25">
      <c r="A50" s="41">
        <f t="shared" si="12"/>
        <v>0.89598666666666604</v>
      </c>
      <c r="B50" s="43">
        <f t="shared" si="15"/>
        <v>2.2000000000000002</v>
      </c>
      <c r="C50" s="7">
        <v>2</v>
      </c>
      <c r="D50" s="7">
        <v>3</v>
      </c>
      <c r="E50" s="7">
        <v>2</v>
      </c>
      <c r="F50" s="7">
        <v>2</v>
      </c>
      <c r="G50" s="7">
        <v>2</v>
      </c>
      <c r="I50" s="41">
        <f t="shared" si="13"/>
        <v>0.89598666666666604</v>
      </c>
      <c r="J50" s="43" t="e">
        <f t="shared" si="16"/>
        <v>#DIV/0!</v>
      </c>
      <c r="K50" s="7" t="s">
        <v>19</v>
      </c>
      <c r="L50" s="7" t="s">
        <v>19</v>
      </c>
      <c r="M50" s="7" t="s">
        <v>19</v>
      </c>
      <c r="N50" s="7" t="s">
        <v>19</v>
      </c>
      <c r="O50" s="7" t="s">
        <v>19</v>
      </c>
      <c r="Q50" s="37">
        <f t="shared" si="14"/>
        <v>0.89598666666666604</v>
      </c>
      <c r="R50" s="35">
        <f t="shared" si="17"/>
        <v>1</v>
      </c>
      <c r="S50" s="38">
        <f t="shared" si="7"/>
        <v>1</v>
      </c>
      <c r="T50" s="38">
        <f t="shared" si="8"/>
        <v>1</v>
      </c>
      <c r="U50" s="38">
        <f t="shared" si="9"/>
        <v>1</v>
      </c>
      <c r="V50" s="38">
        <f t="shared" si="10"/>
        <v>1</v>
      </c>
      <c r="W50" s="38">
        <f t="shared" si="11"/>
        <v>1</v>
      </c>
    </row>
    <row r="51" spans="1:23" x14ac:dyDescent="0.25">
      <c r="A51" s="41">
        <f t="shared" si="12"/>
        <v>0.90640666666666603</v>
      </c>
      <c r="B51" s="43">
        <f t="shared" si="15"/>
        <v>2.2000000000000002</v>
      </c>
      <c r="C51" s="7">
        <v>3</v>
      </c>
      <c r="D51" s="7">
        <v>2</v>
      </c>
      <c r="E51" s="7">
        <v>2</v>
      </c>
      <c r="F51" s="7">
        <v>2</v>
      </c>
      <c r="G51" s="7">
        <v>2</v>
      </c>
      <c r="I51" s="41">
        <f t="shared" si="13"/>
        <v>0.90640666666666603</v>
      </c>
      <c r="J51" s="43" t="e">
        <f t="shared" si="16"/>
        <v>#DIV/0!</v>
      </c>
      <c r="K51" s="7" t="s">
        <v>19</v>
      </c>
      <c r="L51" s="7" t="s">
        <v>19</v>
      </c>
      <c r="M51" s="7" t="s">
        <v>19</v>
      </c>
      <c r="N51" s="7" t="s">
        <v>19</v>
      </c>
      <c r="O51" s="7" t="s">
        <v>19</v>
      </c>
      <c r="Q51" s="37">
        <f t="shared" si="14"/>
        <v>0.90640666666666603</v>
      </c>
      <c r="R51" s="35">
        <f t="shared" si="17"/>
        <v>1</v>
      </c>
      <c r="S51" s="38">
        <f t="shared" si="7"/>
        <v>1</v>
      </c>
      <c r="T51" s="38">
        <f t="shared" si="8"/>
        <v>1</v>
      </c>
      <c r="U51" s="38">
        <f t="shared" si="9"/>
        <v>1</v>
      </c>
      <c r="V51" s="38">
        <f t="shared" si="10"/>
        <v>1</v>
      </c>
      <c r="W51" s="38">
        <f t="shared" si="11"/>
        <v>1</v>
      </c>
    </row>
    <row r="52" spans="1:23" x14ac:dyDescent="0.25">
      <c r="A52" s="41">
        <f t="shared" si="12"/>
        <v>0.91682666666666601</v>
      </c>
      <c r="B52" s="43">
        <f t="shared" si="15"/>
        <v>2.2000000000000002</v>
      </c>
      <c r="C52" s="7">
        <v>2</v>
      </c>
      <c r="D52" s="7">
        <v>1</v>
      </c>
      <c r="E52" s="7">
        <v>3</v>
      </c>
      <c r="F52" s="7">
        <v>3</v>
      </c>
      <c r="G52" s="7">
        <v>2</v>
      </c>
      <c r="I52" s="41">
        <f t="shared" si="13"/>
        <v>0.91682666666666601</v>
      </c>
      <c r="J52" s="43" t="e">
        <f t="shared" si="16"/>
        <v>#DIV/0!</v>
      </c>
      <c r="K52" s="7" t="s">
        <v>19</v>
      </c>
      <c r="L52" s="7" t="s">
        <v>19</v>
      </c>
      <c r="M52" s="7" t="s">
        <v>19</v>
      </c>
      <c r="N52" s="7" t="s">
        <v>19</v>
      </c>
      <c r="O52" s="7" t="s">
        <v>19</v>
      </c>
      <c r="Q52" s="37">
        <f t="shared" si="14"/>
        <v>0.91682666666666601</v>
      </c>
      <c r="R52" s="35">
        <f t="shared" si="17"/>
        <v>1</v>
      </c>
      <c r="S52" s="38">
        <f t="shared" si="7"/>
        <v>1</v>
      </c>
      <c r="T52" s="38">
        <f t="shared" si="8"/>
        <v>1</v>
      </c>
      <c r="U52" s="38">
        <f t="shared" si="9"/>
        <v>1</v>
      </c>
      <c r="V52" s="38">
        <f t="shared" si="10"/>
        <v>1</v>
      </c>
      <c r="W52" s="38">
        <f t="shared" si="11"/>
        <v>1</v>
      </c>
    </row>
    <row r="53" spans="1:23" x14ac:dyDescent="0.25">
      <c r="A53" s="41">
        <f t="shared" si="12"/>
        <v>0.927246666666666</v>
      </c>
      <c r="B53" s="43">
        <f t="shared" si="15"/>
        <v>2.2000000000000002</v>
      </c>
      <c r="C53" s="7">
        <v>2</v>
      </c>
      <c r="D53" s="7">
        <v>1</v>
      </c>
      <c r="E53" s="7">
        <v>3</v>
      </c>
      <c r="F53" s="7">
        <v>3</v>
      </c>
      <c r="G53" s="7">
        <v>2</v>
      </c>
      <c r="I53" s="41">
        <f t="shared" si="13"/>
        <v>0.927246666666666</v>
      </c>
      <c r="J53" s="43" t="e">
        <f t="shared" si="16"/>
        <v>#DIV/0!</v>
      </c>
      <c r="K53" s="7" t="s">
        <v>19</v>
      </c>
      <c r="L53" s="7" t="s">
        <v>19</v>
      </c>
      <c r="M53" s="7" t="s">
        <v>19</v>
      </c>
      <c r="N53" s="7" t="s">
        <v>19</v>
      </c>
      <c r="O53" s="7" t="s">
        <v>19</v>
      </c>
      <c r="Q53" s="37">
        <f t="shared" si="14"/>
        <v>0.927246666666666</v>
      </c>
      <c r="R53" s="35">
        <f t="shared" si="17"/>
        <v>1</v>
      </c>
      <c r="S53" s="38">
        <f t="shared" si="7"/>
        <v>1</v>
      </c>
      <c r="T53" s="38">
        <f t="shared" si="8"/>
        <v>1</v>
      </c>
      <c r="U53" s="38">
        <f t="shared" si="9"/>
        <v>1</v>
      </c>
      <c r="V53" s="38">
        <f t="shared" si="10"/>
        <v>1</v>
      </c>
      <c r="W53" s="38">
        <f t="shared" si="11"/>
        <v>1</v>
      </c>
    </row>
    <row r="54" spans="1:23" x14ac:dyDescent="0.25">
      <c r="A54" s="41">
        <f t="shared" si="12"/>
        <v>0.93766666666666598</v>
      </c>
      <c r="B54" s="43">
        <f t="shared" si="15"/>
        <v>2</v>
      </c>
      <c r="C54" s="7">
        <v>2</v>
      </c>
      <c r="D54" s="7">
        <v>1</v>
      </c>
      <c r="E54" s="7">
        <v>3</v>
      </c>
      <c r="F54" s="7">
        <v>3</v>
      </c>
      <c r="G54" s="7">
        <v>1</v>
      </c>
      <c r="I54" s="41">
        <f t="shared" si="13"/>
        <v>0.93766666666666598</v>
      </c>
      <c r="J54" s="43" t="e">
        <f t="shared" si="16"/>
        <v>#DIV/0!</v>
      </c>
      <c r="K54" s="7" t="s">
        <v>19</v>
      </c>
      <c r="L54" s="7" t="s">
        <v>19</v>
      </c>
      <c r="M54" s="7" t="s">
        <v>19</v>
      </c>
      <c r="N54" s="7" t="s">
        <v>19</v>
      </c>
      <c r="O54" s="7" t="s">
        <v>19</v>
      </c>
      <c r="Q54" s="37">
        <f t="shared" si="14"/>
        <v>0.93766666666666598</v>
      </c>
      <c r="R54" s="35">
        <f t="shared" si="17"/>
        <v>1</v>
      </c>
      <c r="S54" s="38">
        <f t="shared" si="7"/>
        <v>1</v>
      </c>
      <c r="T54" s="38">
        <f t="shared" si="8"/>
        <v>1</v>
      </c>
      <c r="U54" s="38">
        <f t="shared" si="9"/>
        <v>1</v>
      </c>
      <c r="V54" s="38">
        <f t="shared" si="10"/>
        <v>1</v>
      </c>
      <c r="W54" s="38">
        <f t="shared" si="11"/>
        <v>1</v>
      </c>
    </row>
    <row r="55" spans="1:23" x14ac:dyDescent="0.25">
      <c r="A55" s="41">
        <f t="shared" si="12"/>
        <v>0.94808666666666597</v>
      </c>
      <c r="B55" s="43">
        <f t="shared" si="15"/>
        <v>1.8</v>
      </c>
      <c r="C55" s="7">
        <v>3</v>
      </c>
      <c r="D55" s="7">
        <v>1</v>
      </c>
      <c r="E55" s="7">
        <v>2</v>
      </c>
      <c r="F55" s="7">
        <v>2</v>
      </c>
      <c r="G55" s="7">
        <v>1</v>
      </c>
      <c r="I55" s="41">
        <f t="shared" si="13"/>
        <v>0.94808666666666597</v>
      </c>
      <c r="J55" s="43" t="e">
        <f t="shared" si="16"/>
        <v>#DIV/0!</v>
      </c>
      <c r="K55" s="7" t="s">
        <v>19</v>
      </c>
      <c r="L55" s="7" t="s">
        <v>19</v>
      </c>
      <c r="M55" s="7" t="s">
        <v>19</v>
      </c>
      <c r="N55" s="7" t="s">
        <v>19</v>
      </c>
      <c r="O55" s="7" t="s">
        <v>19</v>
      </c>
      <c r="Q55" s="37">
        <f t="shared" si="14"/>
        <v>0.94808666666666597</v>
      </c>
      <c r="R55" s="35">
        <f t="shared" si="17"/>
        <v>1</v>
      </c>
      <c r="S55" s="38">
        <f t="shared" si="7"/>
        <v>1</v>
      </c>
      <c r="T55" s="38">
        <f t="shared" si="8"/>
        <v>1</v>
      </c>
      <c r="U55" s="38">
        <f t="shared" si="9"/>
        <v>1</v>
      </c>
      <c r="V55" s="38">
        <f t="shared" si="10"/>
        <v>1</v>
      </c>
      <c r="W55" s="38">
        <f t="shared" si="11"/>
        <v>1</v>
      </c>
    </row>
    <row r="56" spans="1:23" x14ac:dyDescent="0.25">
      <c r="A56" s="41">
        <f t="shared" si="12"/>
        <v>0.95850666666666595</v>
      </c>
      <c r="B56" s="43">
        <f t="shared" si="15"/>
        <v>1.6</v>
      </c>
      <c r="C56" s="7">
        <v>2</v>
      </c>
      <c r="D56" s="7">
        <v>1</v>
      </c>
      <c r="E56" s="7">
        <v>2</v>
      </c>
      <c r="F56" s="7">
        <v>2</v>
      </c>
      <c r="G56" s="7">
        <v>1</v>
      </c>
      <c r="I56" s="41">
        <f t="shared" si="13"/>
        <v>0.95850666666666595</v>
      </c>
      <c r="J56" s="43" t="e">
        <f t="shared" si="16"/>
        <v>#DIV/0!</v>
      </c>
      <c r="K56" s="7" t="s">
        <v>19</v>
      </c>
      <c r="L56" s="7" t="s">
        <v>19</v>
      </c>
      <c r="M56" s="7" t="s">
        <v>19</v>
      </c>
      <c r="N56" s="7" t="s">
        <v>19</v>
      </c>
      <c r="O56" s="7" t="s">
        <v>19</v>
      </c>
      <c r="Q56" s="37">
        <f t="shared" si="14"/>
        <v>0.95850666666666595</v>
      </c>
      <c r="R56" s="35">
        <f t="shared" si="17"/>
        <v>1</v>
      </c>
      <c r="S56" s="38">
        <f t="shared" si="7"/>
        <v>1</v>
      </c>
      <c r="T56" s="38">
        <f t="shared" si="8"/>
        <v>1</v>
      </c>
      <c r="U56" s="38">
        <f t="shared" si="9"/>
        <v>1</v>
      </c>
      <c r="V56" s="38">
        <f t="shared" si="10"/>
        <v>1</v>
      </c>
      <c r="W56" s="38">
        <f t="shared" si="11"/>
        <v>1</v>
      </c>
    </row>
    <row r="57" spans="1:23" x14ac:dyDescent="0.25">
      <c r="A57" s="41">
        <f t="shared" si="12"/>
        <v>0.96892666666666594</v>
      </c>
      <c r="B57" s="43">
        <f t="shared" si="15"/>
        <v>1.2</v>
      </c>
      <c r="C57" s="7">
        <v>2</v>
      </c>
      <c r="D57" s="7">
        <v>1</v>
      </c>
      <c r="E57" s="7">
        <v>1</v>
      </c>
      <c r="F57" s="7">
        <v>1</v>
      </c>
      <c r="G57" s="7">
        <v>1</v>
      </c>
      <c r="I57" s="41">
        <f t="shared" si="13"/>
        <v>0.96892666666666594</v>
      </c>
      <c r="J57" s="43" t="e">
        <f t="shared" si="16"/>
        <v>#DIV/0!</v>
      </c>
      <c r="K57" s="7" t="s">
        <v>19</v>
      </c>
      <c r="L57" s="7" t="s">
        <v>19</v>
      </c>
      <c r="M57" s="7" t="s">
        <v>19</v>
      </c>
      <c r="N57" s="7" t="s">
        <v>19</v>
      </c>
      <c r="O57" s="7" t="s">
        <v>19</v>
      </c>
      <c r="Q57" s="37">
        <f t="shared" si="14"/>
        <v>0.96892666666666594</v>
      </c>
      <c r="R57" s="35">
        <f t="shared" si="17"/>
        <v>1</v>
      </c>
      <c r="S57" s="38">
        <f t="shared" si="7"/>
        <v>1</v>
      </c>
      <c r="T57" s="38">
        <f t="shared" si="8"/>
        <v>1</v>
      </c>
      <c r="U57" s="38">
        <f t="shared" si="9"/>
        <v>1</v>
      </c>
      <c r="V57" s="38">
        <f t="shared" si="10"/>
        <v>1</v>
      </c>
      <c r="W57" s="38">
        <f t="shared" si="11"/>
        <v>1</v>
      </c>
    </row>
    <row r="58" spans="1:23" x14ac:dyDescent="0.25">
      <c r="A58" s="41">
        <f t="shared" si="12"/>
        <v>0.97934666666666592</v>
      </c>
      <c r="B58" s="43">
        <f t="shared" si="15"/>
        <v>1.2</v>
      </c>
      <c r="C58" s="7">
        <v>2</v>
      </c>
      <c r="D58" s="7">
        <v>1</v>
      </c>
      <c r="E58" s="7">
        <v>1</v>
      </c>
      <c r="F58" s="7">
        <v>1</v>
      </c>
      <c r="G58" s="7">
        <v>1</v>
      </c>
      <c r="I58" s="41">
        <f t="shared" si="13"/>
        <v>0.97934666666666592</v>
      </c>
      <c r="J58" s="43" t="e">
        <f t="shared" si="16"/>
        <v>#DIV/0!</v>
      </c>
      <c r="K58" s="7" t="s">
        <v>19</v>
      </c>
      <c r="L58" s="7" t="s">
        <v>19</v>
      </c>
      <c r="M58" s="7" t="s">
        <v>19</v>
      </c>
      <c r="N58" s="7" t="s">
        <v>19</v>
      </c>
      <c r="O58" s="7" t="s">
        <v>19</v>
      </c>
      <c r="Q58" s="37">
        <f t="shared" si="14"/>
        <v>0.97934666666666592</v>
      </c>
      <c r="R58" s="35">
        <f t="shared" si="17"/>
        <v>1</v>
      </c>
      <c r="S58" s="38">
        <f t="shared" si="7"/>
        <v>1</v>
      </c>
      <c r="T58" s="38">
        <f t="shared" si="8"/>
        <v>1</v>
      </c>
      <c r="U58" s="38">
        <f t="shared" si="9"/>
        <v>1</v>
      </c>
      <c r="V58" s="38">
        <f t="shared" si="10"/>
        <v>1</v>
      </c>
      <c r="W58" s="38">
        <f t="shared" si="11"/>
        <v>1</v>
      </c>
    </row>
    <row r="59" spans="1:23" x14ac:dyDescent="0.25">
      <c r="A59" s="41">
        <f t="shared" si="12"/>
        <v>0.98976666666666591</v>
      </c>
      <c r="B59" s="43">
        <f t="shared" si="15"/>
        <v>1.2</v>
      </c>
      <c r="C59" s="7">
        <v>2</v>
      </c>
      <c r="D59" s="7">
        <v>1</v>
      </c>
      <c r="E59" s="7">
        <v>1</v>
      </c>
      <c r="F59" s="7">
        <v>1</v>
      </c>
      <c r="G59" s="7">
        <v>1</v>
      </c>
      <c r="I59" s="41">
        <f t="shared" si="13"/>
        <v>0.98976666666666591</v>
      </c>
      <c r="J59" s="43" t="e">
        <f t="shared" si="16"/>
        <v>#DIV/0!</v>
      </c>
      <c r="K59" s="7" t="s">
        <v>19</v>
      </c>
      <c r="L59" s="7" t="s">
        <v>19</v>
      </c>
      <c r="M59" s="7" t="s">
        <v>19</v>
      </c>
      <c r="N59" s="7" t="s">
        <v>19</v>
      </c>
      <c r="O59" s="7" t="s">
        <v>19</v>
      </c>
      <c r="Q59" s="37">
        <f t="shared" si="14"/>
        <v>0.98976666666666591</v>
      </c>
      <c r="R59" s="35">
        <f t="shared" si="17"/>
        <v>1</v>
      </c>
      <c r="S59" s="38">
        <f t="shared" si="7"/>
        <v>1</v>
      </c>
      <c r="T59" s="38">
        <f t="shared" si="8"/>
        <v>1</v>
      </c>
      <c r="U59" s="38">
        <f t="shared" si="9"/>
        <v>1</v>
      </c>
      <c r="V59" s="38">
        <f t="shared" si="10"/>
        <v>1</v>
      </c>
      <c r="W59" s="38">
        <f t="shared" si="11"/>
        <v>1</v>
      </c>
    </row>
    <row r="60" spans="1:23" x14ac:dyDescent="0.25">
      <c r="A60" s="41">
        <f t="shared" si="12"/>
        <v>1.0001866666666659</v>
      </c>
      <c r="B60" s="43">
        <f t="shared" ref="B60:B63" si="18">AVERAGE(C60:G60)</f>
        <v>1</v>
      </c>
      <c r="C60" s="7">
        <v>1</v>
      </c>
      <c r="D60" s="7">
        <v>1</v>
      </c>
      <c r="E60" s="7">
        <v>1</v>
      </c>
      <c r="F60" s="7">
        <v>1</v>
      </c>
      <c r="G60" s="7">
        <v>1</v>
      </c>
      <c r="I60" s="41">
        <f t="shared" si="13"/>
        <v>1.0001866666666659</v>
      </c>
      <c r="J60" s="43" t="e">
        <f t="shared" ref="J60:J63" si="19">AVERAGE(K60:O60)</f>
        <v>#DIV/0!</v>
      </c>
      <c r="K60" s="7" t="s">
        <v>19</v>
      </c>
      <c r="L60" s="7" t="s">
        <v>19</v>
      </c>
      <c r="M60" s="7" t="s">
        <v>19</v>
      </c>
      <c r="N60" s="7" t="s">
        <v>19</v>
      </c>
      <c r="O60" s="7" t="s">
        <v>19</v>
      </c>
      <c r="Q60" s="37">
        <f t="shared" si="14"/>
        <v>1.0001866666666659</v>
      </c>
      <c r="R60" s="35">
        <f t="shared" ref="R60:R63" si="20">AVERAGE(S60:W60)</f>
        <v>1</v>
      </c>
      <c r="S60" s="38">
        <f t="shared" si="7"/>
        <v>1</v>
      </c>
      <c r="T60" s="38">
        <f t="shared" si="8"/>
        <v>1</v>
      </c>
      <c r="U60" s="38">
        <f t="shared" si="9"/>
        <v>1</v>
      </c>
      <c r="V60" s="38">
        <f t="shared" si="10"/>
        <v>1</v>
      </c>
      <c r="W60" s="38">
        <f t="shared" si="11"/>
        <v>1</v>
      </c>
    </row>
    <row r="61" spans="1:23" x14ac:dyDescent="0.25">
      <c r="A61" s="41">
        <f t="shared" si="12"/>
        <v>1.010606666666666</v>
      </c>
      <c r="B61" s="43" t="e">
        <f t="shared" si="18"/>
        <v>#DIV/0!</v>
      </c>
      <c r="C61" s="31"/>
      <c r="D61" s="31"/>
      <c r="E61" s="31"/>
      <c r="F61" s="31"/>
      <c r="G61" s="31"/>
      <c r="I61" s="41">
        <f t="shared" si="13"/>
        <v>1.010606666666666</v>
      </c>
      <c r="J61" s="43" t="e">
        <f t="shared" si="19"/>
        <v>#DIV/0!</v>
      </c>
      <c r="K61" s="31"/>
      <c r="L61" s="31"/>
      <c r="M61" s="31"/>
      <c r="N61" s="31"/>
      <c r="O61" s="31"/>
      <c r="Q61" s="37">
        <f t="shared" si="14"/>
        <v>1.010606666666666</v>
      </c>
      <c r="R61" s="35">
        <f t="shared" si="20"/>
        <v>1</v>
      </c>
      <c r="S61" s="38">
        <f t="shared" si="7"/>
        <v>1</v>
      </c>
      <c r="T61" s="38">
        <f t="shared" si="8"/>
        <v>1</v>
      </c>
      <c r="U61" s="38">
        <f t="shared" si="9"/>
        <v>1</v>
      </c>
      <c r="V61" s="38">
        <f t="shared" si="10"/>
        <v>1</v>
      </c>
      <c r="W61" s="38">
        <f t="shared" si="11"/>
        <v>1</v>
      </c>
    </row>
    <row r="62" spans="1:23" x14ac:dyDescent="0.25">
      <c r="A62" s="41">
        <f t="shared" si="12"/>
        <v>1.0210266666666661</v>
      </c>
      <c r="B62" s="43" t="e">
        <f t="shared" si="18"/>
        <v>#DIV/0!</v>
      </c>
      <c r="C62" s="31"/>
      <c r="D62" s="31"/>
      <c r="E62" s="31"/>
      <c r="F62" s="31"/>
      <c r="G62" s="31"/>
      <c r="I62" s="41">
        <f t="shared" si="13"/>
        <v>1.0210266666666661</v>
      </c>
      <c r="J62" s="43" t="e">
        <f t="shared" si="19"/>
        <v>#DIV/0!</v>
      </c>
      <c r="K62" s="31"/>
      <c r="L62" s="31"/>
      <c r="M62" s="31"/>
      <c r="N62" s="31"/>
      <c r="O62" s="31"/>
      <c r="Q62" s="37">
        <f t="shared" si="14"/>
        <v>1.0210266666666661</v>
      </c>
      <c r="R62" s="35">
        <f t="shared" si="20"/>
        <v>1</v>
      </c>
      <c r="S62" s="38">
        <f t="shared" si="7"/>
        <v>1</v>
      </c>
      <c r="T62" s="38">
        <f t="shared" si="8"/>
        <v>1</v>
      </c>
      <c r="U62" s="38">
        <f t="shared" si="9"/>
        <v>1</v>
      </c>
      <c r="V62" s="38">
        <f t="shared" si="10"/>
        <v>1</v>
      </c>
      <c r="W62" s="38">
        <f t="shared" si="11"/>
        <v>1</v>
      </c>
    </row>
    <row r="63" spans="1:23" x14ac:dyDescent="0.25">
      <c r="A63" s="41">
        <f t="shared" si="12"/>
        <v>1.0314466666666662</v>
      </c>
      <c r="B63" s="43" t="e">
        <f t="shared" si="18"/>
        <v>#DIV/0!</v>
      </c>
      <c r="C63" s="31"/>
      <c r="D63" s="31"/>
      <c r="E63" s="31"/>
      <c r="F63" s="31"/>
      <c r="G63" s="31"/>
      <c r="I63" s="41">
        <f t="shared" si="13"/>
        <v>1.0314466666666662</v>
      </c>
      <c r="J63" s="43" t="e">
        <f t="shared" si="19"/>
        <v>#DIV/0!</v>
      </c>
      <c r="K63" s="31"/>
      <c r="L63" s="31"/>
      <c r="M63" s="31"/>
      <c r="N63" s="31"/>
      <c r="O63" s="31"/>
      <c r="Q63" s="37">
        <f t="shared" si="14"/>
        <v>1.0314466666666662</v>
      </c>
      <c r="R63" s="35">
        <f t="shared" si="20"/>
        <v>1</v>
      </c>
      <c r="S63" s="38">
        <f t="shared" si="7"/>
        <v>1</v>
      </c>
      <c r="T63" s="38">
        <f t="shared" si="8"/>
        <v>1</v>
      </c>
      <c r="U63" s="38">
        <f t="shared" si="9"/>
        <v>1</v>
      </c>
      <c r="V63" s="38">
        <f t="shared" si="10"/>
        <v>1</v>
      </c>
      <c r="W63" s="38">
        <f t="shared" si="11"/>
        <v>1</v>
      </c>
    </row>
  </sheetData>
  <sheetProtection password="CC19" sheet="1" objects="1" scenarios="1"/>
  <mergeCells count="3">
    <mergeCell ref="A1:G1"/>
    <mergeCell ref="I1:O1"/>
    <mergeCell ref="Q1:W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opLeftCell="C47" workbookViewId="0">
      <selection activeCell="O4" sqref="O4:O60"/>
    </sheetView>
  </sheetViews>
  <sheetFormatPr defaultRowHeight="15" x14ac:dyDescent="0.25"/>
  <cols>
    <col min="1" max="1" width="11.28515625" style="7" bestFit="1" customWidth="1"/>
    <col min="2" max="2" width="9.140625" style="7"/>
    <col min="3" max="7" width="5.7109375" style="7" customWidth="1"/>
    <col min="8" max="8" width="2.7109375" style="7" customWidth="1"/>
    <col min="9" max="9" width="9.5703125" style="7" bestFit="1" customWidth="1"/>
    <col min="10" max="10" width="9.140625" style="7"/>
    <col min="11" max="15" width="5.7109375" style="7" customWidth="1"/>
    <col min="16" max="16" width="2.7109375" style="7" customWidth="1"/>
    <col min="17" max="17" width="9.5703125" style="7" bestFit="1" customWidth="1"/>
    <col min="18" max="18" width="9.140625" style="7"/>
    <col min="19" max="23" width="5.7109375" style="7" customWidth="1"/>
    <col min="24" max="16384" width="9.140625" style="7"/>
  </cols>
  <sheetData>
    <row r="1" spans="1:23" ht="18.75" x14ac:dyDescent="0.3">
      <c r="A1" s="216" t="s">
        <v>1</v>
      </c>
      <c r="B1" s="217"/>
      <c r="C1" s="217"/>
      <c r="D1" s="217"/>
      <c r="E1" s="217"/>
      <c r="F1" s="217"/>
      <c r="G1" s="217"/>
      <c r="H1" s="29"/>
      <c r="I1" s="218" t="s">
        <v>7</v>
      </c>
      <c r="J1" s="219"/>
      <c r="K1" s="219"/>
      <c r="L1" s="219"/>
      <c r="M1" s="219"/>
      <c r="N1" s="219"/>
      <c r="O1" s="219"/>
      <c r="Q1" s="220" t="s">
        <v>18</v>
      </c>
      <c r="R1" s="221"/>
      <c r="S1" s="221"/>
      <c r="T1" s="221"/>
      <c r="U1" s="221"/>
      <c r="V1" s="221"/>
      <c r="W1" s="221"/>
    </row>
    <row r="2" spans="1:23" x14ac:dyDescent="0.25"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K2" s="7" t="s">
        <v>2</v>
      </c>
      <c r="L2" s="7" t="s">
        <v>3</v>
      </c>
      <c r="M2" s="7" t="s">
        <v>4</v>
      </c>
      <c r="N2" s="7" t="s">
        <v>5</v>
      </c>
      <c r="O2" s="7" t="s">
        <v>6</v>
      </c>
      <c r="Q2" s="33"/>
      <c r="R2" s="33"/>
      <c r="S2" s="33" t="s">
        <v>2</v>
      </c>
      <c r="T2" s="33" t="s">
        <v>3</v>
      </c>
      <c r="U2" s="33" t="s">
        <v>4</v>
      </c>
      <c r="V2" s="33" t="s">
        <v>5</v>
      </c>
      <c r="W2" s="33" t="s">
        <v>6</v>
      </c>
    </row>
    <row r="3" spans="1:23" ht="18" customHeight="1" x14ac:dyDescent="0.25">
      <c r="A3" s="13"/>
      <c r="B3" s="43" t="s">
        <v>0</v>
      </c>
      <c r="C3" s="42">
        <f ca="1">Mon!C3+3</f>
        <v>43153</v>
      </c>
      <c r="D3" s="42">
        <f ca="1">C3+7</f>
        <v>43160</v>
      </c>
      <c r="E3" s="42">
        <f t="shared" ref="E3:G3" ca="1" si="0">D3+7</f>
        <v>43167</v>
      </c>
      <c r="F3" s="42">
        <f t="shared" ca="1" si="0"/>
        <v>43174</v>
      </c>
      <c r="G3" s="42">
        <f t="shared" ca="1" si="0"/>
        <v>43181</v>
      </c>
      <c r="I3" s="13"/>
      <c r="J3" s="43" t="s">
        <v>0</v>
      </c>
      <c r="K3" s="42">
        <f ca="1">C3</f>
        <v>43153</v>
      </c>
      <c r="L3" s="42">
        <f ca="1">K3+7</f>
        <v>43160</v>
      </c>
      <c r="M3" s="42">
        <f t="shared" ref="M3:O3" ca="1" si="1">L3+7</f>
        <v>43167</v>
      </c>
      <c r="N3" s="42">
        <f t="shared" ca="1" si="1"/>
        <v>43174</v>
      </c>
      <c r="O3" s="42">
        <f t="shared" ca="1" si="1"/>
        <v>43181</v>
      </c>
      <c r="Q3" s="34"/>
      <c r="R3" s="35" t="s">
        <v>0</v>
      </c>
      <c r="S3" s="36">
        <f ca="1">C3</f>
        <v>43153</v>
      </c>
      <c r="T3" s="36">
        <f ca="1">S3+7</f>
        <v>43160</v>
      </c>
      <c r="U3" s="36">
        <f t="shared" ref="U3:W3" ca="1" si="2">T3+7</f>
        <v>43167</v>
      </c>
      <c r="V3" s="36">
        <f t="shared" ca="1" si="2"/>
        <v>43174</v>
      </c>
      <c r="W3" s="36">
        <f t="shared" ca="1" si="2"/>
        <v>43181</v>
      </c>
    </row>
    <row r="4" spans="1:23" x14ac:dyDescent="0.25">
      <c r="A4" s="41">
        <v>0.41666666666666669</v>
      </c>
      <c r="B4" s="43">
        <f t="shared" ref="B4:B27" si="3">AVERAGE(C4:G4)</f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I4" s="41">
        <v>0.41666666666666669</v>
      </c>
      <c r="J4" s="43" t="e">
        <f t="shared" ref="J4:J27" si="4">AVERAGE(K4:O4)</f>
        <v>#DIV/0!</v>
      </c>
      <c r="K4" s="7" t="s">
        <v>19</v>
      </c>
      <c r="L4" s="7" t="s">
        <v>19</v>
      </c>
      <c r="M4" s="7" t="s">
        <v>19</v>
      </c>
      <c r="N4" s="7" t="s">
        <v>19</v>
      </c>
      <c r="O4" s="7" t="s">
        <v>19</v>
      </c>
      <c r="Q4" s="37">
        <v>0.41666666666666669</v>
      </c>
      <c r="R4" s="35">
        <f t="shared" ref="R4:R27" si="5">AVERAGE(S4:W4)</f>
        <v>1</v>
      </c>
      <c r="S4" s="38">
        <f>IFERROR(((K4*0.85)+1),1)</f>
        <v>1</v>
      </c>
      <c r="T4" s="38">
        <f t="shared" ref="T4:W4" si="6">IFERROR(((L4*0.85)+1),1)</f>
        <v>1</v>
      </c>
      <c r="U4" s="38">
        <f t="shared" si="6"/>
        <v>1</v>
      </c>
      <c r="V4" s="38">
        <f t="shared" si="6"/>
        <v>1</v>
      </c>
      <c r="W4" s="38">
        <f t="shared" si="6"/>
        <v>1</v>
      </c>
    </row>
    <row r="5" spans="1:23" x14ac:dyDescent="0.25">
      <c r="A5" s="41">
        <f>A4+0.01042</f>
        <v>0.42708666666666667</v>
      </c>
      <c r="B5" s="43">
        <f t="shared" si="3"/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I5" s="41">
        <f>I4+0.01042</f>
        <v>0.42708666666666667</v>
      </c>
      <c r="J5" s="43" t="e">
        <f t="shared" si="4"/>
        <v>#DIV/0!</v>
      </c>
      <c r="K5" s="7" t="s">
        <v>19</v>
      </c>
      <c r="L5" s="7" t="s">
        <v>19</v>
      </c>
      <c r="M5" s="7" t="s">
        <v>19</v>
      </c>
      <c r="N5" s="7" t="s">
        <v>19</v>
      </c>
      <c r="O5" s="7" t="s">
        <v>19</v>
      </c>
      <c r="Q5" s="37">
        <f>Q4+0.01042</f>
        <v>0.42708666666666667</v>
      </c>
      <c r="R5" s="35">
        <f t="shared" si="5"/>
        <v>1</v>
      </c>
      <c r="S5" s="38">
        <f t="shared" ref="S5:S63" si="7">IFERROR(((K5*0.85)+1),1)</f>
        <v>1</v>
      </c>
      <c r="T5" s="38">
        <f t="shared" ref="T5:T63" si="8">IFERROR(((L5*0.85)+1),1)</f>
        <v>1</v>
      </c>
      <c r="U5" s="38">
        <f t="shared" ref="U5:U63" si="9">IFERROR(((M5*0.85)+1),1)</f>
        <v>1</v>
      </c>
      <c r="V5" s="38">
        <f t="shared" ref="V5:V63" si="10">IFERROR(((N5*0.85)+1),1)</f>
        <v>1</v>
      </c>
      <c r="W5" s="38">
        <f t="shared" ref="W5:W63" si="11">IFERROR(((O5*0.85)+1),1)</f>
        <v>1</v>
      </c>
    </row>
    <row r="6" spans="1:23" x14ac:dyDescent="0.25">
      <c r="A6" s="41">
        <f t="shared" ref="A6:A63" si="12">A5+0.01042</f>
        <v>0.43750666666666665</v>
      </c>
      <c r="B6" s="43">
        <f t="shared" si="3"/>
        <v>1.2</v>
      </c>
      <c r="C6" s="7">
        <v>2</v>
      </c>
      <c r="D6" s="7">
        <v>1</v>
      </c>
      <c r="E6" s="7">
        <v>1</v>
      </c>
      <c r="F6" s="7">
        <v>1</v>
      </c>
      <c r="G6" s="7">
        <v>1</v>
      </c>
      <c r="I6" s="41">
        <f>I5+0.01042</f>
        <v>0.43750666666666665</v>
      </c>
      <c r="J6" s="43" t="e">
        <f t="shared" si="4"/>
        <v>#DIV/0!</v>
      </c>
      <c r="K6" s="7" t="s">
        <v>19</v>
      </c>
      <c r="L6" s="7" t="s">
        <v>19</v>
      </c>
      <c r="M6" s="7" t="s">
        <v>19</v>
      </c>
      <c r="N6" s="7" t="s">
        <v>19</v>
      </c>
      <c r="O6" s="7" t="s">
        <v>19</v>
      </c>
      <c r="Q6" s="37">
        <f t="shared" ref="Q6:Q63" si="13">Q5+0.01042</f>
        <v>0.43750666666666665</v>
      </c>
      <c r="R6" s="35">
        <f t="shared" si="5"/>
        <v>1</v>
      </c>
      <c r="S6" s="38">
        <f t="shared" si="7"/>
        <v>1</v>
      </c>
      <c r="T6" s="38">
        <f t="shared" si="8"/>
        <v>1</v>
      </c>
      <c r="U6" s="38">
        <f t="shared" si="9"/>
        <v>1</v>
      </c>
      <c r="V6" s="38">
        <f t="shared" si="10"/>
        <v>1</v>
      </c>
      <c r="W6" s="38">
        <f t="shared" si="11"/>
        <v>1</v>
      </c>
    </row>
    <row r="7" spans="1:23" x14ac:dyDescent="0.25">
      <c r="A7" s="41">
        <f t="shared" si="12"/>
        <v>0.44792666666666664</v>
      </c>
      <c r="B7" s="43">
        <f t="shared" si="3"/>
        <v>1.4</v>
      </c>
      <c r="C7" s="7">
        <v>2</v>
      </c>
      <c r="D7" s="7">
        <v>2</v>
      </c>
      <c r="E7" s="7">
        <v>1</v>
      </c>
      <c r="F7" s="7">
        <v>1</v>
      </c>
      <c r="G7" s="7">
        <v>1</v>
      </c>
      <c r="I7" s="41">
        <f t="shared" ref="I7:I63" si="14">I6+0.01042</f>
        <v>0.44792666666666664</v>
      </c>
      <c r="J7" s="43" t="e">
        <f t="shared" si="4"/>
        <v>#DIV/0!</v>
      </c>
      <c r="K7" s="7" t="s">
        <v>19</v>
      </c>
      <c r="L7" s="7" t="s">
        <v>19</v>
      </c>
      <c r="M7" s="7" t="s">
        <v>19</v>
      </c>
      <c r="N7" s="7" t="s">
        <v>19</v>
      </c>
      <c r="O7" s="7" t="s">
        <v>19</v>
      </c>
      <c r="Q7" s="37">
        <f t="shared" si="13"/>
        <v>0.44792666666666664</v>
      </c>
      <c r="R7" s="35">
        <f t="shared" si="5"/>
        <v>1</v>
      </c>
      <c r="S7" s="38">
        <f t="shared" si="7"/>
        <v>1</v>
      </c>
      <c r="T7" s="38">
        <f t="shared" si="8"/>
        <v>1</v>
      </c>
      <c r="U7" s="38">
        <f t="shared" si="9"/>
        <v>1</v>
      </c>
      <c r="V7" s="38">
        <f t="shared" si="10"/>
        <v>1</v>
      </c>
      <c r="W7" s="38">
        <f t="shared" si="11"/>
        <v>1</v>
      </c>
    </row>
    <row r="8" spans="1:23" x14ac:dyDescent="0.25">
      <c r="A8" s="41">
        <f t="shared" si="12"/>
        <v>0.45834666666666662</v>
      </c>
      <c r="B8" s="43">
        <f t="shared" si="3"/>
        <v>1.8</v>
      </c>
      <c r="C8" s="7">
        <v>2</v>
      </c>
      <c r="D8" s="7">
        <v>2</v>
      </c>
      <c r="E8" s="7">
        <v>2</v>
      </c>
      <c r="F8" s="7">
        <v>2</v>
      </c>
      <c r="G8" s="7">
        <v>1</v>
      </c>
      <c r="I8" s="41">
        <f t="shared" si="14"/>
        <v>0.45834666666666662</v>
      </c>
      <c r="J8" s="43" t="e">
        <f t="shared" si="4"/>
        <v>#DIV/0!</v>
      </c>
      <c r="K8" s="7" t="s">
        <v>19</v>
      </c>
      <c r="L8" s="7" t="s">
        <v>19</v>
      </c>
      <c r="M8" s="7" t="s">
        <v>19</v>
      </c>
      <c r="N8" s="7" t="s">
        <v>19</v>
      </c>
      <c r="O8" s="7" t="s">
        <v>19</v>
      </c>
      <c r="Q8" s="37">
        <f t="shared" si="13"/>
        <v>0.45834666666666662</v>
      </c>
      <c r="R8" s="35">
        <f t="shared" si="5"/>
        <v>1</v>
      </c>
      <c r="S8" s="38">
        <f t="shared" si="7"/>
        <v>1</v>
      </c>
      <c r="T8" s="38">
        <f t="shared" si="8"/>
        <v>1</v>
      </c>
      <c r="U8" s="38">
        <f t="shared" si="9"/>
        <v>1</v>
      </c>
      <c r="V8" s="38">
        <f t="shared" si="10"/>
        <v>1</v>
      </c>
      <c r="W8" s="38">
        <f t="shared" si="11"/>
        <v>1</v>
      </c>
    </row>
    <row r="9" spans="1:23" x14ac:dyDescent="0.25">
      <c r="A9" s="41">
        <f t="shared" si="12"/>
        <v>0.46876666666666661</v>
      </c>
      <c r="B9" s="43">
        <f t="shared" si="3"/>
        <v>2.2000000000000002</v>
      </c>
      <c r="C9" s="7">
        <v>3</v>
      </c>
      <c r="D9" s="7">
        <v>2</v>
      </c>
      <c r="E9" s="7">
        <v>2</v>
      </c>
      <c r="F9" s="7">
        <v>2</v>
      </c>
      <c r="G9" s="7">
        <v>2</v>
      </c>
      <c r="I9" s="41">
        <f t="shared" si="14"/>
        <v>0.46876666666666661</v>
      </c>
      <c r="J9" s="43" t="e">
        <f t="shared" si="4"/>
        <v>#DIV/0!</v>
      </c>
      <c r="K9" s="7" t="s">
        <v>19</v>
      </c>
      <c r="L9" s="7" t="s">
        <v>19</v>
      </c>
      <c r="M9" s="7" t="s">
        <v>19</v>
      </c>
      <c r="N9" s="7" t="s">
        <v>19</v>
      </c>
      <c r="O9" s="7" t="s">
        <v>19</v>
      </c>
      <c r="Q9" s="37">
        <f t="shared" si="13"/>
        <v>0.46876666666666661</v>
      </c>
      <c r="R9" s="35">
        <f t="shared" si="5"/>
        <v>1</v>
      </c>
      <c r="S9" s="38">
        <f t="shared" si="7"/>
        <v>1</v>
      </c>
      <c r="T9" s="38">
        <f t="shared" si="8"/>
        <v>1</v>
      </c>
      <c r="U9" s="38">
        <f t="shared" si="9"/>
        <v>1</v>
      </c>
      <c r="V9" s="38">
        <f t="shared" si="10"/>
        <v>1</v>
      </c>
      <c r="W9" s="38">
        <f t="shared" si="11"/>
        <v>1</v>
      </c>
    </row>
    <row r="10" spans="1:23" x14ac:dyDescent="0.25">
      <c r="A10" s="41">
        <f t="shared" si="12"/>
        <v>0.47918666666666659</v>
      </c>
      <c r="B10" s="43">
        <f t="shared" si="3"/>
        <v>2.2000000000000002</v>
      </c>
      <c r="C10" s="7">
        <v>3</v>
      </c>
      <c r="D10" s="7">
        <v>2</v>
      </c>
      <c r="E10" s="7">
        <v>2</v>
      </c>
      <c r="F10" s="7">
        <v>2</v>
      </c>
      <c r="G10" s="7">
        <v>2</v>
      </c>
      <c r="I10" s="41">
        <f t="shared" si="14"/>
        <v>0.47918666666666659</v>
      </c>
      <c r="J10" s="43" t="e">
        <f t="shared" si="4"/>
        <v>#DIV/0!</v>
      </c>
      <c r="K10" s="7" t="s">
        <v>19</v>
      </c>
      <c r="L10" s="7" t="s">
        <v>19</v>
      </c>
      <c r="M10" s="7" t="s">
        <v>19</v>
      </c>
      <c r="N10" s="7" t="s">
        <v>19</v>
      </c>
      <c r="O10" s="7" t="s">
        <v>19</v>
      </c>
      <c r="Q10" s="37">
        <f t="shared" si="13"/>
        <v>0.47918666666666659</v>
      </c>
      <c r="R10" s="35">
        <f t="shared" si="5"/>
        <v>1</v>
      </c>
      <c r="S10" s="38">
        <f t="shared" si="7"/>
        <v>1</v>
      </c>
      <c r="T10" s="38">
        <f t="shared" si="8"/>
        <v>1</v>
      </c>
      <c r="U10" s="38">
        <f t="shared" si="9"/>
        <v>1</v>
      </c>
      <c r="V10" s="38">
        <f t="shared" si="10"/>
        <v>1</v>
      </c>
      <c r="W10" s="38">
        <f t="shared" si="11"/>
        <v>1</v>
      </c>
    </row>
    <row r="11" spans="1:23" x14ac:dyDescent="0.25">
      <c r="A11" s="41">
        <f t="shared" si="12"/>
        <v>0.48960666666666658</v>
      </c>
      <c r="B11" s="43">
        <f t="shared" si="3"/>
        <v>2.2000000000000002</v>
      </c>
      <c r="C11" s="7">
        <v>3</v>
      </c>
      <c r="D11" s="7">
        <v>2</v>
      </c>
      <c r="E11" s="7">
        <v>2</v>
      </c>
      <c r="F11" s="7">
        <v>2</v>
      </c>
      <c r="G11" s="7">
        <v>2</v>
      </c>
      <c r="I11" s="41">
        <f t="shared" si="14"/>
        <v>0.48960666666666658</v>
      </c>
      <c r="J11" s="43" t="e">
        <f t="shared" si="4"/>
        <v>#DIV/0!</v>
      </c>
      <c r="K11" s="7" t="s">
        <v>19</v>
      </c>
      <c r="L11" s="7" t="s">
        <v>19</v>
      </c>
      <c r="M11" s="7" t="s">
        <v>19</v>
      </c>
      <c r="N11" s="7" t="s">
        <v>19</v>
      </c>
      <c r="O11" s="7" t="s">
        <v>19</v>
      </c>
      <c r="Q11" s="37">
        <f t="shared" si="13"/>
        <v>0.48960666666666658</v>
      </c>
      <c r="R11" s="35">
        <f t="shared" si="5"/>
        <v>1</v>
      </c>
      <c r="S11" s="38">
        <f t="shared" si="7"/>
        <v>1</v>
      </c>
      <c r="T11" s="38">
        <f t="shared" si="8"/>
        <v>1</v>
      </c>
      <c r="U11" s="38">
        <f t="shared" si="9"/>
        <v>1</v>
      </c>
      <c r="V11" s="38">
        <f t="shared" si="10"/>
        <v>1</v>
      </c>
      <c r="W11" s="38">
        <f t="shared" si="11"/>
        <v>1</v>
      </c>
    </row>
    <row r="12" spans="1:23" x14ac:dyDescent="0.25">
      <c r="A12" s="41">
        <f t="shared" si="12"/>
        <v>0.50002666666666662</v>
      </c>
      <c r="B12" s="43">
        <f t="shared" si="3"/>
        <v>2</v>
      </c>
      <c r="C12" s="7">
        <v>3</v>
      </c>
      <c r="D12" s="7">
        <v>1</v>
      </c>
      <c r="E12" s="7">
        <v>2</v>
      </c>
      <c r="F12" s="7">
        <v>2</v>
      </c>
      <c r="G12" s="7">
        <v>2</v>
      </c>
      <c r="I12" s="41">
        <f t="shared" si="14"/>
        <v>0.50002666666666662</v>
      </c>
      <c r="J12" s="43" t="e">
        <f t="shared" si="4"/>
        <v>#DIV/0!</v>
      </c>
      <c r="K12" s="7" t="s">
        <v>19</v>
      </c>
      <c r="L12" s="7" t="s">
        <v>19</v>
      </c>
      <c r="M12" s="7" t="s">
        <v>19</v>
      </c>
      <c r="N12" s="7" t="s">
        <v>19</v>
      </c>
      <c r="O12" s="7" t="s">
        <v>19</v>
      </c>
      <c r="Q12" s="37">
        <f t="shared" si="13"/>
        <v>0.50002666666666662</v>
      </c>
      <c r="R12" s="35">
        <f t="shared" si="5"/>
        <v>1</v>
      </c>
      <c r="S12" s="38">
        <f t="shared" si="7"/>
        <v>1</v>
      </c>
      <c r="T12" s="38">
        <f t="shared" si="8"/>
        <v>1</v>
      </c>
      <c r="U12" s="38">
        <f t="shared" si="9"/>
        <v>1</v>
      </c>
      <c r="V12" s="38">
        <f t="shared" si="10"/>
        <v>1</v>
      </c>
      <c r="W12" s="38">
        <f t="shared" si="11"/>
        <v>1</v>
      </c>
    </row>
    <row r="13" spans="1:23" x14ac:dyDescent="0.25">
      <c r="A13" s="41">
        <f t="shared" si="12"/>
        <v>0.5104466666666666</v>
      </c>
      <c r="B13" s="43">
        <f t="shared" si="3"/>
        <v>2.4</v>
      </c>
      <c r="C13" s="7">
        <v>4</v>
      </c>
      <c r="D13" s="7">
        <v>2</v>
      </c>
      <c r="E13" s="7">
        <v>2</v>
      </c>
      <c r="F13" s="7">
        <v>2</v>
      </c>
      <c r="G13" s="7">
        <v>2</v>
      </c>
      <c r="I13" s="41">
        <f t="shared" si="14"/>
        <v>0.5104466666666666</v>
      </c>
      <c r="J13" s="43" t="e">
        <f t="shared" si="4"/>
        <v>#DIV/0!</v>
      </c>
      <c r="K13" s="7" t="s">
        <v>19</v>
      </c>
      <c r="L13" s="7" t="s">
        <v>19</v>
      </c>
      <c r="M13" s="7" t="s">
        <v>19</v>
      </c>
      <c r="N13" s="7" t="s">
        <v>19</v>
      </c>
      <c r="O13" s="7" t="s">
        <v>19</v>
      </c>
      <c r="Q13" s="37">
        <f t="shared" si="13"/>
        <v>0.5104466666666666</v>
      </c>
      <c r="R13" s="35">
        <f t="shared" si="5"/>
        <v>1</v>
      </c>
      <c r="S13" s="38">
        <f t="shared" si="7"/>
        <v>1</v>
      </c>
      <c r="T13" s="38">
        <f t="shared" si="8"/>
        <v>1</v>
      </c>
      <c r="U13" s="38">
        <f t="shared" si="9"/>
        <v>1</v>
      </c>
      <c r="V13" s="38">
        <f t="shared" si="10"/>
        <v>1</v>
      </c>
      <c r="W13" s="38">
        <f t="shared" si="11"/>
        <v>1</v>
      </c>
    </row>
    <row r="14" spans="1:23" x14ac:dyDescent="0.25">
      <c r="A14" s="41">
        <f t="shared" si="12"/>
        <v>0.52086666666666659</v>
      </c>
      <c r="B14" s="43">
        <f t="shared" si="3"/>
        <v>2.2000000000000002</v>
      </c>
      <c r="C14" s="7">
        <v>3</v>
      </c>
      <c r="D14" s="7">
        <v>2</v>
      </c>
      <c r="E14" s="7">
        <v>2</v>
      </c>
      <c r="F14" s="7">
        <v>2</v>
      </c>
      <c r="G14" s="7">
        <v>2</v>
      </c>
      <c r="I14" s="41">
        <f t="shared" si="14"/>
        <v>0.52086666666666659</v>
      </c>
      <c r="J14" s="43" t="e">
        <f t="shared" si="4"/>
        <v>#DIV/0!</v>
      </c>
      <c r="K14" s="7" t="s">
        <v>19</v>
      </c>
      <c r="L14" s="7" t="s">
        <v>19</v>
      </c>
      <c r="M14" s="7" t="s">
        <v>19</v>
      </c>
      <c r="N14" s="7" t="s">
        <v>19</v>
      </c>
      <c r="O14" s="7" t="s">
        <v>19</v>
      </c>
      <c r="Q14" s="37">
        <f t="shared" si="13"/>
        <v>0.52086666666666659</v>
      </c>
      <c r="R14" s="35">
        <f t="shared" si="5"/>
        <v>1</v>
      </c>
      <c r="S14" s="38">
        <f t="shared" si="7"/>
        <v>1</v>
      </c>
      <c r="T14" s="38">
        <f t="shared" si="8"/>
        <v>1</v>
      </c>
      <c r="U14" s="38">
        <f t="shared" si="9"/>
        <v>1</v>
      </c>
      <c r="V14" s="38">
        <f t="shared" si="10"/>
        <v>1</v>
      </c>
      <c r="W14" s="38">
        <f t="shared" si="11"/>
        <v>1</v>
      </c>
    </row>
    <row r="15" spans="1:23" x14ac:dyDescent="0.25">
      <c r="A15" s="41">
        <f t="shared" si="12"/>
        <v>0.53128666666666657</v>
      </c>
      <c r="B15" s="43">
        <f t="shared" si="3"/>
        <v>2.2000000000000002</v>
      </c>
      <c r="C15" s="7">
        <v>3</v>
      </c>
      <c r="D15" s="7">
        <v>2</v>
      </c>
      <c r="E15" s="7">
        <v>2</v>
      </c>
      <c r="F15" s="7">
        <v>2</v>
      </c>
      <c r="G15" s="7">
        <v>2</v>
      </c>
      <c r="I15" s="41">
        <f t="shared" si="14"/>
        <v>0.53128666666666657</v>
      </c>
      <c r="J15" s="43" t="e">
        <f t="shared" si="4"/>
        <v>#DIV/0!</v>
      </c>
      <c r="K15" s="7" t="s">
        <v>19</v>
      </c>
      <c r="L15" s="7" t="s">
        <v>19</v>
      </c>
      <c r="M15" s="7" t="s">
        <v>19</v>
      </c>
      <c r="N15" s="7" t="s">
        <v>19</v>
      </c>
      <c r="O15" s="7" t="s">
        <v>19</v>
      </c>
      <c r="Q15" s="37">
        <f t="shared" si="13"/>
        <v>0.53128666666666657</v>
      </c>
      <c r="R15" s="35">
        <f t="shared" si="5"/>
        <v>1</v>
      </c>
      <c r="S15" s="38">
        <f t="shared" si="7"/>
        <v>1</v>
      </c>
      <c r="T15" s="38">
        <f t="shared" si="8"/>
        <v>1</v>
      </c>
      <c r="U15" s="38">
        <f t="shared" si="9"/>
        <v>1</v>
      </c>
      <c r="V15" s="38">
        <f t="shared" si="10"/>
        <v>1</v>
      </c>
      <c r="W15" s="38">
        <f t="shared" si="11"/>
        <v>1</v>
      </c>
    </row>
    <row r="16" spans="1:23" x14ac:dyDescent="0.25">
      <c r="A16" s="41">
        <f t="shared" si="12"/>
        <v>0.54170666666666656</v>
      </c>
      <c r="B16" s="43">
        <f t="shared" si="3"/>
        <v>1.6</v>
      </c>
      <c r="C16" s="7">
        <v>3</v>
      </c>
      <c r="D16" s="7">
        <v>2</v>
      </c>
      <c r="E16" s="7">
        <v>1</v>
      </c>
      <c r="F16" s="7">
        <v>1</v>
      </c>
      <c r="G16" s="7">
        <v>1</v>
      </c>
      <c r="I16" s="41">
        <f t="shared" si="14"/>
        <v>0.54170666666666656</v>
      </c>
      <c r="J16" s="43" t="e">
        <f t="shared" si="4"/>
        <v>#DIV/0!</v>
      </c>
      <c r="K16" s="7" t="s">
        <v>19</v>
      </c>
      <c r="L16" s="7" t="s">
        <v>19</v>
      </c>
      <c r="M16" s="7" t="s">
        <v>19</v>
      </c>
      <c r="N16" s="7" t="s">
        <v>19</v>
      </c>
      <c r="O16" s="7" t="s">
        <v>19</v>
      </c>
      <c r="Q16" s="37">
        <f t="shared" si="13"/>
        <v>0.54170666666666656</v>
      </c>
      <c r="R16" s="35">
        <f t="shared" si="5"/>
        <v>1</v>
      </c>
      <c r="S16" s="38">
        <f t="shared" si="7"/>
        <v>1</v>
      </c>
      <c r="T16" s="38">
        <f t="shared" si="8"/>
        <v>1</v>
      </c>
      <c r="U16" s="38">
        <f t="shared" si="9"/>
        <v>1</v>
      </c>
      <c r="V16" s="38">
        <f t="shared" si="10"/>
        <v>1</v>
      </c>
      <c r="W16" s="38">
        <f t="shared" si="11"/>
        <v>1</v>
      </c>
    </row>
    <row r="17" spans="1:23" x14ac:dyDescent="0.25">
      <c r="A17" s="41">
        <f t="shared" si="12"/>
        <v>0.55212666666666654</v>
      </c>
      <c r="B17" s="43">
        <f t="shared" si="3"/>
        <v>1.4</v>
      </c>
      <c r="C17" s="7">
        <v>2</v>
      </c>
      <c r="D17" s="7">
        <v>2</v>
      </c>
      <c r="E17" s="7">
        <v>1</v>
      </c>
      <c r="F17" s="7">
        <v>1</v>
      </c>
      <c r="G17" s="7">
        <v>1</v>
      </c>
      <c r="I17" s="41">
        <f t="shared" si="14"/>
        <v>0.55212666666666654</v>
      </c>
      <c r="J17" s="43" t="e">
        <f t="shared" si="4"/>
        <v>#DIV/0!</v>
      </c>
      <c r="K17" s="7" t="s">
        <v>19</v>
      </c>
      <c r="L17" s="7" t="s">
        <v>19</v>
      </c>
      <c r="M17" s="7" t="s">
        <v>19</v>
      </c>
      <c r="N17" s="7" t="s">
        <v>19</v>
      </c>
      <c r="O17" s="7" t="s">
        <v>19</v>
      </c>
      <c r="Q17" s="37">
        <f t="shared" si="13"/>
        <v>0.55212666666666654</v>
      </c>
      <c r="R17" s="35">
        <f t="shared" si="5"/>
        <v>1</v>
      </c>
      <c r="S17" s="38">
        <f t="shared" si="7"/>
        <v>1</v>
      </c>
      <c r="T17" s="38">
        <f t="shared" si="8"/>
        <v>1</v>
      </c>
      <c r="U17" s="38">
        <f t="shared" si="9"/>
        <v>1</v>
      </c>
      <c r="V17" s="38">
        <f t="shared" si="10"/>
        <v>1</v>
      </c>
      <c r="W17" s="38">
        <f t="shared" si="11"/>
        <v>1</v>
      </c>
    </row>
    <row r="18" spans="1:23" x14ac:dyDescent="0.25">
      <c r="A18" s="41">
        <f t="shared" si="12"/>
        <v>0.56254666666666653</v>
      </c>
      <c r="B18" s="43">
        <f t="shared" si="3"/>
        <v>1.8</v>
      </c>
      <c r="C18" s="7">
        <v>2</v>
      </c>
      <c r="D18" s="7">
        <v>2</v>
      </c>
      <c r="E18" s="7">
        <v>2</v>
      </c>
      <c r="F18" s="7">
        <v>2</v>
      </c>
      <c r="G18" s="7">
        <v>1</v>
      </c>
      <c r="I18" s="41">
        <f t="shared" si="14"/>
        <v>0.56254666666666653</v>
      </c>
      <c r="J18" s="43" t="e">
        <f t="shared" si="4"/>
        <v>#DIV/0!</v>
      </c>
      <c r="K18" s="7" t="s">
        <v>19</v>
      </c>
      <c r="L18" s="7" t="s">
        <v>19</v>
      </c>
      <c r="M18" s="7" t="s">
        <v>19</v>
      </c>
      <c r="N18" s="7" t="s">
        <v>19</v>
      </c>
      <c r="O18" s="7" t="s">
        <v>19</v>
      </c>
      <c r="Q18" s="37">
        <f t="shared" si="13"/>
        <v>0.56254666666666653</v>
      </c>
      <c r="R18" s="35">
        <f t="shared" si="5"/>
        <v>1</v>
      </c>
      <c r="S18" s="38">
        <f t="shared" si="7"/>
        <v>1</v>
      </c>
      <c r="T18" s="38">
        <f t="shared" si="8"/>
        <v>1</v>
      </c>
      <c r="U18" s="38">
        <f t="shared" si="9"/>
        <v>1</v>
      </c>
      <c r="V18" s="38">
        <f t="shared" si="10"/>
        <v>1</v>
      </c>
      <c r="W18" s="38">
        <f t="shared" si="11"/>
        <v>1</v>
      </c>
    </row>
    <row r="19" spans="1:23" x14ac:dyDescent="0.25">
      <c r="A19" s="41">
        <f t="shared" si="12"/>
        <v>0.57296666666666651</v>
      </c>
      <c r="B19" s="43">
        <f t="shared" si="3"/>
        <v>1.8</v>
      </c>
      <c r="C19" s="7">
        <v>2</v>
      </c>
      <c r="D19" s="7">
        <v>2</v>
      </c>
      <c r="E19" s="7">
        <v>2</v>
      </c>
      <c r="F19" s="7">
        <v>2</v>
      </c>
      <c r="G19" s="7">
        <v>1</v>
      </c>
      <c r="I19" s="41">
        <f t="shared" si="14"/>
        <v>0.57296666666666651</v>
      </c>
      <c r="J19" s="43" t="e">
        <f t="shared" si="4"/>
        <v>#DIV/0!</v>
      </c>
      <c r="K19" s="7" t="s">
        <v>19</v>
      </c>
      <c r="L19" s="7" t="s">
        <v>19</v>
      </c>
      <c r="M19" s="7" t="s">
        <v>19</v>
      </c>
      <c r="N19" s="7" t="s">
        <v>19</v>
      </c>
      <c r="O19" s="7" t="s">
        <v>19</v>
      </c>
      <c r="Q19" s="37">
        <f t="shared" si="13"/>
        <v>0.57296666666666651</v>
      </c>
      <c r="R19" s="35">
        <f t="shared" si="5"/>
        <v>1</v>
      </c>
      <c r="S19" s="38">
        <f t="shared" si="7"/>
        <v>1</v>
      </c>
      <c r="T19" s="38">
        <f t="shared" si="8"/>
        <v>1</v>
      </c>
      <c r="U19" s="38">
        <f t="shared" si="9"/>
        <v>1</v>
      </c>
      <c r="V19" s="38">
        <f t="shared" si="10"/>
        <v>1</v>
      </c>
      <c r="W19" s="38">
        <f t="shared" si="11"/>
        <v>1</v>
      </c>
    </row>
    <row r="20" spans="1:23" x14ac:dyDescent="0.25">
      <c r="A20" s="41">
        <f t="shared" si="12"/>
        <v>0.5833866666666665</v>
      </c>
      <c r="B20" s="43">
        <f t="shared" si="3"/>
        <v>1.8</v>
      </c>
      <c r="C20" s="7">
        <v>2</v>
      </c>
      <c r="D20" s="7">
        <v>2</v>
      </c>
      <c r="E20" s="7">
        <v>2</v>
      </c>
      <c r="F20" s="7">
        <v>2</v>
      </c>
      <c r="G20" s="7">
        <v>1</v>
      </c>
      <c r="I20" s="41">
        <f t="shared" si="14"/>
        <v>0.5833866666666665</v>
      </c>
      <c r="J20" s="43" t="e">
        <f t="shared" si="4"/>
        <v>#DIV/0!</v>
      </c>
      <c r="K20" s="7" t="s">
        <v>19</v>
      </c>
      <c r="L20" s="7" t="s">
        <v>19</v>
      </c>
      <c r="M20" s="7" t="s">
        <v>19</v>
      </c>
      <c r="N20" s="7" t="s">
        <v>19</v>
      </c>
      <c r="O20" s="7" t="s">
        <v>19</v>
      </c>
      <c r="Q20" s="37">
        <f t="shared" si="13"/>
        <v>0.5833866666666665</v>
      </c>
      <c r="R20" s="35">
        <f t="shared" si="5"/>
        <v>1</v>
      </c>
      <c r="S20" s="38">
        <f t="shared" si="7"/>
        <v>1</v>
      </c>
      <c r="T20" s="38">
        <f t="shared" si="8"/>
        <v>1</v>
      </c>
      <c r="U20" s="38">
        <f t="shared" si="9"/>
        <v>1</v>
      </c>
      <c r="V20" s="38">
        <f t="shared" si="10"/>
        <v>1</v>
      </c>
      <c r="W20" s="38">
        <f t="shared" si="11"/>
        <v>1</v>
      </c>
    </row>
    <row r="21" spans="1:23" x14ac:dyDescent="0.25">
      <c r="A21" s="41">
        <f t="shared" si="12"/>
        <v>0.59380666666666648</v>
      </c>
      <c r="B21" s="43">
        <f t="shared" si="3"/>
        <v>1.8</v>
      </c>
      <c r="C21" s="7">
        <v>2</v>
      </c>
      <c r="D21" s="7">
        <v>2</v>
      </c>
      <c r="E21" s="7">
        <v>2</v>
      </c>
      <c r="F21" s="7">
        <v>2</v>
      </c>
      <c r="G21" s="7">
        <v>1</v>
      </c>
      <c r="I21" s="41">
        <f t="shared" si="14"/>
        <v>0.59380666666666648</v>
      </c>
      <c r="J21" s="43" t="e">
        <f t="shared" si="4"/>
        <v>#DIV/0!</v>
      </c>
      <c r="K21" s="7" t="s">
        <v>19</v>
      </c>
      <c r="L21" s="7" t="s">
        <v>19</v>
      </c>
      <c r="M21" s="7" t="s">
        <v>19</v>
      </c>
      <c r="N21" s="7" t="s">
        <v>19</v>
      </c>
      <c r="O21" s="7" t="s">
        <v>19</v>
      </c>
      <c r="Q21" s="37">
        <f t="shared" si="13"/>
        <v>0.59380666666666648</v>
      </c>
      <c r="R21" s="35">
        <f t="shared" si="5"/>
        <v>1</v>
      </c>
      <c r="S21" s="38">
        <f t="shared" si="7"/>
        <v>1</v>
      </c>
      <c r="T21" s="38">
        <f t="shared" si="8"/>
        <v>1</v>
      </c>
      <c r="U21" s="38">
        <f t="shared" si="9"/>
        <v>1</v>
      </c>
      <c r="V21" s="38">
        <f t="shared" si="10"/>
        <v>1</v>
      </c>
      <c r="W21" s="38">
        <f t="shared" si="11"/>
        <v>1</v>
      </c>
    </row>
    <row r="22" spans="1:23" x14ac:dyDescent="0.25">
      <c r="A22" s="41">
        <f t="shared" si="12"/>
        <v>0.60422666666666647</v>
      </c>
      <c r="B22" s="43">
        <f t="shared" si="3"/>
        <v>1.6</v>
      </c>
      <c r="C22" s="7">
        <v>1</v>
      </c>
      <c r="D22" s="7">
        <v>2</v>
      </c>
      <c r="E22" s="7">
        <v>2</v>
      </c>
      <c r="F22" s="7">
        <v>2</v>
      </c>
      <c r="G22" s="7">
        <v>1</v>
      </c>
      <c r="I22" s="41">
        <f t="shared" si="14"/>
        <v>0.60422666666666647</v>
      </c>
      <c r="J22" s="43" t="e">
        <f t="shared" si="4"/>
        <v>#DIV/0!</v>
      </c>
      <c r="K22" s="7" t="s">
        <v>19</v>
      </c>
      <c r="L22" s="7" t="s">
        <v>19</v>
      </c>
      <c r="M22" s="7" t="s">
        <v>19</v>
      </c>
      <c r="N22" s="7" t="s">
        <v>19</v>
      </c>
      <c r="O22" s="7" t="s">
        <v>19</v>
      </c>
      <c r="Q22" s="37">
        <f t="shared" si="13"/>
        <v>0.60422666666666647</v>
      </c>
      <c r="R22" s="35">
        <f t="shared" si="5"/>
        <v>1</v>
      </c>
      <c r="S22" s="38">
        <f t="shared" si="7"/>
        <v>1</v>
      </c>
      <c r="T22" s="38">
        <f t="shared" si="8"/>
        <v>1</v>
      </c>
      <c r="U22" s="38">
        <f t="shared" si="9"/>
        <v>1</v>
      </c>
      <c r="V22" s="38">
        <f t="shared" si="10"/>
        <v>1</v>
      </c>
      <c r="W22" s="38">
        <f t="shared" si="11"/>
        <v>1</v>
      </c>
    </row>
    <row r="23" spans="1:23" x14ac:dyDescent="0.25">
      <c r="A23" s="41">
        <f t="shared" si="12"/>
        <v>0.61464666666666645</v>
      </c>
      <c r="B23" s="43">
        <f t="shared" si="3"/>
        <v>1.6</v>
      </c>
      <c r="C23" s="7">
        <v>1</v>
      </c>
      <c r="D23" s="7">
        <v>2</v>
      </c>
      <c r="E23" s="7">
        <v>2</v>
      </c>
      <c r="F23" s="7">
        <v>2</v>
      </c>
      <c r="G23" s="7">
        <v>1</v>
      </c>
      <c r="I23" s="41">
        <f t="shared" si="14"/>
        <v>0.61464666666666645</v>
      </c>
      <c r="J23" s="43" t="e">
        <f t="shared" si="4"/>
        <v>#DIV/0!</v>
      </c>
      <c r="K23" s="7" t="s">
        <v>19</v>
      </c>
      <c r="L23" s="7" t="s">
        <v>19</v>
      </c>
      <c r="M23" s="7" t="s">
        <v>19</v>
      </c>
      <c r="N23" s="7" t="s">
        <v>19</v>
      </c>
      <c r="O23" s="7" t="s">
        <v>19</v>
      </c>
      <c r="Q23" s="37">
        <f t="shared" si="13"/>
        <v>0.61464666666666645</v>
      </c>
      <c r="R23" s="35">
        <f t="shared" si="5"/>
        <v>1</v>
      </c>
      <c r="S23" s="38">
        <f t="shared" si="7"/>
        <v>1</v>
      </c>
      <c r="T23" s="38">
        <f t="shared" si="8"/>
        <v>1</v>
      </c>
      <c r="U23" s="38">
        <f t="shared" si="9"/>
        <v>1</v>
      </c>
      <c r="V23" s="38">
        <f t="shared" si="10"/>
        <v>1</v>
      </c>
      <c r="W23" s="38">
        <f t="shared" si="11"/>
        <v>1</v>
      </c>
    </row>
    <row r="24" spans="1:23" x14ac:dyDescent="0.25">
      <c r="A24" s="41">
        <f t="shared" si="12"/>
        <v>0.62506666666666644</v>
      </c>
      <c r="B24" s="43">
        <f t="shared" si="3"/>
        <v>1.4</v>
      </c>
      <c r="C24" s="7">
        <v>1</v>
      </c>
      <c r="D24" s="7">
        <v>1</v>
      </c>
      <c r="E24" s="7">
        <v>2</v>
      </c>
      <c r="F24" s="7">
        <v>2</v>
      </c>
      <c r="G24" s="7">
        <v>1</v>
      </c>
      <c r="I24" s="41">
        <f t="shared" si="14"/>
        <v>0.62506666666666644</v>
      </c>
      <c r="J24" s="43">
        <f t="shared" si="4"/>
        <v>1</v>
      </c>
      <c r="K24" s="7" t="s">
        <v>19</v>
      </c>
      <c r="L24" s="7" t="s">
        <v>19</v>
      </c>
      <c r="M24" s="7">
        <v>1</v>
      </c>
      <c r="N24" s="7">
        <v>1</v>
      </c>
      <c r="O24" s="7" t="s">
        <v>19</v>
      </c>
      <c r="Q24" s="37">
        <f t="shared" si="13"/>
        <v>0.62506666666666644</v>
      </c>
      <c r="R24" s="35">
        <f t="shared" si="5"/>
        <v>1.34</v>
      </c>
      <c r="S24" s="38">
        <f t="shared" si="7"/>
        <v>1</v>
      </c>
      <c r="T24" s="38">
        <f t="shared" si="8"/>
        <v>1</v>
      </c>
      <c r="U24" s="38">
        <f t="shared" si="9"/>
        <v>1.85</v>
      </c>
      <c r="V24" s="38">
        <f t="shared" si="10"/>
        <v>1.85</v>
      </c>
      <c r="W24" s="38">
        <f t="shared" si="11"/>
        <v>1</v>
      </c>
    </row>
    <row r="25" spans="1:23" x14ac:dyDescent="0.25">
      <c r="A25" s="41">
        <f t="shared" si="12"/>
        <v>0.63548666666666642</v>
      </c>
      <c r="B25" s="43">
        <f t="shared" si="3"/>
        <v>2.2000000000000002</v>
      </c>
      <c r="C25" s="7">
        <v>2</v>
      </c>
      <c r="D25" s="7">
        <v>1</v>
      </c>
      <c r="E25" s="7">
        <v>3</v>
      </c>
      <c r="F25" s="7">
        <v>3</v>
      </c>
      <c r="G25" s="7">
        <v>2</v>
      </c>
      <c r="I25" s="41">
        <f t="shared" si="14"/>
        <v>0.63548666666666642</v>
      </c>
      <c r="J25" s="43" t="e">
        <f t="shared" si="4"/>
        <v>#DIV/0!</v>
      </c>
      <c r="K25" s="7" t="s">
        <v>19</v>
      </c>
      <c r="L25" s="7" t="s">
        <v>19</v>
      </c>
      <c r="M25" s="7" t="s">
        <v>19</v>
      </c>
      <c r="N25" s="7" t="s">
        <v>19</v>
      </c>
      <c r="O25" s="7" t="s">
        <v>19</v>
      </c>
      <c r="Q25" s="37">
        <f t="shared" si="13"/>
        <v>0.63548666666666642</v>
      </c>
      <c r="R25" s="35">
        <f t="shared" si="5"/>
        <v>1</v>
      </c>
      <c r="S25" s="38">
        <f t="shared" si="7"/>
        <v>1</v>
      </c>
      <c r="T25" s="38">
        <f t="shared" si="8"/>
        <v>1</v>
      </c>
      <c r="U25" s="38">
        <f t="shared" si="9"/>
        <v>1</v>
      </c>
      <c r="V25" s="38">
        <f t="shared" si="10"/>
        <v>1</v>
      </c>
      <c r="W25" s="38">
        <f t="shared" si="11"/>
        <v>1</v>
      </c>
    </row>
    <row r="26" spans="1:23" x14ac:dyDescent="0.25">
      <c r="A26" s="41">
        <f t="shared" si="12"/>
        <v>0.64590666666666641</v>
      </c>
      <c r="B26" s="43">
        <f t="shared" si="3"/>
        <v>1.8</v>
      </c>
      <c r="C26" s="7">
        <v>2</v>
      </c>
      <c r="D26" s="7">
        <v>1</v>
      </c>
      <c r="E26" s="7">
        <v>2</v>
      </c>
      <c r="F26" s="7">
        <v>2</v>
      </c>
      <c r="G26" s="7">
        <v>2</v>
      </c>
      <c r="I26" s="41">
        <f t="shared" si="14"/>
        <v>0.64590666666666641</v>
      </c>
      <c r="J26" s="43">
        <f t="shared" si="4"/>
        <v>1</v>
      </c>
      <c r="K26" s="7" t="s">
        <v>19</v>
      </c>
      <c r="L26" s="7" t="s">
        <v>19</v>
      </c>
      <c r="M26" s="7">
        <v>1</v>
      </c>
      <c r="N26" s="7">
        <v>1</v>
      </c>
      <c r="O26" s="7" t="s">
        <v>19</v>
      </c>
      <c r="Q26" s="37">
        <f t="shared" si="13"/>
        <v>0.64590666666666641</v>
      </c>
      <c r="R26" s="35">
        <f t="shared" si="5"/>
        <v>1.34</v>
      </c>
      <c r="S26" s="38">
        <f t="shared" si="7"/>
        <v>1</v>
      </c>
      <c r="T26" s="38">
        <f t="shared" si="8"/>
        <v>1</v>
      </c>
      <c r="U26" s="38">
        <f t="shared" si="9"/>
        <v>1.85</v>
      </c>
      <c r="V26" s="38">
        <f t="shared" si="10"/>
        <v>1.85</v>
      </c>
      <c r="W26" s="38">
        <f t="shared" si="11"/>
        <v>1</v>
      </c>
    </row>
    <row r="27" spans="1:23" x14ac:dyDescent="0.25">
      <c r="A27" s="41">
        <f t="shared" si="12"/>
        <v>0.65632666666666639</v>
      </c>
      <c r="B27" s="43">
        <f t="shared" si="3"/>
        <v>1.8</v>
      </c>
      <c r="C27" s="7">
        <v>2</v>
      </c>
      <c r="D27" s="7">
        <v>1</v>
      </c>
      <c r="E27" s="7">
        <v>2</v>
      </c>
      <c r="F27" s="7">
        <v>2</v>
      </c>
      <c r="G27" s="7">
        <v>2</v>
      </c>
      <c r="I27" s="41">
        <f t="shared" si="14"/>
        <v>0.65632666666666639</v>
      </c>
      <c r="J27" s="43">
        <f t="shared" si="4"/>
        <v>1</v>
      </c>
      <c r="K27" s="7" t="s">
        <v>19</v>
      </c>
      <c r="L27" s="7" t="s">
        <v>19</v>
      </c>
      <c r="M27" s="7">
        <v>1</v>
      </c>
      <c r="N27" s="7">
        <v>1</v>
      </c>
      <c r="O27" s="7" t="s">
        <v>19</v>
      </c>
      <c r="Q27" s="37">
        <f t="shared" si="13"/>
        <v>0.65632666666666639</v>
      </c>
      <c r="R27" s="35">
        <f t="shared" si="5"/>
        <v>1.34</v>
      </c>
      <c r="S27" s="38">
        <f t="shared" si="7"/>
        <v>1</v>
      </c>
      <c r="T27" s="38">
        <f t="shared" si="8"/>
        <v>1</v>
      </c>
      <c r="U27" s="38">
        <f t="shared" si="9"/>
        <v>1.85</v>
      </c>
      <c r="V27" s="38">
        <f t="shared" si="10"/>
        <v>1.85</v>
      </c>
      <c r="W27" s="38">
        <f t="shared" si="11"/>
        <v>1</v>
      </c>
    </row>
    <row r="28" spans="1:23" x14ac:dyDescent="0.25">
      <c r="A28" s="41">
        <f t="shared" si="12"/>
        <v>0.66674666666666638</v>
      </c>
      <c r="B28" s="43">
        <f t="shared" ref="B28:B59" si="15">AVERAGE(C28:G28)</f>
        <v>2.4</v>
      </c>
      <c r="C28" s="7">
        <v>2</v>
      </c>
      <c r="D28" s="7">
        <v>1</v>
      </c>
      <c r="E28" s="7">
        <v>3</v>
      </c>
      <c r="F28" s="7">
        <v>3</v>
      </c>
      <c r="G28" s="7">
        <v>3</v>
      </c>
      <c r="I28" s="41">
        <f t="shared" si="14"/>
        <v>0.66674666666666638</v>
      </c>
      <c r="J28" s="43">
        <f t="shared" ref="J28:J59" si="16">AVERAGE(K28:O28)</f>
        <v>1</v>
      </c>
      <c r="K28" s="7" t="s">
        <v>19</v>
      </c>
      <c r="L28" s="7" t="s">
        <v>19</v>
      </c>
      <c r="M28" s="7">
        <v>1</v>
      </c>
      <c r="N28" s="7">
        <v>1</v>
      </c>
      <c r="O28" s="7" t="s">
        <v>19</v>
      </c>
      <c r="Q28" s="37">
        <f t="shared" si="13"/>
        <v>0.66674666666666638</v>
      </c>
      <c r="R28" s="35">
        <f t="shared" ref="R28:R59" si="17">AVERAGE(S28:W28)</f>
        <v>1.34</v>
      </c>
      <c r="S28" s="38">
        <f t="shared" si="7"/>
        <v>1</v>
      </c>
      <c r="T28" s="38">
        <f t="shared" si="8"/>
        <v>1</v>
      </c>
      <c r="U28" s="38">
        <f t="shared" si="9"/>
        <v>1.85</v>
      </c>
      <c r="V28" s="38">
        <f t="shared" si="10"/>
        <v>1.85</v>
      </c>
      <c r="W28" s="38">
        <f t="shared" si="11"/>
        <v>1</v>
      </c>
    </row>
    <row r="29" spans="1:23" x14ac:dyDescent="0.25">
      <c r="A29" s="41">
        <f t="shared" si="12"/>
        <v>0.67716666666666636</v>
      </c>
      <c r="B29" s="43">
        <f t="shared" si="15"/>
        <v>2.4</v>
      </c>
      <c r="C29" s="7">
        <v>2</v>
      </c>
      <c r="D29" s="7">
        <v>1</v>
      </c>
      <c r="E29" s="7">
        <v>3</v>
      </c>
      <c r="F29" s="7">
        <v>3</v>
      </c>
      <c r="G29" s="7">
        <v>3</v>
      </c>
      <c r="I29" s="41">
        <f t="shared" si="14"/>
        <v>0.67716666666666636</v>
      </c>
      <c r="J29" s="43">
        <f t="shared" si="16"/>
        <v>1</v>
      </c>
      <c r="K29" s="7" t="s">
        <v>19</v>
      </c>
      <c r="L29" s="7" t="s">
        <v>19</v>
      </c>
      <c r="M29" s="7">
        <v>1</v>
      </c>
      <c r="N29" s="7">
        <v>1</v>
      </c>
      <c r="O29" s="7" t="s">
        <v>19</v>
      </c>
      <c r="Q29" s="37">
        <f t="shared" si="13"/>
        <v>0.67716666666666636</v>
      </c>
      <c r="R29" s="35">
        <f t="shared" si="17"/>
        <v>1.34</v>
      </c>
      <c r="S29" s="38">
        <f t="shared" si="7"/>
        <v>1</v>
      </c>
      <c r="T29" s="38">
        <f t="shared" si="8"/>
        <v>1</v>
      </c>
      <c r="U29" s="38">
        <f t="shared" si="9"/>
        <v>1.85</v>
      </c>
      <c r="V29" s="38">
        <f t="shared" si="10"/>
        <v>1.85</v>
      </c>
      <c r="W29" s="38">
        <f t="shared" si="11"/>
        <v>1</v>
      </c>
    </row>
    <row r="30" spans="1:23" x14ac:dyDescent="0.25">
      <c r="A30" s="41">
        <f t="shared" si="12"/>
        <v>0.68758666666666635</v>
      </c>
      <c r="B30" s="43">
        <f t="shared" si="15"/>
        <v>2.8</v>
      </c>
      <c r="C30" s="7">
        <v>3</v>
      </c>
      <c r="D30" s="7">
        <v>2</v>
      </c>
      <c r="E30" s="7">
        <v>3</v>
      </c>
      <c r="F30" s="7">
        <v>3</v>
      </c>
      <c r="G30" s="7">
        <v>3</v>
      </c>
      <c r="I30" s="41">
        <f t="shared" si="14"/>
        <v>0.68758666666666635</v>
      </c>
      <c r="J30" s="43">
        <f t="shared" si="16"/>
        <v>1</v>
      </c>
      <c r="K30" s="7" t="s">
        <v>19</v>
      </c>
      <c r="L30" s="7" t="s">
        <v>19</v>
      </c>
      <c r="M30" s="7">
        <v>1</v>
      </c>
      <c r="N30" s="7">
        <v>1</v>
      </c>
      <c r="O30" s="7" t="s">
        <v>19</v>
      </c>
      <c r="Q30" s="37">
        <f t="shared" si="13"/>
        <v>0.68758666666666635</v>
      </c>
      <c r="R30" s="35">
        <f t="shared" si="17"/>
        <v>1.34</v>
      </c>
      <c r="S30" s="38">
        <f t="shared" si="7"/>
        <v>1</v>
      </c>
      <c r="T30" s="38">
        <f t="shared" si="8"/>
        <v>1</v>
      </c>
      <c r="U30" s="38">
        <f t="shared" si="9"/>
        <v>1.85</v>
      </c>
      <c r="V30" s="38">
        <f t="shared" si="10"/>
        <v>1.85</v>
      </c>
      <c r="W30" s="38">
        <f t="shared" si="11"/>
        <v>1</v>
      </c>
    </row>
    <row r="31" spans="1:23" x14ac:dyDescent="0.25">
      <c r="A31" s="41">
        <f t="shared" si="12"/>
        <v>0.69800666666666633</v>
      </c>
      <c r="B31" s="43">
        <f t="shared" si="15"/>
        <v>3</v>
      </c>
      <c r="C31" s="7">
        <v>3</v>
      </c>
      <c r="D31" s="7">
        <v>2</v>
      </c>
      <c r="E31" s="7">
        <v>4</v>
      </c>
      <c r="F31" s="7">
        <v>4</v>
      </c>
      <c r="G31" s="7">
        <v>2</v>
      </c>
      <c r="I31" s="41">
        <f t="shared" si="14"/>
        <v>0.69800666666666633</v>
      </c>
      <c r="J31" s="47">
        <f t="shared" si="16"/>
        <v>1</v>
      </c>
      <c r="K31" s="7" t="s">
        <v>19</v>
      </c>
      <c r="L31" s="7" t="s">
        <v>19</v>
      </c>
      <c r="M31" s="7" t="s">
        <v>19</v>
      </c>
      <c r="N31" s="7" t="s">
        <v>19</v>
      </c>
      <c r="O31" s="7">
        <v>1</v>
      </c>
      <c r="Q31" s="37">
        <f t="shared" si="13"/>
        <v>0.69800666666666633</v>
      </c>
      <c r="R31" s="35">
        <f t="shared" si="17"/>
        <v>1.17</v>
      </c>
      <c r="S31" s="38">
        <f t="shared" si="7"/>
        <v>1</v>
      </c>
      <c r="T31" s="38">
        <f t="shared" si="8"/>
        <v>1</v>
      </c>
      <c r="U31" s="38">
        <f t="shared" si="9"/>
        <v>1</v>
      </c>
      <c r="V31" s="38">
        <f t="shared" si="10"/>
        <v>1</v>
      </c>
      <c r="W31" s="38">
        <f t="shared" si="11"/>
        <v>1.85</v>
      </c>
    </row>
    <row r="32" spans="1:23" x14ac:dyDescent="0.25">
      <c r="A32" s="41">
        <f t="shared" si="12"/>
        <v>0.70842666666666632</v>
      </c>
      <c r="B32" s="43">
        <f t="shared" si="15"/>
        <v>3.2</v>
      </c>
      <c r="C32" s="7">
        <v>3</v>
      </c>
      <c r="D32" s="7">
        <v>2</v>
      </c>
      <c r="E32" s="7">
        <v>4</v>
      </c>
      <c r="F32" s="7">
        <v>4</v>
      </c>
      <c r="G32" s="7">
        <v>3</v>
      </c>
      <c r="I32" s="41">
        <f t="shared" si="14"/>
        <v>0.70842666666666632</v>
      </c>
      <c r="J32" s="43">
        <f t="shared" si="16"/>
        <v>1</v>
      </c>
      <c r="K32" s="7">
        <v>1</v>
      </c>
      <c r="L32" s="7">
        <v>1</v>
      </c>
      <c r="M32" s="7">
        <v>1</v>
      </c>
      <c r="N32" s="7">
        <v>1</v>
      </c>
      <c r="O32" s="7" t="s">
        <v>19</v>
      </c>
      <c r="Q32" s="37">
        <f t="shared" si="13"/>
        <v>0.70842666666666632</v>
      </c>
      <c r="R32" s="35">
        <f t="shared" si="17"/>
        <v>1.6800000000000002</v>
      </c>
      <c r="S32" s="38">
        <f t="shared" si="7"/>
        <v>1.85</v>
      </c>
      <c r="T32" s="38">
        <f t="shared" si="8"/>
        <v>1.85</v>
      </c>
      <c r="U32" s="38">
        <f t="shared" si="9"/>
        <v>1.85</v>
      </c>
      <c r="V32" s="38">
        <f t="shared" si="10"/>
        <v>1.85</v>
      </c>
      <c r="W32" s="38">
        <f t="shared" si="11"/>
        <v>1</v>
      </c>
    </row>
    <row r="33" spans="1:23" x14ac:dyDescent="0.25">
      <c r="A33" s="41">
        <f t="shared" si="12"/>
        <v>0.7188466666666663</v>
      </c>
      <c r="B33" s="43">
        <f t="shared" si="15"/>
        <v>3.4</v>
      </c>
      <c r="C33" s="7">
        <v>4</v>
      </c>
      <c r="D33" s="7">
        <v>2</v>
      </c>
      <c r="E33" s="7">
        <v>4</v>
      </c>
      <c r="F33" s="7">
        <v>4</v>
      </c>
      <c r="G33" s="7">
        <v>3</v>
      </c>
      <c r="I33" s="41">
        <f t="shared" si="14"/>
        <v>0.7188466666666663</v>
      </c>
      <c r="J33" s="43">
        <f t="shared" si="16"/>
        <v>1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Q33" s="37">
        <f t="shared" si="13"/>
        <v>0.7188466666666663</v>
      </c>
      <c r="R33" s="35">
        <f t="shared" si="17"/>
        <v>1.85</v>
      </c>
      <c r="S33" s="38">
        <f t="shared" si="7"/>
        <v>1.85</v>
      </c>
      <c r="T33" s="38">
        <f t="shared" si="8"/>
        <v>1.85</v>
      </c>
      <c r="U33" s="38">
        <f t="shared" si="9"/>
        <v>1.85</v>
      </c>
      <c r="V33" s="38">
        <f t="shared" si="10"/>
        <v>1.85</v>
      </c>
      <c r="W33" s="38">
        <f t="shared" si="11"/>
        <v>1.85</v>
      </c>
    </row>
    <row r="34" spans="1:23" x14ac:dyDescent="0.25">
      <c r="A34" s="41">
        <f t="shared" si="12"/>
        <v>0.72926666666666629</v>
      </c>
      <c r="B34" s="43">
        <f t="shared" si="15"/>
        <v>4.2</v>
      </c>
      <c r="C34" s="7">
        <v>5</v>
      </c>
      <c r="D34" s="7">
        <v>3</v>
      </c>
      <c r="E34" s="7">
        <v>5</v>
      </c>
      <c r="F34" s="7">
        <v>5</v>
      </c>
      <c r="G34" s="7">
        <v>3</v>
      </c>
      <c r="I34" s="41">
        <f t="shared" si="14"/>
        <v>0.72926666666666629</v>
      </c>
      <c r="J34" s="43">
        <f t="shared" si="16"/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Q34" s="37">
        <f t="shared" si="13"/>
        <v>0.72926666666666629</v>
      </c>
      <c r="R34" s="35">
        <f t="shared" si="17"/>
        <v>1.85</v>
      </c>
      <c r="S34" s="38">
        <f t="shared" si="7"/>
        <v>1.85</v>
      </c>
      <c r="T34" s="38">
        <f t="shared" si="8"/>
        <v>1.85</v>
      </c>
      <c r="U34" s="38">
        <f t="shared" si="9"/>
        <v>1.85</v>
      </c>
      <c r="V34" s="38">
        <f t="shared" si="10"/>
        <v>1.85</v>
      </c>
      <c r="W34" s="38">
        <f t="shared" si="11"/>
        <v>1.85</v>
      </c>
    </row>
    <row r="35" spans="1:23" x14ac:dyDescent="0.25">
      <c r="A35" s="41">
        <f t="shared" si="12"/>
        <v>0.73968666666666627</v>
      </c>
      <c r="B35" s="43">
        <f t="shared" si="15"/>
        <v>4.4000000000000004</v>
      </c>
      <c r="C35" s="7">
        <v>5</v>
      </c>
      <c r="D35" s="7">
        <v>3</v>
      </c>
      <c r="E35" s="7">
        <v>5</v>
      </c>
      <c r="F35" s="7">
        <v>5</v>
      </c>
      <c r="G35" s="7">
        <v>4</v>
      </c>
      <c r="I35" s="41">
        <f t="shared" si="14"/>
        <v>0.73968666666666627</v>
      </c>
      <c r="J35" s="43">
        <f t="shared" si="16"/>
        <v>1.8</v>
      </c>
      <c r="K35" s="7">
        <v>2</v>
      </c>
      <c r="L35" s="7">
        <v>1</v>
      </c>
      <c r="M35" s="7">
        <v>2</v>
      </c>
      <c r="N35" s="7">
        <v>2</v>
      </c>
      <c r="O35" s="7">
        <v>2</v>
      </c>
      <c r="Q35" s="37">
        <f t="shared" si="13"/>
        <v>0.73968666666666627</v>
      </c>
      <c r="R35" s="35">
        <f t="shared" si="17"/>
        <v>2.5300000000000002</v>
      </c>
      <c r="S35" s="38">
        <f t="shared" si="7"/>
        <v>2.7</v>
      </c>
      <c r="T35" s="38">
        <f t="shared" si="8"/>
        <v>1.85</v>
      </c>
      <c r="U35" s="38">
        <f t="shared" si="9"/>
        <v>2.7</v>
      </c>
      <c r="V35" s="38">
        <f t="shared" si="10"/>
        <v>2.7</v>
      </c>
      <c r="W35" s="38">
        <f t="shared" si="11"/>
        <v>2.7</v>
      </c>
    </row>
    <row r="36" spans="1:23" x14ac:dyDescent="0.25">
      <c r="A36" s="41">
        <f t="shared" si="12"/>
        <v>0.75010666666666626</v>
      </c>
      <c r="B36" s="43">
        <f t="shared" si="15"/>
        <v>5.4</v>
      </c>
      <c r="C36" s="7">
        <v>6</v>
      </c>
      <c r="D36" s="7">
        <v>4</v>
      </c>
      <c r="E36" s="7">
        <v>6</v>
      </c>
      <c r="F36" s="7">
        <v>6</v>
      </c>
      <c r="G36" s="7">
        <v>5</v>
      </c>
      <c r="I36" s="41">
        <f t="shared" si="14"/>
        <v>0.75010666666666626</v>
      </c>
      <c r="J36" s="43">
        <f t="shared" si="16"/>
        <v>1.4</v>
      </c>
      <c r="K36" s="7">
        <v>1</v>
      </c>
      <c r="L36" s="7">
        <v>1</v>
      </c>
      <c r="M36" s="7">
        <v>2</v>
      </c>
      <c r="N36" s="7">
        <v>2</v>
      </c>
      <c r="O36" s="7">
        <v>1</v>
      </c>
      <c r="Q36" s="37">
        <f t="shared" si="13"/>
        <v>0.75010666666666626</v>
      </c>
      <c r="R36" s="35">
        <f t="shared" si="17"/>
        <v>2.1900000000000004</v>
      </c>
      <c r="S36" s="38">
        <f t="shared" si="7"/>
        <v>1.85</v>
      </c>
      <c r="T36" s="38">
        <f t="shared" si="8"/>
        <v>1.85</v>
      </c>
      <c r="U36" s="38">
        <f t="shared" si="9"/>
        <v>2.7</v>
      </c>
      <c r="V36" s="38">
        <f t="shared" si="10"/>
        <v>2.7</v>
      </c>
      <c r="W36" s="38">
        <f t="shared" si="11"/>
        <v>1.85</v>
      </c>
    </row>
    <row r="37" spans="1:23" x14ac:dyDescent="0.25">
      <c r="A37" s="41">
        <f t="shared" si="12"/>
        <v>0.76052666666666624</v>
      </c>
      <c r="B37" s="43">
        <f t="shared" si="15"/>
        <v>5.8</v>
      </c>
      <c r="C37" s="7">
        <v>6</v>
      </c>
      <c r="D37" s="7">
        <v>5</v>
      </c>
      <c r="E37" s="7">
        <v>6</v>
      </c>
      <c r="F37" s="7">
        <v>6</v>
      </c>
      <c r="G37" s="7">
        <v>6</v>
      </c>
      <c r="I37" s="41">
        <f t="shared" si="14"/>
        <v>0.76052666666666624</v>
      </c>
      <c r="J37" s="43">
        <f t="shared" si="16"/>
        <v>1.6</v>
      </c>
      <c r="K37" s="7">
        <v>2</v>
      </c>
      <c r="L37" s="7">
        <v>1</v>
      </c>
      <c r="M37" s="7">
        <v>2</v>
      </c>
      <c r="N37" s="7">
        <v>2</v>
      </c>
      <c r="O37" s="7">
        <v>1</v>
      </c>
      <c r="Q37" s="37">
        <f t="shared" si="13"/>
        <v>0.76052666666666624</v>
      </c>
      <c r="R37" s="35">
        <f t="shared" si="17"/>
        <v>2.3600000000000003</v>
      </c>
      <c r="S37" s="38">
        <f t="shared" si="7"/>
        <v>2.7</v>
      </c>
      <c r="T37" s="38">
        <f t="shared" si="8"/>
        <v>1.85</v>
      </c>
      <c r="U37" s="38">
        <f t="shared" si="9"/>
        <v>2.7</v>
      </c>
      <c r="V37" s="38">
        <f t="shared" si="10"/>
        <v>2.7</v>
      </c>
      <c r="W37" s="38">
        <f t="shared" si="11"/>
        <v>1.85</v>
      </c>
    </row>
    <row r="38" spans="1:23" x14ac:dyDescent="0.25">
      <c r="A38" s="41">
        <f t="shared" si="12"/>
        <v>0.77094666666666622</v>
      </c>
      <c r="B38" s="43">
        <f t="shared" si="15"/>
        <v>6</v>
      </c>
      <c r="C38" s="7">
        <v>6</v>
      </c>
      <c r="D38" s="7">
        <v>6</v>
      </c>
      <c r="E38" s="7">
        <v>6</v>
      </c>
      <c r="F38" s="7">
        <v>6</v>
      </c>
      <c r="G38" s="7">
        <v>6</v>
      </c>
      <c r="I38" s="41">
        <f t="shared" si="14"/>
        <v>0.77094666666666622</v>
      </c>
      <c r="J38" s="43">
        <f t="shared" si="16"/>
        <v>1.8</v>
      </c>
      <c r="K38" s="7">
        <v>2</v>
      </c>
      <c r="L38" s="7">
        <v>2</v>
      </c>
      <c r="M38" s="7">
        <v>2</v>
      </c>
      <c r="N38" s="7">
        <v>2</v>
      </c>
      <c r="O38" s="7">
        <v>1</v>
      </c>
      <c r="Q38" s="37">
        <f t="shared" si="13"/>
        <v>0.77094666666666622</v>
      </c>
      <c r="R38" s="35">
        <f t="shared" si="17"/>
        <v>2.5300000000000002</v>
      </c>
      <c r="S38" s="38">
        <f t="shared" si="7"/>
        <v>2.7</v>
      </c>
      <c r="T38" s="38">
        <f t="shared" si="8"/>
        <v>2.7</v>
      </c>
      <c r="U38" s="38">
        <f t="shared" si="9"/>
        <v>2.7</v>
      </c>
      <c r="V38" s="38">
        <f t="shared" si="10"/>
        <v>2.7</v>
      </c>
      <c r="W38" s="38">
        <f t="shared" si="11"/>
        <v>1.85</v>
      </c>
    </row>
    <row r="39" spans="1:23" x14ac:dyDescent="0.25">
      <c r="A39" s="41">
        <f t="shared" si="12"/>
        <v>0.78136666666666621</v>
      </c>
      <c r="B39" s="43">
        <f t="shared" si="15"/>
        <v>6.2</v>
      </c>
      <c r="C39" s="7">
        <v>7</v>
      </c>
      <c r="D39" s="7">
        <v>6</v>
      </c>
      <c r="E39" s="7">
        <v>6</v>
      </c>
      <c r="F39" s="7">
        <v>6</v>
      </c>
      <c r="G39" s="7">
        <v>6</v>
      </c>
      <c r="I39" s="41">
        <f t="shared" si="14"/>
        <v>0.78136666666666621</v>
      </c>
      <c r="J39" s="43">
        <f t="shared" si="16"/>
        <v>2</v>
      </c>
      <c r="K39" s="7">
        <v>1</v>
      </c>
      <c r="L39" s="7">
        <v>2</v>
      </c>
      <c r="M39" s="7">
        <v>3</v>
      </c>
      <c r="N39" s="7">
        <v>3</v>
      </c>
      <c r="O39" s="7">
        <v>1</v>
      </c>
      <c r="Q39" s="37">
        <f t="shared" si="13"/>
        <v>0.78136666666666621</v>
      </c>
      <c r="R39" s="35">
        <f t="shared" si="17"/>
        <v>2.7</v>
      </c>
      <c r="S39" s="38">
        <f t="shared" si="7"/>
        <v>1.85</v>
      </c>
      <c r="T39" s="38">
        <f t="shared" si="8"/>
        <v>2.7</v>
      </c>
      <c r="U39" s="38">
        <f t="shared" si="9"/>
        <v>3.55</v>
      </c>
      <c r="V39" s="38">
        <f t="shared" si="10"/>
        <v>3.55</v>
      </c>
      <c r="W39" s="38">
        <f t="shared" si="11"/>
        <v>1.85</v>
      </c>
    </row>
    <row r="40" spans="1:23" x14ac:dyDescent="0.25">
      <c r="A40" s="41">
        <f t="shared" si="12"/>
        <v>0.79178666666666619</v>
      </c>
      <c r="B40" s="43">
        <f t="shared" si="15"/>
        <v>5.8</v>
      </c>
      <c r="C40" s="7">
        <v>6</v>
      </c>
      <c r="D40" s="7">
        <v>6</v>
      </c>
      <c r="E40" s="7">
        <v>6</v>
      </c>
      <c r="F40" s="7">
        <v>6</v>
      </c>
      <c r="G40" s="7">
        <v>5</v>
      </c>
      <c r="I40" s="41">
        <f t="shared" si="14"/>
        <v>0.79178666666666619</v>
      </c>
      <c r="J40" s="43">
        <f t="shared" si="16"/>
        <v>2.4</v>
      </c>
      <c r="K40" s="7">
        <v>2</v>
      </c>
      <c r="L40" s="7">
        <v>2</v>
      </c>
      <c r="M40" s="7">
        <v>3</v>
      </c>
      <c r="N40" s="7">
        <v>3</v>
      </c>
      <c r="O40" s="7">
        <v>2</v>
      </c>
      <c r="Q40" s="37">
        <f t="shared" si="13"/>
        <v>0.79178666666666619</v>
      </c>
      <c r="R40" s="35">
        <f t="shared" si="17"/>
        <v>3.04</v>
      </c>
      <c r="S40" s="38">
        <f t="shared" si="7"/>
        <v>2.7</v>
      </c>
      <c r="T40" s="38">
        <f t="shared" si="8"/>
        <v>2.7</v>
      </c>
      <c r="U40" s="38">
        <f t="shared" si="9"/>
        <v>3.55</v>
      </c>
      <c r="V40" s="38">
        <f t="shared" si="10"/>
        <v>3.55</v>
      </c>
      <c r="W40" s="38">
        <f t="shared" si="11"/>
        <v>2.7</v>
      </c>
    </row>
    <row r="41" spans="1:23" x14ac:dyDescent="0.25">
      <c r="A41" s="41">
        <f t="shared" si="12"/>
        <v>0.80220666666666618</v>
      </c>
      <c r="B41" s="43">
        <f t="shared" si="15"/>
        <v>5.8</v>
      </c>
      <c r="C41" s="7">
        <v>6</v>
      </c>
      <c r="D41" s="7">
        <v>6</v>
      </c>
      <c r="E41" s="7">
        <v>6</v>
      </c>
      <c r="F41" s="7">
        <v>6</v>
      </c>
      <c r="G41" s="7">
        <v>5</v>
      </c>
      <c r="I41" s="41">
        <f t="shared" si="14"/>
        <v>0.80220666666666618</v>
      </c>
      <c r="J41" s="43">
        <f t="shared" si="16"/>
        <v>1.8</v>
      </c>
      <c r="K41" s="7">
        <v>1</v>
      </c>
      <c r="L41" s="7">
        <v>2</v>
      </c>
      <c r="M41" s="7">
        <v>2</v>
      </c>
      <c r="N41" s="7">
        <v>2</v>
      </c>
      <c r="O41" s="7">
        <v>2</v>
      </c>
      <c r="Q41" s="37">
        <f t="shared" si="13"/>
        <v>0.80220666666666618</v>
      </c>
      <c r="R41" s="35">
        <f t="shared" si="17"/>
        <v>2.5300000000000002</v>
      </c>
      <c r="S41" s="38">
        <f t="shared" si="7"/>
        <v>1.85</v>
      </c>
      <c r="T41" s="38">
        <f t="shared" si="8"/>
        <v>2.7</v>
      </c>
      <c r="U41" s="38">
        <f t="shared" si="9"/>
        <v>2.7</v>
      </c>
      <c r="V41" s="38">
        <f t="shared" si="10"/>
        <v>2.7</v>
      </c>
      <c r="W41" s="38">
        <f t="shared" si="11"/>
        <v>2.7</v>
      </c>
    </row>
    <row r="42" spans="1:23" x14ac:dyDescent="0.25">
      <c r="A42" s="41">
        <f t="shared" si="12"/>
        <v>0.81262666666666616</v>
      </c>
      <c r="B42" s="43">
        <f t="shared" si="15"/>
        <v>5</v>
      </c>
      <c r="C42" s="7">
        <v>5</v>
      </c>
      <c r="D42" s="7">
        <v>5</v>
      </c>
      <c r="E42" s="7">
        <v>5</v>
      </c>
      <c r="F42" s="7">
        <v>5</v>
      </c>
      <c r="G42" s="7">
        <v>5</v>
      </c>
      <c r="I42" s="41">
        <f t="shared" si="14"/>
        <v>0.81262666666666616</v>
      </c>
      <c r="J42" s="43">
        <f t="shared" si="16"/>
        <v>1.4</v>
      </c>
      <c r="K42" s="7">
        <v>1</v>
      </c>
      <c r="L42" s="7">
        <v>1</v>
      </c>
      <c r="M42" s="7">
        <v>2</v>
      </c>
      <c r="N42" s="7">
        <v>2</v>
      </c>
      <c r="O42" s="7">
        <v>1</v>
      </c>
      <c r="Q42" s="37">
        <f t="shared" si="13"/>
        <v>0.81262666666666616</v>
      </c>
      <c r="R42" s="35">
        <f t="shared" si="17"/>
        <v>2.1900000000000004</v>
      </c>
      <c r="S42" s="38">
        <f t="shared" si="7"/>
        <v>1.85</v>
      </c>
      <c r="T42" s="38">
        <f t="shared" si="8"/>
        <v>1.85</v>
      </c>
      <c r="U42" s="38">
        <f t="shared" si="9"/>
        <v>2.7</v>
      </c>
      <c r="V42" s="38">
        <f t="shared" si="10"/>
        <v>2.7</v>
      </c>
      <c r="W42" s="38">
        <f t="shared" si="11"/>
        <v>1.85</v>
      </c>
    </row>
    <row r="43" spans="1:23" x14ac:dyDescent="0.25">
      <c r="A43" s="41">
        <f t="shared" si="12"/>
        <v>0.82304666666666615</v>
      </c>
      <c r="B43" s="43">
        <f t="shared" si="15"/>
        <v>4.5999999999999996</v>
      </c>
      <c r="C43" s="7">
        <v>5</v>
      </c>
      <c r="D43" s="7">
        <v>3</v>
      </c>
      <c r="E43" s="7">
        <v>5</v>
      </c>
      <c r="F43" s="7">
        <v>5</v>
      </c>
      <c r="G43" s="7">
        <v>5</v>
      </c>
      <c r="I43" s="41">
        <f t="shared" si="14"/>
        <v>0.82304666666666615</v>
      </c>
      <c r="J43" s="43">
        <f t="shared" si="16"/>
        <v>1</v>
      </c>
      <c r="K43" s="7">
        <v>1</v>
      </c>
      <c r="L43" s="7">
        <v>1</v>
      </c>
      <c r="M43" s="7" t="s">
        <v>19</v>
      </c>
      <c r="N43" s="7" t="s">
        <v>19</v>
      </c>
      <c r="O43" s="7">
        <v>1</v>
      </c>
      <c r="Q43" s="37">
        <f t="shared" si="13"/>
        <v>0.82304666666666615</v>
      </c>
      <c r="R43" s="35">
        <f t="shared" si="17"/>
        <v>1.5100000000000002</v>
      </c>
      <c r="S43" s="38">
        <f t="shared" si="7"/>
        <v>1.85</v>
      </c>
      <c r="T43" s="38">
        <f t="shared" si="8"/>
        <v>1.85</v>
      </c>
      <c r="U43" s="38">
        <f t="shared" si="9"/>
        <v>1</v>
      </c>
      <c r="V43" s="38">
        <f t="shared" si="10"/>
        <v>1</v>
      </c>
      <c r="W43" s="38">
        <f t="shared" si="11"/>
        <v>1.85</v>
      </c>
    </row>
    <row r="44" spans="1:23" x14ac:dyDescent="0.25">
      <c r="A44" s="41">
        <f t="shared" si="12"/>
        <v>0.83346666666666613</v>
      </c>
      <c r="B44" s="43">
        <f t="shared" si="15"/>
        <v>3.8</v>
      </c>
      <c r="C44" s="7">
        <v>4</v>
      </c>
      <c r="D44" s="7">
        <v>2</v>
      </c>
      <c r="E44" s="7">
        <v>4</v>
      </c>
      <c r="F44" s="7">
        <v>4</v>
      </c>
      <c r="G44" s="7">
        <v>5</v>
      </c>
      <c r="I44" s="41">
        <f t="shared" si="14"/>
        <v>0.83346666666666613</v>
      </c>
      <c r="J44" s="43">
        <f t="shared" si="16"/>
        <v>1</v>
      </c>
      <c r="K44" s="7" t="s">
        <v>19</v>
      </c>
      <c r="L44" s="7">
        <v>1</v>
      </c>
      <c r="M44" s="7" t="s">
        <v>19</v>
      </c>
      <c r="N44" s="7" t="s">
        <v>19</v>
      </c>
      <c r="O44" s="7">
        <v>1</v>
      </c>
      <c r="Q44" s="37">
        <f t="shared" si="13"/>
        <v>0.83346666666666613</v>
      </c>
      <c r="R44" s="35">
        <f t="shared" si="17"/>
        <v>1.3399999999999999</v>
      </c>
      <c r="S44" s="38">
        <f t="shared" si="7"/>
        <v>1</v>
      </c>
      <c r="T44" s="38">
        <f t="shared" si="8"/>
        <v>1.85</v>
      </c>
      <c r="U44" s="38">
        <f t="shared" si="9"/>
        <v>1</v>
      </c>
      <c r="V44" s="38">
        <f t="shared" si="10"/>
        <v>1</v>
      </c>
      <c r="W44" s="38">
        <f t="shared" si="11"/>
        <v>1.85</v>
      </c>
    </row>
    <row r="45" spans="1:23" x14ac:dyDescent="0.25">
      <c r="A45" s="41">
        <f t="shared" si="12"/>
        <v>0.84388666666666612</v>
      </c>
      <c r="B45" s="43">
        <f t="shared" si="15"/>
        <v>3</v>
      </c>
      <c r="C45" s="7">
        <v>4</v>
      </c>
      <c r="D45" s="7">
        <v>1</v>
      </c>
      <c r="E45" s="7">
        <v>3</v>
      </c>
      <c r="F45" s="7">
        <v>3</v>
      </c>
      <c r="G45" s="7">
        <v>4</v>
      </c>
      <c r="I45" s="41">
        <f t="shared" si="14"/>
        <v>0.84388666666666612</v>
      </c>
      <c r="J45" s="43">
        <f t="shared" si="16"/>
        <v>1</v>
      </c>
      <c r="K45" s="7">
        <v>1</v>
      </c>
      <c r="L45" s="7">
        <v>1</v>
      </c>
      <c r="M45" s="7" t="s">
        <v>19</v>
      </c>
      <c r="N45" s="7" t="s">
        <v>19</v>
      </c>
      <c r="O45" s="7" t="s">
        <v>19</v>
      </c>
      <c r="Q45" s="37">
        <f t="shared" si="13"/>
        <v>0.84388666666666612</v>
      </c>
      <c r="R45" s="35">
        <f t="shared" si="17"/>
        <v>1.34</v>
      </c>
      <c r="S45" s="38">
        <f t="shared" si="7"/>
        <v>1.85</v>
      </c>
      <c r="T45" s="38">
        <f t="shared" si="8"/>
        <v>1.85</v>
      </c>
      <c r="U45" s="38">
        <f t="shared" si="9"/>
        <v>1</v>
      </c>
      <c r="V45" s="38">
        <f t="shared" si="10"/>
        <v>1</v>
      </c>
      <c r="W45" s="38">
        <f t="shared" si="11"/>
        <v>1</v>
      </c>
    </row>
    <row r="46" spans="1:23" x14ac:dyDescent="0.25">
      <c r="A46" s="41">
        <f t="shared" si="12"/>
        <v>0.8543066666666661</v>
      </c>
      <c r="B46" s="43">
        <f t="shared" si="15"/>
        <v>2.6</v>
      </c>
      <c r="C46" s="7">
        <v>4</v>
      </c>
      <c r="D46" s="7">
        <v>2</v>
      </c>
      <c r="E46" s="7">
        <v>2</v>
      </c>
      <c r="F46" s="7">
        <v>2</v>
      </c>
      <c r="G46" s="7">
        <v>3</v>
      </c>
      <c r="I46" s="41">
        <f t="shared" si="14"/>
        <v>0.8543066666666661</v>
      </c>
      <c r="J46" s="43" t="e">
        <f t="shared" si="16"/>
        <v>#DIV/0!</v>
      </c>
      <c r="K46" s="7" t="s">
        <v>19</v>
      </c>
      <c r="L46" s="7" t="s">
        <v>19</v>
      </c>
      <c r="M46" s="7" t="s">
        <v>19</v>
      </c>
      <c r="N46" s="7" t="s">
        <v>19</v>
      </c>
      <c r="O46" s="7" t="s">
        <v>19</v>
      </c>
      <c r="Q46" s="37">
        <f t="shared" si="13"/>
        <v>0.8543066666666661</v>
      </c>
      <c r="R46" s="35">
        <f t="shared" si="17"/>
        <v>1</v>
      </c>
      <c r="S46" s="38">
        <f t="shared" si="7"/>
        <v>1</v>
      </c>
      <c r="T46" s="38">
        <f t="shared" si="8"/>
        <v>1</v>
      </c>
      <c r="U46" s="38">
        <f t="shared" si="9"/>
        <v>1</v>
      </c>
      <c r="V46" s="38">
        <f t="shared" si="10"/>
        <v>1</v>
      </c>
      <c r="W46" s="38">
        <f t="shared" si="11"/>
        <v>1</v>
      </c>
    </row>
    <row r="47" spans="1:23" x14ac:dyDescent="0.25">
      <c r="A47" s="41">
        <f t="shared" si="12"/>
        <v>0.86472666666666609</v>
      </c>
      <c r="B47" s="43">
        <f t="shared" si="15"/>
        <v>2.4</v>
      </c>
      <c r="C47" s="7">
        <v>4</v>
      </c>
      <c r="D47" s="7">
        <v>2</v>
      </c>
      <c r="E47" s="7">
        <v>2</v>
      </c>
      <c r="F47" s="7">
        <v>2</v>
      </c>
      <c r="G47" s="7">
        <v>2</v>
      </c>
      <c r="I47" s="41">
        <f t="shared" si="14"/>
        <v>0.86472666666666609</v>
      </c>
      <c r="J47" s="43">
        <f t="shared" si="16"/>
        <v>1</v>
      </c>
      <c r="K47" s="7" t="s">
        <v>19</v>
      </c>
      <c r="L47" s="7" t="s">
        <v>19</v>
      </c>
      <c r="M47" s="7" t="s">
        <v>19</v>
      </c>
      <c r="N47" s="7" t="s">
        <v>19</v>
      </c>
      <c r="O47" s="7">
        <v>1</v>
      </c>
      <c r="Q47" s="37">
        <f t="shared" si="13"/>
        <v>0.86472666666666609</v>
      </c>
      <c r="R47" s="35">
        <f t="shared" si="17"/>
        <v>1.17</v>
      </c>
      <c r="S47" s="38">
        <f t="shared" si="7"/>
        <v>1</v>
      </c>
      <c r="T47" s="38">
        <f t="shared" si="8"/>
        <v>1</v>
      </c>
      <c r="U47" s="38">
        <f t="shared" si="9"/>
        <v>1</v>
      </c>
      <c r="V47" s="38">
        <f t="shared" si="10"/>
        <v>1</v>
      </c>
      <c r="W47" s="38">
        <f t="shared" si="11"/>
        <v>1.85</v>
      </c>
    </row>
    <row r="48" spans="1:23" x14ac:dyDescent="0.25">
      <c r="A48" s="41">
        <f t="shared" si="12"/>
        <v>0.87514666666666607</v>
      </c>
      <c r="B48" s="43">
        <f t="shared" si="15"/>
        <v>2.6</v>
      </c>
      <c r="C48" s="7">
        <v>3</v>
      </c>
      <c r="D48" s="7">
        <v>3</v>
      </c>
      <c r="E48" s="7">
        <v>2</v>
      </c>
      <c r="F48" s="7">
        <v>2</v>
      </c>
      <c r="G48" s="7">
        <v>3</v>
      </c>
      <c r="I48" s="41">
        <f t="shared" si="14"/>
        <v>0.87514666666666607</v>
      </c>
      <c r="J48" s="43" t="e">
        <f t="shared" si="16"/>
        <v>#DIV/0!</v>
      </c>
      <c r="K48" s="7" t="s">
        <v>19</v>
      </c>
      <c r="L48" s="7" t="s">
        <v>19</v>
      </c>
      <c r="M48" s="7" t="s">
        <v>19</v>
      </c>
      <c r="N48" s="7" t="s">
        <v>19</v>
      </c>
      <c r="O48" s="7" t="s">
        <v>19</v>
      </c>
      <c r="Q48" s="37">
        <f t="shared" si="13"/>
        <v>0.87514666666666607</v>
      </c>
      <c r="R48" s="35">
        <f t="shared" si="17"/>
        <v>1</v>
      </c>
      <c r="S48" s="38">
        <f t="shared" si="7"/>
        <v>1</v>
      </c>
      <c r="T48" s="38">
        <f t="shared" si="8"/>
        <v>1</v>
      </c>
      <c r="U48" s="38">
        <f t="shared" si="9"/>
        <v>1</v>
      </c>
      <c r="V48" s="38">
        <f t="shared" si="10"/>
        <v>1</v>
      </c>
      <c r="W48" s="38">
        <f t="shared" si="11"/>
        <v>1</v>
      </c>
    </row>
    <row r="49" spans="1:23" x14ac:dyDescent="0.25">
      <c r="A49" s="41">
        <f t="shared" si="12"/>
        <v>0.88556666666666606</v>
      </c>
      <c r="B49" s="43">
        <f t="shared" si="15"/>
        <v>2.2000000000000002</v>
      </c>
      <c r="C49" s="7">
        <v>2</v>
      </c>
      <c r="D49" s="7">
        <v>3</v>
      </c>
      <c r="E49" s="7">
        <v>2</v>
      </c>
      <c r="F49" s="7">
        <v>2</v>
      </c>
      <c r="G49" s="7">
        <v>2</v>
      </c>
      <c r="I49" s="41">
        <f t="shared" si="14"/>
        <v>0.88556666666666606</v>
      </c>
      <c r="J49" s="43">
        <f t="shared" si="16"/>
        <v>1</v>
      </c>
      <c r="K49" s="7" t="s">
        <v>19</v>
      </c>
      <c r="L49" s="7">
        <v>1</v>
      </c>
      <c r="M49" s="7" t="s">
        <v>19</v>
      </c>
      <c r="N49" s="7" t="s">
        <v>19</v>
      </c>
      <c r="O49" s="7" t="s">
        <v>19</v>
      </c>
      <c r="Q49" s="37">
        <f t="shared" si="13"/>
        <v>0.88556666666666606</v>
      </c>
      <c r="R49" s="35">
        <f t="shared" si="17"/>
        <v>1.17</v>
      </c>
      <c r="S49" s="38">
        <f t="shared" si="7"/>
        <v>1</v>
      </c>
      <c r="T49" s="38">
        <f t="shared" si="8"/>
        <v>1.85</v>
      </c>
      <c r="U49" s="38">
        <f t="shared" si="9"/>
        <v>1</v>
      </c>
      <c r="V49" s="38">
        <f t="shared" si="10"/>
        <v>1</v>
      </c>
      <c r="W49" s="38">
        <f t="shared" si="11"/>
        <v>1</v>
      </c>
    </row>
    <row r="50" spans="1:23" x14ac:dyDescent="0.25">
      <c r="A50" s="41">
        <f t="shared" si="12"/>
        <v>0.89598666666666604</v>
      </c>
      <c r="B50" s="43">
        <f t="shared" si="15"/>
        <v>2</v>
      </c>
      <c r="C50" s="7">
        <v>1</v>
      </c>
      <c r="D50" s="7">
        <v>3</v>
      </c>
      <c r="E50" s="7">
        <v>2</v>
      </c>
      <c r="F50" s="7">
        <v>2</v>
      </c>
      <c r="G50" s="7">
        <v>2</v>
      </c>
      <c r="I50" s="41">
        <f t="shared" si="14"/>
        <v>0.89598666666666604</v>
      </c>
      <c r="J50" s="43">
        <f t="shared" si="16"/>
        <v>1</v>
      </c>
      <c r="K50" s="7" t="s">
        <v>19</v>
      </c>
      <c r="L50" s="7">
        <v>1</v>
      </c>
      <c r="M50" s="7" t="s">
        <v>19</v>
      </c>
      <c r="N50" s="7" t="s">
        <v>19</v>
      </c>
      <c r="O50" s="7" t="s">
        <v>19</v>
      </c>
      <c r="Q50" s="37">
        <f t="shared" si="13"/>
        <v>0.89598666666666604</v>
      </c>
      <c r="R50" s="35">
        <f t="shared" si="17"/>
        <v>1.17</v>
      </c>
      <c r="S50" s="38">
        <f t="shared" si="7"/>
        <v>1</v>
      </c>
      <c r="T50" s="38">
        <f t="shared" si="8"/>
        <v>1.85</v>
      </c>
      <c r="U50" s="38">
        <f t="shared" si="9"/>
        <v>1</v>
      </c>
      <c r="V50" s="38">
        <f t="shared" si="10"/>
        <v>1</v>
      </c>
      <c r="W50" s="38">
        <f t="shared" si="11"/>
        <v>1</v>
      </c>
    </row>
    <row r="51" spans="1:23" x14ac:dyDescent="0.25">
      <c r="A51" s="41">
        <f t="shared" si="12"/>
        <v>0.90640666666666603</v>
      </c>
      <c r="B51" s="43">
        <f t="shared" si="15"/>
        <v>2.2000000000000002</v>
      </c>
      <c r="C51" s="7">
        <v>2</v>
      </c>
      <c r="D51" s="7">
        <v>3</v>
      </c>
      <c r="E51" s="7">
        <v>2</v>
      </c>
      <c r="F51" s="7">
        <v>2</v>
      </c>
      <c r="G51" s="7">
        <v>2</v>
      </c>
      <c r="I51" s="41">
        <f t="shared" si="14"/>
        <v>0.90640666666666603</v>
      </c>
      <c r="J51" s="43" t="e">
        <f t="shared" si="16"/>
        <v>#DIV/0!</v>
      </c>
      <c r="K51" s="7" t="s">
        <v>19</v>
      </c>
      <c r="L51" s="7" t="s">
        <v>19</v>
      </c>
      <c r="M51" s="7" t="s">
        <v>19</v>
      </c>
      <c r="N51" s="7" t="s">
        <v>19</v>
      </c>
      <c r="O51" s="7" t="s">
        <v>19</v>
      </c>
      <c r="Q51" s="37">
        <f t="shared" si="13"/>
        <v>0.90640666666666603</v>
      </c>
      <c r="R51" s="35">
        <f t="shared" si="17"/>
        <v>1</v>
      </c>
      <c r="S51" s="38">
        <f t="shared" si="7"/>
        <v>1</v>
      </c>
      <c r="T51" s="38">
        <f t="shared" si="8"/>
        <v>1</v>
      </c>
      <c r="U51" s="38">
        <f t="shared" si="9"/>
        <v>1</v>
      </c>
      <c r="V51" s="38">
        <f t="shared" si="10"/>
        <v>1</v>
      </c>
      <c r="W51" s="38">
        <f t="shared" si="11"/>
        <v>1</v>
      </c>
    </row>
    <row r="52" spans="1:23" x14ac:dyDescent="0.25">
      <c r="A52" s="41">
        <f t="shared" si="12"/>
        <v>0.91682666666666601</v>
      </c>
      <c r="B52" s="43">
        <f t="shared" si="15"/>
        <v>2.2000000000000002</v>
      </c>
      <c r="C52" s="7">
        <v>1</v>
      </c>
      <c r="D52" s="7">
        <v>3</v>
      </c>
      <c r="E52" s="7">
        <v>2</v>
      </c>
      <c r="F52" s="7">
        <v>2</v>
      </c>
      <c r="G52" s="7">
        <v>3</v>
      </c>
      <c r="I52" s="41">
        <f t="shared" si="14"/>
        <v>0.91682666666666601</v>
      </c>
      <c r="J52" s="43" t="e">
        <f t="shared" si="16"/>
        <v>#DIV/0!</v>
      </c>
      <c r="K52" s="7" t="s">
        <v>19</v>
      </c>
      <c r="L52" s="7" t="s">
        <v>19</v>
      </c>
      <c r="M52" s="7" t="s">
        <v>19</v>
      </c>
      <c r="N52" s="7" t="s">
        <v>19</v>
      </c>
      <c r="O52" s="7" t="s">
        <v>19</v>
      </c>
      <c r="Q52" s="37">
        <f t="shared" si="13"/>
        <v>0.91682666666666601</v>
      </c>
      <c r="R52" s="35">
        <f t="shared" si="17"/>
        <v>1</v>
      </c>
      <c r="S52" s="38">
        <f t="shared" si="7"/>
        <v>1</v>
      </c>
      <c r="T52" s="38">
        <f t="shared" si="8"/>
        <v>1</v>
      </c>
      <c r="U52" s="38">
        <f t="shared" si="9"/>
        <v>1</v>
      </c>
      <c r="V52" s="38">
        <f t="shared" si="10"/>
        <v>1</v>
      </c>
      <c r="W52" s="38">
        <f t="shared" si="11"/>
        <v>1</v>
      </c>
    </row>
    <row r="53" spans="1:23" x14ac:dyDescent="0.25">
      <c r="A53" s="41">
        <f t="shared" si="12"/>
        <v>0.927246666666666</v>
      </c>
      <c r="B53" s="43">
        <f t="shared" si="15"/>
        <v>1.8</v>
      </c>
      <c r="C53" s="7">
        <v>1</v>
      </c>
      <c r="D53" s="7">
        <v>2</v>
      </c>
      <c r="E53" s="7">
        <v>2</v>
      </c>
      <c r="F53" s="7">
        <v>2</v>
      </c>
      <c r="G53" s="7">
        <v>2</v>
      </c>
      <c r="I53" s="41">
        <f t="shared" si="14"/>
        <v>0.927246666666666</v>
      </c>
      <c r="J53" s="43" t="e">
        <f t="shared" si="16"/>
        <v>#DIV/0!</v>
      </c>
      <c r="K53" s="7" t="s">
        <v>19</v>
      </c>
      <c r="L53" s="7" t="s">
        <v>19</v>
      </c>
      <c r="M53" s="7" t="s">
        <v>19</v>
      </c>
      <c r="N53" s="7" t="s">
        <v>19</v>
      </c>
      <c r="O53" s="7" t="s">
        <v>19</v>
      </c>
      <c r="Q53" s="37">
        <f t="shared" si="13"/>
        <v>0.927246666666666</v>
      </c>
      <c r="R53" s="35">
        <f t="shared" si="17"/>
        <v>1</v>
      </c>
      <c r="S53" s="38">
        <f t="shared" si="7"/>
        <v>1</v>
      </c>
      <c r="T53" s="38">
        <f t="shared" si="8"/>
        <v>1</v>
      </c>
      <c r="U53" s="38">
        <f t="shared" si="9"/>
        <v>1</v>
      </c>
      <c r="V53" s="38">
        <f t="shared" si="10"/>
        <v>1</v>
      </c>
      <c r="W53" s="38">
        <f t="shared" si="11"/>
        <v>1</v>
      </c>
    </row>
    <row r="54" spans="1:23" x14ac:dyDescent="0.25">
      <c r="A54" s="41">
        <f t="shared" si="12"/>
        <v>0.93766666666666598</v>
      </c>
      <c r="B54" s="43">
        <f t="shared" si="15"/>
        <v>2.4</v>
      </c>
      <c r="C54" s="7">
        <v>2</v>
      </c>
      <c r="D54" s="7">
        <v>2</v>
      </c>
      <c r="E54" s="7">
        <v>3</v>
      </c>
      <c r="F54" s="7">
        <v>3</v>
      </c>
      <c r="G54" s="7">
        <v>2</v>
      </c>
      <c r="I54" s="41">
        <f t="shared" si="14"/>
        <v>0.93766666666666598</v>
      </c>
      <c r="J54" s="43" t="e">
        <f t="shared" si="16"/>
        <v>#DIV/0!</v>
      </c>
      <c r="K54" s="7" t="s">
        <v>19</v>
      </c>
      <c r="L54" s="7" t="s">
        <v>19</v>
      </c>
      <c r="M54" s="7" t="s">
        <v>19</v>
      </c>
      <c r="N54" s="7" t="s">
        <v>19</v>
      </c>
      <c r="O54" s="7" t="s">
        <v>19</v>
      </c>
      <c r="Q54" s="37">
        <f t="shared" si="13"/>
        <v>0.93766666666666598</v>
      </c>
      <c r="R54" s="35">
        <f t="shared" si="17"/>
        <v>1</v>
      </c>
      <c r="S54" s="38">
        <f t="shared" si="7"/>
        <v>1</v>
      </c>
      <c r="T54" s="38">
        <f t="shared" si="8"/>
        <v>1</v>
      </c>
      <c r="U54" s="38">
        <f t="shared" si="9"/>
        <v>1</v>
      </c>
      <c r="V54" s="38">
        <f t="shared" si="10"/>
        <v>1</v>
      </c>
      <c r="W54" s="38">
        <f t="shared" si="11"/>
        <v>1</v>
      </c>
    </row>
    <row r="55" spans="1:23" x14ac:dyDescent="0.25">
      <c r="A55" s="41">
        <f t="shared" si="12"/>
        <v>0.94808666666666597</v>
      </c>
      <c r="B55" s="43">
        <f t="shared" si="15"/>
        <v>2.4</v>
      </c>
      <c r="C55" s="7">
        <v>2</v>
      </c>
      <c r="D55" s="7">
        <v>2</v>
      </c>
      <c r="E55" s="7">
        <v>3</v>
      </c>
      <c r="F55" s="7">
        <v>3</v>
      </c>
      <c r="G55" s="7">
        <v>2</v>
      </c>
      <c r="I55" s="41">
        <f t="shared" si="14"/>
        <v>0.94808666666666597</v>
      </c>
      <c r="J55" s="43" t="e">
        <f t="shared" si="16"/>
        <v>#DIV/0!</v>
      </c>
      <c r="K55" s="7" t="s">
        <v>19</v>
      </c>
      <c r="L55" s="7" t="s">
        <v>19</v>
      </c>
      <c r="M55" s="7" t="s">
        <v>19</v>
      </c>
      <c r="N55" s="7" t="s">
        <v>19</v>
      </c>
      <c r="O55" s="7" t="s">
        <v>19</v>
      </c>
      <c r="Q55" s="37">
        <f t="shared" si="13"/>
        <v>0.94808666666666597</v>
      </c>
      <c r="R55" s="35">
        <f t="shared" si="17"/>
        <v>1</v>
      </c>
      <c r="S55" s="38">
        <f t="shared" si="7"/>
        <v>1</v>
      </c>
      <c r="T55" s="38">
        <f t="shared" si="8"/>
        <v>1</v>
      </c>
      <c r="U55" s="38">
        <f t="shared" si="9"/>
        <v>1</v>
      </c>
      <c r="V55" s="38">
        <f t="shared" si="10"/>
        <v>1</v>
      </c>
      <c r="W55" s="38">
        <f t="shared" si="11"/>
        <v>1</v>
      </c>
    </row>
    <row r="56" spans="1:23" x14ac:dyDescent="0.25">
      <c r="A56" s="41">
        <f t="shared" si="12"/>
        <v>0.95850666666666595</v>
      </c>
      <c r="B56" s="43">
        <f t="shared" si="15"/>
        <v>1.8</v>
      </c>
      <c r="C56" s="7">
        <v>1</v>
      </c>
      <c r="D56" s="7">
        <v>2</v>
      </c>
      <c r="E56" s="7">
        <v>2</v>
      </c>
      <c r="F56" s="7">
        <v>2</v>
      </c>
      <c r="G56" s="7">
        <v>2</v>
      </c>
      <c r="I56" s="41">
        <f t="shared" si="14"/>
        <v>0.95850666666666595</v>
      </c>
      <c r="J56" s="43" t="e">
        <f t="shared" si="16"/>
        <v>#DIV/0!</v>
      </c>
      <c r="K56" s="7" t="s">
        <v>19</v>
      </c>
      <c r="L56" s="7" t="s">
        <v>19</v>
      </c>
      <c r="M56" s="7" t="s">
        <v>19</v>
      </c>
      <c r="N56" s="7" t="s">
        <v>19</v>
      </c>
      <c r="O56" s="7" t="s">
        <v>19</v>
      </c>
      <c r="Q56" s="37">
        <f t="shared" si="13"/>
        <v>0.95850666666666595</v>
      </c>
      <c r="R56" s="35">
        <f t="shared" si="17"/>
        <v>1</v>
      </c>
      <c r="S56" s="38">
        <f t="shared" si="7"/>
        <v>1</v>
      </c>
      <c r="T56" s="38">
        <f t="shared" si="8"/>
        <v>1</v>
      </c>
      <c r="U56" s="38">
        <f t="shared" si="9"/>
        <v>1</v>
      </c>
      <c r="V56" s="38">
        <f t="shared" si="10"/>
        <v>1</v>
      </c>
      <c r="W56" s="38">
        <f t="shared" si="11"/>
        <v>1</v>
      </c>
    </row>
    <row r="57" spans="1:23" x14ac:dyDescent="0.25">
      <c r="A57" s="41">
        <f t="shared" si="12"/>
        <v>0.96892666666666594</v>
      </c>
      <c r="B57" s="43">
        <f t="shared" si="15"/>
        <v>1.8</v>
      </c>
      <c r="C57" s="7">
        <v>1</v>
      </c>
      <c r="D57" s="7">
        <v>2</v>
      </c>
      <c r="E57" s="7">
        <v>2</v>
      </c>
      <c r="F57" s="7">
        <v>2</v>
      </c>
      <c r="G57" s="7">
        <v>2</v>
      </c>
      <c r="I57" s="41">
        <f t="shared" si="14"/>
        <v>0.96892666666666594</v>
      </c>
      <c r="J57" s="43" t="e">
        <f t="shared" si="16"/>
        <v>#DIV/0!</v>
      </c>
      <c r="K57" s="7" t="s">
        <v>19</v>
      </c>
      <c r="L57" s="7" t="s">
        <v>19</v>
      </c>
      <c r="M57" s="7" t="s">
        <v>19</v>
      </c>
      <c r="N57" s="7" t="s">
        <v>19</v>
      </c>
      <c r="O57" s="7" t="s">
        <v>19</v>
      </c>
      <c r="Q57" s="37">
        <f t="shared" si="13"/>
        <v>0.96892666666666594</v>
      </c>
      <c r="R57" s="35">
        <f t="shared" si="17"/>
        <v>1</v>
      </c>
      <c r="S57" s="38">
        <f t="shared" si="7"/>
        <v>1</v>
      </c>
      <c r="T57" s="38">
        <f t="shared" si="8"/>
        <v>1</v>
      </c>
      <c r="U57" s="38">
        <f t="shared" si="9"/>
        <v>1</v>
      </c>
      <c r="V57" s="38">
        <f t="shared" si="10"/>
        <v>1</v>
      </c>
      <c r="W57" s="38">
        <f t="shared" si="11"/>
        <v>1</v>
      </c>
    </row>
    <row r="58" spans="1:23" x14ac:dyDescent="0.25">
      <c r="A58" s="41">
        <f t="shared" si="12"/>
        <v>0.97934666666666592</v>
      </c>
      <c r="B58" s="43">
        <f t="shared" si="15"/>
        <v>1.8</v>
      </c>
      <c r="C58" s="7">
        <v>1</v>
      </c>
      <c r="D58" s="7">
        <v>2</v>
      </c>
      <c r="E58" s="7">
        <v>2</v>
      </c>
      <c r="F58" s="7">
        <v>2</v>
      </c>
      <c r="G58" s="7">
        <v>2</v>
      </c>
      <c r="I58" s="41">
        <f t="shared" si="14"/>
        <v>0.97934666666666592</v>
      </c>
      <c r="J58" s="43" t="e">
        <f t="shared" si="16"/>
        <v>#DIV/0!</v>
      </c>
      <c r="K58" s="7" t="s">
        <v>19</v>
      </c>
      <c r="L58" s="7" t="s">
        <v>19</v>
      </c>
      <c r="M58" s="7" t="s">
        <v>19</v>
      </c>
      <c r="N58" s="7" t="s">
        <v>19</v>
      </c>
      <c r="O58" s="7" t="s">
        <v>19</v>
      </c>
      <c r="Q58" s="37">
        <f t="shared" si="13"/>
        <v>0.97934666666666592</v>
      </c>
      <c r="R58" s="35">
        <f t="shared" si="17"/>
        <v>1</v>
      </c>
      <c r="S58" s="38">
        <f t="shared" si="7"/>
        <v>1</v>
      </c>
      <c r="T58" s="38">
        <f t="shared" si="8"/>
        <v>1</v>
      </c>
      <c r="U58" s="38">
        <f t="shared" si="9"/>
        <v>1</v>
      </c>
      <c r="V58" s="38">
        <f t="shared" si="10"/>
        <v>1</v>
      </c>
      <c r="W58" s="38">
        <f t="shared" si="11"/>
        <v>1</v>
      </c>
    </row>
    <row r="59" spans="1:23" x14ac:dyDescent="0.25">
      <c r="A59" s="41">
        <f t="shared" si="12"/>
        <v>0.98976666666666591</v>
      </c>
      <c r="B59" s="43">
        <f t="shared" si="15"/>
        <v>1</v>
      </c>
      <c r="C59" s="7">
        <v>1</v>
      </c>
      <c r="D59" s="7">
        <v>1</v>
      </c>
      <c r="E59" s="7">
        <v>1</v>
      </c>
      <c r="F59" s="7">
        <v>1</v>
      </c>
      <c r="G59" s="7">
        <v>1</v>
      </c>
      <c r="I59" s="41">
        <f t="shared" si="14"/>
        <v>0.98976666666666591</v>
      </c>
      <c r="J59" s="43" t="e">
        <f t="shared" si="16"/>
        <v>#DIV/0!</v>
      </c>
      <c r="K59" s="7" t="s">
        <v>19</v>
      </c>
      <c r="L59" s="7" t="s">
        <v>19</v>
      </c>
      <c r="M59" s="7" t="s">
        <v>19</v>
      </c>
      <c r="N59" s="7" t="s">
        <v>19</v>
      </c>
      <c r="O59" s="7" t="s">
        <v>19</v>
      </c>
      <c r="Q59" s="37">
        <f t="shared" si="13"/>
        <v>0.98976666666666591</v>
      </c>
      <c r="R59" s="35">
        <f t="shared" si="17"/>
        <v>1</v>
      </c>
      <c r="S59" s="38">
        <f t="shared" si="7"/>
        <v>1</v>
      </c>
      <c r="T59" s="38">
        <f t="shared" si="8"/>
        <v>1</v>
      </c>
      <c r="U59" s="38">
        <f t="shared" si="9"/>
        <v>1</v>
      </c>
      <c r="V59" s="38">
        <f t="shared" si="10"/>
        <v>1</v>
      </c>
      <c r="W59" s="38">
        <f t="shared" si="11"/>
        <v>1</v>
      </c>
    </row>
    <row r="60" spans="1:23" x14ac:dyDescent="0.25">
      <c r="A60" s="41">
        <f t="shared" si="12"/>
        <v>1.0001866666666659</v>
      </c>
      <c r="B60" s="43">
        <f t="shared" ref="B60:B63" si="18">AVERAGE(C60:G60)</f>
        <v>1</v>
      </c>
      <c r="C60" s="7">
        <v>1</v>
      </c>
      <c r="D60" s="7">
        <v>1</v>
      </c>
      <c r="E60" s="7">
        <v>1</v>
      </c>
      <c r="F60" s="7">
        <v>1</v>
      </c>
      <c r="G60" s="7">
        <v>1</v>
      </c>
      <c r="I60" s="41">
        <f t="shared" si="14"/>
        <v>1.0001866666666659</v>
      </c>
      <c r="J60" s="43" t="e">
        <f t="shared" ref="J60:J63" si="19">AVERAGE(K60:O60)</f>
        <v>#DIV/0!</v>
      </c>
      <c r="K60" s="7" t="s">
        <v>19</v>
      </c>
      <c r="L60" s="7" t="s">
        <v>19</v>
      </c>
      <c r="M60" s="7" t="s">
        <v>19</v>
      </c>
      <c r="N60" s="7" t="s">
        <v>19</v>
      </c>
      <c r="O60" s="7" t="s">
        <v>19</v>
      </c>
      <c r="Q60" s="37">
        <f t="shared" si="13"/>
        <v>1.0001866666666659</v>
      </c>
      <c r="R60" s="35">
        <f t="shared" ref="R60:R63" si="20">AVERAGE(S60:W60)</f>
        <v>1</v>
      </c>
      <c r="S60" s="38">
        <f t="shared" si="7"/>
        <v>1</v>
      </c>
      <c r="T60" s="38">
        <f t="shared" si="8"/>
        <v>1</v>
      </c>
      <c r="U60" s="38">
        <f t="shared" si="9"/>
        <v>1</v>
      </c>
      <c r="V60" s="38">
        <f t="shared" si="10"/>
        <v>1</v>
      </c>
      <c r="W60" s="38">
        <f t="shared" si="11"/>
        <v>1</v>
      </c>
    </row>
    <row r="61" spans="1:23" x14ac:dyDescent="0.25">
      <c r="A61" s="41">
        <f t="shared" si="12"/>
        <v>1.010606666666666</v>
      </c>
      <c r="B61" s="43" t="e">
        <f t="shared" si="18"/>
        <v>#DIV/0!</v>
      </c>
      <c r="C61" s="31"/>
      <c r="D61" s="31"/>
      <c r="E61" s="31"/>
      <c r="F61" s="31"/>
      <c r="G61" s="31"/>
      <c r="I61" s="41">
        <f t="shared" si="14"/>
        <v>1.010606666666666</v>
      </c>
      <c r="J61" s="43" t="e">
        <f t="shared" si="19"/>
        <v>#DIV/0!</v>
      </c>
      <c r="K61" s="31"/>
      <c r="L61" s="31"/>
      <c r="M61" s="31"/>
      <c r="N61" s="31"/>
      <c r="O61" s="31"/>
      <c r="Q61" s="37">
        <f t="shared" si="13"/>
        <v>1.010606666666666</v>
      </c>
      <c r="R61" s="35">
        <f t="shared" si="20"/>
        <v>1</v>
      </c>
      <c r="S61" s="38">
        <f t="shared" si="7"/>
        <v>1</v>
      </c>
      <c r="T61" s="38">
        <f t="shared" si="8"/>
        <v>1</v>
      </c>
      <c r="U61" s="38">
        <f t="shared" si="9"/>
        <v>1</v>
      </c>
      <c r="V61" s="38">
        <f t="shared" si="10"/>
        <v>1</v>
      </c>
      <c r="W61" s="38">
        <f t="shared" si="11"/>
        <v>1</v>
      </c>
    </row>
    <row r="62" spans="1:23" x14ac:dyDescent="0.25">
      <c r="A62" s="41">
        <f t="shared" si="12"/>
        <v>1.0210266666666661</v>
      </c>
      <c r="B62" s="43" t="e">
        <f t="shared" si="18"/>
        <v>#DIV/0!</v>
      </c>
      <c r="C62" s="31"/>
      <c r="D62" s="31"/>
      <c r="E62" s="31"/>
      <c r="F62" s="31"/>
      <c r="G62" s="31"/>
      <c r="I62" s="41">
        <f t="shared" si="14"/>
        <v>1.0210266666666661</v>
      </c>
      <c r="J62" s="43" t="e">
        <f t="shared" si="19"/>
        <v>#DIV/0!</v>
      </c>
      <c r="K62" s="31"/>
      <c r="L62" s="31"/>
      <c r="M62" s="31"/>
      <c r="N62" s="31"/>
      <c r="O62" s="31"/>
      <c r="Q62" s="37">
        <f t="shared" si="13"/>
        <v>1.0210266666666661</v>
      </c>
      <c r="R62" s="35">
        <f t="shared" si="20"/>
        <v>1</v>
      </c>
      <c r="S62" s="38">
        <f t="shared" si="7"/>
        <v>1</v>
      </c>
      <c r="T62" s="38">
        <f t="shared" si="8"/>
        <v>1</v>
      </c>
      <c r="U62" s="38">
        <f t="shared" si="9"/>
        <v>1</v>
      </c>
      <c r="V62" s="38">
        <f t="shared" si="10"/>
        <v>1</v>
      </c>
      <c r="W62" s="38">
        <f t="shared" si="11"/>
        <v>1</v>
      </c>
    </row>
    <row r="63" spans="1:23" x14ac:dyDescent="0.25">
      <c r="A63" s="41">
        <f t="shared" si="12"/>
        <v>1.0314466666666662</v>
      </c>
      <c r="B63" s="43" t="e">
        <f t="shared" si="18"/>
        <v>#DIV/0!</v>
      </c>
      <c r="C63" s="31"/>
      <c r="D63" s="31"/>
      <c r="E63" s="31"/>
      <c r="F63" s="31"/>
      <c r="G63" s="31"/>
      <c r="I63" s="41">
        <f t="shared" si="14"/>
        <v>1.0314466666666662</v>
      </c>
      <c r="J63" s="43" t="e">
        <f t="shared" si="19"/>
        <v>#DIV/0!</v>
      </c>
      <c r="K63" s="31"/>
      <c r="L63" s="31"/>
      <c r="M63" s="31"/>
      <c r="N63" s="31"/>
      <c r="O63" s="31"/>
      <c r="Q63" s="37">
        <f t="shared" si="13"/>
        <v>1.0314466666666662</v>
      </c>
      <c r="R63" s="35">
        <f t="shared" si="20"/>
        <v>1</v>
      </c>
      <c r="S63" s="38">
        <f t="shared" si="7"/>
        <v>1</v>
      </c>
      <c r="T63" s="38">
        <f t="shared" si="8"/>
        <v>1</v>
      </c>
      <c r="U63" s="38">
        <f t="shared" si="9"/>
        <v>1</v>
      </c>
      <c r="V63" s="38">
        <f t="shared" si="10"/>
        <v>1</v>
      </c>
      <c r="W63" s="38">
        <f t="shared" si="11"/>
        <v>1</v>
      </c>
    </row>
  </sheetData>
  <sheetProtection password="CC19" sheet="1" objects="1" scenarios="1"/>
  <mergeCells count="3">
    <mergeCell ref="A1:G1"/>
    <mergeCell ref="I1:O1"/>
    <mergeCell ref="Q1:W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7"/>
  <sheetViews>
    <sheetView topLeftCell="A28" workbookViewId="0">
      <selection activeCell="N9" sqref="N9"/>
    </sheetView>
  </sheetViews>
  <sheetFormatPr defaultRowHeight="15" x14ac:dyDescent="0.25"/>
  <cols>
    <col min="1" max="1" width="11.28515625" style="7" bestFit="1" customWidth="1"/>
    <col min="2" max="2" width="9.140625" style="7"/>
    <col min="3" max="7" width="5.7109375" style="7" customWidth="1"/>
    <col min="8" max="8" width="2.7109375" style="7" customWidth="1"/>
    <col min="9" max="9" width="9.5703125" style="7" bestFit="1" customWidth="1"/>
    <col min="10" max="10" width="9.140625" style="7"/>
    <col min="11" max="15" width="5.7109375" style="7" customWidth="1"/>
    <col min="16" max="16" width="2.7109375" style="7" customWidth="1"/>
    <col min="17" max="17" width="9.5703125" style="7" bestFit="1" customWidth="1"/>
    <col min="18" max="18" width="9.140625" style="7"/>
    <col min="19" max="23" width="5.7109375" style="7" customWidth="1"/>
    <col min="24" max="16384" width="9.140625" style="7"/>
  </cols>
  <sheetData>
    <row r="1" spans="1:23" ht="18.75" x14ac:dyDescent="0.3">
      <c r="A1" s="216" t="s">
        <v>1</v>
      </c>
      <c r="B1" s="217"/>
      <c r="C1" s="217"/>
      <c r="D1" s="217"/>
      <c r="E1" s="217"/>
      <c r="F1" s="217"/>
      <c r="G1" s="217"/>
      <c r="H1" s="29"/>
      <c r="I1" s="218" t="s">
        <v>7</v>
      </c>
      <c r="J1" s="219"/>
      <c r="K1" s="219"/>
      <c r="L1" s="219"/>
      <c r="M1" s="219"/>
      <c r="N1" s="219"/>
      <c r="O1" s="219"/>
      <c r="Q1" s="220" t="s">
        <v>18</v>
      </c>
      <c r="R1" s="221"/>
      <c r="S1" s="221"/>
      <c r="T1" s="221"/>
      <c r="U1" s="221"/>
      <c r="V1" s="221"/>
      <c r="W1" s="221"/>
    </row>
    <row r="2" spans="1:23" x14ac:dyDescent="0.25"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K2" s="7" t="s">
        <v>2</v>
      </c>
      <c r="L2" s="7" t="s">
        <v>3</v>
      </c>
      <c r="M2" s="7" t="s">
        <v>4</v>
      </c>
      <c r="N2" s="7" t="s">
        <v>5</v>
      </c>
      <c r="O2" s="7" t="s">
        <v>6</v>
      </c>
      <c r="Q2" s="33"/>
      <c r="R2" s="33"/>
      <c r="S2" s="33" t="s">
        <v>2</v>
      </c>
      <c r="T2" s="33" t="s">
        <v>3</v>
      </c>
      <c r="U2" s="33" t="s">
        <v>4</v>
      </c>
      <c r="V2" s="33" t="s">
        <v>5</v>
      </c>
      <c r="W2" s="33" t="s">
        <v>6</v>
      </c>
    </row>
    <row r="3" spans="1:23" ht="18" customHeight="1" x14ac:dyDescent="0.25">
      <c r="A3" s="13"/>
      <c r="B3" s="40" t="s">
        <v>0</v>
      </c>
      <c r="C3" s="42">
        <f ca="1">Mon!C3+4</f>
        <v>43154</v>
      </c>
      <c r="D3" s="42">
        <f ca="1">C3+7</f>
        <v>43161</v>
      </c>
      <c r="E3" s="42">
        <f t="shared" ref="E3:G3" ca="1" si="0">D3+7</f>
        <v>43168</v>
      </c>
      <c r="F3" s="42">
        <f t="shared" ca="1" si="0"/>
        <v>43175</v>
      </c>
      <c r="G3" s="42">
        <f t="shared" ca="1" si="0"/>
        <v>43182</v>
      </c>
      <c r="I3" s="39" t="s">
        <v>8</v>
      </c>
      <c r="J3" s="40" t="s">
        <v>0</v>
      </c>
      <c r="K3" s="42">
        <f ca="1">C3</f>
        <v>43154</v>
      </c>
      <c r="L3" s="42">
        <f ca="1">K3+7</f>
        <v>43161</v>
      </c>
      <c r="M3" s="42">
        <f t="shared" ref="M3:O3" ca="1" si="1">L3+7</f>
        <v>43168</v>
      </c>
      <c r="N3" s="42">
        <f t="shared" ca="1" si="1"/>
        <v>43175</v>
      </c>
      <c r="O3" s="42">
        <f t="shared" ca="1" si="1"/>
        <v>43182</v>
      </c>
      <c r="Q3" s="34"/>
      <c r="R3" s="35" t="s">
        <v>0</v>
      </c>
      <c r="S3" s="36">
        <f ca="1">C3</f>
        <v>43154</v>
      </c>
      <c r="T3" s="36">
        <f ca="1">S3+7</f>
        <v>43161</v>
      </c>
      <c r="U3" s="36">
        <f t="shared" ref="U3:W3" ca="1" si="2">T3+7</f>
        <v>43168</v>
      </c>
      <c r="V3" s="36">
        <f t="shared" ca="1" si="2"/>
        <v>43175</v>
      </c>
      <c r="W3" s="36">
        <f t="shared" ca="1" si="2"/>
        <v>43182</v>
      </c>
    </row>
    <row r="4" spans="1:23" x14ac:dyDescent="0.25">
      <c r="A4" s="41">
        <v>0.41666666666666669</v>
      </c>
      <c r="B4" s="40">
        <f t="shared" ref="B4:B27" si="3">AVERAGE(C4:G4)</f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I4" s="41">
        <v>0.41666666666666669</v>
      </c>
      <c r="J4" s="40">
        <f t="shared" ref="J4:J27" si="4">AVERAGE(K4:O4)</f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Q4" s="37">
        <v>0.41666666666666669</v>
      </c>
      <c r="R4" s="35">
        <f t="shared" ref="R4:R27" si="5">AVERAGE(S4:W4)</f>
        <v>1.85</v>
      </c>
      <c r="S4" s="38">
        <f>IFERROR(((K4*0.85)+1),1)</f>
        <v>1.85</v>
      </c>
      <c r="T4" s="38">
        <f t="shared" ref="T4:W4" si="6">IFERROR(((L4*0.85)+1),1)</f>
        <v>1.85</v>
      </c>
      <c r="U4" s="38">
        <f t="shared" si="6"/>
        <v>1.85</v>
      </c>
      <c r="V4" s="38">
        <f t="shared" si="6"/>
        <v>1.85</v>
      </c>
      <c r="W4" s="38">
        <f t="shared" si="6"/>
        <v>1.85</v>
      </c>
    </row>
    <row r="5" spans="1:23" x14ac:dyDescent="0.25">
      <c r="A5" s="41">
        <f>A4+0.01042</f>
        <v>0.42708666666666667</v>
      </c>
      <c r="B5" s="40">
        <f t="shared" si="3"/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I5" s="41">
        <f>I4+0.01042</f>
        <v>0.42708666666666667</v>
      </c>
      <c r="J5" s="40">
        <f t="shared" si="4"/>
        <v>1.2</v>
      </c>
      <c r="K5" s="7">
        <v>1</v>
      </c>
      <c r="L5" s="7">
        <v>2</v>
      </c>
      <c r="M5" s="7">
        <v>1</v>
      </c>
      <c r="N5" s="7">
        <v>1</v>
      </c>
      <c r="O5" s="7">
        <v>1</v>
      </c>
      <c r="Q5" s="37">
        <f>Q4+0.01042</f>
        <v>0.42708666666666667</v>
      </c>
      <c r="R5" s="35">
        <f t="shared" si="5"/>
        <v>2.02</v>
      </c>
      <c r="S5" s="38">
        <f t="shared" ref="S5:S67" si="7">IFERROR(((K5*0.85)+1),1)</f>
        <v>1.85</v>
      </c>
      <c r="T5" s="38">
        <f t="shared" ref="T5:T67" si="8">IFERROR(((L5*0.85)+1),1)</f>
        <v>2.7</v>
      </c>
      <c r="U5" s="38">
        <f t="shared" ref="U5:U67" si="9">IFERROR(((M5*0.85)+1),1)</f>
        <v>1.85</v>
      </c>
      <c r="V5" s="38">
        <f t="shared" ref="V5:V67" si="10">IFERROR(((N5*0.85)+1),1)</f>
        <v>1.85</v>
      </c>
      <c r="W5" s="38">
        <f t="shared" ref="W5:W67" si="11">IFERROR(((O5*0.85)+1),1)</f>
        <v>1.85</v>
      </c>
    </row>
    <row r="6" spans="1:23" x14ac:dyDescent="0.25">
      <c r="A6" s="41">
        <f t="shared" ref="A6:A67" si="12">A5+0.01042</f>
        <v>0.43750666666666665</v>
      </c>
      <c r="B6" s="40">
        <f t="shared" si="3"/>
        <v>2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I6" s="41">
        <f t="shared" ref="I6:I67" si="13">I5+0.01042</f>
        <v>0.43750666666666665</v>
      </c>
      <c r="J6" s="40">
        <f t="shared" si="4"/>
        <v>1</v>
      </c>
      <c r="K6" s="7" t="s">
        <v>19</v>
      </c>
      <c r="L6" s="7">
        <v>1</v>
      </c>
      <c r="M6" s="7">
        <v>1</v>
      </c>
      <c r="N6" s="7">
        <v>1</v>
      </c>
      <c r="O6" s="7" t="s">
        <v>19</v>
      </c>
      <c r="Q6" s="37">
        <f t="shared" ref="Q6:Q67" si="14">Q5+0.01042</f>
        <v>0.43750666666666665</v>
      </c>
      <c r="R6" s="35">
        <f t="shared" si="5"/>
        <v>1.5100000000000002</v>
      </c>
      <c r="S6" s="38">
        <f t="shared" si="7"/>
        <v>1</v>
      </c>
      <c r="T6" s="38">
        <f t="shared" si="8"/>
        <v>1.85</v>
      </c>
      <c r="U6" s="38">
        <f t="shared" si="9"/>
        <v>1.85</v>
      </c>
      <c r="V6" s="38">
        <f t="shared" si="10"/>
        <v>1.85</v>
      </c>
      <c r="W6" s="38">
        <f t="shared" si="11"/>
        <v>1</v>
      </c>
    </row>
    <row r="7" spans="1:23" x14ac:dyDescent="0.25">
      <c r="A7" s="41">
        <f t="shared" si="12"/>
        <v>0.44792666666666664</v>
      </c>
      <c r="B7" s="40">
        <f t="shared" si="3"/>
        <v>2.2000000000000002</v>
      </c>
      <c r="C7" s="7">
        <v>2</v>
      </c>
      <c r="D7" s="7">
        <v>3</v>
      </c>
      <c r="E7" s="7">
        <v>2</v>
      </c>
      <c r="F7" s="7">
        <v>2</v>
      </c>
      <c r="G7" s="7">
        <v>2</v>
      </c>
      <c r="I7" s="41">
        <f t="shared" si="13"/>
        <v>0.44792666666666664</v>
      </c>
      <c r="J7" s="40">
        <f t="shared" si="4"/>
        <v>1</v>
      </c>
      <c r="K7" s="7" t="s">
        <v>19</v>
      </c>
      <c r="L7" s="7">
        <v>1</v>
      </c>
      <c r="M7" s="7">
        <v>1</v>
      </c>
      <c r="N7" s="7">
        <v>1</v>
      </c>
      <c r="O7" s="7">
        <v>1</v>
      </c>
      <c r="Q7" s="37">
        <f t="shared" si="14"/>
        <v>0.44792666666666664</v>
      </c>
      <c r="R7" s="35">
        <f t="shared" si="5"/>
        <v>1.6800000000000002</v>
      </c>
      <c r="S7" s="38">
        <f t="shared" si="7"/>
        <v>1</v>
      </c>
      <c r="T7" s="38">
        <f t="shared" si="8"/>
        <v>1.85</v>
      </c>
      <c r="U7" s="38">
        <f t="shared" si="9"/>
        <v>1.85</v>
      </c>
      <c r="V7" s="38">
        <f t="shared" si="10"/>
        <v>1.85</v>
      </c>
      <c r="W7" s="38">
        <f t="shared" si="11"/>
        <v>1.85</v>
      </c>
    </row>
    <row r="8" spans="1:23" x14ac:dyDescent="0.25">
      <c r="A8" s="41">
        <f t="shared" si="12"/>
        <v>0.45834666666666662</v>
      </c>
      <c r="B8" s="40">
        <f t="shared" si="3"/>
        <v>2.2000000000000002</v>
      </c>
      <c r="C8" s="7">
        <v>2</v>
      </c>
      <c r="D8" s="7">
        <v>3</v>
      </c>
      <c r="E8" s="7">
        <v>2</v>
      </c>
      <c r="F8" s="7">
        <v>2</v>
      </c>
      <c r="G8" s="7">
        <v>2</v>
      </c>
      <c r="I8" s="41">
        <f t="shared" si="13"/>
        <v>0.45834666666666662</v>
      </c>
      <c r="J8" s="40">
        <f t="shared" si="4"/>
        <v>1.2</v>
      </c>
      <c r="K8" s="7">
        <v>1</v>
      </c>
      <c r="L8" s="7">
        <v>2</v>
      </c>
      <c r="M8" s="7">
        <v>1</v>
      </c>
      <c r="N8" s="7">
        <v>1</v>
      </c>
      <c r="O8" s="7">
        <v>1</v>
      </c>
      <c r="Q8" s="37">
        <f t="shared" si="14"/>
        <v>0.45834666666666662</v>
      </c>
      <c r="R8" s="35">
        <f t="shared" si="5"/>
        <v>2.02</v>
      </c>
      <c r="S8" s="38">
        <f t="shared" si="7"/>
        <v>1.85</v>
      </c>
      <c r="T8" s="38">
        <f t="shared" si="8"/>
        <v>2.7</v>
      </c>
      <c r="U8" s="38">
        <f t="shared" si="9"/>
        <v>1.85</v>
      </c>
      <c r="V8" s="38">
        <f t="shared" si="10"/>
        <v>1.85</v>
      </c>
      <c r="W8" s="38">
        <f t="shared" si="11"/>
        <v>1.85</v>
      </c>
    </row>
    <row r="9" spans="1:23" x14ac:dyDescent="0.25">
      <c r="A9" s="41">
        <f t="shared" si="12"/>
        <v>0.46876666666666661</v>
      </c>
      <c r="B9" s="40">
        <f t="shared" si="3"/>
        <v>2.6</v>
      </c>
      <c r="C9" s="7">
        <v>3</v>
      </c>
      <c r="D9" s="7">
        <v>4</v>
      </c>
      <c r="E9" s="7">
        <v>2</v>
      </c>
      <c r="F9" s="7">
        <v>2</v>
      </c>
      <c r="G9" s="7">
        <v>2</v>
      </c>
      <c r="I9" s="41">
        <f t="shared" si="13"/>
        <v>0.46876666666666661</v>
      </c>
      <c r="J9" s="40" t="e">
        <f t="shared" si="4"/>
        <v>#DIV/0!</v>
      </c>
      <c r="K9" s="7" t="s">
        <v>19</v>
      </c>
      <c r="L9" s="7" t="s">
        <v>19</v>
      </c>
      <c r="M9" s="7" t="s">
        <v>19</v>
      </c>
      <c r="N9" s="7" t="s">
        <v>19</v>
      </c>
      <c r="O9" s="7" t="s">
        <v>19</v>
      </c>
      <c r="Q9" s="37">
        <f t="shared" si="14"/>
        <v>0.46876666666666661</v>
      </c>
      <c r="R9" s="35">
        <f t="shared" si="5"/>
        <v>1</v>
      </c>
      <c r="S9" s="38">
        <f t="shared" si="7"/>
        <v>1</v>
      </c>
      <c r="T9" s="38">
        <f t="shared" si="8"/>
        <v>1</v>
      </c>
      <c r="U9" s="38">
        <f t="shared" si="9"/>
        <v>1</v>
      </c>
      <c r="V9" s="38">
        <f t="shared" si="10"/>
        <v>1</v>
      </c>
      <c r="W9" s="38">
        <f t="shared" si="11"/>
        <v>1</v>
      </c>
    </row>
    <row r="10" spans="1:23" x14ac:dyDescent="0.25">
      <c r="A10" s="41">
        <f t="shared" si="12"/>
        <v>0.47918666666666659</v>
      </c>
      <c r="B10" s="40">
        <f t="shared" si="3"/>
        <v>1.8</v>
      </c>
      <c r="C10" s="7">
        <v>3</v>
      </c>
      <c r="D10" s="7">
        <v>3</v>
      </c>
      <c r="E10" s="7">
        <v>1</v>
      </c>
      <c r="F10" s="7">
        <v>1</v>
      </c>
      <c r="G10" s="7">
        <v>1</v>
      </c>
      <c r="I10" s="41">
        <f t="shared" si="13"/>
        <v>0.47918666666666659</v>
      </c>
      <c r="J10" s="40" t="e">
        <f t="shared" si="4"/>
        <v>#DIV/0!</v>
      </c>
      <c r="K10" s="7" t="s">
        <v>19</v>
      </c>
      <c r="L10" s="7" t="s">
        <v>19</v>
      </c>
      <c r="M10" s="7" t="s">
        <v>19</v>
      </c>
      <c r="N10" s="7" t="s">
        <v>19</v>
      </c>
      <c r="O10" s="7" t="s">
        <v>19</v>
      </c>
      <c r="Q10" s="37">
        <f t="shared" si="14"/>
        <v>0.47918666666666659</v>
      </c>
      <c r="R10" s="35">
        <f t="shared" si="5"/>
        <v>1</v>
      </c>
      <c r="S10" s="38">
        <f t="shared" si="7"/>
        <v>1</v>
      </c>
      <c r="T10" s="38">
        <f t="shared" si="8"/>
        <v>1</v>
      </c>
      <c r="U10" s="38">
        <f t="shared" si="9"/>
        <v>1</v>
      </c>
      <c r="V10" s="38">
        <f t="shared" si="10"/>
        <v>1</v>
      </c>
      <c r="W10" s="38">
        <f t="shared" si="11"/>
        <v>1</v>
      </c>
    </row>
    <row r="11" spans="1:23" x14ac:dyDescent="0.25">
      <c r="A11" s="41">
        <f t="shared" si="12"/>
        <v>0.48960666666666658</v>
      </c>
      <c r="B11" s="40">
        <f t="shared" si="3"/>
        <v>1.8</v>
      </c>
      <c r="C11" s="7">
        <v>2</v>
      </c>
      <c r="D11" s="7">
        <v>3</v>
      </c>
      <c r="E11" s="7">
        <v>1</v>
      </c>
      <c r="F11" s="7">
        <v>1</v>
      </c>
      <c r="G11" s="7">
        <v>2</v>
      </c>
      <c r="I11" s="41">
        <f t="shared" si="13"/>
        <v>0.48960666666666658</v>
      </c>
      <c r="J11" s="40" t="e">
        <f t="shared" si="4"/>
        <v>#DIV/0!</v>
      </c>
      <c r="K11" s="7" t="s">
        <v>19</v>
      </c>
      <c r="L11" s="7" t="s">
        <v>19</v>
      </c>
      <c r="M11" s="7" t="s">
        <v>19</v>
      </c>
      <c r="N11" s="7" t="s">
        <v>19</v>
      </c>
      <c r="O11" s="7" t="s">
        <v>19</v>
      </c>
      <c r="Q11" s="37">
        <f t="shared" si="14"/>
        <v>0.48960666666666658</v>
      </c>
      <c r="R11" s="35">
        <f t="shared" si="5"/>
        <v>1</v>
      </c>
      <c r="S11" s="38">
        <f t="shared" si="7"/>
        <v>1</v>
      </c>
      <c r="T11" s="38">
        <f t="shared" si="8"/>
        <v>1</v>
      </c>
      <c r="U11" s="38">
        <f t="shared" si="9"/>
        <v>1</v>
      </c>
      <c r="V11" s="38">
        <f t="shared" si="10"/>
        <v>1</v>
      </c>
      <c r="W11" s="38">
        <f t="shared" si="11"/>
        <v>1</v>
      </c>
    </row>
    <row r="12" spans="1:23" x14ac:dyDescent="0.25">
      <c r="A12" s="41">
        <f t="shared" si="12"/>
        <v>0.50002666666666662</v>
      </c>
      <c r="B12" s="40">
        <f t="shared" si="3"/>
        <v>1.6</v>
      </c>
      <c r="C12" s="7">
        <v>2</v>
      </c>
      <c r="D12" s="7">
        <v>2</v>
      </c>
      <c r="E12" s="7">
        <v>1</v>
      </c>
      <c r="F12" s="7">
        <v>1</v>
      </c>
      <c r="G12" s="7">
        <v>2</v>
      </c>
      <c r="I12" s="41">
        <f t="shared" si="13"/>
        <v>0.50002666666666662</v>
      </c>
      <c r="J12" s="40">
        <f t="shared" si="4"/>
        <v>1</v>
      </c>
      <c r="K12" s="7" t="s">
        <v>19</v>
      </c>
      <c r="L12" s="7" t="s">
        <v>19</v>
      </c>
      <c r="M12" s="7">
        <v>1</v>
      </c>
      <c r="N12" s="7">
        <v>1</v>
      </c>
      <c r="O12" s="7" t="s">
        <v>19</v>
      </c>
      <c r="Q12" s="37">
        <f t="shared" si="14"/>
        <v>0.50002666666666662</v>
      </c>
      <c r="R12" s="35">
        <f t="shared" si="5"/>
        <v>1.34</v>
      </c>
      <c r="S12" s="38">
        <f t="shared" si="7"/>
        <v>1</v>
      </c>
      <c r="T12" s="38">
        <f t="shared" si="8"/>
        <v>1</v>
      </c>
      <c r="U12" s="38">
        <f t="shared" si="9"/>
        <v>1.85</v>
      </c>
      <c r="V12" s="38">
        <f t="shared" si="10"/>
        <v>1.85</v>
      </c>
      <c r="W12" s="38">
        <f t="shared" si="11"/>
        <v>1</v>
      </c>
    </row>
    <row r="13" spans="1:23" x14ac:dyDescent="0.25">
      <c r="A13" s="41">
        <f t="shared" si="12"/>
        <v>0.5104466666666666</v>
      </c>
      <c r="B13" s="40">
        <f t="shared" si="3"/>
        <v>2</v>
      </c>
      <c r="C13" s="7">
        <v>2</v>
      </c>
      <c r="D13" s="7">
        <v>2</v>
      </c>
      <c r="E13" s="7">
        <v>2</v>
      </c>
      <c r="F13" s="7">
        <v>2</v>
      </c>
      <c r="G13" s="7">
        <v>2</v>
      </c>
      <c r="I13" s="41">
        <f t="shared" si="13"/>
        <v>0.5104466666666666</v>
      </c>
      <c r="J13" s="40" t="e">
        <f t="shared" si="4"/>
        <v>#DIV/0!</v>
      </c>
      <c r="K13" s="7" t="s">
        <v>19</v>
      </c>
      <c r="L13" s="7" t="s">
        <v>19</v>
      </c>
      <c r="M13" s="7" t="s">
        <v>19</v>
      </c>
      <c r="N13" s="7" t="s">
        <v>19</v>
      </c>
      <c r="O13" s="7" t="s">
        <v>19</v>
      </c>
      <c r="Q13" s="37">
        <f t="shared" si="14"/>
        <v>0.5104466666666666</v>
      </c>
      <c r="R13" s="35">
        <f t="shared" si="5"/>
        <v>1</v>
      </c>
      <c r="S13" s="38">
        <f t="shared" si="7"/>
        <v>1</v>
      </c>
      <c r="T13" s="38">
        <f t="shared" si="8"/>
        <v>1</v>
      </c>
      <c r="U13" s="38">
        <f t="shared" si="9"/>
        <v>1</v>
      </c>
      <c r="V13" s="38">
        <f t="shared" si="10"/>
        <v>1</v>
      </c>
      <c r="W13" s="38">
        <f t="shared" si="11"/>
        <v>1</v>
      </c>
    </row>
    <row r="14" spans="1:23" x14ac:dyDescent="0.25">
      <c r="A14" s="41">
        <f t="shared" si="12"/>
        <v>0.52086666666666659</v>
      </c>
      <c r="B14" s="40">
        <f t="shared" si="3"/>
        <v>2</v>
      </c>
      <c r="C14" s="7">
        <v>2</v>
      </c>
      <c r="D14" s="7">
        <v>2</v>
      </c>
      <c r="E14" s="7">
        <v>2</v>
      </c>
      <c r="F14" s="7">
        <v>2</v>
      </c>
      <c r="G14" s="7">
        <v>2</v>
      </c>
      <c r="I14" s="41">
        <f t="shared" si="13"/>
        <v>0.52086666666666659</v>
      </c>
      <c r="J14" s="40" t="e">
        <f t="shared" si="4"/>
        <v>#DIV/0!</v>
      </c>
      <c r="K14" s="7" t="s">
        <v>19</v>
      </c>
      <c r="L14" s="7" t="s">
        <v>19</v>
      </c>
      <c r="M14" s="7" t="s">
        <v>19</v>
      </c>
      <c r="N14" s="7" t="s">
        <v>19</v>
      </c>
      <c r="O14" s="7" t="s">
        <v>19</v>
      </c>
      <c r="Q14" s="37">
        <f t="shared" si="14"/>
        <v>0.52086666666666659</v>
      </c>
      <c r="R14" s="35">
        <f t="shared" si="5"/>
        <v>1</v>
      </c>
      <c r="S14" s="38">
        <f t="shared" si="7"/>
        <v>1</v>
      </c>
      <c r="T14" s="38">
        <f t="shared" si="8"/>
        <v>1</v>
      </c>
      <c r="U14" s="38">
        <f t="shared" si="9"/>
        <v>1</v>
      </c>
      <c r="V14" s="38">
        <f t="shared" si="10"/>
        <v>1</v>
      </c>
      <c r="W14" s="38">
        <f t="shared" si="11"/>
        <v>1</v>
      </c>
    </row>
    <row r="15" spans="1:23" x14ac:dyDescent="0.25">
      <c r="A15" s="41">
        <f t="shared" si="12"/>
        <v>0.53128666666666657</v>
      </c>
      <c r="B15" s="40">
        <f t="shared" si="3"/>
        <v>1.8</v>
      </c>
      <c r="C15" s="7">
        <v>1</v>
      </c>
      <c r="D15" s="7">
        <v>2</v>
      </c>
      <c r="E15" s="7">
        <v>2</v>
      </c>
      <c r="F15" s="7">
        <v>2</v>
      </c>
      <c r="G15" s="7">
        <v>2</v>
      </c>
      <c r="I15" s="41">
        <f t="shared" si="13"/>
        <v>0.53128666666666657</v>
      </c>
      <c r="J15" s="40" t="e">
        <f t="shared" si="4"/>
        <v>#DIV/0!</v>
      </c>
      <c r="K15" s="7" t="s">
        <v>19</v>
      </c>
      <c r="L15" s="7" t="s">
        <v>19</v>
      </c>
      <c r="M15" s="7" t="s">
        <v>19</v>
      </c>
      <c r="N15" s="7" t="s">
        <v>19</v>
      </c>
      <c r="O15" s="7" t="s">
        <v>19</v>
      </c>
      <c r="Q15" s="37">
        <f t="shared" si="14"/>
        <v>0.53128666666666657</v>
      </c>
      <c r="R15" s="35">
        <f t="shared" si="5"/>
        <v>1</v>
      </c>
      <c r="S15" s="38">
        <f t="shared" si="7"/>
        <v>1</v>
      </c>
      <c r="T15" s="38">
        <f t="shared" si="8"/>
        <v>1</v>
      </c>
      <c r="U15" s="38">
        <f t="shared" si="9"/>
        <v>1</v>
      </c>
      <c r="V15" s="38">
        <f t="shared" si="10"/>
        <v>1</v>
      </c>
      <c r="W15" s="38">
        <f t="shared" si="11"/>
        <v>1</v>
      </c>
    </row>
    <row r="16" spans="1:23" x14ac:dyDescent="0.25">
      <c r="A16" s="41">
        <f t="shared" si="12"/>
        <v>0.54170666666666656</v>
      </c>
      <c r="B16" s="40">
        <f t="shared" si="3"/>
        <v>2.2000000000000002</v>
      </c>
      <c r="C16" s="7">
        <v>1</v>
      </c>
      <c r="D16" s="7">
        <v>2</v>
      </c>
      <c r="E16" s="7">
        <v>3</v>
      </c>
      <c r="F16" s="7">
        <v>3</v>
      </c>
      <c r="G16" s="7">
        <v>2</v>
      </c>
      <c r="I16" s="41">
        <f t="shared" si="13"/>
        <v>0.54170666666666656</v>
      </c>
      <c r="J16" s="40">
        <f t="shared" si="4"/>
        <v>1</v>
      </c>
      <c r="K16" s="7" t="s">
        <v>19</v>
      </c>
      <c r="L16" s="7">
        <v>1</v>
      </c>
      <c r="M16" s="7" t="s">
        <v>19</v>
      </c>
      <c r="N16" s="7" t="s">
        <v>19</v>
      </c>
      <c r="O16" s="7" t="s">
        <v>19</v>
      </c>
      <c r="Q16" s="37">
        <f t="shared" si="14"/>
        <v>0.54170666666666656</v>
      </c>
      <c r="R16" s="35">
        <f t="shared" si="5"/>
        <v>1.17</v>
      </c>
      <c r="S16" s="38">
        <f t="shared" si="7"/>
        <v>1</v>
      </c>
      <c r="T16" s="38">
        <f t="shared" si="8"/>
        <v>1.85</v>
      </c>
      <c r="U16" s="38">
        <f t="shared" si="9"/>
        <v>1</v>
      </c>
      <c r="V16" s="38">
        <f t="shared" si="10"/>
        <v>1</v>
      </c>
      <c r="W16" s="38">
        <f t="shared" si="11"/>
        <v>1</v>
      </c>
    </row>
    <row r="17" spans="1:23" x14ac:dyDescent="0.25">
      <c r="A17" s="41">
        <f t="shared" si="12"/>
        <v>0.55212666666666654</v>
      </c>
      <c r="B17" s="40">
        <f t="shared" si="3"/>
        <v>1.8</v>
      </c>
      <c r="C17" s="7">
        <v>1</v>
      </c>
      <c r="D17" s="7">
        <v>3</v>
      </c>
      <c r="E17" s="7">
        <v>2</v>
      </c>
      <c r="F17" s="7">
        <v>2</v>
      </c>
      <c r="G17" s="7">
        <v>1</v>
      </c>
      <c r="I17" s="41">
        <f t="shared" si="13"/>
        <v>0.55212666666666654</v>
      </c>
      <c r="J17" s="40" t="e">
        <f t="shared" si="4"/>
        <v>#DIV/0!</v>
      </c>
      <c r="K17" s="7" t="s">
        <v>19</v>
      </c>
      <c r="L17" s="7" t="s">
        <v>19</v>
      </c>
      <c r="M17" s="7" t="s">
        <v>19</v>
      </c>
      <c r="N17" s="7" t="s">
        <v>19</v>
      </c>
      <c r="O17" s="7" t="s">
        <v>19</v>
      </c>
      <c r="Q17" s="37">
        <f t="shared" si="14"/>
        <v>0.55212666666666654</v>
      </c>
      <c r="R17" s="35">
        <f t="shared" si="5"/>
        <v>1</v>
      </c>
      <c r="S17" s="38">
        <f t="shared" si="7"/>
        <v>1</v>
      </c>
      <c r="T17" s="38">
        <f t="shared" si="8"/>
        <v>1</v>
      </c>
      <c r="U17" s="38">
        <f t="shared" si="9"/>
        <v>1</v>
      </c>
      <c r="V17" s="38">
        <f t="shared" si="10"/>
        <v>1</v>
      </c>
      <c r="W17" s="38">
        <f t="shared" si="11"/>
        <v>1</v>
      </c>
    </row>
    <row r="18" spans="1:23" x14ac:dyDescent="0.25">
      <c r="A18" s="41">
        <f t="shared" si="12"/>
        <v>0.56254666666666653</v>
      </c>
      <c r="B18" s="40">
        <f t="shared" si="3"/>
        <v>1.6</v>
      </c>
      <c r="C18" s="7">
        <v>1</v>
      </c>
      <c r="D18" s="7">
        <v>2</v>
      </c>
      <c r="E18" s="7">
        <v>2</v>
      </c>
      <c r="F18" s="7">
        <v>2</v>
      </c>
      <c r="G18" s="7">
        <v>1</v>
      </c>
      <c r="I18" s="41">
        <f t="shared" si="13"/>
        <v>0.56254666666666653</v>
      </c>
      <c r="J18" s="40" t="e">
        <f t="shared" si="4"/>
        <v>#DIV/0!</v>
      </c>
      <c r="K18" s="7" t="s">
        <v>19</v>
      </c>
      <c r="L18" s="7" t="s">
        <v>19</v>
      </c>
      <c r="M18" s="7" t="s">
        <v>19</v>
      </c>
      <c r="N18" s="7" t="s">
        <v>19</v>
      </c>
      <c r="O18" s="7" t="s">
        <v>19</v>
      </c>
      <c r="Q18" s="37">
        <f t="shared" si="14"/>
        <v>0.56254666666666653</v>
      </c>
      <c r="R18" s="35">
        <f t="shared" si="5"/>
        <v>1</v>
      </c>
      <c r="S18" s="38">
        <f t="shared" si="7"/>
        <v>1</v>
      </c>
      <c r="T18" s="38">
        <f t="shared" si="8"/>
        <v>1</v>
      </c>
      <c r="U18" s="38">
        <f t="shared" si="9"/>
        <v>1</v>
      </c>
      <c r="V18" s="38">
        <f t="shared" si="10"/>
        <v>1</v>
      </c>
      <c r="W18" s="38">
        <f t="shared" si="11"/>
        <v>1</v>
      </c>
    </row>
    <row r="19" spans="1:23" x14ac:dyDescent="0.25">
      <c r="A19" s="41">
        <f t="shared" si="12"/>
        <v>0.57296666666666651</v>
      </c>
      <c r="B19" s="40">
        <f t="shared" si="3"/>
        <v>1.6</v>
      </c>
      <c r="C19" s="7">
        <v>1</v>
      </c>
      <c r="D19" s="7">
        <v>2</v>
      </c>
      <c r="E19" s="7">
        <v>2</v>
      </c>
      <c r="F19" s="7">
        <v>2</v>
      </c>
      <c r="G19" s="7">
        <v>1</v>
      </c>
      <c r="I19" s="41">
        <f t="shared" si="13"/>
        <v>0.57296666666666651</v>
      </c>
      <c r="J19" s="40">
        <f t="shared" si="4"/>
        <v>1</v>
      </c>
      <c r="K19" s="7" t="s">
        <v>19</v>
      </c>
      <c r="L19" s="7">
        <v>1</v>
      </c>
      <c r="M19" s="7" t="s">
        <v>19</v>
      </c>
      <c r="N19" s="7" t="s">
        <v>19</v>
      </c>
      <c r="O19" s="7" t="s">
        <v>19</v>
      </c>
      <c r="Q19" s="37">
        <f t="shared" si="14"/>
        <v>0.57296666666666651</v>
      </c>
      <c r="R19" s="35">
        <f t="shared" si="5"/>
        <v>1.17</v>
      </c>
      <c r="S19" s="38">
        <f t="shared" si="7"/>
        <v>1</v>
      </c>
      <c r="T19" s="38">
        <f t="shared" si="8"/>
        <v>1.85</v>
      </c>
      <c r="U19" s="38">
        <f t="shared" si="9"/>
        <v>1</v>
      </c>
      <c r="V19" s="38">
        <f t="shared" si="10"/>
        <v>1</v>
      </c>
      <c r="W19" s="38">
        <f t="shared" si="11"/>
        <v>1</v>
      </c>
    </row>
    <row r="20" spans="1:23" x14ac:dyDescent="0.25">
      <c r="A20" s="41">
        <f t="shared" si="12"/>
        <v>0.5833866666666665</v>
      </c>
      <c r="B20" s="40">
        <f t="shared" si="3"/>
        <v>1.8</v>
      </c>
      <c r="C20" s="7">
        <v>2</v>
      </c>
      <c r="D20" s="7">
        <v>2</v>
      </c>
      <c r="E20" s="7">
        <v>2</v>
      </c>
      <c r="F20" s="7">
        <v>2</v>
      </c>
      <c r="G20" s="7">
        <v>1</v>
      </c>
      <c r="I20" s="41">
        <f t="shared" si="13"/>
        <v>0.5833866666666665</v>
      </c>
      <c r="J20" s="40" t="e">
        <f t="shared" si="4"/>
        <v>#DIV/0!</v>
      </c>
      <c r="K20" s="7" t="s">
        <v>19</v>
      </c>
      <c r="L20" s="7" t="s">
        <v>19</v>
      </c>
      <c r="M20" s="7" t="s">
        <v>19</v>
      </c>
      <c r="N20" s="7" t="s">
        <v>19</v>
      </c>
      <c r="O20" s="7" t="s">
        <v>19</v>
      </c>
      <c r="Q20" s="37">
        <f t="shared" si="14"/>
        <v>0.5833866666666665</v>
      </c>
      <c r="R20" s="35">
        <f t="shared" si="5"/>
        <v>1</v>
      </c>
      <c r="S20" s="38">
        <f t="shared" si="7"/>
        <v>1</v>
      </c>
      <c r="T20" s="38">
        <f t="shared" si="8"/>
        <v>1</v>
      </c>
      <c r="U20" s="38">
        <f t="shared" si="9"/>
        <v>1</v>
      </c>
      <c r="V20" s="38">
        <f t="shared" si="10"/>
        <v>1</v>
      </c>
      <c r="W20" s="38">
        <f t="shared" si="11"/>
        <v>1</v>
      </c>
    </row>
    <row r="21" spans="1:23" x14ac:dyDescent="0.25">
      <c r="A21" s="41">
        <f t="shared" si="12"/>
        <v>0.59380666666666648</v>
      </c>
      <c r="B21" s="40">
        <f t="shared" si="3"/>
        <v>1.8</v>
      </c>
      <c r="C21" s="7">
        <v>2</v>
      </c>
      <c r="D21" s="7">
        <v>2</v>
      </c>
      <c r="E21" s="7">
        <v>2</v>
      </c>
      <c r="F21" s="7">
        <v>2</v>
      </c>
      <c r="G21" s="7">
        <v>1</v>
      </c>
      <c r="I21" s="41">
        <f t="shared" si="13"/>
        <v>0.59380666666666648</v>
      </c>
      <c r="J21" s="40" t="e">
        <f t="shared" si="4"/>
        <v>#DIV/0!</v>
      </c>
      <c r="K21" s="7" t="s">
        <v>19</v>
      </c>
      <c r="L21" s="7" t="s">
        <v>19</v>
      </c>
      <c r="M21" s="7" t="s">
        <v>19</v>
      </c>
      <c r="N21" s="7" t="s">
        <v>19</v>
      </c>
      <c r="O21" s="7" t="s">
        <v>19</v>
      </c>
      <c r="Q21" s="37">
        <f t="shared" si="14"/>
        <v>0.59380666666666648</v>
      </c>
      <c r="R21" s="35">
        <f t="shared" si="5"/>
        <v>1</v>
      </c>
      <c r="S21" s="38">
        <f t="shared" si="7"/>
        <v>1</v>
      </c>
      <c r="T21" s="38">
        <f t="shared" si="8"/>
        <v>1</v>
      </c>
      <c r="U21" s="38">
        <f t="shared" si="9"/>
        <v>1</v>
      </c>
      <c r="V21" s="38">
        <f t="shared" si="10"/>
        <v>1</v>
      </c>
      <c r="W21" s="38">
        <f t="shared" si="11"/>
        <v>1</v>
      </c>
    </row>
    <row r="22" spans="1:23" x14ac:dyDescent="0.25">
      <c r="A22" s="41">
        <f t="shared" si="12"/>
        <v>0.60422666666666647</v>
      </c>
      <c r="B22" s="40">
        <f t="shared" si="3"/>
        <v>1.8</v>
      </c>
      <c r="C22" s="7">
        <v>2</v>
      </c>
      <c r="D22" s="7">
        <v>2</v>
      </c>
      <c r="E22" s="7">
        <v>2</v>
      </c>
      <c r="F22" s="7">
        <v>2</v>
      </c>
      <c r="G22" s="7">
        <v>1</v>
      </c>
      <c r="I22" s="41">
        <f t="shared" si="13"/>
        <v>0.60422666666666647</v>
      </c>
      <c r="J22" s="40" t="e">
        <f t="shared" si="4"/>
        <v>#DIV/0!</v>
      </c>
      <c r="K22" s="7" t="s">
        <v>19</v>
      </c>
      <c r="L22" s="7" t="s">
        <v>19</v>
      </c>
      <c r="M22" s="7" t="s">
        <v>19</v>
      </c>
      <c r="N22" s="7" t="s">
        <v>19</v>
      </c>
      <c r="O22" s="7" t="s">
        <v>19</v>
      </c>
      <c r="Q22" s="37">
        <f t="shared" si="14"/>
        <v>0.60422666666666647</v>
      </c>
      <c r="R22" s="35">
        <f t="shared" si="5"/>
        <v>1</v>
      </c>
      <c r="S22" s="38">
        <f t="shared" si="7"/>
        <v>1</v>
      </c>
      <c r="T22" s="38">
        <f t="shared" si="8"/>
        <v>1</v>
      </c>
      <c r="U22" s="38">
        <f t="shared" si="9"/>
        <v>1</v>
      </c>
      <c r="V22" s="38">
        <f t="shared" si="10"/>
        <v>1</v>
      </c>
      <c r="W22" s="38">
        <f t="shared" si="11"/>
        <v>1</v>
      </c>
    </row>
    <row r="23" spans="1:23" x14ac:dyDescent="0.25">
      <c r="A23" s="41">
        <f t="shared" si="12"/>
        <v>0.61464666666666645</v>
      </c>
      <c r="B23" s="40">
        <f t="shared" si="3"/>
        <v>2</v>
      </c>
      <c r="C23" s="7">
        <v>3</v>
      </c>
      <c r="D23" s="7">
        <v>2</v>
      </c>
      <c r="E23" s="7">
        <v>2</v>
      </c>
      <c r="F23" s="7">
        <v>2</v>
      </c>
      <c r="G23" s="7">
        <v>1</v>
      </c>
      <c r="I23" s="41">
        <f t="shared" si="13"/>
        <v>0.61464666666666645</v>
      </c>
      <c r="J23" s="40" t="e">
        <f t="shared" si="4"/>
        <v>#DIV/0!</v>
      </c>
      <c r="K23" s="7" t="s">
        <v>19</v>
      </c>
      <c r="L23" s="7" t="s">
        <v>19</v>
      </c>
      <c r="M23" s="7" t="s">
        <v>19</v>
      </c>
      <c r="N23" s="7" t="s">
        <v>19</v>
      </c>
      <c r="O23" s="7" t="s">
        <v>19</v>
      </c>
      <c r="Q23" s="37">
        <f t="shared" si="14"/>
        <v>0.61464666666666645</v>
      </c>
      <c r="R23" s="35">
        <f t="shared" si="5"/>
        <v>1</v>
      </c>
      <c r="S23" s="38">
        <f t="shared" si="7"/>
        <v>1</v>
      </c>
      <c r="T23" s="38">
        <f t="shared" si="8"/>
        <v>1</v>
      </c>
      <c r="U23" s="38">
        <f t="shared" si="9"/>
        <v>1</v>
      </c>
      <c r="V23" s="38">
        <f t="shared" si="10"/>
        <v>1</v>
      </c>
      <c r="W23" s="38">
        <f t="shared" si="11"/>
        <v>1</v>
      </c>
    </row>
    <row r="24" spans="1:23" x14ac:dyDescent="0.25">
      <c r="A24" s="41">
        <f t="shared" si="12"/>
        <v>0.62506666666666644</v>
      </c>
      <c r="B24" s="40">
        <f t="shared" si="3"/>
        <v>1.8</v>
      </c>
      <c r="C24" s="7">
        <v>2</v>
      </c>
      <c r="D24" s="7">
        <v>2</v>
      </c>
      <c r="E24" s="7">
        <v>2</v>
      </c>
      <c r="F24" s="7">
        <v>2</v>
      </c>
      <c r="G24" s="7">
        <v>1</v>
      </c>
      <c r="I24" s="41">
        <f t="shared" si="13"/>
        <v>0.62506666666666644</v>
      </c>
      <c r="J24" s="40" t="e">
        <f t="shared" si="4"/>
        <v>#DIV/0!</v>
      </c>
      <c r="K24" s="7" t="s">
        <v>19</v>
      </c>
      <c r="L24" s="7" t="s">
        <v>19</v>
      </c>
      <c r="M24" s="7" t="s">
        <v>19</v>
      </c>
      <c r="N24" s="7" t="s">
        <v>19</v>
      </c>
      <c r="O24" s="7" t="s">
        <v>19</v>
      </c>
      <c r="Q24" s="37">
        <f t="shared" si="14"/>
        <v>0.62506666666666644</v>
      </c>
      <c r="R24" s="35">
        <f t="shared" si="5"/>
        <v>1</v>
      </c>
      <c r="S24" s="38">
        <f t="shared" si="7"/>
        <v>1</v>
      </c>
      <c r="T24" s="38">
        <f t="shared" si="8"/>
        <v>1</v>
      </c>
      <c r="U24" s="38">
        <f t="shared" si="9"/>
        <v>1</v>
      </c>
      <c r="V24" s="38">
        <f t="shared" si="10"/>
        <v>1</v>
      </c>
      <c r="W24" s="38">
        <f t="shared" si="11"/>
        <v>1</v>
      </c>
    </row>
    <row r="25" spans="1:23" x14ac:dyDescent="0.25">
      <c r="A25" s="41">
        <f t="shared" si="12"/>
        <v>0.63548666666666642</v>
      </c>
      <c r="B25" s="40">
        <f t="shared" si="3"/>
        <v>1.8</v>
      </c>
      <c r="C25" s="7">
        <v>2</v>
      </c>
      <c r="D25" s="7">
        <v>2</v>
      </c>
      <c r="E25" s="7">
        <v>2</v>
      </c>
      <c r="F25" s="7">
        <v>2</v>
      </c>
      <c r="G25" s="7">
        <v>1</v>
      </c>
      <c r="I25" s="41">
        <f t="shared" si="13"/>
        <v>0.63548666666666642</v>
      </c>
      <c r="J25" s="40">
        <f t="shared" si="4"/>
        <v>1</v>
      </c>
      <c r="K25" s="7" t="s">
        <v>19</v>
      </c>
      <c r="L25" s="7">
        <v>1</v>
      </c>
      <c r="M25" s="7" t="s">
        <v>19</v>
      </c>
      <c r="N25" s="7" t="s">
        <v>19</v>
      </c>
      <c r="O25" s="7" t="s">
        <v>19</v>
      </c>
      <c r="Q25" s="37">
        <f t="shared" si="14"/>
        <v>0.63548666666666642</v>
      </c>
      <c r="R25" s="35">
        <f t="shared" si="5"/>
        <v>1.17</v>
      </c>
      <c r="S25" s="38">
        <f t="shared" si="7"/>
        <v>1</v>
      </c>
      <c r="T25" s="38">
        <f t="shared" si="8"/>
        <v>1.85</v>
      </c>
      <c r="U25" s="38">
        <f t="shared" si="9"/>
        <v>1</v>
      </c>
      <c r="V25" s="38">
        <f t="shared" si="10"/>
        <v>1</v>
      </c>
      <c r="W25" s="38">
        <f t="shared" si="11"/>
        <v>1</v>
      </c>
    </row>
    <row r="26" spans="1:23" x14ac:dyDescent="0.25">
      <c r="A26" s="41">
        <f t="shared" si="12"/>
        <v>0.64590666666666641</v>
      </c>
      <c r="B26" s="40">
        <f t="shared" si="3"/>
        <v>1.4</v>
      </c>
      <c r="C26" s="7">
        <v>1</v>
      </c>
      <c r="D26" s="7">
        <v>3</v>
      </c>
      <c r="E26" s="7">
        <v>1</v>
      </c>
      <c r="F26" s="7">
        <v>1</v>
      </c>
      <c r="G26" s="7">
        <v>1</v>
      </c>
      <c r="I26" s="41">
        <f t="shared" si="13"/>
        <v>0.64590666666666641</v>
      </c>
      <c r="J26" s="40" t="e">
        <f t="shared" si="4"/>
        <v>#DIV/0!</v>
      </c>
      <c r="K26" s="7" t="s">
        <v>19</v>
      </c>
      <c r="L26" s="7" t="s">
        <v>19</v>
      </c>
      <c r="M26" s="7" t="s">
        <v>19</v>
      </c>
      <c r="N26" s="7" t="s">
        <v>19</v>
      </c>
      <c r="O26" s="7" t="s">
        <v>19</v>
      </c>
      <c r="Q26" s="37">
        <f t="shared" si="14"/>
        <v>0.64590666666666641</v>
      </c>
      <c r="R26" s="35">
        <f t="shared" si="5"/>
        <v>1</v>
      </c>
      <c r="S26" s="38">
        <f t="shared" si="7"/>
        <v>1</v>
      </c>
      <c r="T26" s="38">
        <f t="shared" si="8"/>
        <v>1</v>
      </c>
      <c r="U26" s="38">
        <f t="shared" si="9"/>
        <v>1</v>
      </c>
      <c r="V26" s="38">
        <f t="shared" si="10"/>
        <v>1</v>
      </c>
      <c r="W26" s="38">
        <f t="shared" si="11"/>
        <v>1</v>
      </c>
    </row>
    <row r="27" spans="1:23" x14ac:dyDescent="0.25">
      <c r="A27" s="41">
        <f t="shared" si="12"/>
        <v>0.65632666666666639</v>
      </c>
      <c r="B27" s="40">
        <f t="shared" si="3"/>
        <v>1.4</v>
      </c>
      <c r="C27" s="7">
        <v>2</v>
      </c>
      <c r="D27" s="7">
        <v>2</v>
      </c>
      <c r="E27" s="7">
        <v>1</v>
      </c>
      <c r="F27" s="7">
        <v>1</v>
      </c>
      <c r="G27" s="7">
        <v>1</v>
      </c>
      <c r="I27" s="41">
        <f t="shared" si="13"/>
        <v>0.65632666666666639</v>
      </c>
      <c r="J27" s="40">
        <f t="shared" si="4"/>
        <v>1.3333333333333333</v>
      </c>
      <c r="K27" s="7" t="s">
        <v>19</v>
      </c>
      <c r="L27" s="7">
        <v>2</v>
      </c>
      <c r="M27" s="7">
        <v>1</v>
      </c>
      <c r="N27" s="7">
        <v>1</v>
      </c>
      <c r="O27" s="7" t="s">
        <v>19</v>
      </c>
      <c r="Q27" s="37">
        <f t="shared" si="14"/>
        <v>0.65632666666666639</v>
      </c>
      <c r="R27" s="35">
        <f t="shared" si="5"/>
        <v>1.6800000000000002</v>
      </c>
      <c r="S27" s="38">
        <f t="shared" si="7"/>
        <v>1</v>
      </c>
      <c r="T27" s="38">
        <f t="shared" si="8"/>
        <v>2.7</v>
      </c>
      <c r="U27" s="38">
        <f t="shared" si="9"/>
        <v>1.85</v>
      </c>
      <c r="V27" s="38">
        <f t="shared" si="10"/>
        <v>1.85</v>
      </c>
      <c r="W27" s="38">
        <f t="shared" si="11"/>
        <v>1</v>
      </c>
    </row>
    <row r="28" spans="1:23" x14ac:dyDescent="0.25">
      <c r="A28" s="41">
        <f t="shared" si="12"/>
        <v>0.66674666666666638</v>
      </c>
      <c r="B28" s="40">
        <f t="shared" ref="B28:B59" si="15">AVERAGE(C28:G28)</f>
        <v>1.6</v>
      </c>
      <c r="C28" s="7">
        <v>1</v>
      </c>
      <c r="D28" s="7">
        <v>3</v>
      </c>
      <c r="E28" s="7">
        <v>1</v>
      </c>
      <c r="F28" s="7">
        <v>1</v>
      </c>
      <c r="G28" s="7">
        <v>2</v>
      </c>
      <c r="I28" s="41">
        <f t="shared" si="13"/>
        <v>0.66674666666666638</v>
      </c>
      <c r="J28" s="40">
        <f t="shared" ref="J28:J59" si="16">AVERAGE(K28:O28)</f>
        <v>1.5</v>
      </c>
      <c r="K28" s="7">
        <v>1</v>
      </c>
      <c r="L28" s="7">
        <v>2</v>
      </c>
      <c r="M28" s="7" t="s">
        <v>19</v>
      </c>
      <c r="N28" s="7" t="s">
        <v>19</v>
      </c>
      <c r="O28" s="7" t="s">
        <v>19</v>
      </c>
      <c r="Q28" s="37">
        <f t="shared" si="14"/>
        <v>0.66674666666666638</v>
      </c>
      <c r="R28" s="35">
        <f t="shared" ref="R28:R63" si="17">AVERAGE(S28:W28)</f>
        <v>1.5100000000000002</v>
      </c>
      <c r="S28" s="38">
        <f t="shared" si="7"/>
        <v>1.85</v>
      </c>
      <c r="T28" s="38">
        <f t="shared" si="8"/>
        <v>2.7</v>
      </c>
      <c r="U28" s="38">
        <f t="shared" si="9"/>
        <v>1</v>
      </c>
      <c r="V28" s="38">
        <f t="shared" si="10"/>
        <v>1</v>
      </c>
      <c r="W28" s="38">
        <f t="shared" si="11"/>
        <v>1</v>
      </c>
    </row>
    <row r="29" spans="1:23" x14ac:dyDescent="0.25">
      <c r="A29" s="41">
        <f t="shared" si="12"/>
        <v>0.67716666666666636</v>
      </c>
      <c r="B29" s="40">
        <f t="shared" si="15"/>
        <v>2</v>
      </c>
      <c r="C29" s="7">
        <v>2</v>
      </c>
      <c r="D29" s="7">
        <v>4</v>
      </c>
      <c r="E29" s="7">
        <v>1</v>
      </c>
      <c r="F29" s="7">
        <v>1</v>
      </c>
      <c r="G29" s="7">
        <v>2</v>
      </c>
      <c r="I29" s="41">
        <f t="shared" si="13"/>
        <v>0.67716666666666636</v>
      </c>
      <c r="J29" s="40">
        <f t="shared" si="16"/>
        <v>1.2</v>
      </c>
      <c r="K29" s="7">
        <v>1</v>
      </c>
      <c r="L29" s="7">
        <v>2</v>
      </c>
      <c r="M29" s="7">
        <v>1</v>
      </c>
      <c r="N29" s="7">
        <v>1</v>
      </c>
      <c r="O29" s="7">
        <v>1</v>
      </c>
      <c r="Q29" s="37">
        <f t="shared" si="14"/>
        <v>0.67716666666666636</v>
      </c>
      <c r="R29" s="35">
        <f t="shared" si="17"/>
        <v>2.02</v>
      </c>
      <c r="S29" s="38">
        <f t="shared" si="7"/>
        <v>1.85</v>
      </c>
      <c r="T29" s="38">
        <f t="shared" si="8"/>
        <v>2.7</v>
      </c>
      <c r="U29" s="38">
        <f t="shared" si="9"/>
        <v>1.85</v>
      </c>
      <c r="V29" s="38">
        <f t="shared" si="10"/>
        <v>1.85</v>
      </c>
      <c r="W29" s="38">
        <f t="shared" si="11"/>
        <v>1.85</v>
      </c>
    </row>
    <row r="30" spans="1:23" x14ac:dyDescent="0.25">
      <c r="A30" s="41">
        <f t="shared" si="12"/>
        <v>0.68758666666666635</v>
      </c>
      <c r="B30" s="40">
        <f t="shared" si="15"/>
        <v>3</v>
      </c>
      <c r="C30" s="7">
        <v>3</v>
      </c>
      <c r="D30" s="7">
        <v>5</v>
      </c>
      <c r="E30" s="7">
        <v>2</v>
      </c>
      <c r="F30" s="7">
        <v>2</v>
      </c>
      <c r="G30" s="7">
        <v>3</v>
      </c>
      <c r="I30" s="41">
        <f t="shared" si="13"/>
        <v>0.68758666666666635</v>
      </c>
      <c r="J30" s="40">
        <f t="shared" si="16"/>
        <v>1.6</v>
      </c>
      <c r="K30" s="7">
        <v>2</v>
      </c>
      <c r="L30" s="7">
        <v>2</v>
      </c>
      <c r="M30" s="7">
        <v>1</v>
      </c>
      <c r="N30" s="7">
        <v>1</v>
      </c>
      <c r="O30" s="7">
        <v>2</v>
      </c>
      <c r="Q30" s="37">
        <f t="shared" si="14"/>
        <v>0.68758666666666635</v>
      </c>
      <c r="R30" s="35">
        <f t="shared" si="17"/>
        <v>2.3600000000000003</v>
      </c>
      <c r="S30" s="38">
        <f t="shared" si="7"/>
        <v>2.7</v>
      </c>
      <c r="T30" s="38">
        <f t="shared" si="8"/>
        <v>2.7</v>
      </c>
      <c r="U30" s="38">
        <f t="shared" si="9"/>
        <v>1.85</v>
      </c>
      <c r="V30" s="38">
        <f t="shared" si="10"/>
        <v>1.85</v>
      </c>
      <c r="W30" s="38">
        <f t="shared" si="11"/>
        <v>2.7</v>
      </c>
    </row>
    <row r="31" spans="1:23" x14ac:dyDescent="0.25">
      <c r="A31" s="41">
        <f t="shared" si="12"/>
        <v>0.69800666666666633</v>
      </c>
      <c r="B31" s="40">
        <f t="shared" si="15"/>
        <v>4.5999999999999996</v>
      </c>
      <c r="C31" s="7">
        <v>5</v>
      </c>
      <c r="D31" s="7">
        <v>6</v>
      </c>
      <c r="E31" s="7">
        <v>4</v>
      </c>
      <c r="F31" s="7">
        <v>4</v>
      </c>
      <c r="G31" s="7">
        <v>4</v>
      </c>
      <c r="I31" s="41">
        <f t="shared" si="13"/>
        <v>0.69800666666666633</v>
      </c>
      <c r="J31" s="40">
        <f t="shared" si="16"/>
        <v>2.6</v>
      </c>
      <c r="K31" s="7">
        <v>2</v>
      </c>
      <c r="L31" s="7">
        <v>2</v>
      </c>
      <c r="M31" s="7">
        <v>3</v>
      </c>
      <c r="N31" s="7">
        <v>3</v>
      </c>
      <c r="O31" s="7">
        <v>3</v>
      </c>
      <c r="Q31" s="37">
        <f t="shared" si="14"/>
        <v>0.69800666666666633</v>
      </c>
      <c r="R31" s="35">
        <f t="shared" si="17"/>
        <v>3.21</v>
      </c>
      <c r="S31" s="38">
        <f t="shared" si="7"/>
        <v>2.7</v>
      </c>
      <c r="T31" s="38">
        <f t="shared" si="8"/>
        <v>2.7</v>
      </c>
      <c r="U31" s="38">
        <f t="shared" si="9"/>
        <v>3.55</v>
      </c>
      <c r="V31" s="38">
        <f t="shared" si="10"/>
        <v>3.55</v>
      </c>
      <c r="W31" s="38">
        <f t="shared" si="11"/>
        <v>3.55</v>
      </c>
    </row>
    <row r="32" spans="1:23" x14ac:dyDescent="0.25">
      <c r="A32" s="41">
        <f t="shared" si="12"/>
        <v>0.70842666666666632</v>
      </c>
      <c r="B32" s="40">
        <f t="shared" si="15"/>
        <v>6.6</v>
      </c>
      <c r="C32" s="7">
        <v>6</v>
      </c>
      <c r="D32" s="7">
        <v>7</v>
      </c>
      <c r="E32" s="7">
        <v>7</v>
      </c>
      <c r="F32" s="7">
        <v>7</v>
      </c>
      <c r="G32" s="7">
        <v>6</v>
      </c>
      <c r="I32" s="41">
        <f t="shared" si="13"/>
        <v>0.70842666666666632</v>
      </c>
      <c r="J32" s="40">
        <f t="shared" si="16"/>
        <v>2.8</v>
      </c>
      <c r="K32" s="7">
        <v>2</v>
      </c>
      <c r="L32" s="7">
        <v>3</v>
      </c>
      <c r="M32" s="7">
        <v>3</v>
      </c>
      <c r="N32" s="7">
        <v>3</v>
      </c>
      <c r="O32" s="7">
        <v>3</v>
      </c>
      <c r="Q32" s="37">
        <f t="shared" si="14"/>
        <v>0.70842666666666632</v>
      </c>
      <c r="R32" s="35">
        <f t="shared" si="17"/>
        <v>3.3800000000000003</v>
      </c>
      <c r="S32" s="38">
        <f t="shared" si="7"/>
        <v>2.7</v>
      </c>
      <c r="T32" s="38">
        <f t="shared" si="8"/>
        <v>3.55</v>
      </c>
      <c r="U32" s="38">
        <f t="shared" si="9"/>
        <v>3.55</v>
      </c>
      <c r="V32" s="38">
        <f t="shared" si="10"/>
        <v>3.55</v>
      </c>
      <c r="W32" s="38">
        <f t="shared" si="11"/>
        <v>3.55</v>
      </c>
    </row>
    <row r="33" spans="1:23" x14ac:dyDescent="0.25">
      <c r="A33" s="41">
        <f t="shared" si="12"/>
        <v>0.7188466666666663</v>
      </c>
      <c r="B33" s="40">
        <f t="shared" si="15"/>
        <v>7.6</v>
      </c>
      <c r="C33" s="7">
        <v>7</v>
      </c>
      <c r="D33" s="7">
        <v>7</v>
      </c>
      <c r="E33" s="7">
        <v>9</v>
      </c>
      <c r="F33" s="7">
        <v>9</v>
      </c>
      <c r="G33" s="7">
        <v>6</v>
      </c>
      <c r="I33" s="41">
        <f t="shared" si="13"/>
        <v>0.7188466666666663</v>
      </c>
      <c r="J33" s="40">
        <f t="shared" si="16"/>
        <v>3.6</v>
      </c>
      <c r="K33" s="7">
        <v>3</v>
      </c>
      <c r="L33" s="7">
        <v>4</v>
      </c>
      <c r="M33" s="7">
        <v>4</v>
      </c>
      <c r="N33" s="7">
        <v>4</v>
      </c>
      <c r="O33" s="7">
        <v>3</v>
      </c>
      <c r="Q33" s="37">
        <f t="shared" si="14"/>
        <v>0.7188466666666663</v>
      </c>
      <c r="R33" s="35">
        <f t="shared" si="17"/>
        <v>4.0600000000000005</v>
      </c>
      <c r="S33" s="38">
        <f t="shared" si="7"/>
        <v>3.55</v>
      </c>
      <c r="T33" s="38">
        <f t="shared" si="8"/>
        <v>4.4000000000000004</v>
      </c>
      <c r="U33" s="38">
        <f t="shared" si="9"/>
        <v>4.4000000000000004</v>
      </c>
      <c r="V33" s="38">
        <f t="shared" si="10"/>
        <v>4.4000000000000004</v>
      </c>
      <c r="W33" s="38">
        <f t="shared" si="11"/>
        <v>3.55</v>
      </c>
    </row>
    <row r="34" spans="1:23" x14ac:dyDescent="0.25">
      <c r="A34" s="41">
        <f t="shared" si="12"/>
        <v>0.72926666666666629</v>
      </c>
      <c r="B34" s="40">
        <f t="shared" si="15"/>
        <v>8.6</v>
      </c>
      <c r="C34" s="7">
        <v>7</v>
      </c>
      <c r="D34" s="7">
        <v>8</v>
      </c>
      <c r="E34" s="7">
        <v>10</v>
      </c>
      <c r="F34" s="7">
        <v>10</v>
      </c>
      <c r="G34" s="7">
        <v>8</v>
      </c>
      <c r="I34" s="41">
        <f t="shared" si="13"/>
        <v>0.72926666666666629</v>
      </c>
      <c r="J34" s="40">
        <f t="shared" si="16"/>
        <v>4.2</v>
      </c>
      <c r="K34" s="7">
        <v>3</v>
      </c>
      <c r="L34" s="7">
        <v>4</v>
      </c>
      <c r="M34" s="7">
        <v>5</v>
      </c>
      <c r="N34" s="7">
        <v>5</v>
      </c>
      <c r="O34" s="7">
        <v>4</v>
      </c>
      <c r="Q34" s="37">
        <f t="shared" si="14"/>
        <v>0.72926666666666629</v>
      </c>
      <c r="R34" s="35">
        <f t="shared" si="17"/>
        <v>4.57</v>
      </c>
      <c r="S34" s="38">
        <f t="shared" si="7"/>
        <v>3.55</v>
      </c>
      <c r="T34" s="38">
        <f t="shared" si="8"/>
        <v>4.4000000000000004</v>
      </c>
      <c r="U34" s="38">
        <f t="shared" si="9"/>
        <v>5.25</v>
      </c>
      <c r="V34" s="38">
        <f t="shared" si="10"/>
        <v>5.25</v>
      </c>
      <c r="W34" s="38">
        <f t="shared" si="11"/>
        <v>4.4000000000000004</v>
      </c>
    </row>
    <row r="35" spans="1:23" x14ac:dyDescent="0.25">
      <c r="A35" s="41">
        <f t="shared" si="12"/>
        <v>0.73968666666666627</v>
      </c>
      <c r="B35" s="40">
        <f t="shared" si="15"/>
        <v>9.6</v>
      </c>
      <c r="C35" s="7">
        <v>7</v>
      </c>
      <c r="D35" s="7">
        <v>9</v>
      </c>
      <c r="E35" s="7">
        <v>12</v>
      </c>
      <c r="F35" s="7">
        <v>12</v>
      </c>
      <c r="G35" s="7">
        <v>8</v>
      </c>
      <c r="I35" s="41">
        <f t="shared" si="13"/>
        <v>0.73968666666666627</v>
      </c>
      <c r="J35" s="40">
        <f t="shared" si="16"/>
        <v>4.5999999999999996</v>
      </c>
      <c r="K35" s="7">
        <v>3</v>
      </c>
      <c r="L35" s="7">
        <v>5</v>
      </c>
      <c r="M35" s="7">
        <v>5</v>
      </c>
      <c r="N35" s="7">
        <v>5</v>
      </c>
      <c r="O35" s="7">
        <v>5</v>
      </c>
      <c r="Q35" s="37">
        <f t="shared" si="14"/>
        <v>0.73968666666666627</v>
      </c>
      <c r="R35" s="35">
        <f t="shared" si="17"/>
        <v>4.91</v>
      </c>
      <c r="S35" s="38">
        <f t="shared" si="7"/>
        <v>3.55</v>
      </c>
      <c r="T35" s="38">
        <f t="shared" si="8"/>
        <v>5.25</v>
      </c>
      <c r="U35" s="38">
        <f t="shared" si="9"/>
        <v>5.25</v>
      </c>
      <c r="V35" s="38">
        <f t="shared" si="10"/>
        <v>5.25</v>
      </c>
      <c r="W35" s="38">
        <f t="shared" si="11"/>
        <v>5.25</v>
      </c>
    </row>
    <row r="36" spans="1:23" x14ac:dyDescent="0.25">
      <c r="A36" s="41">
        <f t="shared" si="12"/>
        <v>0.75010666666666626</v>
      </c>
      <c r="B36" s="40">
        <f t="shared" si="15"/>
        <v>9.6</v>
      </c>
      <c r="C36" s="7">
        <v>7</v>
      </c>
      <c r="D36" s="7">
        <v>10</v>
      </c>
      <c r="E36" s="7">
        <v>11</v>
      </c>
      <c r="F36" s="7">
        <v>11</v>
      </c>
      <c r="G36" s="7">
        <v>9</v>
      </c>
      <c r="I36" s="41">
        <f t="shared" si="13"/>
        <v>0.75010666666666626</v>
      </c>
      <c r="J36" s="40">
        <f t="shared" si="16"/>
        <v>5</v>
      </c>
      <c r="K36" s="7">
        <v>4</v>
      </c>
      <c r="L36" s="7">
        <v>6</v>
      </c>
      <c r="M36" s="7">
        <v>5</v>
      </c>
      <c r="N36" s="7">
        <v>5</v>
      </c>
      <c r="O36" s="7">
        <v>5</v>
      </c>
      <c r="Q36" s="37">
        <f t="shared" si="14"/>
        <v>0.75010666666666626</v>
      </c>
      <c r="R36" s="35">
        <f t="shared" si="17"/>
        <v>5.25</v>
      </c>
      <c r="S36" s="38">
        <f t="shared" si="7"/>
        <v>4.4000000000000004</v>
      </c>
      <c r="T36" s="38">
        <f t="shared" si="8"/>
        <v>6.1</v>
      </c>
      <c r="U36" s="38">
        <f t="shared" si="9"/>
        <v>5.25</v>
      </c>
      <c r="V36" s="38">
        <f t="shared" si="10"/>
        <v>5.25</v>
      </c>
      <c r="W36" s="38">
        <f t="shared" si="11"/>
        <v>5.25</v>
      </c>
    </row>
    <row r="37" spans="1:23" x14ac:dyDescent="0.25">
      <c r="A37" s="41">
        <f t="shared" si="12"/>
        <v>0.76052666666666624</v>
      </c>
      <c r="B37" s="40">
        <f t="shared" si="15"/>
        <v>10.199999999999999</v>
      </c>
      <c r="C37" s="7">
        <v>8</v>
      </c>
      <c r="D37" s="7">
        <v>11</v>
      </c>
      <c r="E37" s="7">
        <v>11</v>
      </c>
      <c r="F37" s="7">
        <v>11</v>
      </c>
      <c r="G37" s="7">
        <v>10</v>
      </c>
      <c r="I37" s="41">
        <f t="shared" si="13"/>
        <v>0.76052666666666624</v>
      </c>
      <c r="J37" s="40">
        <f t="shared" si="16"/>
        <v>4.5999999999999996</v>
      </c>
      <c r="K37" s="7">
        <v>3</v>
      </c>
      <c r="L37" s="7">
        <v>6</v>
      </c>
      <c r="M37" s="7">
        <v>5</v>
      </c>
      <c r="N37" s="7">
        <v>5</v>
      </c>
      <c r="O37" s="7">
        <v>4</v>
      </c>
      <c r="Q37" s="37">
        <f t="shared" si="14"/>
        <v>0.76052666666666624</v>
      </c>
      <c r="R37" s="35">
        <f t="shared" si="17"/>
        <v>4.9099999999999993</v>
      </c>
      <c r="S37" s="38">
        <f t="shared" si="7"/>
        <v>3.55</v>
      </c>
      <c r="T37" s="38">
        <f t="shared" si="8"/>
        <v>6.1</v>
      </c>
      <c r="U37" s="38">
        <f t="shared" si="9"/>
        <v>5.25</v>
      </c>
      <c r="V37" s="38">
        <f t="shared" si="10"/>
        <v>5.25</v>
      </c>
      <c r="W37" s="38">
        <f t="shared" si="11"/>
        <v>4.4000000000000004</v>
      </c>
    </row>
    <row r="38" spans="1:23" x14ac:dyDescent="0.25">
      <c r="A38" s="41">
        <f t="shared" si="12"/>
        <v>0.77094666666666622</v>
      </c>
      <c r="B38" s="40">
        <f t="shared" si="15"/>
        <v>10.199999999999999</v>
      </c>
      <c r="C38" s="7">
        <v>9</v>
      </c>
      <c r="D38" s="7">
        <v>10</v>
      </c>
      <c r="E38" s="7">
        <v>11</v>
      </c>
      <c r="F38" s="7">
        <v>11</v>
      </c>
      <c r="G38" s="7">
        <v>10</v>
      </c>
      <c r="I38" s="41">
        <f t="shared" si="13"/>
        <v>0.77094666666666622</v>
      </c>
      <c r="J38" s="40">
        <f t="shared" si="16"/>
        <v>4.5999999999999996</v>
      </c>
      <c r="K38" s="7">
        <v>3</v>
      </c>
      <c r="L38" s="7">
        <v>6</v>
      </c>
      <c r="M38" s="7">
        <v>5</v>
      </c>
      <c r="N38" s="7">
        <v>5</v>
      </c>
      <c r="O38" s="7">
        <v>4</v>
      </c>
      <c r="Q38" s="37">
        <f t="shared" si="14"/>
        <v>0.77094666666666622</v>
      </c>
      <c r="R38" s="35">
        <f t="shared" si="17"/>
        <v>4.9099999999999993</v>
      </c>
      <c r="S38" s="38">
        <f t="shared" si="7"/>
        <v>3.55</v>
      </c>
      <c r="T38" s="38">
        <f t="shared" si="8"/>
        <v>6.1</v>
      </c>
      <c r="U38" s="38">
        <f t="shared" si="9"/>
        <v>5.25</v>
      </c>
      <c r="V38" s="38">
        <f t="shared" si="10"/>
        <v>5.25</v>
      </c>
      <c r="W38" s="38">
        <f t="shared" si="11"/>
        <v>4.4000000000000004</v>
      </c>
    </row>
    <row r="39" spans="1:23" x14ac:dyDescent="0.25">
      <c r="A39" s="41">
        <f t="shared" si="12"/>
        <v>0.78136666666666621</v>
      </c>
      <c r="B39" s="40">
        <f t="shared" si="15"/>
        <v>10</v>
      </c>
      <c r="C39" s="7">
        <v>9</v>
      </c>
      <c r="D39" s="7">
        <v>10</v>
      </c>
      <c r="E39" s="7">
        <v>11</v>
      </c>
      <c r="F39" s="7">
        <v>11</v>
      </c>
      <c r="G39" s="7">
        <v>9</v>
      </c>
      <c r="I39" s="41">
        <f t="shared" si="13"/>
        <v>0.78136666666666621</v>
      </c>
      <c r="J39" s="40">
        <f t="shared" si="16"/>
        <v>4.5999999999999996</v>
      </c>
      <c r="K39" s="7">
        <v>4</v>
      </c>
      <c r="L39" s="7">
        <v>6</v>
      </c>
      <c r="M39" s="7">
        <v>4</v>
      </c>
      <c r="N39" s="7">
        <v>4</v>
      </c>
      <c r="O39" s="7">
        <v>5</v>
      </c>
      <c r="Q39" s="37">
        <f t="shared" si="14"/>
        <v>0.78136666666666621</v>
      </c>
      <c r="R39" s="35">
        <f t="shared" si="17"/>
        <v>4.91</v>
      </c>
      <c r="S39" s="38">
        <f t="shared" si="7"/>
        <v>4.4000000000000004</v>
      </c>
      <c r="T39" s="38">
        <f t="shared" si="8"/>
        <v>6.1</v>
      </c>
      <c r="U39" s="38">
        <f t="shared" si="9"/>
        <v>4.4000000000000004</v>
      </c>
      <c r="V39" s="38">
        <f t="shared" si="10"/>
        <v>4.4000000000000004</v>
      </c>
      <c r="W39" s="38">
        <f t="shared" si="11"/>
        <v>5.25</v>
      </c>
    </row>
    <row r="40" spans="1:23" x14ac:dyDescent="0.25">
      <c r="A40" s="41">
        <f t="shared" si="12"/>
        <v>0.79178666666666619</v>
      </c>
      <c r="B40" s="40">
        <f t="shared" si="15"/>
        <v>9.6</v>
      </c>
      <c r="C40" s="7">
        <v>10</v>
      </c>
      <c r="D40" s="7">
        <v>10</v>
      </c>
      <c r="E40" s="7">
        <v>9</v>
      </c>
      <c r="F40" s="7">
        <v>9</v>
      </c>
      <c r="G40" s="7">
        <v>10</v>
      </c>
      <c r="I40" s="41">
        <f t="shared" si="13"/>
        <v>0.79178666666666619</v>
      </c>
      <c r="J40" s="40">
        <f t="shared" si="16"/>
        <v>3.8</v>
      </c>
      <c r="K40" s="7">
        <v>3</v>
      </c>
      <c r="L40" s="7">
        <v>5</v>
      </c>
      <c r="M40" s="7">
        <v>4</v>
      </c>
      <c r="N40" s="7">
        <v>4</v>
      </c>
      <c r="O40" s="7">
        <v>3</v>
      </c>
      <c r="Q40" s="37">
        <f t="shared" si="14"/>
        <v>0.79178666666666619</v>
      </c>
      <c r="R40" s="35">
        <f t="shared" si="17"/>
        <v>4.2300000000000004</v>
      </c>
      <c r="S40" s="38">
        <f t="shared" si="7"/>
        <v>3.55</v>
      </c>
      <c r="T40" s="38">
        <f t="shared" si="8"/>
        <v>5.25</v>
      </c>
      <c r="U40" s="38">
        <f t="shared" si="9"/>
        <v>4.4000000000000004</v>
      </c>
      <c r="V40" s="38">
        <f t="shared" si="10"/>
        <v>4.4000000000000004</v>
      </c>
      <c r="W40" s="38">
        <f t="shared" si="11"/>
        <v>3.55</v>
      </c>
    </row>
    <row r="41" spans="1:23" x14ac:dyDescent="0.25">
      <c r="A41" s="41">
        <f t="shared" si="12"/>
        <v>0.80220666666666618</v>
      </c>
      <c r="B41" s="40">
        <f t="shared" si="15"/>
        <v>8.8000000000000007</v>
      </c>
      <c r="C41" s="7">
        <v>9</v>
      </c>
      <c r="D41" s="7">
        <v>9</v>
      </c>
      <c r="E41" s="7">
        <v>9</v>
      </c>
      <c r="F41" s="7">
        <v>9</v>
      </c>
      <c r="G41" s="7">
        <v>8</v>
      </c>
      <c r="I41" s="41">
        <f t="shared" si="13"/>
        <v>0.80220666666666618</v>
      </c>
      <c r="J41" s="40">
        <f t="shared" si="16"/>
        <v>3.6</v>
      </c>
      <c r="K41" s="7">
        <v>3</v>
      </c>
      <c r="L41" s="7">
        <v>5</v>
      </c>
      <c r="M41" s="7">
        <v>3</v>
      </c>
      <c r="N41" s="7">
        <v>3</v>
      </c>
      <c r="O41" s="7">
        <v>4</v>
      </c>
      <c r="Q41" s="37">
        <f t="shared" si="14"/>
        <v>0.80220666666666618</v>
      </c>
      <c r="R41" s="35">
        <f t="shared" si="17"/>
        <v>4.0600000000000005</v>
      </c>
      <c r="S41" s="38">
        <f t="shared" si="7"/>
        <v>3.55</v>
      </c>
      <c r="T41" s="38">
        <f t="shared" si="8"/>
        <v>5.25</v>
      </c>
      <c r="U41" s="38">
        <f t="shared" si="9"/>
        <v>3.55</v>
      </c>
      <c r="V41" s="38">
        <f t="shared" si="10"/>
        <v>3.55</v>
      </c>
      <c r="W41" s="38">
        <f t="shared" si="11"/>
        <v>4.4000000000000004</v>
      </c>
    </row>
    <row r="42" spans="1:23" x14ac:dyDescent="0.25">
      <c r="A42" s="41">
        <f t="shared" si="12"/>
        <v>0.81262666666666616</v>
      </c>
      <c r="B42" s="40">
        <f t="shared" si="15"/>
        <v>7.6</v>
      </c>
      <c r="C42" s="7">
        <v>9</v>
      </c>
      <c r="D42" s="7">
        <v>8</v>
      </c>
      <c r="E42" s="7">
        <v>7</v>
      </c>
      <c r="F42" s="7">
        <v>7</v>
      </c>
      <c r="G42" s="7">
        <v>7</v>
      </c>
      <c r="I42" s="41">
        <f t="shared" si="13"/>
        <v>0.81262666666666616</v>
      </c>
      <c r="J42" s="40">
        <f t="shared" si="16"/>
        <v>2.2000000000000002</v>
      </c>
      <c r="K42" s="7">
        <v>2</v>
      </c>
      <c r="L42" s="7">
        <v>4</v>
      </c>
      <c r="M42" s="7">
        <v>1</v>
      </c>
      <c r="N42" s="7">
        <v>1</v>
      </c>
      <c r="O42" s="7">
        <v>3</v>
      </c>
      <c r="Q42" s="37">
        <f t="shared" si="14"/>
        <v>0.81262666666666616</v>
      </c>
      <c r="R42" s="35">
        <f t="shared" si="17"/>
        <v>2.87</v>
      </c>
      <c r="S42" s="38">
        <f t="shared" si="7"/>
        <v>2.7</v>
      </c>
      <c r="T42" s="38">
        <f t="shared" si="8"/>
        <v>4.4000000000000004</v>
      </c>
      <c r="U42" s="38">
        <f t="shared" si="9"/>
        <v>1.85</v>
      </c>
      <c r="V42" s="38">
        <f t="shared" si="10"/>
        <v>1.85</v>
      </c>
      <c r="W42" s="38">
        <f t="shared" si="11"/>
        <v>3.55</v>
      </c>
    </row>
    <row r="43" spans="1:23" x14ac:dyDescent="0.25">
      <c r="A43" s="41">
        <f t="shared" si="12"/>
        <v>0.82304666666666615</v>
      </c>
      <c r="B43" s="40">
        <f t="shared" si="15"/>
        <v>6.6</v>
      </c>
      <c r="C43" s="7">
        <v>8</v>
      </c>
      <c r="D43" s="7">
        <v>8</v>
      </c>
      <c r="E43" s="7">
        <v>5</v>
      </c>
      <c r="F43" s="7">
        <v>5</v>
      </c>
      <c r="G43" s="7">
        <v>7</v>
      </c>
      <c r="I43" s="41">
        <f t="shared" si="13"/>
        <v>0.82304666666666615</v>
      </c>
      <c r="J43" s="40">
        <f t="shared" si="16"/>
        <v>2.2000000000000002</v>
      </c>
      <c r="K43" s="7">
        <v>2</v>
      </c>
      <c r="L43" s="7">
        <v>3</v>
      </c>
      <c r="M43" s="7">
        <v>2</v>
      </c>
      <c r="N43" s="7">
        <v>2</v>
      </c>
      <c r="O43" s="7">
        <v>2</v>
      </c>
      <c r="Q43" s="37">
        <f t="shared" si="14"/>
        <v>0.82304666666666615</v>
      </c>
      <c r="R43" s="35">
        <f t="shared" si="17"/>
        <v>2.8699999999999997</v>
      </c>
      <c r="S43" s="38">
        <f t="shared" si="7"/>
        <v>2.7</v>
      </c>
      <c r="T43" s="38">
        <f t="shared" si="8"/>
        <v>3.55</v>
      </c>
      <c r="U43" s="38">
        <f t="shared" si="9"/>
        <v>2.7</v>
      </c>
      <c r="V43" s="38">
        <f t="shared" si="10"/>
        <v>2.7</v>
      </c>
      <c r="W43" s="38">
        <f t="shared" si="11"/>
        <v>2.7</v>
      </c>
    </row>
    <row r="44" spans="1:23" x14ac:dyDescent="0.25">
      <c r="A44" s="41">
        <f t="shared" si="12"/>
        <v>0.83346666666666613</v>
      </c>
      <c r="B44" s="40">
        <f t="shared" si="15"/>
        <v>6</v>
      </c>
      <c r="C44" s="7">
        <v>7</v>
      </c>
      <c r="D44" s="7">
        <v>7</v>
      </c>
      <c r="E44" s="7">
        <v>5</v>
      </c>
      <c r="F44" s="7">
        <v>5</v>
      </c>
      <c r="G44" s="7">
        <v>6</v>
      </c>
      <c r="I44" s="41">
        <f t="shared" si="13"/>
        <v>0.83346666666666613</v>
      </c>
      <c r="J44" s="40">
        <f t="shared" si="16"/>
        <v>1.6</v>
      </c>
      <c r="K44" s="7">
        <v>1</v>
      </c>
      <c r="L44" s="7">
        <v>3</v>
      </c>
      <c r="M44" s="7">
        <v>1</v>
      </c>
      <c r="N44" s="7">
        <v>1</v>
      </c>
      <c r="O44" s="7">
        <v>2</v>
      </c>
      <c r="Q44" s="37">
        <f t="shared" si="14"/>
        <v>0.83346666666666613</v>
      </c>
      <c r="R44" s="35">
        <f t="shared" si="17"/>
        <v>2.3600000000000003</v>
      </c>
      <c r="S44" s="38">
        <f t="shared" si="7"/>
        <v>1.85</v>
      </c>
      <c r="T44" s="38">
        <f t="shared" si="8"/>
        <v>3.55</v>
      </c>
      <c r="U44" s="38">
        <f t="shared" si="9"/>
        <v>1.85</v>
      </c>
      <c r="V44" s="38">
        <f t="shared" si="10"/>
        <v>1.85</v>
      </c>
      <c r="W44" s="38">
        <f t="shared" si="11"/>
        <v>2.7</v>
      </c>
    </row>
    <row r="45" spans="1:23" x14ac:dyDescent="0.25">
      <c r="A45" s="41">
        <f t="shared" si="12"/>
        <v>0.84388666666666612</v>
      </c>
      <c r="B45" s="40">
        <f t="shared" si="15"/>
        <v>4.8</v>
      </c>
      <c r="C45" s="7">
        <v>5</v>
      </c>
      <c r="D45" s="7">
        <v>7</v>
      </c>
      <c r="E45" s="7">
        <v>4</v>
      </c>
      <c r="F45" s="7">
        <v>4</v>
      </c>
      <c r="G45" s="7">
        <v>4</v>
      </c>
      <c r="I45" s="41">
        <f t="shared" si="13"/>
        <v>0.84388666666666612</v>
      </c>
      <c r="J45" s="40">
        <f t="shared" si="16"/>
        <v>1.8</v>
      </c>
      <c r="K45" s="7">
        <v>1</v>
      </c>
      <c r="L45" s="7">
        <v>2</v>
      </c>
      <c r="M45" s="7">
        <v>2</v>
      </c>
      <c r="N45" s="7">
        <v>2</v>
      </c>
      <c r="O45" s="7">
        <v>2</v>
      </c>
      <c r="Q45" s="37">
        <f t="shared" si="14"/>
        <v>0.84388666666666612</v>
      </c>
      <c r="R45" s="35">
        <f t="shared" si="17"/>
        <v>2.5300000000000002</v>
      </c>
      <c r="S45" s="38">
        <f t="shared" si="7"/>
        <v>1.85</v>
      </c>
      <c r="T45" s="38">
        <f t="shared" si="8"/>
        <v>2.7</v>
      </c>
      <c r="U45" s="38">
        <f t="shared" si="9"/>
        <v>2.7</v>
      </c>
      <c r="V45" s="38">
        <f t="shared" si="10"/>
        <v>2.7</v>
      </c>
      <c r="W45" s="38">
        <f t="shared" si="11"/>
        <v>2.7</v>
      </c>
    </row>
    <row r="46" spans="1:23" x14ac:dyDescent="0.25">
      <c r="A46" s="41">
        <f t="shared" si="12"/>
        <v>0.8543066666666661</v>
      </c>
      <c r="B46" s="40">
        <f t="shared" si="15"/>
        <v>4.8</v>
      </c>
      <c r="C46" s="7">
        <v>5</v>
      </c>
      <c r="D46" s="7">
        <v>5</v>
      </c>
      <c r="E46" s="7">
        <v>5</v>
      </c>
      <c r="F46" s="7">
        <v>5</v>
      </c>
      <c r="G46" s="7">
        <v>4</v>
      </c>
      <c r="I46" s="41">
        <f t="shared" si="13"/>
        <v>0.8543066666666661</v>
      </c>
      <c r="J46" s="40">
        <f t="shared" si="16"/>
        <v>1.25</v>
      </c>
      <c r="K46" s="7" t="s">
        <v>19</v>
      </c>
      <c r="L46" s="7">
        <v>2</v>
      </c>
      <c r="M46" s="7">
        <v>1</v>
      </c>
      <c r="N46" s="7">
        <v>1</v>
      </c>
      <c r="O46" s="7">
        <v>1</v>
      </c>
      <c r="Q46" s="37">
        <f t="shared" si="14"/>
        <v>0.8543066666666661</v>
      </c>
      <c r="R46" s="35">
        <f t="shared" si="17"/>
        <v>1.85</v>
      </c>
      <c r="S46" s="38">
        <f t="shared" si="7"/>
        <v>1</v>
      </c>
      <c r="T46" s="38">
        <f t="shared" si="8"/>
        <v>2.7</v>
      </c>
      <c r="U46" s="38">
        <f t="shared" si="9"/>
        <v>1.85</v>
      </c>
      <c r="V46" s="38">
        <f t="shared" si="10"/>
        <v>1.85</v>
      </c>
      <c r="W46" s="38">
        <f t="shared" si="11"/>
        <v>1.85</v>
      </c>
    </row>
    <row r="47" spans="1:23" x14ac:dyDescent="0.25">
      <c r="A47" s="41">
        <f t="shared" si="12"/>
        <v>0.86472666666666609</v>
      </c>
      <c r="B47" s="40">
        <f t="shared" si="15"/>
        <v>4.8</v>
      </c>
      <c r="C47" s="7">
        <v>5</v>
      </c>
      <c r="D47" s="7">
        <v>5</v>
      </c>
      <c r="E47" s="7">
        <v>5</v>
      </c>
      <c r="F47" s="7">
        <v>5</v>
      </c>
      <c r="G47" s="7">
        <v>4</v>
      </c>
      <c r="I47" s="41">
        <f t="shared" si="13"/>
        <v>0.86472666666666609</v>
      </c>
      <c r="J47" s="40">
        <f t="shared" si="16"/>
        <v>2</v>
      </c>
      <c r="K47" s="7" t="s">
        <v>19</v>
      </c>
      <c r="L47" s="7">
        <v>2</v>
      </c>
      <c r="M47" s="7">
        <v>2</v>
      </c>
      <c r="N47" s="7">
        <v>2</v>
      </c>
      <c r="O47" s="7">
        <v>2</v>
      </c>
      <c r="Q47" s="37">
        <f t="shared" si="14"/>
        <v>0.86472666666666609</v>
      </c>
      <c r="R47" s="35">
        <f t="shared" si="17"/>
        <v>2.3600000000000003</v>
      </c>
      <c r="S47" s="38">
        <f t="shared" si="7"/>
        <v>1</v>
      </c>
      <c r="T47" s="38">
        <f t="shared" si="8"/>
        <v>2.7</v>
      </c>
      <c r="U47" s="38">
        <f t="shared" si="9"/>
        <v>2.7</v>
      </c>
      <c r="V47" s="38">
        <f t="shared" si="10"/>
        <v>2.7</v>
      </c>
      <c r="W47" s="38">
        <f t="shared" si="11"/>
        <v>2.7</v>
      </c>
    </row>
    <row r="48" spans="1:23" x14ac:dyDescent="0.25">
      <c r="A48" s="41">
        <f t="shared" si="12"/>
        <v>0.87514666666666607</v>
      </c>
      <c r="B48" s="40">
        <f t="shared" si="15"/>
        <v>4.5999999999999996</v>
      </c>
      <c r="C48" s="7">
        <v>5</v>
      </c>
      <c r="D48" s="7">
        <v>4</v>
      </c>
      <c r="E48" s="7">
        <v>5</v>
      </c>
      <c r="F48" s="7">
        <v>5</v>
      </c>
      <c r="G48" s="7">
        <v>4</v>
      </c>
      <c r="I48" s="41">
        <f t="shared" si="13"/>
        <v>0.87514666666666607</v>
      </c>
      <c r="J48" s="40">
        <f t="shared" si="16"/>
        <v>1.25</v>
      </c>
      <c r="K48" s="7" t="s">
        <v>19</v>
      </c>
      <c r="L48" s="7">
        <v>2</v>
      </c>
      <c r="M48" s="7">
        <v>1</v>
      </c>
      <c r="N48" s="7">
        <v>1</v>
      </c>
      <c r="O48" s="7">
        <v>1</v>
      </c>
      <c r="Q48" s="37">
        <f t="shared" si="14"/>
        <v>0.87514666666666607</v>
      </c>
      <c r="R48" s="35">
        <f t="shared" si="17"/>
        <v>1.85</v>
      </c>
      <c r="S48" s="38">
        <f t="shared" si="7"/>
        <v>1</v>
      </c>
      <c r="T48" s="38">
        <f t="shared" si="8"/>
        <v>2.7</v>
      </c>
      <c r="U48" s="38">
        <f t="shared" si="9"/>
        <v>1.85</v>
      </c>
      <c r="V48" s="38">
        <f t="shared" si="10"/>
        <v>1.85</v>
      </c>
      <c r="W48" s="38">
        <f t="shared" si="11"/>
        <v>1.85</v>
      </c>
    </row>
    <row r="49" spans="1:23" x14ac:dyDescent="0.25">
      <c r="A49" s="41">
        <f t="shared" si="12"/>
        <v>0.88556666666666606</v>
      </c>
      <c r="B49" s="40">
        <f t="shared" si="15"/>
        <v>4.2</v>
      </c>
      <c r="C49" s="7">
        <v>4</v>
      </c>
      <c r="D49" s="7">
        <v>4</v>
      </c>
      <c r="E49" s="7">
        <v>5</v>
      </c>
      <c r="F49" s="7">
        <v>5</v>
      </c>
      <c r="G49" s="7">
        <v>3</v>
      </c>
      <c r="I49" s="41">
        <f t="shared" si="13"/>
        <v>0.88556666666666606</v>
      </c>
      <c r="J49" s="40">
        <f t="shared" si="16"/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Q49" s="37">
        <f t="shared" si="14"/>
        <v>0.88556666666666606</v>
      </c>
      <c r="R49" s="35">
        <f t="shared" si="17"/>
        <v>1.85</v>
      </c>
      <c r="S49" s="38">
        <f t="shared" si="7"/>
        <v>1.85</v>
      </c>
      <c r="T49" s="38">
        <f t="shared" si="8"/>
        <v>1.85</v>
      </c>
      <c r="U49" s="38">
        <f t="shared" si="9"/>
        <v>1.85</v>
      </c>
      <c r="V49" s="38">
        <f t="shared" si="10"/>
        <v>1.85</v>
      </c>
      <c r="W49" s="38">
        <f t="shared" si="11"/>
        <v>1.85</v>
      </c>
    </row>
    <row r="50" spans="1:23" x14ac:dyDescent="0.25">
      <c r="A50" s="41">
        <f t="shared" si="12"/>
        <v>0.89598666666666604</v>
      </c>
      <c r="B50" s="40">
        <f t="shared" si="15"/>
        <v>4.4000000000000004</v>
      </c>
      <c r="C50" s="7">
        <v>4</v>
      </c>
      <c r="D50" s="7">
        <v>3</v>
      </c>
      <c r="E50" s="7">
        <v>6</v>
      </c>
      <c r="F50" s="7">
        <v>6</v>
      </c>
      <c r="G50" s="7">
        <v>3</v>
      </c>
      <c r="I50" s="41">
        <f t="shared" si="13"/>
        <v>0.89598666666666604</v>
      </c>
      <c r="J50" s="40">
        <f t="shared" si="16"/>
        <v>1</v>
      </c>
      <c r="K50" s="7">
        <v>1</v>
      </c>
      <c r="L50" s="7">
        <v>1</v>
      </c>
      <c r="M50" s="7">
        <v>1</v>
      </c>
      <c r="N50" s="7">
        <v>1</v>
      </c>
      <c r="O50" s="7">
        <v>1</v>
      </c>
      <c r="Q50" s="37">
        <f t="shared" si="14"/>
        <v>0.89598666666666604</v>
      </c>
      <c r="R50" s="35">
        <f t="shared" si="17"/>
        <v>1.85</v>
      </c>
      <c r="S50" s="38">
        <f t="shared" si="7"/>
        <v>1.85</v>
      </c>
      <c r="T50" s="38">
        <f t="shared" si="8"/>
        <v>1.85</v>
      </c>
      <c r="U50" s="38">
        <f t="shared" si="9"/>
        <v>1.85</v>
      </c>
      <c r="V50" s="38">
        <f t="shared" si="10"/>
        <v>1.85</v>
      </c>
      <c r="W50" s="38">
        <f t="shared" si="11"/>
        <v>1.85</v>
      </c>
    </row>
    <row r="51" spans="1:23" x14ac:dyDescent="0.25">
      <c r="A51" s="41">
        <f t="shared" si="12"/>
        <v>0.90640666666666603</v>
      </c>
      <c r="B51" s="40">
        <f t="shared" si="15"/>
        <v>3.8</v>
      </c>
      <c r="C51" s="7">
        <v>3</v>
      </c>
      <c r="D51" s="7">
        <v>3</v>
      </c>
      <c r="E51" s="7">
        <v>5</v>
      </c>
      <c r="F51" s="7">
        <v>5</v>
      </c>
      <c r="G51" s="7">
        <v>3</v>
      </c>
      <c r="I51" s="41">
        <f t="shared" si="13"/>
        <v>0.90640666666666603</v>
      </c>
      <c r="J51" s="40">
        <f t="shared" si="16"/>
        <v>1</v>
      </c>
      <c r="K51" s="7">
        <v>1</v>
      </c>
      <c r="L51" s="7">
        <v>1</v>
      </c>
      <c r="M51" s="7" t="s">
        <v>19</v>
      </c>
      <c r="N51" s="7" t="s">
        <v>19</v>
      </c>
      <c r="O51" s="7" t="s">
        <v>19</v>
      </c>
      <c r="Q51" s="37">
        <f t="shared" si="14"/>
        <v>0.90640666666666603</v>
      </c>
      <c r="R51" s="35">
        <f t="shared" si="17"/>
        <v>1.34</v>
      </c>
      <c r="S51" s="38">
        <f t="shared" si="7"/>
        <v>1.85</v>
      </c>
      <c r="T51" s="38">
        <f t="shared" si="8"/>
        <v>1.85</v>
      </c>
      <c r="U51" s="38">
        <f t="shared" si="9"/>
        <v>1</v>
      </c>
      <c r="V51" s="38">
        <f t="shared" si="10"/>
        <v>1</v>
      </c>
      <c r="W51" s="38">
        <f t="shared" si="11"/>
        <v>1</v>
      </c>
    </row>
    <row r="52" spans="1:23" x14ac:dyDescent="0.25">
      <c r="A52" s="41">
        <f t="shared" si="12"/>
        <v>0.91682666666666601</v>
      </c>
      <c r="B52" s="40">
        <f t="shared" si="15"/>
        <v>3</v>
      </c>
      <c r="C52" s="7">
        <v>3</v>
      </c>
      <c r="D52" s="7">
        <v>2</v>
      </c>
      <c r="E52" s="7">
        <v>4</v>
      </c>
      <c r="F52" s="7">
        <v>4</v>
      </c>
      <c r="G52" s="7">
        <v>2</v>
      </c>
      <c r="I52" s="41">
        <f t="shared" si="13"/>
        <v>0.91682666666666601</v>
      </c>
      <c r="J52" s="40">
        <f t="shared" si="16"/>
        <v>1</v>
      </c>
      <c r="K52" s="7">
        <v>1</v>
      </c>
      <c r="L52" s="7">
        <v>1</v>
      </c>
      <c r="M52" s="7" t="s">
        <v>19</v>
      </c>
      <c r="N52" s="7" t="s">
        <v>19</v>
      </c>
      <c r="O52" s="7">
        <v>1</v>
      </c>
      <c r="Q52" s="37">
        <f t="shared" si="14"/>
        <v>0.91682666666666601</v>
      </c>
      <c r="R52" s="35">
        <f t="shared" si="17"/>
        <v>1.5100000000000002</v>
      </c>
      <c r="S52" s="38">
        <f t="shared" si="7"/>
        <v>1.85</v>
      </c>
      <c r="T52" s="38">
        <f t="shared" si="8"/>
        <v>1.85</v>
      </c>
      <c r="U52" s="38">
        <f t="shared" si="9"/>
        <v>1</v>
      </c>
      <c r="V52" s="38">
        <f t="shared" si="10"/>
        <v>1</v>
      </c>
      <c r="W52" s="38">
        <f t="shared" si="11"/>
        <v>1.85</v>
      </c>
    </row>
    <row r="53" spans="1:23" x14ac:dyDescent="0.25">
      <c r="A53" s="41">
        <f t="shared" si="12"/>
        <v>0.927246666666666</v>
      </c>
      <c r="B53" s="40">
        <f t="shared" si="15"/>
        <v>3.2</v>
      </c>
      <c r="C53" s="7">
        <v>3</v>
      </c>
      <c r="D53" s="7">
        <v>3</v>
      </c>
      <c r="E53" s="7">
        <v>4</v>
      </c>
      <c r="F53" s="7">
        <v>4</v>
      </c>
      <c r="G53" s="7">
        <v>2</v>
      </c>
      <c r="I53" s="41">
        <f t="shared" si="13"/>
        <v>0.927246666666666</v>
      </c>
      <c r="J53" s="40">
        <f t="shared" si="16"/>
        <v>1</v>
      </c>
      <c r="K53" s="7" t="s">
        <v>19</v>
      </c>
      <c r="L53" s="7" t="s">
        <v>19</v>
      </c>
      <c r="M53" s="7" t="s">
        <v>19</v>
      </c>
      <c r="N53" s="7" t="s">
        <v>19</v>
      </c>
      <c r="O53" s="7">
        <v>1</v>
      </c>
      <c r="Q53" s="37">
        <f t="shared" si="14"/>
        <v>0.927246666666666</v>
      </c>
      <c r="R53" s="35">
        <f t="shared" si="17"/>
        <v>1.17</v>
      </c>
      <c r="S53" s="38">
        <f t="shared" si="7"/>
        <v>1</v>
      </c>
      <c r="T53" s="38">
        <f t="shared" si="8"/>
        <v>1</v>
      </c>
      <c r="U53" s="38">
        <f t="shared" si="9"/>
        <v>1</v>
      </c>
      <c r="V53" s="38">
        <f t="shared" si="10"/>
        <v>1</v>
      </c>
      <c r="W53" s="38">
        <f t="shared" si="11"/>
        <v>1.85</v>
      </c>
    </row>
    <row r="54" spans="1:23" x14ac:dyDescent="0.25">
      <c r="A54" s="41">
        <f t="shared" si="12"/>
        <v>0.93766666666666598</v>
      </c>
      <c r="B54" s="40">
        <f t="shared" si="15"/>
        <v>3</v>
      </c>
      <c r="C54" s="7">
        <v>3</v>
      </c>
      <c r="D54" s="7">
        <v>2</v>
      </c>
      <c r="E54" s="7">
        <v>4</v>
      </c>
      <c r="F54" s="7">
        <v>4</v>
      </c>
      <c r="G54" s="7">
        <v>2</v>
      </c>
      <c r="I54" s="41">
        <f t="shared" si="13"/>
        <v>0.93766666666666598</v>
      </c>
      <c r="J54" s="40">
        <f t="shared" si="16"/>
        <v>1</v>
      </c>
      <c r="K54" s="7" t="s">
        <v>19</v>
      </c>
      <c r="L54" s="7">
        <v>1</v>
      </c>
      <c r="M54" s="7" t="s">
        <v>19</v>
      </c>
      <c r="N54" s="7" t="s">
        <v>19</v>
      </c>
      <c r="O54" s="7" t="s">
        <v>19</v>
      </c>
      <c r="Q54" s="37">
        <f t="shared" si="14"/>
        <v>0.93766666666666598</v>
      </c>
      <c r="R54" s="35">
        <f t="shared" si="17"/>
        <v>1.17</v>
      </c>
      <c r="S54" s="38">
        <f t="shared" si="7"/>
        <v>1</v>
      </c>
      <c r="T54" s="38">
        <f t="shared" si="8"/>
        <v>1.85</v>
      </c>
      <c r="U54" s="38">
        <f t="shared" si="9"/>
        <v>1</v>
      </c>
      <c r="V54" s="38">
        <f t="shared" si="10"/>
        <v>1</v>
      </c>
      <c r="W54" s="38">
        <f t="shared" si="11"/>
        <v>1</v>
      </c>
    </row>
    <row r="55" spans="1:23" x14ac:dyDescent="0.25">
      <c r="A55" s="41">
        <f t="shared" si="12"/>
        <v>0.94808666666666597</v>
      </c>
      <c r="B55" s="40">
        <f t="shared" si="15"/>
        <v>2</v>
      </c>
      <c r="C55" s="7">
        <v>2</v>
      </c>
      <c r="D55" s="7">
        <v>2</v>
      </c>
      <c r="E55" s="7">
        <v>2</v>
      </c>
      <c r="F55" s="7">
        <v>2</v>
      </c>
      <c r="G55" s="7">
        <v>2</v>
      </c>
      <c r="I55" s="41">
        <f t="shared" si="13"/>
        <v>0.94808666666666597</v>
      </c>
      <c r="J55" s="40">
        <f t="shared" si="16"/>
        <v>1</v>
      </c>
      <c r="K55" s="7" t="s">
        <v>19</v>
      </c>
      <c r="L55" s="7">
        <v>1</v>
      </c>
      <c r="M55" s="7" t="s">
        <v>19</v>
      </c>
      <c r="N55" s="7" t="s">
        <v>19</v>
      </c>
      <c r="O55" s="7" t="s">
        <v>19</v>
      </c>
      <c r="Q55" s="37">
        <f t="shared" si="14"/>
        <v>0.94808666666666597</v>
      </c>
      <c r="R55" s="35">
        <f t="shared" si="17"/>
        <v>1.17</v>
      </c>
      <c r="S55" s="38">
        <f t="shared" si="7"/>
        <v>1</v>
      </c>
      <c r="T55" s="38">
        <f t="shared" si="8"/>
        <v>1.85</v>
      </c>
      <c r="U55" s="38">
        <f t="shared" si="9"/>
        <v>1</v>
      </c>
      <c r="V55" s="38">
        <f t="shared" si="10"/>
        <v>1</v>
      </c>
      <c r="W55" s="38">
        <f t="shared" si="11"/>
        <v>1</v>
      </c>
    </row>
    <row r="56" spans="1:23" x14ac:dyDescent="0.25">
      <c r="A56" s="41">
        <f t="shared" si="12"/>
        <v>0.95850666666666595</v>
      </c>
      <c r="B56" s="40">
        <f t="shared" si="15"/>
        <v>2.2000000000000002</v>
      </c>
      <c r="C56" s="7">
        <v>2</v>
      </c>
      <c r="D56" s="7">
        <v>3</v>
      </c>
      <c r="E56" s="7">
        <v>2</v>
      </c>
      <c r="F56" s="7">
        <v>2</v>
      </c>
      <c r="G56" s="7">
        <v>2</v>
      </c>
      <c r="I56" s="41">
        <f t="shared" si="13"/>
        <v>0.95850666666666595</v>
      </c>
      <c r="J56" s="40" t="e">
        <f t="shared" si="16"/>
        <v>#DIV/0!</v>
      </c>
      <c r="K56" s="7" t="s">
        <v>19</v>
      </c>
      <c r="L56" s="7" t="s">
        <v>19</v>
      </c>
      <c r="M56" s="7" t="s">
        <v>19</v>
      </c>
      <c r="N56" s="7" t="s">
        <v>19</v>
      </c>
      <c r="O56" s="7" t="s">
        <v>19</v>
      </c>
      <c r="Q56" s="37">
        <f t="shared" si="14"/>
        <v>0.95850666666666595</v>
      </c>
      <c r="R56" s="35">
        <f t="shared" si="17"/>
        <v>1</v>
      </c>
      <c r="S56" s="38">
        <f t="shared" si="7"/>
        <v>1</v>
      </c>
      <c r="T56" s="38">
        <f t="shared" si="8"/>
        <v>1</v>
      </c>
      <c r="U56" s="38">
        <f t="shared" si="9"/>
        <v>1</v>
      </c>
      <c r="V56" s="38">
        <f t="shared" si="10"/>
        <v>1</v>
      </c>
      <c r="W56" s="38">
        <f t="shared" si="11"/>
        <v>1</v>
      </c>
    </row>
    <row r="57" spans="1:23" x14ac:dyDescent="0.25">
      <c r="A57" s="41">
        <f t="shared" si="12"/>
        <v>0.96892666666666594</v>
      </c>
      <c r="B57" s="40">
        <f t="shared" si="15"/>
        <v>2.2000000000000002</v>
      </c>
      <c r="C57" s="7">
        <v>2</v>
      </c>
      <c r="D57" s="7">
        <v>3</v>
      </c>
      <c r="E57" s="7">
        <v>2</v>
      </c>
      <c r="F57" s="7">
        <v>2</v>
      </c>
      <c r="G57" s="7">
        <v>2</v>
      </c>
      <c r="I57" s="41">
        <f t="shared" si="13"/>
        <v>0.96892666666666594</v>
      </c>
      <c r="J57" s="40" t="e">
        <f t="shared" si="16"/>
        <v>#DIV/0!</v>
      </c>
      <c r="K57" s="7" t="s">
        <v>19</v>
      </c>
      <c r="L57" s="7" t="s">
        <v>19</v>
      </c>
      <c r="M57" s="7" t="s">
        <v>19</v>
      </c>
      <c r="N57" s="7" t="s">
        <v>19</v>
      </c>
      <c r="O57" s="7" t="s">
        <v>19</v>
      </c>
      <c r="Q57" s="37">
        <f t="shared" si="14"/>
        <v>0.96892666666666594</v>
      </c>
      <c r="R57" s="35">
        <f t="shared" si="17"/>
        <v>1</v>
      </c>
      <c r="S57" s="38">
        <f t="shared" si="7"/>
        <v>1</v>
      </c>
      <c r="T57" s="38">
        <f t="shared" si="8"/>
        <v>1</v>
      </c>
      <c r="U57" s="38">
        <f t="shared" si="9"/>
        <v>1</v>
      </c>
      <c r="V57" s="38">
        <f t="shared" si="10"/>
        <v>1</v>
      </c>
      <c r="W57" s="38">
        <f t="shared" si="11"/>
        <v>1</v>
      </c>
    </row>
    <row r="58" spans="1:23" x14ac:dyDescent="0.25">
      <c r="A58" s="41">
        <f t="shared" si="12"/>
        <v>0.97934666666666592</v>
      </c>
      <c r="B58" s="40">
        <f t="shared" si="15"/>
        <v>2.4</v>
      </c>
      <c r="C58" s="7">
        <v>2</v>
      </c>
      <c r="D58" s="7">
        <v>2</v>
      </c>
      <c r="E58" s="7">
        <v>3</v>
      </c>
      <c r="F58" s="7">
        <v>3</v>
      </c>
      <c r="G58" s="7">
        <v>2</v>
      </c>
      <c r="I58" s="41">
        <f t="shared" si="13"/>
        <v>0.97934666666666592</v>
      </c>
      <c r="J58" s="40" t="e">
        <f t="shared" si="16"/>
        <v>#DIV/0!</v>
      </c>
      <c r="K58" s="7" t="s">
        <v>19</v>
      </c>
      <c r="L58" s="7" t="s">
        <v>19</v>
      </c>
      <c r="M58" s="7" t="s">
        <v>19</v>
      </c>
      <c r="N58" s="7" t="s">
        <v>19</v>
      </c>
      <c r="O58" s="7" t="s">
        <v>19</v>
      </c>
      <c r="Q58" s="37">
        <f t="shared" si="14"/>
        <v>0.97934666666666592</v>
      </c>
      <c r="R58" s="35">
        <f t="shared" si="17"/>
        <v>1</v>
      </c>
      <c r="S58" s="38">
        <f t="shared" si="7"/>
        <v>1</v>
      </c>
      <c r="T58" s="38">
        <f t="shared" si="8"/>
        <v>1</v>
      </c>
      <c r="U58" s="38">
        <f t="shared" si="9"/>
        <v>1</v>
      </c>
      <c r="V58" s="38">
        <f t="shared" si="10"/>
        <v>1</v>
      </c>
      <c r="W58" s="38">
        <f t="shared" si="11"/>
        <v>1</v>
      </c>
    </row>
    <row r="59" spans="1:23" x14ac:dyDescent="0.25">
      <c r="A59" s="41">
        <f t="shared" si="12"/>
        <v>0.98976666666666591</v>
      </c>
      <c r="B59" s="40">
        <f t="shared" si="15"/>
        <v>2.6</v>
      </c>
      <c r="C59" s="7">
        <v>2</v>
      </c>
      <c r="D59" s="7">
        <v>2</v>
      </c>
      <c r="E59" s="7">
        <v>3</v>
      </c>
      <c r="F59" s="7">
        <v>3</v>
      </c>
      <c r="G59" s="7">
        <v>3</v>
      </c>
      <c r="I59" s="41">
        <f t="shared" si="13"/>
        <v>0.98976666666666591</v>
      </c>
      <c r="J59" s="40" t="e">
        <f t="shared" si="16"/>
        <v>#DIV/0!</v>
      </c>
      <c r="K59" s="7" t="s">
        <v>19</v>
      </c>
      <c r="L59" s="7" t="s">
        <v>19</v>
      </c>
      <c r="M59" s="7" t="s">
        <v>19</v>
      </c>
      <c r="N59" s="7" t="s">
        <v>19</v>
      </c>
      <c r="O59" s="7" t="s">
        <v>19</v>
      </c>
      <c r="Q59" s="37">
        <f t="shared" si="14"/>
        <v>0.98976666666666591</v>
      </c>
      <c r="R59" s="35">
        <f t="shared" si="17"/>
        <v>1</v>
      </c>
      <c r="S59" s="38">
        <f t="shared" si="7"/>
        <v>1</v>
      </c>
      <c r="T59" s="38">
        <f t="shared" si="8"/>
        <v>1</v>
      </c>
      <c r="U59" s="38">
        <f t="shared" si="9"/>
        <v>1</v>
      </c>
      <c r="V59" s="38">
        <f t="shared" si="10"/>
        <v>1</v>
      </c>
      <c r="W59" s="38">
        <f t="shared" si="11"/>
        <v>1</v>
      </c>
    </row>
    <row r="60" spans="1:23" x14ac:dyDescent="0.25">
      <c r="A60" s="41">
        <f t="shared" si="12"/>
        <v>1.0001866666666659</v>
      </c>
      <c r="B60" s="40">
        <f t="shared" ref="B60:B63" si="18">AVERAGE(C60:G60)</f>
        <v>2.4</v>
      </c>
      <c r="C60" s="7">
        <v>2</v>
      </c>
      <c r="D60" s="7">
        <v>2</v>
      </c>
      <c r="E60" s="7">
        <v>3</v>
      </c>
      <c r="F60" s="7">
        <v>3</v>
      </c>
      <c r="G60" s="7">
        <v>2</v>
      </c>
      <c r="I60" s="41">
        <f t="shared" si="13"/>
        <v>1.0001866666666659</v>
      </c>
      <c r="J60" s="40" t="e">
        <f t="shared" ref="J60:J63" si="19">AVERAGE(K60:O60)</f>
        <v>#DIV/0!</v>
      </c>
      <c r="K60" s="7" t="s">
        <v>19</v>
      </c>
      <c r="L60" s="7" t="s">
        <v>19</v>
      </c>
      <c r="M60" s="7" t="s">
        <v>19</v>
      </c>
      <c r="N60" s="7" t="s">
        <v>19</v>
      </c>
      <c r="O60" s="7" t="s">
        <v>19</v>
      </c>
      <c r="Q60" s="37">
        <f t="shared" si="14"/>
        <v>1.0001866666666659</v>
      </c>
      <c r="R60" s="35">
        <f t="shared" si="17"/>
        <v>1</v>
      </c>
      <c r="S60" s="38">
        <f t="shared" si="7"/>
        <v>1</v>
      </c>
      <c r="T60" s="38">
        <f t="shared" si="8"/>
        <v>1</v>
      </c>
      <c r="U60" s="38">
        <f t="shared" si="9"/>
        <v>1</v>
      </c>
      <c r="V60" s="38">
        <f t="shared" si="10"/>
        <v>1</v>
      </c>
      <c r="W60" s="38">
        <f t="shared" si="11"/>
        <v>1</v>
      </c>
    </row>
    <row r="61" spans="1:23" x14ac:dyDescent="0.25">
      <c r="A61" s="41">
        <f t="shared" si="12"/>
        <v>1.010606666666666</v>
      </c>
      <c r="B61" s="40">
        <f t="shared" si="18"/>
        <v>2.2000000000000002</v>
      </c>
      <c r="C61" s="7">
        <v>2</v>
      </c>
      <c r="D61" s="7">
        <v>1</v>
      </c>
      <c r="E61" s="7">
        <v>3</v>
      </c>
      <c r="F61" s="7">
        <v>3</v>
      </c>
      <c r="G61" s="7">
        <v>2</v>
      </c>
      <c r="I61" s="41">
        <f t="shared" si="13"/>
        <v>1.010606666666666</v>
      </c>
      <c r="J61" s="40" t="e">
        <f t="shared" si="19"/>
        <v>#DIV/0!</v>
      </c>
      <c r="K61" s="7" t="s">
        <v>19</v>
      </c>
      <c r="L61" s="7" t="s">
        <v>19</v>
      </c>
      <c r="M61" s="7" t="s">
        <v>19</v>
      </c>
      <c r="N61" s="7" t="s">
        <v>19</v>
      </c>
      <c r="O61" s="7" t="s">
        <v>19</v>
      </c>
      <c r="Q61" s="37">
        <f t="shared" si="14"/>
        <v>1.010606666666666</v>
      </c>
      <c r="R61" s="35">
        <f t="shared" si="17"/>
        <v>1</v>
      </c>
      <c r="S61" s="38">
        <f t="shared" si="7"/>
        <v>1</v>
      </c>
      <c r="T61" s="38">
        <f t="shared" si="8"/>
        <v>1</v>
      </c>
      <c r="U61" s="38">
        <f t="shared" si="9"/>
        <v>1</v>
      </c>
      <c r="V61" s="38">
        <f t="shared" si="10"/>
        <v>1</v>
      </c>
      <c r="W61" s="38">
        <f t="shared" si="11"/>
        <v>1</v>
      </c>
    </row>
    <row r="62" spans="1:23" x14ac:dyDescent="0.25">
      <c r="A62" s="41">
        <f t="shared" si="12"/>
        <v>1.0210266666666661</v>
      </c>
      <c r="B62" s="40">
        <f t="shared" si="18"/>
        <v>1.8</v>
      </c>
      <c r="C62" s="7">
        <v>2</v>
      </c>
      <c r="D62" s="7">
        <v>1</v>
      </c>
      <c r="E62" s="7">
        <v>2</v>
      </c>
      <c r="F62" s="7">
        <v>2</v>
      </c>
      <c r="G62" s="7">
        <v>2</v>
      </c>
      <c r="I62" s="41">
        <f t="shared" si="13"/>
        <v>1.0210266666666661</v>
      </c>
      <c r="J62" s="40" t="e">
        <f t="shared" si="19"/>
        <v>#DIV/0!</v>
      </c>
      <c r="K62" s="7" t="s">
        <v>19</v>
      </c>
      <c r="L62" s="7" t="s">
        <v>19</v>
      </c>
      <c r="M62" s="7" t="s">
        <v>19</v>
      </c>
      <c r="N62" s="7" t="s">
        <v>19</v>
      </c>
      <c r="O62" s="7" t="s">
        <v>19</v>
      </c>
      <c r="Q62" s="37">
        <f t="shared" si="14"/>
        <v>1.0210266666666661</v>
      </c>
      <c r="R62" s="35">
        <f t="shared" si="17"/>
        <v>1</v>
      </c>
      <c r="S62" s="38">
        <f t="shared" si="7"/>
        <v>1</v>
      </c>
      <c r="T62" s="38">
        <f t="shared" si="8"/>
        <v>1</v>
      </c>
      <c r="U62" s="38">
        <f t="shared" si="9"/>
        <v>1</v>
      </c>
      <c r="V62" s="38">
        <f t="shared" si="10"/>
        <v>1</v>
      </c>
      <c r="W62" s="38">
        <f t="shared" si="11"/>
        <v>1</v>
      </c>
    </row>
    <row r="63" spans="1:23" x14ac:dyDescent="0.25">
      <c r="A63" s="41">
        <f t="shared" si="12"/>
        <v>1.0314466666666662</v>
      </c>
      <c r="B63" s="40">
        <f t="shared" si="18"/>
        <v>1.6</v>
      </c>
      <c r="C63" s="7">
        <v>1</v>
      </c>
      <c r="D63" s="7">
        <v>1</v>
      </c>
      <c r="E63" s="7">
        <v>2</v>
      </c>
      <c r="F63" s="7">
        <v>2</v>
      </c>
      <c r="G63" s="7">
        <v>2</v>
      </c>
      <c r="I63" s="41">
        <f t="shared" si="13"/>
        <v>1.0314466666666662</v>
      </c>
      <c r="J63" s="40" t="e">
        <f t="shared" si="19"/>
        <v>#DIV/0!</v>
      </c>
      <c r="K63" s="7" t="s">
        <v>19</v>
      </c>
      <c r="L63" s="7" t="s">
        <v>19</v>
      </c>
      <c r="M63" s="7" t="s">
        <v>19</v>
      </c>
      <c r="N63" s="7" t="s">
        <v>19</v>
      </c>
      <c r="O63" s="7" t="s">
        <v>19</v>
      </c>
      <c r="Q63" s="37">
        <f t="shared" si="14"/>
        <v>1.0314466666666662</v>
      </c>
      <c r="R63" s="35">
        <f t="shared" si="17"/>
        <v>1</v>
      </c>
      <c r="S63" s="38">
        <f t="shared" si="7"/>
        <v>1</v>
      </c>
      <c r="T63" s="38">
        <f t="shared" si="8"/>
        <v>1</v>
      </c>
      <c r="U63" s="38">
        <f t="shared" si="9"/>
        <v>1</v>
      </c>
      <c r="V63" s="38">
        <f t="shared" si="10"/>
        <v>1</v>
      </c>
      <c r="W63" s="38">
        <f t="shared" si="11"/>
        <v>1</v>
      </c>
    </row>
    <row r="64" spans="1:23" x14ac:dyDescent="0.25">
      <c r="A64" s="41">
        <f t="shared" si="12"/>
        <v>1.0418666666666663</v>
      </c>
      <c r="B64" s="40">
        <f t="shared" ref="B64:B67" si="20">AVERAGE(C64:G64)</f>
        <v>1</v>
      </c>
      <c r="C64" s="7">
        <v>1</v>
      </c>
      <c r="D64" s="7">
        <v>1</v>
      </c>
      <c r="E64" s="7">
        <v>1</v>
      </c>
      <c r="F64" s="7">
        <v>1</v>
      </c>
      <c r="G64" s="7">
        <v>1</v>
      </c>
      <c r="I64" s="41">
        <f t="shared" si="13"/>
        <v>1.0418666666666663</v>
      </c>
      <c r="J64" s="40" t="e">
        <f t="shared" ref="J64:J67" si="21">AVERAGE(K64:O64)</f>
        <v>#DIV/0!</v>
      </c>
      <c r="K64" s="31"/>
      <c r="L64" s="31"/>
      <c r="M64" s="31"/>
      <c r="N64" s="31"/>
      <c r="O64" s="31" t="s">
        <v>19</v>
      </c>
      <c r="Q64" s="37">
        <f t="shared" si="14"/>
        <v>1.0418666666666663</v>
      </c>
      <c r="R64" s="35">
        <f t="shared" ref="R64:R67" si="22">AVERAGE(S64:W64)</f>
        <v>1</v>
      </c>
      <c r="S64" s="38">
        <f t="shared" si="7"/>
        <v>1</v>
      </c>
      <c r="T64" s="38">
        <f t="shared" si="8"/>
        <v>1</v>
      </c>
      <c r="U64" s="38">
        <f t="shared" si="9"/>
        <v>1</v>
      </c>
      <c r="V64" s="38">
        <f t="shared" si="10"/>
        <v>1</v>
      </c>
      <c r="W64" s="38">
        <f t="shared" si="11"/>
        <v>1</v>
      </c>
    </row>
    <row r="65" spans="1:23" x14ac:dyDescent="0.25">
      <c r="A65" s="41">
        <f t="shared" si="12"/>
        <v>1.0522866666666664</v>
      </c>
      <c r="B65" s="40" t="e">
        <f t="shared" si="20"/>
        <v>#DIV/0!</v>
      </c>
      <c r="C65" s="31"/>
      <c r="D65" s="31"/>
      <c r="E65" s="31"/>
      <c r="F65" s="31"/>
      <c r="G65" s="31"/>
      <c r="I65" s="41">
        <f t="shared" si="13"/>
        <v>1.0522866666666664</v>
      </c>
      <c r="J65" s="40" t="e">
        <f t="shared" si="21"/>
        <v>#DIV/0!</v>
      </c>
      <c r="K65" s="31"/>
      <c r="L65" s="31"/>
      <c r="M65" s="31"/>
      <c r="N65" s="31"/>
      <c r="O65" s="31"/>
      <c r="Q65" s="37">
        <f t="shared" si="14"/>
        <v>1.0522866666666664</v>
      </c>
      <c r="R65" s="35">
        <f t="shared" si="22"/>
        <v>1</v>
      </c>
      <c r="S65" s="38">
        <f t="shared" si="7"/>
        <v>1</v>
      </c>
      <c r="T65" s="38">
        <f t="shared" si="8"/>
        <v>1</v>
      </c>
      <c r="U65" s="38">
        <f t="shared" si="9"/>
        <v>1</v>
      </c>
      <c r="V65" s="38">
        <f t="shared" si="10"/>
        <v>1</v>
      </c>
      <c r="W65" s="38">
        <f t="shared" si="11"/>
        <v>1</v>
      </c>
    </row>
    <row r="66" spans="1:23" x14ac:dyDescent="0.25">
      <c r="A66" s="41">
        <f t="shared" si="12"/>
        <v>1.0627066666666665</v>
      </c>
      <c r="B66" s="40" t="e">
        <f t="shared" si="20"/>
        <v>#DIV/0!</v>
      </c>
      <c r="C66" s="31"/>
      <c r="D66" s="31"/>
      <c r="E66" s="31"/>
      <c r="F66" s="31"/>
      <c r="G66" s="31"/>
      <c r="I66" s="41">
        <f t="shared" si="13"/>
        <v>1.0627066666666665</v>
      </c>
      <c r="J66" s="40" t="e">
        <f t="shared" si="21"/>
        <v>#DIV/0!</v>
      </c>
      <c r="K66" s="31"/>
      <c r="L66" s="31"/>
      <c r="M66" s="31"/>
      <c r="N66" s="31"/>
      <c r="O66" s="31"/>
      <c r="Q66" s="37">
        <f t="shared" si="14"/>
        <v>1.0627066666666665</v>
      </c>
      <c r="R66" s="35">
        <f t="shared" si="22"/>
        <v>1</v>
      </c>
      <c r="S66" s="38">
        <f t="shared" si="7"/>
        <v>1</v>
      </c>
      <c r="T66" s="38">
        <f t="shared" si="8"/>
        <v>1</v>
      </c>
      <c r="U66" s="38">
        <f t="shared" si="9"/>
        <v>1</v>
      </c>
      <c r="V66" s="38">
        <f t="shared" si="10"/>
        <v>1</v>
      </c>
      <c r="W66" s="38">
        <f t="shared" si="11"/>
        <v>1</v>
      </c>
    </row>
    <row r="67" spans="1:23" x14ac:dyDescent="0.25">
      <c r="A67" s="41">
        <f t="shared" si="12"/>
        <v>1.0731266666666666</v>
      </c>
      <c r="B67" s="40" t="e">
        <f t="shared" si="20"/>
        <v>#DIV/0!</v>
      </c>
      <c r="C67" s="31"/>
      <c r="D67" s="31"/>
      <c r="E67" s="31"/>
      <c r="F67" s="31"/>
      <c r="G67" s="31"/>
      <c r="I67" s="41">
        <f t="shared" si="13"/>
        <v>1.0731266666666666</v>
      </c>
      <c r="J67" s="40" t="e">
        <f t="shared" si="21"/>
        <v>#DIV/0!</v>
      </c>
      <c r="K67" s="31"/>
      <c r="L67" s="31"/>
      <c r="M67" s="31"/>
      <c r="N67" s="31"/>
      <c r="O67" s="31"/>
      <c r="Q67" s="37">
        <f t="shared" si="14"/>
        <v>1.0731266666666666</v>
      </c>
      <c r="R67" s="35">
        <f t="shared" si="22"/>
        <v>1</v>
      </c>
      <c r="S67" s="38">
        <f t="shared" si="7"/>
        <v>1</v>
      </c>
      <c r="T67" s="38">
        <f t="shared" si="8"/>
        <v>1</v>
      </c>
      <c r="U67" s="38">
        <f t="shared" si="9"/>
        <v>1</v>
      </c>
      <c r="V67" s="38">
        <f t="shared" si="10"/>
        <v>1</v>
      </c>
      <c r="W67" s="38">
        <f t="shared" si="11"/>
        <v>1</v>
      </c>
    </row>
  </sheetData>
  <sheetProtection password="CC19" sheet="1" objects="1" scenarios="1"/>
  <mergeCells count="3">
    <mergeCell ref="A1:G1"/>
    <mergeCell ref="I1:O1"/>
    <mergeCell ref="Q1:W1"/>
  </mergeCells>
  <pageMargins left="0.7" right="0.7" top="0.75" bottom="0.75" header="0.3" footer="0.3"/>
  <pageSetup scale="45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Schedule</vt:lpstr>
      <vt:lpstr>Emails and Info</vt:lpstr>
      <vt:lpstr>Cuts</vt:lpstr>
      <vt:lpstr>Scheduler</vt:lpstr>
      <vt:lpstr>Mon</vt:lpstr>
      <vt:lpstr>Tues</vt:lpstr>
      <vt:lpstr>Wed</vt:lpstr>
      <vt:lpstr>Thur</vt:lpstr>
      <vt:lpstr>Fri</vt:lpstr>
      <vt:lpstr>Sat</vt:lpstr>
      <vt:lpstr>Sun</vt:lpstr>
      <vt:lpstr>OpenerCuts</vt:lpstr>
      <vt:lpstr>Schedule!Print_Area</vt:lpstr>
      <vt:lpstr>Scheduler!Print_Area</vt:lpstr>
    </vt:vector>
  </TitlesOfParts>
  <Company>Domino's Pizza,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2018-02-23T02:27:27Z</cp:lastPrinted>
  <dcterms:created xsi:type="dcterms:W3CDTF">2017-02-11T19:52:22Z</dcterms:created>
  <dcterms:modified xsi:type="dcterms:W3CDTF">2018-03-31T16:54:54Z</dcterms:modified>
</cp:coreProperties>
</file>