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y Resume\Examples\"/>
    </mc:Choice>
  </mc:AlternateContent>
  <xr:revisionPtr revIDLastSave="0" documentId="8_{A1EFFEFF-911A-43C0-8DCD-9191BE95E536}" xr6:coauthVersionLast="47" xr6:coauthVersionMax="47" xr10:uidLastSave="{00000000-0000-0000-0000-000000000000}"/>
  <bookViews>
    <workbookView xWindow="-120" yWindow="-120" windowWidth="29040" windowHeight="15720" xr2:uid="{125F5ED5-03DC-4EC5-8553-0343DFA03EC0}"/>
  </bookViews>
  <sheets>
    <sheet name="HC Charts" sheetId="1" r:id="rId1"/>
    <sheet name="Lists" sheetId="2" r:id="rId2"/>
  </sheets>
  <externalReferences>
    <externalReference r:id="rId3"/>
  </externalReferenc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2" l="1"/>
  <c r="A1" i="2" a="1"/>
  <c r="A1" i="2" s="1"/>
  <c r="B285" i="1"/>
  <c r="A285" i="1"/>
  <c r="I284" i="1"/>
  <c r="D246" i="1" s="1"/>
  <c r="E246" i="1" s="1"/>
  <c r="B284" i="1"/>
  <c r="A284" i="1"/>
  <c r="I283" i="1"/>
  <c r="D245" i="1" s="1"/>
  <c r="E245" i="1" s="1"/>
  <c r="B283" i="1"/>
  <c r="A283" i="1"/>
  <c r="I282" i="1"/>
  <c r="D244" i="1" s="1"/>
  <c r="E244" i="1" s="1"/>
  <c r="F244" i="1" s="1"/>
  <c r="G244" i="1" s="1"/>
  <c r="B282" i="1"/>
  <c r="A282" i="1"/>
  <c r="I281" i="1"/>
  <c r="D243" i="1" s="1"/>
  <c r="E243" i="1" s="1"/>
  <c r="B281" i="1"/>
  <c r="A281" i="1"/>
  <c r="B280" i="1"/>
  <c r="A280" i="1"/>
  <c r="B279" i="1"/>
  <c r="A279" i="1"/>
  <c r="B278" i="1"/>
  <c r="A278" i="1"/>
  <c r="B277" i="1"/>
  <c r="A277" i="1"/>
  <c r="B276" i="1"/>
  <c r="A276" i="1"/>
  <c r="B275" i="1"/>
  <c r="A275" i="1"/>
  <c r="B274" i="1"/>
  <c r="A274" i="1"/>
  <c r="C273" i="1"/>
  <c r="B273" i="1"/>
  <c r="A273" i="1"/>
  <c r="B272" i="1"/>
  <c r="A272" i="1"/>
  <c r="B271" i="1"/>
  <c r="A271" i="1"/>
  <c r="B270" i="1"/>
  <c r="A270" i="1"/>
  <c r="C259" i="1"/>
  <c r="A253" i="1"/>
  <c r="A252" i="1"/>
  <c r="B251" i="1"/>
  <c r="A251" i="1"/>
  <c r="I246" i="1"/>
  <c r="I245" i="1"/>
  <c r="I244" i="1"/>
  <c r="I243" i="1"/>
  <c r="I242" i="1"/>
  <c r="I241" i="1"/>
  <c r="I240" i="1"/>
  <c r="I238" i="1"/>
  <c r="E238" i="1"/>
  <c r="F238" i="1" s="1"/>
  <c r="G238" i="1" s="1"/>
  <c r="I237" i="1"/>
  <c r="E237" i="1"/>
  <c r="F237" i="1" s="1"/>
  <c r="G237" i="1" s="1"/>
  <c r="I236" i="1"/>
  <c r="E236" i="1"/>
  <c r="J236" i="1" s="1"/>
  <c r="K236" i="1" s="1"/>
  <c r="L236" i="1" s="1"/>
  <c r="I235" i="1"/>
  <c r="E235" i="1"/>
  <c r="J235" i="1" s="1"/>
  <c r="I234" i="1"/>
  <c r="I232" i="1"/>
  <c r="E232" i="1"/>
  <c r="F232" i="1" s="1"/>
  <c r="G232" i="1" s="1"/>
  <c r="I231" i="1"/>
  <c r="E231" i="1"/>
  <c r="I230" i="1"/>
  <c r="E230" i="1"/>
  <c r="J230" i="1" s="1"/>
  <c r="K230" i="1" s="1"/>
  <c r="L230" i="1" s="1"/>
  <c r="I229" i="1"/>
  <c r="I227" i="1"/>
  <c r="E227" i="1"/>
  <c r="J227" i="1" s="1"/>
  <c r="K227" i="1" s="1"/>
  <c r="L227" i="1" s="1"/>
  <c r="I226" i="1"/>
  <c r="I225" i="1"/>
  <c r="I223" i="1"/>
  <c r="I222" i="1" s="1"/>
  <c r="I221" i="1"/>
  <c r="E221" i="1"/>
  <c r="F221" i="1" s="1"/>
  <c r="G221" i="1" s="1"/>
  <c r="I220" i="1"/>
  <c r="E220" i="1"/>
  <c r="I219" i="1"/>
  <c r="E219" i="1"/>
  <c r="J219" i="1" s="1"/>
  <c r="K219" i="1" s="1"/>
  <c r="L219" i="1" s="1"/>
  <c r="I218" i="1"/>
  <c r="E218" i="1"/>
  <c r="J218" i="1" s="1"/>
  <c r="I217" i="1"/>
  <c r="E217" i="1"/>
  <c r="F217" i="1" s="1"/>
  <c r="G217" i="1" s="1"/>
  <c r="I216" i="1"/>
  <c r="I214" i="1"/>
  <c r="E214" i="1"/>
  <c r="F214" i="1" s="1"/>
  <c r="G214" i="1" s="1"/>
  <c r="I213" i="1"/>
  <c r="I212" i="1"/>
  <c r="I211" i="1"/>
  <c r="E211" i="1"/>
  <c r="F211" i="1" s="1"/>
  <c r="G211" i="1" s="1"/>
  <c r="I210" i="1"/>
  <c r="E210" i="1"/>
  <c r="J210" i="1" s="1"/>
  <c r="I209" i="1"/>
  <c r="I208" i="1"/>
  <c r="I207" i="1"/>
  <c r="I205" i="1"/>
  <c r="E205" i="1"/>
  <c r="J205" i="1" s="1"/>
  <c r="I204" i="1"/>
  <c r="I202" i="1"/>
  <c r="I201" i="1"/>
  <c r="E201" i="1"/>
  <c r="I200" i="1"/>
  <c r="E200" i="1"/>
  <c r="J200" i="1" s="1"/>
  <c r="I199" i="1"/>
  <c r="E199" i="1"/>
  <c r="J199" i="1" s="1"/>
  <c r="K199" i="1" s="1"/>
  <c r="L199" i="1" s="1"/>
  <c r="I198" i="1"/>
  <c r="I196" i="1"/>
  <c r="E196" i="1"/>
  <c r="J196" i="1" s="1"/>
  <c r="I195" i="1"/>
  <c r="E195" i="1"/>
  <c r="F195" i="1" s="1"/>
  <c r="G195" i="1" s="1"/>
  <c r="I194" i="1"/>
  <c r="I192" i="1"/>
  <c r="I191" i="1"/>
  <c r="J188" i="1"/>
  <c r="I188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A76" i="1"/>
  <c r="B76" i="1"/>
  <c r="C76" i="1"/>
  <c r="C252" i="1" s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A77" i="1"/>
  <c r="C77" i="1"/>
  <c r="C253" i="1" s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A78" i="1"/>
  <c r="A254" i="1" s="1"/>
  <c r="C78" i="1"/>
  <c r="C254" i="1" s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A79" i="1"/>
  <c r="A255" i="1" s="1"/>
  <c r="C79" i="1"/>
  <c r="C255" i="1" s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A80" i="1"/>
  <c r="A256" i="1" s="1"/>
  <c r="C80" i="1"/>
  <c r="C256" i="1" s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A81" i="1"/>
  <c r="A257" i="1" s="1"/>
  <c r="C81" i="1"/>
  <c r="C257" i="1" s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A82" i="1"/>
  <c r="A258" i="1" s="1"/>
  <c r="C82" i="1"/>
  <c r="C258" i="1" s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A83" i="1"/>
  <c r="A259" i="1" s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A84" i="1"/>
  <c r="A260" i="1" s="1"/>
  <c r="C84" i="1"/>
  <c r="C260" i="1" s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A85" i="1"/>
  <c r="A261" i="1" s="1"/>
  <c r="C85" i="1"/>
  <c r="C261" i="1" s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A86" i="1"/>
  <c r="A262" i="1" s="1"/>
  <c r="C86" i="1"/>
  <c r="C262" i="1" s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A87" i="1"/>
  <c r="A263" i="1" s="1"/>
  <c r="C87" i="1"/>
  <c r="C263" i="1" s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A88" i="1"/>
  <c r="A264" i="1" s="1"/>
  <c r="C88" i="1"/>
  <c r="C264" i="1" s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A89" i="1"/>
  <c r="A265" i="1" s="1"/>
  <c r="C89" i="1"/>
  <c r="C265" i="1" s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A90" i="1"/>
  <c r="A266" i="1" s="1"/>
  <c r="C90" i="1"/>
  <c r="C266" i="1" s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A91" i="1"/>
  <c r="A267" i="1" s="1"/>
  <c r="C91" i="1"/>
  <c r="C267" i="1" s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A92" i="1"/>
  <c r="A268" i="1" s="1"/>
  <c r="C92" i="1"/>
  <c r="C268" i="1" s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A93" i="1"/>
  <c r="A269" i="1" s="1"/>
  <c r="C93" i="1"/>
  <c r="C269" i="1" s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A94" i="1"/>
  <c r="B94" i="1"/>
  <c r="C94" i="1"/>
  <c r="C270" i="1" s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A95" i="1"/>
  <c r="B95" i="1"/>
  <c r="C95" i="1"/>
  <c r="C271" i="1" s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A96" i="1"/>
  <c r="B96" i="1"/>
  <c r="C96" i="1"/>
  <c r="C272" i="1" s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A98" i="1"/>
  <c r="B98" i="1"/>
  <c r="C98" i="1"/>
  <c r="C274" i="1" s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A99" i="1"/>
  <c r="B99" i="1"/>
  <c r="C99" i="1"/>
  <c r="C275" i="1" s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A100" i="1"/>
  <c r="B100" i="1"/>
  <c r="C100" i="1"/>
  <c r="C276" i="1" s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A101" i="1"/>
  <c r="B101" i="1"/>
  <c r="C101" i="1"/>
  <c r="C277" i="1" s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A102" i="1"/>
  <c r="B102" i="1"/>
  <c r="C102" i="1"/>
  <c r="C278" i="1" s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A103" i="1"/>
  <c r="B103" i="1"/>
  <c r="C103" i="1"/>
  <c r="C279" i="1" s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A104" i="1"/>
  <c r="B104" i="1"/>
  <c r="C104" i="1"/>
  <c r="C280" i="1" s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A105" i="1"/>
  <c r="B105" i="1"/>
  <c r="C105" i="1"/>
  <c r="C281" i="1" s="1"/>
  <c r="H281" i="1" s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A106" i="1"/>
  <c r="B106" i="1"/>
  <c r="C106" i="1"/>
  <c r="C282" i="1" s="1"/>
  <c r="H282" i="1" s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A107" i="1"/>
  <c r="B107" i="1"/>
  <c r="C107" i="1"/>
  <c r="C283" i="1" s="1"/>
  <c r="H283" i="1" s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A108" i="1"/>
  <c r="B108" i="1"/>
  <c r="C108" i="1"/>
  <c r="C284" i="1" s="1"/>
  <c r="H284" i="1" s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F266" i="1"/>
  <c r="D269" i="1"/>
  <c r="D263" i="1"/>
  <c r="D257" i="1"/>
  <c r="E279" i="1"/>
  <c r="G279" i="1"/>
  <c r="G275" i="1"/>
  <c r="G271" i="1"/>
  <c r="E275" i="1"/>
  <c r="E271" i="1"/>
  <c r="D271" i="1"/>
  <c r="F279" i="1"/>
  <c r="F275" i="1"/>
  <c r="F271" i="1"/>
  <c r="D275" i="1"/>
  <c r="F277" i="1"/>
  <c r="F273" i="1"/>
  <c r="F268" i="1"/>
  <c r="F262" i="1"/>
  <c r="F256" i="1"/>
  <c r="D279" i="1"/>
  <c r="D277" i="1"/>
  <c r="F270" i="1"/>
  <c r="G268" i="1"/>
  <c r="E260" i="1"/>
  <c r="F274" i="1"/>
  <c r="G264" i="1"/>
  <c r="F278" i="1"/>
  <c r="D256" i="1"/>
  <c r="G274" i="1"/>
  <c r="D260" i="1"/>
  <c r="G256" i="1"/>
  <c r="F269" i="1"/>
  <c r="F257" i="1"/>
  <c r="E266" i="1"/>
  <c r="G262" i="1"/>
  <c r="D266" i="1"/>
  <c r="E273" i="1"/>
  <c r="D273" i="1"/>
  <c r="F263" i="1"/>
  <c r="G270" i="1"/>
  <c r="D254" i="1"/>
  <c r="E280" i="1"/>
  <c r="F260" i="1"/>
  <c r="E262" i="1"/>
  <c r="G273" i="1"/>
  <c r="G254" i="1"/>
  <c r="G277" i="1"/>
  <c r="G269" i="1"/>
  <c r="D262" i="1"/>
  <c r="G260" i="1"/>
  <c r="G257" i="1"/>
  <c r="G278" i="1"/>
  <c r="E269" i="1"/>
  <c r="E257" i="1"/>
  <c r="G263" i="1"/>
  <c r="F254" i="1"/>
  <c r="G266" i="1"/>
  <c r="E254" i="1"/>
  <c r="E268" i="1"/>
  <c r="D268" i="1"/>
  <c r="E263" i="1"/>
  <c r="E256" i="1"/>
  <c r="E277" i="1"/>
  <c r="D253" i="1"/>
  <c r="G255" i="1"/>
  <c r="G267" i="1"/>
  <c r="J211" i="1" l="1"/>
  <c r="I224" i="1"/>
  <c r="K210" i="1"/>
  <c r="L210" i="1" s="1"/>
  <c r="J244" i="1"/>
  <c r="I190" i="1"/>
  <c r="I189" i="1" s="1"/>
  <c r="K205" i="1"/>
  <c r="L205" i="1" s="1"/>
  <c r="F235" i="1"/>
  <c r="G235" i="1" s="1"/>
  <c r="J238" i="1"/>
  <c r="I197" i="1"/>
  <c r="J214" i="1"/>
  <c r="F230" i="1"/>
  <c r="G230" i="1" s="1"/>
  <c r="K200" i="1"/>
  <c r="L200" i="1" s="1"/>
  <c r="K211" i="1"/>
  <c r="L211" i="1" s="1"/>
  <c r="F219" i="1"/>
  <c r="G219" i="1" s="1"/>
  <c r="F199" i="1"/>
  <c r="G199" i="1" s="1"/>
  <c r="F200" i="1"/>
  <c r="G200" i="1" s="1"/>
  <c r="J217" i="1"/>
  <c r="K217" i="1" s="1"/>
  <c r="L217" i="1" s="1"/>
  <c r="F196" i="1"/>
  <c r="G196" i="1" s="1"/>
  <c r="J195" i="1"/>
  <c r="K195" i="1" s="1"/>
  <c r="L195" i="1" s="1"/>
  <c r="J237" i="1"/>
  <c r="K237" i="1" s="1"/>
  <c r="L237" i="1" s="1"/>
  <c r="I203" i="1"/>
  <c r="I206" i="1"/>
  <c r="I193" i="1"/>
  <c r="K235" i="1"/>
  <c r="L235" i="1" s="1"/>
  <c r="I233" i="1"/>
  <c r="K196" i="1"/>
  <c r="L196" i="1" s="1"/>
  <c r="K218" i="1"/>
  <c r="L218" i="1" s="1"/>
  <c r="I268" i="1"/>
  <c r="H268" i="1"/>
  <c r="J254" i="1"/>
  <c r="K254" i="1" s="1"/>
  <c r="I262" i="1"/>
  <c r="H262" i="1"/>
  <c r="J260" i="1"/>
  <c r="K260" i="1" s="1"/>
  <c r="I254" i="1"/>
  <c r="D216" i="1" s="1"/>
  <c r="J263" i="1"/>
  <c r="K263" i="1" s="1"/>
  <c r="H273" i="1"/>
  <c r="I273" i="1"/>
  <c r="D212" i="1" s="1"/>
  <c r="E212" i="1" s="1"/>
  <c r="I266" i="1"/>
  <c r="H266" i="1"/>
  <c r="J257" i="1"/>
  <c r="K257" i="1" s="1"/>
  <c r="J269" i="1"/>
  <c r="K269" i="1" s="1"/>
  <c r="I260" i="1"/>
  <c r="H260" i="1"/>
  <c r="I256" i="1"/>
  <c r="H256" i="1"/>
  <c r="I277" i="1"/>
  <c r="D209" i="1" s="1"/>
  <c r="E209" i="1" s="1"/>
  <c r="H277" i="1"/>
  <c r="I279" i="1"/>
  <c r="D242" i="1" s="1"/>
  <c r="E242" i="1" s="1"/>
  <c r="J256" i="1"/>
  <c r="K256" i="1" s="1"/>
  <c r="J262" i="1"/>
  <c r="K262" i="1" s="1"/>
  <c r="J268" i="1"/>
  <c r="K268" i="1" s="1"/>
  <c r="I275" i="1"/>
  <c r="D208" i="1" s="1"/>
  <c r="E208" i="1" s="1"/>
  <c r="I271" i="1"/>
  <c r="I257" i="1"/>
  <c r="H257" i="1"/>
  <c r="I263" i="1"/>
  <c r="H263" i="1"/>
  <c r="I269" i="1"/>
  <c r="H269" i="1"/>
  <c r="J266" i="1"/>
  <c r="K266" i="1" s="1"/>
  <c r="F246" i="1"/>
  <c r="G246" i="1" s="1"/>
  <c r="J246" i="1"/>
  <c r="K246" i="1" s="1"/>
  <c r="L246" i="1" s="1"/>
  <c r="J245" i="1"/>
  <c r="K245" i="1" s="1"/>
  <c r="L245" i="1" s="1"/>
  <c r="F245" i="1"/>
  <c r="G245" i="1" s="1"/>
  <c r="F243" i="1"/>
  <c r="G243" i="1" s="1"/>
  <c r="J243" i="1"/>
  <c r="K243" i="1" s="1"/>
  <c r="L243" i="1" s="1"/>
  <c r="K244" i="1"/>
  <c r="L244" i="1" s="1"/>
  <c r="J232" i="1"/>
  <c r="K232" i="1" s="1"/>
  <c r="L232" i="1" s="1"/>
  <c r="K214" i="1"/>
  <c r="L214" i="1" s="1"/>
  <c r="F227" i="1"/>
  <c r="G227" i="1" s="1"/>
  <c r="F218" i="1"/>
  <c r="G218" i="1" s="1"/>
  <c r="J201" i="1"/>
  <c r="K201" i="1" s="1"/>
  <c r="L201" i="1" s="1"/>
  <c r="F201" i="1"/>
  <c r="G201" i="1" s="1"/>
  <c r="F210" i="1"/>
  <c r="G210" i="1" s="1"/>
  <c r="J221" i="1"/>
  <c r="K221" i="1" s="1"/>
  <c r="L221" i="1" s="1"/>
  <c r="F205" i="1"/>
  <c r="G205" i="1" s="1"/>
  <c r="H254" i="1"/>
  <c r="H275" i="1"/>
  <c r="J220" i="1"/>
  <c r="K220" i="1" s="1"/>
  <c r="L220" i="1" s="1"/>
  <c r="F220" i="1"/>
  <c r="G220" i="1" s="1"/>
  <c r="K238" i="1"/>
  <c r="L238" i="1" s="1"/>
  <c r="C285" i="1"/>
  <c r="H271" i="1"/>
  <c r="F231" i="1"/>
  <c r="G231" i="1" s="1"/>
  <c r="J231" i="1"/>
  <c r="K231" i="1" s="1"/>
  <c r="L231" i="1" s="1"/>
  <c r="I239" i="1"/>
  <c r="H279" i="1"/>
  <c r="I228" i="1"/>
  <c r="I215" i="1"/>
  <c r="F236" i="1"/>
  <c r="G236" i="1" s="1"/>
  <c r="F280" i="1"/>
  <c r="D272" i="1"/>
  <c r="D252" i="1"/>
  <c r="E258" i="1"/>
  <c r="D278" i="1"/>
  <c r="E272" i="1"/>
  <c r="D265" i="1"/>
  <c r="F276" i="1"/>
  <c r="D258" i="1"/>
  <c r="F264" i="1"/>
  <c r="E259" i="1"/>
  <c r="D255" i="1"/>
  <c r="E278" i="1"/>
  <c r="F255" i="1"/>
  <c r="G259" i="1"/>
  <c r="G261" i="1"/>
  <c r="G280" i="1"/>
  <c r="E265" i="1"/>
  <c r="E270" i="1"/>
  <c r="F267" i="1"/>
  <c r="F265" i="1"/>
  <c r="G276" i="1"/>
  <c r="D276" i="1"/>
  <c r="F272" i="1"/>
  <c r="E276" i="1"/>
  <c r="E267" i="1"/>
  <c r="F259" i="1"/>
  <c r="E255" i="1"/>
  <c r="D259" i="1"/>
  <c r="G265" i="1"/>
  <c r="E274" i="1"/>
  <c r="E253" i="1"/>
  <c r="D267" i="1"/>
  <c r="D264" i="1"/>
  <c r="G253" i="1"/>
  <c r="G252" i="1"/>
  <c r="E264" i="1"/>
  <c r="E261" i="1"/>
  <c r="F253" i="1"/>
  <c r="F252" i="1"/>
  <c r="G258" i="1"/>
  <c r="D270" i="1"/>
  <c r="D261" i="1"/>
  <c r="F261" i="1"/>
  <c r="G272" i="1"/>
  <c r="E252" i="1"/>
  <c r="F258" i="1"/>
  <c r="D274" i="1"/>
  <c r="I247" i="1" l="1"/>
  <c r="D198" i="1"/>
  <c r="I274" i="1"/>
  <c r="D226" i="1" s="1"/>
  <c r="E226" i="1" s="1"/>
  <c r="H274" i="1"/>
  <c r="J258" i="1"/>
  <c r="K258" i="1" s="1"/>
  <c r="E285" i="1"/>
  <c r="J261" i="1"/>
  <c r="K261" i="1" s="1"/>
  <c r="I261" i="1"/>
  <c r="D229" i="1" s="1"/>
  <c r="H261" i="1"/>
  <c r="I270" i="1"/>
  <c r="D192" i="1" s="1"/>
  <c r="E192" i="1" s="1"/>
  <c r="H270" i="1"/>
  <c r="F285" i="1"/>
  <c r="J252" i="1"/>
  <c r="K252" i="1" s="1"/>
  <c r="J253" i="1"/>
  <c r="K253" i="1" s="1"/>
  <c r="G285" i="1"/>
  <c r="I264" i="1"/>
  <c r="D223" i="1" s="1"/>
  <c r="H264" i="1"/>
  <c r="I267" i="1"/>
  <c r="H267" i="1"/>
  <c r="I253" i="1"/>
  <c r="D191" i="1" s="1"/>
  <c r="H253" i="1"/>
  <c r="I259" i="1"/>
  <c r="D234" i="1" s="1"/>
  <c r="H259" i="1"/>
  <c r="J259" i="1"/>
  <c r="K259" i="1" s="1"/>
  <c r="I276" i="1"/>
  <c r="D213" i="1" s="1"/>
  <c r="E213" i="1" s="1"/>
  <c r="H276" i="1"/>
  <c r="J265" i="1"/>
  <c r="K265" i="1" s="1"/>
  <c r="J267" i="1"/>
  <c r="K267" i="1" s="1"/>
  <c r="H280" i="1"/>
  <c r="J255" i="1"/>
  <c r="K255" i="1" s="1"/>
  <c r="I255" i="1"/>
  <c r="D204" i="1" s="1"/>
  <c r="H255" i="1"/>
  <c r="J264" i="1"/>
  <c r="K264" i="1" s="1"/>
  <c r="I258" i="1"/>
  <c r="D207" i="1" s="1"/>
  <c r="H258" i="1"/>
  <c r="I265" i="1"/>
  <c r="D225" i="1" s="1"/>
  <c r="H265" i="1"/>
  <c r="I278" i="1"/>
  <c r="D240" i="1" s="1"/>
  <c r="H278" i="1"/>
  <c r="D285" i="1"/>
  <c r="H252" i="1"/>
  <c r="I252" i="1"/>
  <c r="I272" i="1"/>
  <c r="D202" i="1" s="1"/>
  <c r="E202" i="1" s="1"/>
  <c r="H272" i="1"/>
  <c r="I280" i="1"/>
  <c r="D241" i="1" s="1"/>
  <c r="E241" i="1" s="1"/>
  <c r="J242" i="1"/>
  <c r="K242" i="1" s="1"/>
  <c r="L242" i="1" s="1"/>
  <c r="F242" i="1"/>
  <c r="G242" i="1" s="1"/>
  <c r="F209" i="1"/>
  <c r="G209" i="1" s="1"/>
  <c r="J209" i="1"/>
  <c r="K209" i="1" s="1"/>
  <c r="L209" i="1" s="1"/>
  <c r="E216" i="1"/>
  <c r="D215" i="1"/>
  <c r="E215" i="1" s="1"/>
  <c r="F215" i="1" s="1"/>
  <c r="G215" i="1" s="1"/>
  <c r="F208" i="1"/>
  <c r="G208" i="1" s="1"/>
  <c r="J208" i="1"/>
  <c r="K208" i="1" s="1"/>
  <c r="L208" i="1" s="1"/>
  <c r="E198" i="1"/>
  <c r="D194" i="1"/>
  <c r="E194" i="1" s="1"/>
  <c r="J212" i="1"/>
  <c r="K212" i="1" s="1"/>
  <c r="L212" i="1" s="1"/>
  <c r="F212" i="1"/>
  <c r="G212" i="1" s="1"/>
  <c r="D197" i="1" l="1"/>
  <c r="E197" i="1" s="1"/>
  <c r="F197" i="1" s="1"/>
  <c r="G197" i="1" s="1"/>
  <c r="F202" i="1"/>
  <c r="G202" i="1" s="1"/>
  <c r="J202" i="1"/>
  <c r="K202" i="1" s="1"/>
  <c r="L202" i="1" s="1"/>
  <c r="D203" i="1"/>
  <c r="E203" i="1" s="1"/>
  <c r="F203" i="1" s="1"/>
  <c r="G203" i="1" s="1"/>
  <c r="E204" i="1"/>
  <c r="F241" i="1"/>
  <c r="G241" i="1" s="1"/>
  <c r="J241" i="1"/>
  <c r="K241" i="1" s="1"/>
  <c r="L241" i="1" s="1"/>
  <c r="F198" i="1"/>
  <c r="G198" i="1" s="1"/>
  <c r="J198" i="1"/>
  <c r="E225" i="1"/>
  <c r="D224" i="1"/>
  <c r="E224" i="1" s="1"/>
  <c r="F224" i="1" s="1"/>
  <c r="G224" i="1" s="1"/>
  <c r="D206" i="1"/>
  <c r="E206" i="1" s="1"/>
  <c r="F206" i="1" s="1"/>
  <c r="G206" i="1" s="1"/>
  <c r="E207" i="1"/>
  <c r="D228" i="1"/>
  <c r="E228" i="1" s="1"/>
  <c r="F228" i="1" s="1"/>
  <c r="G228" i="1" s="1"/>
  <c r="E229" i="1"/>
  <c r="J194" i="1"/>
  <c r="E193" i="1"/>
  <c r="F193" i="1" s="1"/>
  <c r="G193" i="1" s="1"/>
  <c r="F194" i="1"/>
  <c r="G194" i="1" s="1"/>
  <c r="H285" i="1"/>
  <c r="E240" i="1"/>
  <c r="D239" i="1"/>
  <c r="E239" i="1" s="1"/>
  <c r="F239" i="1" s="1"/>
  <c r="G239" i="1" s="1"/>
  <c r="J213" i="1"/>
  <c r="K213" i="1" s="1"/>
  <c r="L213" i="1" s="1"/>
  <c r="F213" i="1"/>
  <c r="G213" i="1" s="1"/>
  <c r="D233" i="1"/>
  <c r="E233" i="1" s="1"/>
  <c r="F233" i="1" s="1"/>
  <c r="G233" i="1" s="1"/>
  <c r="E234" i="1"/>
  <c r="D222" i="1"/>
  <c r="E222" i="1" s="1"/>
  <c r="F222" i="1" s="1"/>
  <c r="G222" i="1" s="1"/>
  <c r="E223" i="1"/>
  <c r="F216" i="1"/>
  <c r="G216" i="1" s="1"/>
  <c r="J216" i="1"/>
  <c r="J192" i="1"/>
  <c r="K192" i="1" s="1"/>
  <c r="L192" i="1" s="1"/>
  <c r="F192" i="1"/>
  <c r="G192" i="1" s="1"/>
  <c r="E191" i="1"/>
  <c r="D189" i="1"/>
  <c r="J226" i="1"/>
  <c r="K226" i="1" s="1"/>
  <c r="L226" i="1" s="1"/>
  <c r="F226" i="1"/>
  <c r="G226" i="1" s="1"/>
  <c r="J215" i="1" l="1"/>
  <c r="K215" i="1" s="1"/>
  <c r="L215" i="1" s="1"/>
  <c r="K216" i="1"/>
  <c r="L216" i="1" s="1"/>
  <c r="J204" i="1"/>
  <c r="F204" i="1"/>
  <c r="G204" i="1" s="1"/>
  <c r="J207" i="1"/>
  <c r="F207" i="1"/>
  <c r="G207" i="1" s="1"/>
  <c r="D247" i="1"/>
  <c r="E247" i="1" s="1"/>
  <c r="F247" i="1" s="1"/>
  <c r="G247" i="1" s="1"/>
  <c r="E189" i="1"/>
  <c r="F189" i="1" s="1"/>
  <c r="G189" i="1" s="1"/>
  <c r="J191" i="1"/>
  <c r="E190" i="1"/>
  <c r="F190" i="1" s="1"/>
  <c r="G190" i="1" s="1"/>
  <c r="F191" i="1"/>
  <c r="G191" i="1" s="1"/>
  <c r="J193" i="1"/>
  <c r="K193" i="1" s="1"/>
  <c r="L193" i="1" s="1"/>
  <c r="K194" i="1"/>
  <c r="L194" i="1" s="1"/>
  <c r="F225" i="1"/>
  <c r="G225" i="1" s="1"/>
  <c r="J225" i="1"/>
  <c r="F240" i="1"/>
  <c r="G240" i="1" s="1"/>
  <c r="J240" i="1"/>
  <c r="J223" i="1"/>
  <c r="F223" i="1"/>
  <c r="G223" i="1" s="1"/>
  <c r="J229" i="1"/>
  <c r="F229" i="1"/>
  <c r="G229" i="1" s="1"/>
  <c r="J234" i="1"/>
  <c r="F234" i="1"/>
  <c r="G234" i="1" s="1"/>
  <c r="K198" i="1"/>
  <c r="L198" i="1" s="1"/>
  <c r="J197" i="1"/>
  <c r="K197" i="1" s="1"/>
  <c r="L197" i="1" s="1"/>
  <c r="K234" i="1" l="1"/>
  <c r="L234" i="1" s="1"/>
  <c r="J233" i="1"/>
  <c r="K233" i="1" s="1"/>
  <c r="L233" i="1" s="1"/>
  <c r="K191" i="1"/>
  <c r="L191" i="1" s="1"/>
  <c r="J190" i="1"/>
  <c r="K223" i="1"/>
  <c r="L223" i="1" s="1"/>
  <c r="J222" i="1"/>
  <c r="K222" i="1" s="1"/>
  <c r="L222" i="1" s="1"/>
  <c r="J239" i="1"/>
  <c r="K239" i="1" s="1"/>
  <c r="L239" i="1" s="1"/>
  <c r="K240" i="1"/>
  <c r="L240" i="1" s="1"/>
  <c r="K225" i="1"/>
  <c r="L225" i="1" s="1"/>
  <c r="J224" i="1"/>
  <c r="K224" i="1" s="1"/>
  <c r="L224" i="1" s="1"/>
  <c r="K204" i="1"/>
  <c r="L204" i="1" s="1"/>
  <c r="J203" i="1"/>
  <c r="K203" i="1" s="1"/>
  <c r="L203" i="1" s="1"/>
  <c r="K229" i="1"/>
  <c r="L229" i="1" s="1"/>
  <c r="J228" i="1"/>
  <c r="K228" i="1" s="1"/>
  <c r="L228" i="1" s="1"/>
  <c r="K207" i="1"/>
  <c r="L207" i="1" s="1"/>
  <c r="J206" i="1"/>
  <c r="K206" i="1" s="1"/>
  <c r="L206" i="1" s="1"/>
  <c r="J189" i="1" l="1"/>
  <c r="K190" i="1"/>
  <c r="L190" i="1" s="1"/>
  <c r="K189" i="1" l="1"/>
  <c r="L189" i="1" s="1"/>
  <c r="J247" i="1"/>
  <c r="K247" i="1" s="1"/>
  <c r="L2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<sst xmlns="http://schemas.openxmlformats.org/spreadsheetml/2006/main" count="316" uniqueCount="164">
  <si>
    <t>Projection</t>
  </si>
  <si>
    <t>Sept</t>
  </si>
  <si>
    <t>Oct</t>
  </si>
  <si>
    <t>Nov</t>
  </si>
  <si>
    <t>Dec</t>
  </si>
  <si>
    <t>Jan</t>
  </si>
  <si>
    <t>Feb</t>
  </si>
  <si>
    <t>Mar</t>
  </si>
  <si>
    <t>Apr</t>
  </si>
  <si>
    <t>May</t>
  </si>
  <si>
    <t>June</t>
  </si>
  <si>
    <t>July</t>
  </si>
  <si>
    <t>Aug</t>
  </si>
  <si>
    <t>Location</t>
  </si>
  <si>
    <t>VP/Dir</t>
  </si>
  <si>
    <t>Start</t>
  </si>
  <si>
    <t xml:space="preserve"> Inc</t>
  </si>
  <si>
    <t>Target</t>
  </si>
  <si>
    <t>Delta target</t>
  </si>
  <si>
    <t>Branch</t>
  </si>
  <si>
    <t>WW</t>
  </si>
  <si>
    <t>Delta This Year B3</t>
  </si>
  <si>
    <t>DeltaNext Year B1</t>
  </si>
  <si>
    <t>Actual</t>
  </si>
  <si>
    <t>Sep</t>
  </si>
  <si>
    <t>Jun</t>
  </si>
  <si>
    <t>Jul</t>
  </si>
  <si>
    <t>2013 Inc</t>
  </si>
  <si>
    <t xml:space="preserve"> B1</t>
  </si>
  <si>
    <t>2014 Inc</t>
  </si>
  <si>
    <t>Total</t>
  </si>
  <si>
    <t>Summary</t>
  </si>
  <si>
    <t>Headcount</t>
  </si>
  <si>
    <t>FTE</t>
  </si>
  <si>
    <t>Organization</t>
  </si>
  <si>
    <t>∆ 2013</t>
  </si>
  <si>
    <t>2013 growth</t>
  </si>
  <si>
    <t>Test Systems</t>
  </si>
  <si>
    <t>R&amp;D WW</t>
  </si>
  <si>
    <t>+ pipeline</t>
  </si>
  <si>
    <t>+ open</t>
  </si>
  <si>
    <t>- pipeline</t>
  </si>
  <si>
    <t>- open</t>
  </si>
  <si>
    <t>2013 EOY</t>
  </si>
  <si>
    <t>Keep</t>
  </si>
  <si>
    <t>Budget</t>
  </si>
  <si>
    <t>(All)</t>
  </si>
  <si>
    <t>Sum of Prob</t>
  </si>
  <si>
    <t>Predicted Month</t>
  </si>
  <si>
    <t>HC Impact</t>
  </si>
  <si>
    <t>Status</t>
  </si>
  <si>
    <t>Grand Total</t>
  </si>
  <si>
    <t>Start Dates</t>
  </si>
  <si>
    <t>Month</t>
  </si>
  <si>
    <t>Weight</t>
  </si>
  <si>
    <t>FX</t>
  </si>
  <si>
    <t>Region</t>
  </si>
  <si>
    <t>Hyperion</t>
  </si>
  <si>
    <t>A</t>
  </si>
  <si>
    <t>r560</t>
  </si>
  <si>
    <t>B</t>
  </si>
  <si>
    <t>rHH</t>
  </si>
  <si>
    <t>C</t>
  </si>
  <si>
    <t>rRE</t>
  </si>
  <si>
    <t>D</t>
  </si>
  <si>
    <t>r511</t>
  </si>
  <si>
    <t>E</t>
  </si>
  <si>
    <t>rMM</t>
  </si>
  <si>
    <t>F</t>
  </si>
  <si>
    <t>r107</t>
  </si>
  <si>
    <t>G</t>
  </si>
  <si>
    <t>r777</t>
  </si>
  <si>
    <t>H</t>
  </si>
  <si>
    <t>r178</t>
  </si>
  <si>
    <t>I</t>
  </si>
  <si>
    <t>r776</t>
  </si>
  <si>
    <t>J</t>
  </si>
  <si>
    <t>r101</t>
  </si>
  <si>
    <t>K</t>
  </si>
  <si>
    <t>r719</t>
  </si>
  <si>
    <t>L</t>
  </si>
  <si>
    <t>M</t>
  </si>
  <si>
    <t>N</t>
  </si>
  <si>
    <t>O</t>
  </si>
  <si>
    <t>r790</t>
  </si>
  <si>
    <t>P</t>
  </si>
  <si>
    <t>r729</t>
  </si>
  <si>
    <t>Q</t>
  </si>
  <si>
    <t>r706</t>
  </si>
  <si>
    <t>R</t>
  </si>
  <si>
    <t>r751</t>
  </si>
  <si>
    <t>Role</t>
  </si>
  <si>
    <t>Salary</t>
  </si>
  <si>
    <t>Engineer/PE</t>
  </si>
  <si>
    <t>Regular</t>
  </si>
  <si>
    <t>Level</t>
  </si>
  <si>
    <t>Factor</t>
  </si>
  <si>
    <t>Gr Manager+</t>
  </si>
  <si>
    <t>New Grad</t>
  </si>
  <si>
    <t>Technician</t>
  </si>
  <si>
    <t>Experienced</t>
  </si>
  <si>
    <t>Writer</t>
  </si>
  <si>
    <t>Other</t>
  </si>
  <si>
    <t>Transaction Types</t>
  </si>
  <si>
    <t>Count</t>
  </si>
  <si>
    <t>Budget impact</t>
  </si>
  <si>
    <t>Budget code</t>
  </si>
  <si>
    <t>A (Addition-New req)</t>
  </si>
  <si>
    <t>New Hire</t>
  </si>
  <si>
    <t>R (Addition-Existing req)</t>
  </si>
  <si>
    <t>Open Requisition</t>
  </si>
  <si>
    <t>T (Known Attrition)</t>
  </si>
  <si>
    <t>T</t>
  </si>
  <si>
    <t>Planned Attrition</t>
  </si>
  <si>
    <t xml:space="preserve">B (Backfill for known attrition) </t>
  </si>
  <si>
    <t>ST (Statistical Attrition)</t>
  </si>
  <si>
    <t>ST</t>
  </si>
  <si>
    <t>SB (Statistical Backfill)</t>
  </si>
  <si>
    <t>SB</t>
  </si>
  <si>
    <t>C (Contract replacement)</t>
  </si>
  <si>
    <t>Discipline</t>
  </si>
  <si>
    <t>System</t>
  </si>
  <si>
    <t>R&amp;D-HW Analog</t>
  </si>
  <si>
    <t>R&amp;D-HW Digital</t>
  </si>
  <si>
    <t>R&amp;D-HW RF</t>
  </si>
  <si>
    <t>R&amp;D-HW Test</t>
  </si>
  <si>
    <t>R&amp;D-HW Other</t>
  </si>
  <si>
    <t>R&amp;D-SW Driver</t>
  </si>
  <si>
    <t>R&amp;D-SW App</t>
  </si>
  <si>
    <t>R&amp;D-SW Test</t>
  </si>
  <si>
    <t>R&amp;D-SW Other</t>
  </si>
  <si>
    <t>R&amp;D-ME</t>
  </si>
  <si>
    <t>R&amp;D-Writer</t>
  </si>
  <si>
    <t>R&amp;D-Other R&amp;D</t>
  </si>
  <si>
    <t>R&amp;D-Technician</t>
  </si>
  <si>
    <t>All-Business Analyst</t>
  </si>
  <si>
    <t>All-Manager</t>
  </si>
  <si>
    <t>All-Engineer</t>
  </si>
  <si>
    <t>Start Month</t>
  </si>
  <si>
    <t>Hire Date</t>
  </si>
  <si>
    <t>Event Type</t>
  </si>
  <si>
    <t>FT/PT</t>
  </si>
  <si>
    <t>Employee Type</t>
  </si>
  <si>
    <t>Pay Type</t>
  </si>
  <si>
    <t>Position</t>
  </si>
  <si>
    <t>1st</t>
  </si>
  <si>
    <t>Free Form (1, -1, 0.5, -0.5)</t>
  </si>
  <si>
    <t>Full Time</t>
  </si>
  <si>
    <t>Intern/Co-Op</t>
  </si>
  <si>
    <t>Exempt</t>
  </si>
  <si>
    <t>15th</t>
  </si>
  <si>
    <t>Part Time</t>
  </si>
  <si>
    <t>Non-exempt</t>
  </si>
  <si>
    <t>Q4</t>
  </si>
  <si>
    <t>TransferOut</t>
  </si>
  <si>
    <t>Temp</t>
  </si>
  <si>
    <t>TransferIn</t>
  </si>
  <si>
    <t>Contract</t>
  </si>
  <si>
    <t>Misc</t>
  </si>
  <si>
    <t>NIH Contract</t>
  </si>
  <si>
    <t>Maternity Out</t>
  </si>
  <si>
    <t>Maternity Return</t>
  </si>
  <si>
    <t>Leave of Absence</t>
  </si>
  <si>
    <t>Leave of Absence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</si>
</sst>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164" formatCode="[$-409]mmm\-yy;@"/>
    <numFmt numFmtId="165" formatCode="mm/dd/yy;@"/>
    <numFmt numFmtId="166" formatCode="m/d/yy;@"/>
    <numFmt numFmtId="167" formatCode="0.0%"/>
    <numFmt numFmtId="168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name val="Calibri"/>
      <scheme val="minor"/>
    </font>
    <font>
      <sz val="10"/>
      <name val="Arial"/>
      <family val="2"/>
    </font>
    <font>
      <sz val="9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BDAE7"/>
        <bgColor indexed="64"/>
      </patternFill>
    </fill>
    <fill>
      <patternFill patternType="solid">
        <fgColor rgb="FFFFFF96"/>
        <bgColor indexed="64"/>
      </patternFill>
    </fill>
  </fills>
  <borders count="10">
    <border>
      <left/>
      <right/>
      <top/>
      <bottom/>
      <diagonal/>
    </border>
    <border>
      <left style="thick">
        <color theme="4"/>
      </left>
      <right/>
      <top/>
      <bottom/>
      <diagonal/>
    </border>
    <border>
      <left/>
      <right/>
      <top style="thin">
        <color theme="4"/>
      </top>
      <bottom/>
      <diagonal/>
    </border>
    <border>
      <left style="thick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ck">
        <color theme="4"/>
      </right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3" fillId="3" borderId="2" xfId="0" applyFont="1" applyFill="1" applyBorder="1"/>
    <xf numFmtId="0" fontId="5" fillId="0" borderId="0" xfId="0" applyFont="1" applyAlignment="1">
      <alignment horizontal="left" indent="1"/>
    </xf>
    <xf numFmtId="0" fontId="6" fillId="0" borderId="0" xfId="0" applyFont="1"/>
    <xf numFmtId="0" fontId="3" fillId="0" borderId="1" xfId="0" applyFont="1" applyBorder="1"/>
    <xf numFmtId="0" fontId="6" fillId="3" borderId="0" xfId="0" applyFont="1" applyFill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2" fillId="3" borderId="2" xfId="0" applyFont="1" applyFill="1" applyBorder="1"/>
    <xf numFmtId="0" fontId="2" fillId="3" borderId="5" xfId="0" applyFont="1" applyFill="1" applyBorder="1"/>
    <xf numFmtId="1" fontId="3" fillId="0" borderId="2" xfId="0" applyNumberFormat="1" applyFont="1" applyBorder="1"/>
    <xf numFmtId="1" fontId="3" fillId="3" borderId="2" xfId="0" applyNumberFormat="1" applyFont="1" applyFill="1" applyBorder="1"/>
    <xf numFmtId="1" fontId="6" fillId="3" borderId="0" xfId="0" applyNumberFormat="1" applyFont="1" applyFill="1"/>
    <xf numFmtId="0" fontId="3" fillId="0" borderId="5" xfId="0" applyFont="1" applyBorder="1"/>
    <xf numFmtId="0" fontId="4" fillId="0" borderId="0" xfId="0" applyFont="1"/>
    <xf numFmtId="14" fontId="7" fillId="2" borderId="6" xfId="0" applyNumberFormat="1" applyFont="1" applyFill="1" applyBorder="1" applyAlignment="1">
      <alignment horizontal="left"/>
    </xf>
    <xf numFmtId="165" fontId="7" fillId="2" borderId="6" xfId="0" applyNumberFormat="1" applyFont="1" applyFill="1" applyBorder="1" applyAlignment="1">
      <alignment horizontal="right"/>
    </xf>
    <xf numFmtId="14" fontId="7" fillId="2" borderId="6" xfId="0" applyNumberFormat="1" applyFont="1" applyFill="1" applyBorder="1" applyAlignment="1">
      <alignment horizontal="right"/>
    </xf>
    <xf numFmtId="166" fontId="7" fillId="2" borderId="6" xfId="0" applyNumberFormat="1" applyFont="1" applyFill="1" applyBorder="1" applyAlignment="1">
      <alignment horizontal="right"/>
    </xf>
    <xf numFmtId="9" fontId="7" fillId="2" borderId="6" xfId="1" applyFont="1" applyFill="1" applyBorder="1" applyAlignment="1">
      <alignment horizontal="left"/>
    </xf>
    <xf numFmtId="0" fontId="8" fillId="0" borderId="0" xfId="0" applyFont="1"/>
    <xf numFmtId="0" fontId="2" fillId="2" borderId="0" xfId="0" applyFont="1" applyFill="1"/>
    <xf numFmtId="9" fontId="2" fillId="2" borderId="0" xfId="1" applyFont="1" applyFill="1" applyBorder="1"/>
    <xf numFmtId="0" fontId="9" fillId="0" borderId="0" xfId="0" applyFont="1"/>
    <xf numFmtId="0" fontId="10" fillId="0" borderId="0" xfId="0" applyFont="1" applyAlignment="1">
      <alignment horizontal="left" indent="1"/>
    </xf>
    <xf numFmtId="0" fontId="10" fillId="0" borderId="0" xfId="0" applyFont="1"/>
    <xf numFmtId="9" fontId="10" fillId="0" borderId="0" xfId="1" applyFont="1" applyFill="1"/>
    <xf numFmtId="0" fontId="11" fillId="0" borderId="0" xfId="0" applyFont="1" applyAlignment="1">
      <alignment horizontal="left" indent="2"/>
    </xf>
    <xf numFmtId="0" fontId="11" fillId="0" borderId="0" xfId="0" applyFont="1"/>
    <xf numFmtId="9" fontId="11" fillId="0" borderId="0" xfId="1" applyFont="1" applyFill="1"/>
    <xf numFmtId="0" fontId="11" fillId="5" borderId="0" xfId="0" applyFont="1" applyFill="1"/>
    <xf numFmtId="1" fontId="11" fillId="0" borderId="0" xfId="0" applyNumberFormat="1" applyFont="1"/>
    <xf numFmtId="1" fontId="2" fillId="2" borderId="0" xfId="0" applyNumberFormat="1" applyFont="1" applyFill="1"/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/>
    <xf numFmtId="9" fontId="2" fillId="2" borderId="4" xfId="1" applyFont="1" applyFill="1" applyBorder="1"/>
    <xf numFmtId="166" fontId="2" fillId="2" borderId="0" xfId="0" applyNumberFormat="1" applyFont="1" applyFill="1" applyAlignment="1">
      <alignment horizontal="right"/>
    </xf>
    <xf numFmtId="0" fontId="2" fillId="2" borderId="0" xfId="0" quotePrefix="1" applyFont="1" applyFill="1" applyAlignment="1">
      <alignment horizontal="right"/>
    </xf>
    <xf numFmtId="0" fontId="3" fillId="6" borderId="2" xfId="0" applyFont="1" applyFill="1" applyBorder="1"/>
    <xf numFmtId="0" fontId="3" fillId="7" borderId="2" xfId="0" applyFont="1" applyFill="1" applyBorder="1"/>
    <xf numFmtId="1" fontId="3" fillId="0" borderId="0" xfId="0" applyNumberFormat="1" applyFont="1"/>
    <xf numFmtId="167" fontId="3" fillId="0" borderId="0" xfId="1" applyNumberFormat="1" applyFont="1"/>
    <xf numFmtId="0" fontId="6" fillId="6" borderId="0" xfId="0" applyFont="1" applyFill="1"/>
    <xf numFmtId="0" fontId="6" fillId="7" borderId="0" xfId="0" applyFont="1" applyFill="1"/>
    <xf numFmtId="0" fontId="3" fillId="4" borderId="2" xfId="0" applyFont="1" applyFill="1" applyBorder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8" borderId="0" xfId="0" applyNumberFormat="1" applyFont="1" applyFill="1" applyAlignment="1">
      <alignment horizontal="right"/>
    </xf>
    <xf numFmtId="0" fontId="3" fillId="8" borderId="0" xfId="0" applyFont="1" applyFill="1"/>
    <xf numFmtId="0" fontId="12" fillId="0" borderId="0" xfId="0" applyFont="1"/>
    <xf numFmtId="0" fontId="12" fillId="0" borderId="0" xfId="0" applyFont="1" applyAlignment="1">
      <alignment horizontal="left"/>
    </xf>
    <xf numFmtId="1" fontId="6" fillId="0" borderId="0" xfId="0" applyNumberFormat="1" applyFont="1"/>
    <xf numFmtId="0" fontId="12" fillId="0" borderId="0" xfId="0" applyFont="1" applyAlignment="1">
      <alignment horizontal="right"/>
    </xf>
    <xf numFmtId="1" fontId="12" fillId="0" borderId="0" xfId="0" applyNumberFormat="1" applyFont="1"/>
    <xf numFmtId="0" fontId="12" fillId="0" borderId="0" xfId="0" pivotButton="1" applyFont="1"/>
    <xf numFmtId="164" fontId="3" fillId="0" borderId="0" xfId="0" applyNumberFormat="1" applyFo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11" fillId="0" borderId="0" xfId="2" applyFont="1"/>
    <xf numFmtId="42" fontId="3" fillId="0" borderId="0" xfId="0" applyNumberFormat="1" applyFont="1"/>
    <xf numFmtId="0" fontId="3" fillId="0" borderId="0" xfId="0" applyFont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/>
    <xf numFmtId="0" fontId="3" fillId="2" borderId="9" xfId="0" applyFont="1" applyFill="1" applyBorder="1" applyAlignment="1">
      <alignment horizontal="center"/>
    </xf>
    <xf numFmtId="1" fontId="14" fillId="0" borderId="0" xfId="0" applyNumberFormat="1" applyFont="1" applyProtection="1">
      <protection locked="0"/>
    </xf>
    <xf numFmtId="49" fontId="14" fillId="9" borderId="0" xfId="0" applyNumberFormat="1" applyFont="1" applyFill="1" applyAlignment="1">
      <alignment vertical="top"/>
    </xf>
    <xf numFmtId="1" fontId="14" fillId="10" borderId="0" xfId="0" applyNumberFormat="1" applyFont="1" applyFill="1" applyProtection="1">
      <protection locked="0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3">
    <cellStyle name="Normal" xfId="0" builtinId="0"/>
    <cellStyle name="Normal 25" xfId="2" xr:uid="{2CCBD6AB-5F16-473C-BE5A-6EB977EDA698}"/>
    <cellStyle name="Percent" xfId="1" builtinId="5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[$-409]mmm\-yy;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[$-409]mmm\-yy;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[$-409]mmm\-yy;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[$-409]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2" formatCode="_(&quot;$&quot;* #,##0_);_(&quot;$&quot;* \(#,##0\);_(&quot;$&quot;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z val="9"/>
      </font>
    </dxf>
    <dxf>
      <numFmt numFmtId="1" formatCode="0"/>
    </dxf>
    <dxf>
      <font>
        <name val="Calibri"/>
        <scheme val="minor"/>
      </font>
    </dxf>
    <dxf>
      <font>
        <sz val="9"/>
      </font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WW HC </a:t>
            </a:r>
          </a:p>
        </c:rich>
      </c:tx>
      <c:layout>
        <c:manualLayout>
          <c:xMode val="edge"/>
          <c:yMode val="edge"/>
          <c:x val="0.44623304439886174"/>
          <c:y val="4.195803271669340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5.5210927440795934E-2"/>
          <c:y val="2.0091988975935011E-2"/>
          <c:w val="0.70992885542422479"/>
          <c:h val="0.844372953396752"/>
        </c:manualLayout>
      </c:layout>
      <c:lineChart>
        <c:grouping val="standard"/>
        <c:varyColors val="0"/>
        <c:ser>
          <c:idx val="4"/>
          <c:order val="0"/>
          <c:tx>
            <c:strRef>
              <c:f>'[1]HC charts'!$A$110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pPr>
              <a:ln>
                <a:solidFill>
                  <a:schemeClr val="accent1"/>
                </a:solidFill>
              </a:ln>
            </c:spPr>
          </c:marker>
          <c:cat>
            <c:strRef>
              <c:f>('[1]HC charts'!$C$74:$F$74,'[1]HC charts'!$H$74:$S$74)</c:f>
              <c:strCache>
                <c:ptCount val="1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</c:v>
                </c:pt>
                <c:pt idx="12">
                  <c:v>Sept</c:v>
                </c:pt>
                <c:pt idx="13">
                  <c:v>Oct</c:v>
                </c:pt>
                <c:pt idx="14">
                  <c:v>Nov</c:v>
                </c:pt>
                <c:pt idx="15">
                  <c:v>Dec</c:v>
                </c:pt>
              </c:strCache>
            </c:strRef>
          </c:cat>
          <c:val>
            <c:numRef>
              <c:f>'[1]HC charts'!$C$110:$F$110</c:f>
              <c:numCache>
                <c:formatCode>General</c:formatCode>
                <c:ptCount val="4"/>
                <c:pt idx="0">
                  <c:v>2118.5</c:v>
                </c:pt>
                <c:pt idx="1">
                  <c:v>2122.5</c:v>
                </c:pt>
                <c:pt idx="2">
                  <c:v>2117.5</c:v>
                </c:pt>
                <c:pt idx="3">
                  <c:v>2110.5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7F-4D74-9CFC-2613EE7C8112}"/>
            </c:ext>
          </c:extLst>
        </c:ser>
        <c:ser>
          <c:idx val="0"/>
          <c:order val="1"/>
          <c:tx>
            <c:strRef>
              <c:f>'[1]HC charts'!$A$153</c:f>
              <c:strCache>
                <c:ptCount val="1"/>
                <c:pt idx="0">
                  <c:v> B1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('[1]HC charts'!$C$74:$F$74,'[1]HC charts'!$H$74:$S$74)</c:f>
              <c:strCache>
                <c:ptCount val="1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</c:v>
                </c:pt>
                <c:pt idx="12">
                  <c:v>Sept</c:v>
                </c:pt>
                <c:pt idx="13">
                  <c:v>Oct</c:v>
                </c:pt>
                <c:pt idx="14">
                  <c:v>Nov</c:v>
                </c:pt>
                <c:pt idx="15">
                  <c:v>Dec</c:v>
                </c:pt>
              </c:strCache>
            </c:strRef>
          </c:cat>
          <c:val>
            <c:numRef>
              <c:f>('[1]HC charts'!$C$188:$F$188,'[1]HC charts'!$H$188:$S$188)</c:f>
              <c:numCache>
                <c:formatCode>General</c:formatCode>
                <c:ptCount val="16"/>
                <c:pt idx="0">
                  <c:v>2109.5</c:v>
                </c:pt>
                <c:pt idx="1">
                  <c:v>2114.5</c:v>
                </c:pt>
                <c:pt idx="2">
                  <c:v>2108.5</c:v>
                </c:pt>
                <c:pt idx="3">
                  <c:v>2112.5</c:v>
                </c:pt>
                <c:pt idx="4">
                  <c:v>2120.5</c:v>
                </c:pt>
                <c:pt idx="5">
                  <c:v>2123.5</c:v>
                </c:pt>
                <c:pt idx="6">
                  <c:v>2120.5</c:v>
                </c:pt>
                <c:pt idx="7">
                  <c:v>2128.5</c:v>
                </c:pt>
                <c:pt idx="8">
                  <c:v>2115.5</c:v>
                </c:pt>
                <c:pt idx="9">
                  <c:v>2120.5</c:v>
                </c:pt>
                <c:pt idx="10">
                  <c:v>2132.5</c:v>
                </c:pt>
                <c:pt idx="11">
                  <c:v>2149.5</c:v>
                </c:pt>
                <c:pt idx="12">
                  <c:v>2144.5</c:v>
                </c:pt>
                <c:pt idx="13">
                  <c:v>2140.5</c:v>
                </c:pt>
                <c:pt idx="14">
                  <c:v>2134.5</c:v>
                </c:pt>
                <c:pt idx="15">
                  <c:v>2125.5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7F-4D74-9CFC-2613EE7C8112}"/>
            </c:ext>
          </c:extLst>
        </c:ser>
        <c:ser>
          <c:idx val="2"/>
          <c:order val="2"/>
          <c:tx>
            <c:strRef>
              <c:f>'[1]HC charts'!$A$116</c:f>
              <c:strCache>
                <c:ptCount val="1"/>
                <c:pt idx="0">
                  <c:v>Actual</c:v>
                </c:pt>
              </c:strCache>
            </c:strRef>
          </c:tx>
          <c:cat>
            <c:strRef>
              <c:f>('[1]HC charts'!$C$74:$F$74,'[1]HC charts'!$H$74:$S$74)</c:f>
              <c:strCache>
                <c:ptCount val="1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</c:v>
                </c:pt>
                <c:pt idx="12">
                  <c:v>Sept</c:v>
                </c:pt>
                <c:pt idx="13">
                  <c:v>Oct</c:v>
                </c:pt>
                <c:pt idx="14">
                  <c:v>Nov</c:v>
                </c:pt>
                <c:pt idx="15">
                  <c:v>Dec</c:v>
                </c:pt>
              </c:strCache>
            </c:strRef>
          </c:cat>
          <c:val>
            <c:numRef>
              <c:f>'[1]HC charts'!$C$151</c:f>
              <c:numCache>
                <c:formatCode>General</c:formatCode>
                <c:ptCount val="1"/>
                <c:pt idx="0">
                  <c:v>2109.5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7F-4D74-9CFC-2613EE7C8112}"/>
            </c:ext>
          </c:extLst>
        </c:ser>
        <c:ser>
          <c:idx val="3"/>
          <c:order val="3"/>
          <c:tx>
            <c:strRef>
              <c:f>'[1]HC charts'!$A$74</c:f>
              <c:strCache>
                <c:ptCount val="1"/>
                <c:pt idx="0">
                  <c:v>Projection</c:v>
                </c:pt>
              </c:strCache>
            </c:strRef>
          </c:tx>
          <c:cat>
            <c:strRef>
              <c:f>('[1]HC charts'!$C$74:$F$74,'[1]HC charts'!$H$74:$S$74)</c:f>
              <c:strCache>
                <c:ptCount val="1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</c:v>
                </c:pt>
                <c:pt idx="12">
                  <c:v>Sept</c:v>
                </c:pt>
                <c:pt idx="13">
                  <c:v>Oct</c:v>
                </c:pt>
                <c:pt idx="14">
                  <c:v>Nov</c:v>
                </c:pt>
                <c:pt idx="15">
                  <c:v>Dec</c:v>
                </c:pt>
              </c:strCache>
            </c:strRef>
          </c:cat>
          <c:val>
            <c:numRef>
              <c:f>('[1]HC charts'!$C$109:$F$109,'[1]HC charts'!$H$109:$S$109)</c:f>
              <c:numCache>
                <c:formatCode>General</c:formatCode>
                <c:ptCount val="16"/>
                <c:pt idx="0">
                  <c:v>2109.5</c:v>
                </c:pt>
                <c:pt idx="1">
                  <c:v>2110.5</c:v>
                </c:pt>
                <c:pt idx="2">
                  <c:v>2111.5</c:v>
                </c:pt>
                <c:pt idx="3">
                  <c:v>2112.5</c:v>
                </c:pt>
                <c:pt idx="4">
                  <c:v>2112.5</c:v>
                </c:pt>
                <c:pt idx="5">
                  <c:v>2112.5</c:v>
                </c:pt>
                <c:pt idx="6">
                  <c:v>2112.5</c:v>
                </c:pt>
                <c:pt idx="7">
                  <c:v>2112.5</c:v>
                </c:pt>
                <c:pt idx="8">
                  <c:v>2112.5</c:v>
                </c:pt>
                <c:pt idx="9">
                  <c:v>2112.5</c:v>
                </c:pt>
                <c:pt idx="10">
                  <c:v>2112.5</c:v>
                </c:pt>
                <c:pt idx="11">
                  <c:v>2112.5</c:v>
                </c:pt>
                <c:pt idx="12">
                  <c:v>2112.5</c:v>
                </c:pt>
                <c:pt idx="13">
                  <c:v>2112.5</c:v>
                </c:pt>
                <c:pt idx="14">
                  <c:v>2112.5</c:v>
                </c:pt>
                <c:pt idx="15">
                  <c:v>2112.5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7F-4D74-9CFC-2613EE7C8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022912"/>
        <c:axId val="100036992"/>
      </c:lineChart>
      <c:catAx>
        <c:axId val="1000229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100036992"/>
        <c:crosses val="autoZero"/>
        <c:auto val="1"/>
        <c:lblAlgn val="ctr"/>
        <c:lblOffset val="100"/>
        <c:noMultiLvlLbl val="0"/>
      </c:catAx>
      <c:valAx>
        <c:axId val="100036992"/>
        <c:scaling>
          <c:orientation val="minMax"/>
          <c:max val="2150"/>
          <c:min val="2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022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266554239241914"/>
          <c:y val="0.37880824237609007"/>
          <c:w val="0.13170120724491582"/>
          <c:h val="0.21315808159304478"/>
        </c:manualLayout>
      </c:layout>
      <c:overlay val="0"/>
    </c:legend>
    <c:plotVisOnly val="1"/>
    <c:dispBlanksAs val="gap"/>
    <c:showDLblsOverMax val="0"/>
  </c:chart>
  <c:printSettings>
    <c:headerFooter/>
    <c:pageMargins b="0.75000000000001665" l="0.70000000000000362" r="0.70000000000000362" t="0.750000000000016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</a:t>
            </a:r>
            <a:r>
              <a:rPr lang="en-US" baseline="0"/>
              <a:t> </a:t>
            </a:r>
            <a:r>
              <a:rPr lang="en-US"/>
              <a:t>HC </a:t>
            </a:r>
          </a:p>
        </c:rich>
      </c:tx>
      <c:layout>
        <c:manualLayout>
          <c:xMode val="edge"/>
          <c:yMode val="edge"/>
          <c:x val="0.44623304439886174"/>
          <c:y val="4.195803271669340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5.5210927440795934E-2"/>
          <c:y val="2.0091988975935011E-2"/>
          <c:w val="0.70992885542422479"/>
          <c:h val="0.844372953396752"/>
        </c:manualLayout>
      </c:layout>
      <c:lineChart>
        <c:grouping val="standard"/>
        <c:varyColors val="0"/>
        <c:ser>
          <c:idx val="0"/>
          <c:order val="1"/>
          <c:tx>
            <c:strRef>
              <c:f>'[1]HC charts'!$A$153</c:f>
              <c:strCache>
                <c:ptCount val="1"/>
                <c:pt idx="0">
                  <c:v> B1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('[1]HC charts'!$C$74:$F$74,'[1]HC charts'!$H$74:$S$74)</c:f>
              <c:strCache>
                <c:ptCount val="1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</c:v>
                </c:pt>
                <c:pt idx="12">
                  <c:v>Sept</c:v>
                </c:pt>
                <c:pt idx="13">
                  <c:v>Oct</c:v>
                </c:pt>
                <c:pt idx="14">
                  <c:v>Nov</c:v>
                </c:pt>
                <c:pt idx="15">
                  <c:v>Dec</c:v>
                </c:pt>
              </c:strCache>
            </c:strRef>
          </c:cat>
          <c:val>
            <c:numRef>
              <c:f>('[1]HC charts'!$C$155:$F$155,'[1]HC charts'!$H$155:$S$155)</c:f>
              <c:numCache>
                <c:formatCode>General</c:formatCode>
                <c:ptCount val="16"/>
                <c:pt idx="0">
                  <c:v>1359.5</c:v>
                </c:pt>
                <c:pt idx="1">
                  <c:v>1363.5</c:v>
                </c:pt>
                <c:pt idx="2">
                  <c:v>1358.5</c:v>
                </c:pt>
                <c:pt idx="3">
                  <c:v>1357.5</c:v>
                </c:pt>
                <c:pt idx="4">
                  <c:v>1365.5</c:v>
                </c:pt>
                <c:pt idx="5">
                  <c:v>1367.5</c:v>
                </c:pt>
                <c:pt idx="6">
                  <c:v>1368.5</c:v>
                </c:pt>
                <c:pt idx="7">
                  <c:v>1370.5</c:v>
                </c:pt>
                <c:pt idx="8">
                  <c:v>1361.5</c:v>
                </c:pt>
                <c:pt idx="9">
                  <c:v>1366.5</c:v>
                </c:pt>
                <c:pt idx="10">
                  <c:v>1376.5</c:v>
                </c:pt>
                <c:pt idx="11">
                  <c:v>1379.5</c:v>
                </c:pt>
                <c:pt idx="12">
                  <c:v>1379.5</c:v>
                </c:pt>
                <c:pt idx="13">
                  <c:v>1378.5</c:v>
                </c:pt>
                <c:pt idx="14">
                  <c:v>1374.5</c:v>
                </c:pt>
                <c:pt idx="15">
                  <c:v>1369.5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80-4943-B0EC-8E92B907D2E8}"/>
            </c:ext>
          </c:extLst>
        </c:ser>
        <c:ser>
          <c:idx val="2"/>
          <c:order val="2"/>
          <c:tx>
            <c:strRef>
              <c:f>'[1]HC charts'!$A$116</c:f>
              <c:strCache>
                <c:ptCount val="1"/>
                <c:pt idx="0">
                  <c:v>Actual</c:v>
                </c:pt>
              </c:strCache>
            </c:strRef>
          </c:tx>
          <c:cat>
            <c:strRef>
              <c:f>('[1]HC charts'!$C$74:$F$74,'[1]HC charts'!$H$74:$S$74)</c:f>
              <c:strCache>
                <c:ptCount val="1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</c:v>
                </c:pt>
                <c:pt idx="12">
                  <c:v>Sept</c:v>
                </c:pt>
                <c:pt idx="13">
                  <c:v>Oct</c:v>
                </c:pt>
                <c:pt idx="14">
                  <c:v>Nov</c:v>
                </c:pt>
                <c:pt idx="15">
                  <c:v>Dec</c:v>
                </c:pt>
              </c:strCache>
            </c:strRef>
          </c:cat>
          <c:val>
            <c:numRef>
              <c:f>'[1]HC charts'!$C$118</c:f>
              <c:numCache>
                <c:formatCode>General</c:formatCode>
                <c:ptCount val="1"/>
                <c:pt idx="0">
                  <c:v>1359.5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80-4943-B0EC-8E92B907D2E8}"/>
            </c:ext>
          </c:extLst>
        </c:ser>
        <c:ser>
          <c:idx val="3"/>
          <c:order val="3"/>
          <c:tx>
            <c:strRef>
              <c:f>'[1]HC charts'!$A$74</c:f>
              <c:strCache>
                <c:ptCount val="1"/>
                <c:pt idx="0">
                  <c:v>Projection</c:v>
                </c:pt>
              </c:strCache>
            </c:strRef>
          </c:tx>
          <c:cat>
            <c:strRef>
              <c:f>('[1]HC charts'!$C$74:$F$74,'[1]HC charts'!$H$74:$S$74)</c:f>
              <c:strCache>
                <c:ptCount val="1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</c:v>
                </c:pt>
                <c:pt idx="12">
                  <c:v>Sept</c:v>
                </c:pt>
                <c:pt idx="13">
                  <c:v>Oct</c:v>
                </c:pt>
                <c:pt idx="14">
                  <c:v>Nov</c:v>
                </c:pt>
                <c:pt idx="15">
                  <c:v>Dec</c:v>
                </c:pt>
              </c:strCache>
            </c:strRef>
          </c:cat>
          <c:val>
            <c:numRef>
              <c:f>('[1]HC charts'!$C$76:$F$76,'[1]HC charts'!$H$76:$S$76)</c:f>
              <c:numCache>
                <c:formatCode>General</c:formatCode>
                <c:ptCount val="16"/>
                <c:pt idx="0">
                  <c:v>1359.5</c:v>
                </c:pt>
                <c:pt idx="1">
                  <c:v>1359.5</c:v>
                </c:pt>
                <c:pt idx="2">
                  <c:v>1359.5</c:v>
                </c:pt>
                <c:pt idx="3">
                  <c:v>1359.5</c:v>
                </c:pt>
                <c:pt idx="4">
                  <c:v>1359.5</c:v>
                </c:pt>
                <c:pt idx="5">
                  <c:v>1359.5</c:v>
                </c:pt>
                <c:pt idx="6">
                  <c:v>1359.5</c:v>
                </c:pt>
                <c:pt idx="7">
                  <c:v>1359.5</c:v>
                </c:pt>
                <c:pt idx="8">
                  <c:v>1359.5</c:v>
                </c:pt>
                <c:pt idx="9">
                  <c:v>1359.5</c:v>
                </c:pt>
                <c:pt idx="10">
                  <c:v>1359.5</c:v>
                </c:pt>
                <c:pt idx="11">
                  <c:v>1359.5</c:v>
                </c:pt>
                <c:pt idx="12">
                  <c:v>1359.5</c:v>
                </c:pt>
                <c:pt idx="13">
                  <c:v>1359.5</c:v>
                </c:pt>
                <c:pt idx="14">
                  <c:v>1359.5</c:v>
                </c:pt>
                <c:pt idx="15">
                  <c:v>1359.5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80-4943-B0EC-8E92B907D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084352"/>
        <c:axId val="100098432"/>
        <c:extLst>
          <c:ext xmlns:c15="http://schemas.microsoft.com/office/drawing/2012/chart" uri="{02D57815-91ED-43cb-92C2-25804820EDAC}">
            <c15:filteredLineSeries>
              <c15:ser>
                <c:idx val="4"/>
                <c:order val="0"/>
                <c:tx>
                  <c:strRef>
                    <c:extLst>
                      <c:ext uri="{02D57815-91ED-43cb-92C2-25804820EDAC}">
                        <c15:formulaRef>
                          <c15:sqref>'[1]HC charts'!$A$110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>
                    <a:solidFill>
                      <a:schemeClr val="accent1"/>
                    </a:solidFill>
                  </a:ln>
                </c:spPr>
                <c:marker>
                  <c:spPr>
                    <a:ln>
                      <a:solidFill>
                        <a:schemeClr val="accent1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('[1]HC charts'!$C$74:$F$74,'[1]HC charts'!$H$74:$S$74)</c15:sqref>
                        </c15:formulaRef>
                      </c:ext>
                    </c:extLst>
                    <c:strCache>
                      <c:ptCount val="16"/>
                      <c:pt idx="0">
                        <c:v>Sept</c:v>
                      </c:pt>
                      <c:pt idx="1">
                        <c:v>Oct</c:v>
                      </c:pt>
                      <c:pt idx="2">
                        <c:v>Nov</c:v>
                      </c:pt>
                      <c:pt idx="3">
                        <c:v>Dec</c:v>
                      </c:pt>
                      <c:pt idx="4">
                        <c:v>Jan</c:v>
                      </c:pt>
                      <c:pt idx="5">
                        <c:v>Feb</c:v>
                      </c:pt>
                      <c:pt idx="6">
                        <c:v>Mar</c:v>
                      </c:pt>
                      <c:pt idx="7">
                        <c:v>Apr</c:v>
                      </c:pt>
                      <c:pt idx="8">
                        <c:v>May</c:v>
                      </c:pt>
                      <c:pt idx="9">
                        <c:v>June</c:v>
                      </c:pt>
                      <c:pt idx="10">
                        <c:v>July</c:v>
                      </c:pt>
                      <c:pt idx="11">
                        <c:v>Aug</c:v>
                      </c:pt>
                      <c:pt idx="12">
                        <c:v>Sept</c:v>
                      </c:pt>
                      <c:pt idx="13">
                        <c:v>Oct</c:v>
                      </c:pt>
                      <c:pt idx="14">
                        <c:v>Nov</c:v>
                      </c:pt>
                      <c:pt idx="15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'[1]HC charts'!$C$76:$F$76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1359.5</c:v>
                      </c:pt>
                      <c:pt idx="1">
                        <c:v>1359.5</c:v>
                      </c:pt>
                      <c:pt idx="2">
                        <c:v>1359.5</c:v>
                      </c:pt>
                      <c:pt idx="3">
                        <c:v>1359.5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680-4943-B0EC-8E92B907D2E8}"/>
                  </c:ext>
                </c:extLst>
              </c15:ser>
            </c15:filteredLineSeries>
          </c:ext>
        </c:extLst>
      </c:lineChart>
      <c:catAx>
        <c:axId val="1000843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100098432"/>
        <c:crosses val="autoZero"/>
        <c:auto val="1"/>
        <c:lblAlgn val="ctr"/>
        <c:lblOffset val="100"/>
        <c:noMultiLvlLbl val="0"/>
      </c:catAx>
      <c:valAx>
        <c:axId val="100098432"/>
        <c:scaling>
          <c:orientation val="minMax"/>
          <c:max val="1390"/>
          <c:min val="134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0843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266554239241914"/>
          <c:y val="0.37880824237609007"/>
          <c:w val="0.13170120724491582"/>
          <c:h val="0.21315808159304478"/>
        </c:manualLayout>
      </c:layout>
      <c:overlay val="0"/>
    </c:legend>
    <c:plotVisOnly val="1"/>
    <c:dispBlanksAs val="gap"/>
    <c:showDLblsOverMax val="0"/>
  </c:chart>
  <c:printSettings>
    <c:headerFooter/>
    <c:pageMargins b="0.75000000000001665" l="0.70000000000000362" r="0.70000000000000362" t="0.750000000000016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11</xdr:col>
      <xdr:colOff>208490</xdr:colOff>
      <xdr:row>26</xdr:row>
      <xdr:rowOff>118534</xdr:rowOff>
    </xdr:to>
    <xdr:graphicFrame macro="">
      <xdr:nvGraphicFramePr>
        <xdr:cNvPr id="2" name="Chart 1" descr=" +[@$A@_!']">
          <a:extLst>
            <a:ext uri="{FF2B5EF4-FFF2-40B4-BE49-F238E27FC236}">
              <a16:creationId xmlns:a16="http://schemas.microsoft.com/office/drawing/2014/main" id="{B285B0D8-DB18-49B3-837D-B1BC7C8645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4</xdr:row>
      <xdr:rowOff>0</xdr:rowOff>
    </xdr:from>
    <xdr:to>
      <xdr:col>24</xdr:col>
      <xdr:colOff>208490</xdr:colOff>
      <xdr:row>26</xdr:row>
      <xdr:rowOff>118534</xdr:rowOff>
    </xdr:to>
    <xdr:graphicFrame macro="">
      <xdr:nvGraphicFramePr>
        <xdr:cNvPr id="3" name="Chart 2" descr=" +[@$A@_!']">
          <a:extLst>
            <a:ext uri="{FF2B5EF4-FFF2-40B4-BE49-F238E27FC236}">
              <a16:creationId xmlns:a16="http://schemas.microsoft.com/office/drawing/2014/main" id="{F93070DA-B5C1-4BD0-B2A5-A19B6209F9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My%20Resume\Examples\WW%20Headcount%20Example.xlsx" TargetMode="External"/><Relationship Id="rId1" Type="http://schemas.openxmlformats.org/officeDocument/2006/relationships/externalLinkPath" Target="WW%20Headcount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C charts"/>
      <sheetName val="2014 HC (current)"/>
      <sheetName val="2014 HC (offsite)"/>
      <sheetName val="Distributions"/>
      <sheetName val="NIC Attrition"/>
      <sheetName val="NIC Hiring"/>
      <sheetName val="NIC Interns"/>
      <sheetName val="Lists"/>
      <sheetName val="Offsite slides"/>
      <sheetName val="2012 charts"/>
      <sheetName val="Hyperion"/>
      <sheetName val="H20131031"/>
    </sheetNames>
    <sheetDataSet>
      <sheetData sheetId="0">
        <row r="74">
          <cell r="A74" t="str">
            <v>Projection</v>
          </cell>
          <cell r="C74" t="str">
            <v>Sept</v>
          </cell>
          <cell r="D74" t="str">
            <v>Oct</v>
          </cell>
          <cell r="E74" t="str">
            <v>Nov</v>
          </cell>
          <cell r="F74" t="str">
            <v>Dec</v>
          </cell>
          <cell r="H74" t="str">
            <v>Jan</v>
          </cell>
          <cell r="I74" t="str">
            <v>Feb</v>
          </cell>
          <cell r="J74" t="str">
            <v>Mar</v>
          </cell>
          <cell r="K74" t="str">
            <v>Apr</v>
          </cell>
          <cell r="L74" t="str">
            <v>May</v>
          </cell>
          <cell r="M74" t="str">
            <v>June</v>
          </cell>
          <cell r="N74" t="str">
            <v>July</v>
          </cell>
          <cell r="O74" t="str">
            <v>Aug</v>
          </cell>
          <cell r="P74" t="str">
            <v>Sept</v>
          </cell>
          <cell r="Q74" t="str">
            <v>Oct</v>
          </cell>
          <cell r="R74" t="str">
            <v>Nov</v>
          </cell>
          <cell r="S74" t="str">
            <v>Dec</v>
          </cell>
        </row>
        <row r="76">
          <cell r="C76">
            <v>1359.5</v>
          </cell>
          <cell r="D76">
            <v>1359.5</v>
          </cell>
          <cell r="E76">
            <v>1359.5</v>
          </cell>
          <cell r="F76">
            <v>1359.5</v>
          </cell>
          <cell r="H76">
            <v>1359.5</v>
          </cell>
          <cell r="I76">
            <v>1359.5</v>
          </cell>
          <cell r="J76">
            <v>1359.5</v>
          </cell>
          <cell r="K76">
            <v>1359.5</v>
          </cell>
          <cell r="L76">
            <v>1359.5</v>
          </cell>
          <cell r="M76">
            <v>1359.5</v>
          </cell>
          <cell r="N76">
            <v>1359.5</v>
          </cell>
          <cell r="O76">
            <v>1359.5</v>
          </cell>
          <cell r="P76">
            <v>1359.5</v>
          </cell>
          <cell r="Q76">
            <v>1359.5</v>
          </cell>
          <cell r="R76">
            <v>1359.5</v>
          </cell>
          <cell r="S76">
            <v>1359.5</v>
          </cell>
        </row>
        <row r="109">
          <cell r="C109">
            <v>2109.5</v>
          </cell>
          <cell r="D109">
            <v>2110.5</v>
          </cell>
          <cell r="E109">
            <v>2111.5</v>
          </cell>
          <cell r="F109">
            <v>2112.5</v>
          </cell>
          <cell r="H109">
            <v>2112.5</v>
          </cell>
          <cell r="I109">
            <v>2112.5</v>
          </cell>
          <cell r="J109">
            <v>2112.5</v>
          </cell>
          <cell r="K109">
            <v>2112.5</v>
          </cell>
          <cell r="L109">
            <v>2112.5</v>
          </cell>
          <cell r="M109">
            <v>2112.5</v>
          </cell>
          <cell r="N109">
            <v>2112.5</v>
          </cell>
          <cell r="O109">
            <v>2112.5</v>
          </cell>
          <cell r="P109">
            <v>2112.5</v>
          </cell>
          <cell r="Q109">
            <v>2112.5</v>
          </cell>
          <cell r="R109">
            <v>2112.5</v>
          </cell>
          <cell r="S109">
            <v>2112.5</v>
          </cell>
        </row>
        <row r="110">
          <cell r="C110">
            <v>2118.5</v>
          </cell>
          <cell r="D110">
            <v>2122.5</v>
          </cell>
          <cell r="E110">
            <v>2117.5</v>
          </cell>
          <cell r="F110">
            <v>2110.5</v>
          </cell>
        </row>
        <row r="116">
          <cell r="A116" t="str">
            <v>Actual</v>
          </cell>
        </row>
        <row r="117">
          <cell r="A117" t="str">
            <v>Location</v>
          </cell>
          <cell r="B117" t="str">
            <v>VP/Dir</v>
          </cell>
          <cell r="C117" t="str">
            <v>Sep</v>
          </cell>
          <cell r="D117" t="str">
            <v>Oct</v>
          </cell>
          <cell r="E117" t="str">
            <v>Nov</v>
          </cell>
          <cell r="F117" t="str">
            <v>Dec</v>
          </cell>
          <cell r="G117" t="str">
            <v>Start</v>
          </cell>
          <cell r="H117" t="str">
            <v>Jan</v>
          </cell>
          <cell r="I117" t="str">
            <v>Feb</v>
          </cell>
          <cell r="J117" t="str">
            <v>Mar</v>
          </cell>
          <cell r="K117" t="str">
            <v>Apr</v>
          </cell>
          <cell r="L117" t="str">
            <v>May</v>
          </cell>
          <cell r="M117" t="str">
            <v>Jun</v>
          </cell>
          <cell r="N117" t="str">
            <v>Jul</v>
          </cell>
          <cell r="O117" t="str">
            <v>Aug</v>
          </cell>
          <cell r="P117" t="str">
            <v>Sep</v>
          </cell>
          <cell r="Q117" t="str">
            <v>Oct</v>
          </cell>
          <cell r="R117" t="str">
            <v>Nov</v>
          </cell>
          <cell r="S117" t="str">
            <v>Dec</v>
          </cell>
          <cell r="T117" t="str">
            <v>2013 Inc</v>
          </cell>
        </row>
        <row r="118">
          <cell r="B118" t="str">
            <v>Branch</v>
          </cell>
          <cell r="C118">
            <v>1359.5</v>
          </cell>
        </row>
        <row r="119">
          <cell r="C119">
            <v>156</v>
          </cell>
        </row>
        <row r="120">
          <cell r="C120">
            <v>103</v>
          </cell>
        </row>
        <row r="121">
          <cell r="C121">
            <v>110</v>
          </cell>
        </row>
        <row r="122">
          <cell r="C122">
            <v>91</v>
          </cell>
        </row>
        <row r="123">
          <cell r="C123">
            <v>18</v>
          </cell>
        </row>
        <row r="124">
          <cell r="C124">
            <v>289.5</v>
          </cell>
        </row>
        <row r="125">
          <cell r="C125">
            <v>37.5</v>
          </cell>
        </row>
        <row r="126">
          <cell r="C126">
            <v>1</v>
          </cell>
        </row>
        <row r="127">
          <cell r="C127">
            <v>64</v>
          </cell>
        </row>
        <row r="128">
          <cell r="C128">
            <v>48</v>
          </cell>
        </row>
        <row r="129">
          <cell r="C129">
            <v>12.5</v>
          </cell>
        </row>
        <row r="130">
          <cell r="C130">
            <v>145</v>
          </cell>
        </row>
        <row r="131">
          <cell r="C131">
            <v>26</v>
          </cell>
        </row>
        <row r="132">
          <cell r="C132">
            <v>63</v>
          </cell>
        </row>
        <row r="133">
          <cell r="C133">
            <v>48</v>
          </cell>
        </row>
        <row r="134">
          <cell r="C134">
            <v>140</v>
          </cell>
        </row>
        <row r="135">
          <cell r="C135">
            <v>7</v>
          </cell>
        </row>
        <row r="136">
          <cell r="B136" t="str">
            <v>Branch</v>
          </cell>
          <cell r="C136">
            <v>158</v>
          </cell>
        </row>
        <row r="137">
          <cell r="B137" t="str">
            <v>Branch</v>
          </cell>
          <cell r="C137">
            <v>138</v>
          </cell>
        </row>
        <row r="138">
          <cell r="B138" t="str">
            <v>Branch</v>
          </cell>
          <cell r="C138">
            <v>123</v>
          </cell>
        </row>
        <row r="139">
          <cell r="B139" t="str">
            <v>Branch</v>
          </cell>
          <cell r="C139">
            <v>44</v>
          </cell>
        </row>
        <row r="140">
          <cell r="B140" t="str">
            <v>Branch</v>
          </cell>
          <cell r="C140">
            <v>57</v>
          </cell>
        </row>
        <row r="141">
          <cell r="B141" t="str">
            <v>Branch</v>
          </cell>
          <cell r="C141">
            <v>48</v>
          </cell>
        </row>
        <row r="142">
          <cell r="B142" t="str">
            <v>Branch</v>
          </cell>
          <cell r="C142">
            <v>22</v>
          </cell>
        </row>
        <row r="143">
          <cell r="B143" t="str">
            <v>Branch</v>
          </cell>
          <cell r="C143">
            <v>3</v>
          </cell>
        </row>
        <row r="144">
          <cell r="B144" t="str">
            <v>Branch</v>
          </cell>
          <cell r="C144">
            <v>19</v>
          </cell>
        </row>
        <row r="145">
          <cell r="B145" t="str">
            <v>Branch</v>
          </cell>
          <cell r="C145">
            <v>2</v>
          </cell>
        </row>
        <row r="146">
          <cell r="B146" t="str">
            <v>Branch</v>
          </cell>
          <cell r="C146">
            <v>8</v>
          </cell>
        </row>
        <row r="147">
          <cell r="B147" t="str">
            <v>Branch</v>
          </cell>
          <cell r="C147">
            <v>25</v>
          </cell>
        </row>
        <row r="148">
          <cell r="B148" t="str">
            <v>Branch</v>
          </cell>
          <cell r="C148">
            <v>40.5</v>
          </cell>
        </row>
        <row r="149">
          <cell r="B149" t="str">
            <v>Branch</v>
          </cell>
          <cell r="C149">
            <v>34.5</v>
          </cell>
        </row>
        <row r="150">
          <cell r="B150" t="str">
            <v>Branch</v>
          </cell>
          <cell r="C150">
            <v>28</v>
          </cell>
        </row>
        <row r="151">
          <cell r="A151" t="str">
            <v>Actual</v>
          </cell>
          <cell r="B151" t="str">
            <v>WW</v>
          </cell>
          <cell r="C151">
            <v>2109.5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</row>
        <row r="153">
          <cell r="A153" t="str">
            <v xml:space="preserve"> B1</v>
          </cell>
        </row>
        <row r="155">
          <cell r="C155">
            <v>1359.5</v>
          </cell>
          <cell r="D155">
            <v>1363.5</v>
          </cell>
          <cell r="E155">
            <v>1358.5</v>
          </cell>
          <cell r="F155">
            <v>1357.5</v>
          </cell>
          <cell r="H155">
            <v>1365.5</v>
          </cell>
          <cell r="I155">
            <v>1367.5</v>
          </cell>
          <cell r="J155">
            <v>1368.5</v>
          </cell>
          <cell r="K155">
            <v>1370.5</v>
          </cell>
          <cell r="L155">
            <v>1361.5</v>
          </cell>
          <cell r="M155">
            <v>1366.5</v>
          </cell>
          <cell r="N155">
            <v>1376.5</v>
          </cell>
          <cell r="O155">
            <v>1379.5</v>
          </cell>
          <cell r="P155">
            <v>1379.5</v>
          </cell>
          <cell r="Q155">
            <v>1378.5</v>
          </cell>
          <cell r="R155">
            <v>1374.5</v>
          </cell>
          <cell r="S155">
            <v>1369.5</v>
          </cell>
        </row>
        <row r="188">
          <cell r="C188">
            <v>2109.5</v>
          </cell>
          <cell r="D188">
            <v>2114.5</v>
          </cell>
          <cell r="E188">
            <v>2108.5</v>
          </cell>
          <cell r="F188">
            <v>2112.5</v>
          </cell>
          <cell r="H188">
            <v>2120.5</v>
          </cell>
          <cell r="I188">
            <v>2123.5</v>
          </cell>
          <cell r="J188">
            <v>2120.5</v>
          </cell>
          <cell r="K188">
            <v>2128.5</v>
          </cell>
          <cell r="L188">
            <v>2115.5</v>
          </cell>
          <cell r="M188">
            <v>2120.5</v>
          </cell>
          <cell r="N188">
            <v>2132.5</v>
          </cell>
          <cell r="O188">
            <v>2149.5</v>
          </cell>
          <cell r="P188">
            <v>2144.5</v>
          </cell>
          <cell r="Q188">
            <v>2140.5</v>
          </cell>
          <cell r="R188">
            <v>2134.5</v>
          </cell>
          <cell r="S188">
            <v>2125.5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WW%20Headcount%20Exampl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 Giesen" refreshedDate="41582.343425462961" createdVersion="5" refreshedVersion="5" minRefreshableVersion="3" recordCount="450" xr:uid="{8BA744E6-84EE-419D-ADC1-7A6BC5125E8B}">
  <cacheSource type="worksheet">
    <worksheetSource name="HC" r:id="rId2"/>
  </cacheSource>
  <cacheFields count="33">
    <cacheField name="Area" numFmtId="0">
      <sharedItems containsBlank="1" count="20">
        <s v="Dr.T"/>
        <s v="Bellin"/>
        <s v="Poteet"/>
        <s v="Warntjes"/>
        <s v="Breyer"/>
        <s v="Marini"/>
        <s v="Odom"/>
        <s v="Bains"/>
        <s v="Lanagan"/>
        <s v="Gardner"/>
        <s v="Brauel"/>
        <s v="Sengupta"/>
        <s v="Sierer"/>
        <s v="Tang"/>
        <s v="Yong"/>
        <s v="Fuller"/>
        <m/>
        <s v="Hester" u="1"/>
        <s v="Canik" u="1"/>
        <s v="Marni" u="1"/>
      </sharedItems>
    </cacheField>
    <cacheField name="Location" numFmtId="0">
      <sharedItems containsBlank="1" count="10">
        <s v="NIC"/>
        <s v="EWB"/>
        <s v="NISH"/>
        <s v="NIB"/>
        <s v="Aachen"/>
        <s v="Penang"/>
        <s v="NIR"/>
        <s v="NIH"/>
        <m/>
        <s v="Ettus" u="1"/>
      </sharedItems>
    </cacheField>
    <cacheField name="Region" numFmtId="0">
      <sharedItems containsMixedTypes="1" containsNumber="1" containsInteger="1" minValue="101" maxValue="797"/>
    </cacheField>
    <cacheField name="Cost center" numFmtId="0">
      <sharedItems containsString="0" containsBlank="1" containsNumber="1" containsInteger="1" minValue="2010" maxValue="2991"/>
    </cacheField>
    <cacheField name="Pos #" numFmtId="0">
      <sharedItems containsString="0" containsBlank="1" containsNumber="1" containsInteger="1" minValue="225" maxValue="2060"/>
    </cacheField>
    <cacheField name="Budget ID" numFmtId="0">
      <sharedItems containsBlank="1"/>
    </cacheField>
    <cacheField name="Transaction" numFmtId="0">
      <sharedItems containsBlank="1" count="7">
        <s v="T (Known Attrition)"/>
        <s v="ST (Statistical Attrition)"/>
        <s v="B (Backfill for known attrition) "/>
        <s v="SB (Statistical Backfill)"/>
        <s v="A (Addition-New req)"/>
        <s v="R (Addition-Existing req)"/>
        <m/>
      </sharedItems>
    </cacheField>
    <cacheField name="Critical specialty?" numFmtId="0">
      <sharedItems containsNonDate="0" containsString="0" containsBlank="1"/>
    </cacheField>
    <cacheField name="Comment" numFmtId="0">
      <sharedItems containsBlank="1"/>
    </cacheField>
    <cacheField name="Discipline" numFmtId="0">
      <sharedItems containsBlank="1"/>
    </cacheField>
    <cacheField name="Role" numFmtId="0">
      <sharedItems containsBlank="1"/>
    </cacheField>
    <cacheField name="Experience Level" numFmtId="0">
      <sharedItems containsBlank="1"/>
    </cacheField>
    <cacheField name="Start Date" numFmtId="164">
      <sharedItems containsNonDate="0" containsDate="1" containsString="0" containsBlank="1" minDate="2013-10-15T00:00:00" maxDate="2014-12-16T00:00:00"/>
    </cacheField>
    <cacheField name="Salary (LC)" numFmtId="41">
      <sharedItems containsString="0" containsBlank="1" containsNumber="1" minValue="-4800000" maxValue="4900000"/>
    </cacheField>
    <cacheField name="Suggested salary (LC)" numFmtId="41">
      <sharedItems containsSemiMixedTypes="0" containsString="0" containsNumber="1" containsInteger="1" minValue="-1465000" maxValue="1465000"/>
    </cacheField>
    <cacheField name="Estimated $ impact" numFmtId="168">
      <sharedItems containsSemiMixedTypes="0" containsString="0" containsNumber="1" minValue="-237500" maxValue="125000"/>
    </cacheField>
    <cacheField name="Budget" numFmtId="0">
      <sharedItems containsBlank="1" count="3">
        <s v="13B3"/>
        <s v="14B1"/>
        <m/>
      </sharedItems>
    </cacheField>
    <cacheField name="Column1" numFmtId="0">
      <sharedItems containsNonDate="0" containsString="0" containsBlank="1"/>
    </cacheField>
    <cacheField name="CostCenter" numFmtId="0">
      <sharedItems containsString="0" containsBlank="1" containsNumber="1" containsInteger="1" minValue="2010" maxValue="2991"/>
    </cacheField>
    <cacheField name="Name" numFmtId="0">
      <sharedItems containsBlank="1"/>
    </cacheField>
    <cacheField name="Start date2" numFmtId="164">
      <sharedItems containsNonDate="0" containsDate="1" containsString="0" containsBlank="1" minDate="2013-10-01T00:00:00" maxDate="2014-08-15T00:00:00"/>
    </cacheField>
    <cacheField name="Remark" numFmtId="0">
      <sharedItems containsBlank="1"/>
    </cacheField>
    <cacheField name="Status" numFmtId="0">
      <sharedItems count="3">
        <s v="Pipeline"/>
        <s v="Open"/>
        <s v="Cancelled"/>
      </sharedItems>
    </cacheField>
    <cacheField name="Keep" numFmtId="0">
      <sharedItems containsSemiMixedTypes="0" containsString="0" containsNumber="1" containsInteger="1" minValue="0" maxValue="1" count="2">
        <n v="1"/>
        <n v="0" u="1"/>
      </sharedItems>
    </cacheField>
    <cacheField name="HC Impact" numFmtId="0">
      <sharedItems containsSemiMixedTypes="0" containsString="0" containsNumber="1" containsInteger="1" minValue="-1" maxValue="1" count="3">
        <n v="-1"/>
        <n v="1"/>
        <n v="0"/>
      </sharedItems>
    </cacheField>
    <cacheField name="Prob" numFmtId="0">
      <sharedItems containsSemiMixedTypes="0" containsString="0" containsNumber="1" containsInteger="1" minValue="-1" maxValue="1"/>
    </cacheField>
    <cacheField name="Planned Date" numFmtId="165">
      <sharedItems containsDate="1" containsMixedTypes="1" minDate="2013-10-01T00:00:00" maxDate="2014-12-16T00:00:00"/>
    </cacheField>
    <cacheField name="Predicted Date" numFmtId="165">
      <sharedItems containsDate="1" containsMixedTypes="1" minDate="2013-10-01T00:00:00" maxDate="2014-12-16T00:00:00"/>
    </cacheField>
    <cacheField name="Predicted Month" numFmtId="0">
      <sharedItems containsMixedTypes="1" containsNumber="1" containsInteger="1" minValue="-3" maxValue="12" count="16">
        <n v="-3"/>
        <n v="-2"/>
        <n v="6"/>
        <n v="3"/>
        <n v="8"/>
        <n v="5"/>
        <n v="-1"/>
        <n v="7"/>
        <n v="1"/>
        <n v="4"/>
        <n v="9"/>
        <n v="10"/>
        <n v="12"/>
        <n v="2"/>
        <n v="11"/>
        <s v=""/>
      </sharedItems>
    </cacheField>
    <cacheField name="Predicted Impact" numFmtId="3">
      <sharedItems containsSemiMixedTypes="0" containsString="0" containsNumber="1" minValue="-237500" maxValue="125000"/>
    </cacheField>
    <cacheField name="Hyperion code" numFmtId="3">
      <sharedItems/>
    </cacheField>
    <cacheField name="Hyperion budget" numFmtId="3">
      <sharedItems containsSemiMixedTypes="0" containsString="0" containsNumber="1" minValue="-237500" maxValue="125000"/>
    </cacheField>
    <cacheField name="Hyperion Delta" numFmtId="3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0">
  <r>
    <x v="0"/>
    <x v="0"/>
    <n v="101"/>
    <n v="2010"/>
    <n v="1604"/>
    <m/>
    <x v="0"/>
    <m/>
    <m/>
    <m/>
    <m/>
    <m/>
    <d v="2013-10-15T00:00:00"/>
    <n v="-190000"/>
    <n v="0"/>
    <n v="-237500"/>
    <x v="0"/>
    <m/>
    <n v="2010"/>
    <s v="Levi Murray"/>
    <m/>
    <m/>
    <x v="0"/>
    <x v="0"/>
    <x v="0"/>
    <n v="-1"/>
    <d v="2013-10-15T00:00:00"/>
    <d v="2013-10-15T00:00:00"/>
    <x v="0"/>
    <n v="-237500"/>
    <s v="FY14-r101-cc2010-EE1"/>
    <n v="-237500"/>
    <n v="0"/>
  </r>
  <r>
    <x v="1"/>
    <x v="0"/>
    <n v="101"/>
    <n v="2016"/>
    <n v="1119"/>
    <m/>
    <x v="1"/>
    <m/>
    <s v="Transfer: Shuhei Kazuma to RF"/>
    <s v="SW Other"/>
    <s v="Engineer/PE"/>
    <s v="Experienced"/>
    <d v="2013-11-15T00:00:00"/>
    <n v="-75000"/>
    <n v="-85000"/>
    <n v="-93750"/>
    <x v="0"/>
    <m/>
    <n v="2016"/>
    <s v="Shuhei Kazuma"/>
    <d v="2013-11-13T00:00:00"/>
    <s v="Shuehei Kazuma transferring to RF"/>
    <x v="0"/>
    <x v="0"/>
    <x v="0"/>
    <n v="-1"/>
    <d v="2013-11-13T00:00:00"/>
    <d v="2013-11-13T00:00:00"/>
    <x v="1"/>
    <n v="-93750"/>
    <s v="FY14-r101-cc2016-EE1"/>
    <n v="-93750"/>
    <n v="0"/>
  </r>
  <r>
    <x v="2"/>
    <x v="0"/>
    <n v="101"/>
    <n v="2025"/>
    <n v="1699"/>
    <s v=""/>
    <x v="0"/>
    <m/>
    <s v="Attrition:  Crystal Lehoski (Business Analyst)"/>
    <s v="Other"/>
    <s v="Other"/>
    <s v="Experienced"/>
    <d v="2013-10-15T00:00:00"/>
    <n v="-60000"/>
    <n v="-43000"/>
    <n v="-75000"/>
    <x v="0"/>
    <m/>
    <n v="2025"/>
    <s v="Crystal Lehoski"/>
    <d v="2013-10-01T00:00:00"/>
    <s v="left NI"/>
    <x v="0"/>
    <x v="0"/>
    <x v="0"/>
    <n v="-1"/>
    <d v="2013-10-01T00:00:00"/>
    <d v="2013-10-01T00:00:00"/>
    <x v="0"/>
    <n v="-75000"/>
    <s v="FY14-r101-cc2025-EE1"/>
    <n v="-75000"/>
    <n v="0"/>
  </r>
  <r>
    <x v="3"/>
    <x v="0"/>
    <n v="101"/>
    <n v="2032"/>
    <n v="1560"/>
    <s v="A13-101-2032-1560"/>
    <x v="2"/>
    <m/>
    <s v="Backfill for Tom Fletcher - 1598"/>
    <s v="SW Other"/>
    <s v="Technician"/>
    <s v="Experienced"/>
    <d v="2013-10-15T00:00:00"/>
    <n v="43000"/>
    <n v="43000"/>
    <n v="53750"/>
    <x v="0"/>
    <m/>
    <m/>
    <m/>
    <m/>
    <s v="Backfill for Tom Fletcher - 1598"/>
    <x v="1"/>
    <x v="0"/>
    <x v="1"/>
    <n v="1"/>
    <d v="2013-10-15T00:00:00"/>
    <d v="2013-10-15T00:00:00"/>
    <x v="0"/>
    <n v="53750"/>
    <s v="FY14-r101-cc2032-EE1"/>
    <n v="53750"/>
    <n v="0"/>
  </r>
  <r>
    <x v="3"/>
    <x v="0"/>
    <n v="101"/>
    <n v="2032"/>
    <n v="1613"/>
    <s v="A13-101-2032-1613"/>
    <x v="2"/>
    <m/>
    <s v="Backfill for Michael Beckon"/>
    <s v="Other"/>
    <s v="Engineer/PE"/>
    <s v="Experienced"/>
    <d v="2013-10-15T00:00:00"/>
    <n v="85000"/>
    <n v="85000"/>
    <n v="106250"/>
    <x v="0"/>
    <m/>
    <m/>
    <m/>
    <m/>
    <s v="backfill for Michael Beckon"/>
    <x v="1"/>
    <x v="0"/>
    <x v="1"/>
    <n v="1"/>
    <d v="2013-10-15T00:00:00"/>
    <d v="2013-10-15T00:00:00"/>
    <x v="0"/>
    <n v="106250"/>
    <s v="FY14-r101-cc2032-EE2"/>
    <n v="106250"/>
    <n v="0"/>
  </r>
  <r>
    <x v="4"/>
    <x v="0"/>
    <n v="101"/>
    <n v="2035"/>
    <n v="1851"/>
    <s v="SB14-101-2199-1851"/>
    <x v="3"/>
    <m/>
    <s v="Tech writer"/>
    <s v="Writer"/>
    <s v="Writer"/>
    <m/>
    <d v="2014-06-15T00:00:00"/>
    <n v="50000"/>
    <n v="0"/>
    <n v="34075.342465753427"/>
    <x v="1"/>
    <m/>
    <m/>
    <m/>
    <m/>
    <m/>
    <x v="1"/>
    <x v="0"/>
    <x v="1"/>
    <n v="1"/>
    <d v="2014-06-15T00:00:00"/>
    <d v="2014-06-15T00:00:00"/>
    <x v="2"/>
    <n v="34075.342465753427"/>
    <s v="FY14-r101-cc2035-EE1"/>
    <n v="34075.342465753427"/>
    <n v="0"/>
  </r>
  <r>
    <x v="4"/>
    <x v="0"/>
    <n v="101"/>
    <n v="2035"/>
    <n v="1758"/>
    <s v=""/>
    <x v="1"/>
    <m/>
    <s v="Tech writer"/>
    <s v="Writer"/>
    <s v="Writer"/>
    <m/>
    <d v="2014-06-15T00:00:00"/>
    <n v="-55000"/>
    <n v="0"/>
    <n v="-37482.876712328769"/>
    <x v="1"/>
    <m/>
    <m/>
    <m/>
    <m/>
    <m/>
    <x v="1"/>
    <x v="0"/>
    <x v="0"/>
    <n v="-1"/>
    <d v="2014-06-15T00:00:00"/>
    <d v="2014-06-15T00:00:00"/>
    <x v="2"/>
    <n v="-37482.876712328769"/>
    <s v="FY14-r101-cc2035-EE2"/>
    <n v="-37482.876712328769"/>
    <n v="0"/>
  </r>
  <r>
    <x v="5"/>
    <x v="0"/>
    <n v="101"/>
    <n v="2036"/>
    <n v="1712"/>
    <s v="A13-101-2036-1712"/>
    <x v="4"/>
    <m/>
    <s v="Conversion of contract to FT (budget neutral)"/>
    <s v="Writer"/>
    <s v="Writer"/>
    <s v="New Grad"/>
    <d v="2014-03-15T00:00:00"/>
    <n v="45000"/>
    <n v="45000"/>
    <n v="44845.890410958898"/>
    <x v="0"/>
    <m/>
    <n v="2036"/>
    <s v="Idan Englander"/>
    <d v="2014-03-01T00:00:00"/>
    <s v="Contract --&gt; FT (budget neutral)"/>
    <x v="0"/>
    <x v="0"/>
    <x v="1"/>
    <n v="1"/>
    <d v="2014-03-01T00:00:00"/>
    <d v="2014-03-01T00:00:00"/>
    <x v="3"/>
    <n v="47003.424657534248"/>
    <s v="FY14-r101-cc2036-EE1"/>
    <n v="47003.424657534248"/>
    <n v="0"/>
  </r>
  <r>
    <x v="5"/>
    <x v="0"/>
    <n v="101"/>
    <n v="2036"/>
    <n v="2058"/>
    <s v="SB14-101-2036-2058"/>
    <x v="3"/>
    <m/>
    <s v="Tech writer"/>
    <s v="Writer"/>
    <s v="Writer"/>
    <m/>
    <d v="2014-08-15T00:00:00"/>
    <n v="50000"/>
    <n v="0"/>
    <n v="23630.136986301372"/>
    <x v="1"/>
    <m/>
    <m/>
    <m/>
    <m/>
    <m/>
    <x v="1"/>
    <x v="0"/>
    <x v="1"/>
    <n v="1"/>
    <d v="2014-08-15T00:00:00"/>
    <d v="2014-08-15T00:00:00"/>
    <x v="4"/>
    <n v="23630.136986301372"/>
    <s v="FY14-r101-cc2036-EE2"/>
    <n v="23630.136986301372"/>
    <n v="0"/>
  </r>
  <r>
    <x v="5"/>
    <x v="0"/>
    <n v="101"/>
    <n v="2036"/>
    <n v="2057"/>
    <s v=""/>
    <x v="1"/>
    <m/>
    <s v="Tech writer"/>
    <s v="Writer"/>
    <s v="Writer"/>
    <m/>
    <d v="2014-05-15T00:00:00"/>
    <n v="-55000"/>
    <n v="0"/>
    <n v="-43321.917808219179"/>
    <x v="1"/>
    <m/>
    <m/>
    <m/>
    <m/>
    <m/>
    <x v="1"/>
    <x v="0"/>
    <x v="0"/>
    <n v="-1"/>
    <d v="2014-05-15T00:00:00"/>
    <d v="2014-05-15T00:00:00"/>
    <x v="5"/>
    <n v="-43321.917808219179"/>
    <s v="FY14-r101-cc2036-EE3"/>
    <n v="-43321.917808219179"/>
    <n v="0"/>
  </r>
  <r>
    <x v="3"/>
    <x v="0"/>
    <n v="101"/>
    <n v="2037"/>
    <n v="1320"/>
    <s v="A13-101-2037-1320"/>
    <x v="2"/>
    <m/>
    <s v="bacffill for pos 1319 (Ariadne Aberin)"/>
    <s v="Writer"/>
    <s v="Writer"/>
    <s v="New Grad"/>
    <d v="2013-10-15T00:00:00"/>
    <n v="45000"/>
    <n v="45000"/>
    <n v="56250"/>
    <x v="0"/>
    <m/>
    <n v="2037"/>
    <s v="Ariadne Aberin"/>
    <d v="2013-10-07T00:00:00"/>
    <s v="convert Regina backfill to writer"/>
    <x v="0"/>
    <x v="0"/>
    <x v="1"/>
    <n v="1"/>
    <d v="2013-10-07T00:00:00"/>
    <d v="2013-10-07T00:00:00"/>
    <x v="0"/>
    <n v="56250"/>
    <s v="FY14-r101-cc2037-EE1"/>
    <n v="56250"/>
    <n v="0"/>
  </r>
  <r>
    <x v="3"/>
    <x v="0"/>
    <n v="101"/>
    <n v="2037"/>
    <n v="2046"/>
    <s v="A13-101-2037-2046"/>
    <x v="2"/>
    <m/>
    <s v="Charles Yarbrough from DAQ"/>
    <s v="HW Analog"/>
    <s v="Engineer/PE"/>
    <s v="Experienced"/>
    <d v="2013-12-15T00:00:00"/>
    <n v="100000"/>
    <n v="85000"/>
    <n v="125000"/>
    <x v="0"/>
    <m/>
    <n v="2037"/>
    <s v="Charles Yarbrough"/>
    <d v="2013-12-15T00:00:00"/>
    <m/>
    <x v="0"/>
    <x v="0"/>
    <x v="1"/>
    <n v="1"/>
    <d v="2013-12-15T00:00:00"/>
    <d v="2013-12-15T00:00:00"/>
    <x v="6"/>
    <n v="125000"/>
    <s v="FY14-r101-cc2037-EE2"/>
    <n v="125000"/>
    <n v="0"/>
  </r>
  <r>
    <x v="6"/>
    <x v="0"/>
    <n v="101"/>
    <n v="2040"/>
    <n v="1863"/>
    <s v="SB14-101-2040-1863"/>
    <x v="3"/>
    <m/>
    <m/>
    <m/>
    <m/>
    <m/>
    <d v="2014-07-15T00:00:00"/>
    <n v="70833.333333333328"/>
    <n v="0"/>
    <n v="40996.004566210038"/>
    <x v="1"/>
    <m/>
    <m/>
    <m/>
    <m/>
    <m/>
    <x v="1"/>
    <x v="0"/>
    <x v="1"/>
    <n v="1"/>
    <d v="2014-07-15T00:00:00"/>
    <d v="2014-07-15T00:00:00"/>
    <x v="7"/>
    <n v="40996.004566210038"/>
    <s v="FY14-r101-cc2040-EE1"/>
    <n v="40996.004566210038"/>
    <n v="0"/>
  </r>
  <r>
    <x v="6"/>
    <x v="0"/>
    <n v="101"/>
    <n v="2040"/>
    <n v="1770"/>
    <s v=""/>
    <x v="1"/>
    <m/>
    <m/>
    <m/>
    <m/>
    <m/>
    <d v="2014-07-15T00:00:00"/>
    <n v="-82500"/>
    <n v="0"/>
    <n v="-47748.287671232873"/>
    <x v="1"/>
    <m/>
    <m/>
    <m/>
    <m/>
    <m/>
    <x v="1"/>
    <x v="0"/>
    <x v="0"/>
    <n v="-1"/>
    <d v="2014-07-15T00:00:00"/>
    <d v="2014-07-15T00:00:00"/>
    <x v="7"/>
    <n v="-47748.287671232873"/>
    <s v="FY14-r101-cc2040-EE2"/>
    <n v="-47748.287671232873"/>
    <n v="0"/>
  </r>
  <r>
    <x v="3"/>
    <x v="0"/>
    <n v="101"/>
    <n v="2042"/>
    <n v="1599"/>
    <s v="A13-101-2042-1599"/>
    <x v="2"/>
    <m/>
    <s v="Backfill for James Jones - 1597"/>
    <s v="HW Other"/>
    <s v="Technician"/>
    <s v="Experienced"/>
    <d v="2013-10-15T00:00:00"/>
    <n v="43000"/>
    <n v="43000"/>
    <n v="53750"/>
    <x v="0"/>
    <m/>
    <m/>
    <m/>
    <m/>
    <s v="Backfill for James Jones - 1597"/>
    <x v="1"/>
    <x v="0"/>
    <x v="1"/>
    <n v="1"/>
    <d v="2013-10-15T00:00:00"/>
    <d v="2013-10-15T00:00:00"/>
    <x v="0"/>
    <n v="53750"/>
    <s v="FY14-r101-cc2042-EE1"/>
    <n v="53750"/>
    <n v="0"/>
  </r>
  <r>
    <x v="3"/>
    <x v="0"/>
    <n v="101"/>
    <n v="2042"/>
    <n v="1678"/>
    <s v="A13-101-2042-1678"/>
    <x v="2"/>
    <m/>
    <s v="AE backfill for PSE"/>
    <s v="Other"/>
    <s v="Engineer/PE"/>
    <s v="New Grad"/>
    <d v="2013-12-15T00:00:00"/>
    <n v="70000"/>
    <n v="65000"/>
    <n v="87500"/>
    <x v="0"/>
    <m/>
    <n v="2042"/>
    <s v="AE transfer"/>
    <m/>
    <s v="Backfill Dave Thomson - AE "/>
    <x v="0"/>
    <x v="0"/>
    <x v="1"/>
    <n v="1"/>
    <d v="2013-12-15T00:00:00"/>
    <d v="2013-12-15T00:00:00"/>
    <x v="6"/>
    <n v="87500"/>
    <s v="FY14-r101-cc2042-EE2"/>
    <n v="87500"/>
    <n v="0"/>
  </r>
  <r>
    <x v="3"/>
    <x v="0"/>
    <n v="101"/>
    <n v="2042"/>
    <n v="1677"/>
    <s v=""/>
    <x v="0"/>
    <m/>
    <s v="PSE to sales"/>
    <s v="Other"/>
    <s v="Engineer/PE"/>
    <s v="New Grad"/>
    <d v="2013-11-15T00:00:00"/>
    <n v="-65000"/>
    <n v="-65000"/>
    <n v="-81250"/>
    <x v="0"/>
    <m/>
    <n v="2042"/>
    <s v="Dave Thompson"/>
    <m/>
    <s v="Transfer to Sales"/>
    <x v="0"/>
    <x v="0"/>
    <x v="0"/>
    <n v="-1"/>
    <d v="2013-11-15T00:00:00"/>
    <d v="2013-11-15T00:00:00"/>
    <x v="1"/>
    <n v="-81250"/>
    <s v="FY14-r101-cc2042-EE3"/>
    <n v="-81250"/>
    <n v="0"/>
  </r>
  <r>
    <x v="3"/>
    <x v="0"/>
    <n v="101"/>
    <n v="2042"/>
    <n v="2045"/>
    <s v=""/>
    <x v="0"/>
    <m/>
    <s v="Lauren Sjoboen to DAQ"/>
    <s v="HW Analog"/>
    <s v="Engineer/PE"/>
    <s v="Experienced"/>
    <d v="2013-12-15T00:00:00"/>
    <n v="-100000"/>
    <n v="-85000"/>
    <n v="-125000"/>
    <x v="0"/>
    <m/>
    <n v="2042"/>
    <s v="Lauren Sjoboen"/>
    <d v="2013-12-15T00:00:00"/>
    <m/>
    <x v="0"/>
    <x v="0"/>
    <x v="0"/>
    <n v="-1"/>
    <d v="2013-12-15T00:00:00"/>
    <d v="2013-12-15T00:00:00"/>
    <x v="6"/>
    <n v="-125000"/>
    <s v="FY14-r101-cc2042-EE4"/>
    <n v="-125000"/>
    <n v="0"/>
  </r>
  <r>
    <x v="2"/>
    <x v="0"/>
    <n v="101"/>
    <n v="2053"/>
    <n v="1674"/>
    <m/>
    <x v="0"/>
    <m/>
    <s v="Attrition: Paul Cason"/>
    <s v="HW Test"/>
    <s v="Engineer/PE"/>
    <s v="New Grad"/>
    <d v="2013-10-15T00:00:00"/>
    <n v="-65000"/>
    <n v="-65000"/>
    <n v="-81250"/>
    <x v="0"/>
    <m/>
    <n v="2053"/>
    <s v="Paul Cason"/>
    <d v="2013-10-01T00:00:00"/>
    <s v="leaving NI"/>
    <x v="0"/>
    <x v="0"/>
    <x v="0"/>
    <n v="-1"/>
    <d v="2013-10-01T00:00:00"/>
    <d v="2013-10-01T00:00:00"/>
    <x v="0"/>
    <n v="-81250"/>
    <s v="FY14-r101-cc2053-EE1"/>
    <n v="-81250"/>
    <n v="0"/>
  </r>
  <r>
    <x v="2"/>
    <x v="0"/>
    <n v="101"/>
    <n v="2053"/>
    <n v="1675"/>
    <m/>
    <x v="0"/>
    <m/>
    <s v="Attrition: Sridhar Kuppuswamy"/>
    <s v="HW Test"/>
    <s v="Engineer/PE"/>
    <s v="Experienced"/>
    <d v="2013-10-15T00:00:00"/>
    <n v="-85000"/>
    <n v="-85000"/>
    <n v="-106250"/>
    <x v="0"/>
    <m/>
    <n v="2053"/>
    <s v="Sridhar Kuppuswamy"/>
    <d v="2013-10-01T00:00:00"/>
    <s v="leaving NI"/>
    <x v="0"/>
    <x v="0"/>
    <x v="0"/>
    <n v="-1"/>
    <d v="2013-10-01T00:00:00"/>
    <d v="2013-10-01T00:00:00"/>
    <x v="0"/>
    <n v="-106250"/>
    <s v="FY14-r101-cc2053-EE2"/>
    <n v="-106250"/>
    <n v="0"/>
  </r>
  <r>
    <x v="1"/>
    <x v="0"/>
    <n v="101"/>
    <n v="2057"/>
    <n v="1114"/>
    <s v="SB13-101-2057-1114"/>
    <x v="3"/>
    <m/>
    <s v="AE transfer slot (allocated to TestStand)"/>
    <s v="SW App"/>
    <s v="Engineer/PE"/>
    <m/>
    <d v="2013-10-15T00:00:00"/>
    <n v="68000"/>
    <n v="0"/>
    <n v="85000"/>
    <x v="0"/>
    <m/>
    <n v="2655"/>
    <s v="Daniel English"/>
    <d v="2013-10-28T00:00:00"/>
    <s v="AE - 2013 ERD 17"/>
    <x v="0"/>
    <x v="0"/>
    <x v="1"/>
    <n v="1"/>
    <d v="2013-10-28T00:00:00"/>
    <d v="2013-10-28T00:00:00"/>
    <x v="0"/>
    <n v="85000"/>
    <s v="FY14-r101-cc2057-EE1"/>
    <n v="85000"/>
    <n v="0"/>
  </r>
  <r>
    <x v="1"/>
    <x v="0"/>
    <n v="101"/>
    <n v="2057"/>
    <n v="1823"/>
    <s v="SB14-101-2057-1823"/>
    <x v="3"/>
    <m/>
    <m/>
    <m/>
    <m/>
    <m/>
    <d v="2014-01-15T00:00:00"/>
    <n v="70833.333333333328"/>
    <n v="0"/>
    <n v="84902.968036529666"/>
    <x v="1"/>
    <m/>
    <m/>
    <m/>
    <m/>
    <m/>
    <x v="1"/>
    <x v="0"/>
    <x v="1"/>
    <n v="1"/>
    <d v="2014-01-15T00:00:00"/>
    <d v="2014-01-15T00:00:00"/>
    <x v="8"/>
    <n v="84902.968036529666"/>
    <s v="FY14-r101-cc2057-EE2"/>
    <n v="84902.968036529666"/>
    <n v="0"/>
  </r>
  <r>
    <x v="1"/>
    <x v="0"/>
    <n v="101"/>
    <n v="2057"/>
    <n v="1838"/>
    <s v="SB14-101-2057-1838"/>
    <x v="3"/>
    <m/>
    <m/>
    <m/>
    <m/>
    <m/>
    <d v="2014-04-15T00:00:00"/>
    <n v="70833.333333333328"/>
    <n v="0"/>
    <n v="63070.776255707751"/>
    <x v="1"/>
    <m/>
    <m/>
    <m/>
    <m/>
    <m/>
    <x v="1"/>
    <x v="0"/>
    <x v="1"/>
    <n v="1"/>
    <d v="2014-04-15T00:00:00"/>
    <d v="2014-04-15T00:00:00"/>
    <x v="9"/>
    <n v="63070.776255707751"/>
    <s v="FY14-r101-cc2057-EE3"/>
    <n v="63070.776255707751"/>
    <n v="0"/>
  </r>
  <r>
    <x v="1"/>
    <x v="0"/>
    <n v="101"/>
    <n v="2057"/>
    <n v="1852"/>
    <s v="SB14-101-2057-1852"/>
    <x v="3"/>
    <m/>
    <m/>
    <m/>
    <m/>
    <m/>
    <d v="2014-06-15T00:00:00"/>
    <n v="70833.333333333328"/>
    <n v="0"/>
    <n v="48273.401826484012"/>
    <x v="1"/>
    <m/>
    <m/>
    <m/>
    <m/>
    <m/>
    <x v="1"/>
    <x v="0"/>
    <x v="1"/>
    <n v="1"/>
    <d v="2014-06-15T00:00:00"/>
    <d v="2014-06-15T00:00:00"/>
    <x v="2"/>
    <n v="48273.401826484012"/>
    <s v="FY14-r101-cc2057-EE4"/>
    <n v="48273.401826484012"/>
    <n v="0"/>
  </r>
  <r>
    <x v="1"/>
    <x v="0"/>
    <n v="101"/>
    <n v="2057"/>
    <n v="1864"/>
    <s v="SB14-101-2057-1864"/>
    <x v="3"/>
    <m/>
    <m/>
    <m/>
    <m/>
    <m/>
    <d v="2014-07-15T00:00:00"/>
    <n v="70833.333333333328"/>
    <n v="0"/>
    <n v="40996.004566210038"/>
    <x v="1"/>
    <m/>
    <m/>
    <m/>
    <m/>
    <m/>
    <x v="1"/>
    <x v="0"/>
    <x v="1"/>
    <n v="1"/>
    <d v="2014-07-15T00:00:00"/>
    <d v="2014-07-15T00:00:00"/>
    <x v="7"/>
    <n v="40996.004566210038"/>
    <s v="FY14-r101-cc2057-EE5"/>
    <n v="40996.004566210038"/>
    <n v="0"/>
  </r>
  <r>
    <x v="1"/>
    <x v="0"/>
    <n v="101"/>
    <n v="2057"/>
    <n v="1875"/>
    <s v="SB14-101-2057-1875"/>
    <x v="3"/>
    <m/>
    <m/>
    <m/>
    <m/>
    <m/>
    <d v="2014-08-15T00:00:00"/>
    <n v="70833.333333333328"/>
    <n v="0"/>
    <n v="33476.027397260274"/>
    <x v="1"/>
    <m/>
    <m/>
    <m/>
    <m/>
    <m/>
    <x v="1"/>
    <x v="0"/>
    <x v="1"/>
    <n v="1"/>
    <d v="2014-08-15T00:00:00"/>
    <d v="2014-08-15T00:00:00"/>
    <x v="4"/>
    <n v="33476.027397260274"/>
    <s v="FY14-r101-cc2057-EE6"/>
    <n v="33476.027397260274"/>
    <n v="0"/>
  </r>
  <r>
    <x v="1"/>
    <x v="0"/>
    <n v="101"/>
    <n v="2057"/>
    <n v="1888"/>
    <s v="SB14-101-2057-1888"/>
    <x v="3"/>
    <m/>
    <m/>
    <m/>
    <m/>
    <m/>
    <d v="2014-09-15T00:00:00"/>
    <n v="70833.333333333328"/>
    <n v="0"/>
    <n v="25956.050228310502"/>
    <x v="1"/>
    <m/>
    <m/>
    <m/>
    <m/>
    <m/>
    <x v="1"/>
    <x v="0"/>
    <x v="1"/>
    <n v="1"/>
    <d v="2014-09-15T00:00:00"/>
    <d v="2014-09-15T00:00:00"/>
    <x v="10"/>
    <n v="25956.050228310502"/>
    <s v="FY14-r101-cc2057-EE7"/>
    <n v="25956.050228310502"/>
    <n v="0"/>
  </r>
  <r>
    <x v="1"/>
    <x v="0"/>
    <n v="101"/>
    <n v="2057"/>
    <n v="1899"/>
    <s v="SB14-101-2057-1899"/>
    <x v="3"/>
    <m/>
    <m/>
    <m/>
    <m/>
    <m/>
    <d v="2014-10-15T00:00:00"/>
    <n v="70833.333333333328"/>
    <n v="0"/>
    <n v="18678.652968036527"/>
    <x v="1"/>
    <m/>
    <m/>
    <m/>
    <m/>
    <m/>
    <x v="1"/>
    <x v="0"/>
    <x v="1"/>
    <n v="1"/>
    <d v="2014-10-15T00:00:00"/>
    <d v="2014-10-15T00:00:00"/>
    <x v="11"/>
    <n v="18678.652968036527"/>
    <s v="FY14-r101-cc2057-EE8"/>
    <n v="18678.652968036527"/>
    <n v="0"/>
  </r>
  <r>
    <x v="1"/>
    <x v="0"/>
    <n v="101"/>
    <n v="2057"/>
    <n v="1730"/>
    <s v=""/>
    <x v="1"/>
    <m/>
    <m/>
    <m/>
    <m/>
    <m/>
    <d v="2014-03-15T00:00:00"/>
    <n v="-82500"/>
    <n v="0"/>
    <n v="-82217.465753424651"/>
    <x v="1"/>
    <m/>
    <m/>
    <m/>
    <m/>
    <m/>
    <x v="1"/>
    <x v="0"/>
    <x v="0"/>
    <n v="-1"/>
    <d v="2014-03-15T00:00:00"/>
    <d v="2014-03-15T00:00:00"/>
    <x v="3"/>
    <n v="-82217.465753424651"/>
    <s v="FY14-r101-cc2057-EE9"/>
    <n v="-82217.465753424651"/>
    <n v="0"/>
  </r>
  <r>
    <x v="1"/>
    <x v="0"/>
    <n v="101"/>
    <n v="2057"/>
    <n v="1745"/>
    <s v=""/>
    <x v="1"/>
    <m/>
    <m/>
    <m/>
    <m/>
    <m/>
    <d v="2014-05-15T00:00:00"/>
    <n v="-82500"/>
    <n v="0"/>
    <n v="-64982.876712328762"/>
    <x v="1"/>
    <m/>
    <m/>
    <m/>
    <m/>
    <m/>
    <x v="1"/>
    <x v="0"/>
    <x v="0"/>
    <n v="-1"/>
    <d v="2014-05-15T00:00:00"/>
    <d v="2014-05-15T00:00:00"/>
    <x v="5"/>
    <n v="-64982.876712328762"/>
    <s v="FY14-r101-cc2057-EE10"/>
    <n v="-64982.876712328762"/>
    <n v="0"/>
  </r>
  <r>
    <x v="1"/>
    <x v="0"/>
    <n v="101"/>
    <n v="2057"/>
    <n v="1759"/>
    <s v=""/>
    <x v="1"/>
    <m/>
    <m/>
    <m/>
    <m/>
    <m/>
    <d v="2014-06-15T00:00:00"/>
    <n v="-82500"/>
    <n v="0"/>
    <n v="-56224.315068493146"/>
    <x v="1"/>
    <m/>
    <m/>
    <m/>
    <m/>
    <m/>
    <x v="1"/>
    <x v="0"/>
    <x v="0"/>
    <n v="-1"/>
    <d v="2014-06-15T00:00:00"/>
    <d v="2014-06-15T00:00:00"/>
    <x v="2"/>
    <n v="-56224.315068493146"/>
    <s v="FY14-r101-cc2057-EE11"/>
    <n v="-56224.315068493146"/>
    <n v="0"/>
  </r>
  <r>
    <x v="1"/>
    <x v="0"/>
    <n v="101"/>
    <n v="2057"/>
    <n v="1771"/>
    <s v=""/>
    <x v="1"/>
    <m/>
    <m/>
    <m/>
    <m/>
    <m/>
    <d v="2014-07-15T00:00:00"/>
    <n v="-82500"/>
    <n v="0"/>
    <n v="-47748.287671232873"/>
    <x v="1"/>
    <m/>
    <m/>
    <m/>
    <m/>
    <m/>
    <x v="1"/>
    <x v="0"/>
    <x v="0"/>
    <n v="-1"/>
    <d v="2014-07-15T00:00:00"/>
    <d v="2014-07-15T00:00:00"/>
    <x v="7"/>
    <n v="-47748.287671232873"/>
    <s v="FY14-r101-cc2057-EE12"/>
    <n v="-47748.287671232873"/>
    <n v="0"/>
  </r>
  <r>
    <x v="1"/>
    <x v="0"/>
    <n v="101"/>
    <n v="2057"/>
    <n v="1782"/>
    <s v=""/>
    <x v="1"/>
    <m/>
    <m/>
    <m/>
    <m/>
    <m/>
    <d v="2014-08-15T00:00:00"/>
    <n v="-82500"/>
    <n v="0"/>
    <n v="-38989.726027397257"/>
    <x v="1"/>
    <m/>
    <m/>
    <m/>
    <m/>
    <m/>
    <x v="1"/>
    <x v="0"/>
    <x v="0"/>
    <n v="-1"/>
    <d v="2014-08-15T00:00:00"/>
    <d v="2014-08-15T00:00:00"/>
    <x v="4"/>
    <n v="-38989.726027397257"/>
    <s v="FY14-r101-cc2057-EE13"/>
    <n v="-38989.726027397257"/>
    <n v="0"/>
  </r>
  <r>
    <x v="1"/>
    <x v="0"/>
    <n v="101"/>
    <n v="2057"/>
    <n v="1795"/>
    <s v=""/>
    <x v="1"/>
    <m/>
    <m/>
    <m/>
    <m/>
    <m/>
    <d v="2014-10-15T00:00:00"/>
    <n v="-82500"/>
    <n v="0"/>
    <n v="-21755.136986301368"/>
    <x v="1"/>
    <m/>
    <m/>
    <m/>
    <m/>
    <m/>
    <x v="1"/>
    <x v="0"/>
    <x v="0"/>
    <n v="-1"/>
    <d v="2014-10-15T00:00:00"/>
    <d v="2014-10-15T00:00:00"/>
    <x v="11"/>
    <n v="-21755.136986301368"/>
    <s v="FY14-r101-cc2057-EE14"/>
    <n v="-21755.136986301368"/>
    <n v="0"/>
  </r>
  <r>
    <x v="1"/>
    <x v="0"/>
    <n v="101"/>
    <n v="2057"/>
    <n v="1806"/>
    <s v=""/>
    <x v="1"/>
    <m/>
    <m/>
    <m/>
    <m/>
    <m/>
    <d v="2014-12-15T00:00:00"/>
    <n v="-82500"/>
    <n v="0"/>
    <n v="-4520.5479452054797"/>
    <x v="1"/>
    <m/>
    <m/>
    <m/>
    <m/>
    <m/>
    <x v="1"/>
    <x v="0"/>
    <x v="0"/>
    <n v="-1"/>
    <d v="2014-12-15T00:00:00"/>
    <d v="2014-12-15T00:00:00"/>
    <x v="12"/>
    <n v="-4520.5479452054797"/>
    <s v="FY14-r101-cc2057-EE15"/>
    <n v="-4520.5479452054797"/>
    <n v="0"/>
  </r>
  <r>
    <x v="1"/>
    <x v="0"/>
    <n v="101"/>
    <n v="2057"/>
    <n v="1680"/>
    <s v=""/>
    <x v="0"/>
    <m/>
    <s v="Additional B3 SB w/o backfill - 2"/>
    <s v="SW App"/>
    <s v="Engineer/PE"/>
    <m/>
    <d v="2013-11-15T00:00:00"/>
    <n v="-82500"/>
    <n v="0"/>
    <n v="-103125"/>
    <x v="0"/>
    <m/>
    <n v="2031"/>
    <s v="Kevin Buffington"/>
    <d v="2013-11-13T00:00:00"/>
    <m/>
    <x v="0"/>
    <x v="0"/>
    <x v="0"/>
    <n v="-1"/>
    <d v="2013-11-13T00:00:00"/>
    <d v="2013-11-13T00:00:00"/>
    <x v="1"/>
    <n v="-103125"/>
    <s v="FY14-r101-cc2057-EE16"/>
    <n v="-103125"/>
    <n v="0"/>
  </r>
  <r>
    <x v="5"/>
    <x v="0"/>
    <n v="101"/>
    <n v="2059"/>
    <n v="1862"/>
    <s v="SB14-101-2059-1862"/>
    <x v="3"/>
    <m/>
    <m/>
    <m/>
    <m/>
    <m/>
    <d v="2014-07-15T00:00:00"/>
    <n v="70833.333333333328"/>
    <n v="0"/>
    <n v="40996.004566210038"/>
    <x v="1"/>
    <m/>
    <m/>
    <m/>
    <m/>
    <m/>
    <x v="1"/>
    <x v="0"/>
    <x v="1"/>
    <n v="1"/>
    <d v="2014-07-15T00:00:00"/>
    <d v="2014-07-15T00:00:00"/>
    <x v="7"/>
    <n v="40996.004566210038"/>
    <s v="FY14-r101-cc2059-EE1"/>
    <n v="40996.004566210038"/>
    <n v="0"/>
  </r>
  <r>
    <x v="5"/>
    <x v="0"/>
    <n v="101"/>
    <n v="2059"/>
    <n v="1769"/>
    <s v=""/>
    <x v="1"/>
    <m/>
    <m/>
    <m/>
    <m/>
    <m/>
    <d v="2014-07-15T00:00:00"/>
    <n v="-82500"/>
    <n v="0"/>
    <n v="-47748.287671232873"/>
    <x v="1"/>
    <m/>
    <m/>
    <m/>
    <m/>
    <m/>
    <x v="1"/>
    <x v="0"/>
    <x v="0"/>
    <n v="-1"/>
    <d v="2014-07-15T00:00:00"/>
    <d v="2014-07-15T00:00:00"/>
    <x v="7"/>
    <n v="-47748.287671232873"/>
    <s v="FY14-r101-cc2059-EE2"/>
    <n v="-47748.287671232873"/>
    <n v="0"/>
  </r>
  <r>
    <x v="7"/>
    <x v="0"/>
    <n v="101"/>
    <n v="2079"/>
    <n v="1820"/>
    <s v="SB14-101-2079-1820"/>
    <x v="3"/>
    <m/>
    <m/>
    <m/>
    <m/>
    <m/>
    <d v="2014-01-15T00:00:00"/>
    <n v="70833.333333333328"/>
    <n v="0"/>
    <n v="84902.968036529666"/>
    <x v="1"/>
    <m/>
    <m/>
    <m/>
    <m/>
    <m/>
    <x v="1"/>
    <x v="0"/>
    <x v="1"/>
    <n v="1"/>
    <d v="2014-01-15T00:00:00"/>
    <d v="2014-01-15T00:00:00"/>
    <x v="8"/>
    <n v="84902.968036529666"/>
    <s v="FY14-r101-cc2079-EE1"/>
    <n v="84902.968036529666"/>
    <n v="0"/>
  </r>
  <r>
    <x v="7"/>
    <x v="0"/>
    <n v="101"/>
    <n v="2079"/>
    <n v="1833"/>
    <s v="SB14-101-2079-1833"/>
    <x v="3"/>
    <m/>
    <m/>
    <m/>
    <m/>
    <m/>
    <d v="2014-03-15T00:00:00"/>
    <n v="70833.333333333328"/>
    <n v="0"/>
    <n v="70590.753424657523"/>
    <x v="1"/>
    <m/>
    <m/>
    <m/>
    <m/>
    <m/>
    <x v="1"/>
    <x v="0"/>
    <x v="1"/>
    <n v="1"/>
    <d v="2014-03-15T00:00:00"/>
    <d v="2014-03-15T00:00:00"/>
    <x v="3"/>
    <n v="70590.753424657523"/>
    <s v="FY14-r101-cc2079-EE2"/>
    <n v="70590.753424657523"/>
    <n v="0"/>
  </r>
  <r>
    <x v="7"/>
    <x v="0"/>
    <n v="101"/>
    <n v="2079"/>
    <n v="1871"/>
    <s v="SB14-101-2079-1871"/>
    <x v="3"/>
    <m/>
    <m/>
    <m/>
    <m/>
    <m/>
    <d v="2014-07-15T00:00:00"/>
    <n v="70833.333333333328"/>
    <n v="0"/>
    <n v="40996.004566210038"/>
    <x v="1"/>
    <m/>
    <m/>
    <m/>
    <m/>
    <m/>
    <x v="1"/>
    <x v="0"/>
    <x v="1"/>
    <n v="1"/>
    <d v="2014-07-15T00:00:00"/>
    <d v="2014-07-15T00:00:00"/>
    <x v="7"/>
    <n v="40996.004566210038"/>
    <s v="FY14-r101-cc2079-EE3"/>
    <n v="40996.004566210038"/>
    <n v="0"/>
  </r>
  <r>
    <x v="7"/>
    <x v="0"/>
    <n v="101"/>
    <n v="2079"/>
    <n v="1895"/>
    <s v="SB14-101-2079-1895"/>
    <x v="3"/>
    <m/>
    <m/>
    <m/>
    <m/>
    <m/>
    <d v="2014-10-15T00:00:00"/>
    <n v="70833.333333333328"/>
    <n v="0"/>
    <n v="18678.652968036527"/>
    <x v="1"/>
    <m/>
    <m/>
    <m/>
    <m/>
    <m/>
    <x v="1"/>
    <x v="0"/>
    <x v="1"/>
    <n v="1"/>
    <d v="2014-10-15T00:00:00"/>
    <d v="2014-10-15T00:00:00"/>
    <x v="11"/>
    <n v="18678.652968036527"/>
    <s v="FY14-r101-cc2079-EE4"/>
    <n v="18678.652968036527"/>
    <n v="0"/>
  </r>
  <r>
    <x v="7"/>
    <x v="0"/>
    <n v="101"/>
    <n v="2079"/>
    <n v="1721"/>
    <s v=""/>
    <x v="1"/>
    <m/>
    <s v="Test attrit 1 w/o backfill --&gt; Core Measurement"/>
    <m/>
    <m/>
    <m/>
    <d v="2014-01-15T00:00:00"/>
    <n v="-82500"/>
    <n v="0"/>
    <n v="-98886.986301369863"/>
    <x v="1"/>
    <m/>
    <m/>
    <m/>
    <m/>
    <m/>
    <x v="1"/>
    <x v="0"/>
    <x v="0"/>
    <n v="-1"/>
    <d v="2014-01-15T00:00:00"/>
    <d v="2014-01-15T00:00:00"/>
    <x v="8"/>
    <n v="-98886.986301369863"/>
    <s v="FY14-r101-cc2079-EE5"/>
    <n v="-98886.986301369863"/>
    <n v="0"/>
  </r>
  <r>
    <x v="7"/>
    <x v="0"/>
    <n v="101"/>
    <n v="2079"/>
    <n v="1727"/>
    <s v=""/>
    <x v="1"/>
    <m/>
    <m/>
    <m/>
    <m/>
    <m/>
    <d v="2014-02-15T00:00:00"/>
    <n v="-82500"/>
    <n v="0"/>
    <n v="-90128.42465753424"/>
    <x v="1"/>
    <m/>
    <m/>
    <m/>
    <m/>
    <m/>
    <x v="1"/>
    <x v="0"/>
    <x v="0"/>
    <n v="-1"/>
    <d v="2014-02-15T00:00:00"/>
    <d v="2014-02-15T00:00:00"/>
    <x v="13"/>
    <n v="-90128.42465753424"/>
    <s v="FY14-r101-cc2079-EE6"/>
    <n v="-90128.42465753424"/>
    <n v="0"/>
  </r>
  <r>
    <x v="7"/>
    <x v="0"/>
    <n v="101"/>
    <n v="2079"/>
    <n v="1732"/>
    <s v=""/>
    <x v="1"/>
    <m/>
    <s v="Test attrit 2 w/o backfill --&gt; Embedded"/>
    <m/>
    <m/>
    <m/>
    <d v="2014-03-15T00:00:00"/>
    <n v="-82500"/>
    <n v="0"/>
    <n v="-82217.465753424651"/>
    <x v="1"/>
    <m/>
    <m/>
    <m/>
    <m/>
    <m/>
    <x v="1"/>
    <x v="0"/>
    <x v="0"/>
    <n v="-1"/>
    <d v="2014-03-15T00:00:00"/>
    <d v="2014-03-15T00:00:00"/>
    <x v="3"/>
    <n v="-82217.465753424651"/>
    <s v="FY14-r101-cc2079-EE7"/>
    <n v="-82217.465753424651"/>
    <n v="0"/>
  </r>
  <r>
    <x v="7"/>
    <x v="0"/>
    <n v="101"/>
    <n v="2079"/>
    <n v="1740"/>
    <s v=""/>
    <x v="1"/>
    <m/>
    <m/>
    <m/>
    <m/>
    <m/>
    <d v="2014-05-15T00:00:00"/>
    <n v="-82500"/>
    <n v="0"/>
    <n v="-64982.876712328762"/>
    <x v="1"/>
    <m/>
    <m/>
    <m/>
    <m/>
    <m/>
    <x v="1"/>
    <x v="0"/>
    <x v="0"/>
    <n v="-1"/>
    <d v="2014-05-15T00:00:00"/>
    <d v="2014-05-15T00:00:00"/>
    <x v="5"/>
    <n v="-64982.876712328762"/>
    <s v="FY14-r101-cc2079-EE8"/>
    <n v="-64982.876712328762"/>
    <n v="0"/>
  </r>
  <r>
    <x v="7"/>
    <x v="0"/>
    <n v="101"/>
    <n v="2079"/>
    <n v="1754"/>
    <s v=""/>
    <x v="1"/>
    <m/>
    <s v="Test attrit 3 w/o backfill --&gt; Embedded"/>
    <m/>
    <m/>
    <m/>
    <d v="2014-06-15T00:00:00"/>
    <n v="-82500"/>
    <n v="0"/>
    <n v="-56224.315068493146"/>
    <x v="1"/>
    <m/>
    <m/>
    <m/>
    <m/>
    <m/>
    <x v="1"/>
    <x v="0"/>
    <x v="0"/>
    <n v="-1"/>
    <d v="2014-06-15T00:00:00"/>
    <d v="2014-06-15T00:00:00"/>
    <x v="2"/>
    <n v="-56224.315068493146"/>
    <s v="FY14-r101-cc2079-EE9"/>
    <n v="-56224.315068493146"/>
    <n v="0"/>
  </r>
  <r>
    <x v="7"/>
    <x v="0"/>
    <n v="101"/>
    <n v="2079"/>
    <n v="1763"/>
    <s v=""/>
    <x v="1"/>
    <m/>
    <s v="Test attrit 4 w/o backfill --&gt; Core Measurement"/>
    <m/>
    <m/>
    <m/>
    <d v="2014-07-15T00:00:00"/>
    <n v="-82500"/>
    <n v="0"/>
    <n v="-47748.287671232873"/>
    <x v="1"/>
    <m/>
    <m/>
    <m/>
    <m/>
    <m/>
    <x v="1"/>
    <x v="0"/>
    <x v="0"/>
    <n v="-1"/>
    <d v="2014-07-15T00:00:00"/>
    <d v="2014-07-15T00:00:00"/>
    <x v="7"/>
    <n v="-47748.287671232873"/>
    <s v="FY14-r101-cc2079-EE10"/>
    <n v="-47748.287671232873"/>
    <n v="0"/>
  </r>
  <r>
    <x v="7"/>
    <x v="0"/>
    <n v="101"/>
    <n v="2079"/>
    <n v="1778"/>
    <s v=""/>
    <x v="1"/>
    <m/>
    <m/>
    <m/>
    <m/>
    <m/>
    <d v="2014-08-15T00:00:00"/>
    <n v="-82500"/>
    <n v="0"/>
    <n v="-38989.726027397257"/>
    <x v="1"/>
    <m/>
    <m/>
    <m/>
    <m/>
    <m/>
    <x v="1"/>
    <x v="0"/>
    <x v="0"/>
    <n v="-1"/>
    <d v="2014-08-15T00:00:00"/>
    <d v="2014-08-15T00:00:00"/>
    <x v="4"/>
    <n v="-38989.726027397257"/>
    <s v="FY14-r101-cc2079-EE11"/>
    <n v="-38989.726027397257"/>
    <n v="0"/>
  </r>
  <r>
    <x v="7"/>
    <x v="0"/>
    <n v="101"/>
    <n v="2079"/>
    <n v="1792"/>
    <s v=""/>
    <x v="1"/>
    <m/>
    <s v="Test attrit 5 w/o backfill --&gt; Embedded"/>
    <m/>
    <m/>
    <m/>
    <d v="2014-09-15T00:00:00"/>
    <n v="-82500"/>
    <n v="0"/>
    <n v="-30231.164383561645"/>
    <x v="1"/>
    <m/>
    <m/>
    <m/>
    <m/>
    <m/>
    <x v="1"/>
    <x v="0"/>
    <x v="0"/>
    <n v="-1"/>
    <d v="2014-09-15T00:00:00"/>
    <d v="2014-09-15T00:00:00"/>
    <x v="10"/>
    <n v="-30231.164383561645"/>
    <s v="FY14-r101-cc2079-EE12"/>
    <n v="-30231.164383561645"/>
    <n v="0"/>
  </r>
  <r>
    <x v="7"/>
    <x v="0"/>
    <n v="101"/>
    <n v="2079"/>
    <n v="1802"/>
    <s v=""/>
    <x v="1"/>
    <m/>
    <m/>
    <m/>
    <m/>
    <m/>
    <d v="2014-11-15T00:00:00"/>
    <n v="-82500"/>
    <n v="0"/>
    <n v="-12996.575342465754"/>
    <x v="1"/>
    <m/>
    <m/>
    <m/>
    <m/>
    <m/>
    <x v="1"/>
    <x v="0"/>
    <x v="0"/>
    <n v="-1"/>
    <d v="2014-11-15T00:00:00"/>
    <d v="2014-11-15T00:00:00"/>
    <x v="14"/>
    <n v="-12996.575342465754"/>
    <s v="FY14-r101-cc2079-EE13"/>
    <n v="-12996.575342465754"/>
    <n v="0"/>
  </r>
  <r>
    <x v="7"/>
    <x v="0"/>
    <n v="101"/>
    <n v="2079"/>
    <n v="1809"/>
    <s v=""/>
    <x v="1"/>
    <m/>
    <s v="Test attrit 6 w/o backfill --&gt; Core Measurement"/>
    <m/>
    <m/>
    <m/>
    <d v="2014-12-15T00:00:00"/>
    <n v="-82500"/>
    <n v="0"/>
    <n v="-4520.5479452054797"/>
    <x v="1"/>
    <m/>
    <m/>
    <m/>
    <m/>
    <m/>
    <x v="1"/>
    <x v="0"/>
    <x v="0"/>
    <n v="-1"/>
    <d v="2014-12-15T00:00:00"/>
    <d v="2014-12-15T00:00:00"/>
    <x v="12"/>
    <n v="-4520.5479452054797"/>
    <s v="FY14-r101-cc2079-EE14"/>
    <n v="-4520.5479452054797"/>
    <n v="0"/>
  </r>
  <r>
    <x v="8"/>
    <x v="0"/>
    <n v="101"/>
    <n v="2089"/>
    <n v="1900"/>
    <s v="SB14-101-2089-1900"/>
    <x v="3"/>
    <m/>
    <m/>
    <m/>
    <m/>
    <m/>
    <d v="2014-02-15T00:00:00"/>
    <n v="70833.333333333328"/>
    <n v="0"/>
    <n v="77382.990867579894"/>
    <x v="1"/>
    <m/>
    <m/>
    <m/>
    <m/>
    <m/>
    <x v="1"/>
    <x v="0"/>
    <x v="1"/>
    <n v="1"/>
    <d v="2014-02-15T00:00:00"/>
    <d v="2014-02-15T00:00:00"/>
    <x v="13"/>
    <n v="77382.990867579894"/>
    <s v="FY14-r101-cc2089-EE1"/>
    <n v="77382.990867579894"/>
    <n v="0"/>
  </r>
  <r>
    <x v="8"/>
    <x v="0"/>
    <n v="101"/>
    <n v="2089"/>
    <n v="1842"/>
    <s v="SB14-101-2089-1842"/>
    <x v="3"/>
    <m/>
    <m/>
    <m/>
    <m/>
    <m/>
    <d v="2014-05-15T00:00:00"/>
    <n v="70833.333333333328"/>
    <n v="0"/>
    <n v="55793.378995433777"/>
    <x v="1"/>
    <m/>
    <n v="2460"/>
    <s v="Shruthi Ravichandran"/>
    <d v="2014-05-15T00:00:00"/>
    <m/>
    <x v="0"/>
    <x v="0"/>
    <x v="1"/>
    <n v="1"/>
    <d v="2014-05-15T00:00:00"/>
    <d v="2014-05-15T00:00:00"/>
    <x v="5"/>
    <n v="55793.378995433777"/>
    <s v="FY14-r101-cc2089-EE2"/>
    <n v="55793.378995433777"/>
    <n v="0"/>
  </r>
  <r>
    <x v="8"/>
    <x v="0"/>
    <n v="101"/>
    <n v="2089"/>
    <n v="1860"/>
    <s v="SB14-101-2089-1860"/>
    <x v="3"/>
    <m/>
    <m/>
    <m/>
    <m/>
    <m/>
    <d v="2014-07-15T00:00:00"/>
    <n v="70833.333333333328"/>
    <n v="0"/>
    <n v="40996.004566210038"/>
    <x v="1"/>
    <m/>
    <n v="2460"/>
    <s v="Max Cord"/>
    <d v="2014-07-15T00:00:00"/>
    <m/>
    <x v="0"/>
    <x v="0"/>
    <x v="1"/>
    <n v="1"/>
    <d v="2014-07-15T00:00:00"/>
    <d v="2014-07-15T00:00:00"/>
    <x v="7"/>
    <n v="40996.004566210038"/>
    <s v="FY14-r101-cc2089-EE3"/>
    <n v="40996.004566210038"/>
    <n v="0"/>
  </r>
  <r>
    <x v="8"/>
    <x v="0"/>
    <n v="101"/>
    <n v="2089"/>
    <n v="1868"/>
    <s v="SB14-101-2089-1868"/>
    <x v="3"/>
    <m/>
    <m/>
    <m/>
    <m/>
    <m/>
    <d v="2014-07-15T00:00:00"/>
    <n v="70833.333333333328"/>
    <n v="0"/>
    <n v="40996.004566210038"/>
    <x v="1"/>
    <m/>
    <m/>
    <m/>
    <m/>
    <m/>
    <x v="1"/>
    <x v="0"/>
    <x v="1"/>
    <n v="1"/>
    <d v="2014-07-15T00:00:00"/>
    <d v="2014-07-15T00:00:00"/>
    <x v="7"/>
    <n v="40996.004566210038"/>
    <s v="FY14-r101-cc2089-EE4"/>
    <n v="40996.004566210038"/>
    <n v="0"/>
  </r>
  <r>
    <x v="8"/>
    <x v="0"/>
    <n v="101"/>
    <n v="2089"/>
    <n v="1749"/>
    <s v=""/>
    <x v="1"/>
    <m/>
    <m/>
    <m/>
    <m/>
    <m/>
    <d v="2014-05-15T00:00:00"/>
    <n v="-82500"/>
    <n v="0"/>
    <n v="-64982.876712328762"/>
    <x v="1"/>
    <m/>
    <m/>
    <m/>
    <m/>
    <m/>
    <x v="1"/>
    <x v="0"/>
    <x v="0"/>
    <n v="-1"/>
    <d v="2014-05-15T00:00:00"/>
    <d v="2014-05-15T00:00:00"/>
    <x v="5"/>
    <n v="-64982.876712328762"/>
    <s v="FY14-r101-cc2089-EE5"/>
    <n v="-64982.876712328762"/>
    <n v="0"/>
  </r>
  <r>
    <x v="8"/>
    <x v="0"/>
    <n v="101"/>
    <n v="2089"/>
    <n v="1767"/>
    <s v=""/>
    <x v="1"/>
    <m/>
    <m/>
    <m/>
    <m/>
    <m/>
    <d v="2014-07-15T00:00:00"/>
    <n v="-82500"/>
    <n v="0"/>
    <n v="-47748.287671232873"/>
    <x v="1"/>
    <m/>
    <m/>
    <m/>
    <m/>
    <m/>
    <x v="1"/>
    <x v="0"/>
    <x v="0"/>
    <n v="-1"/>
    <d v="2014-07-15T00:00:00"/>
    <d v="2014-07-15T00:00:00"/>
    <x v="7"/>
    <n v="-47748.287671232873"/>
    <s v="FY14-r101-cc2089-EE6"/>
    <n v="-47748.287671232873"/>
    <n v="0"/>
  </r>
  <r>
    <x v="8"/>
    <x v="0"/>
    <n v="101"/>
    <n v="2089"/>
    <n v="1775"/>
    <s v=""/>
    <x v="1"/>
    <m/>
    <m/>
    <m/>
    <m/>
    <m/>
    <d v="2014-08-15T00:00:00"/>
    <n v="-82500"/>
    <n v="0"/>
    <n v="-38989.726027397257"/>
    <x v="1"/>
    <m/>
    <m/>
    <m/>
    <m/>
    <m/>
    <x v="1"/>
    <x v="0"/>
    <x v="0"/>
    <n v="-1"/>
    <d v="2014-08-15T00:00:00"/>
    <d v="2014-08-15T00:00:00"/>
    <x v="4"/>
    <n v="-38989.726027397257"/>
    <s v="FY14-r101-cc2089-EE7"/>
    <n v="-38989.726027397257"/>
    <n v="0"/>
  </r>
  <r>
    <x v="8"/>
    <x v="0"/>
    <n v="101"/>
    <n v="2089"/>
    <n v="1807"/>
    <s v=""/>
    <x v="1"/>
    <m/>
    <m/>
    <m/>
    <m/>
    <m/>
    <d v="2014-12-15T00:00:00"/>
    <n v="-82500"/>
    <n v="0"/>
    <n v="-4520.5479452054797"/>
    <x v="1"/>
    <m/>
    <m/>
    <m/>
    <m/>
    <m/>
    <x v="1"/>
    <x v="0"/>
    <x v="0"/>
    <n v="-1"/>
    <d v="2014-12-15T00:00:00"/>
    <d v="2014-12-15T00:00:00"/>
    <x v="12"/>
    <n v="-4520.5479452054797"/>
    <s v="FY14-r101-cc2089-EE8"/>
    <n v="-4520.5479452054797"/>
    <n v="0"/>
  </r>
  <r>
    <x v="9"/>
    <x v="0"/>
    <n v="101"/>
    <n v="2129"/>
    <n v="1818"/>
    <s v="SB14-101-2129-1818"/>
    <x v="3"/>
    <m/>
    <m/>
    <m/>
    <m/>
    <m/>
    <d v="2014-01-15T00:00:00"/>
    <n v="70833.333333333328"/>
    <n v="0"/>
    <n v="84902.968036529666"/>
    <x v="1"/>
    <m/>
    <m/>
    <m/>
    <m/>
    <m/>
    <x v="1"/>
    <x v="0"/>
    <x v="1"/>
    <n v="1"/>
    <d v="2014-01-15T00:00:00"/>
    <d v="2014-01-15T00:00:00"/>
    <x v="8"/>
    <n v="84902.968036529666"/>
    <s v="FY14-r101-cc2129-EE1"/>
    <n v="84902.968036529666"/>
    <n v="0"/>
  </r>
  <r>
    <x v="9"/>
    <x v="0"/>
    <n v="101"/>
    <n v="2129"/>
    <n v="1866"/>
    <s v="SB14-101-2129-1866"/>
    <x v="3"/>
    <m/>
    <m/>
    <m/>
    <m/>
    <m/>
    <d v="2014-07-15T00:00:00"/>
    <n v="70833.333333333328"/>
    <n v="0"/>
    <n v="40996.004566210038"/>
    <x v="1"/>
    <m/>
    <m/>
    <m/>
    <m/>
    <m/>
    <x v="1"/>
    <x v="0"/>
    <x v="1"/>
    <n v="1"/>
    <d v="2014-07-15T00:00:00"/>
    <d v="2014-07-15T00:00:00"/>
    <x v="7"/>
    <n v="40996.004566210038"/>
    <s v="FY14-r101-cc2129-EE2"/>
    <n v="40996.004566210038"/>
    <n v="0"/>
  </r>
  <r>
    <x v="9"/>
    <x v="0"/>
    <n v="101"/>
    <n v="2129"/>
    <n v="1892"/>
    <s v="SB14-101-2129-1892"/>
    <x v="3"/>
    <m/>
    <m/>
    <m/>
    <m/>
    <m/>
    <d v="2014-09-15T00:00:00"/>
    <n v="70833.333333333328"/>
    <n v="0"/>
    <n v="25956.050228310502"/>
    <x v="1"/>
    <m/>
    <m/>
    <m/>
    <m/>
    <m/>
    <x v="1"/>
    <x v="0"/>
    <x v="1"/>
    <n v="1"/>
    <d v="2014-09-15T00:00:00"/>
    <d v="2014-09-15T00:00:00"/>
    <x v="10"/>
    <n v="25956.050228310502"/>
    <s v="FY14-r101-cc2129-EE3"/>
    <n v="25956.050228310502"/>
    <n v="0"/>
  </r>
  <r>
    <x v="9"/>
    <x v="0"/>
    <n v="101"/>
    <n v="2129"/>
    <n v="1725"/>
    <s v=""/>
    <x v="1"/>
    <m/>
    <m/>
    <m/>
    <m/>
    <m/>
    <d v="2014-02-15T00:00:00"/>
    <n v="-82500"/>
    <n v="0"/>
    <n v="-90128.42465753424"/>
    <x v="1"/>
    <m/>
    <m/>
    <m/>
    <m/>
    <m/>
    <x v="1"/>
    <x v="0"/>
    <x v="0"/>
    <n v="-1"/>
    <d v="2014-02-15T00:00:00"/>
    <d v="2014-02-15T00:00:00"/>
    <x v="13"/>
    <n v="-90128.42465753424"/>
    <s v="FY14-r101-cc2129-EE4"/>
    <n v="-90128.42465753424"/>
    <n v="0"/>
  </r>
  <r>
    <x v="9"/>
    <x v="0"/>
    <n v="101"/>
    <n v="2129"/>
    <n v="1773"/>
    <s v=""/>
    <x v="1"/>
    <m/>
    <m/>
    <m/>
    <m/>
    <m/>
    <d v="2014-08-15T00:00:00"/>
    <n v="-82500"/>
    <n v="0"/>
    <n v="-38989.726027397257"/>
    <x v="1"/>
    <m/>
    <m/>
    <m/>
    <m/>
    <m/>
    <x v="1"/>
    <x v="0"/>
    <x v="0"/>
    <n v="-1"/>
    <d v="2014-08-15T00:00:00"/>
    <d v="2014-08-15T00:00:00"/>
    <x v="4"/>
    <n v="-38989.726027397257"/>
    <s v="FY14-r101-cc2129-EE5"/>
    <n v="-38989.726027397257"/>
    <n v="0"/>
  </r>
  <r>
    <x v="9"/>
    <x v="0"/>
    <n v="101"/>
    <n v="2129"/>
    <n v="1799"/>
    <s v=""/>
    <x v="1"/>
    <m/>
    <m/>
    <m/>
    <m/>
    <m/>
    <d v="2014-11-15T00:00:00"/>
    <n v="-82500"/>
    <n v="0"/>
    <n v="-12996.575342465754"/>
    <x v="1"/>
    <m/>
    <m/>
    <m/>
    <m/>
    <m/>
    <x v="1"/>
    <x v="0"/>
    <x v="0"/>
    <n v="-1"/>
    <d v="2014-11-15T00:00:00"/>
    <d v="2014-11-15T00:00:00"/>
    <x v="14"/>
    <n v="-12996.575342465754"/>
    <s v="FY14-r101-cc2129-EE6"/>
    <n v="-12996.575342465754"/>
    <n v="0"/>
  </r>
  <r>
    <x v="9"/>
    <x v="0"/>
    <n v="101"/>
    <n v="2129"/>
    <n v="1689"/>
    <s v=""/>
    <x v="0"/>
    <m/>
    <s v="Additional B3 SB w/o backfill - 11"/>
    <m/>
    <m/>
    <m/>
    <d v="2013-12-15T00:00:00"/>
    <n v="-82500"/>
    <n v="0"/>
    <n v="-103125"/>
    <x v="0"/>
    <m/>
    <m/>
    <m/>
    <m/>
    <m/>
    <x v="1"/>
    <x v="0"/>
    <x v="0"/>
    <n v="-1"/>
    <d v="2013-12-15T00:00:00"/>
    <d v="2013-12-15T00:00:00"/>
    <x v="6"/>
    <n v="-103125"/>
    <s v="FY14-r101-cc2129-EE7"/>
    <n v="-103125"/>
    <n v="0"/>
  </r>
  <r>
    <x v="4"/>
    <x v="0"/>
    <n v="101"/>
    <n v="2199"/>
    <n v="1702"/>
    <s v="A13-101-2199-1702"/>
    <x v="4"/>
    <m/>
    <s v="Ajay Jashnani"/>
    <s v="SW Driver"/>
    <s v="Engineer/PE"/>
    <s v="New Grad"/>
    <d v="2013-10-15T00:00:00"/>
    <n v="65000"/>
    <n v="65000"/>
    <n v="81250"/>
    <x v="0"/>
    <m/>
    <n v="2199"/>
    <s v="Ajay Jashnani"/>
    <d v="2013-10-01T00:00:00"/>
    <s v="new hire"/>
    <x v="0"/>
    <x v="0"/>
    <x v="1"/>
    <n v="1"/>
    <d v="2013-10-01T00:00:00"/>
    <d v="2013-10-01T00:00:00"/>
    <x v="0"/>
    <n v="81250"/>
    <s v="FY14-r101-cc2199-EE1"/>
    <n v="81250"/>
    <n v="0"/>
  </r>
  <r>
    <x v="4"/>
    <x v="0"/>
    <n v="101"/>
    <n v="2199"/>
    <n v="1814"/>
    <s v="SB14-101-2199-1814"/>
    <x v="3"/>
    <m/>
    <s v="Backfill test attrit 1 (rebalancing)"/>
    <m/>
    <m/>
    <m/>
    <d v="2014-01-15T00:00:00"/>
    <n v="70833.333333333328"/>
    <n v="0"/>
    <n v="84902.968036529666"/>
    <x v="1"/>
    <m/>
    <m/>
    <m/>
    <m/>
    <m/>
    <x v="1"/>
    <x v="0"/>
    <x v="1"/>
    <n v="1"/>
    <d v="2014-01-15T00:00:00"/>
    <d v="2014-01-15T00:00:00"/>
    <x v="8"/>
    <n v="84902.968036529666"/>
    <s v="FY14-r101-cc2199-EE2"/>
    <n v="84902.968036529666"/>
    <n v="0"/>
  </r>
  <r>
    <x v="4"/>
    <x v="0"/>
    <n v="101"/>
    <n v="2199"/>
    <n v="1826"/>
    <s v="SB14-101-2199-1826"/>
    <x v="3"/>
    <m/>
    <s v="Backfill test attrit 8 (rebalancing)"/>
    <m/>
    <m/>
    <m/>
    <d v="2014-02-15T00:00:00"/>
    <n v="70833.333333333328"/>
    <n v="0"/>
    <n v="77382.990867579894"/>
    <x v="1"/>
    <m/>
    <m/>
    <m/>
    <m/>
    <m/>
    <x v="1"/>
    <x v="0"/>
    <x v="1"/>
    <n v="1"/>
    <d v="2014-02-15T00:00:00"/>
    <d v="2014-02-15T00:00:00"/>
    <x v="13"/>
    <n v="77382.990867579894"/>
    <s v="FY14-r101-cc2199-EE3"/>
    <n v="77382.990867579894"/>
    <n v="0"/>
  </r>
  <r>
    <x v="4"/>
    <x v="0"/>
    <n v="101"/>
    <n v="2199"/>
    <n v="1828"/>
    <s v="SB14-101-2199-1828"/>
    <x v="3"/>
    <m/>
    <m/>
    <m/>
    <m/>
    <m/>
    <d v="2014-02-15T00:00:00"/>
    <n v="70833.333333333328"/>
    <n v="0"/>
    <n v="77382.990867579894"/>
    <x v="1"/>
    <m/>
    <m/>
    <m/>
    <m/>
    <m/>
    <x v="1"/>
    <x v="0"/>
    <x v="1"/>
    <n v="1"/>
    <d v="2014-02-15T00:00:00"/>
    <d v="2014-02-15T00:00:00"/>
    <x v="13"/>
    <n v="77382.990867579894"/>
    <s v="FY14-r101-cc2199-EE4"/>
    <n v="77382.990867579894"/>
    <n v="0"/>
  </r>
  <r>
    <x v="4"/>
    <x v="0"/>
    <n v="101"/>
    <n v="2199"/>
    <n v="1829"/>
    <s v="SB14-101-2199-1829"/>
    <x v="3"/>
    <m/>
    <m/>
    <m/>
    <m/>
    <m/>
    <d v="2014-02-15T00:00:00"/>
    <n v="70833.333333333328"/>
    <n v="0"/>
    <n v="77382.990867579894"/>
    <x v="1"/>
    <m/>
    <m/>
    <m/>
    <m/>
    <m/>
    <x v="1"/>
    <x v="0"/>
    <x v="1"/>
    <n v="1"/>
    <d v="2014-02-15T00:00:00"/>
    <d v="2014-02-15T00:00:00"/>
    <x v="13"/>
    <n v="77382.990867579894"/>
    <s v="FY14-r101-cc2199-EE5"/>
    <n v="77382.990867579894"/>
    <n v="0"/>
  </r>
  <r>
    <x v="4"/>
    <x v="0"/>
    <n v="101"/>
    <n v="2199"/>
    <n v="1837"/>
    <s v="SB14-101-2199-1837"/>
    <x v="3"/>
    <m/>
    <m/>
    <m/>
    <m/>
    <m/>
    <d v="2014-04-15T00:00:00"/>
    <n v="70833.333333333328"/>
    <n v="0"/>
    <n v="63070.776255707751"/>
    <x v="1"/>
    <m/>
    <m/>
    <m/>
    <m/>
    <m/>
    <x v="1"/>
    <x v="0"/>
    <x v="1"/>
    <n v="1"/>
    <d v="2014-04-15T00:00:00"/>
    <d v="2014-04-15T00:00:00"/>
    <x v="9"/>
    <n v="63070.776255707751"/>
    <s v="FY14-r101-cc2199-EE6"/>
    <n v="63070.776255707751"/>
    <n v="0"/>
  </r>
  <r>
    <x v="4"/>
    <x v="0"/>
    <n v="101"/>
    <n v="2199"/>
    <n v="1854"/>
    <s v="SB14-101-2199-1854"/>
    <x v="3"/>
    <m/>
    <m/>
    <m/>
    <m/>
    <m/>
    <d v="2014-07-15T00:00:00"/>
    <n v="70833.333333333328"/>
    <n v="0"/>
    <n v="40996.004566210038"/>
    <x v="1"/>
    <m/>
    <m/>
    <m/>
    <m/>
    <m/>
    <x v="1"/>
    <x v="0"/>
    <x v="1"/>
    <n v="1"/>
    <d v="2014-07-15T00:00:00"/>
    <d v="2014-07-15T00:00:00"/>
    <x v="7"/>
    <n v="40996.004566210038"/>
    <s v="FY14-r101-cc2199-EE7"/>
    <n v="40996.004566210038"/>
    <n v="0"/>
  </r>
  <r>
    <x v="4"/>
    <x v="0"/>
    <n v="101"/>
    <n v="2199"/>
    <n v="1856"/>
    <s v="SB14-101-2199-1856"/>
    <x v="3"/>
    <m/>
    <s v="Backfill test attrit 4 (rebalancing)"/>
    <m/>
    <m/>
    <m/>
    <d v="2014-07-15T00:00:00"/>
    <n v="70833.333333333328"/>
    <n v="0"/>
    <n v="40996.004566210038"/>
    <x v="1"/>
    <m/>
    <m/>
    <m/>
    <m/>
    <m/>
    <x v="1"/>
    <x v="0"/>
    <x v="1"/>
    <n v="1"/>
    <d v="2014-07-15T00:00:00"/>
    <d v="2014-07-15T00:00:00"/>
    <x v="7"/>
    <n v="40996.004566210038"/>
    <s v="FY14-r101-cc2199-EE8"/>
    <n v="40996.004566210038"/>
    <n v="0"/>
  </r>
  <r>
    <x v="4"/>
    <x v="0"/>
    <n v="101"/>
    <n v="2199"/>
    <n v="1876"/>
    <s v="SB14-101-2199-1876"/>
    <x v="3"/>
    <m/>
    <m/>
    <m/>
    <m/>
    <m/>
    <d v="2014-08-15T00:00:00"/>
    <n v="70833.333333333328"/>
    <n v="0"/>
    <n v="33476.027397260274"/>
    <x v="1"/>
    <m/>
    <m/>
    <m/>
    <m/>
    <m/>
    <x v="1"/>
    <x v="0"/>
    <x v="1"/>
    <n v="1"/>
    <d v="2014-08-15T00:00:00"/>
    <d v="2014-08-15T00:00:00"/>
    <x v="4"/>
    <n v="33476.027397260274"/>
    <s v="FY14-r101-cc2199-EE9"/>
    <n v="33476.027397260274"/>
    <n v="0"/>
  </r>
  <r>
    <x v="4"/>
    <x v="0"/>
    <n v="101"/>
    <n v="2199"/>
    <n v="1878"/>
    <s v="SB14-101-2199-1878"/>
    <x v="3"/>
    <m/>
    <s v="Backfill test attrit 7 (rebalancing)"/>
    <m/>
    <m/>
    <m/>
    <d v="2014-08-15T00:00:00"/>
    <n v="70833.333333333328"/>
    <n v="0"/>
    <n v="33476.027397260274"/>
    <x v="1"/>
    <m/>
    <m/>
    <m/>
    <m/>
    <m/>
    <x v="1"/>
    <x v="0"/>
    <x v="1"/>
    <n v="1"/>
    <d v="2014-08-15T00:00:00"/>
    <d v="2014-08-15T00:00:00"/>
    <x v="4"/>
    <n v="33476.027397260274"/>
    <s v="FY14-r101-cc2199-EE10"/>
    <n v="33476.027397260274"/>
    <n v="0"/>
  </r>
  <r>
    <x v="4"/>
    <x v="0"/>
    <n v="101"/>
    <n v="2199"/>
    <n v="1889"/>
    <s v="SB14-101-2199-1889"/>
    <x v="3"/>
    <m/>
    <m/>
    <m/>
    <m/>
    <m/>
    <d v="2014-09-15T00:00:00"/>
    <n v="70833.333333333328"/>
    <n v="0"/>
    <n v="25956.050228310502"/>
    <x v="1"/>
    <m/>
    <m/>
    <m/>
    <m/>
    <m/>
    <x v="1"/>
    <x v="0"/>
    <x v="1"/>
    <n v="1"/>
    <d v="2014-09-15T00:00:00"/>
    <d v="2014-09-15T00:00:00"/>
    <x v="10"/>
    <n v="25956.050228310502"/>
    <s v="FY14-r101-cc2199-EE11"/>
    <n v="25956.050228310502"/>
    <n v="0"/>
  </r>
  <r>
    <x v="4"/>
    <x v="0"/>
    <n v="101"/>
    <n v="2199"/>
    <n v="1898"/>
    <s v="SB14-101-2199-1898"/>
    <x v="3"/>
    <m/>
    <m/>
    <m/>
    <m/>
    <m/>
    <d v="2014-10-15T00:00:00"/>
    <n v="70833.333333333328"/>
    <n v="0"/>
    <n v="18678.652968036527"/>
    <x v="1"/>
    <m/>
    <m/>
    <m/>
    <m/>
    <m/>
    <x v="1"/>
    <x v="0"/>
    <x v="1"/>
    <n v="1"/>
    <d v="2014-10-15T00:00:00"/>
    <d v="2014-10-15T00:00:00"/>
    <x v="11"/>
    <n v="18678.652968036527"/>
    <s v="FY14-r101-cc2199-EE12"/>
    <n v="18678.652968036527"/>
    <n v="0"/>
  </r>
  <r>
    <x v="4"/>
    <x v="0"/>
    <n v="101"/>
    <n v="2199"/>
    <n v="1902"/>
    <s v="SB14-101-2199-1902"/>
    <x v="3"/>
    <m/>
    <s v="Backfill test attrit 6 (rebalancing)"/>
    <m/>
    <m/>
    <m/>
    <d v="2014-11-15T00:00:00"/>
    <n v="70833.333333333328"/>
    <n v="0"/>
    <n v="11158.675799086757"/>
    <x v="1"/>
    <m/>
    <m/>
    <m/>
    <m/>
    <m/>
    <x v="1"/>
    <x v="0"/>
    <x v="1"/>
    <n v="1"/>
    <d v="2014-11-15T00:00:00"/>
    <d v="2014-11-15T00:00:00"/>
    <x v="14"/>
    <n v="11158.675799086757"/>
    <s v="FY14-r101-cc2199-EE13"/>
    <n v="11158.675799086757"/>
    <n v="0"/>
  </r>
  <r>
    <x v="4"/>
    <x v="0"/>
    <n v="101"/>
    <n v="2199"/>
    <n v="1735"/>
    <s v=""/>
    <x v="1"/>
    <m/>
    <m/>
    <m/>
    <m/>
    <m/>
    <d v="2014-03-15T00:00:00"/>
    <n v="-82500"/>
    <n v="0"/>
    <n v="-82217.465753424651"/>
    <x v="1"/>
    <m/>
    <m/>
    <m/>
    <m/>
    <m/>
    <x v="1"/>
    <x v="0"/>
    <x v="0"/>
    <n v="-1"/>
    <d v="2014-03-15T00:00:00"/>
    <d v="2014-03-15T00:00:00"/>
    <x v="3"/>
    <n v="-82217.465753424651"/>
    <s v="FY14-r101-cc2199-EE14"/>
    <n v="-82217.465753424651"/>
    <n v="0"/>
  </r>
  <r>
    <x v="4"/>
    <x v="0"/>
    <n v="101"/>
    <n v="2199"/>
    <n v="1736"/>
    <s v=""/>
    <x v="1"/>
    <m/>
    <m/>
    <m/>
    <m/>
    <m/>
    <d v="2014-04-15T00:00:00"/>
    <n v="-82500"/>
    <n v="0"/>
    <n v="-73458.904109589042"/>
    <x v="1"/>
    <m/>
    <m/>
    <m/>
    <m/>
    <m/>
    <x v="1"/>
    <x v="0"/>
    <x v="0"/>
    <n v="-1"/>
    <d v="2014-04-15T00:00:00"/>
    <d v="2014-04-15T00:00:00"/>
    <x v="9"/>
    <n v="-73458.904109589042"/>
    <s v="FY14-r101-cc2199-EE15"/>
    <n v="-73458.904109589042"/>
    <n v="0"/>
  </r>
  <r>
    <x v="4"/>
    <x v="0"/>
    <n v="101"/>
    <n v="2199"/>
    <n v="1744"/>
    <s v=""/>
    <x v="1"/>
    <m/>
    <m/>
    <m/>
    <m/>
    <m/>
    <d v="2014-05-15T00:00:00"/>
    <n v="-82500"/>
    <n v="0"/>
    <n v="-64982.876712328762"/>
    <x v="1"/>
    <m/>
    <m/>
    <m/>
    <m/>
    <m/>
    <x v="1"/>
    <x v="0"/>
    <x v="0"/>
    <n v="-1"/>
    <d v="2014-05-15T00:00:00"/>
    <d v="2014-05-15T00:00:00"/>
    <x v="5"/>
    <n v="-64982.876712328762"/>
    <s v="FY14-r101-cc2199-EE16"/>
    <n v="-64982.876712328762"/>
    <n v="0"/>
  </r>
  <r>
    <x v="4"/>
    <x v="0"/>
    <n v="101"/>
    <n v="2199"/>
    <n v="1761"/>
    <s v=""/>
    <x v="1"/>
    <m/>
    <m/>
    <m/>
    <m/>
    <m/>
    <d v="2014-07-15T00:00:00"/>
    <n v="-82500"/>
    <n v="0"/>
    <n v="-47748.287671232873"/>
    <x v="1"/>
    <m/>
    <m/>
    <m/>
    <m/>
    <m/>
    <x v="1"/>
    <x v="0"/>
    <x v="0"/>
    <n v="-1"/>
    <d v="2014-07-15T00:00:00"/>
    <d v="2014-07-15T00:00:00"/>
    <x v="7"/>
    <n v="-47748.287671232873"/>
    <s v="FY14-r101-cc2199-EE17"/>
    <n v="-47748.287671232873"/>
    <n v="0"/>
  </r>
  <r>
    <x v="4"/>
    <x v="0"/>
    <n v="101"/>
    <n v="2199"/>
    <n v="1783"/>
    <s v=""/>
    <x v="1"/>
    <m/>
    <m/>
    <m/>
    <m/>
    <m/>
    <d v="2014-08-15T00:00:00"/>
    <n v="-82500"/>
    <n v="0"/>
    <n v="-38989.726027397257"/>
    <x v="1"/>
    <m/>
    <m/>
    <m/>
    <m/>
    <m/>
    <x v="1"/>
    <x v="0"/>
    <x v="0"/>
    <n v="-1"/>
    <d v="2014-08-15T00:00:00"/>
    <d v="2014-08-15T00:00:00"/>
    <x v="4"/>
    <n v="-38989.726027397257"/>
    <s v="FY14-r101-cc2199-EE18"/>
    <n v="-38989.726027397257"/>
    <n v="0"/>
  </r>
  <r>
    <x v="4"/>
    <x v="0"/>
    <n v="101"/>
    <n v="2199"/>
    <n v="1796"/>
    <s v=""/>
    <x v="1"/>
    <m/>
    <m/>
    <m/>
    <m/>
    <m/>
    <d v="2014-10-15T00:00:00"/>
    <n v="-82500"/>
    <n v="0"/>
    <n v="-21755.136986301368"/>
    <x v="1"/>
    <m/>
    <m/>
    <m/>
    <m/>
    <m/>
    <x v="1"/>
    <x v="0"/>
    <x v="0"/>
    <n v="-1"/>
    <d v="2014-10-15T00:00:00"/>
    <d v="2014-10-15T00:00:00"/>
    <x v="11"/>
    <n v="-21755.136986301368"/>
    <s v="FY14-r101-cc2199-EE19"/>
    <n v="-21755.136986301368"/>
    <n v="0"/>
  </r>
  <r>
    <x v="4"/>
    <x v="0"/>
    <n v="101"/>
    <n v="2199"/>
    <n v="1805"/>
    <s v=""/>
    <x v="1"/>
    <m/>
    <m/>
    <m/>
    <m/>
    <m/>
    <d v="2014-12-15T00:00:00"/>
    <n v="-82500"/>
    <n v="0"/>
    <n v="-4520.5479452054797"/>
    <x v="1"/>
    <m/>
    <m/>
    <m/>
    <m/>
    <m/>
    <x v="1"/>
    <x v="0"/>
    <x v="0"/>
    <n v="-1"/>
    <d v="2014-12-15T00:00:00"/>
    <d v="2014-12-15T00:00:00"/>
    <x v="12"/>
    <n v="-4520.5479452054797"/>
    <s v="FY14-r101-cc2199-EE20"/>
    <n v="-4520.5479452054797"/>
    <n v="0"/>
  </r>
  <r>
    <x v="4"/>
    <x v="0"/>
    <n v="101"/>
    <n v="2199"/>
    <n v="1681"/>
    <s v=""/>
    <x v="0"/>
    <m/>
    <s v="Additional B3 SB w/o backfill - 3"/>
    <m/>
    <m/>
    <m/>
    <d v="2013-11-15T00:00:00"/>
    <n v="-82500"/>
    <n v="0"/>
    <n v="-103125"/>
    <x v="0"/>
    <m/>
    <m/>
    <m/>
    <m/>
    <m/>
    <x v="1"/>
    <x v="0"/>
    <x v="0"/>
    <n v="-1"/>
    <d v="2013-11-15T00:00:00"/>
    <d v="2013-11-15T00:00:00"/>
    <x v="1"/>
    <n v="-103125"/>
    <s v="FY14-r101-cc2199-EE21"/>
    <n v="-103125"/>
    <n v="0"/>
  </r>
  <r>
    <x v="2"/>
    <x v="0"/>
    <n v="101"/>
    <n v="2203"/>
    <n v="1817"/>
    <s v="SB14-101-2203-1817"/>
    <x v="3"/>
    <m/>
    <m/>
    <m/>
    <m/>
    <m/>
    <d v="2014-01-15T00:00:00"/>
    <n v="70833.333333333328"/>
    <n v="0"/>
    <n v="84902.968036529666"/>
    <x v="1"/>
    <m/>
    <m/>
    <m/>
    <m/>
    <m/>
    <x v="1"/>
    <x v="0"/>
    <x v="1"/>
    <n v="1"/>
    <d v="2014-01-15T00:00:00"/>
    <d v="2014-01-15T00:00:00"/>
    <x v="8"/>
    <n v="84902.968036529666"/>
    <s v="FY14-r101-cc2203-EE1"/>
    <n v="84902.968036529666"/>
    <n v="0"/>
  </r>
  <r>
    <x v="2"/>
    <x v="0"/>
    <n v="101"/>
    <n v="2203"/>
    <n v="1822"/>
    <s v="SB14-101-2203-1822"/>
    <x v="3"/>
    <m/>
    <m/>
    <m/>
    <m/>
    <m/>
    <d v="2014-01-15T00:00:00"/>
    <n v="70833.333333333328"/>
    <n v="0"/>
    <n v="84902.968036529666"/>
    <x v="1"/>
    <m/>
    <m/>
    <m/>
    <m/>
    <m/>
    <x v="1"/>
    <x v="0"/>
    <x v="1"/>
    <n v="1"/>
    <d v="2014-01-15T00:00:00"/>
    <d v="2014-01-15T00:00:00"/>
    <x v="8"/>
    <n v="84902.968036529666"/>
    <s v="FY14-r101-cc2203-EE2"/>
    <n v="84902.968036529666"/>
    <n v="0"/>
  </r>
  <r>
    <x v="2"/>
    <x v="0"/>
    <n v="101"/>
    <n v="2203"/>
    <n v="1827"/>
    <s v="SB14-101-2203-1827"/>
    <x v="3"/>
    <m/>
    <m/>
    <m/>
    <m/>
    <m/>
    <d v="2014-02-15T00:00:00"/>
    <n v="70833.333333333328"/>
    <n v="0"/>
    <n v="77382.990867579894"/>
    <x v="1"/>
    <m/>
    <m/>
    <m/>
    <m/>
    <m/>
    <x v="1"/>
    <x v="0"/>
    <x v="1"/>
    <n v="1"/>
    <d v="2014-02-15T00:00:00"/>
    <d v="2014-02-15T00:00:00"/>
    <x v="13"/>
    <n v="77382.990867579894"/>
    <s v="FY14-r101-cc2203-EE3"/>
    <n v="77382.990867579894"/>
    <n v="0"/>
  </r>
  <r>
    <x v="2"/>
    <x v="0"/>
    <n v="101"/>
    <n v="2203"/>
    <n v="1835"/>
    <s v="SB14-101-2203-1835"/>
    <x v="3"/>
    <m/>
    <m/>
    <m/>
    <m/>
    <m/>
    <d v="2014-04-15T00:00:00"/>
    <n v="70833.333333333328"/>
    <n v="0"/>
    <n v="63070.776255707751"/>
    <x v="1"/>
    <m/>
    <m/>
    <m/>
    <m/>
    <m/>
    <x v="1"/>
    <x v="0"/>
    <x v="1"/>
    <n v="1"/>
    <d v="2014-04-15T00:00:00"/>
    <d v="2014-04-15T00:00:00"/>
    <x v="9"/>
    <n v="63070.776255707751"/>
    <s v="FY14-r101-cc2203-EE4"/>
    <n v="63070.776255707751"/>
    <n v="0"/>
  </r>
  <r>
    <x v="2"/>
    <x v="0"/>
    <n v="101"/>
    <n v="2203"/>
    <n v="1849"/>
    <s v="SB14-101-2203-1849"/>
    <x v="3"/>
    <m/>
    <m/>
    <m/>
    <m/>
    <m/>
    <d v="2014-06-15T00:00:00"/>
    <n v="70833.333333333328"/>
    <n v="0"/>
    <n v="48273.401826484012"/>
    <x v="1"/>
    <m/>
    <m/>
    <m/>
    <m/>
    <m/>
    <x v="1"/>
    <x v="0"/>
    <x v="1"/>
    <n v="1"/>
    <d v="2014-06-15T00:00:00"/>
    <d v="2014-06-15T00:00:00"/>
    <x v="2"/>
    <n v="48273.401826484012"/>
    <s v="FY14-r101-cc2203-EE5"/>
    <n v="48273.401826484012"/>
    <n v="0"/>
  </r>
  <r>
    <x v="2"/>
    <x v="0"/>
    <n v="101"/>
    <n v="2203"/>
    <n v="1858"/>
    <s v="SB14-101-2203-1858"/>
    <x v="3"/>
    <m/>
    <m/>
    <m/>
    <m/>
    <m/>
    <d v="2014-07-15T00:00:00"/>
    <n v="70833.333333333328"/>
    <n v="0"/>
    <n v="40996.004566210038"/>
    <x v="1"/>
    <m/>
    <m/>
    <m/>
    <m/>
    <m/>
    <x v="1"/>
    <x v="0"/>
    <x v="1"/>
    <n v="1"/>
    <d v="2014-07-15T00:00:00"/>
    <d v="2014-07-15T00:00:00"/>
    <x v="7"/>
    <n v="40996.004566210038"/>
    <s v="FY14-r101-cc2203-EE6"/>
    <n v="40996.004566210038"/>
    <n v="0"/>
  </r>
  <r>
    <x v="2"/>
    <x v="0"/>
    <n v="101"/>
    <n v="2203"/>
    <n v="1873"/>
    <s v="SB14-101-2203-1873"/>
    <x v="3"/>
    <m/>
    <m/>
    <m/>
    <m/>
    <m/>
    <d v="2014-08-15T00:00:00"/>
    <n v="70833.333333333328"/>
    <n v="0"/>
    <n v="33476.027397260274"/>
    <x v="1"/>
    <m/>
    <m/>
    <m/>
    <m/>
    <m/>
    <x v="1"/>
    <x v="0"/>
    <x v="1"/>
    <n v="1"/>
    <d v="2014-08-15T00:00:00"/>
    <d v="2014-08-15T00:00:00"/>
    <x v="4"/>
    <n v="33476.027397260274"/>
    <s v="FY14-r101-cc2203-EE7"/>
    <n v="33476.027397260274"/>
    <n v="0"/>
  </r>
  <r>
    <x v="2"/>
    <x v="0"/>
    <n v="101"/>
    <n v="2203"/>
    <n v="1887"/>
    <s v="SB14-101-2203-1887"/>
    <x v="3"/>
    <m/>
    <m/>
    <m/>
    <m/>
    <m/>
    <d v="2014-09-15T00:00:00"/>
    <n v="70833.333333333328"/>
    <n v="0"/>
    <n v="25956.050228310502"/>
    <x v="1"/>
    <m/>
    <m/>
    <m/>
    <m/>
    <m/>
    <x v="1"/>
    <x v="0"/>
    <x v="1"/>
    <n v="1"/>
    <d v="2014-09-15T00:00:00"/>
    <d v="2014-09-15T00:00:00"/>
    <x v="10"/>
    <n v="25956.050228310502"/>
    <s v="FY14-r101-cc2203-EE8"/>
    <n v="25956.050228310502"/>
    <n v="0"/>
  </r>
  <r>
    <x v="2"/>
    <x v="0"/>
    <n v="101"/>
    <n v="2203"/>
    <n v="1897"/>
    <s v="SB14-101-2203-1897"/>
    <x v="3"/>
    <m/>
    <m/>
    <m/>
    <m/>
    <m/>
    <d v="2014-10-15T00:00:00"/>
    <n v="70833.333333333328"/>
    <n v="0"/>
    <n v="18678.652968036527"/>
    <x v="1"/>
    <m/>
    <m/>
    <m/>
    <m/>
    <m/>
    <x v="1"/>
    <x v="0"/>
    <x v="1"/>
    <n v="1"/>
    <d v="2014-10-15T00:00:00"/>
    <d v="2014-10-15T00:00:00"/>
    <x v="11"/>
    <n v="18678.652968036527"/>
    <s v="FY14-r101-cc2203-EE9"/>
    <n v="18678.652968036527"/>
    <n v="0"/>
  </r>
  <r>
    <x v="2"/>
    <x v="0"/>
    <n v="101"/>
    <n v="2203"/>
    <n v="1904"/>
    <s v="SB14-101-2203-1904"/>
    <x v="3"/>
    <m/>
    <m/>
    <m/>
    <m/>
    <m/>
    <d v="2014-12-15T00:00:00"/>
    <n v="70833.333333333328"/>
    <n v="0"/>
    <n v="3881.278538812785"/>
    <x v="1"/>
    <m/>
    <m/>
    <m/>
    <m/>
    <m/>
    <x v="1"/>
    <x v="0"/>
    <x v="1"/>
    <n v="1"/>
    <d v="2014-12-15T00:00:00"/>
    <d v="2014-12-15T00:00:00"/>
    <x v="12"/>
    <n v="3881.278538812785"/>
    <s v="FY14-r101-cc2203-EE10"/>
    <n v="3881.278538812785"/>
    <n v="0"/>
  </r>
  <r>
    <x v="2"/>
    <x v="0"/>
    <n v="101"/>
    <n v="2203"/>
    <n v="1724"/>
    <s v=""/>
    <x v="1"/>
    <m/>
    <m/>
    <m/>
    <m/>
    <m/>
    <d v="2014-01-15T00:00:00"/>
    <n v="-82500"/>
    <n v="0"/>
    <n v="-98886.986301369863"/>
    <x v="1"/>
    <m/>
    <m/>
    <m/>
    <m/>
    <m/>
    <x v="1"/>
    <x v="0"/>
    <x v="0"/>
    <n v="-1"/>
    <d v="2014-01-15T00:00:00"/>
    <d v="2014-01-15T00:00:00"/>
    <x v="8"/>
    <n v="-98886.986301369863"/>
    <s v="FY14-r101-cc2203-EE11"/>
    <n v="-98886.986301369863"/>
    <n v="0"/>
  </r>
  <r>
    <x v="2"/>
    <x v="0"/>
    <n v="101"/>
    <n v="2203"/>
    <n v="1729"/>
    <s v=""/>
    <x v="1"/>
    <m/>
    <m/>
    <m/>
    <m/>
    <m/>
    <d v="2014-02-15T00:00:00"/>
    <n v="-82500"/>
    <n v="0"/>
    <n v="-90128.42465753424"/>
    <x v="1"/>
    <m/>
    <m/>
    <m/>
    <m/>
    <m/>
    <x v="1"/>
    <x v="0"/>
    <x v="0"/>
    <n v="-1"/>
    <d v="2014-02-15T00:00:00"/>
    <d v="2014-02-15T00:00:00"/>
    <x v="13"/>
    <n v="-90128.42465753424"/>
    <s v="FY14-r101-cc2203-EE12"/>
    <n v="-90128.42465753424"/>
    <n v="0"/>
  </r>
  <r>
    <x v="2"/>
    <x v="0"/>
    <n v="101"/>
    <n v="2203"/>
    <n v="1734"/>
    <s v=""/>
    <x v="1"/>
    <m/>
    <m/>
    <m/>
    <m/>
    <m/>
    <d v="2014-03-15T00:00:00"/>
    <n v="-82500"/>
    <n v="0"/>
    <n v="-82217.465753424651"/>
    <x v="1"/>
    <m/>
    <m/>
    <m/>
    <m/>
    <m/>
    <x v="1"/>
    <x v="0"/>
    <x v="0"/>
    <n v="-1"/>
    <d v="2014-03-15T00:00:00"/>
    <d v="2014-03-15T00:00:00"/>
    <x v="3"/>
    <n v="-82217.465753424651"/>
    <s v="FY14-r101-cc2203-EE13"/>
    <n v="-82217.465753424651"/>
    <n v="0"/>
  </r>
  <r>
    <x v="2"/>
    <x v="0"/>
    <n v="101"/>
    <n v="2203"/>
    <n v="1742"/>
    <s v=""/>
    <x v="1"/>
    <m/>
    <m/>
    <m/>
    <m/>
    <m/>
    <d v="2014-05-15T00:00:00"/>
    <n v="-82500"/>
    <n v="0"/>
    <n v="-64982.876712328762"/>
    <x v="1"/>
    <m/>
    <m/>
    <m/>
    <m/>
    <m/>
    <x v="1"/>
    <x v="0"/>
    <x v="0"/>
    <n v="-1"/>
    <d v="2014-05-15T00:00:00"/>
    <d v="2014-05-15T00:00:00"/>
    <x v="5"/>
    <n v="-64982.876712328762"/>
    <s v="FY14-r101-cc2203-EE14"/>
    <n v="-64982.876712328762"/>
    <n v="0"/>
  </r>
  <r>
    <x v="2"/>
    <x v="0"/>
    <n v="101"/>
    <n v="2203"/>
    <n v="1756"/>
    <s v=""/>
    <x v="1"/>
    <m/>
    <m/>
    <m/>
    <m/>
    <m/>
    <d v="2014-06-15T00:00:00"/>
    <n v="-82500"/>
    <n v="0"/>
    <n v="-56224.315068493146"/>
    <x v="1"/>
    <m/>
    <m/>
    <m/>
    <m/>
    <m/>
    <x v="1"/>
    <x v="0"/>
    <x v="0"/>
    <n v="-1"/>
    <d v="2014-06-15T00:00:00"/>
    <d v="2014-06-15T00:00:00"/>
    <x v="2"/>
    <n v="-56224.315068493146"/>
    <s v="FY14-r101-cc2203-EE15"/>
    <n v="-56224.315068493146"/>
    <n v="0"/>
  </r>
  <r>
    <x v="2"/>
    <x v="0"/>
    <n v="101"/>
    <n v="2203"/>
    <n v="1765"/>
    <s v=""/>
    <x v="1"/>
    <m/>
    <m/>
    <m/>
    <m/>
    <m/>
    <d v="2014-07-15T00:00:00"/>
    <n v="-82500"/>
    <n v="0"/>
    <n v="-47748.287671232873"/>
    <x v="1"/>
    <m/>
    <m/>
    <m/>
    <m/>
    <m/>
    <x v="1"/>
    <x v="0"/>
    <x v="0"/>
    <n v="-1"/>
    <d v="2014-07-15T00:00:00"/>
    <d v="2014-07-15T00:00:00"/>
    <x v="7"/>
    <n v="-47748.287671232873"/>
    <s v="FY14-r101-cc2203-EE16"/>
    <n v="-47748.287671232873"/>
    <n v="0"/>
  </r>
  <r>
    <x v="2"/>
    <x v="0"/>
    <n v="101"/>
    <n v="2203"/>
    <n v="1780"/>
    <s v=""/>
    <x v="1"/>
    <m/>
    <m/>
    <m/>
    <m/>
    <m/>
    <d v="2014-08-15T00:00:00"/>
    <n v="-82500"/>
    <n v="0"/>
    <n v="-38989.726027397257"/>
    <x v="1"/>
    <m/>
    <m/>
    <m/>
    <m/>
    <m/>
    <x v="1"/>
    <x v="0"/>
    <x v="0"/>
    <n v="-1"/>
    <d v="2014-08-15T00:00:00"/>
    <d v="2014-08-15T00:00:00"/>
    <x v="4"/>
    <n v="-38989.726027397257"/>
    <s v="FY14-r101-cc2203-EE17"/>
    <n v="-38989.726027397257"/>
    <n v="0"/>
  </r>
  <r>
    <x v="2"/>
    <x v="0"/>
    <n v="101"/>
    <n v="2203"/>
    <n v="1794"/>
    <s v=""/>
    <x v="1"/>
    <m/>
    <m/>
    <m/>
    <m/>
    <m/>
    <d v="2014-10-15T00:00:00"/>
    <n v="-82500"/>
    <n v="0"/>
    <n v="-21755.136986301368"/>
    <x v="1"/>
    <m/>
    <m/>
    <m/>
    <m/>
    <m/>
    <x v="1"/>
    <x v="0"/>
    <x v="0"/>
    <n v="-1"/>
    <d v="2014-10-15T00:00:00"/>
    <d v="2014-10-15T00:00:00"/>
    <x v="11"/>
    <n v="-21755.136986301368"/>
    <s v="FY14-r101-cc2203-EE18"/>
    <n v="-21755.136986301368"/>
    <n v="0"/>
  </r>
  <r>
    <x v="2"/>
    <x v="0"/>
    <n v="101"/>
    <n v="2203"/>
    <n v="1804"/>
    <s v=""/>
    <x v="1"/>
    <m/>
    <m/>
    <m/>
    <m/>
    <m/>
    <d v="2014-11-15T00:00:00"/>
    <n v="-82500"/>
    <n v="0"/>
    <n v="-12996.575342465754"/>
    <x v="1"/>
    <m/>
    <m/>
    <m/>
    <m/>
    <m/>
    <x v="1"/>
    <x v="0"/>
    <x v="0"/>
    <n v="-1"/>
    <d v="2014-11-15T00:00:00"/>
    <d v="2014-11-15T00:00:00"/>
    <x v="14"/>
    <n v="-12996.575342465754"/>
    <s v="FY14-r101-cc2203-EE19"/>
    <n v="-12996.575342465754"/>
    <n v="0"/>
  </r>
  <r>
    <x v="2"/>
    <x v="0"/>
    <n v="101"/>
    <n v="2203"/>
    <n v="1811"/>
    <s v=""/>
    <x v="1"/>
    <m/>
    <m/>
    <m/>
    <m/>
    <m/>
    <d v="2014-12-15T00:00:00"/>
    <n v="-82500"/>
    <n v="0"/>
    <n v="-4520.5479452054797"/>
    <x v="1"/>
    <m/>
    <m/>
    <m/>
    <m/>
    <m/>
    <x v="1"/>
    <x v="0"/>
    <x v="0"/>
    <n v="-1"/>
    <d v="2014-12-15T00:00:00"/>
    <d v="2014-12-15T00:00:00"/>
    <x v="12"/>
    <n v="-4520.5479452054797"/>
    <s v="FY14-r101-cc2203-EE20"/>
    <n v="-4520.5479452054797"/>
    <n v="0"/>
  </r>
  <r>
    <x v="10"/>
    <x v="0"/>
    <n v="101"/>
    <n v="2319"/>
    <n v="1815"/>
    <s v="SB14-101-2319-1815"/>
    <x v="3"/>
    <m/>
    <m/>
    <m/>
    <m/>
    <m/>
    <d v="2014-01-15T00:00:00"/>
    <n v="70833.333333333328"/>
    <n v="0"/>
    <n v="84902.968036529666"/>
    <x v="1"/>
    <m/>
    <m/>
    <m/>
    <m/>
    <m/>
    <x v="1"/>
    <x v="0"/>
    <x v="1"/>
    <n v="1"/>
    <d v="2014-01-15T00:00:00"/>
    <d v="2014-01-15T00:00:00"/>
    <x v="8"/>
    <n v="84902.968036529666"/>
    <s v="FY14-r101-cc2319-EE1"/>
    <n v="84902.968036529666"/>
    <n v="0"/>
  </r>
  <r>
    <x v="10"/>
    <x v="0"/>
    <n v="101"/>
    <n v="2319"/>
    <n v="1840"/>
    <s v="SB14-101-2319-1840"/>
    <x v="3"/>
    <m/>
    <m/>
    <m/>
    <m/>
    <m/>
    <d v="2014-05-15T00:00:00"/>
    <n v="70833.333333333328"/>
    <n v="0"/>
    <n v="55793.378995433777"/>
    <x v="1"/>
    <m/>
    <m/>
    <m/>
    <m/>
    <m/>
    <x v="1"/>
    <x v="0"/>
    <x v="1"/>
    <n v="1"/>
    <d v="2014-05-15T00:00:00"/>
    <d v="2014-05-15T00:00:00"/>
    <x v="5"/>
    <n v="55793.378995433777"/>
    <s v="FY14-r101-cc2319-EE2"/>
    <n v="55793.378995433777"/>
    <n v="0"/>
  </r>
  <r>
    <x v="10"/>
    <x v="0"/>
    <n v="101"/>
    <n v="2319"/>
    <n v="1861"/>
    <s v="SB14-101-2319-1861"/>
    <x v="3"/>
    <m/>
    <m/>
    <m/>
    <m/>
    <m/>
    <d v="2014-07-15T00:00:00"/>
    <n v="70833.333333333328"/>
    <n v="0"/>
    <n v="40996.004566210038"/>
    <x v="1"/>
    <m/>
    <m/>
    <m/>
    <m/>
    <m/>
    <x v="1"/>
    <x v="0"/>
    <x v="1"/>
    <n v="1"/>
    <d v="2014-07-15T00:00:00"/>
    <d v="2014-07-15T00:00:00"/>
    <x v="7"/>
    <n v="40996.004566210038"/>
    <s v="FY14-r101-cc2319-EE3"/>
    <n v="40996.004566210038"/>
    <n v="0"/>
  </r>
  <r>
    <x v="10"/>
    <x v="0"/>
    <n v="101"/>
    <n v="2319"/>
    <n v="1869"/>
    <s v="SB14-101-2319-1869"/>
    <x v="3"/>
    <m/>
    <m/>
    <m/>
    <m/>
    <m/>
    <d v="2014-07-15T00:00:00"/>
    <n v="70833.333333333328"/>
    <n v="0"/>
    <n v="40996.004566210038"/>
    <x v="1"/>
    <m/>
    <m/>
    <m/>
    <m/>
    <m/>
    <x v="1"/>
    <x v="0"/>
    <x v="1"/>
    <n v="1"/>
    <d v="2014-07-15T00:00:00"/>
    <d v="2014-07-15T00:00:00"/>
    <x v="7"/>
    <n v="40996.004566210038"/>
    <s v="FY14-r101-cc2319-EE4"/>
    <n v="40996.004566210038"/>
    <n v="0"/>
  </r>
  <r>
    <x v="10"/>
    <x v="0"/>
    <n v="101"/>
    <n v="2319"/>
    <n v="1891"/>
    <s v="SB14-101-2319-1891"/>
    <x v="3"/>
    <m/>
    <m/>
    <m/>
    <m/>
    <m/>
    <d v="2014-09-15T00:00:00"/>
    <n v="70833.333333333328"/>
    <n v="0"/>
    <n v="25956.050228310502"/>
    <x v="1"/>
    <m/>
    <m/>
    <m/>
    <m/>
    <m/>
    <x v="1"/>
    <x v="0"/>
    <x v="1"/>
    <n v="1"/>
    <d v="2014-09-15T00:00:00"/>
    <d v="2014-09-15T00:00:00"/>
    <x v="10"/>
    <n v="25956.050228310502"/>
    <s v="FY14-r101-cc2319-EE5"/>
    <n v="25956.050228310502"/>
    <n v="0"/>
  </r>
  <r>
    <x v="10"/>
    <x v="0"/>
    <n v="101"/>
    <n v="2319"/>
    <n v="1722"/>
    <s v=""/>
    <x v="1"/>
    <m/>
    <m/>
    <m/>
    <m/>
    <m/>
    <d v="2014-01-15T00:00:00"/>
    <n v="-82500"/>
    <n v="0"/>
    <n v="-98886.986301369863"/>
    <x v="1"/>
    <m/>
    <m/>
    <m/>
    <m/>
    <m/>
    <x v="1"/>
    <x v="0"/>
    <x v="0"/>
    <n v="-1"/>
    <d v="2014-01-15T00:00:00"/>
    <d v="2014-01-15T00:00:00"/>
    <x v="8"/>
    <n v="-98886.986301369863"/>
    <s v="FY14-r101-cc2319-EE6"/>
    <n v="-98886.986301369863"/>
    <n v="0"/>
  </r>
  <r>
    <x v="10"/>
    <x v="0"/>
    <n v="101"/>
    <n v="2319"/>
    <n v="1747"/>
    <s v=""/>
    <x v="1"/>
    <m/>
    <m/>
    <m/>
    <m/>
    <m/>
    <d v="2014-05-15T00:00:00"/>
    <n v="-82500"/>
    <n v="0"/>
    <n v="-64982.876712328762"/>
    <x v="1"/>
    <m/>
    <m/>
    <m/>
    <m/>
    <m/>
    <x v="1"/>
    <x v="0"/>
    <x v="0"/>
    <n v="-1"/>
    <d v="2014-05-15T00:00:00"/>
    <d v="2014-05-15T00:00:00"/>
    <x v="5"/>
    <n v="-64982.876712328762"/>
    <s v="FY14-r101-cc2319-EE7"/>
    <n v="-64982.876712328762"/>
    <n v="0"/>
  </r>
  <r>
    <x v="10"/>
    <x v="0"/>
    <n v="101"/>
    <n v="2319"/>
    <n v="1768"/>
    <s v=""/>
    <x v="1"/>
    <m/>
    <m/>
    <m/>
    <m/>
    <m/>
    <d v="2014-07-15T00:00:00"/>
    <n v="-82500"/>
    <n v="0"/>
    <n v="-47748.287671232873"/>
    <x v="1"/>
    <m/>
    <m/>
    <m/>
    <m/>
    <m/>
    <x v="1"/>
    <x v="0"/>
    <x v="0"/>
    <n v="-1"/>
    <d v="2014-07-15T00:00:00"/>
    <d v="2014-07-15T00:00:00"/>
    <x v="7"/>
    <n v="-47748.287671232873"/>
    <s v="FY14-r101-cc2319-EE8"/>
    <n v="-47748.287671232873"/>
    <n v="0"/>
  </r>
  <r>
    <x v="10"/>
    <x v="0"/>
    <n v="101"/>
    <n v="2319"/>
    <n v="1776"/>
    <s v=""/>
    <x v="1"/>
    <m/>
    <m/>
    <m/>
    <m/>
    <m/>
    <d v="2014-08-15T00:00:00"/>
    <n v="-82500"/>
    <n v="0"/>
    <n v="-38989.726027397257"/>
    <x v="1"/>
    <m/>
    <m/>
    <m/>
    <m/>
    <m/>
    <x v="1"/>
    <x v="0"/>
    <x v="0"/>
    <n v="-1"/>
    <d v="2014-08-15T00:00:00"/>
    <d v="2014-08-15T00:00:00"/>
    <x v="4"/>
    <n v="-38989.726027397257"/>
    <s v="FY14-r101-cc2319-EE9"/>
    <n v="-38989.726027397257"/>
    <n v="0"/>
  </r>
  <r>
    <x v="10"/>
    <x v="0"/>
    <n v="101"/>
    <n v="2319"/>
    <n v="1785"/>
    <s v=""/>
    <x v="1"/>
    <m/>
    <s v="Test attrit 7 w/o backfill --&gt; Core Measurement"/>
    <m/>
    <m/>
    <m/>
    <d v="2014-09-15T00:00:00"/>
    <n v="-82500"/>
    <n v="0"/>
    <n v="-30231.164383561645"/>
    <x v="1"/>
    <m/>
    <m/>
    <m/>
    <m/>
    <m/>
    <x v="1"/>
    <x v="0"/>
    <x v="0"/>
    <n v="-1"/>
    <d v="2014-09-15T00:00:00"/>
    <d v="2014-09-15T00:00:00"/>
    <x v="10"/>
    <n v="-30231.164383561645"/>
    <s v="FY14-r101-cc2319-EE10"/>
    <n v="-30231.164383561645"/>
    <n v="0"/>
  </r>
  <r>
    <x v="10"/>
    <x v="0"/>
    <n v="101"/>
    <n v="2319"/>
    <n v="1798"/>
    <s v=""/>
    <x v="1"/>
    <m/>
    <m/>
    <m/>
    <m/>
    <m/>
    <d v="2014-10-15T00:00:00"/>
    <n v="-82500"/>
    <n v="0"/>
    <n v="-21755.136986301368"/>
    <x v="1"/>
    <m/>
    <m/>
    <m/>
    <m/>
    <m/>
    <x v="1"/>
    <x v="0"/>
    <x v="0"/>
    <n v="-1"/>
    <d v="2014-10-15T00:00:00"/>
    <d v="2014-10-15T00:00:00"/>
    <x v="11"/>
    <n v="-21755.136986301368"/>
    <s v="FY14-r101-cc2319-EE11"/>
    <n v="-21755.136986301368"/>
    <n v="0"/>
  </r>
  <r>
    <x v="10"/>
    <x v="0"/>
    <n v="101"/>
    <n v="2319"/>
    <n v="1682"/>
    <s v=""/>
    <x v="0"/>
    <m/>
    <s v="Additional B3 SB w/o backfill - 4"/>
    <m/>
    <m/>
    <m/>
    <d v="2013-11-15T00:00:00"/>
    <n v="-82500"/>
    <n v="0"/>
    <n v="-103125"/>
    <x v="0"/>
    <m/>
    <m/>
    <m/>
    <m/>
    <m/>
    <x v="1"/>
    <x v="0"/>
    <x v="0"/>
    <n v="-1"/>
    <d v="2013-11-15T00:00:00"/>
    <d v="2013-11-15T00:00:00"/>
    <x v="1"/>
    <n v="-103125"/>
    <s v="FY14-r101-cc2319-EE12"/>
    <n v="-103125"/>
    <n v="0"/>
  </r>
  <r>
    <x v="11"/>
    <x v="0"/>
    <n v="101"/>
    <n v="2329"/>
    <n v="1548"/>
    <s v="A13-101-2329-1548"/>
    <x v="2"/>
    <m/>
    <m/>
    <m/>
    <m/>
    <m/>
    <d v="2013-12-15T00:00:00"/>
    <n v="70000"/>
    <n v="0"/>
    <n v="87500"/>
    <x v="0"/>
    <m/>
    <n v="2329"/>
    <s v="AE - 2013 ERD 20"/>
    <m/>
    <m/>
    <x v="0"/>
    <x v="0"/>
    <x v="1"/>
    <n v="1"/>
    <d v="2013-12-15T00:00:00"/>
    <d v="2013-12-15T00:00:00"/>
    <x v="6"/>
    <n v="87500"/>
    <s v="FY14-r101-cc2329-EE1"/>
    <n v="87500"/>
    <n v="0"/>
  </r>
  <r>
    <x v="12"/>
    <x v="0"/>
    <n v="101"/>
    <n v="2329"/>
    <n v="1841"/>
    <s v="SB14-101-2329-1841"/>
    <x v="3"/>
    <m/>
    <m/>
    <m/>
    <m/>
    <m/>
    <d v="2014-05-15T00:00:00"/>
    <n v="70833.333333333328"/>
    <n v="0"/>
    <n v="55793.378995433777"/>
    <x v="1"/>
    <m/>
    <m/>
    <m/>
    <m/>
    <m/>
    <x v="1"/>
    <x v="0"/>
    <x v="1"/>
    <n v="1"/>
    <d v="2014-05-15T00:00:00"/>
    <d v="2014-05-15T00:00:00"/>
    <x v="5"/>
    <n v="55793.378995433777"/>
    <s v="FY14-r101-cc2329-EE2"/>
    <n v="55793.378995433777"/>
    <n v="0"/>
  </r>
  <r>
    <x v="12"/>
    <x v="0"/>
    <n v="101"/>
    <n v="2329"/>
    <n v="1859"/>
    <s v="SB14-101-2329-1859"/>
    <x v="3"/>
    <m/>
    <m/>
    <m/>
    <m/>
    <m/>
    <d v="2014-07-15T00:00:00"/>
    <n v="70833.333333333328"/>
    <n v="0"/>
    <n v="40996.004566210038"/>
    <x v="1"/>
    <m/>
    <m/>
    <m/>
    <m/>
    <m/>
    <x v="1"/>
    <x v="0"/>
    <x v="1"/>
    <n v="1"/>
    <d v="2014-07-15T00:00:00"/>
    <d v="2014-07-15T00:00:00"/>
    <x v="7"/>
    <n v="40996.004566210038"/>
    <s v="FY14-r101-cc2329-EE3"/>
    <n v="40996.004566210038"/>
    <n v="0"/>
  </r>
  <r>
    <x v="12"/>
    <x v="0"/>
    <n v="101"/>
    <n v="2329"/>
    <n v="1879"/>
    <s v="SB14-101-2329-1879"/>
    <x v="3"/>
    <m/>
    <m/>
    <m/>
    <m/>
    <m/>
    <d v="2014-08-15T00:00:00"/>
    <n v="70833.333333333328"/>
    <n v="0"/>
    <n v="33476.027397260274"/>
    <x v="1"/>
    <m/>
    <m/>
    <m/>
    <m/>
    <m/>
    <x v="1"/>
    <x v="0"/>
    <x v="1"/>
    <n v="1"/>
    <d v="2014-08-15T00:00:00"/>
    <d v="2014-08-15T00:00:00"/>
    <x v="4"/>
    <n v="33476.027397260274"/>
    <s v="FY14-r101-cc2329-EE4"/>
    <n v="33476.027397260274"/>
    <n v="0"/>
  </r>
  <r>
    <x v="12"/>
    <x v="0"/>
    <n v="101"/>
    <n v="2329"/>
    <n v="1893"/>
    <s v="SB14-101-2329-1893"/>
    <x v="3"/>
    <m/>
    <m/>
    <m/>
    <m/>
    <m/>
    <d v="2014-09-15T00:00:00"/>
    <n v="70833.333333333328"/>
    <n v="0"/>
    <n v="25956.050228310502"/>
    <x v="1"/>
    <m/>
    <m/>
    <m/>
    <m/>
    <m/>
    <x v="1"/>
    <x v="0"/>
    <x v="1"/>
    <n v="1"/>
    <d v="2014-09-15T00:00:00"/>
    <d v="2014-09-15T00:00:00"/>
    <x v="10"/>
    <n v="25956.050228310502"/>
    <s v="FY14-r101-cc2329-EE5"/>
    <n v="25956.050228310502"/>
    <n v="0"/>
  </r>
  <r>
    <x v="12"/>
    <x v="0"/>
    <n v="101"/>
    <n v="2329"/>
    <n v="1748"/>
    <s v=""/>
    <x v="1"/>
    <m/>
    <m/>
    <m/>
    <m/>
    <m/>
    <d v="2014-05-15T00:00:00"/>
    <n v="-82500"/>
    <n v="0"/>
    <n v="-64982.876712328762"/>
    <x v="1"/>
    <m/>
    <m/>
    <m/>
    <m/>
    <m/>
    <x v="1"/>
    <x v="0"/>
    <x v="0"/>
    <n v="-1"/>
    <d v="2014-05-15T00:00:00"/>
    <d v="2014-05-15T00:00:00"/>
    <x v="5"/>
    <n v="-64982.876712328762"/>
    <s v="FY14-r101-cc2329-EE6"/>
    <n v="-64982.876712328762"/>
    <n v="0"/>
  </r>
  <r>
    <x v="12"/>
    <x v="0"/>
    <n v="101"/>
    <n v="2329"/>
    <n v="1766"/>
    <s v=""/>
    <x v="1"/>
    <m/>
    <m/>
    <m/>
    <m/>
    <m/>
    <d v="2014-07-15T00:00:00"/>
    <n v="-82500"/>
    <n v="0"/>
    <n v="-47748.287671232873"/>
    <x v="1"/>
    <m/>
    <m/>
    <m/>
    <m/>
    <m/>
    <x v="1"/>
    <x v="0"/>
    <x v="0"/>
    <n v="-1"/>
    <d v="2014-07-15T00:00:00"/>
    <d v="2014-07-15T00:00:00"/>
    <x v="7"/>
    <n v="-47748.287671232873"/>
    <s v="FY14-r101-cc2329-EE7"/>
    <n v="-47748.287671232873"/>
    <n v="0"/>
  </r>
  <r>
    <x v="12"/>
    <x v="0"/>
    <n v="101"/>
    <n v="2329"/>
    <n v="1786"/>
    <s v=""/>
    <x v="1"/>
    <m/>
    <m/>
    <m/>
    <m/>
    <m/>
    <d v="2014-09-15T00:00:00"/>
    <n v="-82500"/>
    <n v="0"/>
    <n v="-30231.164383561645"/>
    <x v="1"/>
    <m/>
    <m/>
    <m/>
    <m/>
    <m/>
    <x v="1"/>
    <x v="0"/>
    <x v="0"/>
    <n v="-1"/>
    <d v="2014-09-15T00:00:00"/>
    <d v="2014-09-15T00:00:00"/>
    <x v="10"/>
    <n v="-30231.164383561645"/>
    <s v="FY14-r101-cc2329-EE8"/>
    <n v="-30231.164383561645"/>
    <n v="0"/>
  </r>
  <r>
    <x v="12"/>
    <x v="0"/>
    <n v="101"/>
    <n v="2329"/>
    <n v="1800"/>
    <s v=""/>
    <x v="1"/>
    <m/>
    <m/>
    <m/>
    <m/>
    <m/>
    <d v="2014-11-15T00:00:00"/>
    <n v="-82500"/>
    <n v="0"/>
    <n v="-12996.575342465754"/>
    <x v="1"/>
    <m/>
    <m/>
    <m/>
    <m/>
    <m/>
    <x v="1"/>
    <x v="0"/>
    <x v="0"/>
    <n v="-1"/>
    <d v="2014-11-15T00:00:00"/>
    <d v="2014-11-15T00:00:00"/>
    <x v="14"/>
    <n v="-12996.575342465754"/>
    <s v="FY14-r101-cc2329-EE9"/>
    <n v="-12996.575342465754"/>
    <n v="0"/>
  </r>
  <r>
    <x v="11"/>
    <x v="0"/>
    <n v="101"/>
    <n v="2329"/>
    <n v="1547"/>
    <m/>
    <x v="0"/>
    <m/>
    <m/>
    <s v="SW App"/>
    <s v="Engineer/PE"/>
    <s v="Experienced"/>
    <d v="2013-12-15T00:00:00"/>
    <n v="-70000"/>
    <n v="-85000"/>
    <n v="-87500"/>
    <x v="0"/>
    <m/>
    <n v="2329"/>
    <m/>
    <m/>
    <s v="Attrition for AE Backfill"/>
    <x v="1"/>
    <x v="0"/>
    <x v="0"/>
    <n v="-1"/>
    <d v="2013-12-15T00:00:00"/>
    <d v="2013-12-15T00:00:00"/>
    <x v="6"/>
    <n v="-87500"/>
    <s v="FY14-r101-cc2329-EE10"/>
    <n v="-87500"/>
    <n v="0"/>
  </r>
  <r>
    <x v="11"/>
    <x v="0"/>
    <n v="101"/>
    <n v="2359"/>
    <n v="1180"/>
    <s v="SB13-101-2409-1180"/>
    <x v="3"/>
    <m/>
    <m/>
    <s v="HW Analog"/>
    <s v="Engineer/PE"/>
    <m/>
    <d v="2013-10-15T00:00:00"/>
    <n v="70000"/>
    <n v="0"/>
    <n v="87500"/>
    <x v="0"/>
    <m/>
    <n v="2419"/>
    <s v="Luke Tonneman"/>
    <d v="2013-10-01T00:00:00"/>
    <m/>
    <x v="0"/>
    <x v="0"/>
    <x v="1"/>
    <n v="1"/>
    <d v="2013-10-01T00:00:00"/>
    <d v="2013-10-01T00:00:00"/>
    <x v="0"/>
    <n v="87500"/>
    <s v="FY14-r101-cc2359-EE1"/>
    <n v="87500"/>
    <n v="0"/>
  </r>
  <r>
    <x v="5"/>
    <x v="0"/>
    <n v="101"/>
    <n v="2359"/>
    <n v="1183"/>
    <s v="SB13-101-2409-1183"/>
    <x v="3"/>
    <m/>
    <s v="PSE attrit backfill - will recruit after attrit"/>
    <s v="Other"/>
    <s v="Other"/>
    <m/>
    <d v="2013-10-15T00:00:00"/>
    <n v="68000"/>
    <n v="0"/>
    <n v="85000"/>
    <x v="0"/>
    <m/>
    <n v="2359"/>
    <s v="AE - 2013 ERD 16"/>
    <m/>
    <m/>
    <x v="0"/>
    <x v="0"/>
    <x v="1"/>
    <n v="1"/>
    <d v="2013-10-15T00:00:00"/>
    <d v="2013-10-15T00:00:00"/>
    <x v="0"/>
    <n v="85000"/>
    <s v="FY14-r101-cc2359-EE2"/>
    <n v="85000"/>
    <n v="0"/>
  </r>
  <r>
    <x v="5"/>
    <x v="0"/>
    <n v="101"/>
    <n v="2359"/>
    <n v="1845"/>
    <s v="SB14-101-2359-1845"/>
    <x v="3"/>
    <m/>
    <m/>
    <m/>
    <m/>
    <m/>
    <d v="2014-06-15T00:00:00"/>
    <n v="70833.333333333328"/>
    <n v="0"/>
    <n v="48273.401826484012"/>
    <x v="1"/>
    <m/>
    <m/>
    <m/>
    <m/>
    <m/>
    <x v="1"/>
    <x v="0"/>
    <x v="1"/>
    <n v="1"/>
    <d v="2014-06-15T00:00:00"/>
    <d v="2014-06-15T00:00:00"/>
    <x v="2"/>
    <n v="48273.401826484012"/>
    <s v="FY14-r101-cc2359-EE3"/>
    <n v="48273.401826484012"/>
    <n v="0"/>
  </r>
  <r>
    <x v="5"/>
    <x v="0"/>
    <n v="101"/>
    <n v="2359"/>
    <n v="1882"/>
    <s v="SB14-101-2359-1882"/>
    <x v="3"/>
    <m/>
    <m/>
    <m/>
    <m/>
    <m/>
    <d v="2014-08-15T00:00:00"/>
    <n v="70833.333333333328"/>
    <n v="0"/>
    <n v="33476.027397260274"/>
    <x v="1"/>
    <m/>
    <m/>
    <m/>
    <m/>
    <m/>
    <x v="1"/>
    <x v="0"/>
    <x v="1"/>
    <n v="1"/>
    <d v="2014-08-15T00:00:00"/>
    <d v="2014-08-15T00:00:00"/>
    <x v="4"/>
    <n v="33476.027397260274"/>
    <s v="FY14-r101-cc2359-EE4"/>
    <n v="33476.027397260274"/>
    <n v="0"/>
  </r>
  <r>
    <x v="5"/>
    <x v="0"/>
    <n v="101"/>
    <n v="2359"/>
    <n v="1191"/>
    <m/>
    <x v="1"/>
    <m/>
    <m/>
    <m/>
    <m/>
    <m/>
    <d v="2013-10-15T00:00:00"/>
    <n v="-80400"/>
    <n v="0"/>
    <n v="-100500"/>
    <x v="0"/>
    <m/>
    <n v="2359"/>
    <m/>
    <m/>
    <m/>
    <x v="1"/>
    <x v="0"/>
    <x v="0"/>
    <n v="-1"/>
    <d v="2013-10-15T00:00:00"/>
    <d v="2013-10-15T00:00:00"/>
    <x v="0"/>
    <n v="-100500"/>
    <s v="FY14-r101-cc2359-EE5"/>
    <n v="-100500"/>
    <n v="0"/>
  </r>
  <r>
    <x v="5"/>
    <x v="0"/>
    <n v="101"/>
    <n v="2359"/>
    <n v="1752"/>
    <s v=""/>
    <x v="1"/>
    <m/>
    <m/>
    <m/>
    <m/>
    <m/>
    <d v="2014-06-15T00:00:00"/>
    <n v="-82500"/>
    <n v="0"/>
    <n v="-56224.315068493146"/>
    <x v="1"/>
    <m/>
    <m/>
    <m/>
    <m/>
    <m/>
    <x v="1"/>
    <x v="0"/>
    <x v="0"/>
    <n v="-1"/>
    <d v="2014-06-15T00:00:00"/>
    <d v="2014-06-15T00:00:00"/>
    <x v="2"/>
    <n v="-56224.315068493146"/>
    <s v="FY14-r101-cc2359-EE6"/>
    <n v="-56224.315068493146"/>
    <n v="0"/>
  </r>
  <r>
    <x v="5"/>
    <x v="0"/>
    <n v="101"/>
    <n v="2359"/>
    <n v="1789"/>
    <s v=""/>
    <x v="1"/>
    <m/>
    <m/>
    <m/>
    <m/>
    <m/>
    <d v="2014-09-15T00:00:00"/>
    <n v="-82500"/>
    <n v="0"/>
    <n v="-30231.164383561645"/>
    <x v="1"/>
    <m/>
    <m/>
    <m/>
    <m/>
    <m/>
    <x v="1"/>
    <x v="0"/>
    <x v="0"/>
    <n v="-1"/>
    <d v="2014-09-15T00:00:00"/>
    <d v="2014-09-15T00:00:00"/>
    <x v="10"/>
    <n v="-30231.164383561645"/>
    <s v="FY14-r101-cc2359-EE7"/>
    <n v="-30231.164383561645"/>
    <n v="0"/>
  </r>
  <r>
    <x v="12"/>
    <x v="0"/>
    <n v="101"/>
    <n v="2399"/>
    <n v="1825"/>
    <s v="SB14-101-2399-1825"/>
    <x v="3"/>
    <m/>
    <s v="Backfill test attrit 2 (rebalancing)"/>
    <m/>
    <m/>
    <m/>
    <d v="2014-02-15T00:00:00"/>
    <n v="70833.333333333328"/>
    <n v="0"/>
    <n v="77382.990867579894"/>
    <x v="1"/>
    <m/>
    <m/>
    <m/>
    <m/>
    <m/>
    <x v="1"/>
    <x v="0"/>
    <x v="1"/>
    <n v="1"/>
    <d v="2014-02-15T00:00:00"/>
    <d v="2014-02-15T00:00:00"/>
    <x v="13"/>
    <n v="77382.990867579894"/>
    <s v="FY14-r101-cc2399-EE1"/>
    <n v="77382.990867579894"/>
    <n v="0"/>
  </r>
  <r>
    <x v="12"/>
    <x v="0"/>
    <n v="101"/>
    <n v="2399"/>
    <n v="1847"/>
    <s v="SB14-101-2399-1847"/>
    <x v="3"/>
    <m/>
    <s v="Backfill test attrit 3 (rebalancing)"/>
    <m/>
    <m/>
    <m/>
    <d v="2014-06-15T00:00:00"/>
    <n v="70833.333333333328"/>
    <n v="0"/>
    <n v="48273.401826484012"/>
    <x v="1"/>
    <m/>
    <m/>
    <m/>
    <m/>
    <m/>
    <x v="1"/>
    <x v="0"/>
    <x v="1"/>
    <n v="1"/>
    <d v="2014-06-15T00:00:00"/>
    <d v="2014-06-15T00:00:00"/>
    <x v="2"/>
    <n v="48273.401826484012"/>
    <s v="FY14-r101-cc2399-EE2"/>
    <n v="48273.401826484012"/>
    <n v="0"/>
  </r>
  <r>
    <x v="12"/>
    <x v="0"/>
    <n v="101"/>
    <n v="2399"/>
    <n v="1881"/>
    <s v="SB14-101-2399-1881"/>
    <x v="3"/>
    <m/>
    <s v="Backfill test attrit 9 (rebalancing)"/>
    <m/>
    <m/>
    <m/>
    <d v="2014-08-15T00:00:00"/>
    <n v="70833.333333333328"/>
    <n v="0"/>
    <n v="33476.027397260274"/>
    <x v="1"/>
    <m/>
    <m/>
    <m/>
    <m/>
    <m/>
    <x v="1"/>
    <x v="0"/>
    <x v="1"/>
    <n v="1"/>
    <d v="2014-08-15T00:00:00"/>
    <d v="2014-08-15T00:00:00"/>
    <x v="4"/>
    <n v="33476.027397260274"/>
    <s v="FY14-r101-cc2399-EE3"/>
    <n v="33476.027397260274"/>
    <n v="0"/>
  </r>
  <r>
    <x v="12"/>
    <x v="0"/>
    <n v="101"/>
    <n v="2399"/>
    <n v="1885"/>
    <s v="SB14-101-2399-1885"/>
    <x v="3"/>
    <m/>
    <s v="Backfill test attrit 5 (rebalancing)"/>
    <m/>
    <m/>
    <m/>
    <d v="2014-08-15T00:00:00"/>
    <n v="70833.333333333328"/>
    <n v="0"/>
    <n v="33476.027397260274"/>
    <x v="1"/>
    <m/>
    <m/>
    <m/>
    <m/>
    <m/>
    <x v="1"/>
    <x v="0"/>
    <x v="1"/>
    <n v="1"/>
    <d v="2014-08-15T00:00:00"/>
    <d v="2014-08-15T00:00:00"/>
    <x v="4"/>
    <n v="33476.027397260274"/>
    <s v="FY14-r101-cc2399-EE4"/>
    <n v="33476.027397260274"/>
    <n v="0"/>
  </r>
  <r>
    <x v="4"/>
    <x v="0"/>
    <n v="101"/>
    <n v="2411"/>
    <n v="2048"/>
    <s v="A13-101-2411-2048"/>
    <x v="2"/>
    <m/>
    <s v="Lauren Sjoboen from MI"/>
    <s v="HW Analog"/>
    <s v="Engineer/PE"/>
    <s v="Experienced"/>
    <d v="2013-12-15T00:00:00"/>
    <n v="100000"/>
    <n v="85000"/>
    <n v="125000"/>
    <x v="0"/>
    <m/>
    <n v="2411"/>
    <s v="Lauren Sjoboen"/>
    <d v="2013-12-15T00:00:00"/>
    <m/>
    <x v="0"/>
    <x v="0"/>
    <x v="1"/>
    <n v="1"/>
    <d v="2013-12-15T00:00:00"/>
    <d v="2013-12-15T00:00:00"/>
    <x v="6"/>
    <n v="125000"/>
    <s v="FY14-r101-cc2411-EE1"/>
    <n v="125000"/>
    <n v="0"/>
  </r>
  <r>
    <x v="4"/>
    <x v="0"/>
    <n v="101"/>
    <n v="2411"/>
    <n v="2047"/>
    <s v=""/>
    <x v="0"/>
    <m/>
    <s v="Charles Yarbrough to MI"/>
    <s v="HW Analog"/>
    <s v="Engineer/PE"/>
    <s v="Experienced"/>
    <d v="2013-12-15T00:00:00"/>
    <n v="-100000"/>
    <n v="-85000"/>
    <n v="-125000"/>
    <x v="0"/>
    <m/>
    <n v="2411"/>
    <s v="Charles Yarbrough"/>
    <d v="2013-12-15T00:00:00"/>
    <m/>
    <x v="0"/>
    <x v="0"/>
    <x v="0"/>
    <n v="-1"/>
    <d v="2013-12-15T00:00:00"/>
    <d v="2013-12-15T00:00:00"/>
    <x v="6"/>
    <n v="-125000"/>
    <s v="FY14-r101-cc2411-EE2"/>
    <n v="-125000"/>
    <n v="0"/>
  </r>
  <r>
    <x v="5"/>
    <x v="0"/>
    <n v="101"/>
    <n v="2424"/>
    <n v="1703"/>
    <s v=""/>
    <x v="0"/>
    <m/>
    <s v="Transfer Out:  Steven Bassett"/>
    <s v="Other"/>
    <s v="Gr Manager+"/>
    <s v="Experienced"/>
    <d v="2013-10-15T00:00:00"/>
    <n v="-85000"/>
    <n v="-85000"/>
    <n v="-106250"/>
    <x v="0"/>
    <m/>
    <n v="2424"/>
    <s v="Steven Bassett"/>
    <d v="2013-10-01T00:00:00"/>
    <s v="transfer to marketing"/>
    <x v="0"/>
    <x v="0"/>
    <x v="0"/>
    <n v="-1"/>
    <d v="2013-10-01T00:00:00"/>
    <d v="2013-10-01T00:00:00"/>
    <x v="0"/>
    <n v="-106250"/>
    <s v="FY14-r101-cc2424-EE1"/>
    <n v="-106250"/>
    <n v="0"/>
  </r>
  <r>
    <x v="11"/>
    <x v="0"/>
    <n v="101"/>
    <n v="2429"/>
    <n v="1836"/>
    <s v="SB14-101-2429-1836"/>
    <x v="3"/>
    <m/>
    <m/>
    <m/>
    <m/>
    <m/>
    <d v="2014-04-15T00:00:00"/>
    <n v="70833.333333333328"/>
    <n v="0"/>
    <n v="63070.776255707751"/>
    <x v="1"/>
    <m/>
    <m/>
    <m/>
    <m/>
    <m/>
    <x v="1"/>
    <x v="0"/>
    <x v="1"/>
    <n v="1"/>
    <d v="2014-04-15T00:00:00"/>
    <d v="2014-04-15T00:00:00"/>
    <x v="9"/>
    <n v="63070.776255707751"/>
    <s v="FY14-r101-cc2429-EE1"/>
    <n v="63070.776255707751"/>
    <n v="0"/>
  </r>
  <r>
    <x v="11"/>
    <x v="0"/>
    <n v="101"/>
    <n v="2429"/>
    <n v="1884"/>
    <s v="SB14-101-2429-1884"/>
    <x v="3"/>
    <m/>
    <m/>
    <m/>
    <m/>
    <m/>
    <d v="2014-08-15T00:00:00"/>
    <n v="70833.333333333328"/>
    <n v="0"/>
    <n v="33476.027397260274"/>
    <x v="1"/>
    <m/>
    <m/>
    <m/>
    <m/>
    <m/>
    <x v="1"/>
    <x v="0"/>
    <x v="1"/>
    <n v="1"/>
    <d v="2014-08-15T00:00:00"/>
    <d v="2014-08-15T00:00:00"/>
    <x v="4"/>
    <n v="33476.027397260274"/>
    <s v="FY14-r101-cc2429-EE2"/>
    <n v="33476.027397260274"/>
    <n v="0"/>
  </r>
  <r>
    <x v="11"/>
    <x v="0"/>
    <n v="101"/>
    <n v="2429"/>
    <n v="1743"/>
    <s v=""/>
    <x v="1"/>
    <m/>
    <m/>
    <m/>
    <m/>
    <m/>
    <d v="2014-05-15T00:00:00"/>
    <n v="-82500"/>
    <n v="0"/>
    <n v="-64982.876712328762"/>
    <x v="1"/>
    <m/>
    <m/>
    <m/>
    <m/>
    <m/>
    <x v="1"/>
    <x v="0"/>
    <x v="0"/>
    <n v="-1"/>
    <d v="2014-05-15T00:00:00"/>
    <d v="2014-05-15T00:00:00"/>
    <x v="5"/>
    <n v="-64982.876712328762"/>
    <s v="FY14-r101-cc2429-EE3"/>
    <n v="-64982.876712328762"/>
    <n v="0"/>
  </r>
  <r>
    <x v="11"/>
    <x v="0"/>
    <n v="101"/>
    <n v="2429"/>
    <n v="1791"/>
    <s v=""/>
    <x v="1"/>
    <m/>
    <m/>
    <m/>
    <m/>
    <m/>
    <d v="2014-09-15T00:00:00"/>
    <n v="-82500"/>
    <n v="0"/>
    <n v="-30231.164383561645"/>
    <x v="1"/>
    <m/>
    <m/>
    <m/>
    <m/>
    <m/>
    <x v="1"/>
    <x v="0"/>
    <x v="0"/>
    <n v="-1"/>
    <d v="2014-09-15T00:00:00"/>
    <d v="2014-09-15T00:00:00"/>
    <x v="10"/>
    <n v="-30231.164383561645"/>
    <s v="FY14-r101-cc2429-EE4"/>
    <n v="-30231.164383561645"/>
    <n v="0"/>
  </r>
  <r>
    <x v="3"/>
    <x v="0"/>
    <n v="101"/>
    <n v="2432"/>
    <n v="1438"/>
    <s v="A13-101-2432-1438"/>
    <x v="4"/>
    <m/>
    <s v="(Denmark transition budget - 12) PSE for HSDIO "/>
    <s v="HW Other"/>
    <s v="Engineer/PE"/>
    <s v="New Grad"/>
    <d v="2013-10-15T00:00:00"/>
    <n v="70000"/>
    <n v="65000"/>
    <n v="87500"/>
    <x v="0"/>
    <m/>
    <n v="2432"/>
    <s v="Jason Lii - AE - 2013 ERD 8"/>
    <d v="2013-10-13T00:00:00"/>
    <s v="Arbs PSE"/>
    <x v="0"/>
    <x v="0"/>
    <x v="1"/>
    <n v="1"/>
    <d v="2013-10-13T00:00:00"/>
    <d v="2013-10-13T00:00:00"/>
    <x v="0"/>
    <n v="87500"/>
    <s v="FY14-r101-cc2432-EE1"/>
    <n v="87500"/>
    <n v="0"/>
  </r>
  <r>
    <x v="3"/>
    <x v="0"/>
    <n v="101"/>
    <n v="2432"/>
    <n v="2055"/>
    <s v=""/>
    <x v="0"/>
    <m/>
    <s v="Transfer of Liusdi Djap from MI to RF"/>
    <m/>
    <m/>
    <m/>
    <d v="2014-01-15T00:00:00"/>
    <n v="-75000"/>
    <n v="0"/>
    <n v="-89897.260273972599"/>
    <x v="1"/>
    <m/>
    <n v="2432"/>
    <s v="Liusdi Djap"/>
    <d v="2014-01-01T00:00:00"/>
    <s v="From MI to RF"/>
    <x v="0"/>
    <x v="0"/>
    <x v="0"/>
    <n v="-1"/>
    <d v="2014-01-01T00:00:00"/>
    <d v="2014-01-01T00:00:00"/>
    <x v="8"/>
    <n v="-93493.150684931505"/>
    <s v="FY14-r101-cc2432-EE2"/>
    <n v="-93493.150684931505"/>
    <n v="0"/>
  </r>
  <r>
    <x v="13"/>
    <x v="0"/>
    <n v="101"/>
    <n v="2435"/>
    <n v="1428"/>
    <s v="A13-101-2435-1428"/>
    <x v="4"/>
    <m/>
    <s v="(Denmark transition budget - 2) DSA SW"/>
    <s v="SW App"/>
    <s v="Engineer/PE"/>
    <s v="New Grad"/>
    <d v="2013-10-15T00:00:00"/>
    <n v="65000"/>
    <n v="65000"/>
    <n v="81250"/>
    <x v="0"/>
    <m/>
    <n v="2435"/>
    <s v="AE - 2013 ERD 15"/>
    <m/>
    <m/>
    <x v="0"/>
    <x v="0"/>
    <x v="1"/>
    <n v="1"/>
    <d v="2013-10-15T00:00:00"/>
    <d v="2013-10-15T00:00:00"/>
    <x v="0"/>
    <n v="81250"/>
    <s v="FY14-r101-cc2435-EE1"/>
    <n v="81250"/>
    <n v="0"/>
  </r>
  <r>
    <x v="7"/>
    <x v="0"/>
    <n v="101"/>
    <n v="2440"/>
    <n v="1377"/>
    <s v="A13-101-2440-1377"/>
    <x v="4"/>
    <m/>
    <s v="B2: RF SW Driver"/>
    <s v="SW Driver"/>
    <s v="Engineer/PE"/>
    <s v="New Grad"/>
    <d v="2013-10-15T00:00:00"/>
    <n v="70000"/>
    <n v="65000"/>
    <n v="87500"/>
    <x v="0"/>
    <m/>
    <n v="2440"/>
    <s v="Yi Luo"/>
    <d v="2013-10-01T00:00:00"/>
    <s v="*approved at MMBM 1/28 "/>
    <x v="0"/>
    <x v="0"/>
    <x v="1"/>
    <n v="1"/>
    <d v="2013-10-01T00:00:00"/>
    <d v="2013-10-01T00:00:00"/>
    <x v="0"/>
    <n v="87500"/>
    <s v="FY14-r101-cc2440-EE1"/>
    <n v="87500"/>
    <n v="0"/>
  </r>
  <r>
    <x v="7"/>
    <x v="0"/>
    <n v="101"/>
    <n v="2440"/>
    <n v="1587"/>
    <s v="A13-101-2440-1587"/>
    <x v="4"/>
    <m/>
    <s v="RF SW additional position add (4)"/>
    <s v="SW Driver"/>
    <s v="Engineer/PE"/>
    <s v="New Grad"/>
    <d v="2013-10-15T00:00:00"/>
    <n v="65000"/>
    <n v="65000"/>
    <n v="81250"/>
    <x v="0"/>
    <m/>
    <n v="2440"/>
    <s v="Shawn Trimble"/>
    <d v="2013-10-07T00:00:00"/>
    <s v="Strategy Session approved 6/2013"/>
    <x v="0"/>
    <x v="0"/>
    <x v="1"/>
    <n v="1"/>
    <d v="2013-10-07T00:00:00"/>
    <d v="2013-10-07T00:00:00"/>
    <x v="0"/>
    <n v="81250"/>
    <s v="FY14-r101-cc2440-EE2"/>
    <n v="81250"/>
    <n v="0"/>
  </r>
  <r>
    <x v="7"/>
    <x v="0"/>
    <n v="101"/>
    <n v="2440"/>
    <n v="1101"/>
    <s v="SB13-101-2079-1101"/>
    <x v="4"/>
    <m/>
    <s v="B2 New Hire: Aron Su SW"/>
    <s v="SW Driver"/>
    <s v="Engineer/PE"/>
    <s v="New Grad"/>
    <d v="2013-10-15T00:00:00"/>
    <n v="70000"/>
    <n v="65000"/>
    <n v="87500"/>
    <x v="0"/>
    <m/>
    <n v="2440"/>
    <s v="Aron Su"/>
    <d v="2013-10-21T00:00:00"/>
    <m/>
    <x v="0"/>
    <x v="0"/>
    <x v="1"/>
    <n v="1"/>
    <d v="2013-10-21T00:00:00"/>
    <d v="2013-10-21T00:00:00"/>
    <x v="0"/>
    <n v="87500"/>
    <s v="FY14-r101-cc2440-EE3"/>
    <n v="87500"/>
    <n v="0"/>
  </r>
  <r>
    <x v="7"/>
    <x v="0"/>
    <n v="101"/>
    <n v="2440"/>
    <n v="1588"/>
    <s v="A13-101-2440-1588"/>
    <x v="4"/>
    <m/>
    <s v="RF SW additional position add (5)"/>
    <s v="SW Driver"/>
    <s v="Engineer/PE"/>
    <s v="Experienced"/>
    <d v="2013-10-15T00:00:00"/>
    <n v="85000"/>
    <n v="85000"/>
    <n v="106250"/>
    <x v="0"/>
    <m/>
    <n v="2440"/>
    <m/>
    <m/>
    <s v="Strategy Session approved 6/2013"/>
    <x v="1"/>
    <x v="0"/>
    <x v="1"/>
    <n v="1"/>
    <d v="2013-10-15T00:00:00"/>
    <d v="2013-10-15T00:00:00"/>
    <x v="0"/>
    <n v="106250"/>
    <s v="FY14-r101-cc2440-EE4"/>
    <n v="106250"/>
    <n v="0"/>
  </r>
  <r>
    <x v="7"/>
    <x v="0"/>
    <n v="101"/>
    <n v="2440"/>
    <n v="1382"/>
    <s v="A13-101-2440-1382"/>
    <x v="4"/>
    <m/>
    <s v="B2: RF SW Driver"/>
    <s v="SW Driver"/>
    <s v="Engineer/PE"/>
    <s v="New Grad"/>
    <d v="2013-11-15T00:00:00"/>
    <n v="75000"/>
    <n v="65000"/>
    <n v="93750"/>
    <x v="0"/>
    <m/>
    <n v="2440"/>
    <s v="Shuhei Kazuma"/>
    <d v="2013-11-01T00:00:00"/>
    <s v="*approved at MMBM 1/28 "/>
    <x v="0"/>
    <x v="0"/>
    <x v="1"/>
    <n v="1"/>
    <d v="2013-11-01T00:00:00"/>
    <d v="2013-11-01T00:00:00"/>
    <x v="1"/>
    <n v="93750"/>
    <s v="FY14-r101-cc2440-EE5"/>
    <n v="93750"/>
    <n v="0"/>
  </r>
  <r>
    <x v="7"/>
    <x v="0"/>
    <n v="101"/>
    <n v="2440"/>
    <n v="1384"/>
    <s v="A13-101-2440-1384"/>
    <x v="4"/>
    <m/>
    <s v="B2: RF SW Driver (Offer Out)"/>
    <s v="SW Driver"/>
    <s v="Engineer/PE"/>
    <s v="New Grad"/>
    <d v="2013-11-15T00:00:00"/>
    <n v="65000"/>
    <n v="65000"/>
    <n v="81250"/>
    <x v="0"/>
    <m/>
    <n v="2440"/>
    <s v="Syed (Talha) Jawaid"/>
    <d v="2013-11-01T00:00:00"/>
    <s v="Accept"/>
    <x v="0"/>
    <x v="0"/>
    <x v="1"/>
    <n v="1"/>
    <d v="2013-11-01T00:00:00"/>
    <d v="2013-11-01T00:00:00"/>
    <x v="1"/>
    <n v="81250"/>
    <s v="FY14-r101-cc2440-EE6"/>
    <n v="81250"/>
    <n v="0"/>
  </r>
  <r>
    <x v="7"/>
    <x v="0"/>
    <n v="101"/>
    <n v="2440"/>
    <n v="1668"/>
    <s v="A13-101-2440-1668"/>
    <x v="2"/>
    <m/>
    <s v="Backfill for Craig Rupp"/>
    <s v="SW App"/>
    <s v="Engineer/PE"/>
    <s v="Experienced"/>
    <d v="2013-12-15T00:00:00"/>
    <n v="100000"/>
    <n v="85000"/>
    <n v="125000"/>
    <x v="0"/>
    <m/>
    <m/>
    <m/>
    <m/>
    <s v="Backfill for Craig Rupp"/>
    <x v="1"/>
    <x v="0"/>
    <x v="1"/>
    <n v="1"/>
    <d v="2013-12-15T00:00:00"/>
    <d v="2013-12-15T00:00:00"/>
    <x v="6"/>
    <n v="125000"/>
    <s v="FY14-r101-cc2440-EE7"/>
    <n v="125000"/>
    <n v="0"/>
  </r>
  <r>
    <x v="7"/>
    <x v="0"/>
    <n v="101"/>
    <n v="2440"/>
    <n v="1109"/>
    <m/>
    <x v="1"/>
    <m/>
    <m/>
    <m/>
    <m/>
    <m/>
    <d v="2013-12-15T00:00:00"/>
    <n v="-42000"/>
    <n v="0"/>
    <n v="-52500"/>
    <x v="0"/>
    <m/>
    <n v="2440"/>
    <s v="John Ridpath tansfer to LV"/>
    <d v="2013-12-16T00:00:00"/>
    <m/>
    <x v="0"/>
    <x v="0"/>
    <x v="0"/>
    <n v="-1"/>
    <d v="2013-12-16T00:00:00"/>
    <d v="2013-12-16T00:00:00"/>
    <x v="6"/>
    <n v="-52500"/>
    <s v="FY14-r101-cc2440-EE8"/>
    <n v="-52500"/>
    <n v="0"/>
  </r>
  <r>
    <x v="7"/>
    <x v="0"/>
    <n v="101"/>
    <n v="2440"/>
    <n v="1667"/>
    <m/>
    <x v="0"/>
    <m/>
    <s v="Transfer Out Craig Rupp"/>
    <m/>
    <m/>
    <m/>
    <d v="2013-10-15T00:00:00"/>
    <n v="-125000"/>
    <n v="0"/>
    <n v="-156250"/>
    <x v="0"/>
    <m/>
    <n v="2440"/>
    <s v="Craig Rupp"/>
    <d v="2013-10-01T00:00:00"/>
    <m/>
    <x v="0"/>
    <x v="0"/>
    <x v="0"/>
    <n v="-1"/>
    <d v="2013-10-01T00:00:00"/>
    <d v="2013-10-01T00:00:00"/>
    <x v="0"/>
    <n v="-156250"/>
    <s v="FY14-r101-cc2440-EE9"/>
    <n v="-156250"/>
    <n v="0"/>
  </r>
  <r>
    <x v="7"/>
    <x v="0"/>
    <n v="101"/>
    <n v="2440"/>
    <n v="1679"/>
    <s v=""/>
    <x v="0"/>
    <m/>
    <s v="Additional B3 SB w/o backfill - 1"/>
    <m/>
    <m/>
    <m/>
    <d v="2013-11-15T00:00:00"/>
    <n v="-82500"/>
    <n v="0"/>
    <n v="-103125"/>
    <x v="0"/>
    <m/>
    <m/>
    <m/>
    <m/>
    <m/>
    <x v="1"/>
    <x v="0"/>
    <x v="0"/>
    <n v="-1"/>
    <d v="2013-11-15T00:00:00"/>
    <d v="2013-11-15T00:00:00"/>
    <x v="1"/>
    <n v="-103125"/>
    <s v="FY14-r101-cc2440-EE10"/>
    <n v="-103125"/>
    <n v="0"/>
  </r>
  <r>
    <x v="3"/>
    <x v="0"/>
    <n v="101"/>
    <n v="2450"/>
    <n v="1690"/>
    <s v=""/>
    <x v="0"/>
    <m/>
    <s v="Additional B3 SB w/o backfill - 12"/>
    <m/>
    <m/>
    <m/>
    <d v="2013-12-15T00:00:00"/>
    <n v="-82500"/>
    <n v="0"/>
    <n v="-103125"/>
    <x v="0"/>
    <m/>
    <n v="2450"/>
    <s v="Andrew Wooster"/>
    <d v="2013-12-31T00:00:00"/>
    <s v="Attrit from NI scheduled in 2013"/>
    <x v="0"/>
    <x v="0"/>
    <x v="0"/>
    <n v="-1"/>
    <d v="2013-12-31T00:00:00"/>
    <d v="2013-12-31T00:00:00"/>
    <x v="6"/>
    <n v="-103125"/>
    <s v="FY14-r101-cc2450-EE1"/>
    <n v="-103125"/>
    <n v="0"/>
  </r>
  <r>
    <x v="7"/>
    <x v="0"/>
    <n v="101"/>
    <n v="2457"/>
    <n v="2056"/>
    <s v="A14-101-2457-2056"/>
    <x v="4"/>
    <m/>
    <s v="Transfer of Liusdi Djap from MI to RF"/>
    <m/>
    <m/>
    <m/>
    <d v="2014-01-15T00:00:00"/>
    <n v="75000"/>
    <n v="0"/>
    <n v="89897.260273972599"/>
    <x v="1"/>
    <m/>
    <n v="2457"/>
    <s v="Liusdi Djap"/>
    <d v="2014-01-01T00:00:00"/>
    <s v="From MI to RF"/>
    <x v="0"/>
    <x v="0"/>
    <x v="1"/>
    <n v="1"/>
    <d v="2014-01-01T00:00:00"/>
    <d v="2014-01-01T00:00:00"/>
    <x v="8"/>
    <n v="93493.150684931505"/>
    <s v="FY14-r101-cc2457-EE1"/>
    <n v="93493.150684931505"/>
    <n v="0"/>
  </r>
  <r>
    <x v="7"/>
    <x v="0"/>
    <n v="101"/>
    <n v="2458"/>
    <n v="1850"/>
    <s v="SB14-101-2079-1850"/>
    <x v="3"/>
    <m/>
    <s v="Tech writer"/>
    <s v="Writer"/>
    <s v="Writer"/>
    <m/>
    <d v="2014-06-15T00:00:00"/>
    <n v="50000"/>
    <n v="0"/>
    <n v="34075.342465753427"/>
    <x v="1"/>
    <m/>
    <m/>
    <m/>
    <m/>
    <m/>
    <x v="1"/>
    <x v="0"/>
    <x v="1"/>
    <n v="1"/>
    <d v="2014-06-15T00:00:00"/>
    <d v="2014-06-15T00:00:00"/>
    <x v="2"/>
    <n v="34075.342465753427"/>
    <s v="FY14-r101-cc2458-EE1"/>
    <n v="34075.342465753427"/>
    <n v="0"/>
  </r>
  <r>
    <x v="7"/>
    <x v="0"/>
    <n v="101"/>
    <n v="2458"/>
    <n v="1757"/>
    <s v=""/>
    <x v="1"/>
    <m/>
    <s v="Tech writer"/>
    <s v="Writer"/>
    <s v="Writer"/>
    <m/>
    <d v="2014-06-15T00:00:00"/>
    <n v="-55000"/>
    <n v="0"/>
    <n v="-37482.876712328769"/>
    <x v="1"/>
    <m/>
    <m/>
    <m/>
    <m/>
    <m/>
    <x v="1"/>
    <x v="0"/>
    <x v="0"/>
    <n v="-1"/>
    <d v="2014-06-15T00:00:00"/>
    <d v="2014-06-15T00:00:00"/>
    <x v="2"/>
    <n v="-37482.876712328769"/>
    <s v="FY14-r101-cc2458-EE2"/>
    <n v="-37482.876712328769"/>
    <n v="0"/>
  </r>
  <r>
    <x v="8"/>
    <x v="0"/>
    <n v="101"/>
    <n v="2460"/>
    <n v="1642"/>
    <m/>
    <x v="0"/>
    <m/>
    <s v="Attrition:  Daniel Rich "/>
    <s v="SW Driver"/>
    <s v="Engineer/PE"/>
    <s v="Experienced"/>
    <d v="2013-10-15T00:00:00"/>
    <n v="-75000"/>
    <n v="-85000"/>
    <n v="-93750"/>
    <x v="0"/>
    <m/>
    <n v="2460"/>
    <s v="Daniel Rich"/>
    <d v="2013-10-01T00:00:00"/>
    <s v="leaving NI"/>
    <x v="0"/>
    <x v="0"/>
    <x v="0"/>
    <n v="-1"/>
    <d v="2013-10-01T00:00:00"/>
    <d v="2013-10-01T00:00:00"/>
    <x v="0"/>
    <n v="-93750"/>
    <s v="FY14-r101-cc2460-EE1"/>
    <n v="-93750"/>
    <n v="0"/>
  </r>
  <r>
    <x v="2"/>
    <x v="0"/>
    <n v="101"/>
    <n v="2462"/>
    <n v="2052"/>
    <s v="A14-101-2462-2052"/>
    <x v="4"/>
    <m/>
    <s v="Transfer in: Jim Swischer"/>
    <s v="HW Other"/>
    <s v="Engineer/PE"/>
    <s v="Experienced"/>
    <d v="2014-03-15T00:00:00"/>
    <n v="95000"/>
    <n v="85000"/>
    <n v="94674.657534246566"/>
    <x v="1"/>
    <m/>
    <n v="2462"/>
    <s v="Jim Swisher"/>
    <m/>
    <s v="Transfer from Penang"/>
    <x v="0"/>
    <x v="0"/>
    <x v="1"/>
    <n v="1"/>
    <d v="2014-03-15T00:00:00"/>
    <d v="2014-03-15T00:00:00"/>
    <x v="3"/>
    <n v="94674.657534246566"/>
    <s v="FY14-r101-cc2462-EE1"/>
    <n v="94674.657534246566"/>
    <n v="0"/>
  </r>
  <r>
    <x v="2"/>
    <x v="0"/>
    <n v="101"/>
    <n v="2462"/>
    <n v="1660"/>
    <s v="A13-101-2462-1660"/>
    <x v="4"/>
    <m/>
    <s v="Transfer in: Andrew Thomson"/>
    <s v="Other"/>
    <s v="Gr Manager+"/>
    <s v="Experienced"/>
    <d v="2014-07-15T00:00:00"/>
    <n v="150000"/>
    <n v="85000"/>
    <n v="86815.068493150684"/>
    <x v="1"/>
    <m/>
    <n v="2462"/>
    <s v="Andrew Thomson"/>
    <m/>
    <s v="transfer back to NIC"/>
    <x v="0"/>
    <x v="0"/>
    <x v="1"/>
    <n v="1"/>
    <d v="2014-07-15T00:00:00"/>
    <d v="2014-07-15T00:00:00"/>
    <x v="7"/>
    <n v="86815.068493150684"/>
    <s v="FY14-r101-cc2462-EE2"/>
    <n v="86815.068493150684"/>
    <n v="0"/>
  </r>
  <r>
    <x v="14"/>
    <x v="0"/>
    <n v="101"/>
    <n v="2463"/>
    <n v="2051"/>
    <s v=""/>
    <x v="0"/>
    <m/>
    <s v="Transfer out: Jim Swisher"/>
    <s v="HW Other"/>
    <s v="Engineer/PE"/>
    <s v="Experienced"/>
    <d v="2014-03-15T00:00:00"/>
    <n v="-95000"/>
    <n v="-85000"/>
    <n v="-94674.657534246566"/>
    <x v="1"/>
    <m/>
    <n v="2463"/>
    <s v="Jim Swisher"/>
    <m/>
    <s v="transfer back to NIC"/>
    <x v="0"/>
    <x v="0"/>
    <x v="0"/>
    <n v="-1"/>
    <d v="2014-03-15T00:00:00"/>
    <d v="2014-03-15T00:00:00"/>
    <x v="3"/>
    <n v="-94674.657534246566"/>
    <s v="FY14-r101-cc2463-EE1"/>
    <n v="-94674.657534246566"/>
    <n v="0"/>
  </r>
  <r>
    <x v="14"/>
    <x v="0"/>
    <n v="101"/>
    <n v="2463"/>
    <n v="1660"/>
    <s v=""/>
    <x v="0"/>
    <m/>
    <s v="Transfer out: Andrew Thomson"/>
    <s v="Other"/>
    <s v="Gr Manager+"/>
    <s v="Experienced"/>
    <d v="2014-07-15T00:00:00"/>
    <n v="-150000"/>
    <n v="-85000"/>
    <n v="-86815.068493150684"/>
    <x v="1"/>
    <m/>
    <n v="2463"/>
    <s v="Andrew Thomson"/>
    <m/>
    <s v="transfer back to NIC"/>
    <x v="0"/>
    <x v="0"/>
    <x v="0"/>
    <n v="-1"/>
    <d v="2014-07-15T00:00:00"/>
    <d v="2014-07-15T00:00:00"/>
    <x v="7"/>
    <n v="-86815.068493150684"/>
    <s v="FY14-r101-cc2462-EE2"/>
    <n v="-86815.068493150684"/>
    <n v="0"/>
  </r>
  <r>
    <x v="13"/>
    <x v="0"/>
    <n v="101"/>
    <n v="2499"/>
    <n v="1843"/>
    <s v="SB14-101-2499-1843"/>
    <x v="3"/>
    <m/>
    <m/>
    <m/>
    <m/>
    <m/>
    <d v="2014-05-15T00:00:00"/>
    <n v="70833.333333333328"/>
    <n v="0"/>
    <n v="55793.378995433777"/>
    <x v="1"/>
    <m/>
    <m/>
    <m/>
    <m/>
    <m/>
    <x v="1"/>
    <x v="0"/>
    <x v="1"/>
    <n v="1"/>
    <d v="2014-05-15T00:00:00"/>
    <d v="2014-05-15T00:00:00"/>
    <x v="5"/>
    <n v="55793.378995433777"/>
    <s v="FY14-r101-cc2499-EE1"/>
    <n v="55793.378995433777"/>
    <n v="0"/>
  </r>
  <r>
    <x v="13"/>
    <x v="0"/>
    <n v="101"/>
    <n v="2499"/>
    <n v="1865"/>
    <s v="SB14-101-2499-1865"/>
    <x v="3"/>
    <m/>
    <m/>
    <m/>
    <m/>
    <m/>
    <d v="2014-07-15T00:00:00"/>
    <n v="70833.333333333328"/>
    <n v="0"/>
    <n v="40996.004566210038"/>
    <x v="1"/>
    <m/>
    <m/>
    <m/>
    <m/>
    <m/>
    <x v="1"/>
    <x v="0"/>
    <x v="1"/>
    <n v="1"/>
    <d v="2014-07-15T00:00:00"/>
    <d v="2014-07-15T00:00:00"/>
    <x v="7"/>
    <n v="40996.004566210038"/>
    <s v="FY14-r101-cc2499-EE2"/>
    <n v="40996.004566210038"/>
    <n v="0"/>
  </r>
  <r>
    <x v="13"/>
    <x v="0"/>
    <n v="101"/>
    <n v="2499"/>
    <n v="1750"/>
    <s v=""/>
    <x v="1"/>
    <m/>
    <m/>
    <m/>
    <m/>
    <m/>
    <d v="2014-05-15T00:00:00"/>
    <n v="-82500"/>
    <n v="0"/>
    <n v="-64982.876712328762"/>
    <x v="1"/>
    <m/>
    <m/>
    <m/>
    <m/>
    <m/>
    <x v="1"/>
    <x v="0"/>
    <x v="0"/>
    <n v="-1"/>
    <d v="2014-05-15T00:00:00"/>
    <d v="2014-05-15T00:00:00"/>
    <x v="5"/>
    <n v="-64982.876712328762"/>
    <s v="FY14-r101-cc2499-EE3"/>
    <n v="-64982.876712328762"/>
    <n v="0"/>
  </r>
  <r>
    <x v="13"/>
    <x v="0"/>
    <n v="101"/>
    <n v="2499"/>
    <n v="1772"/>
    <s v=""/>
    <x v="1"/>
    <m/>
    <m/>
    <m/>
    <m/>
    <m/>
    <d v="2014-08-15T00:00:00"/>
    <n v="-82500"/>
    <n v="0"/>
    <n v="-38989.726027397257"/>
    <x v="1"/>
    <m/>
    <m/>
    <m/>
    <m/>
    <m/>
    <x v="1"/>
    <x v="0"/>
    <x v="0"/>
    <n v="-1"/>
    <d v="2014-08-15T00:00:00"/>
    <d v="2014-08-15T00:00:00"/>
    <x v="4"/>
    <n v="-38989.726027397257"/>
    <s v="FY14-r101-cc2499-EE4"/>
    <n v="-38989.726027397257"/>
    <n v="0"/>
  </r>
  <r>
    <x v="13"/>
    <x v="0"/>
    <n v="101"/>
    <n v="2499"/>
    <n v="1788"/>
    <s v=""/>
    <x v="1"/>
    <m/>
    <s v="Test attrit 9 w/o backfill --&gt; Embedded"/>
    <m/>
    <m/>
    <m/>
    <d v="2014-09-15T00:00:00"/>
    <n v="-82500"/>
    <n v="0"/>
    <n v="-30231.164383561645"/>
    <x v="1"/>
    <m/>
    <m/>
    <m/>
    <m/>
    <m/>
    <x v="1"/>
    <x v="0"/>
    <x v="0"/>
    <n v="-1"/>
    <d v="2014-09-15T00:00:00"/>
    <d v="2014-09-15T00:00:00"/>
    <x v="10"/>
    <n v="-30231.164383561645"/>
    <s v="FY14-r101-cc2499-EE5"/>
    <n v="-30231.164383561645"/>
    <n v="0"/>
  </r>
  <r>
    <x v="13"/>
    <x v="0"/>
    <n v="101"/>
    <n v="2499"/>
    <n v="1683"/>
    <s v=""/>
    <x v="0"/>
    <m/>
    <s v="Transfer Out: Thierry Joffrain - - Additional B3 SB w/o backfill - 5"/>
    <s v="SW Driver"/>
    <s v="Engineer/PE"/>
    <m/>
    <d v="2013-11-15T00:00:00"/>
    <n v="-82500"/>
    <n v="0"/>
    <n v="-103125"/>
    <x v="0"/>
    <m/>
    <n v="2227"/>
    <s v="Thierry Joffrain"/>
    <d v="2013-10-01T00:00:00"/>
    <s v="transfer to LV RT"/>
    <x v="0"/>
    <x v="0"/>
    <x v="0"/>
    <n v="-1"/>
    <d v="2013-10-01T00:00:00"/>
    <d v="2013-10-01T00:00:00"/>
    <x v="0"/>
    <n v="-103125"/>
    <s v="FY14-r101-cc2499-EE6"/>
    <n v="-103125"/>
    <n v="0"/>
  </r>
  <r>
    <x v="15"/>
    <x v="0"/>
    <n v="101"/>
    <n v="2609"/>
    <n v="1144"/>
    <s v="SB13-101-2609-1144"/>
    <x v="3"/>
    <m/>
    <m/>
    <m/>
    <m/>
    <m/>
    <d v="2013-10-15T00:00:00"/>
    <n v="65000"/>
    <n v="0"/>
    <n v="81250"/>
    <x v="0"/>
    <m/>
    <n v="2621"/>
    <s v="Doug Wile"/>
    <d v="2013-10-07T00:00:00"/>
    <m/>
    <x v="0"/>
    <x v="0"/>
    <x v="1"/>
    <n v="1"/>
    <d v="2013-10-07T00:00:00"/>
    <d v="2013-10-07T00:00:00"/>
    <x v="0"/>
    <n v="81250"/>
    <s v="FY14-r101-cc2609-EE1"/>
    <n v="81250"/>
    <n v="0"/>
  </r>
  <r>
    <x v="15"/>
    <x v="0"/>
    <n v="101"/>
    <n v="2609"/>
    <n v="1154"/>
    <s v="SB13-101-2609-1154"/>
    <x v="3"/>
    <m/>
    <m/>
    <m/>
    <m/>
    <m/>
    <d v="2013-10-15T00:00:00"/>
    <n v="69999.960000000006"/>
    <n v="0"/>
    <n v="87499.950000000012"/>
    <x v="0"/>
    <m/>
    <n v="2621"/>
    <s v="Allen Smith"/>
    <d v="2013-10-21T00:00:00"/>
    <m/>
    <x v="0"/>
    <x v="0"/>
    <x v="1"/>
    <n v="1"/>
    <d v="2013-10-21T00:00:00"/>
    <d v="2013-10-21T00:00:00"/>
    <x v="0"/>
    <n v="87499.950000000012"/>
    <s v="FY14-r101-cc2609-EE2"/>
    <n v="87499.950000000012"/>
    <n v="0"/>
  </r>
  <r>
    <x v="15"/>
    <x v="0"/>
    <n v="101"/>
    <n v="2609"/>
    <n v="1153"/>
    <s v="SB13-101-2609-1153"/>
    <x v="3"/>
    <m/>
    <m/>
    <m/>
    <m/>
    <m/>
    <d v="2013-12-15T00:00:00"/>
    <n v="68000"/>
    <n v="0"/>
    <n v="85000"/>
    <x v="0"/>
    <m/>
    <n v="2609"/>
    <s v="AE - 2013 ERD 19"/>
    <m/>
    <m/>
    <x v="0"/>
    <x v="0"/>
    <x v="1"/>
    <n v="1"/>
    <d v="2013-12-15T00:00:00"/>
    <d v="2013-12-15T00:00:00"/>
    <x v="6"/>
    <n v="85000"/>
    <s v="FY14-r101-cc2609-EE3"/>
    <n v="85000"/>
    <n v="0"/>
  </r>
  <r>
    <x v="15"/>
    <x v="0"/>
    <n v="101"/>
    <n v="2609"/>
    <n v="1813"/>
    <s v="SB14-101-2609-1813"/>
    <x v="3"/>
    <m/>
    <m/>
    <m/>
    <m/>
    <m/>
    <d v="2014-01-15T00:00:00"/>
    <n v="70833.333333333328"/>
    <n v="0"/>
    <n v="84902.968036529666"/>
    <x v="1"/>
    <m/>
    <m/>
    <m/>
    <m/>
    <m/>
    <x v="1"/>
    <x v="0"/>
    <x v="1"/>
    <n v="1"/>
    <d v="2014-01-15T00:00:00"/>
    <d v="2014-01-15T00:00:00"/>
    <x v="8"/>
    <n v="84902.968036529666"/>
    <s v="FY14-r101-cc2609-EE4"/>
    <n v="84902.968036529666"/>
    <n v="0"/>
  </r>
  <r>
    <x v="15"/>
    <x v="0"/>
    <n v="101"/>
    <n v="2609"/>
    <n v="1819"/>
    <s v="SB14-101-2609-1819"/>
    <x v="3"/>
    <m/>
    <m/>
    <m/>
    <m/>
    <m/>
    <d v="2014-01-15T00:00:00"/>
    <n v="70833.333333333328"/>
    <n v="0"/>
    <n v="84902.968036529666"/>
    <x v="1"/>
    <m/>
    <m/>
    <m/>
    <m/>
    <m/>
    <x v="1"/>
    <x v="0"/>
    <x v="1"/>
    <n v="1"/>
    <d v="2014-01-15T00:00:00"/>
    <d v="2014-01-15T00:00:00"/>
    <x v="8"/>
    <n v="84902.968036529666"/>
    <s v="FY14-r101-cc2609-EE5"/>
    <n v="84902.968036529666"/>
    <n v="0"/>
  </r>
  <r>
    <x v="15"/>
    <x v="0"/>
    <n v="101"/>
    <n v="2609"/>
    <n v="1824"/>
    <s v="SB14-101-2609-1824"/>
    <x v="3"/>
    <m/>
    <m/>
    <m/>
    <m/>
    <m/>
    <d v="2014-01-15T00:00:00"/>
    <n v="70833.333333333328"/>
    <n v="0"/>
    <n v="84902.968036529666"/>
    <x v="1"/>
    <m/>
    <m/>
    <m/>
    <m/>
    <m/>
    <x v="1"/>
    <x v="0"/>
    <x v="1"/>
    <n v="1"/>
    <d v="2014-01-15T00:00:00"/>
    <d v="2014-01-15T00:00:00"/>
    <x v="8"/>
    <n v="84902.968036529666"/>
    <s v="FY14-r101-cc2609-EE6"/>
    <n v="84902.968036529666"/>
    <n v="0"/>
  </r>
  <r>
    <x v="15"/>
    <x v="0"/>
    <n v="101"/>
    <n v="2609"/>
    <n v="1830"/>
    <s v="SB14-101-2609-1830"/>
    <x v="3"/>
    <m/>
    <m/>
    <m/>
    <m/>
    <m/>
    <d v="2014-02-15T00:00:00"/>
    <n v="70833.333333333328"/>
    <n v="0"/>
    <n v="77382.990867579894"/>
    <x v="1"/>
    <m/>
    <m/>
    <m/>
    <m/>
    <m/>
    <x v="1"/>
    <x v="0"/>
    <x v="1"/>
    <n v="1"/>
    <d v="2014-02-15T00:00:00"/>
    <d v="2014-02-15T00:00:00"/>
    <x v="13"/>
    <n v="77382.990867579894"/>
    <s v="FY14-r101-cc2609-EE7"/>
    <n v="77382.990867579894"/>
    <n v="0"/>
  </r>
  <r>
    <x v="15"/>
    <x v="0"/>
    <n v="101"/>
    <n v="2609"/>
    <n v="1831"/>
    <s v="SB14-101-2609-1831"/>
    <x v="3"/>
    <m/>
    <m/>
    <m/>
    <m/>
    <m/>
    <d v="2014-03-15T00:00:00"/>
    <n v="70833.333333333328"/>
    <n v="0"/>
    <n v="70590.753424657523"/>
    <x v="1"/>
    <m/>
    <m/>
    <m/>
    <m/>
    <m/>
    <x v="1"/>
    <x v="0"/>
    <x v="1"/>
    <n v="1"/>
    <d v="2014-03-15T00:00:00"/>
    <d v="2014-03-15T00:00:00"/>
    <x v="3"/>
    <n v="70590.753424657523"/>
    <s v="FY14-r101-cc2609-EE8"/>
    <n v="70590.753424657523"/>
    <n v="0"/>
  </r>
  <r>
    <x v="15"/>
    <x v="0"/>
    <n v="101"/>
    <n v="2609"/>
    <n v="1832"/>
    <s v="SB14-101-2609-1832"/>
    <x v="3"/>
    <m/>
    <m/>
    <m/>
    <m/>
    <m/>
    <d v="2014-03-15T00:00:00"/>
    <n v="70833.333333333328"/>
    <n v="0"/>
    <n v="70590.753424657523"/>
    <x v="1"/>
    <m/>
    <m/>
    <m/>
    <m/>
    <m/>
    <x v="1"/>
    <x v="0"/>
    <x v="1"/>
    <n v="1"/>
    <d v="2014-03-15T00:00:00"/>
    <d v="2014-03-15T00:00:00"/>
    <x v="3"/>
    <n v="70590.753424657523"/>
    <s v="FY14-r101-cc2609-EE9"/>
    <n v="70590.753424657523"/>
    <n v="0"/>
  </r>
  <r>
    <x v="15"/>
    <x v="0"/>
    <n v="101"/>
    <n v="2609"/>
    <n v="1839"/>
    <s v="SB14-101-2609-1839"/>
    <x v="3"/>
    <m/>
    <m/>
    <m/>
    <m/>
    <m/>
    <d v="2014-04-15T00:00:00"/>
    <n v="70833.333333333328"/>
    <n v="0"/>
    <n v="63070.776255707751"/>
    <x v="1"/>
    <m/>
    <m/>
    <m/>
    <m/>
    <m/>
    <x v="1"/>
    <x v="0"/>
    <x v="1"/>
    <n v="1"/>
    <d v="2014-04-15T00:00:00"/>
    <d v="2014-04-15T00:00:00"/>
    <x v="9"/>
    <n v="63070.776255707751"/>
    <s v="FY14-r101-cc2609-EE10"/>
    <n v="63070.776255707751"/>
    <n v="0"/>
  </r>
  <r>
    <x v="15"/>
    <x v="0"/>
    <n v="101"/>
    <n v="2609"/>
    <n v="1844"/>
    <s v="SB14-101-2609-1844"/>
    <x v="3"/>
    <m/>
    <s v="Tech writer"/>
    <s v="Writer"/>
    <s v="Writer"/>
    <m/>
    <d v="2014-06-15T00:00:00"/>
    <n v="50000"/>
    <n v="0"/>
    <n v="34075.342465753427"/>
    <x v="1"/>
    <m/>
    <m/>
    <m/>
    <m/>
    <m/>
    <x v="1"/>
    <x v="0"/>
    <x v="1"/>
    <n v="1"/>
    <d v="2014-06-15T00:00:00"/>
    <d v="2014-06-15T00:00:00"/>
    <x v="2"/>
    <n v="34075.342465753427"/>
    <s v="FY14-r101-cc2609-EE11"/>
    <n v="34075.342465753427"/>
    <n v="0"/>
  </r>
  <r>
    <x v="15"/>
    <x v="0"/>
    <n v="101"/>
    <n v="2609"/>
    <n v="1846"/>
    <s v="SB14-101-2609-1846"/>
    <x v="3"/>
    <m/>
    <m/>
    <m/>
    <m/>
    <m/>
    <d v="2014-06-15T00:00:00"/>
    <n v="70833.333333333328"/>
    <n v="0"/>
    <n v="48273.401826484012"/>
    <x v="1"/>
    <m/>
    <m/>
    <m/>
    <m/>
    <m/>
    <x v="1"/>
    <x v="0"/>
    <x v="1"/>
    <n v="1"/>
    <d v="2014-06-15T00:00:00"/>
    <d v="2014-06-15T00:00:00"/>
    <x v="2"/>
    <n v="48273.401826484012"/>
    <s v="FY14-r101-cc2609-EE12"/>
    <n v="48273.401826484012"/>
    <n v="0"/>
  </r>
  <r>
    <x v="15"/>
    <x v="0"/>
    <n v="101"/>
    <n v="2609"/>
    <n v="1853"/>
    <s v="SB14-101-2609-1853"/>
    <x v="3"/>
    <m/>
    <m/>
    <m/>
    <m/>
    <m/>
    <d v="2014-06-15T00:00:00"/>
    <n v="70833.333333333328"/>
    <n v="0"/>
    <n v="48273.401826484012"/>
    <x v="1"/>
    <m/>
    <m/>
    <m/>
    <m/>
    <m/>
    <x v="1"/>
    <x v="0"/>
    <x v="1"/>
    <n v="1"/>
    <d v="2014-06-15T00:00:00"/>
    <d v="2014-06-15T00:00:00"/>
    <x v="2"/>
    <n v="48273.401826484012"/>
    <s v="FY14-r101-cc2609-EE13"/>
    <n v="48273.401826484012"/>
    <n v="0"/>
  </r>
  <r>
    <x v="15"/>
    <x v="0"/>
    <n v="101"/>
    <n v="2609"/>
    <n v="1855"/>
    <s v="SB14-101-2609-1855"/>
    <x v="3"/>
    <m/>
    <m/>
    <m/>
    <m/>
    <m/>
    <d v="2014-07-15T00:00:00"/>
    <n v="70833.333333333328"/>
    <n v="0"/>
    <n v="40996.004566210038"/>
    <x v="1"/>
    <m/>
    <m/>
    <m/>
    <m/>
    <m/>
    <x v="1"/>
    <x v="0"/>
    <x v="1"/>
    <n v="1"/>
    <d v="2014-07-15T00:00:00"/>
    <d v="2014-07-15T00:00:00"/>
    <x v="7"/>
    <n v="40996.004566210038"/>
    <s v="FY14-r101-cc2609-EE14"/>
    <n v="40996.004566210038"/>
    <n v="0"/>
  </r>
  <r>
    <x v="15"/>
    <x v="0"/>
    <n v="101"/>
    <n v="2609"/>
    <n v="1867"/>
    <s v="SB14-101-2609-1867"/>
    <x v="3"/>
    <m/>
    <m/>
    <m/>
    <m/>
    <m/>
    <d v="2014-07-15T00:00:00"/>
    <n v="70833.333333333328"/>
    <n v="0"/>
    <n v="40996.004566210038"/>
    <x v="1"/>
    <m/>
    <m/>
    <m/>
    <m/>
    <m/>
    <x v="1"/>
    <x v="0"/>
    <x v="1"/>
    <n v="1"/>
    <d v="2014-07-15T00:00:00"/>
    <d v="2014-07-15T00:00:00"/>
    <x v="7"/>
    <n v="40996.004566210038"/>
    <s v="FY14-r101-cc2609-EE15"/>
    <n v="40996.004566210038"/>
    <n v="0"/>
  </r>
  <r>
    <x v="15"/>
    <x v="0"/>
    <n v="101"/>
    <n v="2609"/>
    <n v="1870"/>
    <s v="SB14-101-2609-1870"/>
    <x v="3"/>
    <m/>
    <m/>
    <m/>
    <m/>
    <m/>
    <d v="2014-07-15T00:00:00"/>
    <n v="70833.333333333328"/>
    <n v="0"/>
    <n v="40996.004566210038"/>
    <x v="1"/>
    <m/>
    <m/>
    <m/>
    <m/>
    <m/>
    <x v="1"/>
    <x v="0"/>
    <x v="1"/>
    <n v="1"/>
    <d v="2014-07-15T00:00:00"/>
    <d v="2014-07-15T00:00:00"/>
    <x v="7"/>
    <n v="40996.004566210038"/>
    <s v="FY14-r101-cc2609-EE16"/>
    <n v="40996.004566210038"/>
    <n v="0"/>
  </r>
  <r>
    <x v="15"/>
    <x v="0"/>
    <n v="101"/>
    <n v="2609"/>
    <n v="1883"/>
    <s v="SB14-101-2609-1883"/>
    <x v="3"/>
    <m/>
    <s v="Tech writer"/>
    <s v="Writer"/>
    <s v="Writer"/>
    <m/>
    <d v="2014-08-15T00:00:00"/>
    <n v="50000"/>
    <n v="0"/>
    <n v="23630.136986301372"/>
    <x v="1"/>
    <m/>
    <m/>
    <m/>
    <m/>
    <m/>
    <x v="1"/>
    <x v="0"/>
    <x v="1"/>
    <n v="1"/>
    <d v="2014-08-15T00:00:00"/>
    <d v="2014-08-15T00:00:00"/>
    <x v="4"/>
    <n v="23630.136986301372"/>
    <s v="FY14-r101-cc2609-EE17"/>
    <n v="23630.136986301372"/>
    <n v="0"/>
  </r>
  <r>
    <x v="15"/>
    <x v="0"/>
    <n v="101"/>
    <n v="2609"/>
    <n v="1874"/>
    <s v="SB14-101-2609-1874"/>
    <x v="3"/>
    <m/>
    <m/>
    <m/>
    <m/>
    <m/>
    <d v="2014-08-15T00:00:00"/>
    <n v="70833.333333333328"/>
    <n v="0"/>
    <n v="33476.027397260274"/>
    <x v="1"/>
    <m/>
    <m/>
    <m/>
    <m/>
    <m/>
    <x v="1"/>
    <x v="0"/>
    <x v="1"/>
    <n v="1"/>
    <d v="2014-08-15T00:00:00"/>
    <d v="2014-08-15T00:00:00"/>
    <x v="4"/>
    <n v="33476.027397260274"/>
    <s v="FY14-r101-cc2609-EE18"/>
    <n v="33476.027397260274"/>
    <n v="0"/>
  </r>
  <r>
    <x v="15"/>
    <x v="0"/>
    <n v="101"/>
    <n v="2609"/>
    <n v="1877"/>
    <s v="SB14-101-2609-1877"/>
    <x v="3"/>
    <m/>
    <m/>
    <m/>
    <m/>
    <m/>
    <d v="2014-08-15T00:00:00"/>
    <n v="70833.333333333328"/>
    <n v="0"/>
    <n v="33476.027397260274"/>
    <x v="1"/>
    <m/>
    <m/>
    <m/>
    <m/>
    <m/>
    <x v="1"/>
    <x v="0"/>
    <x v="1"/>
    <n v="1"/>
    <d v="2014-08-15T00:00:00"/>
    <d v="2014-08-15T00:00:00"/>
    <x v="4"/>
    <n v="33476.027397260274"/>
    <s v="FY14-r101-cc2609-EE19"/>
    <n v="33476.027397260274"/>
    <n v="0"/>
  </r>
  <r>
    <x v="15"/>
    <x v="0"/>
    <n v="101"/>
    <n v="2609"/>
    <n v="1880"/>
    <s v="SB14-101-2609-1880"/>
    <x v="3"/>
    <m/>
    <m/>
    <m/>
    <m/>
    <m/>
    <d v="2014-08-15T00:00:00"/>
    <n v="70833.333333333328"/>
    <n v="0"/>
    <n v="33476.027397260274"/>
    <x v="1"/>
    <m/>
    <m/>
    <m/>
    <m/>
    <m/>
    <x v="1"/>
    <x v="0"/>
    <x v="1"/>
    <n v="1"/>
    <d v="2014-08-15T00:00:00"/>
    <d v="2014-08-15T00:00:00"/>
    <x v="4"/>
    <n v="33476.027397260274"/>
    <s v="FY14-r101-cc2609-EE20"/>
    <n v="33476.027397260274"/>
    <n v="0"/>
  </r>
  <r>
    <x v="15"/>
    <x v="0"/>
    <n v="101"/>
    <n v="2609"/>
    <n v="1890"/>
    <s v="SB14-101-2609-1890"/>
    <x v="3"/>
    <m/>
    <m/>
    <m/>
    <m/>
    <m/>
    <d v="2014-09-15T00:00:00"/>
    <n v="70833.333333333328"/>
    <n v="0"/>
    <n v="25956.050228310502"/>
    <x v="1"/>
    <m/>
    <m/>
    <m/>
    <m/>
    <m/>
    <x v="1"/>
    <x v="0"/>
    <x v="1"/>
    <n v="1"/>
    <d v="2014-09-15T00:00:00"/>
    <d v="2014-09-15T00:00:00"/>
    <x v="10"/>
    <n v="25956.050228310502"/>
    <s v="FY14-r101-cc2609-EE21"/>
    <n v="25956.050228310502"/>
    <n v="0"/>
  </r>
  <r>
    <x v="15"/>
    <x v="0"/>
    <n v="101"/>
    <n v="2609"/>
    <n v="1894"/>
    <s v="SB14-101-2609-1894"/>
    <x v="3"/>
    <m/>
    <m/>
    <m/>
    <m/>
    <m/>
    <d v="2014-09-15T00:00:00"/>
    <n v="70833.333333333328"/>
    <n v="0"/>
    <n v="25956.050228310502"/>
    <x v="1"/>
    <m/>
    <m/>
    <m/>
    <m/>
    <m/>
    <x v="1"/>
    <x v="0"/>
    <x v="1"/>
    <n v="1"/>
    <d v="2014-09-15T00:00:00"/>
    <d v="2014-09-15T00:00:00"/>
    <x v="10"/>
    <n v="25956.050228310502"/>
    <s v="FY14-r101-cc2609-EE22"/>
    <n v="25956.050228310502"/>
    <n v="0"/>
  </r>
  <r>
    <x v="15"/>
    <x v="0"/>
    <n v="101"/>
    <n v="2609"/>
    <n v="1901"/>
    <s v="SB14-101-2609-1901"/>
    <x v="3"/>
    <m/>
    <m/>
    <m/>
    <m/>
    <m/>
    <d v="2014-11-15T00:00:00"/>
    <n v="70833.333333333328"/>
    <n v="0"/>
    <n v="11158.675799086757"/>
    <x v="1"/>
    <m/>
    <m/>
    <m/>
    <m/>
    <m/>
    <x v="1"/>
    <x v="0"/>
    <x v="1"/>
    <n v="1"/>
    <d v="2014-11-15T00:00:00"/>
    <d v="2014-11-15T00:00:00"/>
    <x v="14"/>
    <n v="11158.675799086757"/>
    <s v="FY14-r101-cc2609-EE23"/>
    <n v="11158.675799086757"/>
    <n v="0"/>
  </r>
  <r>
    <x v="15"/>
    <x v="0"/>
    <n v="101"/>
    <n v="2609"/>
    <n v="1905"/>
    <s v="SB14-101-2609-1905"/>
    <x v="3"/>
    <m/>
    <m/>
    <m/>
    <m/>
    <m/>
    <d v="2014-12-15T00:00:00"/>
    <n v="70833.333333333328"/>
    <n v="0"/>
    <n v="3881.278538812785"/>
    <x v="1"/>
    <m/>
    <m/>
    <m/>
    <m/>
    <m/>
    <x v="1"/>
    <x v="0"/>
    <x v="1"/>
    <n v="1"/>
    <d v="2014-12-15T00:00:00"/>
    <d v="2014-12-15T00:00:00"/>
    <x v="12"/>
    <n v="3881.278538812785"/>
    <s v="FY14-r101-cc2609-EE24"/>
    <n v="3881.278538812785"/>
    <n v="0"/>
  </r>
  <r>
    <x v="15"/>
    <x v="0"/>
    <n v="101"/>
    <n v="2609"/>
    <n v="1720"/>
    <s v=""/>
    <x v="1"/>
    <m/>
    <m/>
    <m/>
    <m/>
    <m/>
    <d v="2014-01-15T00:00:00"/>
    <n v="-82500"/>
    <n v="0"/>
    <n v="-98886.986301369863"/>
    <x v="1"/>
    <m/>
    <m/>
    <m/>
    <m/>
    <m/>
    <x v="1"/>
    <x v="0"/>
    <x v="0"/>
    <n v="-1"/>
    <d v="2014-01-15T00:00:00"/>
    <d v="2014-01-15T00:00:00"/>
    <x v="8"/>
    <n v="-98886.986301369863"/>
    <s v="FY14-r101-cc2609-EE25"/>
    <n v="-98886.986301369863"/>
    <n v="0"/>
  </r>
  <r>
    <x v="15"/>
    <x v="0"/>
    <n v="101"/>
    <n v="2609"/>
    <n v="1726"/>
    <s v=""/>
    <x v="1"/>
    <m/>
    <m/>
    <m/>
    <m/>
    <m/>
    <d v="2014-02-15T00:00:00"/>
    <n v="-82500"/>
    <n v="0"/>
    <n v="-90128.42465753424"/>
    <x v="1"/>
    <m/>
    <m/>
    <m/>
    <m/>
    <m/>
    <x v="1"/>
    <x v="0"/>
    <x v="0"/>
    <n v="-1"/>
    <d v="2014-02-15T00:00:00"/>
    <d v="2014-02-15T00:00:00"/>
    <x v="13"/>
    <n v="-90128.42465753424"/>
    <s v="FY14-r101-cc2609-EE26"/>
    <n v="-90128.42465753424"/>
    <n v="0"/>
  </r>
  <r>
    <x v="15"/>
    <x v="0"/>
    <n v="101"/>
    <n v="2609"/>
    <n v="1731"/>
    <s v=""/>
    <x v="1"/>
    <m/>
    <m/>
    <m/>
    <m/>
    <m/>
    <d v="2014-03-15T00:00:00"/>
    <n v="-82500"/>
    <n v="0"/>
    <n v="-82217.465753424651"/>
    <x v="1"/>
    <m/>
    <m/>
    <m/>
    <m/>
    <m/>
    <x v="1"/>
    <x v="0"/>
    <x v="0"/>
    <n v="-1"/>
    <d v="2014-03-15T00:00:00"/>
    <d v="2014-03-15T00:00:00"/>
    <x v="3"/>
    <n v="-82217.465753424651"/>
    <s v="FY14-r101-cc2609-EE27"/>
    <n v="-82217.465753424651"/>
    <n v="0"/>
  </r>
  <r>
    <x v="15"/>
    <x v="0"/>
    <n v="101"/>
    <n v="2609"/>
    <n v="1737"/>
    <s v=""/>
    <x v="1"/>
    <m/>
    <m/>
    <m/>
    <m/>
    <m/>
    <d v="2014-04-15T00:00:00"/>
    <n v="-82500"/>
    <n v="0"/>
    <n v="-73458.904109589042"/>
    <x v="1"/>
    <m/>
    <m/>
    <m/>
    <m/>
    <m/>
    <x v="1"/>
    <x v="0"/>
    <x v="0"/>
    <n v="-1"/>
    <d v="2014-04-15T00:00:00"/>
    <d v="2014-04-15T00:00:00"/>
    <x v="9"/>
    <n v="-73458.904109589042"/>
    <s v="FY14-r101-cc2609-EE28"/>
    <n v="-73458.904109589042"/>
    <n v="0"/>
  </r>
  <r>
    <x v="15"/>
    <x v="0"/>
    <n v="101"/>
    <n v="2609"/>
    <n v="1738"/>
    <s v=""/>
    <x v="1"/>
    <m/>
    <s v="Tech writer"/>
    <s v="Writer"/>
    <s v="Writer"/>
    <m/>
    <d v="2014-04-15T00:00:00"/>
    <n v="-55000"/>
    <n v="0"/>
    <n v="-48972.602739726026"/>
    <x v="1"/>
    <m/>
    <m/>
    <m/>
    <m/>
    <m/>
    <x v="1"/>
    <x v="0"/>
    <x v="0"/>
    <n v="-1"/>
    <d v="2014-04-15T00:00:00"/>
    <d v="2014-04-15T00:00:00"/>
    <x v="9"/>
    <n v="-48972.602739726026"/>
    <s v="FY14-r101-cc2609-EE29"/>
    <n v="-48972.602739726026"/>
    <n v="0"/>
  </r>
  <r>
    <x v="15"/>
    <x v="0"/>
    <n v="101"/>
    <n v="2609"/>
    <n v="1739"/>
    <s v=""/>
    <x v="1"/>
    <m/>
    <m/>
    <m/>
    <m/>
    <m/>
    <d v="2014-05-15T00:00:00"/>
    <n v="-82500"/>
    <n v="0"/>
    <n v="-64982.876712328762"/>
    <x v="1"/>
    <m/>
    <m/>
    <m/>
    <m/>
    <m/>
    <x v="1"/>
    <x v="0"/>
    <x v="0"/>
    <n v="-1"/>
    <d v="2014-05-15T00:00:00"/>
    <d v="2014-05-15T00:00:00"/>
    <x v="5"/>
    <n v="-64982.876712328762"/>
    <s v="FY14-r101-cc2609-EE30"/>
    <n v="-64982.876712328762"/>
    <n v="0"/>
  </r>
  <r>
    <x v="15"/>
    <x v="0"/>
    <n v="101"/>
    <n v="2609"/>
    <n v="1746"/>
    <s v=""/>
    <x v="1"/>
    <m/>
    <m/>
    <m/>
    <m/>
    <m/>
    <d v="2014-05-15T00:00:00"/>
    <n v="-82500"/>
    <n v="0"/>
    <n v="-64982.876712328762"/>
    <x v="1"/>
    <m/>
    <m/>
    <m/>
    <m/>
    <m/>
    <x v="1"/>
    <x v="0"/>
    <x v="0"/>
    <n v="-1"/>
    <d v="2014-05-15T00:00:00"/>
    <d v="2014-05-15T00:00:00"/>
    <x v="5"/>
    <n v="-64982.876712328762"/>
    <s v="FY14-r101-cc2609-EE31"/>
    <n v="-64982.876712328762"/>
    <n v="0"/>
  </r>
  <r>
    <x v="15"/>
    <x v="0"/>
    <n v="101"/>
    <n v="2609"/>
    <n v="1751"/>
    <s v=""/>
    <x v="1"/>
    <m/>
    <m/>
    <m/>
    <m/>
    <m/>
    <d v="2014-06-15T00:00:00"/>
    <n v="-82500"/>
    <n v="0"/>
    <n v="-56224.315068493146"/>
    <x v="1"/>
    <m/>
    <m/>
    <m/>
    <m/>
    <m/>
    <x v="1"/>
    <x v="0"/>
    <x v="0"/>
    <n v="-1"/>
    <d v="2014-06-15T00:00:00"/>
    <d v="2014-06-15T00:00:00"/>
    <x v="2"/>
    <n v="-56224.315068493146"/>
    <s v="FY14-r101-cc2609-EE32"/>
    <n v="-56224.315068493146"/>
    <n v="0"/>
  </r>
  <r>
    <x v="15"/>
    <x v="0"/>
    <n v="101"/>
    <n v="2609"/>
    <n v="1753"/>
    <s v=""/>
    <x v="1"/>
    <m/>
    <m/>
    <m/>
    <m/>
    <m/>
    <d v="2014-06-15T00:00:00"/>
    <n v="-82500"/>
    <n v="0"/>
    <n v="-56224.315068493146"/>
    <x v="1"/>
    <m/>
    <m/>
    <m/>
    <m/>
    <m/>
    <x v="1"/>
    <x v="0"/>
    <x v="0"/>
    <n v="-1"/>
    <d v="2014-06-15T00:00:00"/>
    <d v="2014-06-15T00:00:00"/>
    <x v="2"/>
    <n v="-56224.315068493146"/>
    <s v="FY14-r101-cc2609-EE33"/>
    <n v="-56224.315068493146"/>
    <n v="0"/>
  </r>
  <r>
    <x v="15"/>
    <x v="0"/>
    <n v="101"/>
    <n v="2609"/>
    <n v="1760"/>
    <s v=""/>
    <x v="1"/>
    <m/>
    <m/>
    <m/>
    <m/>
    <m/>
    <d v="2014-06-15T00:00:00"/>
    <n v="-82500"/>
    <n v="0"/>
    <n v="-56224.315068493146"/>
    <x v="1"/>
    <m/>
    <m/>
    <m/>
    <m/>
    <m/>
    <x v="1"/>
    <x v="0"/>
    <x v="0"/>
    <n v="-1"/>
    <d v="2014-06-15T00:00:00"/>
    <d v="2014-06-15T00:00:00"/>
    <x v="2"/>
    <n v="-56224.315068493146"/>
    <s v="FY14-r101-cc2609-EE34"/>
    <n v="-56224.315068493146"/>
    <n v="0"/>
  </r>
  <r>
    <x v="15"/>
    <x v="0"/>
    <n v="101"/>
    <n v="2609"/>
    <n v="1762"/>
    <s v=""/>
    <x v="1"/>
    <m/>
    <m/>
    <m/>
    <m/>
    <m/>
    <d v="2014-07-15T00:00:00"/>
    <n v="-82500"/>
    <n v="0"/>
    <n v="-47748.287671232873"/>
    <x v="1"/>
    <m/>
    <m/>
    <m/>
    <m/>
    <m/>
    <x v="1"/>
    <x v="0"/>
    <x v="0"/>
    <n v="-1"/>
    <d v="2014-07-15T00:00:00"/>
    <d v="2014-07-15T00:00:00"/>
    <x v="7"/>
    <n v="-47748.287671232873"/>
    <s v="FY14-r101-cc2609-EE35"/>
    <n v="-47748.287671232873"/>
    <n v="0"/>
  </r>
  <r>
    <x v="15"/>
    <x v="0"/>
    <n v="101"/>
    <n v="2609"/>
    <n v="1774"/>
    <s v=""/>
    <x v="1"/>
    <m/>
    <m/>
    <m/>
    <m/>
    <m/>
    <d v="2014-08-15T00:00:00"/>
    <n v="-82500"/>
    <n v="0"/>
    <n v="-38989.726027397257"/>
    <x v="1"/>
    <m/>
    <m/>
    <m/>
    <m/>
    <m/>
    <x v="1"/>
    <x v="0"/>
    <x v="0"/>
    <n v="-1"/>
    <d v="2014-08-15T00:00:00"/>
    <d v="2014-08-15T00:00:00"/>
    <x v="4"/>
    <n v="-38989.726027397257"/>
    <s v="FY14-r101-cc2609-EE36"/>
    <n v="-38989.726027397257"/>
    <n v="0"/>
  </r>
  <r>
    <x v="15"/>
    <x v="0"/>
    <n v="101"/>
    <n v="2609"/>
    <n v="1777"/>
    <s v=""/>
    <x v="1"/>
    <m/>
    <m/>
    <m/>
    <m/>
    <m/>
    <d v="2014-08-15T00:00:00"/>
    <n v="-82500"/>
    <n v="0"/>
    <n v="-38989.726027397257"/>
    <x v="1"/>
    <m/>
    <m/>
    <m/>
    <m/>
    <m/>
    <x v="1"/>
    <x v="0"/>
    <x v="0"/>
    <n v="-1"/>
    <d v="2014-08-15T00:00:00"/>
    <d v="2014-08-15T00:00:00"/>
    <x v="4"/>
    <n v="-38989.726027397257"/>
    <s v="FY14-r101-cc2609-EE37"/>
    <n v="-38989.726027397257"/>
    <n v="0"/>
  </r>
  <r>
    <x v="15"/>
    <x v="0"/>
    <n v="101"/>
    <n v="2609"/>
    <n v="1784"/>
    <s v=""/>
    <x v="1"/>
    <m/>
    <m/>
    <m/>
    <m/>
    <m/>
    <d v="2014-08-15T00:00:00"/>
    <n v="-82500"/>
    <n v="0"/>
    <n v="-38989.726027397257"/>
    <x v="1"/>
    <m/>
    <m/>
    <m/>
    <m/>
    <m/>
    <x v="1"/>
    <x v="0"/>
    <x v="0"/>
    <n v="-1"/>
    <d v="2014-08-15T00:00:00"/>
    <d v="2014-08-15T00:00:00"/>
    <x v="4"/>
    <n v="-38989.726027397257"/>
    <s v="FY14-r101-cc2609-EE38"/>
    <n v="-38989.726027397257"/>
    <n v="0"/>
  </r>
  <r>
    <x v="15"/>
    <x v="0"/>
    <n v="101"/>
    <n v="2609"/>
    <n v="1781"/>
    <s v=""/>
    <x v="1"/>
    <m/>
    <s v="Tech writer"/>
    <s v="Writer"/>
    <s v="Writer"/>
    <m/>
    <d v="2014-08-15T00:00:00"/>
    <n v="-55000"/>
    <n v="0"/>
    <n v="-25993.150684931508"/>
    <x v="1"/>
    <m/>
    <m/>
    <m/>
    <m/>
    <m/>
    <x v="1"/>
    <x v="0"/>
    <x v="0"/>
    <n v="-1"/>
    <d v="2014-08-15T00:00:00"/>
    <d v="2014-08-15T00:00:00"/>
    <x v="4"/>
    <n v="-25993.150684931508"/>
    <s v="FY14-r101-cc2609-EE39"/>
    <n v="-25993.150684931508"/>
    <n v="0"/>
  </r>
  <r>
    <x v="15"/>
    <x v="0"/>
    <n v="101"/>
    <n v="2609"/>
    <n v="1787"/>
    <s v=""/>
    <x v="1"/>
    <m/>
    <m/>
    <m/>
    <m/>
    <m/>
    <d v="2014-09-15T00:00:00"/>
    <n v="-82500"/>
    <n v="0"/>
    <n v="-30231.164383561645"/>
    <x v="1"/>
    <m/>
    <m/>
    <m/>
    <m/>
    <m/>
    <x v="1"/>
    <x v="0"/>
    <x v="0"/>
    <n v="-1"/>
    <d v="2014-09-15T00:00:00"/>
    <d v="2014-09-15T00:00:00"/>
    <x v="10"/>
    <n v="-30231.164383561645"/>
    <s v="FY14-r101-cc2609-EE40"/>
    <n v="-30231.164383561645"/>
    <n v="0"/>
  </r>
  <r>
    <x v="15"/>
    <x v="0"/>
    <n v="101"/>
    <n v="2609"/>
    <n v="1790"/>
    <s v=""/>
    <x v="1"/>
    <m/>
    <m/>
    <m/>
    <m/>
    <m/>
    <d v="2014-09-15T00:00:00"/>
    <n v="-82500"/>
    <n v="0"/>
    <n v="-30231.164383561645"/>
    <x v="1"/>
    <m/>
    <m/>
    <m/>
    <m/>
    <m/>
    <x v="1"/>
    <x v="0"/>
    <x v="0"/>
    <n v="-1"/>
    <d v="2014-09-15T00:00:00"/>
    <d v="2014-09-15T00:00:00"/>
    <x v="10"/>
    <n v="-30231.164383561645"/>
    <s v="FY14-r101-cc2609-EE41"/>
    <n v="-30231.164383561645"/>
    <n v="0"/>
  </r>
  <r>
    <x v="15"/>
    <x v="0"/>
    <n v="101"/>
    <n v="2609"/>
    <n v="1797"/>
    <s v=""/>
    <x v="1"/>
    <m/>
    <m/>
    <m/>
    <m/>
    <m/>
    <d v="2014-10-15T00:00:00"/>
    <n v="-82500"/>
    <n v="0"/>
    <n v="-21755.136986301368"/>
    <x v="1"/>
    <m/>
    <m/>
    <m/>
    <m/>
    <m/>
    <x v="1"/>
    <x v="0"/>
    <x v="0"/>
    <n v="-1"/>
    <d v="2014-10-15T00:00:00"/>
    <d v="2014-10-15T00:00:00"/>
    <x v="11"/>
    <n v="-21755.136986301368"/>
    <s v="FY14-r101-cc2609-EE42"/>
    <n v="-21755.136986301368"/>
    <n v="0"/>
  </r>
  <r>
    <x v="15"/>
    <x v="0"/>
    <n v="101"/>
    <n v="2609"/>
    <n v="1801"/>
    <s v=""/>
    <x v="1"/>
    <m/>
    <m/>
    <m/>
    <m/>
    <m/>
    <d v="2014-11-15T00:00:00"/>
    <n v="-82500"/>
    <n v="0"/>
    <n v="-12996.575342465754"/>
    <x v="1"/>
    <m/>
    <m/>
    <m/>
    <m/>
    <m/>
    <x v="1"/>
    <x v="0"/>
    <x v="0"/>
    <n v="-1"/>
    <d v="2014-11-15T00:00:00"/>
    <d v="2014-11-15T00:00:00"/>
    <x v="14"/>
    <n v="-12996.575342465754"/>
    <s v="FY14-r101-cc2609-EE43"/>
    <n v="-12996.575342465754"/>
    <n v="0"/>
  </r>
  <r>
    <x v="15"/>
    <x v="0"/>
    <n v="101"/>
    <n v="2609"/>
    <n v="1808"/>
    <s v=""/>
    <x v="1"/>
    <m/>
    <m/>
    <m/>
    <m/>
    <m/>
    <d v="2014-12-15T00:00:00"/>
    <n v="-82500"/>
    <n v="0"/>
    <n v="-4520.5479452054797"/>
    <x v="1"/>
    <m/>
    <m/>
    <m/>
    <m/>
    <m/>
    <x v="1"/>
    <x v="0"/>
    <x v="0"/>
    <n v="-1"/>
    <d v="2014-12-15T00:00:00"/>
    <d v="2014-12-15T00:00:00"/>
    <x v="12"/>
    <n v="-4520.5479452054797"/>
    <s v="FY14-r101-cc2609-EE44"/>
    <n v="-4520.5479452054797"/>
    <n v="0"/>
  </r>
  <r>
    <x v="15"/>
    <x v="0"/>
    <n v="101"/>
    <n v="2609"/>
    <n v="1812"/>
    <s v=""/>
    <x v="1"/>
    <m/>
    <m/>
    <m/>
    <m/>
    <m/>
    <d v="2014-12-15T00:00:00"/>
    <n v="-82500"/>
    <n v="0"/>
    <n v="-4520.5479452054797"/>
    <x v="1"/>
    <m/>
    <m/>
    <m/>
    <m/>
    <m/>
    <x v="1"/>
    <x v="0"/>
    <x v="0"/>
    <n v="-1"/>
    <d v="2014-12-15T00:00:00"/>
    <d v="2014-12-15T00:00:00"/>
    <x v="12"/>
    <n v="-4520.5479452054797"/>
    <s v="FY14-r101-cc2609-EE45"/>
    <n v="-4520.5479452054797"/>
    <n v="0"/>
  </r>
  <r>
    <x v="15"/>
    <x v="0"/>
    <n v="101"/>
    <n v="2609"/>
    <n v="1684"/>
    <s v=""/>
    <x v="0"/>
    <m/>
    <s v="Attrition: Sean Reque - - Additional B3 SB w/o backfill - 6"/>
    <s v="SW App"/>
    <s v="Engineer/PE"/>
    <m/>
    <d v="2013-11-15T00:00:00"/>
    <n v="-82500"/>
    <n v="0"/>
    <n v="-103125"/>
    <x v="0"/>
    <m/>
    <n v="2629"/>
    <s v="Sean Reque"/>
    <d v="2013-10-01T00:00:00"/>
    <s v="left NI"/>
    <x v="0"/>
    <x v="0"/>
    <x v="0"/>
    <n v="-1"/>
    <d v="2013-10-01T00:00:00"/>
    <d v="2013-10-01T00:00:00"/>
    <x v="0"/>
    <n v="-103125"/>
    <s v="FY14-r101-cc2609-EE46"/>
    <n v="-103125"/>
    <n v="0"/>
  </r>
  <r>
    <x v="15"/>
    <x v="0"/>
    <n v="101"/>
    <n v="2609"/>
    <n v="1688"/>
    <s v=""/>
    <x v="0"/>
    <m/>
    <s v="Additional B3 SB w/o backfill - 10"/>
    <m/>
    <m/>
    <m/>
    <d v="2013-12-15T00:00:00"/>
    <n v="-82500"/>
    <n v="0"/>
    <n v="-103125"/>
    <x v="0"/>
    <m/>
    <n v="2624"/>
    <s v="Andy McRorie"/>
    <d v="2013-10-16T00:00:00"/>
    <s v="leaving NI"/>
    <x v="0"/>
    <x v="0"/>
    <x v="0"/>
    <n v="-1"/>
    <d v="2013-10-16T00:00:00"/>
    <d v="2013-10-16T00:00:00"/>
    <x v="0"/>
    <n v="-103125"/>
    <s v="FY14-r101-cc2609-EE47"/>
    <n v="-103125"/>
    <n v="0"/>
  </r>
  <r>
    <x v="15"/>
    <x v="0"/>
    <n v="101"/>
    <n v="2609"/>
    <n v="1685"/>
    <s v=""/>
    <x v="0"/>
    <m/>
    <s v="Additional B3 SB w/o backfill - 7"/>
    <m/>
    <m/>
    <m/>
    <d v="2013-12-15T00:00:00"/>
    <n v="-82500"/>
    <n v="0"/>
    <n v="-103125"/>
    <x v="0"/>
    <m/>
    <n v="2629"/>
    <s v="Lothar Wenzel"/>
    <d v="2013-10-18T00:00:00"/>
    <m/>
    <x v="0"/>
    <x v="0"/>
    <x v="0"/>
    <n v="-1"/>
    <d v="2013-10-18T00:00:00"/>
    <d v="2013-10-18T00:00:00"/>
    <x v="0"/>
    <n v="-103125"/>
    <s v="FY14-r101-cc2609-EE48"/>
    <n v="-103125"/>
    <n v="0"/>
  </r>
  <r>
    <x v="15"/>
    <x v="0"/>
    <n v="101"/>
    <n v="2609"/>
    <n v="1686"/>
    <s v=""/>
    <x v="0"/>
    <m/>
    <s v="Additional B3 SB w/o backfill - 8"/>
    <m/>
    <m/>
    <m/>
    <d v="2013-12-15T00:00:00"/>
    <n v="-82500"/>
    <n v="0"/>
    <n v="-103125"/>
    <x v="0"/>
    <m/>
    <n v="2629"/>
    <s v="Darren Schmidt"/>
    <d v="2013-10-18T00:00:00"/>
    <m/>
    <x v="0"/>
    <x v="0"/>
    <x v="0"/>
    <n v="-1"/>
    <d v="2013-10-18T00:00:00"/>
    <d v="2013-10-18T00:00:00"/>
    <x v="0"/>
    <n v="-103125"/>
    <s v="FY14-r101-cc2609-EE49"/>
    <n v="-103125"/>
    <n v="0"/>
  </r>
  <r>
    <x v="15"/>
    <x v="0"/>
    <n v="101"/>
    <n v="2609"/>
    <n v="1687"/>
    <s v=""/>
    <x v="0"/>
    <m/>
    <s v="Additional B3 SB w/o backfill - 9"/>
    <m/>
    <m/>
    <m/>
    <d v="2013-12-15T00:00:00"/>
    <n v="-82500"/>
    <n v="0"/>
    <n v="-103125"/>
    <x v="0"/>
    <m/>
    <n v="2624"/>
    <s v="Benry Yip"/>
    <d v="2013-11-08T00:00:00"/>
    <s v="leaving NI"/>
    <x v="0"/>
    <x v="0"/>
    <x v="0"/>
    <n v="-1"/>
    <d v="2013-11-08T00:00:00"/>
    <d v="2013-11-08T00:00:00"/>
    <x v="1"/>
    <n v="-103125"/>
    <s v="FY14-r101-cc2609-EE50"/>
    <n v="-103125"/>
    <n v="0"/>
  </r>
  <r>
    <x v="15"/>
    <x v="0"/>
    <n v="101"/>
    <n v="2620"/>
    <n v="1640"/>
    <s v="A13-101-2620-1640"/>
    <x v="4"/>
    <m/>
    <s v="Technical Writer"/>
    <s v="Writer"/>
    <s v="Writer"/>
    <s v="Experienced"/>
    <d v="2013-11-15T00:00:00"/>
    <n v="50000"/>
    <n v="59000"/>
    <n v="62500"/>
    <x v="0"/>
    <m/>
    <m/>
    <m/>
    <m/>
    <m/>
    <x v="1"/>
    <x v="0"/>
    <x v="1"/>
    <n v="1"/>
    <d v="2013-11-15T00:00:00"/>
    <d v="2013-11-15T00:00:00"/>
    <x v="1"/>
    <n v="62500"/>
    <s v="FY14-r101-cc2620-EE1"/>
    <n v="62500"/>
    <n v="0"/>
  </r>
  <r>
    <x v="15"/>
    <x v="0"/>
    <n v="101"/>
    <n v="2620"/>
    <n v="1641"/>
    <s v="A13-101-2620-1641"/>
    <x v="4"/>
    <m/>
    <s v="PSE "/>
    <s v="SW App"/>
    <s v="Engineer/PE"/>
    <s v="New Grad"/>
    <d v="2013-11-15T00:00:00"/>
    <n v="65000"/>
    <n v="65000"/>
    <n v="81250"/>
    <x v="0"/>
    <m/>
    <m/>
    <m/>
    <m/>
    <s v="AE Transfer"/>
    <x v="1"/>
    <x v="0"/>
    <x v="1"/>
    <n v="1"/>
    <d v="2013-11-15T00:00:00"/>
    <d v="2013-11-15T00:00:00"/>
    <x v="1"/>
    <n v="81250"/>
    <s v="FY14-r101-cc2620-EE2"/>
    <n v="81250"/>
    <n v="0"/>
  </r>
  <r>
    <x v="15"/>
    <x v="0"/>
    <n v="101"/>
    <n v="2620"/>
    <n v="851"/>
    <s v="A13-101-2620-851"/>
    <x v="2"/>
    <m/>
    <s v="replacement for pos850: Brooke Wehrmann"/>
    <s v="Writer"/>
    <s v="Writer"/>
    <s v="New Grad"/>
    <d v="2013-10-15T00:00:00"/>
    <n v="45000"/>
    <n v="45000"/>
    <n v="56250"/>
    <x v="0"/>
    <m/>
    <n v="2620"/>
    <s v="Jia Chen"/>
    <d v="2013-10-07T00:00:00"/>
    <s v="[Jun]"/>
    <x v="0"/>
    <x v="0"/>
    <x v="1"/>
    <n v="1"/>
    <d v="2013-10-07T00:00:00"/>
    <d v="2013-10-07T00:00:00"/>
    <x v="0"/>
    <n v="56250"/>
    <s v="FY14-r101-cc2620-EE3"/>
    <n v="56250"/>
    <n v="0"/>
  </r>
  <r>
    <x v="15"/>
    <x v="0"/>
    <n v="101"/>
    <n v="2620"/>
    <n v="1709"/>
    <s v="A13-101-2620-1709"/>
    <x v="2"/>
    <m/>
    <s v="Backfill for Volker Wick"/>
    <s v="SW App"/>
    <s v="Engineer/PE"/>
    <s v="Experienced"/>
    <d v="2014-01-15T00:00:00"/>
    <n v="85000"/>
    <n v="85000"/>
    <n v="101883.56164383561"/>
    <x v="0"/>
    <m/>
    <m/>
    <m/>
    <m/>
    <m/>
    <x v="1"/>
    <x v="0"/>
    <x v="1"/>
    <n v="1"/>
    <d v="2014-01-15T00:00:00"/>
    <d v="2014-01-15T00:00:00"/>
    <x v="8"/>
    <n v="101883.56164383561"/>
    <s v="FY14-r101-cc2620-EE4"/>
    <n v="101883.56164383561"/>
    <n v="0"/>
  </r>
  <r>
    <x v="15"/>
    <x v="0"/>
    <n v="101"/>
    <n v="2620"/>
    <n v="1710"/>
    <s v="A13-101-2620-1710"/>
    <x v="2"/>
    <m/>
    <s v="Backfill for Addison Martinez"/>
    <s v="SW App"/>
    <s v="Engineer/PE"/>
    <s v="New Grad"/>
    <d v="2014-06-15T00:00:00"/>
    <n v="65000"/>
    <n v="65000"/>
    <n v="44297.945205479453"/>
    <x v="0"/>
    <m/>
    <m/>
    <m/>
    <m/>
    <m/>
    <x v="1"/>
    <x v="0"/>
    <x v="1"/>
    <n v="1"/>
    <d v="2014-06-15T00:00:00"/>
    <d v="2014-06-15T00:00:00"/>
    <x v="2"/>
    <n v="44297.945205479453"/>
    <s v="FY14-r101-cc2620-EE5"/>
    <n v="44297.945205479453"/>
    <n v="0"/>
  </r>
  <r>
    <x v="15"/>
    <x v="0"/>
    <n v="101"/>
    <n v="2620"/>
    <n v="1706"/>
    <s v=""/>
    <x v="0"/>
    <m/>
    <s v="Volker Wick"/>
    <s v="SW App"/>
    <s v="Engineer/PE"/>
    <s v="Experienced"/>
    <d v="2013-11-15T00:00:00"/>
    <n v="-85000"/>
    <n v="-85000"/>
    <n v="-106250"/>
    <x v="0"/>
    <m/>
    <n v="2620"/>
    <s v="Volker Wick"/>
    <d v="2013-11-13T00:00:00"/>
    <s v="leaving NI"/>
    <x v="0"/>
    <x v="0"/>
    <x v="0"/>
    <n v="-1"/>
    <d v="2013-11-13T00:00:00"/>
    <d v="2013-11-13T00:00:00"/>
    <x v="1"/>
    <n v="-106250"/>
    <s v="FY14-r101-cc2620-EE6"/>
    <n v="-106250"/>
    <n v="0"/>
  </r>
  <r>
    <x v="15"/>
    <x v="0"/>
    <n v="101"/>
    <n v="2620"/>
    <n v="1707"/>
    <s v=""/>
    <x v="0"/>
    <m/>
    <s v="Addison Martinez"/>
    <s v="Writer"/>
    <s v="Other"/>
    <s v="Experienced"/>
    <d v="2013-12-15T00:00:00"/>
    <n v="-43000"/>
    <n v="-43000"/>
    <n v="-53750"/>
    <x v="0"/>
    <m/>
    <n v="2620"/>
    <s v="Addison Martinez"/>
    <d v="2013-12-01T00:00:00"/>
    <s v="leaving NI"/>
    <x v="0"/>
    <x v="0"/>
    <x v="0"/>
    <n v="-1"/>
    <d v="2013-12-01T00:00:00"/>
    <d v="2013-12-01T00:00:00"/>
    <x v="6"/>
    <n v="-53750"/>
    <s v="FY14-r101-cc2620-EE7"/>
    <n v="-53750"/>
    <n v="0"/>
  </r>
  <r>
    <x v="15"/>
    <x v="0"/>
    <n v="101"/>
    <n v="2621"/>
    <n v="1711"/>
    <s v="A13-101-2621-1711"/>
    <x v="2"/>
    <m/>
    <s v="Backfill for Jack Followay"/>
    <s v="Writer"/>
    <s v="Writer"/>
    <s v="Experienced"/>
    <d v="2014-03-15T00:00:00"/>
    <n v="43000"/>
    <n v="59000"/>
    <n v="42852.739726027394"/>
    <x v="0"/>
    <m/>
    <m/>
    <m/>
    <m/>
    <m/>
    <x v="1"/>
    <x v="0"/>
    <x v="1"/>
    <n v="1"/>
    <d v="2014-03-15T00:00:00"/>
    <d v="2014-03-15T00:00:00"/>
    <x v="3"/>
    <n v="42852.739726027394"/>
    <s v="FY14-r101-cc2621-EE1"/>
    <n v="42852.739726027394"/>
    <n v="0"/>
  </r>
  <r>
    <x v="15"/>
    <x v="0"/>
    <n v="101"/>
    <n v="2621"/>
    <n v="2054"/>
    <s v="A14-101-2621-2054"/>
    <x v="2"/>
    <m/>
    <s v="Backfill for 2053: Salvador Melendez"/>
    <s v="SW App"/>
    <s v="Engineer/PE"/>
    <s v="New Grad"/>
    <d v="2014-03-15T00:00:00"/>
    <n v="65000"/>
    <n v="65000"/>
    <n v="64777.397260273967"/>
    <x v="0"/>
    <m/>
    <m/>
    <m/>
    <m/>
    <m/>
    <x v="1"/>
    <x v="0"/>
    <x v="1"/>
    <n v="1"/>
    <d v="2014-03-15T00:00:00"/>
    <d v="2014-03-15T00:00:00"/>
    <x v="3"/>
    <n v="64777.397260273967"/>
    <s v="FY14-r101-cc2621-EE2"/>
    <n v="64777.397260273967"/>
    <n v="0"/>
  </r>
  <r>
    <x v="15"/>
    <x v="0"/>
    <n v="101"/>
    <n v="2621"/>
    <n v="1148"/>
    <s v="SB13-101-2621-1148"/>
    <x v="3"/>
    <m/>
    <m/>
    <m/>
    <m/>
    <m/>
    <d v="2013-11-15T00:00:00"/>
    <n v="65000"/>
    <n v="0"/>
    <n v="81250"/>
    <x v="0"/>
    <m/>
    <n v="2621"/>
    <s v="Ethan Manilow"/>
    <d v="2013-11-04T00:00:00"/>
    <m/>
    <x v="0"/>
    <x v="0"/>
    <x v="1"/>
    <n v="1"/>
    <d v="2013-11-04T00:00:00"/>
    <d v="2013-11-04T00:00:00"/>
    <x v="1"/>
    <n v="81250"/>
    <s v="FY14-r101-cc2621-EE3"/>
    <n v="81250"/>
    <n v="0"/>
  </r>
  <r>
    <x v="15"/>
    <x v="0"/>
    <n v="101"/>
    <n v="2621"/>
    <n v="1708"/>
    <s v=""/>
    <x v="0"/>
    <m/>
    <s v="Jack Followay"/>
    <s v="SW App"/>
    <s v="Gr Manager+"/>
    <s v="Experienced"/>
    <d v="2013-10-15T00:00:00"/>
    <n v="-100000"/>
    <n v="-85000"/>
    <n v="-125000"/>
    <x v="0"/>
    <m/>
    <n v="2621"/>
    <s v="Jack Followay"/>
    <d v="2013-10-11T00:00:00"/>
    <s v="leaving NI"/>
    <x v="0"/>
    <x v="0"/>
    <x v="0"/>
    <n v="-1"/>
    <d v="2013-10-11T00:00:00"/>
    <d v="2013-10-11T00:00:00"/>
    <x v="0"/>
    <n v="-125000"/>
    <s v="FY14-r101-cc2621-EE4"/>
    <n v="-125000"/>
    <n v="0"/>
  </r>
  <r>
    <x v="15"/>
    <x v="0"/>
    <n v="101"/>
    <n v="2621"/>
    <n v="2053"/>
    <s v=""/>
    <x v="0"/>
    <m/>
    <s v="Salvador Melendez"/>
    <s v="SW App"/>
    <s v="Engineer/PE"/>
    <s v="New Grad"/>
    <d v="2013-11-15T00:00:00"/>
    <n v="-65000"/>
    <n v="-65000"/>
    <n v="-81250"/>
    <x v="0"/>
    <m/>
    <n v="2621"/>
    <s v="Salvador Melendez"/>
    <d v="2013-11-15T00:00:00"/>
    <s v="leaving NI"/>
    <x v="0"/>
    <x v="0"/>
    <x v="0"/>
    <n v="-1"/>
    <d v="2013-11-15T00:00:00"/>
    <d v="2013-11-15T00:00:00"/>
    <x v="1"/>
    <n v="-81250"/>
    <s v="FY14-r101-cc2621-EE5"/>
    <n v="-81250"/>
    <n v="0"/>
  </r>
  <r>
    <x v="15"/>
    <x v="0"/>
    <n v="101"/>
    <n v="2622"/>
    <n v="2050"/>
    <s v="A13-101-2622-2050"/>
    <x v="2"/>
    <m/>
    <s v="Backfill for pos 2049 (Goswami)"/>
    <s v="SW App"/>
    <s v="Engineer/PE"/>
    <s v="New Grad"/>
    <d v="2013-10-15T00:00:00"/>
    <n v="65000"/>
    <n v="65000"/>
    <n v="81250"/>
    <x v="0"/>
    <m/>
    <n v="2622"/>
    <s v="Devin Koopmans"/>
    <d v="2013-10-21T00:00:00"/>
    <m/>
    <x v="0"/>
    <x v="0"/>
    <x v="1"/>
    <n v="1"/>
    <d v="2013-10-21T00:00:00"/>
    <d v="2013-10-21T00:00:00"/>
    <x v="0"/>
    <n v="81250"/>
    <s v="FY14-r101-cc2622-EE1"/>
    <n v="81250"/>
    <n v="0"/>
  </r>
  <r>
    <x v="15"/>
    <x v="0"/>
    <n v="101"/>
    <n v="2622"/>
    <n v="2049"/>
    <s v=""/>
    <x v="0"/>
    <m/>
    <m/>
    <s v="SW App"/>
    <s v="Engineer/PE"/>
    <s v="Experienced"/>
    <d v="2013-10-15T00:00:00"/>
    <n v="-75000"/>
    <n v="-85000"/>
    <n v="-93750"/>
    <x v="0"/>
    <m/>
    <n v="2622"/>
    <s v="Arindam Goswami"/>
    <d v="2013-10-21T00:00:00"/>
    <m/>
    <x v="0"/>
    <x v="0"/>
    <x v="0"/>
    <n v="-1"/>
    <d v="2013-10-21T00:00:00"/>
    <d v="2013-10-21T00:00:00"/>
    <x v="0"/>
    <n v="-93750"/>
    <s v="FY14-r101-cc2622-EE2"/>
    <n v="-93750"/>
    <n v="0"/>
  </r>
  <r>
    <x v="15"/>
    <x v="0"/>
    <n v="101"/>
    <n v="2629"/>
    <n v="1698"/>
    <s v="A13-101-2629-1998"/>
    <x v="4"/>
    <m/>
    <s v="Transfer In: Thierry Joffrain"/>
    <s v="SW Driver"/>
    <s v="Engineer/PE"/>
    <m/>
    <d v="2013-10-15T00:00:00"/>
    <n v="75000"/>
    <n v="0"/>
    <n v="93750"/>
    <x v="0"/>
    <m/>
    <n v="2629"/>
    <s v="Thierry Joffrain"/>
    <d v="2013-10-01T00:00:00"/>
    <s v="transfer from Embedded Networks"/>
    <x v="0"/>
    <x v="0"/>
    <x v="1"/>
    <n v="1"/>
    <d v="2013-10-01T00:00:00"/>
    <d v="2013-10-01T00:00:00"/>
    <x v="0"/>
    <n v="93750"/>
    <s v="FY14-r101-cc2629-EE1"/>
    <n v="93750"/>
    <n v="0"/>
  </r>
  <r>
    <x v="1"/>
    <x v="0"/>
    <n v="101"/>
    <n v="2635"/>
    <n v="2060"/>
    <s v="A13-101-2635-2060"/>
    <x v="2"/>
    <m/>
    <m/>
    <s v="SW App"/>
    <s v="Gr Manager+"/>
    <m/>
    <d v="2013-11-15T00:00:00"/>
    <n v="90000"/>
    <n v="0"/>
    <n v="112500"/>
    <x v="0"/>
    <m/>
    <m/>
    <m/>
    <m/>
    <m/>
    <x v="1"/>
    <x v="0"/>
    <x v="1"/>
    <n v="1"/>
    <d v="2013-11-15T00:00:00"/>
    <d v="2013-11-15T00:00:00"/>
    <x v="1"/>
    <n v="112500"/>
    <s v="FY14-r101-cc2635-EE1"/>
    <n v="112500"/>
    <n v="0"/>
  </r>
  <r>
    <x v="1"/>
    <x v="0"/>
    <n v="101"/>
    <n v="2635"/>
    <n v="2059"/>
    <s v=""/>
    <x v="0"/>
    <m/>
    <m/>
    <s v="SW App"/>
    <s v="Gr Manager+"/>
    <m/>
    <d v="2013-11-15T00:00:00"/>
    <n v="-90000"/>
    <n v="0"/>
    <n v="-112500"/>
    <x v="0"/>
    <m/>
    <n v="2635"/>
    <s v="Canisius Rozario"/>
    <d v="2013-11-15T00:00:00"/>
    <m/>
    <x v="0"/>
    <x v="0"/>
    <x v="0"/>
    <n v="-1"/>
    <d v="2013-11-15T00:00:00"/>
    <d v="2013-11-15T00:00:00"/>
    <x v="1"/>
    <n v="-112500"/>
    <s v="FY14-r101-cc2635-EE2"/>
    <n v="-112500"/>
    <n v="0"/>
  </r>
  <r>
    <x v="3"/>
    <x v="0"/>
    <n v="101"/>
    <n v="2799"/>
    <n v="1713"/>
    <s v="A14-101-2799-1713"/>
    <x v="4"/>
    <m/>
    <s v="NICPH compensation"/>
    <m/>
    <s v="Engineer/PE"/>
    <s v="New Grad"/>
    <d v="2014-06-15T00:00:00"/>
    <n v="65000"/>
    <n v="65000"/>
    <n v="44297.945205479453"/>
    <x v="1"/>
    <m/>
    <m/>
    <m/>
    <m/>
    <m/>
    <x v="1"/>
    <x v="0"/>
    <x v="1"/>
    <n v="1"/>
    <d v="2014-06-15T00:00:00"/>
    <d v="2014-06-15T00:00:00"/>
    <x v="2"/>
    <n v="44297.945205479453"/>
    <s v="FY14-r101-cc2799-EE1"/>
    <n v="44297.945205479453"/>
    <n v="0"/>
  </r>
  <r>
    <x v="3"/>
    <x v="0"/>
    <n v="101"/>
    <n v="2799"/>
    <n v="1714"/>
    <s v="A14-101-2799-1714"/>
    <x v="4"/>
    <m/>
    <s v="NICPH compensation"/>
    <m/>
    <s v="Engineer/PE"/>
    <s v="New Grad"/>
    <d v="2014-06-15T00:00:00"/>
    <n v="65000"/>
    <n v="65000"/>
    <n v="44297.945205479453"/>
    <x v="1"/>
    <m/>
    <m/>
    <m/>
    <m/>
    <m/>
    <x v="1"/>
    <x v="0"/>
    <x v="1"/>
    <n v="1"/>
    <d v="2014-06-15T00:00:00"/>
    <d v="2014-06-15T00:00:00"/>
    <x v="2"/>
    <n v="44297.945205479453"/>
    <s v="FY14-r101-cc2799-EE2"/>
    <n v="44297.945205479453"/>
    <n v="0"/>
  </r>
  <r>
    <x v="3"/>
    <x v="0"/>
    <n v="101"/>
    <n v="2799"/>
    <n v="1715"/>
    <s v="A14-101-2799-1715"/>
    <x v="4"/>
    <m/>
    <s v="NICPH compensation"/>
    <m/>
    <s v="Engineer/PE"/>
    <s v="New Grad"/>
    <d v="2014-06-15T00:00:00"/>
    <n v="65000"/>
    <n v="65000"/>
    <n v="44297.945205479453"/>
    <x v="1"/>
    <m/>
    <m/>
    <m/>
    <m/>
    <m/>
    <x v="1"/>
    <x v="0"/>
    <x v="1"/>
    <n v="1"/>
    <d v="2014-06-15T00:00:00"/>
    <d v="2014-06-15T00:00:00"/>
    <x v="2"/>
    <n v="44297.945205479453"/>
    <s v="FY14-r101-cc2799-EE3"/>
    <n v="44297.945205479453"/>
    <n v="0"/>
  </r>
  <r>
    <x v="3"/>
    <x v="0"/>
    <n v="101"/>
    <n v="2799"/>
    <n v="1716"/>
    <s v="A14-101-2799-1716"/>
    <x v="4"/>
    <m/>
    <s v="NICPH compensation"/>
    <m/>
    <s v="Engineer/PE"/>
    <s v="New Grad"/>
    <d v="2014-06-15T00:00:00"/>
    <n v="65000"/>
    <n v="65000"/>
    <n v="44297.945205479453"/>
    <x v="1"/>
    <m/>
    <m/>
    <m/>
    <m/>
    <m/>
    <x v="1"/>
    <x v="0"/>
    <x v="1"/>
    <n v="1"/>
    <d v="2014-06-15T00:00:00"/>
    <d v="2014-06-15T00:00:00"/>
    <x v="2"/>
    <n v="44297.945205479453"/>
    <s v="FY14-r101-cc2799-EE4"/>
    <n v="44297.945205479453"/>
    <n v="0"/>
  </r>
  <r>
    <x v="3"/>
    <x v="0"/>
    <n v="101"/>
    <n v="2799"/>
    <n v="1717"/>
    <s v="A14-101-2799-1717"/>
    <x v="4"/>
    <m/>
    <s v="NICPH compensation"/>
    <m/>
    <s v="Engineer/PE"/>
    <s v="New Grad"/>
    <d v="2014-07-15T00:00:00"/>
    <n v="65000"/>
    <n v="65000"/>
    <n v="37619.863013698632"/>
    <x v="1"/>
    <m/>
    <m/>
    <m/>
    <m/>
    <m/>
    <x v="1"/>
    <x v="0"/>
    <x v="1"/>
    <n v="1"/>
    <d v="2014-07-15T00:00:00"/>
    <d v="2014-07-15T00:00:00"/>
    <x v="7"/>
    <n v="37619.863013698632"/>
    <s v="FY14-r101-cc2799-EE5"/>
    <n v="37619.863013698632"/>
    <n v="0"/>
  </r>
  <r>
    <x v="3"/>
    <x v="0"/>
    <n v="101"/>
    <n v="2799"/>
    <n v="1718"/>
    <s v="A14-101-2799-1718"/>
    <x v="4"/>
    <m/>
    <s v="NICPH compensation"/>
    <m/>
    <s v="Engineer/PE"/>
    <s v="New Grad"/>
    <d v="2014-07-15T00:00:00"/>
    <n v="65000"/>
    <n v="65000"/>
    <n v="37619.863013698632"/>
    <x v="1"/>
    <m/>
    <m/>
    <m/>
    <m/>
    <m/>
    <x v="1"/>
    <x v="0"/>
    <x v="1"/>
    <n v="1"/>
    <d v="2014-07-15T00:00:00"/>
    <d v="2014-07-15T00:00:00"/>
    <x v="7"/>
    <n v="37619.863013698632"/>
    <s v="FY14-r101-cc2799-EE6"/>
    <n v="37619.863013698632"/>
    <n v="0"/>
  </r>
  <r>
    <x v="3"/>
    <x v="0"/>
    <n v="101"/>
    <n v="2799"/>
    <n v="1719"/>
    <s v="A14-101-2799-1719"/>
    <x v="4"/>
    <m/>
    <s v="NICPH compensation"/>
    <m/>
    <s v="Engineer/PE"/>
    <s v="New Grad"/>
    <d v="2014-07-15T00:00:00"/>
    <n v="65000"/>
    <n v="65000"/>
    <n v="37619.863013698632"/>
    <x v="1"/>
    <m/>
    <m/>
    <m/>
    <m/>
    <m/>
    <x v="1"/>
    <x v="0"/>
    <x v="1"/>
    <n v="1"/>
    <d v="2014-07-15T00:00:00"/>
    <d v="2014-07-15T00:00:00"/>
    <x v="7"/>
    <n v="37619.863013698632"/>
    <s v="FY14-r101-cc2799-EE7"/>
    <n v="37619.863013698632"/>
    <n v="0"/>
  </r>
  <r>
    <x v="3"/>
    <x v="0"/>
    <n v="101"/>
    <n v="2799"/>
    <n v="1816"/>
    <s v="SB14-101-2799-1816"/>
    <x v="3"/>
    <m/>
    <m/>
    <m/>
    <m/>
    <m/>
    <d v="2014-01-15T00:00:00"/>
    <n v="70833.333333333328"/>
    <n v="0"/>
    <n v="84902.968036529666"/>
    <x v="1"/>
    <m/>
    <m/>
    <m/>
    <m/>
    <m/>
    <x v="1"/>
    <x v="0"/>
    <x v="1"/>
    <n v="1"/>
    <d v="2014-01-15T00:00:00"/>
    <d v="2014-01-15T00:00:00"/>
    <x v="8"/>
    <n v="84902.968036529666"/>
    <s v="FY14-r101-cc2799-EE8"/>
    <n v="84902.968036529666"/>
    <n v="0"/>
  </r>
  <r>
    <x v="3"/>
    <x v="0"/>
    <n v="101"/>
    <n v="2799"/>
    <n v="1821"/>
    <s v="SB14-101-2799-1821"/>
    <x v="3"/>
    <m/>
    <m/>
    <m/>
    <m/>
    <m/>
    <d v="2014-01-15T00:00:00"/>
    <n v="70833.333333333328"/>
    <n v="0"/>
    <n v="84902.968036529666"/>
    <x v="1"/>
    <m/>
    <m/>
    <m/>
    <m/>
    <m/>
    <x v="1"/>
    <x v="0"/>
    <x v="1"/>
    <n v="1"/>
    <d v="2014-01-15T00:00:00"/>
    <d v="2014-01-15T00:00:00"/>
    <x v="8"/>
    <n v="84902.968036529666"/>
    <s v="FY14-r101-cc2799-EE9"/>
    <n v="84902.968036529666"/>
    <n v="0"/>
  </r>
  <r>
    <x v="3"/>
    <x v="0"/>
    <n v="101"/>
    <n v="2799"/>
    <n v="1834"/>
    <s v="SB14-101-2799-1834"/>
    <x v="3"/>
    <m/>
    <m/>
    <m/>
    <m/>
    <m/>
    <d v="2014-03-15T00:00:00"/>
    <n v="70833.333333333328"/>
    <n v="0"/>
    <n v="70590.753424657523"/>
    <x v="1"/>
    <m/>
    <m/>
    <m/>
    <m/>
    <m/>
    <x v="1"/>
    <x v="0"/>
    <x v="1"/>
    <n v="1"/>
    <d v="2014-03-15T00:00:00"/>
    <d v="2014-03-15T00:00:00"/>
    <x v="3"/>
    <n v="70590.753424657523"/>
    <s v="FY14-r101-cc2799-EE10"/>
    <n v="70590.753424657523"/>
    <n v="0"/>
  </r>
  <r>
    <x v="3"/>
    <x v="0"/>
    <n v="101"/>
    <n v="2799"/>
    <n v="1848"/>
    <s v="SB14-101-2799-1848"/>
    <x v="3"/>
    <m/>
    <s v="Tech writer"/>
    <s v="Writer"/>
    <s v="Writer"/>
    <m/>
    <d v="2014-06-15T00:00:00"/>
    <n v="50000"/>
    <n v="0"/>
    <n v="34075.342465753427"/>
    <x v="1"/>
    <m/>
    <m/>
    <m/>
    <m/>
    <m/>
    <x v="1"/>
    <x v="0"/>
    <x v="1"/>
    <n v="1"/>
    <d v="2014-06-15T00:00:00"/>
    <d v="2014-06-15T00:00:00"/>
    <x v="2"/>
    <n v="34075.342465753427"/>
    <s v="FY14-r101-cc2799-EE11"/>
    <n v="34075.342465753427"/>
    <n v="0"/>
  </r>
  <r>
    <x v="3"/>
    <x v="0"/>
    <n v="101"/>
    <n v="2799"/>
    <n v="1857"/>
    <s v="SB14-101-2799-1857"/>
    <x v="3"/>
    <m/>
    <m/>
    <m/>
    <m/>
    <m/>
    <d v="2014-07-15T00:00:00"/>
    <n v="70833.333333333328"/>
    <n v="0"/>
    <n v="40996.004566210038"/>
    <x v="1"/>
    <m/>
    <m/>
    <m/>
    <m/>
    <m/>
    <x v="1"/>
    <x v="0"/>
    <x v="1"/>
    <n v="1"/>
    <d v="2014-07-15T00:00:00"/>
    <d v="2014-07-15T00:00:00"/>
    <x v="7"/>
    <n v="40996.004566210038"/>
    <s v="FY14-r101-cc2799-EE12"/>
    <n v="40996.004566210038"/>
    <n v="0"/>
  </r>
  <r>
    <x v="3"/>
    <x v="0"/>
    <n v="101"/>
    <n v="2799"/>
    <n v="1872"/>
    <s v="SB14-101-2799-1872"/>
    <x v="3"/>
    <m/>
    <m/>
    <m/>
    <m/>
    <m/>
    <d v="2014-08-15T00:00:00"/>
    <n v="70833.333333333328"/>
    <n v="0"/>
    <n v="33476.027397260274"/>
    <x v="1"/>
    <m/>
    <m/>
    <m/>
    <m/>
    <m/>
    <x v="1"/>
    <x v="0"/>
    <x v="1"/>
    <n v="1"/>
    <d v="2014-08-15T00:00:00"/>
    <d v="2014-08-15T00:00:00"/>
    <x v="4"/>
    <n v="33476.027397260274"/>
    <s v="FY14-r101-cc2799-EE13"/>
    <n v="33476.027397260274"/>
    <n v="0"/>
  </r>
  <r>
    <x v="3"/>
    <x v="0"/>
    <n v="101"/>
    <n v="2799"/>
    <n v="1886"/>
    <s v="SB14-101-2799-1886"/>
    <x v="3"/>
    <m/>
    <m/>
    <m/>
    <m/>
    <m/>
    <d v="2014-08-15T00:00:00"/>
    <n v="70833.333333333328"/>
    <n v="0"/>
    <n v="33476.027397260274"/>
    <x v="1"/>
    <m/>
    <m/>
    <m/>
    <m/>
    <m/>
    <x v="1"/>
    <x v="0"/>
    <x v="1"/>
    <n v="1"/>
    <d v="2014-08-15T00:00:00"/>
    <d v="2014-08-15T00:00:00"/>
    <x v="4"/>
    <n v="33476.027397260274"/>
    <s v="FY14-r101-cc2799-EE14"/>
    <n v="33476.027397260274"/>
    <n v="0"/>
  </r>
  <r>
    <x v="3"/>
    <x v="0"/>
    <n v="101"/>
    <n v="2799"/>
    <n v="1896"/>
    <s v="SB14-101-2799-1896"/>
    <x v="3"/>
    <m/>
    <m/>
    <m/>
    <m/>
    <m/>
    <d v="2014-10-15T00:00:00"/>
    <n v="70833.333333333328"/>
    <n v="0"/>
    <n v="18678.652968036527"/>
    <x v="1"/>
    <m/>
    <m/>
    <m/>
    <m/>
    <m/>
    <x v="1"/>
    <x v="0"/>
    <x v="1"/>
    <n v="1"/>
    <d v="2014-10-15T00:00:00"/>
    <d v="2014-10-15T00:00:00"/>
    <x v="11"/>
    <n v="18678.652968036527"/>
    <s v="FY14-r101-cc2799-EE15"/>
    <n v="18678.652968036527"/>
    <n v="0"/>
  </r>
  <r>
    <x v="3"/>
    <x v="0"/>
    <n v="101"/>
    <n v="2799"/>
    <n v="1903"/>
    <s v="SB14-101-2799-1903"/>
    <x v="3"/>
    <m/>
    <m/>
    <m/>
    <m/>
    <m/>
    <d v="2014-12-15T00:00:00"/>
    <n v="70833.333333333328"/>
    <n v="0"/>
    <n v="3881.278538812785"/>
    <x v="1"/>
    <m/>
    <m/>
    <m/>
    <m/>
    <m/>
    <x v="1"/>
    <x v="0"/>
    <x v="1"/>
    <n v="1"/>
    <d v="2014-12-15T00:00:00"/>
    <d v="2014-12-15T00:00:00"/>
    <x v="12"/>
    <n v="3881.278538812785"/>
    <s v="FY14-r101-cc2799-EE16"/>
    <n v="3881.278538812785"/>
    <n v="0"/>
  </r>
  <r>
    <x v="3"/>
    <x v="0"/>
    <n v="101"/>
    <n v="2799"/>
    <n v="1723"/>
    <s v=""/>
    <x v="1"/>
    <m/>
    <m/>
    <m/>
    <m/>
    <m/>
    <d v="2014-01-15T00:00:00"/>
    <n v="-82500"/>
    <n v="0"/>
    <n v="-98886.986301369863"/>
    <x v="1"/>
    <m/>
    <m/>
    <m/>
    <m/>
    <m/>
    <x v="1"/>
    <x v="0"/>
    <x v="0"/>
    <n v="-1"/>
    <d v="2014-01-15T00:00:00"/>
    <d v="2014-01-15T00:00:00"/>
    <x v="8"/>
    <n v="-98886.986301369863"/>
    <s v="FY14-r101-cc2799-EE17"/>
    <n v="-98886.986301369863"/>
    <n v="0"/>
  </r>
  <r>
    <x v="3"/>
    <x v="0"/>
    <n v="101"/>
    <n v="2799"/>
    <n v="1728"/>
    <s v=""/>
    <x v="1"/>
    <m/>
    <m/>
    <m/>
    <m/>
    <m/>
    <d v="2014-02-15T00:00:00"/>
    <n v="-82500"/>
    <n v="0"/>
    <n v="-90128.42465753424"/>
    <x v="1"/>
    <m/>
    <m/>
    <m/>
    <m/>
    <m/>
    <x v="1"/>
    <x v="0"/>
    <x v="0"/>
    <n v="-1"/>
    <d v="2014-02-15T00:00:00"/>
    <d v="2014-02-15T00:00:00"/>
    <x v="13"/>
    <n v="-90128.42465753424"/>
    <s v="FY14-r101-cc2799-EE18"/>
    <n v="-90128.42465753424"/>
    <n v="0"/>
  </r>
  <r>
    <x v="3"/>
    <x v="0"/>
    <n v="101"/>
    <n v="2799"/>
    <n v="1733"/>
    <s v=""/>
    <x v="1"/>
    <m/>
    <s v="Test attrit 8 w/o backfill --&gt; Core Measurement"/>
    <m/>
    <m/>
    <m/>
    <d v="2014-03-15T00:00:00"/>
    <n v="-82500"/>
    <n v="0"/>
    <n v="-82217.465753424651"/>
    <x v="1"/>
    <m/>
    <m/>
    <m/>
    <m/>
    <m/>
    <x v="1"/>
    <x v="0"/>
    <x v="0"/>
    <n v="-1"/>
    <d v="2014-03-15T00:00:00"/>
    <d v="2014-03-15T00:00:00"/>
    <x v="3"/>
    <n v="-82217.465753424651"/>
    <s v="FY14-r101-cc2799-EE19"/>
    <n v="-82217.465753424651"/>
    <n v="0"/>
  </r>
  <r>
    <x v="3"/>
    <x v="0"/>
    <n v="101"/>
    <n v="2799"/>
    <n v="1741"/>
    <s v=""/>
    <x v="1"/>
    <m/>
    <m/>
    <m/>
    <m/>
    <m/>
    <d v="2014-05-15T00:00:00"/>
    <n v="-82500"/>
    <n v="0"/>
    <n v="-64982.876712328762"/>
    <x v="1"/>
    <m/>
    <m/>
    <m/>
    <m/>
    <m/>
    <x v="1"/>
    <x v="0"/>
    <x v="0"/>
    <n v="-1"/>
    <d v="2014-05-15T00:00:00"/>
    <d v="2014-05-15T00:00:00"/>
    <x v="5"/>
    <n v="-64982.876712328762"/>
    <s v="FY14-r101-cc2799-EE20"/>
    <n v="-64982.876712328762"/>
    <n v="0"/>
  </r>
  <r>
    <x v="3"/>
    <x v="0"/>
    <n v="101"/>
    <n v="2799"/>
    <n v="1755"/>
    <s v=""/>
    <x v="1"/>
    <m/>
    <s v="Tech writer"/>
    <s v="Writer"/>
    <s v="Writer"/>
    <m/>
    <d v="2014-06-15T00:00:00"/>
    <n v="-55000"/>
    <n v="0"/>
    <n v="-37482.876712328769"/>
    <x v="1"/>
    <m/>
    <m/>
    <m/>
    <m/>
    <m/>
    <x v="1"/>
    <x v="0"/>
    <x v="0"/>
    <n v="-1"/>
    <d v="2014-06-15T00:00:00"/>
    <d v="2014-06-15T00:00:00"/>
    <x v="2"/>
    <n v="-37482.876712328769"/>
    <s v="FY14-r101-cc2799-EE21"/>
    <n v="-37482.876712328769"/>
    <n v="0"/>
  </r>
  <r>
    <x v="3"/>
    <x v="0"/>
    <n v="101"/>
    <n v="2799"/>
    <n v="1764"/>
    <s v=""/>
    <x v="1"/>
    <m/>
    <m/>
    <m/>
    <m/>
    <m/>
    <d v="2014-07-15T00:00:00"/>
    <n v="-82500"/>
    <n v="0"/>
    <n v="-47748.287671232873"/>
    <x v="1"/>
    <m/>
    <m/>
    <m/>
    <m/>
    <m/>
    <x v="1"/>
    <x v="0"/>
    <x v="0"/>
    <n v="-1"/>
    <d v="2014-07-15T00:00:00"/>
    <d v="2014-07-15T00:00:00"/>
    <x v="7"/>
    <n v="-47748.287671232873"/>
    <s v="FY14-r101-cc2799-EE22"/>
    <n v="-47748.287671232873"/>
    <n v="0"/>
  </r>
  <r>
    <x v="3"/>
    <x v="0"/>
    <n v="101"/>
    <n v="2799"/>
    <n v="1779"/>
    <s v=""/>
    <x v="1"/>
    <m/>
    <m/>
    <m/>
    <m/>
    <m/>
    <d v="2014-08-15T00:00:00"/>
    <n v="-82500"/>
    <n v="0"/>
    <n v="-38989.726027397257"/>
    <x v="1"/>
    <m/>
    <m/>
    <m/>
    <m/>
    <m/>
    <x v="1"/>
    <x v="0"/>
    <x v="0"/>
    <n v="-1"/>
    <d v="2014-08-15T00:00:00"/>
    <d v="2014-08-15T00:00:00"/>
    <x v="4"/>
    <n v="-38989.726027397257"/>
    <s v="FY14-r101-cc2799-EE23"/>
    <n v="-38989.726027397257"/>
    <n v="0"/>
  </r>
  <r>
    <x v="3"/>
    <x v="0"/>
    <n v="101"/>
    <n v="2799"/>
    <n v="1793"/>
    <s v=""/>
    <x v="1"/>
    <m/>
    <m/>
    <m/>
    <m/>
    <m/>
    <d v="2014-10-15T00:00:00"/>
    <n v="-82500"/>
    <n v="0"/>
    <n v="-21755.136986301368"/>
    <x v="1"/>
    <m/>
    <m/>
    <m/>
    <m/>
    <m/>
    <x v="1"/>
    <x v="0"/>
    <x v="0"/>
    <n v="-1"/>
    <d v="2014-10-15T00:00:00"/>
    <d v="2014-10-15T00:00:00"/>
    <x v="11"/>
    <n v="-21755.136986301368"/>
    <s v="FY14-r101-cc2799-EE24"/>
    <n v="-21755.136986301368"/>
    <n v="0"/>
  </r>
  <r>
    <x v="3"/>
    <x v="0"/>
    <n v="101"/>
    <n v="2799"/>
    <n v="1803"/>
    <s v=""/>
    <x v="1"/>
    <m/>
    <m/>
    <m/>
    <m/>
    <m/>
    <d v="2014-11-15T00:00:00"/>
    <n v="-82500"/>
    <n v="0"/>
    <n v="-12996.575342465754"/>
    <x v="1"/>
    <m/>
    <m/>
    <m/>
    <m/>
    <m/>
    <x v="1"/>
    <x v="0"/>
    <x v="0"/>
    <n v="-1"/>
    <d v="2014-11-15T00:00:00"/>
    <d v="2014-11-15T00:00:00"/>
    <x v="14"/>
    <n v="-12996.575342465754"/>
    <s v="FY14-r101-cc2799-EE25"/>
    <n v="-12996.575342465754"/>
    <n v="0"/>
  </r>
  <r>
    <x v="3"/>
    <x v="0"/>
    <n v="101"/>
    <n v="2799"/>
    <n v="1810"/>
    <s v=""/>
    <x v="1"/>
    <m/>
    <m/>
    <m/>
    <m/>
    <m/>
    <d v="2014-12-15T00:00:00"/>
    <n v="-82500"/>
    <n v="0"/>
    <n v="-4520.5479452054797"/>
    <x v="1"/>
    <m/>
    <m/>
    <m/>
    <m/>
    <m/>
    <x v="1"/>
    <x v="0"/>
    <x v="0"/>
    <n v="-1"/>
    <d v="2014-12-15T00:00:00"/>
    <d v="2014-12-15T00:00:00"/>
    <x v="12"/>
    <n v="-4520.5479452054797"/>
    <s v="FY14-r101-cc2799-EE26"/>
    <n v="-4520.5479452054797"/>
    <n v="0"/>
  </r>
  <r>
    <x v="3"/>
    <x v="0"/>
    <n v="101"/>
    <n v="2799"/>
    <n v="1691"/>
    <s v=""/>
    <x v="0"/>
    <m/>
    <s v="Additional B3 SB w/o backfill - 13"/>
    <m/>
    <m/>
    <m/>
    <d v="2013-12-15T00:00:00"/>
    <n v="-82500"/>
    <n v="0"/>
    <n v="-103125"/>
    <x v="0"/>
    <m/>
    <n v="2445"/>
    <s v="Nasir Abbas"/>
    <d v="2013-11-15T00:00:00"/>
    <s v="Attrit from NI 11/15/13"/>
    <x v="0"/>
    <x v="0"/>
    <x v="0"/>
    <n v="-1"/>
    <d v="2013-11-15T00:00:00"/>
    <d v="2013-11-15T00:00:00"/>
    <x v="1"/>
    <n v="-103125"/>
    <s v="FY14-r101-cc2799-EE27"/>
    <n v="-103125"/>
    <n v="0"/>
  </r>
  <r>
    <x v="9"/>
    <x v="1"/>
    <n v="178"/>
    <n v="2991"/>
    <n v="225"/>
    <m/>
    <x v="1"/>
    <m/>
    <s v="Carried over 2012 attrition"/>
    <m/>
    <m/>
    <m/>
    <d v="2013-10-15T00:00:00"/>
    <n v="-70000"/>
    <n v="0"/>
    <n v="-87500"/>
    <x v="0"/>
    <m/>
    <n v="2991"/>
    <m/>
    <m/>
    <m/>
    <x v="1"/>
    <x v="0"/>
    <x v="0"/>
    <n v="-1"/>
    <d v="2013-10-15T00:00:00"/>
    <d v="2013-10-15T00:00:00"/>
    <x v="0"/>
    <n v="-87500"/>
    <s v="FY14-r178-cc2991-EE1"/>
    <n v="-87500"/>
    <n v="0"/>
  </r>
  <r>
    <x v="9"/>
    <x v="2"/>
    <n v="511"/>
    <n v="2029"/>
    <n v="1639"/>
    <s v="A13-511-2029-1639"/>
    <x v="2"/>
    <m/>
    <m/>
    <s v="Writer"/>
    <s v="Writer"/>
    <s v="Experienced"/>
    <d v="2013-11-15T00:00:00"/>
    <n v="140000"/>
    <n v="125000"/>
    <n v="28562.568346145687"/>
    <x v="0"/>
    <m/>
    <m/>
    <m/>
    <m/>
    <s v="Backfill for Lei (Adeline) Zheng"/>
    <x v="1"/>
    <x v="0"/>
    <x v="1"/>
    <n v="1"/>
    <d v="2013-11-15T00:00:00"/>
    <d v="2013-11-15T00:00:00"/>
    <x v="1"/>
    <n v="28562.568346145687"/>
    <s v="FY14-r511-cc2029-EE1"/>
    <n v="28562.568346145687"/>
    <n v="0"/>
  </r>
  <r>
    <x v="9"/>
    <x v="2"/>
    <n v="511"/>
    <n v="2029"/>
    <n v="1057"/>
    <m/>
    <x v="1"/>
    <m/>
    <m/>
    <m/>
    <m/>
    <m/>
    <d v="2013-10-15T00:00:00"/>
    <n v="-200000"/>
    <n v="0"/>
    <n v="-40803.669065922404"/>
    <x v="0"/>
    <m/>
    <n v="2029"/>
    <s v="Jianping Li"/>
    <d v="2013-10-01T00:00:00"/>
    <s v="Ind Comm (poor performer)"/>
    <x v="0"/>
    <x v="0"/>
    <x v="0"/>
    <n v="-1"/>
    <d v="2013-10-01T00:00:00"/>
    <d v="2013-10-01T00:00:00"/>
    <x v="0"/>
    <n v="-40803.669065922404"/>
    <s v="FY14-r511-cc2029-EE2"/>
    <n v="-40803.669065922404"/>
    <n v="0"/>
  </r>
  <r>
    <x v="9"/>
    <x v="2"/>
    <n v="511"/>
    <n v="2930"/>
    <n v="1978"/>
    <s v="SB14-511-2930-1978"/>
    <x v="3"/>
    <m/>
    <s v="Backfill 1"/>
    <m/>
    <m/>
    <m/>
    <d v="2014-02-15T00:00:00"/>
    <n v="200000"/>
    <n v="0"/>
    <n v="35661.288854874649"/>
    <x v="1"/>
    <m/>
    <m/>
    <m/>
    <m/>
    <m/>
    <x v="1"/>
    <x v="0"/>
    <x v="1"/>
    <n v="1"/>
    <d v="2014-02-15T00:00:00"/>
    <d v="2014-02-15T00:00:00"/>
    <x v="13"/>
    <n v="35661.288854874649"/>
    <s v="FY14-r511-cc2930-EE1"/>
    <n v="35661.288854874649"/>
    <n v="0"/>
  </r>
  <r>
    <x v="9"/>
    <x v="2"/>
    <n v="511"/>
    <n v="2930"/>
    <n v="1979"/>
    <s v="SB14-511-2930-1979"/>
    <x v="3"/>
    <m/>
    <s v="Backfill 2"/>
    <m/>
    <m/>
    <m/>
    <d v="2014-04-15T00:00:00"/>
    <n v="200000"/>
    <n v="0"/>
    <n v="29065.627279835135"/>
    <x v="1"/>
    <m/>
    <m/>
    <m/>
    <m/>
    <m/>
    <x v="1"/>
    <x v="0"/>
    <x v="1"/>
    <n v="1"/>
    <d v="2014-04-15T00:00:00"/>
    <d v="2014-04-15T00:00:00"/>
    <x v="9"/>
    <n v="29065.627279835135"/>
    <s v="FY14-r511-cc2930-EE2"/>
    <n v="29065.627279835135"/>
    <n v="0"/>
  </r>
  <r>
    <x v="9"/>
    <x v="2"/>
    <n v="511"/>
    <n v="2930"/>
    <n v="1980"/>
    <s v="SB14-511-2930-1980"/>
    <x v="3"/>
    <m/>
    <s v="Backfill 3"/>
    <m/>
    <m/>
    <m/>
    <d v="2014-04-15T00:00:00"/>
    <n v="200000"/>
    <n v="0"/>
    <n v="29065.627279835135"/>
    <x v="1"/>
    <m/>
    <m/>
    <m/>
    <m/>
    <m/>
    <x v="1"/>
    <x v="0"/>
    <x v="1"/>
    <n v="1"/>
    <d v="2014-04-15T00:00:00"/>
    <d v="2014-04-15T00:00:00"/>
    <x v="9"/>
    <n v="29065.627279835135"/>
    <s v="FY14-r511-cc2930-EE3"/>
    <n v="29065.627279835135"/>
    <n v="0"/>
  </r>
  <r>
    <x v="9"/>
    <x v="2"/>
    <n v="511"/>
    <n v="2930"/>
    <n v="1981"/>
    <s v="SB14-511-2930-1981"/>
    <x v="3"/>
    <m/>
    <s v="Backfill 4"/>
    <m/>
    <m/>
    <m/>
    <d v="2014-04-15T00:00:00"/>
    <n v="200000"/>
    <n v="0"/>
    <n v="29065.627279835135"/>
    <x v="1"/>
    <m/>
    <m/>
    <m/>
    <m/>
    <m/>
    <x v="1"/>
    <x v="0"/>
    <x v="1"/>
    <n v="1"/>
    <d v="2014-04-15T00:00:00"/>
    <d v="2014-04-15T00:00:00"/>
    <x v="9"/>
    <n v="29065.627279835135"/>
    <s v="FY14-r511-cc2930-EE4"/>
    <n v="29065.627279835135"/>
    <n v="0"/>
  </r>
  <r>
    <x v="9"/>
    <x v="2"/>
    <n v="511"/>
    <n v="2930"/>
    <n v="1982"/>
    <s v="SB14-511-2930-1982"/>
    <x v="3"/>
    <m/>
    <s v="Backfill 5"/>
    <m/>
    <m/>
    <m/>
    <d v="2014-04-15T00:00:00"/>
    <n v="200000"/>
    <n v="0"/>
    <n v="29065.627279835135"/>
    <x v="1"/>
    <m/>
    <m/>
    <m/>
    <m/>
    <m/>
    <x v="1"/>
    <x v="0"/>
    <x v="1"/>
    <n v="1"/>
    <d v="2014-04-15T00:00:00"/>
    <d v="2014-04-15T00:00:00"/>
    <x v="9"/>
    <n v="29065.627279835135"/>
    <s v="FY14-r511-cc2930-EE5"/>
    <n v="29065.627279835135"/>
    <n v="0"/>
  </r>
  <r>
    <x v="9"/>
    <x v="2"/>
    <n v="511"/>
    <n v="2930"/>
    <n v="1983"/>
    <s v="SB14-511-2930-1983"/>
    <x v="3"/>
    <m/>
    <s v="Backfill 6"/>
    <m/>
    <m/>
    <m/>
    <d v="2014-04-15T00:00:00"/>
    <n v="200000"/>
    <n v="0"/>
    <n v="29065.627279835135"/>
    <x v="1"/>
    <m/>
    <m/>
    <m/>
    <m/>
    <m/>
    <x v="1"/>
    <x v="0"/>
    <x v="1"/>
    <n v="1"/>
    <d v="2014-04-15T00:00:00"/>
    <d v="2014-04-15T00:00:00"/>
    <x v="9"/>
    <n v="29065.627279835135"/>
    <s v="FY14-r511-cc2930-EE6"/>
    <n v="29065.627279835135"/>
    <n v="0"/>
  </r>
  <r>
    <x v="9"/>
    <x v="2"/>
    <n v="511"/>
    <n v="2930"/>
    <n v="1984"/>
    <s v="SB14-511-2930-1984"/>
    <x v="3"/>
    <m/>
    <s v="Backfill 7"/>
    <m/>
    <m/>
    <m/>
    <d v="2014-04-15T00:00:00"/>
    <n v="200000"/>
    <n v="0"/>
    <n v="29065.627279835135"/>
    <x v="1"/>
    <m/>
    <m/>
    <m/>
    <m/>
    <m/>
    <x v="1"/>
    <x v="0"/>
    <x v="1"/>
    <n v="1"/>
    <d v="2014-04-15T00:00:00"/>
    <d v="2014-04-15T00:00:00"/>
    <x v="9"/>
    <n v="29065.627279835135"/>
    <s v="FY14-r511-cc2930-EE7"/>
    <n v="29065.627279835135"/>
    <n v="0"/>
  </r>
  <r>
    <x v="9"/>
    <x v="2"/>
    <n v="511"/>
    <n v="2930"/>
    <n v="1985"/>
    <s v="SB14-511-2930-1985"/>
    <x v="3"/>
    <m/>
    <s v="Backfill 8"/>
    <m/>
    <m/>
    <m/>
    <d v="2014-04-15T00:00:00"/>
    <n v="200000"/>
    <n v="0"/>
    <n v="29065.627279835135"/>
    <x v="1"/>
    <m/>
    <m/>
    <m/>
    <m/>
    <m/>
    <x v="1"/>
    <x v="0"/>
    <x v="1"/>
    <n v="1"/>
    <d v="2014-04-15T00:00:00"/>
    <d v="2014-04-15T00:00:00"/>
    <x v="9"/>
    <n v="29065.627279835135"/>
    <s v="FY14-r511-cc2930-EE8"/>
    <n v="29065.627279835135"/>
    <n v="0"/>
  </r>
  <r>
    <x v="9"/>
    <x v="2"/>
    <n v="511"/>
    <n v="2930"/>
    <n v="1986"/>
    <s v="SB14-511-2930-1986"/>
    <x v="3"/>
    <m/>
    <s v="Backfill 9"/>
    <m/>
    <m/>
    <m/>
    <d v="2014-04-15T00:00:00"/>
    <n v="200000"/>
    <n v="0"/>
    <n v="29065.627279835135"/>
    <x v="1"/>
    <m/>
    <m/>
    <m/>
    <m/>
    <m/>
    <x v="1"/>
    <x v="0"/>
    <x v="1"/>
    <n v="1"/>
    <d v="2014-04-15T00:00:00"/>
    <d v="2014-04-15T00:00:00"/>
    <x v="9"/>
    <n v="29065.627279835135"/>
    <s v="FY14-r511-cc2930-EE9"/>
    <n v="29065.627279835135"/>
    <n v="0"/>
  </r>
  <r>
    <x v="9"/>
    <x v="2"/>
    <n v="511"/>
    <n v="2930"/>
    <n v="1987"/>
    <s v="SB14-511-2930-1987"/>
    <x v="3"/>
    <m/>
    <s v="Backfill 10"/>
    <m/>
    <m/>
    <m/>
    <d v="2014-07-15T00:00:00"/>
    <n v="200000"/>
    <n v="0"/>
    <n v="18892.657731892839"/>
    <x v="1"/>
    <m/>
    <m/>
    <m/>
    <m/>
    <m/>
    <x v="1"/>
    <x v="0"/>
    <x v="1"/>
    <n v="1"/>
    <d v="2014-07-15T00:00:00"/>
    <d v="2014-07-15T00:00:00"/>
    <x v="7"/>
    <n v="18892.657731892839"/>
    <s v="FY14-r511-cc2930-EE10"/>
    <n v="18892.657731892839"/>
    <n v="0"/>
  </r>
  <r>
    <x v="9"/>
    <x v="2"/>
    <n v="511"/>
    <n v="2930"/>
    <n v="1988"/>
    <s v="SB14-511-2930-1988"/>
    <x v="3"/>
    <m/>
    <s v="Backfill 11"/>
    <m/>
    <m/>
    <m/>
    <d v="2014-07-15T00:00:00"/>
    <n v="200000"/>
    <n v="0"/>
    <n v="18892.657731892839"/>
    <x v="1"/>
    <m/>
    <m/>
    <m/>
    <m/>
    <m/>
    <x v="1"/>
    <x v="0"/>
    <x v="1"/>
    <n v="1"/>
    <d v="2014-07-15T00:00:00"/>
    <d v="2014-07-15T00:00:00"/>
    <x v="7"/>
    <n v="18892.657731892839"/>
    <s v="FY14-r511-cc2930-EE11"/>
    <n v="18892.657731892839"/>
    <n v="0"/>
  </r>
  <r>
    <x v="9"/>
    <x v="2"/>
    <n v="511"/>
    <n v="2930"/>
    <n v="1989"/>
    <s v="SB14-511-2930-1989"/>
    <x v="3"/>
    <m/>
    <s v="Backfill 12"/>
    <m/>
    <m/>
    <m/>
    <d v="2014-07-15T00:00:00"/>
    <n v="200000"/>
    <n v="0"/>
    <n v="18892.657731892839"/>
    <x v="1"/>
    <m/>
    <m/>
    <m/>
    <m/>
    <m/>
    <x v="1"/>
    <x v="0"/>
    <x v="1"/>
    <n v="1"/>
    <d v="2014-07-15T00:00:00"/>
    <d v="2014-07-15T00:00:00"/>
    <x v="7"/>
    <n v="18892.657731892839"/>
    <s v="FY14-r511-cc2930-EE12"/>
    <n v="18892.657731892839"/>
    <n v="0"/>
  </r>
  <r>
    <x v="9"/>
    <x v="2"/>
    <n v="511"/>
    <n v="2930"/>
    <n v="1990"/>
    <s v="SB14-511-2930-1990"/>
    <x v="3"/>
    <m/>
    <s v="Backfill 13"/>
    <m/>
    <m/>
    <m/>
    <d v="2014-07-15T00:00:00"/>
    <n v="200000"/>
    <n v="0"/>
    <n v="18892.657731892839"/>
    <x v="1"/>
    <m/>
    <m/>
    <m/>
    <m/>
    <m/>
    <x v="1"/>
    <x v="0"/>
    <x v="1"/>
    <n v="1"/>
    <d v="2014-07-15T00:00:00"/>
    <d v="2014-07-15T00:00:00"/>
    <x v="7"/>
    <n v="18892.657731892839"/>
    <s v="FY14-r511-cc2930-EE13"/>
    <n v="18892.657731892839"/>
    <n v="0"/>
  </r>
  <r>
    <x v="9"/>
    <x v="2"/>
    <n v="511"/>
    <n v="2930"/>
    <n v="1991"/>
    <s v="SB14-511-2930-1991"/>
    <x v="3"/>
    <m/>
    <s v="Backfill 14"/>
    <m/>
    <m/>
    <m/>
    <d v="2014-07-15T00:00:00"/>
    <n v="200000"/>
    <n v="0"/>
    <n v="18892.657731892839"/>
    <x v="1"/>
    <m/>
    <m/>
    <m/>
    <m/>
    <m/>
    <x v="1"/>
    <x v="0"/>
    <x v="1"/>
    <n v="1"/>
    <d v="2014-07-15T00:00:00"/>
    <d v="2014-07-15T00:00:00"/>
    <x v="7"/>
    <n v="18892.657731892839"/>
    <s v="FY14-r511-cc2930-EE14"/>
    <n v="18892.657731892839"/>
    <n v="0"/>
  </r>
  <r>
    <x v="9"/>
    <x v="2"/>
    <n v="511"/>
    <n v="2930"/>
    <n v="1992"/>
    <s v="SB14-511-2930-1992"/>
    <x v="3"/>
    <m/>
    <s v="Backfill 15"/>
    <m/>
    <m/>
    <m/>
    <d v="2014-08-15T00:00:00"/>
    <n v="200000"/>
    <n v="0"/>
    <n v="15427.140633143264"/>
    <x v="1"/>
    <m/>
    <m/>
    <m/>
    <m/>
    <m/>
    <x v="1"/>
    <x v="0"/>
    <x v="1"/>
    <n v="1"/>
    <d v="2014-08-15T00:00:00"/>
    <d v="2014-08-15T00:00:00"/>
    <x v="4"/>
    <n v="15427.140633143264"/>
    <s v="FY14-r511-cc2930-EE15"/>
    <n v="15427.140633143264"/>
    <n v="0"/>
  </r>
  <r>
    <x v="9"/>
    <x v="2"/>
    <n v="511"/>
    <n v="2930"/>
    <n v="1993"/>
    <s v="SB14-511-2930-1993"/>
    <x v="3"/>
    <m/>
    <s v="Backfill 16"/>
    <m/>
    <m/>
    <m/>
    <d v="2014-09-15T00:00:00"/>
    <n v="200000"/>
    <n v="0"/>
    <n v="11961.623534393691"/>
    <x v="1"/>
    <m/>
    <m/>
    <m/>
    <m/>
    <m/>
    <x v="1"/>
    <x v="0"/>
    <x v="1"/>
    <n v="1"/>
    <d v="2014-09-15T00:00:00"/>
    <d v="2014-09-15T00:00:00"/>
    <x v="10"/>
    <n v="11961.623534393691"/>
    <s v="FY14-r511-cc2930-EE16"/>
    <n v="11961.623534393691"/>
    <n v="0"/>
  </r>
  <r>
    <x v="9"/>
    <x v="2"/>
    <n v="511"/>
    <n v="2930"/>
    <n v="1994"/>
    <s v="SB14-511-2930-1994"/>
    <x v="3"/>
    <m/>
    <s v="Backfill 17"/>
    <m/>
    <m/>
    <m/>
    <d v="2014-10-15T00:00:00"/>
    <n v="200000"/>
    <n v="0"/>
    <n v="8607.8973097973285"/>
    <x v="1"/>
    <m/>
    <m/>
    <m/>
    <m/>
    <m/>
    <x v="1"/>
    <x v="0"/>
    <x v="1"/>
    <n v="1"/>
    <d v="2014-10-15T00:00:00"/>
    <d v="2014-10-15T00:00:00"/>
    <x v="11"/>
    <n v="8607.8973097973285"/>
    <s v="FY14-r511-cc2930-EE17"/>
    <n v="8607.8973097973285"/>
    <n v="0"/>
  </r>
  <r>
    <x v="9"/>
    <x v="2"/>
    <n v="511"/>
    <n v="2930"/>
    <n v="1995"/>
    <s v="SB14-511-2930-1995"/>
    <x v="3"/>
    <m/>
    <s v="Backfill 18"/>
    <m/>
    <m/>
    <m/>
    <d v="2014-11-15T00:00:00"/>
    <n v="200000"/>
    <n v="0"/>
    <n v="5142.3802110477554"/>
    <x v="1"/>
    <m/>
    <m/>
    <m/>
    <m/>
    <m/>
    <x v="1"/>
    <x v="0"/>
    <x v="1"/>
    <n v="1"/>
    <d v="2014-11-15T00:00:00"/>
    <d v="2014-11-15T00:00:00"/>
    <x v="14"/>
    <n v="5142.3802110477554"/>
    <s v="FY14-r511-cc2930-EE18"/>
    <n v="5142.3802110477554"/>
    <n v="0"/>
  </r>
  <r>
    <x v="9"/>
    <x v="2"/>
    <n v="511"/>
    <n v="2930"/>
    <n v="1956"/>
    <s v=""/>
    <x v="1"/>
    <m/>
    <s v="Attrition 1"/>
    <m/>
    <m/>
    <m/>
    <d v="2014-02-15T00:00:00"/>
    <n v="-200000"/>
    <n v="0"/>
    <n v="-35661.288854874649"/>
    <x v="1"/>
    <m/>
    <m/>
    <m/>
    <m/>
    <m/>
    <x v="1"/>
    <x v="0"/>
    <x v="0"/>
    <n v="-1"/>
    <d v="2014-02-15T00:00:00"/>
    <d v="2014-02-15T00:00:00"/>
    <x v="13"/>
    <n v="-35661.288854874649"/>
    <s v="FY14-r511-cc2930-EE19"/>
    <n v="-35661.288854874649"/>
    <n v="0"/>
  </r>
  <r>
    <x v="9"/>
    <x v="2"/>
    <n v="511"/>
    <n v="2930"/>
    <n v="1957"/>
    <s v=""/>
    <x v="1"/>
    <m/>
    <s v="Attrition 2"/>
    <m/>
    <m/>
    <m/>
    <d v="2014-03-15T00:00:00"/>
    <n v="-200000"/>
    <n v="0"/>
    <n v="-32531.144378584708"/>
    <x v="1"/>
    <m/>
    <m/>
    <m/>
    <m/>
    <m/>
    <x v="1"/>
    <x v="0"/>
    <x v="0"/>
    <n v="-1"/>
    <d v="2014-03-15T00:00:00"/>
    <d v="2014-03-15T00:00:00"/>
    <x v="3"/>
    <n v="-32531.144378584708"/>
    <s v="FY14-r511-cc2930-EE20"/>
    <n v="-32531.144378584708"/>
    <n v="0"/>
  </r>
  <r>
    <x v="9"/>
    <x v="2"/>
    <n v="511"/>
    <n v="2930"/>
    <n v="1958"/>
    <s v=""/>
    <x v="1"/>
    <m/>
    <s v="Attrition 3"/>
    <m/>
    <m/>
    <m/>
    <d v="2014-03-15T00:00:00"/>
    <n v="-200000"/>
    <n v="0"/>
    <n v="-32531.144378584708"/>
    <x v="1"/>
    <m/>
    <m/>
    <m/>
    <m/>
    <m/>
    <x v="1"/>
    <x v="0"/>
    <x v="0"/>
    <n v="-1"/>
    <d v="2014-03-15T00:00:00"/>
    <d v="2014-03-15T00:00:00"/>
    <x v="3"/>
    <n v="-32531.144378584708"/>
    <s v="FY14-r511-cc2930-EE21"/>
    <n v="-32531.144378584708"/>
    <n v="0"/>
  </r>
  <r>
    <x v="9"/>
    <x v="2"/>
    <n v="511"/>
    <n v="2930"/>
    <n v="1959"/>
    <s v=""/>
    <x v="1"/>
    <m/>
    <s v="Attrition 4"/>
    <m/>
    <m/>
    <m/>
    <d v="2014-04-15T00:00:00"/>
    <n v="-200000"/>
    <n v="0"/>
    <n v="-29065.627279835135"/>
    <x v="1"/>
    <m/>
    <m/>
    <m/>
    <m/>
    <m/>
    <x v="1"/>
    <x v="0"/>
    <x v="0"/>
    <n v="-1"/>
    <d v="2014-04-15T00:00:00"/>
    <d v="2014-04-15T00:00:00"/>
    <x v="9"/>
    <n v="-29065.627279835135"/>
    <s v="FY14-r511-cc2930-EE22"/>
    <n v="-29065.627279835135"/>
    <n v="0"/>
  </r>
  <r>
    <x v="9"/>
    <x v="2"/>
    <n v="511"/>
    <n v="2930"/>
    <n v="1974"/>
    <s v=""/>
    <x v="1"/>
    <m/>
    <s v="Attrition 19 w/o attrition (--&gt; NIR)"/>
    <m/>
    <m/>
    <m/>
    <d v="2014-04-15T00:00:00"/>
    <n v="-200000"/>
    <n v="0"/>
    <n v="-29065.627279835135"/>
    <x v="1"/>
    <m/>
    <m/>
    <m/>
    <m/>
    <m/>
    <x v="1"/>
    <x v="0"/>
    <x v="0"/>
    <n v="-1"/>
    <d v="2014-04-15T00:00:00"/>
    <d v="2014-04-15T00:00:00"/>
    <x v="9"/>
    <n v="-29065.627279835135"/>
    <s v="FY14-r511-cc2930-EE23"/>
    <n v="-29065.627279835135"/>
    <n v="0"/>
  </r>
  <r>
    <x v="9"/>
    <x v="2"/>
    <n v="511"/>
    <n v="2930"/>
    <n v="1960"/>
    <s v=""/>
    <x v="1"/>
    <m/>
    <s v="Attrition 5"/>
    <m/>
    <m/>
    <m/>
    <d v="2014-05-15T00:00:00"/>
    <n v="-200000"/>
    <n v="0"/>
    <n v="-25711.901055238774"/>
    <x v="1"/>
    <m/>
    <m/>
    <m/>
    <m/>
    <m/>
    <x v="1"/>
    <x v="0"/>
    <x v="0"/>
    <n v="-1"/>
    <d v="2014-05-15T00:00:00"/>
    <d v="2014-05-15T00:00:00"/>
    <x v="5"/>
    <n v="-25711.901055238774"/>
    <s v="FY14-r511-cc2930-EE24"/>
    <n v="-25711.901055238774"/>
    <n v="0"/>
  </r>
  <r>
    <x v="9"/>
    <x v="2"/>
    <n v="511"/>
    <n v="2930"/>
    <n v="1961"/>
    <s v=""/>
    <x v="1"/>
    <m/>
    <s v="Attrition 6"/>
    <m/>
    <m/>
    <m/>
    <d v="2014-05-15T00:00:00"/>
    <n v="-200000"/>
    <n v="0"/>
    <n v="-25711.901055238774"/>
    <x v="1"/>
    <m/>
    <m/>
    <m/>
    <m/>
    <m/>
    <x v="1"/>
    <x v="0"/>
    <x v="0"/>
    <n v="-1"/>
    <d v="2014-05-15T00:00:00"/>
    <d v="2014-05-15T00:00:00"/>
    <x v="5"/>
    <n v="-25711.901055238774"/>
    <s v="FY14-r511-cc2930-EE25"/>
    <n v="-25711.901055238774"/>
    <n v="0"/>
  </r>
  <r>
    <x v="9"/>
    <x v="2"/>
    <n v="511"/>
    <n v="2930"/>
    <n v="1962"/>
    <s v=""/>
    <x v="1"/>
    <m/>
    <s v="Attrition 7"/>
    <m/>
    <m/>
    <m/>
    <d v="2014-06-15T00:00:00"/>
    <n v="-200000"/>
    <n v="0"/>
    <n v="-22246.383956489201"/>
    <x v="1"/>
    <m/>
    <m/>
    <m/>
    <m/>
    <m/>
    <x v="1"/>
    <x v="0"/>
    <x v="0"/>
    <n v="-1"/>
    <d v="2014-06-15T00:00:00"/>
    <d v="2014-06-15T00:00:00"/>
    <x v="2"/>
    <n v="-22246.383956489201"/>
    <s v="FY14-r511-cc2930-EE26"/>
    <n v="-22246.383956489201"/>
    <n v="0"/>
  </r>
  <r>
    <x v="9"/>
    <x v="2"/>
    <n v="511"/>
    <n v="2930"/>
    <n v="1963"/>
    <s v=""/>
    <x v="1"/>
    <m/>
    <s v="Attrition 8"/>
    <m/>
    <m/>
    <m/>
    <d v="2014-06-15T00:00:00"/>
    <n v="-200000"/>
    <n v="0"/>
    <n v="-22246.383956489201"/>
    <x v="1"/>
    <m/>
    <m/>
    <m/>
    <m/>
    <m/>
    <x v="1"/>
    <x v="0"/>
    <x v="0"/>
    <n v="-1"/>
    <d v="2014-06-15T00:00:00"/>
    <d v="2014-06-15T00:00:00"/>
    <x v="2"/>
    <n v="-22246.383956489201"/>
    <s v="FY14-r511-cc2930-EE27"/>
    <n v="-22246.383956489201"/>
    <n v="0"/>
  </r>
  <r>
    <x v="9"/>
    <x v="2"/>
    <n v="511"/>
    <n v="2930"/>
    <n v="1975"/>
    <s v=""/>
    <x v="1"/>
    <m/>
    <s v="Attrition 20 w/o attrition (--&gt; NIR)"/>
    <m/>
    <m/>
    <m/>
    <d v="2014-07-15T00:00:00"/>
    <n v="-200000"/>
    <n v="0"/>
    <n v="-18892.657731892839"/>
    <x v="1"/>
    <m/>
    <m/>
    <m/>
    <m/>
    <m/>
    <x v="1"/>
    <x v="0"/>
    <x v="0"/>
    <n v="-1"/>
    <d v="2014-07-15T00:00:00"/>
    <d v="2014-07-15T00:00:00"/>
    <x v="7"/>
    <n v="-18892.657731892839"/>
    <s v="FY14-r511-cc2930-EE28"/>
    <n v="-18892.657731892839"/>
    <n v="0"/>
  </r>
  <r>
    <x v="9"/>
    <x v="2"/>
    <n v="511"/>
    <n v="2930"/>
    <n v="1976"/>
    <s v=""/>
    <x v="1"/>
    <m/>
    <s v="Attrition 21 w/o attrition (--&gt; NIR)"/>
    <m/>
    <m/>
    <m/>
    <d v="2014-07-15T00:00:00"/>
    <n v="-200000"/>
    <n v="0"/>
    <n v="-18892.657731892839"/>
    <x v="1"/>
    <m/>
    <m/>
    <m/>
    <m/>
    <m/>
    <x v="1"/>
    <x v="0"/>
    <x v="0"/>
    <n v="-1"/>
    <d v="2014-07-15T00:00:00"/>
    <d v="2014-07-15T00:00:00"/>
    <x v="7"/>
    <n v="-18892.657731892839"/>
    <s v="FY14-r511-cc2930-EE29"/>
    <n v="-18892.657731892839"/>
    <n v="0"/>
  </r>
  <r>
    <x v="9"/>
    <x v="2"/>
    <n v="511"/>
    <n v="2930"/>
    <n v="1964"/>
    <s v=""/>
    <x v="1"/>
    <m/>
    <s v="Attrition 9"/>
    <m/>
    <m/>
    <m/>
    <d v="2014-08-15T00:00:00"/>
    <n v="-200000"/>
    <n v="0"/>
    <n v="-15427.140633143264"/>
    <x v="1"/>
    <m/>
    <m/>
    <m/>
    <m/>
    <m/>
    <x v="1"/>
    <x v="0"/>
    <x v="0"/>
    <n v="-1"/>
    <d v="2014-08-15T00:00:00"/>
    <d v="2014-08-15T00:00:00"/>
    <x v="4"/>
    <n v="-15427.140633143264"/>
    <s v="FY14-r511-cc2930-EE30"/>
    <n v="-15427.140633143264"/>
    <n v="0"/>
  </r>
  <r>
    <x v="9"/>
    <x v="2"/>
    <n v="511"/>
    <n v="2930"/>
    <n v="1965"/>
    <s v=""/>
    <x v="1"/>
    <m/>
    <s v="Attrition 10"/>
    <m/>
    <m/>
    <m/>
    <d v="2014-08-15T00:00:00"/>
    <n v="-200000"/>
    <n v="0"/>
    <n v="-15427.140633143264"/>
    <x v="1"/>
    <m/>
    <m/>
    <m/>
    <m/>
    <m/>
    <x v="1"/>
    <x v="0"/>
    <x v="0"/>
    <n v="-1"/>
    <d v="2014-08-15T00:00:00"/>
    <d v="2014-08-15T00:00:00"/>
    <x v="4"/>
    <n v="-15427.140633143264"/>
    <s v="FY14-r511-cc2930-EE31"/>
    <n v="-15427.140633143264"/>
    <n v="0"/>
  </r>
  <r>
    <x v="9"/>
    <x v="2"/>
    <n v="511"/>
    <n v="2930"/>
    <n v="1966"/>
    <s v=""/>
    <x v="1"/>
    <m/>
    <s v="Attrition 11"/>
    <m/>
    <m/>
    <m/>
    <d v="2014-08-15T00:00:00"/>
    <n v="-200000"/>
    <n v="0"/>
    <n v="-15427.140633143264"/>
    <x v="1"/>
    <m/>
    <m/>
    <m/>
    <m/>
    <m/>
    <x v="1"/>
    <x v="0"/>
    <x v="0"/>
    <n v="-1"/>
    <d v="2014-08-15T00:00:00"/>
    <d v="2014-08-15T00:00:00"/>
    <x v="4"/>
    <n v="-15427.140633143264"/>
    <s v="FY14-r511-cc2930-EE32"/>
    <n v="-15427.140633143264"/>
    <n v="0"/>
  </r>
  <r>
    <x v="9"/>
    <x v="2"/>
    <n v="511"/>
    <n v="2930"/>
    <n v="1967"/>
    <s v=""/>
    <x v="1"/>
    <m/>
    <s v="Attrition 12"/>
    <m/>
    <m/>
    <m/>
    <d v="2014-09-15T00:00:00"/>
    <n v="-200000"/>
    <n v="0"/>
    <n v="-11961.623534393691"/>
    <x v="1"/>
    <m/>
    <m/>
    <m/>
    <m/>
    <m/>
    <x v="1"/>
    <x v="0"/>
    <x v="0"/>
    <n v="-1"/>
    <d v="2014-09-15T00:00:00"/>
    <d v="2014-09-15T00:00:00"/>
    <x v="10"/>
    <n v="-11961.623534393691"/>
    <s v="FY14-r511-cc2930-EE33"/>
    <n v="-11961.623534393691"/>
    <n v="0"/>
  </r>
  <r>
    <x v="9"/>
    <x v="2"/>
    <n v="511"/>
    <n v="2930"/>
    <n v="1968"/>
    <s v=""/>
    <x v="1"/>
    <m/>
    <s v="Attrition 13"/>
    <m/>
    <m/>
    <m/>
    <d v="2014-09-15T00:00:00"/>
    <n v="-200000"/>
    <n v="0"/>
    <n v="-11961.623534393691"/>
    <x v="1"/>
    <m/>
    <m/>
    <m/>
    <m/>
    <m/>
    <x v="1"/>
    <x v="0"/>
    <x v="0"/>
    <n v="-1"/>
    <d v="2014-09-15T00:00:00"/>
    <d v="2014-09-15T00:00:00"/>
    <x v="10"/>
    <n v="-11961.623534393691"/>
    <s v="FY14-r511-cc2930-EE34"/>
    <n v="-11961.623534393691"/>
    <n v="0"/>
  </r>
  <r>
    <x v="9"/>
    <x v="2"/>
    <n v="511"/>
    <n v="2930"/>
    <n v="1969"/>
    <s v=""/>
    <x v="1"/>
    <m/>
    <s v="Attrition 14"/>
    <m/>
    <m/>
    <m/>
    <d v="2014-10-15T00:00:00"/>
    <n v="-200000"/>
    <n v="0"/>
    <n v="-8607.8973097973285"/>
    <x v="1"/>
    <m/>
    <m/>
    <m/>
    <m/>
    <m/>
    <x v="1"/>
    <x v="0"/>
    <x v="0"/>
    <n v="-1"/>
    <d v="2014-10-15T00:00:00"/>
    <d v="2014-10-15T00:00:00"/>
    <x v="11"/>
    <n v="-8607.8973097973285"/>
    <s v="FY14-r511-cc2930-EE35"/>
    <n v="-8607.8973097973285"/>
    <n v="0"/>
  </r>
  <r>
    <x v="9"/>
    <x v="2"/>
    <n v="511"/>
    <n v="2930"/>
    <n v="1977"/>
    <s v=""/>
    <x v="1"/>
    <m/>
    <s v="Attrition 22 w/o attrition (--&gt; NIR)"/>
    <m/>
    <m/>
    <m/>
    <d v="2014-10-15T00:00:00"/>
    <n v="-200000"/>
    <n v="0"/>
    <n v="-8607.8973097973285"/>
    <x v="1"/>
    <m/>
    <m/>
    <m/>
    <m/>
    <m/>
    <x v="1"/>
    <x v="0"/>
    <x v="0"/>
    <n v="-1"/>
    <d v="2014-10-15T00:00:00"/>
    <d v="2014-10-15T00:00:00"/>
    <x v="11"/>
    <n v="-8607.8973097973285"/>
    <s v="FY14-r511-cc2930-EE36"/>
    <n v="-8607.8973097973285"/>
    <n v="0"/>
  </r>
  <r>
    <x v="9"/>
    <x v="2"/>
    <n v="511"/>
    <n v="2930"/>
    <n v="1970"/>
    <s v=""/>
    <x v="1"/>
    <m/>
    <s v="Attrition 15"/>
    <m/>
    <m/>
    <m/>
    <d v="2014-11-15T00:00:00"/>
    <n v="-200000"/>
    <n v="0"/>
    <n v="-5142.3802110477554"/>
    <x v="1"/>
    <m/>
    <m/>
    <m/>
    <m/>
    <m/>
    <x v="1"/>
    <x v="0"/>
    <x v="0"/>
    <n v="-1"/>
    <d v="2014-11-15T00:00:00"/>
    <d v="2014-11-15T00:00:00"/>
    <x v="14"/>
    <n v="-5142.3802110477554"/>
    <s v="FY14-r511-cc2930-EE37"/>
    <n v="-5142.3802110477554"/>
    <n v="0"/>
  </r>
  <r>
    <x v="9"/>
    <x v="2"/>
    <n v="511"/>
    <n v="2930"/>
    <n v="1971"/>
    <s v=""/>
    <x v="1"/>
    <m/>
    <s v="Attrition 16"/>
    <m/>
    <m/>
    <m/>
    <d v="2014-11-15T00:00:00"/>
    <n v="-200000"/>
    <n v="0"/>
    <n v="-5142.3802110477554"/>
    <x v="1"/>
    <m/>
    <m/>
    <m/>
    <m/>
    <m/>
    <x v="1"/>
    <x v="0"/>
    <x v="0"/>
    <n v="-1"/>
    <d v="2014-11-15T00:00:00"/>
    <d v="2014-11-15T00:00:00"/>
    <x v="14"/>
    <n v="-5142.3802110477554"/>
    <s v="FY14-r511-cc2930-EE38"/>
    <n v="-5142.3802110477554"/>
    <n v="0"/>
  </r>
  <r>
    <x v="9"/>
    <x v="2"/>
    <n v="511"/>
    <n v="2930"/>
    <n v="1972"/>
    <s v=""/>
    <x v="1"/>
    <m/>
    <s v="Attrition 17"/>
    <m/>
    <m/>
    <m/>
    <d v="2014-12-15T00:00:00"/>
    <n v="-200000"/>
    <n v="0"/>
    <n v="-1788.6539864513932"/>
    <x v="1"/>
    <m/>
    <m/>
    <m/>
    <m/>
    <m/>
    <x v="1"/>
    <x v="0"/>
    <x v="0"/>
    <n v="-1"/>
    <d v="2014-12-15T00:00:00"/>
    <d v="2014-12-15T00:00:00"/>
    <x v="12"/>
    <n v="-1788.6539864513932"/>
    <s v="FY14-r511-cc2930-EE39"/>
    <n v="-1788.6539864513932"/>
    <n v="0"/>
  </r>
  <r>
    <x v="9"/>
    <x v="2"/>
    <n v="511"/>
    <n v="2930"/>
    <n v="1973"/>
    <s v=""/>
    <x v="1"/>
    <m/>
    <s v="Attrition 18"/>
    <m/>
    <m/>
    <m/>
    <d v="2014-12-15T00:00:00"/>
    <n v="-200000"/>
    <n v="0"/>
    <n v="-1788.6539864513932"/>
    <x v="1"/>
    <m/>
    <m/>
    <m/>
    <m/>
    <m/>
    <x v="1"/>
    <x v="0"/>
    <x v="0"/>
    <n v="-1"/>
    <d v="2014-12-15T00:00:00"/>
    <d v="2014-12-15T00:00:00"/>
    <x v="12"/>
    <n v="-1788.6539864513932"/>
    <s v="FY14-r511-cc2930-EE40"/>
    <n v="-1788.6539864513932"/>
    <n v="0"/>
  </r>
  <r>
    <x v="9"/>
    <x v="3"/>
    <n v="560"/>
    <n v="2029"/>
    <n v="1669"/>
    <s v="A13-560-2029-1669"/>
    <x v="4"/>
    <m/>
    <m/>
    <s v="SW App"/>
    <s v="Engineer/PE"/>
    <s v="Experienced"/>
    <d v="2013-12-15T00:00:00"/>
    <n v="1500000"/>
    <n v="1465000"/>
    <n v="30284.08898192161"/>
    <x v="0"/>
    <m/>
    <m/>
    <m/>
    <m/>
    <s v="RF (Approved MMBM 6/3)"/>
    <x v="1"/>
    <x v="0"/>
    <x v="1"/>
    <n v="1"/>
    <d v="2013-12-15T00:00:00"/>
    <d v="2013-12-15T00:00:00"/>
    <x v="6"/>
    <n v="30284.08898192161"/>
    <s v="FY14-r560-cc2029-EE1"/>
    <n v="30284.08898192161"/>
    <n v="0"/>
  </r>
  <r>
    <x v="9"/>
    <x v="3"/>
    <n v="560"/>
    <n v="2029"/>
    <n v="1670"/>
    <s v="A13-560-2029-1670"/>
    <x v="4"/>
    <m/>
    <m/>
    <s v="SW App"/>
    <s v="Engineer/PE"/>
    <s v="Experienced"/>
    <d v="2013-12-15T00:00:00"/>
    <n v="1500000"/>
    <n v="1465000"/>
    <n v="30284.08898192161"/>
    <x v="0"/>
    <m/>
    <m/>
    <m/>
    <m/>
    <s v="RF (Approved MMBM 6/3)"/>
    <x v="1"/>
    <x v="0"/>
    <x v="1"/>
    <n v="1"/>
    <d v="2013-12-15T00:00:00"/>
    <d v="2013-12-15T00:00:00"/>
    <x v="6"/>
    <n v="30284.08898192161"/>
    <s v="FY14-r560-cc2029-EE2"/>
    <n v="30284.08898192161"/>
    <n v="0"/>
  </r>
  <r>
    <x v="9"/>
    <x v="3"/>
    <n v="560"/>
    <n v="2029"/>
    <n v="1676"/>
    <s v="A13-560-2029-1676"/>
    <x v="2"/>
    <m/>
    <m/>
    <s v="SW App"/>
    <s v="Gr Manager+"/>
    <s v="Experienced"/>
    <d v="2013-12-15T00:00:00"/>
    <n v="2250000"/>
    <n v="1465000"/>
    <n v="45426.133472882415"/>
    <x v="0"/>
    <m/>
    <n v="2029"/>
    <m/>
    <m/>
    <s v="NIB Vision - Backfill Pawan"/>
    <x v="1"/>
    <x v="0"/>
    <x v="1"/>
    <n v="1"/>
    <d v="2013-12-15T00:00:00"/>
    <d v="2013-12-15T00:00:00"/>
    <x v="6"/>
    <n v="45426.133472882415"/>
    <s v="FY14-r560-cc2029-EE3"/>
    <n v="45426.133472882415"/>
    <n v="0"/>
  </r>
  <r>
    <x v="9"/>
    <x v="3"/>
    <n v="560"/>
    <n v="2029"/>
    <n v="1672"/>
    <m/>
    <x v="0"/>
    <m/>
    <m/>
    <m/>
    <m/>
    <m/>
    <d v="2013-10-15T00:00:00"/>
    <n v="-1000000"/>
    <n v="0"/>
    <n v="-20189.392654614407"/>
    <x v="0"/>
    <m/>
    <n v="2029"/>
    <s v="Nerella, Prem"/>
    <d v="2013-10-15T00:00:00"/>
    <s v="India - RF"/>
    <x v="0"/>
    <x v="0"/>
    <x v="0"/>
    <n v="-1"/>
    <d v="2013-10-15T00:00:00"/>
    <d v="2013-10-15T00:00:00"/>
    <x v="0"/>
    <n v="-20189.392654614407"/>
    <s v="FY14-r560-cc2029-EE4"/>
    <n v="-20189.392654614407"/>
    <n v="0"/>
  </r>
  <r>
    <x v="9"/>
    <x v="3"/>
    <n v="560"/>
    <n v="2029"/>
    <n v="1676"/>
    <s v=""/>
    <x v="0"/>
    <m/>
    <m/>
    <s v="SW App"/>
    <s v="Gr Manager+"/>
    <s v="Experienced"/>
    <d v="2013-11-15T00:00:00"/>
    <n v="-2250000"/>
    <n v="-1465000"/>
    <n v="-45426.133472882415"/>
    <x v="0"/>
    <m/>
    <n v="2029"/>
    <s v="Pawan Kumar"/>
    <m/>
    <s v="NIB Vision"/>
    <x v="0"/>
    <x v="0"/>
    <x v="0"/>
    <n v="-1"/>
    <d v="2013-11-15T00:00:00"/>
    <d v="2013-11-15T00:00:00"/>
    <x v="1"/>
    <n v="-45426.133472882415"/>
    <s v="FY14-r560-cc2029-EE3"/>
    <n v="-45426.133472882415"/>
    <n v="0"/>
  </r>
  <r>
    <x v="9"/>
    <x v="3"/>
    <n v="560"/>
    <n v="2029"/>
    <n v="1673"/>
    <m/>
    <x v="0"/>
    <m/>
    <m/>
    <s v="SW App"/>
    <s v="Engineer/PE"/>
    <s v="Experienced"/>
    <d v="2013-12-15T00:00:00"/>
    <n v="-1273000"/>
    <n v="-1465000"/>
    <n v="-25701.096849324142"/>
    <x v="0"/>
    <m/>
    <n v="2029"/>
    <m/>
    <m/>
    <s v="Projected RF attrit"/>
    <x v="1"/>
    <x v="0"/>
    <x v="0"/>
    <n v="-1"/>
    <d v="2013-12-15T00:00:00"/>
    <d v="2013-12-15T00:00:00"/>
    <x v="6"/>
    <n v="-25701.096849324142"/>
    <s v="FY14-r560-cc2029-EE6"/>
    <n v="-25701.096849324142"/>
    <n v="0"/>
  </r>
  <r>
    <x v="9"/>
    <x v="3"/>
    <n v="560"/>
    <n v="2029"/>
    <n v="1673"/>
    <m/>
    <x v="0"/>
    <m/>
    <m/>
    <s v="SW App"/>
    <s v="Engineer/PE"/>
    <s v="Experienced"/>
    <d v="2013-12-15T00:00:00"/>
    <n v="-1273000"/>
    <n v="-1465000"/>
    <n v="-25701.096849324142"/>
    <x v="0"/>
    <m/>
    <n v="2029"/>
    <m/>
    <m/>
    <s v="Projected LV attrit"/>
    <x v="1"/>
    <x v="0"/>
    <x v="0"/>
    <n v="-1"/>
    <d v="2013-12-15T00:00:00"/>
    <d v="2013-12-15T00:00:00"/>
    <x v="6"/>
    <n v="-25701.096849324142"/>
    <s v="FY14-r560-cc2029-EE6"/>
    <n v="-25701.096849324142"/>
    <n v="0"/>
  </r>
  <r>
    <x v="9"/>
    <x v="3"/>
    <n v="560"/>
    <n v="2940"/>
    <n v="1931"/>
    <s v="SB14-560-2940-1931"/>
    <x v="3"/>
    <m/>
    <s v="Backfill 1"/>
    <m/>
    <m/>
    <m/>
    <d v="2014-01-15T00:00:00"/>
    <n v="900000"/>
    <n v="0"/>
    <n v="17423.722427954901"/>
    <x v="1"/>
    <m/>
    <m/>
    <m/>
    <m/>
    <m/>
    <x v="1"/>
    <x v="0"/>
    <x v="1"/>
    <n v="1"/>
    <d v="2014-01-15T00:00:00"/>
    <d v="2014-01-15T00:00:00"/>
    <x v="8"/>
    <n v="17423.722427954901"/>
    <s v="FY14-r560-cc2940-EE1"/>
    <n v="17423.722427954901"/>
    <n v="0"/>
  </r>
  <r>
    <x v="9"/>
    <x v="3"/>
    <n v="560"/>
    <n v="2940"/>
    <n v="1932"/>
    <s v="SB14-560-2940-1932"/>
    <x v="3"/>
    <m/>
    <s v="Backfill 2"/>
    <m/>
    <m/>
    <m/>
    <d v="2014-02-15T00:00:00"/>
    <n v="900000"/>
    <n v="0"/>
    <n v="15880.478441478896"/>
    <x v="1"/>
    <m/>
    <m/>
    <m/>
    <m/>
    <m/>
    <x v="1"/>
    <x v="0"/>
    <x v="1"/>
    <n v="1"/>
    <d v="2014-02-15T00:00:00"/>
    <d v="2014-02-15T00:00:00"/>
    <x v="13"/>
    <n v="15880.478441478896"/>
    <s v="FY14-r560-cc2940-EE2"/>
    <n v="15880.478441478896"/>
    <n v="0"/>
  </r>
  <r>
    <x v="9"/>
    <x v="3"/>
    <n v="560"/>
    <n v="2940"/>
    <n v="1933"/>
    <s v="SB14-560-2940-1933"/>
    <x v="3"/>
    <m/>
    <s v="Backfill 3"/>
    <m/>
    <m/>
    <m/>
    <d v="2014-03-15T00:00:00"/>
    <n v="900000"/>
    <n v="0"/>
    <n v="14486.580647242503"/>
    <x v="1"/>
    <m/>
    <m/>
    <m/>
    <m/>
    <m/>
    <x v="1"/>
    <x v="0"/>
    <x v="1"/>
    <n v="1"/>
    <d v="2014-03-15T00:00:00"/>
    <d v="2014-03-15T00:00:00"/>
    <x v="3"/>
    <n v="14486.580647242503"/>
    <s v="FY14-r560-cc2940-EE3"/>
    <n v="14486.580647242503"/>
    <n v="0"/>
  </r>
  <r>
    <x v="9"/>
    <x v="3"/>
    <n v="560"/>
    <n v="2940"/>
    <n v="1934"/>
    <s v="SB14-560-2940-1934"/>
    <x v="3"/>
    <m/>
    <s v="Backfill 4"/>
    <m/>
    <m/>
    <m/>
    <d v="2014-04-15T00:00:00"/>
    <n v="900000"/>
    <n v="0"/>
    <n v="12943.336660766498"/>
    <x v="1"/>
    <m/>
    <m/>
    <m/>
    <m/>
    <m/>
    <x v="1"/>
    <x v="0"/>
    <x v="1"/>
    <n v="1"/>
    <d v="2014-04-15T00:00:00"/>
    <d v="2014-04-15T00:00:00"/>
    <x v="9"/>
    <n v="12943.336660766498"/>
    <s v="FY14-r560-cc2940-EE4"/>
    <n v="12943.336660766498"/>
    <n v="0"/>
  </r>
  <r>
    <x v="9"/>
    <x v="3"/>
    <n v="560"/>
    <n v="2940"/>
    <n v="1935"/>
    <s v="SB14-560-2940-1935"/>
    <x v="3"/>
    <m/>
    <s v="Backfill 5"/>
    <m/>
    <m/>
    <m/>
    <d v="2014-05-15T00:00:00"/>
    <n v="900000"/>
    <n v="0"/>
    <n v="11449.874738370363"/>
    <x v="1"/>
    <m/>
    <m/>
    <m/>
    <m/>
    <m/>
    <x v="1"/>
    <x v="0"/>
    <x v="1"/>
    <n v="1"/>
    <d v="2014-05-15T00:00:00"/>
    <d v="2014-05-15T00:00:00"/>
    <x v="5"/>
    <n v="11449.874738370363"/>
    <s v="FY14-r560-cc2940-EE5"/>
    <n v="11449.874738370363"/>
    <n v="0"/>
  </r>
  <r>
    <x v="9"/>
    <x v="3"/>
    <n v="560"/>
    <n v="2940"/>
    <n v="1936"/>
    <s v="SB14-560-2940-1936"/>
    <x v="3"/>
    <m/>
    <s v="Backfill 6"/>
    <m/>
    <m/>
    <m/>
    <d v="2014-06-15T00:00:00"/>
    <n v="900000"/>
    <n v="0"/>
    <n v="9906.6307518943577"/>
    <x v="1"/>
    <m/>
    <m/>
    <m/>
    <m/>
    <m/>
    <x v="1"/>
    <x v="0"/>
    <x v="1"/>
    <n v="1"/>
    <d v="2014-06-15T00:00:00"/>
    <d v="2014-06-15T00:00:00"/>
    <x v="2"/>
    <n v="9906.6307518943577"/>
    <s v="FY14-r560-cc2940-EE6"/>
    <n v="9906.6307518943577"/>
    <n v="0"/>
  </r>
  <r>
    <x v="9"/>
    <x v="3"/>
    <n v="560"/>
    <n v="2940"/>
    <n v="1937"/>
    <s v="SB14-560-2940-1937"/>
    <x v="3"/>
    <m/>
    <s v="Backfill 7"/>
    <m/>
    <m/>
    <m/>
    <d v="2014-06-15T00:00:00"/>
    <n v="900000"/>
    <n v="0"/>
    <n v="9906.6307518943577"/>
    <x v="1"/>
    <m/>
    <m/>
    <m/>
    <m/>
    <m/>
    <x v="1"/>
    <x v="0"/>
    <x v="1"/>
    <n v="1"/>
    <d v="2014-06-15T00:00:00"/>
    <d v="2014-06-15T00:00:00"/>
    <x v="2"/>
    <n v="9906.6307518943577"/>
    <s v="FY14-r560-cc2940-EE7"/>
    <n v="9906.6307518943577"/>
    <n v="0"/>
  </r>
  <r>
    <x v="9"/>
    <x v="3"/>
    <n v="560"/>
    <n v="2940"/>
    <n v="1938"/>
    <s v="SB14-560-2940-1938"/>
    <x v="3"/>
    <m/>
    <s v="Backfill 8"/>
    <m/>
    <m/>
    <m/>
    <d v="2014-06-15T00:00:00"/>
    <n v="900000"/>
    <n v="0"/>
    <n v="9906.6307518943577"/>
    <x v="1"/>
    <m/>
    <m/>
    <m/>
    <m/>
    <m/>
    <x v="1"/>
    <x v="0"/>
    <x v="1"/>
    <n v="1"/>
    <d v="2014-06-15T00:00:00"/>
    <d v="2014-06-15T00:00:00"/>
    <x v="2"/>
    <n v="9906.6307518943577"/>
    <s v="FY14-r560-cc2940-EE8"/>
    <n v="9906.6307518943577"/>
    <n v="0"/>
  </r>
  <r>
    <x v="9"/>
    <x v="3"/>
    <n v="560"/>
    <n v="2940"/>
    <n v="1939"/>
    <s v="SB14-560-2940-1939"/>
    <x v="3"/>
    <m/>
    <s v="Backfill 9"/>
    <m/>
    <m/>
    <m/>
    <d v="2014-06-15T00:00:00"/>
    <n v="900000"/>
    <n v="0"/>
    <n v="9906.6307518943577"/>
    <x v="1"/>
    <m/>
    <m/>
    <m/>
    <m/>
    <m/>
    <x v="1"/>
    <x v="0"/>
    <x v="1"/>
    <n v="1"/>
    <d v="2014-06-15T00:00:00"/>
    <d v="2014-06-15T00:00:00"/>
    <x v="2"/>
    <n v="9906.6307518943577"/>
    <s v="FY14-r560-cc2940-EE9"/>
    <n v="9906.6307518943577"/>
    <n v="0"/>
  </r>
  <r>
    <x v="9"/>
    <x v="3"/>
    <n v="560"/>
    <n v="2940"/>
    <n v="1940"/>
    <s v="SB14-560-2940-1940"/>
    <x v="3"/>
    <m/>
    <s v="Backfill 10"/>
    <m/>
    <m/>
    <m/>
    <d v="2014-06-15T00:00:00"/>
    <n v="900000"/>
    <n v="0"/>
    <n v="9906.6307518943577"/>
    <x v="1"/>
    <m/>
    <m/>
    <m/>
    <m/>
    <m/>
    <x v="1"/>
    <x v="0"/>
    <x v="1"/>
    <n v="1"/>
    <d v="2014-06-15T00:00:00"/>
    <d v="2014-06-15T00:00:00"/>
    <x v="2"/>
    <n v="9906.6307518943577"/>
    <s v="FY14-r560-cc2940-EE10"/>
    <n v="9906.6307518943577"/>
    <n v="0"/>
  </r>
  <r>
    <x v="9"/>
    <x v="3"/>
    <n v="560"/>
    <n v="2940"/>
    <n v="1941"/>
    <s v="SB14-560-2940-1941"/>
    <x v="3"/>
    <m/>
    <s v="Backfill 11"/>
    <m/>
    <m/>
    <m/>
    <d v="2014-06-15T00:00:00"/>
    <n v="900000"/>
    <n v="0"/>
    <n v="9906.6307518943577"/>
    <x v="1"/>
    <m/>
    <m/>
    <m/>
    <m/>
    <m/>
    <x v="1"/>
    <x v="0"/>
    <x v="1"/>
    <n v="1"/>
    <d v="2014-06-15T00:00:00"/>
    <d v="2014-06-15T00:00:00"/>
    <x v="2"/>
    <n v="9906.6307518943577"/>
    <s v="FY14-r560-cc2940-EE11"/>
    <n v="9906.6307518943577"/>
    <n v="0"/>
  </r>
  <r>
    <x v="9"/>
    <x v="3"/>
    <n v="560"/>
    <n v="2940"/>
    <n v="1942"/>
    <s v="SB14-560-2940-1942"/>
    <x v="3"/>
    <m/>
    <s v="Backfill 12"/>
    <m/>
    <m/>
    <m/>
    <d v="2014-06-15T00:00:00"/>
    <n v="900000"/>
    <n v="0"/>
    <n v="9906.6307518943577"/>
    <x v="1"/>
    <m/>
    <m/>
    <m/>
    <m/>
    <m/>
    <x v="1"/>
    <x v="0"/>
    <x v="1"/>
    <n v="1"/>
    <d v="2014-06-15T00:00:00"/>
    <d v="2014-06-15T00:00:00"/>
    <x v="2"/>
    <n v="9906.6307518943577"/>
    <s v="FY14-r560-cc2940-EE12"/>
    <n v="9906.6307518943577"/>
    <n v="0"/>
  </r>
  <r>
    <x v="9"/>
    <x v="3"/>
    <n v="560"/>
    <n v="2940"/>
    <n v="1943"/>
    <s v="SB14-560-2940-1943"/>
    <x v="3"/>
    <m/>
    <s v="Backfill 13"/>
    <m/>
    <m/>
    <m/>
    <d v="2014-07-15T00:00:00"/>
    <n v="900000"/>
    <n v="0"/>
    <n v="8413.1688294982232"/>
    <x v="1"/>
    <m/>
    <m/>
    <m/>
    <m/>
    <m/>
    <x v="1"/>
    <x v="0"/>
    <x v="1"/>
    <n v="1"/>
    <d v="2014-07-15T00:00:00"/>
    <d v="2014-07-15T00:00:00"/>
    <x v="7"/>
    <n v="8413.1688294982232"/>
    <s v="FY14-r560-cc2940-EE13"/>
    <n v="8413.1688294982232"/>
    <n v="0"/>
  </r>
  <r>
    <x v="9"/>
    <x v="3"/>
    <n v="560"/>
    <n v="2940"/>
    <n v="1944"/>
    <s v="SB14-560-2940-1944"/>
    <x v="3"/>
    <m/>
    <s v="Backfill 14"/>
    <m/>
    <m/>
    <m/>
    <d v="2014-07-15T00:00:00"/>
    <n v="900000"/>
    <n v="0"/>
    <n v="8413.1688294982232"/>
    <x v="1"/>
    <m/>
    <m/>
    <m/>
    <m/>
    <m/>
    <x v="1"/>
    <x v="0"/>
    <x v="1"/>
    <n v="1"/>
    <d v="2014-07-15T00:00:00"/>
    <d v="2014-07-15T00:00:00"/>
    <x v="7"/>
    <n v="8413.1688294982232"/>
    <s v="FY14-r560-cc2940-EE14"/>
    <n v="8413.1688294982232"/>
    <n v="0"/>
  </r>
  <r>
    <x v="9"/>
    <x v="3"/>
    <n v="560"/>
    <n v="2940"/>
    <n v="1945"/>
    <s v="SB14-560-2940-1945"/>
    <x v="3"/>
    <m/>
    <s v="Backfill 15"/>
    <m/>
    <m/>
    <m/>
    <d v="2014-07-15T00:00:00"/>
    <n v="900000"/>
    <n v="0"/>
    <n v="8413.1688294982232"/>
    <x v="1"/>
    <m/>
    <m/>
    <m/>
    <m/>
    <m/>
    <x v="1"/>
    <x v="0"/>
    <x v="1"/>
    <n v="1"/>
    <d v="2014-07-15T00:00:00"/>
    <d v="2014-07-15T00:00:00"/>
    <x v="7"/>
    <n v="8413.1688294982232"/>
    <s v="FY14-r560-cc2940-EE15"/>
    <n v="8413.1688294982232"/>
    <n v="0"/>
  </r>
  <r>
    <x v="9"/>
    <x v="3"/>
    <n v="560"/>
    <n v="2940"/>
    <n v="1946"/>
    <s v="SB14-560-2940-1946"/>
    <x v="3"/>
    <m/>
    <s v="Backfill 16"/>
    <m/>
    <m/>
    <m/>
    <d v="2014-07-15T00:00:00"/>
    <n v="900000"/>
    <n v="0"/>
    <n v="8413.1688294982232"/>
    <x v="1"/>
    <m/>
    <m/>
    <m/>
    <m/>
    <m/>
    <x v="1"/>
    <x v="0"/>
    <x v="1"/>
    <n v="1"/>
    <d v="2014-07-15T00:00:00"/>
    <d v="2014-07-15T00:00:00"/>
    <x v="7"/>
    <n v="8413.1688294982232"/>
    <s v="FY14-r560-cc2940-EE16"/>
    <n v="8413.1688294982232"/>
    <n v="0"/>
  </r>
  <r>
    <x v="9"/>
    <x v="3"/>
    <n v="560"/>
    <n v="2940"/>
    <n v="1947"/>
    <s v="SB14-560-2940-1947"/>
    <x v="3"/>
    <m/>
    <s v="Backfill 17"/>
    <m/>
    <m/>
    <m/>
    <d v="2014-07-15T00:00:00"/>
    <n v="900000"/>
    <n v="0"/>
    <n v="8413.1688294982232"/>
    <x v="1"/>
    <m/>
    <m/>
    <m/>
    <m/>
    <m/>
    <x v="1"/>
    <x v="0"/>
    <x v="1"/>
    <n v="1"/>
    <d v="2014-07-15T00:00:00"/>
    <d v="2014-07-15T00:00:00"/>
    <x v="7"/>
    <n v="8413.1688294982232"/>
    <s v="FY14-r560-cc2940-EE17"/>
    <n v="8413.1688294982232"/>
    <n v="0"/>
  </r>
  <r>
    <x v="9"/>
    <x v="3"/>
    <n v="560"/>
    <n v="2940"/>
    <n v="1948"/>
    <s v="SB14-560-2940-1948"/>
    <x v="3"/>
    <m/>
    <s v="Backfill 18"/>
    <m/>
    <m/>
    <m/>
    <d v="2014-08-15T00:00:00"/>
    <n v="900000"/>
    <n v="0"/>
    <n v="6869.9248430222178"/>
    <x v="1"/>
    <m/>
    <m/>
    <m/>
    <m/>
    <m/>
    <x v="1"/>
    <x v="0"/>
    <x v="1"/>
    <n v="1"/>
    <d v="2014-08-15T00:00:00"/>
    <d v="2014-08-15T00:00:00"/>
    <x v="4"/>
    <n v="6869.9248430222178"/>
    <s v="FY14-r560-cc2940-EE18"/>
    <n v="6869.9248430222178"/>
    <n v="0"/>
  </r>
  <r>
    <x v="9"/>
    <x v="3"/>
    <n v="560"/>
    <n v="2940"/>
    <n v="1949"/>
    <s v="SB14-560-2940-1949"/>
    <x v="3"/>
    <m/>
    <s v="Backfill 19"/>
    <m/>
    <m/>
    <m/>
    <d v="2014-08-15T00:00:00"/>
    <n v="900000"/>
    <n v="0"/>
    <n v="6869.9248430222178"/>
    <x v="1"/>
    <m/>
    <m/>
    <m/>
    <m/>
    <m/>
    <x v="1"/>
    <x v="0"/>
    <x v="1"/>
    <n v="1"/>
    <d v="2014-08-15T00:00:00"/>
    <d v="2014-08-15T00:00:00"/>
    <x v="4"/>
    <n v="6869.9248430222178"/>
    <s v="FY14-r560-cc2940-EE19"/>
    <n v="6869.9248430222178"/>
    <n v="0"/>
  </r>
  <r>
    <x v="9"/>
    <x v="3"/>
    <n v="560"/>
    <n v="2940"/>
    <n v="1950"/>
    <s v="SB14-560-2940-1950"/>
    <x v="3"/>
    <m/>
    <s v="Backfill 20"/>
    <m/>
    <m/>
    <m/>
    <d v="2014-08-15T00:00:00"/>
    <n v="900000"/>
    <n v="0"/>
    <n v="6869.9248430222178"/>
    <x v="1"/>
    <m/>
    <m/>
    <m/>
    <m/>
    <m/>
    <x v="1"/>
    <x v="0"/>
    <x v="1"/>
    <n v="1"/>
    <d v="2014-08-15T00:00:00"/>
    <d v="2014-08-15T00:00:00"/>
    <x v="4"/>
    <n v="6869.9248430222178"/>
    <s v="FY14-r560-cc2940-EE20"/>
    <n v="6869.9248430222178"/>
    <n v="0"/>
  </r>
  <r>
    <x v="9"/>
    <x v="3"/>
    <n v="560"/>
    <n v="2940"/>
    <n v="1951"/>
    <s v="SB14-560-2940-1951"/>
    <x v="3"/>
    <m/>
    <s v="Backfill 21"/>
    <m/>
    <m/>
    <m/>
    <d v="2014-09-15T00:00:00"/>
    <n v="900000"/>
    <n v="0"/>
    <n v="5326.6808565462125"/>
    <x v="1"/>
    <m/>
    <m/>
    <m/>
    <m/>
    <m/>
    <x v="1"/>
    <x v="0"/>
    <x v="1"/>
    <n v="1"/>
    <d v="2014-09-15T00:00:00"/>
    <d v="2014-09-15T00:00:00"/>
    <x v="10"/>
    <n v="5326.6808565462125"/>
    <s v="FY14-r560-cc2940-EE21"/>
    <n v="5326.6808565462125"/>
    <n v="0"/>
  </r>
  <r>
    <x v="9"/>
    <x v="3"/>
    <n v="560"/>
    <n v="2940"/>
    <n v="1952"/>
    <s v="SB14-560-2940-1952"/>
    <x v="3"/>
    <m/>
    <s v="Backfill 22"/>
    <m/>
    <m/>
    <m/>
    <d v="2014-10-15T00:00:00"/>
    <n v="900000"/>
    <n v="0"/>
    <n v="3833.218934150078"/>
    <x v="1"/>
    <m/>
    <m/>
    <m/>
    <m/>
    <m/>
    <x v="1"/>
    <x v="0"/>
    <x v="1"/>
    <n v="1"/>
    <d v="2014-10-15T00:00:00"/>
    <d v="2014-10-15T00:00:00"/>
    <x v="11"/>
    <n v="3833.218934150078"/>
    <s v="FY14-r560-cc2940-EE22"/>
    <n v="3833.218934150078"/>
    <n v="0"/>
  </r>
  <r>
    <x v="9"/>
    <x v="3"/>
    <n v="560"/>
    <n v="2940"/>
    <n v="1953"/>
    <s v="SB14-560-2940-1953"/>
    <x v="3"/>
    <m/>
    <s v="Backfill 23"/>
    <m/>
    <m/>
    <m/>
    <d v="2014-10-15T00:00:00"/>
    <n v="900000"/>
    <n v="0"/>
    <n v="3833.218934150078"/>
    <x v="1"/>
    <m/>
    <m/>
    <m/>
    <m/>
    <m/>
    <x v="1"/>
    <x v="0"/>
    <x v="1"/>
    <n v="1"/>
    <d v="2014-10-15T00:00:00"/>
    <d v="2014-10-15T00:00:00"/>
    <x v="11"/>
    <n v="3833.218934150078"/>
    <s v="FY14-r560-cc2940-EE23"/>
    <n v="3833.218934150078"/>
    <n v="0"/>
  </r>
  <r>
    <x v="9"/>
    <x v="3"/>
    <n v="560"/>
    <n v="2940"/>
    <n v="1954"/>
    <s v="SB14-560-2940-1954"/>
    <x v="3"/>
    <m/>
    <s v="Backfill 24"/>
    <m/>
    <m/>
    <m/>
    <d v="2014-11-15T00:00:00"/>
    <n v="900000"/>
    <n v="0"/>
    <n v="2289.9749476740731"/>
    <x v="1"/>
    <m/>
    <m/>
    <m/>
    <m/>
    <m/>
    <x v="1"/>
    <x v="0"/>
    <x v="1"/>
    <n v="1"/>
    <d v="2014-11-15T00:00:00"/>
    <d v="2014-11-15T00:00:00"/>
    <x v="14"/>
    <n v="2289.9749476740731"/>
    <s v="FY14-r560-cc2940-EE24"/>
    <n v="2289.9749476740731"/>
    <n v="0"/>
  </r>
  <r>
    <x v="9"/>
    <x v="3"/>
    <n v="560"/>
    <n v="2940"/>
    <n v="1955"/>
    <s v="SB14-560-2940-1955"/>
    <x v="3"/>
    <m/>
    <s v="Backfill 25"/>
    <m/>
    <m/>
    <m/>
    <d v="2014-12-15T00:00:00"/>
    <n v="900000"/>
    <n v="0"/>
    <n v="796.51302527793837"/>
    <x v="1"/>
    <m/>
    <m/>
    <m/>
    <m/>
    <m/>
    <x v="1"/>
    <x v="0"/>
    <x v="1"/>
    <n v="1"/>
    <d v="2014-12-15T00:00:00"/>
    <d v="2014-12-15T00:00:00"/>
    <x v="12"/>
    <n v="796.51302527793837"/>
    <s v="FY14-r560-cc2940-EE25"/>
    <n v="796.51302527793837"/>
    <n v="0"/>
  </r>
  <r>
    <x v="9"/>
    <x v="3"/>
    <n v="560"/>
    <n v="2940"/>
    <n v="1906"/>
    <s v=""/>
    <x v="1"/>
    <m/>
    <s v="Attrition 1"/>
    <m/>
    <m/>
    <m/>
    <d v="2014-01-15T00:00:00"/>
    <n v="-900000"/>
    <n v="0"/>
    <n v="-17423.722427954901"/>
    <x v="1"/>
    <m/>
    <m/>
    <m/>
    <m/>
    <m/>
    <x v="1"/>
    <x v="0"/>
    <x v="0"/>
    <n v="-1"/>
    <d v="2014-01-15T00:00:00"/>
    <d v="2014-01-15T00:00:00"/>
    <x v="8"/>
    <n v="-17423.722427954901"/>
    <s v="FY14-r560-cc2940-EE26"/>
    <n v="-17423.722427954901"/>
    <n v="0"/>
  </r>
  <r>
    <x v="9"/>
    <x v="3"/>
    <n v="560"/>
    <n v="2940"/>
    <n v="1907"/>
    <s v=""/>
    <x v="1"/>
    <m/>
    <s v="Attrition 2"/>
    <m/>
    <m/>
    <m/>
    <d v="2014-02-15T00:00:00"/>
    <n v="-900000"/>
    <n v="0"/>
    <n v="-15880.478441478896"/>
    <x v="1"/>
    <m/>
    <m/>
    <m/>
    <m/>
    <m/>
    <x v="1"/>
    <x v="0"/>
    <x v="0"/>
    <n v="-1"/>
    <d v="2014-02-15T00:00:00"/>
    <d v="2014-02-15T00:00:00"/>
    <x v="13"/>
    <n v="-15880.478441478896"/>
    <s v="FY14-r560-cc2940-EE27"/>
    <n v="-15880.478441478896"/>
    <n v="0"/>
  </r>
  <r>
    <x v="9"/>
    <x v="3"/>
    <n v="560"/>
    <n v="2940"/>
    <n v="1908"/>
    <s v=""/>
    <x v="1"/>
    <m/>
    <s v="Attrition 3"/>
    <m/>
    <m/>
    <m/>
    <d v="2014-02-15T00:00:00"/>
    <n v="-900000"/>
    <n v="0"/>
    <n v="-15880.478441478896"/>
    <x v="1"/>
    <m/>
    <m/>
    <m/>
    <m/>
    <m/>
    <x v="1"/>
    <x v="0"/>
    <x v="0"/>
    <n v="-1"/>
    <d v="2014-02-15T00:00:00"/>
    <d v="2014-02-15T00:00:00"/>
    <x v="13"/>
    <n v="-15880.478441478896"/>
    <s v="FY14-r560-cc2940-EE28"/>
    <n v="-15880.478441478896"/>
    <n v="0"/>
  </r>
  <r>
    <x v="9"/>
    <x v="3"/>
    <n v="560"/>
    <n v="2940"/>
    <n v="1909"/>
    <s v=""/>
    <x v="1"/>
    <m/>
    <s v="Attrition 4"/>
    <m/>
    <m/>
    <m/>
    <d v="2014-03-15T00:00:00"/>
    <n v="-900000"/>
    <n v="0"/>
    <n v="-14486.580647242503"/>
    <x v="1"/>
    <m/>
    <m/>
    <m/>
    <m/>
    <m/>
    <x v="1"/>
    <x v="0"/>
    <x v="0"/>
    <n v="-1"/>
    <d v="2014-03-15T00:00:00"/>
    <d v="2014-03-15T00:00:00"/>
    <x v="3"/>
    <n v="-14486.580647242503"/>
    <s v="FY14-r560-cc2940-EE29"/>
    <n v="-14486.580647242503"/>
    <n v="0"/>
  </r>
  <r>
    <x v="9"/>
    <x v="3"/>
    <n v="560"/>
    <n v="2940"/>
    <n v="1910"/>
    <s v=""/>
    <x v="1"/>
    <m/>
    <s v="Attrition 5"/>
    <m/>
    <m/>
    <m/>
    <d v="2014-04-15T00:00:00"/>
    <n v="-900000"/>
    <n v="0"/>
    <n v="-12943.336660766498"/>
    <x v="1"/>
    <m/>
    <m/>
    <m/>
    <m/>
    <m/>
    <x v="1"/>
    <x v="0"/>
    <x v="0"/>
    <n v="-1"/>
    <d v="2014-04-15T00:00:00"/>
    <d v="2014-04-15T00:00:00"/>
    <x v="9"/>
    <n v="-12943.336660766498"/>
    <s v="FY14-r560-cc2940-EE30"/>
    <n v="-12943.336660766498"/>
    <n v="0"/>
  </r>
  <r>
    <x v="9"/>
    <x v="3"/>
    <n v="560"/>
    <n v="2940"/>
    <n v="1911"/>
    <s v=""/>
    <x v="1"/>
    <m/>
    <s v="Attrition 6"/>
    <m/>
    <m/>
    <m/>
    <d v="2014-05-15T00:00:00"/>
    <n v="-900000"/>
    <n v="0"/>
    <n v="-11449.874738370363"/>
    <x v="1"/>
    <m/>
    <m/>
    <m/>
    <m/>
    <m/>
    <x v="1"/>
    <x v="0"/>
    <x v="0"/>
    <n v="-1"/>
    <d v="2014-05-15T00:00:00"/>
    <d v="2014-05-15T00:00:00"/>
    <x v="5"/>
    <n v="-11449.874738370363"/>
    <s v="FY14-r560-cc2940-EE31"/>
    <n v="-11449.874738370363"/>
    <n v="0"/>
  </r>
  <r>
    <x v="9"/>
    <x v="3"/>
    <n v="560"/>
    <n v="2940"/>
    <n v="1912"/>
    <s v=""/>
    <x v="1"/>
    <m/>
    <s v="Attrition 7"/>
    <m/>
    <m/>
    <m/>
    <d v="2014-05-15T00:00:00"/>
    <n v="-900000"/>
    <n v="0"/>
    <n v="-11449.874738370363"/>
    <x v="1"/>
    <m/>
    <m/>
    <m/>
    <m/>
    <m/>
    <x v="1"/>
    <x v="0"/>
    <x v="0"/>
    <n v="-1"/>
    <d v="2014-05-15T00:00:00"/>
    <d v="2014-05-15T00:00:00"/>
    <x v="5"/>
    <n v="-11449.874738370363"/>
    <s v="FY14-r560-cc2940-EE32"/>
    <n v="-11449.874738370363"/>
    <n v="0"/>
  </r>
  <r>
    <x v="9"/>
    <x v="3"/>
    <n v="560"/>
    <n v="2940"/>
    <n v="1913"/>
    <s v=""/>
    <x v="1"/>
    <m/>
    <s v="Attrition 8"/>
    <m/>
    <m/>
    <m/>
    <d v="2014-06-15T00:00:00"/>
    <n v="-900000"/>
    <n v="0"/>
    <n v="-9906.6307518943577"/>
    <x v="1"/>
    <m/>
    <m/>
    <m/>
    <m/>
    <m/>
    <x v="1"/>
    <x v="0"/>
    <x v="0"/>
    <n v="-1"/>
    <d v="2014-06-15T00:00:00"/>
    <d v="2014-06-15T00:00:00"/>
    <x v="2"/>
    <n v="-9906.6307518943577"/>
    <s v="FY14-r560-cc2940-EE33"/>
    <n v="-9906.6307518943577"/>
    <n v="0"/>
  </r>
  <r>
    <x v="9"/>
    <x v="3"/>
    <n v="560"/>
    <n v="2940"/>
    <n v="1914"/>
    <s v=""/>
    <x v="1"/>
    <m/>
    <s v="Attrition 9"/>
    <m/>
    <m/>
    <m/>
    <d v="2014-06-15T00:00:00"/>
    <n v="-900000"/>
    <n v="0"/>
    <n v="-9906.6307518943577"/>
    <x v="1"/>
    <m/>
    <m/>
    <m/>
    <m/>
    <m/>
    <x v="1"/>
    <x v="0"/>
    <x v="0"/>
    <n v="-1"/>
    <d v="2014-06-15T00:00:00"/>
    <d v="2014-06-15T00:00:00"/>
    <x v="2"/>
    <n v="-9906.6307518943577"/>
    <s v="FY14-r560-cc2940-EE34"/>
    <n v="-9906.6307518943577"/>
    <n v="0"/>
  </r>
  <r>
    <x v="9"/>
    <x v="3"/>
    <n v="560"/>
    <n v="2940"/>
    <n v="1915"/>
    <s v=""/>
    <x v="1"/>
    <m/>
    <s v="Attrition 10"/>
    <m/>
    <m/>
    <m/>
    <d v="2014-06-15T00:00:00"/>
    <n v="-900000"/>
    <n v="0"/>
    <n v="-9906.6307518943577"/>
    <x v="1"/>
    <m/>
    <m/>
    <m/>
    <m/>
    <m/>
    <x v="1"/>
    <x v="0"/>
    <x v="0"/>
    <n v="-1"/>
    <d v="2014-06-15T00:00:00"/>
    <d v="2014-06-15T00:00:00"/>
    <x v="2"/>
    <n v="-9906.6307518943577"/>
    <s v="FY14-r560-cc2940-EE35"/>
    <n v="-9906.6307518943577"/>
    <n v="0"/>
  </r>
  <r>
    <x v="9"/>
    <x v="3"/>
    <n v="560"/>
    <n v="2940"/>
    <n v="1916"/>
    <s v=""/>
    <x v="1"/>
    <m/>
    <s v="Attrition 11"/>
    <m/>
    <m/>
    <m/>
    <d v="2014-06-15T00:00:00"/>
    <n v="-900000"/>
    <n v="0"/>
    <n v="-9906.6307518943577"/>
    <x v="1"/>
    <m/>
    <m/>
    <m/>
    <m/>
    <m/>
    <x v="1"/>
    <x v="0"/>
    <x v="0"/>
    <n v="-1"/>
    <d v="2014-06-15T00:00:00"/>
    <d v="2014-06-15T00:00:00"/>
    <x v="2"/>
    <n v="-9906.6307518943577"/>
    <s v="FY14-r560-cc2940-EE36"/>
    <n v="-9906.6307518943577"/>
    <n v="0"/>
  </r>
  <r>
    <x v="9"/>
    <x v="3"/>
    <n v="560"/>
    <n v="2940"/>
    <n v="1917"/>
    <s v=""/>
    <x v="1"/>
    <m/>
    <s v="Attrition 12"/>
    <m/>
    <m/>
    <m/>
    <d v="2014-07-15T00:00:00"/>
    <n v="-900000"/>
    <n v="0"/>
    <n v="-8413.1688294982232"/>
    <x v="1"/>
    <m/>
    <m/>
    <m/>
    <m/>
    <m/>
    <x v="1"/>
    <x v="0"/>
    <x v="0"/>
    <n v="-1"/>
    <d v="2014-07-15T00:00:00"/>
    <d v="2014-07-15T00:00:00"/>
    <x v="7"/>
    <n v="-8413.1688294982232"/>
    <s v="FY14-r560-cc2940-EE37"/>
    <n v="-8413.1688294982232"/>
    <n v="0"/>
  </r>
  <r>
    <x v="9"/>
    <x v="3"/>
    <n v="560"/>
    <n v="2940"/>
    <n v="1918"/>
    <s v=""/>
    <x v="1"/>
    <m/>
    <s v="Attrition 13"/>
    <m/>
    <m/>
    <m/>
    <d v="2014-07-15T00:00:00"/>
    <n v="-900000"/>
    <n v="0"/>
    <n v="-8413.1688294982232"/>
    <x v="1"/>
    <m/>
    <m/>
    <m/>
    <m/>
    <m/>
    <x v="1"/>
    <x v="0"/>
    <x v="0"/>
    <n v="-1"/>
    <d v="2014-07-15T00:00:00"/>
    <d v="2014-07-15T00:00:00"/>
    <x v="7"/>
    <n v="-8413.1688294982232"/>
    <s v="FY14-r560-cc2940-EE38"/>
    <n v="-8413.1688294982232"/>
    <n v="0"/>
  </r>
  <r>
    <x v="9"/>
    <x v="3"/>
    <n v="560"/>
    <n v="2940"/>
    <n v="1919"/>
    <s v=""/>
    <x v="1"/>
    <m/>
    <s v="Attrition 14"/>
    <m/>
    <m/>
    <m/>
    <d v="2014-07-15T00:00:00"/>
    <n v="-900000"/>
    <n v="0"/>
    <n v="-8413.1688294982232"/>
    <x v="1"/>
    <m/>
    <m/>
    <m/>
    <m/>
    <m/>
    <x v="1"/>
    <x v="0"/>
    <x v="0"/>
    <n v="-1"/>
    <d v="2014-07-15T00:00:00"/>
    <d v="2014-07-15T00:00:00"/>
    <x v="7"/>
    <n v="-8413.1688294982232"/>
    <s v="FY14-r560-cc2940-EE39"/>
    <n v="-8413.1688294982232"/>
    <n v="0"/>
  </r>
  <r>
    <x v="9"/>
    <x v="3"/>
    <n v="560"/>
    <n v="2940"/>
    <n v="1920"/>
    <s v=""/>
    <x v="1"/>
    <m/>
    <s v="Attrition 15"/>
    <m/>
    <m/>
    <m/>
    <d v="2014-07-15T00:00:00"/>
    <n v="-900000"/>
    <n v="0"/>
    <n v="-8413.1688294982232"/>
    <x v="1"/>
    <m/>
    <m/>
    <m/>
    <m/>
    <m/>
    <x v="1"/>
    <x v="0"/>
    <x v="0"/>
    <n v="-1"/>
    <d v="2014-07-15T00:00:00"/>
    <d v="2014-07-15T00:00:00"/>
    <x v="7"/>
    <n v="-8413.1688294982232"/>
    <s v="FY14-r560-cc2940-EE40"/>
    <n v="-8413.1688294982232"/>
    <n v="0"/>
  </r>
  <r>
    <x v="9"/>
    <x v="3"/>
    <n v="560"/>
    <n v="2940"/>
    <n v="1921"/>
    <s v=""/>
    <x v="1"/>
    <m/>
    <s v="Attrition 16"/>
    <m/>
    <m/>
    <m/>
    <d v="2014-07-15T00:00:00"/>
    <n v="-900000"/>
    <n v="0"/>
    <n v="-8413.1688294982232"/>
    <x v="1"/>
    <m/>
    <m/>
    <m/>
    <m/>
    <m/>
    <x v="1"/>
    <x v="0"/>
    <x v="0"/>
    <n v="-1"/>
    <d v="2014-07-15T00:00:00"/>
    <d v="2014-07-15T00:00:00"/>
    <x v="7"/>
    <n v="-8413.1688294982232"/>
    <s v="FY14-r560-cc2940-EE41"/>
    <n v="-8413.1688294982232"/>
    <n v="0"/>
  </r>
  <r>
    <x v="9"/>
    <x v="3"/>
    <n v="560"/>
    <n v="2940"/>
    <n v="1922"/>
    <s v=""/>
    <x v="1"/>
    <m/>
    <s v="Attrition 17"/>
    <m/>
    <m/>
    <m/>
    <d v="2014-08-15T00:00:00"/>
    <n v="-900000"/>
    <n v="0"/>
    <n v="-6869.9248430222178"/>
    <x v="1"/>
    <m/>
    <m/>
    <m/>
    <m/>
    <m/>
    <x v="1"/>
    <x v="0"/>
    <x v="0"/>
    <n v="-1"/>
    <d v="2014-08-15T00:00:00"/>
    <d v="2014-08-15T00:00:00"/>
    <x v="4"/>
    <n v="-6869.9248430222178"/>
    <s v="FY14-r560-cc2940-EE42"/>
    <n v="-6869.9248430222178"/>
    <n v="0"/>
  </r>
  <r>
    <x v="9"/>
    <x v="3"/>
    <n v="560"/>
    <n v="2940"/>
    <n v="1923"/>
    <s v=""/>
    <x v="1"/>
    <m/>
    <s v="Attrition 18"/>
    <m/>
    <m/>
    <m/>
    <d v="2014-08-15T00:00:00"/>
    <n v="-900000"/>
    <n v="0"/>
    <n v="-6869.9248430222178"/>
    <x v="1"/>
    <m/>
    <m/>
    <m/>
    <m/>
    <m/>
    <x v="1"/>
    <x v="0"/>
    <x v="0"/>
    <n v="-1"/>
    <d v="2014-08-15T00:00:00"/>
    <d v="2014-08-15T00:00:00"/>
    <x v="4"/>
    <n v="-6869.9248430222178"/>
    <s v="FY14-r560-cc2940-EE43"/>
    <n v="-6869.9248430222178"/>
    <n v="0"/>
  </r>
  <r>
    <x v="9"/>
    <x v="3"/>
    <n v="560"/>
    <n v="2940"/>
    <n v="1924"/>
    <s v=""/>
    <x v="1"/>
    <m/>
    <s v="Attrition 19"/>
    <m/>
    <m/>
    <m/>
    <d v="2014-09-15T00:00:00"/>
    <n v="-900000"/>
    <n v="0"/>
    <n v="-5326.6808565462125"/>
    <x v="1"/>
    <m/>
    <m/>
    <m/>
    <m/>
    <m/>
    <x v="1"/>
    <x v="0"/>
    <x v="0"/>
    <n v="-1"/>
    <d v="2014-09-15T00:00:00"/>
    <d v="2014-09-15T00:00:00"/>
    <x v="10"/>
    <n v="-5326.6808565462125"/>
    <s v="FY14-r560-cc2940-EE44"/>
    <n v="-5326.6808565462125"/>
    <n v="0"/>
  </r>
  <r>
    <x v="9"/>
    <x v="3"/>
    <n v="560"/>
    <n v="2940"/>
    <n v="1925"/>
    <s v=""/>
    <x v="1"/>
    <m/>
    <s v="Attrition 20"/>
    <m/>
    <m/>
    <m/>
    <d v="2014-09-15T00:00:00"/>
    <n v="-900000"/>
    <n v="0"/>
    <n v="-5326.6808565462125"/>
    <x v="1"/>
    <m/>
    <m/>
    <m/>
    <m/>
    <m/>
    <x v="1"/>
    <x v="0"/>
    <x v="0"/>
    <n v="-1"/>
    <d v="2014-09-15T00:00:00"/>
    <d v="2014-09-15T00:00:00"/>
    <x v="10"/>
    <n v="-5326.6808565462125"/>
    <s v="FY14-r560-cc2940-EE45"/>
    <n v="-5326.6808565462125"/>
    <n v="0"/>
  </r>
  <r>
    <x v="9"/>
    <x v="3"/>
    <n v="560"/>
    <n v="2940"/>
    <n v="1926"/>
    <s v=""/>
    <x v="1"/>
    <m/>
    <s v="Attrition 21"/>
    <m/>
    <m/>
    <m/>
    <d v="2014-09-15T00:00:00"/>
    <n v="-900000"/>
    <n v="0"/>
    <n v="-5326.6808565462125"/>
    <x v="1"/>
    <m/>
    <m/>
    <m/>
    <m/>
    <m/>
    <x v="1"/>
    <x v="0"/>
    <x v="0"/>
    <n v="-1"/>
    <d v="2014-09-15T00:00:00"/>
    <d v="2014-09-15T00:00:00"/>
    <x v="10"/>
    <n v="-5326.6808565462125"/>
    <s v="FY14-r560-cc2940-EE46"/>
    <n v="-5326.6808565462125"/>
    <n v="0"/>
  </r>
  <r>
    <x v="9"/>
    <x v="3"/>
    <n v="560"/>
    <n v="2940"/>
    <n v="1927"/>
    <s v=""/>
    <x v="1"/>
    <m/>
    <s v="Attrition 22"/>
    <m/>
    <m/>
    <m/>
    <d v="2014-10-15T00:00:00"/>
    <n v="-900000"/>
    <n v="0"/>
    <n v="-3833.218934150078"/>
    <x v="1"/>
    <m/>
    <m/>
    <m/>
    <m/>
    <m/>
    <x v="1"/>
    <x v="0"/>
    <x v="0"/>
    <n v="-1"/>
    <d v="2014-10-15T00:00:00"/>
    <d v="2014-10-15T00:00:00"/>
    <x v="11"/>
    <n v="-3833.218934150078"/>
    <s v="FY14-r560-cc2940-EE47"/>
    <n v="-3833.218934150078"/>
    <n v="0"/>
  </r>
  <r>
    <x v="9"/>
    <x v="3"/>
    <n v="560"/>
    <n v="2940"/>
    <n v="1928"/>
    <s v=""/>
    <x v="1"/>
    <m/>
    <s v="Attrition 23"/>
    <m/>
    <m/>
    <m/>
    <d v="2014-10-15T00:00:00"/>
    <n v="-900000"/>
    <n v="0"/>
    <n v="-3833.218934150078"/>
    <x v="1"/>
    <m/>
    <m/>
    <m/>
    <m/>
    <m/>
    <x v="1"/>
    <x v="0"/>
    <x v="0"/>
    <n v="-1"/>
    <d v="2014-10-15T00:00:00"/>
    <d v="2014-10-15T00:00:00"/>
    <x v="11"/>
    <n v="-3833.218934150078"/>
    <s v="FY14-r560-cc2940-EE48"/>
    <n v="-3833.218934150078"/>
    <n v="0"/>
  </r>
  <r>
    <x v="9"/>
    <x v="3"/>
    <n v="560"/>
    <n v="2940"/>
    <n v="1929"/>
    <s v=""/>
    <x v="1"/>
    <m/>
    <s v="Attrition 24"/>
    <m/>
    <m/>
    <m/>
    <d v="2014-11-15T00:00:00"/>
    <n v="-900000"/>
    <n v="0"/>
    <n v="-2289.9749476740731"/>
    <x v="1"/>
    <m/>
    <m/>
    <m/>
    <m/>
    <m/>
    <x v="1"/>
    <x v="0"/>
    <x v="0"/>
    <n v="-1"/>
    <d v="2014-11-15T00:00:00"/>
    <d v="2014-11-15T00:00:00"/>
    <x v="14"/>
    <n v="-2289.9749476740731"/>
    <s v="FY14-r560-cc2940-EE49"/>
    <n v="-2289.9749476740731"/>
    <n v="0"/>
  </r>
  <r>
    <x v="9"/>
    <x v="3"/>
    <n v="560"/>
    <n v="2940"/>
    <n v="1930"/>
    <s v=""/>
    <x v="1"/>
    <m/>
    <s v="Attrition 25"/>
    <m/>
    <m/>
    <m/>
    <d v="2014-12-15T00:00:00"/>
    <n v="-900000"/>
    <n v="0"/>
    <n v="-796.51302527793837"/>
    <x v="1"/>
    <m/>
    <m/>
    <m/>
    <m/>
    <m/>
    <x v="1"/>
    <x v="0"/>
    <x v="0"/>
    <n v="-1"/>
    <d v="2014-12-15T00:00:00"/>
    <d v="2014-12-15T00:00:00"/>
    <x v="12"/>
    <n v="-796.51302527793837"/>
    <s v="FY14-r560-cc2940-EE50"/>
    <n v="-796.51302527793837"/>
    <n v="0"/>
  </r>
  <r>
    <x v="9"/>
    <x v="4"/>
    <n v="719"/>
    <n v="2960"/>
    <n v="2013"/>
    <s v="SB14-719-2960-2013"/>
    <x v="3"/>
    <m/>
    <s v="Backfill 1"/>
    <m/>
    <m/>
    <m/>
    <d v="2014-05-15T00:00:00"/>
    <n v="75000"/>
    <n v="0"/>
    <n v="78121.320372591144"/>
    <x v="1"/>
    <m/>
    <m/>
    <m/>
    <m/>
    <m/>
    <x v="1"/>
    <x v="0"/>
    <x v="1"/>
    <n v="1"/>
    <d v="2014-05-15T00:00:00"/>
    <d v="2014-05-15T00:00:00"/>
    <x v="5"/>
    <n v="78121.320372591144"/>
    <s v="FY14-r719-cc2960-EE1"/>
    <n v="78121.320372591144"/>
    <n v="0"/>
  </r>
  <r>
    <x v="9"/>
    <x v="4"/>
    <n v="719"/>
    <n v="2960"/>
    <n v="2014"/>
    <s v="SB14-719-2960-2014"/>
    <x v="3"/>
    <m/>
    <s v="Backfill 2"/>
    <m/>
    <m/>
    <m/>
    <d v="2014-08-15T00:00:00"/>
    <n v="75000"/>
    <n v="0"/>
    <n v="46872.792223554687"/>
    <x v="1"/>
    <m/>
    <m/>
    <m/>
    <m/>
    <m/>
    <x v="1"/>
    <x v="0"/>
    <x v="1"/>
    <n v="1"/>
    <d v="2014-08-15T00:00:00"/>
    <d v="2014-08-15T00:00:00"/>
    <x v="4"/>
    <n v="46872.792223554687"/>
    <s v="FY14-r719-cc2960-EE2"/>
    <n v="46872.792223554687"/>
    <n v="0"/>
  </r>
  <r>
    <x v="9"/>
    <x v="4"/>
    <n v="719"/>
    <n v="2960"/>
    <n v="2015"/>
    <s v="SB14-719-2960-2015"/>
    <x v="3"/>
    <m/>
    <s v="Backfill 3"/>
    <m/>
    <m/>
    <m/>
    <d v="2014-11-15T00:00:00"/>
    <n v="75000"/>
    <n v="0"/>
    <n v="15624.264074518231"/>
    <x v="1"/>
    <m/>
    <m/>
    <m/>
    <m/>
    <m/>
    <x v="1"/>
    <x v="0"/>
    <x v="1"/>
    <n v="1"/>
    <d v="2014-11-15T00:00:00"/>
    <d v="2014-11-15T00:00:00"/>
    <x v="14"/>
    <n v="15624.264074518231"/>
    <s v="FY14-r719-cc2960-EE3"/>
    <n v="15624.264074518231"/>
    <n v="0"/>
  </r>
  <r>
    <x v="9"/>
    <x v="4"/>
    <n v="719"/>
    <n v="2960"/>
    <n v="2010"/>
    <s v=""/>
    <x v="1"/>
    <m/>
    <s v="Attrit 1"/>
    <m/>
    <m/>
    <m/>
    <d v="2014-04-15T00:00:00"/>
    <n v="-75000"/>
    <n v="0"/>
    <n v="-88311.057812494342"/>
    <x v="1"/>
    <m/>
    <m/>
    <m/>
    <m/>
    <m/>
    <x v="1"/>
    <x v="0"/>
    <x v="0"/>
    <n v="-1"/>
    <d v="2014-04-15T00:00:00"/>
    <d v="2014-04-15T00:00:00"/>
    <x v="9"/>
    <n v="-88311.057812494342"/>
    <s v="FY14-r719-cc2960-EE4"/>
    <n v="-88311.057812494342"/>
    <n v="0"/>
  </r>
  <r>
    <x v="9"/>
    <x v="4"/>
    <n v="719"/>
    <n v="2960"/>
    <n v="2011"/>
    <s v=""/>
    <x v="1"/>
    <m/>
    <s v="Attrit 2"/>
    <m/>
    <m/>
    <m/>
    <d v="2014-07-15T00:00:00"/>
    <n v="-75000"/>
    <n v="0"/>
    <n v="-57402.187578121324"/>
    <x v="1"/>
    <m/>
    <m/>
    <m/>
    <m/>
    <m/>
    <x v="1"/>
    <x v="0"/>
    <x v="0"/>
    <n v="-1"/>
    <d v="2014-07-15T00:00:00"/>
    <d v="2014-07-15T00:00:00"/>
    <x v="7"/>
    <n v="-57402.187578121324"/>
    <s v="FY14-r719-cc2960-EE5"/>
    <n v="-57402.187578121324"/>
    <n v="0"/>
  </r>
  <r>
    <x v="9"/>
    <x v="4"/>
    <n v="719"/>
    <n v="2960"/>
    <n v="2012"/>
    <s v=""/>
    <x v="1"/>
    <m/>
    <s v="Attrit 3"/>
    <m/>
    <m/>
    <m/>
    <d v="2014-10-15T00:00:00"/>
    <n v="-75000"/>
    <n v="0"/>
    <n v="-26153.659429084862"/>
    <x v="1"/>
    <m/>
    <m/>
    <m/>
    <m/>
    <m/>
    <x v="1"/>
    <x v="0"/>
    <x v="0"/>
    <n v="-1"/>
    <d v="2014-10-15T00:00:00"/>
    <d v="2014-10-15T00:00:00"/>
    <x v="11"/>
    <n v="-26153.659429084862"/>
    <s v="FY14-r719-cc2960-EE6"/>
    <n v="-26153.659429084862"/>
    <n v="0"/>
  </r>
  <r>
    <x v="14"/>
    <x v="5"/>
    <n v="768"/>
    <n v="2017"/>
    <n v="2042"/>
    <s v="SB14-768-2017-2042"/>
    <x v="3"/>
    <m/>
    <s v="Offered accepted by Interns to FT in 2014"/>
    <s v="HW Other"/>
    <s v="Engineer/PE"/>
    <s v="New Grad"/>
    <d v="2014-08-15T00:00:00"/>
    <n v="41000"/>
    <n v="74000"/>
    <n v="5988.2292875848707"/>
    <x v="1"/>
    <m/>
    <n v="2017"/>
    <s v="Adrian Tan Soon Theam"/>
    <d v="2014-08-01T00:00:00"/>
    <s v="Intern to Full-time for 2014 atrrition"/>
    <x v="0"/>
    <x v="0"/>
    <x v="1"/>
    <n v="1"/>
    <d v="2014-08-01T00:00:00"/>
    <d v="2014-08-01T00:00:00"/>
    <x v="4"/>
    <n v="6595.7308095137705"/>
    <s v="FY14-rMM-cc2017-EE1"/>
    <n v="6595.7308095137705"/>
    <n v="0"/>
  </r>
  <r>
    <x v="14"/>
    <x v="5"/>
    <n v="768"/>
    <n v="2017"/>
    <n v="2030"/>
    <s v=""/>
    <x v="1"/>
    <m/>
    <s v="Attrition 10"/>
    <s v="HW Other"/>
    <s v="Engineer/PE"/>
    <s v="Experienced"/>
    <d v="2014-10-15T00:00:00"/>
    <n v="-96000"/>
    <n v="-96000"/>
    <n v="-7823.4342336209547"/>
    <x v="1"/>
    <m/>
    <m/>
    <m/>
    <m/>
    <m/>
    <x v="1"/>
    <x v="0"/>
    <x v="0"/>
    <n v="-1"/>
    <d v="2014-10-15T00:00:00"/>
    <d v="2014-10-15T00:00:00"/>
    <x v="11"/>
    <n v="-7823.4342336209547"/>
    <s v="FY14-rMM-cc2017-EE2"/>
    <n v="-7823.4342336209547"/>
    <n v="0"/>
  </r>
  <r>
    <x v="14"/>
    <x v="5"/>
    <n v="768"/>
    <n v="2018"/>
    <n v="2019"/>
    <s v="A13-768-2018-2019"/>
    <x v="2"/>
    <m/>
    <s v="Backfill for Eric Tan Ko Kang - Sr System Admin (R&amp;D IT)"/>
    <s v="Other"/>
    <s v="Other"/>
    <s v="Experienced"/>
    <d v="2013-12-15T00:00:00"/>
    <n v="65000"/>
    <n v="49000"/>
    <n v="25109.71011805427"/>
    <x v="0"/>
    <m/>
    <n v="2018"/>
    <s v="Senior System Admin (IT)"/>
    <d v="2013-12-01T00:00:00"/>
    <s v="Replacement for R&amp;D IT Sr System Admin"/>
    <x v="0"/>
    <x v="0"/>
    <x v="1"/>
    <n v="1"/>
    <d v="2013-12-01T00:00:00"/>
    <d v="2013-12-01T00:00:00"/>
    <x v="6"/>
    <n v="25109.71011805427"/>
    <s v="FY14-rMM-cc2018-EE1"/>
    <n v="25109.71011805427"/>
    <n v="0"/>
  </r>
  <r>
    <x v="14"/>
    <x v="5"/>
    <n v="768"/>
    <n v="2018"/>
    <n v="2017"/>
    <s v=""/>
    <x v="0"/>
    <m/>
    <s v="Attrition for R&amp;D IT Group in Penang"/>
    <s v="Other"/>
    <s v="Other"/>
    <s v="Experienced"/>
    <d v="2013-11-15T00:00:00"/>
    <n v="-49000"/>
    <n v="-49000"/>
    <n v="-18928.858396687065"/>
    <x v="0"/>
    <m/>
    <n v="2018"/>
    <s v="Eric Tan Kok Kang"/>
    <d v="2013-11-01T00:00:00"/>
    <s v="Attrition R&amp;D IT - Leaving NI"/>
    <x v="0"/>
    <x v="0"/>
    <x v="0"/>
    <n v="-1"/>
    <d v="2013-11-01T00:00:00"/>
    <d v="2013-11-01T00:00:00"/>
    <x v="1"/>
    <n v="-18928.858396687065"/>
    <s v="FY14-rMM-cc2018-EE2"/>
    <n v="-18928.858396687065"/>
    <n v="0"/>
  </r>
  <r>
    <x v="14"/>
    <x v="5"/>
    <n v="768"/>
    <n v="2047"/>
    <n v="1590"/>
    <s v="A13-768-2047-1590"/>
    <x v="2"/>
    <m/>
    <s v="Backfill for Chee Jiunn Shyong"/>
    <s v="ME"/>
    <s v="Engineer/PE"/>
    <s v="Experienced"/>
    <d v="2014-01-15T00:00:00"/>
    <n v="90000"/>
    <n v="96000"/>
    <n v="33338.498154634748"/>
    <x v="0"/>
    <m/>
    <n v="2047"/>
    <s v="Lai Lih Sing"/>
    <d v="2014-01-15T00:00:00"/>
    <s v="Backfill for Chee Jiunn Shyong"/>
    <x v="0"/>
    <x v="0"/>
    <x v="1"/>
    <n v="1"/>
    <d v="2014-01-15T00:00:00"/>
    <d v="2014-01-15T00:00:00"/>
    <x v="8"/>
    <n v="33338.498154634748"/>
    <s v="FY14-rMM-cc2047-EE1"/>
    <n v="33338.498154634748"/>
    <n v="0"/>
  </r>
  <r>
    <x v="14"/>
    <x v="5"/>
    <n v="768"/>
    <n v="2047"/>
    <n v="2038"/>
    <s v="SB14-768-2047-2038"/>
    <x v="3"/>
    <m/>
    <s v="Offered accepted by Interns to FT in 2014"/>
    <s v="HW Analog"/>
    <s v="Engineer/PE"/>
    <s v="New Grad"/>
    <d v="2014-08-15T00:00:00"/>
    <n v="41000"/>
    <n v="74000"/>
    <n v="5988.2292875848707"/>
    <x v="1"/>
    <m/>
    <n v="2047"/>
    <s v="Ooi Soo Hoey"/>
    <d v="2014-08-01T00:00:00"/>
    <s v="Intern to Full-time for 2014 atrrition"/>
    <x v="0"/>
    <x v="0"/>
    <x v="1"/>
    <n v="1"/>
    <d v="2014-08-01T00:00:00"/>
    <d v="2014-08-01T00:00:00"/>
    <x v="4"/>
    <n v="6595.7308095137705"/>
    <s v="FY14-rMM-cc2047-EE2"/>
    <n v="6595.7308095137705"/>
    <n v="0"/>
  </r>
  <r>
    <x v="14"/>
    <x v="5"/>
    <n v="768"/>
    <n v="2047"/>
    <n v="2026"/>
    <s v=""/>
    <x v="1"/>
    <m/>
    <s v="Attrition 6"/>
    <s v="HW Analog"/>
    <s v="Engineer/PE"/>
    <s v="Experienced"/>
    <d v="2014-06-15T00:00:00"/>
    <n v="-96000"/>
    <n v="-96000"/>
    <n v="-20219.005357020389"/>
    <x v="1"/>
    <m/>
    <m/>
    <m/>
    <m/>
    <m/>
    <x v="1"/>
    <x v="0"/>
    <x v="0"/>
    <n v="-1"/>
    <d v="2014-06-15T00:00:00"/>
    <d v="2014-06-15T00:00:00"/>
    <x v="2"/>
    <n v="-20219.005357020389"/>
    <s v="FY14-rMM-cc2047-EE3"/>
    <n v="-20219.005357020389"/>
    <n v="0"/>
  </r>
  <r>
    <x v="14"/>
    <x v="5"/>
    <n v="768"/>
    <n v="2048"/>
    <n v="2020"/>
    <s v="A13-768-2048-2020"/>
    <x v="2"/>
    <m/>
    <s v="Backfill for Taranjeet Hullon"/>
    <s v="HW Digital"/>
    <s v="Engineer/PE"/>
    <s v="Experienced"/>
    <d v="2013-12-15T00:00:00"/>
    <n v="60000"/>
    <n v="96000"/>
    <n v="23178.193955127019"/>
    <x v="0"/>
    <m/>
    <n v="2048"/>
    <s v="Digital Engineer"/>
    <d v="2013-12-13T00:00:00"/>
    <s v="Intern to Full-time for 2014 atrrition"/>
    <x v="0"/>
    <x v="0"/>
    <x v="1"/>
    <n v="1"/>
    <d v="2013-12-13T00:00:00"/>
    <d v="2013-12-13T00:00:00"/>
    <x v="6"/>
    <n v="23178.193955127019"/>
    <s v="FY14-rMM-cc2048-EE1"/>
    <n v="23178.193955127019"/>
    <n v="0"/>
  </r>
  <r>
    <x v="14"/>
    <x v="5"/>
    <n v="768"/>
    <n v="2048"/>
    <n v="2033"/>
    <s v="SB14-768-2048-2033"/>
    <x v="3"/>
    <m/>
    <s v="Offered accepted by Interns to FT in 2014"/>
    <s v="HW Digital"/>
    <s v="Engineer/PE"/>
    <s v="New Grad"/>
    <d v="2014-02-15T00:00:00"/>
    <n v="41000"/>
    <n v="74000"/>
    <n v="13842.356106808504"/>
    <x v="1"/>
    <m/>
    <n v="2048"/>
    <s v="Angelin Lim"/>
    <d v="2014-02-14T00:00:00"/>
    <s v="Intern to Full-time for 2014 atrrition"/>
    <x v="0"/>
    <x v="0"/>
    <x v="1"/>
    <n v="1"/>
    <d v="2014-02-14T00:00:00"/>
    <d v="2014-02-14T00:00:00"/>
    <x v="13"/>
    <n v="13885.749072660568"/>
    <s v="FY14-rMM-cc2048-EE2"/>
    <n v="13885.749072660568"/>
    <n v="0"/>
  </r>
  <r>
    <x v="14"/>
    <x v="5"/>
    <n v="768"/>
    <n v="2048"/>
    <n v="2037"/>
    <s v="SB14-768-2048-2037"/>
    <x v="3"/>
    <m/>
    <s v="Offered accepted by Interns to FT in 2014"/>
    <s v="HW Digital"/>
    <s v="Engineer/PE"/>
    <s v="New Grad"/>
    <d v="2014-08-15T00:00:00"/>
    <n v="41000"/>
    <n v="74000"/>
    <n v="5988.2292875848707"/>
    <x v="1"/>
    <m/>
    <n v="2048"/>
    <s v="E Sun Ye"/>
    <d v="2014-08-01T00:00:00"/>
    <s v="Intern to Full-time for 2014 atrrition"/>
    <x v="0"/>
    <x v="0"/>
    <x v="1"/>
    <n v="1"/>
    <d v="2014-08-01T00:00:00"/>
    <d v="2014-08-01T00:00:00"/>
    <x v="4"/>
    <n v="6595.7308095137705"/>
    <s v="FY14-rMM-cc2048-EE3"/>
    <n v="6595.7308095137705"/>
    <n v="0"/>
  </r>
  <r>
    <x v="14"/>
    <x v="5"/>
    <n v="768"/>
    <n v="2048"/>
    <n v="2039"/>
    <s v="SB14-768-2048-2039"/>
    <x v="3"/>
    <m/>
    <s v="Offered accepted by Interns to FT in 2014"/>
    <s v="ME"/>
    <s v="Engineer/PE"/>
    <s v="New Grad"/>
    <d v="2014-08-15T00:00:00"/>
    <n v="41000"/>
    <n v="74000"/>
    <n v="5988.2292875848707"/>
    <x v="1"/>
    <m/>
    <n v="2048"/>
    <s v="Ooi Yi Ping"/>
    <d v="2014-08-01T00:00:00"/>
    <s v="Intern to Full-time for 2014 atrrition"/>
    <x v="0"/>
    <x v="0"/>
    <x v="1"/>
    <n v="1"/>
    <d v="2014-08-01T00:00:00"/>
    <d v="2014-08-01T00:00:00"/>
    <x v="4"/>
    <n v="6595.7308095137705"/>
    <s v="FY14-rMM-cc2048-EE4"/>
    <n v="6595.7308095137705"/>
    <n v="0"/>
  </r>
  <r>
    <x v="14"/>
    <x v="5"/>
    <n v="768"/>
    <n v="2048"/>
    <n v="2041"/>
    <s v="SB14-768-2048-2041"/>
    <x v="3"/>
    <m/>
    <s v="Offered accepted by Interns to FT in 2014"/>
    <s v="HW Analog"/>
    <s v="Engineer/PE"/>
    <s v="New Grad"/>
    <d v="2014-08-15T00:00:00"/>
    <n v="41000"/>
    <n v="74000"/>
    <n v="5988.2292875848707"/>
    <x v="1"/>
    <m/>
    <n v="2048"/>
    <s v="Liew Kiong Bui"/>
    <d v="2014-08-01T00:00:00"/>
    <s v="Intern to Full-time for 2014 atrrition"/>
    <x v="0"/>
    <x v="0"/>
    <x v="1"/>
    <n v="1"/>
    <d v="2014-08-01T00:00:00"/>
    <d v="2014-08-01T00:00:00"/>
    <x v="4"/>
    <n v="6595.7308095137705"/>
    <s v="FY14-rMM-cc2048-EE5"/>
    <n v="6595.7308095137705"/>
    <n v="0"/>
  </r>
  <r>
    <x v="14"/>
    <x v="5"/>
    <n v="768"/>
    <n v="2048"/>
    <n v="2021"/>
    <s v=""/>
    <x v="1"/>
    <m/>
    <s v="Attrition 1"/>
    <s v="HW Digital"/>
    <s v="Engineer/PE"/>
    <s v="Experienced"/>
    <d v="2014-01-15T00:00:00"/>
    <n v="-96000"/>
    <n v="-96000"/>
    <n v="-35561.064698277063"/>
    <x v="1"/>
    <m/>
    <m/>
    <m/>
    <m/>
    <m/>
    <x v="1"/>
    <x v="0"/>
    <x v="0"/>
    <n v="-1"/>
    <d v="2014-01-15T00:00:00"/>
    <d v="2014-01-15T00:00:00"/>
    <x v="8"/>
    <n v="-35561.064698277063"/>
    <s v="FY14-rMM-cc2048-EE6"/>
    <n v="-35561.064698277063"/>
    <n v="0"/>
  </r>
  <r>
    <x v="14"/>
    <x v="5"/>
    <n v="768"/>
    <n v="2048"/>
    <n v="2025"/>
    <s v=""/>
    <x v="1"/>
    <m/>
    <s v="Attrition 5"/>
    <s v="HW Digital"/>
    <s v="Engineer/PE"/>
    <s v="Experienced"/>
    <d v="2014-05-15T00:00:00"/>
    <n v="-96000"/>
    <n v="-96000"/>
    <n v="-23368.699658867787"/>
    <x v="1"/>
    <m/>
    <m/>
    <m/>
    <m/>
    <m/>
    <x v="1"/>
    <x v="0"/>
    <x v="0"/>
    <n v="-1"/>
    <d v="2014-05-15T00:00:00"/>
    <d v="2014-05-15T00:00:00"/>
    <x v="5"/>
    <n v="-23368.699658867787"/>
    <s v="FY14-rMM-cc2048-EE7"/>
    <n v="-23368.699658867787"/>
    <n v="0"/>
  </r>
  <r>
    <x v="14"/>
    <x v="5"/>
    <n v="768"/>
    <n v="2048"/>
    <n v="2027"/>
    <s v=""/>
    <x v="1"/>
    <m/>
    <s v="Attrition 7"/>
    <s v="ME"/>
    <s v="Engineer/PE"/>
    <s v="Experienced"/>
    <d v="2014-07-15T00:00:00"/>
    <n v="-96000"/>
    <n v="-96000"/>
    <n v="-17170.914097168068"/>
    <x v="1"/>
    <m/>
    <m/>
    <m/>
    <m/>
    <m/>
    <x v="1"/>
    <x v="0"/>
    <x v="0"/>
    <n v="-1"/>
    <d v="2014-07-15T00:00:00"/>
    <d v="2014-07-15T00:00:00"/>
    <x v="7"/>
    <n v="-17170.914097168068"/>
    <s v="FY14-rMM-cc2048-EE8"/>
    <n v="-17170.914097168068"/>
    <n v="0"/>
  </r>
  <r>
    <x v="14"/>
    <x v="5"/>
    <n v="768"/>
    <n v="2048"/>
    <n v="2029"/>
    <s v=""/>
    <x v="1"/>
    <m/>
    <s v="Attrition 9"/>
    <s v="HW Analog"/>
    <s v="Engineer/PE"/>
    <s v="Experienced"/>
    <d v="2014-09-15T00:00:00"/>
    <n v="-96000"/>
    <n v="-96000"/>
    <n v="-10871.525493473275"/>
    <x v="1"/>
    <m/>
    <m/>
    <m/>
    <m/>
    <m/>
    <x v="1"/>
    <x v="0"/>
    <x v="0"/>
    <n v="-1"/>
    <d v="2014-09-15T00:00:00"/>
    <d v="2014-09-15T00:00:00"/>
    <x v="10"/>
    <n v="-10871.525493473275"/>
    <s v="FY14-rMM-cc2048-EE9"/>
    <n v="-10871.525493473275"/>
    <n v="0"/>
  </r>
  <r>
    <x v="14"/>
    <x v="5"/>
    <n v="768"/>
    <n v="2048"/>
    <n v="2016"/>
    <s v=""/>
    <x v="0"/>
    <m/>
    <s v="Attrition for Penang C-Series Group"/>
    <s v="HW Digital"/>
    <s v="Engineer/PE"/>
    <s v="Experienced"/>
    <d v="2013-11-15T00:00:00"/>
    <n v="-96000"/>
    <n v="-96000"/>
    <n v="-37085.110328203227"/>
    <x v="0"/>
    <m/>
    <n v="2048"/>
    <s v="Taranjeet Singh Hullon"/>
    <d v="2013-11-01T00:00:00"/>
    <s v="Attrition C-Series - Leaving NI"/>
    <x v="0"/>
    <x v="0"/>
    <x v="0"/>
    <n v="-1"/>
    <d v="2013-11-01T00:00:00"/>
    <d v="2013-11-01T00:00:00"/>
    <x v="1"/>
    <n v="-37085.110328203227"/>
    <s v="FY14-rMM-cc2048-EE10"/>
    <n v="-37085.110328203227"/>
    <n v="0"/>
  </r>
  <r>
    <x v="14"/>
    <x v="5"/>
    <n v="768"/>
    <n v="2051"/>
    <n v="2043"/>
    <s v="SB14-768-2051-2043"/>
    <x v="3"/>
    <m/>
    <s v="Offered accepted by Interns to FT in 2014"/>
    <s v="HW Other"/>
    <s v="Engineer/PE"/>
    <s v="New Grad"/>
    <d v="2014-08-15T00:00:00"/>
    <n v="41000"/>
    <n v="74000"/>
    <n v="5988.2292875848707"/>
    <x v="1"/>
    <m/>
    <n v="2051"/>
    <s v="Lim Shi Yan"/>
    <d v="2014-08-01T00:00:00"/>
    <s v="Intern to Full-time for 2014 atrrition"/>
    <x v="0"/>
    <x v="0"/>
    <x v="1"/>
    <n v="1"/>
    <d v="2014-08-01T00:00:00"/>
    <d v="2014-08-01T00:00:00"/>
    <x v="4"/>
    <n v="6595.7308095137705"/>
    <s v="FY14-rMM-cc2051-EE1"/>
    <n v="6595.7308095137705"/>
    <n v="0"/>
  </r>
  <r>
    <x v="14"/>
    <x v="5"/>
    <n v="768"/>
    <n v="2051"/>
    <n v="2031"/>
    <s v=""/>
    <x v="1"/>
    <m/>
    <s v="Attrition 11"/>
    <s v="HW Other"/>
    <s v="Engineer/PE"/>
    <s v="Experienced"/>
    <d v="2014-11-15T00:00:00"/>
    <n v="-96000"/>
    <n v="-96000"/>
    <n v="-4673.7399317735581"/>
    <x v="1"/>
    <m/>
    <m/>
    <m/>
    <m/>
    <m/>
    <x v="1"/>
    <x v="0"/>
    <x v="0"/>
    <n v="-1"/>
    <d v="2014-11-15T00:00:00"/>
    <d v="2014-11-15T00:00:00"/>
    <x v="14"/>
    <n v="-4673.7399317735581"/>
    <s v="FY14-rMM-cc2051-EE2"/>
    <n v="-4673.7399317735581"/>
    <n v="0"/>
  </r>
  <r>
    <x v="14"/>
    <x v="5"/>
    <n v="768"/>
    <n v="2053"/>
    <n v="2035"/>
    <s v="SB14-768-2053-2035"/>
    <x v="3"/>
    <m/>
    <s v="Offered accepted by Interns to FT in 2014"/>
    <s v="HW Test"/>
    <s v="Engineer/PE"/>
    <s v="New Grad"/>
    <d v="2014-08-15T00:00:00"/>
    <n v="41000"/>
    <n v="74000"/>
    <n v="5988.2292875848707"/>
    <x v="1"/>
    <m/>
    <n v="2053"/>
    <s v="Teh Kok Long"/>
    <d v="2014-08-14T00:00:00"/>
    <s v="Intern to Full-time for 2014 atrrition"/>
    <x v="0"/>
    <x v="0"/>
    <x v="1"/>
    <n v="1"/>
    <d v="2014-08-14T00:00:00"/>
    <d v="2014-08-14T00:00:00"/>
    <x v="4"/>
    <n v="6031.6222534369344"/>
    <s v="FY14-rMM-cc2053-EE1"/>
    <n v="6031.6222534369344"/>
    <n v="0"/>
  </r>
  <r>
    <x v="14"/>
    <x v="5"/>
    <n v="768"/>
    <n v="2053"/>
    <n v="2023"/>
    <s v=""/>
    <x v="1"/>
    <m/>
    <s v="Attrition 3"/>
    <s v="HW Test"/>
    <s v="Engineer/PE"/>
    <s v="Experienced"/>
    <d v="2014-03-15T00:00:00"/>
    <n v="-96000"/>
    <n v="-96000"/>
    <n v="-29566.485220567502"/>
    <x v="1"/>
    <m/>
    <m/>
    <m/>
    <m/>
    <m/>
    <x v="1"/>
    <x v="0"/>
    <x v="0"/>
    <n v="-1"/>
    <d v="2014-03-15T00:00:00"/>
    <d v="2014-03-15T00:00:00"/>
    <x v="3"/>
    <n v="-29566.485220567502"/>
    <s v="FY14-rMM-cc2053-EE2"/>
    <n v="-29566.485220567502"/>
    <n v="0"/>
  </r>
  <r>
    <x v="14"/>
    <x v="5"/>
    <n v="768"/>
    <n v="2330"/>
    <n v="2034"/>
    <s v="SB14-768-2330-2034"/>
    <x v="3"/>
    <m/>
    <s v="Offered accepted by Interns to FT in 2014"/>
    <s v="HW Digital"/>
    <s v="Engineer/PE"/>
    <s v="New Grad"/>
    <d v="2014-04-15T00:00:00"/>
    <n v="41000"/>
    <n v="74000"/>
    <n v="11282.171121536712"/>
    <x v="1"/>
    <m/>
    <n v="2330"/>
    <s v="Khor Xin Lin"/>
    <d v="2014-04-14T00:00:00"/>
    <s v="Intern to Full-time for 2014 atrrition"/>
    <x v="0"/>
    <x v="0"/>
    <x v="1"/>
    <n v="1"/>
    <d v="2014-04-14T00:00:00"/>
    <d v="2014-04-14T00:00:00"/>
    <x v="9"/>
    <n v="11325.564087388775"/>
    <s v="FY14-rMM-cc2330-EE1"/>
    <n v="11325.564087388775"/>
    <n v="0"/>
  </r>
  <r>
    <x v="14"/>
    <x v="5"/>
    <n v="768"/>
    <n v="2330"/>
    <n v="2040"/>
    <s v="SB14-768-2330-2040"/>
    <x v="3"/>
    <m/>
    <s v="Offered accepted by Interns to FT in 2014"/>
    <s v="HW Analog"/>
    <s v="Engineer/PE"/>
    <s v="New Grad"/>
    <d v="2014-08-15T00:00:00"/>
    <n v="41000"/>
    <n v="74000"/>
    <n v="5988.2292875848707"/>
    <x v="1"/>
    <m/>
    <n v="2330"/>
    <s v="Lim Sheng Yu"/>
    <d v="2014-08-01T00:00:00"/>
    <s v="Intern to Full-time for 2014 atrrition"/>
    <x v="0"/>
    <x v="0"/>
    <x v="1"/>
    <n v="1"/>
    <d v="2014-08-01T00:00:00"/>
    <d v="2014-08-01T00:00:00"/>
    <x v="4"/>
    <n v="6595.7308095137705"/>
    <s v="FY14-rMM-cc2330-EE2"/>
    <n v="6595.7308095137705"/>
    <n v="0"/>
  </r>
  <r>
    <x v="14"/>
    <x v="5"/>
    <n v="768"/>
    <n v="2330"/>
    <n v="2044"/>
    <s v="SB14-768-2330-2044"/>
    <x v="3"/>
    <m/>
    <s v="Offered accepted by Interns to FT in 2014"/>
    <s v="SW Other"/>
    <s v="Engineer/PE"/>
    <s v="New Grad"/>
    <d v="2014-08-15T00:00:00"/>
    <n v="41000"/>
    <n v="74000"/>
    <n v="5988.2292875848707"/>
    <x v="1"/>
    <m/>
    <n v="2330"/>
    <s v="Ong Kar Hin"/>
    <d v="2014-08-01T00:00:00"/>
    <s v="Intern to Full-time for 2014 atrrition"/>
    <x v="0"/>
    <x v="0"/>
    <x v="1"/>
    <n v="1"/>
    <d v="2014-08-01T00:00:00"/>
    <d v="2014-08-01T00:00:00"/>
    <x v="4"/>
    <n v="6595.7308095137705"/>
    <s v="FY14-rMM-cc2330-EE3"/>
    <n v="6595.7308095137705"/>
    <n v="0"/>
  </r>
  <r>
    <x v="14"/>
    <x v="5"/>
    <n v="768"/>
    <n v="2330"/>
    <n v="2022"/>
    <s v=""/>
    <x v="1"/>
    <m/>
    <s v="Attrition 2"/>
    <s v="HW Digital"/>
    <s v="Engineer/PE"/>
    <s v="Experienced"/>
    <d v="2014-02-15T00:00:00"/>
    <n v="-96000"/>
    <n v="-96000"/>
    <n v="-32411.370396429669"/>
    <x v="1"/>
    <m/>
    <m/>
    <m/>
    <m/>
    <m/>
    <x v="1"/>
    <x v="0"/>
    <x v="0"/>
    <n v="-1"/>
    <d v="2014-02-15T00:00:00"/>
    <d v="2014-02-15T00:00:00"/>
    <x v="13"/>
    <n v="-32411.370396429669"/>
    <s v="FY14-rMM-cc2330-EE4"/>
    <n v="-32411.370396429669"/>
    <n v="0"/>
  </r>
  <r>
    <x v="14"/>
    <x v="5"/>
    <n v="768"/>
    <n v="2330"/>
    <n v="2028"/>
    <s v=""/>
    <x v="1"/>
    <m/>
    <s v="Attrition 8"/>
    <s v="HW Analog"/>
    <s v="Engineer/PE"/>
    <s v="Experienced"/>
    <d v="2014-08-15T00:00:00"/>
    <n v="-96000"/>
    <n v="-96000"/>
    <n v="-14021.219795320672"/>
    <x v="1"/>
    <m/>
    <m/>
    <m/>
    <m/>
    <m/>
    <x v="1"/>
    <x v="0"/>
    <x v="0"/>
    <n v="-1"/>
    <d v="2014-08-15T00:00:00"/>
    <d v="2014-08-15T00:00:00"/>
    <x v="4"/>
    <n v="-14021.219795320672"/>
    <s v="FY14-rMM-cc2330-EE5"/>
    <n v="-14021.219795320672"/>
    <n v="0"/>
  </r>
  <r>
    <x v="14"/>
    <x v="5"/>
    <n v="768"/>
    <n v="2330"/>
    <n v="2032"/>
    <s v=""/>
    <x v="1"/>
    <m/>
    <s v="Attrition 12"/>
    <s v="SW Other"/>
    <s v="Engineer/PE"/>
    <s v="Experienced"/>
    <d v="2014-12-15T00:00:00"/>
    <n v="-96000"/>
    <n v="-96000"/>
    <n v="-1625.6486719212373"/>
    <x v="1"/>
    <m/>
    <m/>
    <m/>
    <m/>
    <m/>
    <x v="1"/>
    <x v="0"/>
    <x v="0"/>
    <n v="-1"/>
    <d v="2014-12-15T00:00:00"/>
    <d v="2014-12-15T00:00:00"/>
    <x v="12"/>
    <n v="-1625.6486719212373"/>
    <s v="FY14-rMM-cc2330-EE6"/>
    <n v="-1625.6486719212373"/>
    <n v="0"/>
  </r>
  <r>
    <x v="14"/>
    <x v="5"/>
    <n v="768"/>
    <n v="2463"/>
    <n v="2036"/>
    <s v="SB14-768-2463-2036"/>
    <x v="3"/>
    <m/>
    <s v="Offered accepted by Interns to FT in 2014"/>
    <s v="HW Analog"/>
    <s v="Engineer/PE"/>
    <s v="New Grad"/>
    <d v="2014-08-15T00:00:00"/>
    <n v="41000"/>
    <n v="74000"/>
    <n v="5988.2292875848707"/>
    <x v="1"/>
    <m/>
    <n v="2463"/>
    <s v="Cheah Ee Boon"/>
    <d v="2014-08-01T00:00:00"/>
    <s v="Intern to Full-time for 2014 atrrition"/>
    <x v="0"/>
    <x v="0"/>
    <x v="1"/>
    <n v="1"/>
    <d v="2014-08-01T00:00:00"/>
    <d v="2014-08-01T00:00:00"/>
    <x v="4"/>
    <n v="6595.7308095137705"/>
    <s v="FY14-rMM-cc2463-EE1"/>
    <n v="6595.7308095137705"/>
    <n v="0"/>
  </r>
  <r>
    <x v="14"/>
    <x v="5"/>
    <n v="768"/>
    <n v="2463"/>
    <n v="2024"/>
    <s v=""/>
    <x v="1"/>
    <m/>
    <s v="Attrition 4"/>
    <s v="HW Analog"/>
    <s v="Engineer/PE"/>
    <s v="Experienced"/>
    <d v="2014-04-15T00:00:00"/>
    <n v="-96000"/>
    <n v="-96000"/>
    <n v="-26416.790918720104"/>
    <x v="1"/>
    <m/>
    <m/>
    <m/>
    <m/>
    <m/>
    <x v="1"/>
    <x v="0"/>
    <x v="0"/>
    <n v="-1"/>
    <d v="2014-04-15T00:00:00"/>
    <d v="2014-04-15T00:00:00"/>
    <x v="9"/>
    <n v="-26416.790918720104"/>
    <s v="FY14-rMM-cc2463-EE2"/>
    <n v="-26416.790918720104"/>
    <n v="0"/>
  </r>
  <r>
    <x v="14"/>
    <x v="5"/>
    <n v="768"/>
    <n v="2643"/>
    <n v="2018"/>
    <s v="A13-768-2643-2018"/>
    <x v="2"/>
    <m/>
    <s v="Backfill for Woo Weng Kit"/>
    <s v="SW Other"/>
    <s v="Technician"/>
    <s v="Experienced"/>
    <d v="2013-12-15T00:00:00"/>
    <n v="49000"/>
    <n v="49000"/>
    <n v="18928.858396687065"/>
    <x v="0"/>
    <m/>
    <n v="2643"/>
    <s v="HW Technician"/>
    <d v="2013-12-13T00:00:00"/>
    <s v="Replacement for HW Tech"/>
    <x v="0"/>
    <x v="0"/>
    <x v="1"/>
    <n v="1"/>
    <d v="2013-12-13T00:00:00"/>
    <d v="2013-12-13T00:00:00"/>
    <x v="6"/>
    <n v="18928.858396687065"/>
    <s v="FY14-rMM-cc2643-EE1"/>
    <n v="18928.858396687065"/>
    <n v="0"/>
  </r>
  <r>
    <x v="14"/>
    <x v="5"/>
    <n v="768"/>
    <n v="2643"/>
    <n v="1671"/>
    <m/>
    <x v="0"/>
    <m/>
    <m/>
    <m/>
    <s v="Engineer/PE"/>
    <s v="Experienced"/>
    <d v="2013-10-15T00:00:00"/>
    <n v="-90000"/>
    <n v="-96000"/>
    <n v="-34767.290932690528"/>
    <x v="0"/>
    <m/>
    <n v="2643"/>
    <s v="Woo Weng Kit"/>
    <d v="2013-10-01T00:00:00"/>
    <s v="Attrition GES - Leaving NI"/>
    <x v="0"/>
    <x v="0"/>
    <x v="0"/>
    <n v="-1"/>
    <d v="2013-10-01T00:00:00"/>
    <d v="2013-10-01T00:00:00"/>
    <x v="0"/>
    <n v="-34767.290932690528"/>
    <s v="FY14-rMM-cc2643-EE2"/>
    <n v="-34767.290932690528"/>
    <n v="0"/>
  </r>
  <r>
    <x v="9"/>
    <x v="6"/>
    <n v="791"/>
    <n v="2029"/>
    <n v="1615"/>
    <s v="A13-799-2029-1615"/>
    <x v="4"/>
    <m/>
    <s v="Intern conversion (approved)"/>
    <s v="SW App"/>
    <s v="Engineer/PE"/>
    <s v="New Grad"/>
    <d v="2013-10-15T00:00:00"/>
    <n v="14000"/>
    <n v="14000"/>
    <n v="23142.02591906903"/>
    <x v="0"/>
    <m/>
    <n v="2029"/>
    <s v="Adrian Deac"/>
    <d v="2013-10-01T00:00:00"/>
    <s v="NG FPGA / RF Comms"/>
    <x v="0"/>
    <x v="0"/>
    <x v="1"/>
    <n v="1"/>
    <d v="2013-10-01T00:00:00"/>
    <d v="2013-10-01T00:00:00"/>
    <x v="0"/>
    <n v="23142.02591906903"/>
    <s v="FY14-rRE-cc2029-EE1"/>
    <n v="23142.02591906903"/>
    <n v="0"/>
  </r>
  <r>
    <x v="9"/>
    <x v="6"/>
    <n v="791"/>
    <n v="2029"/>
    <n v="1616"/>
    <s v="A13-799-2029-1616"/>
    <x v="4"/>
    <m/>
    <s v="Intern conversion (approved)"/>
    <s v="SW App"/>
    <s v="Engineer/PE"/>
    <s v="New Grad"/>
    <d v="2013-10-15T00:00:00"/>
    <n v="14000"/>
    <n v="14000"/>
    <n v="23142.02591906903"/>
    <x v="0"/>
    <m/>
    <n v="2029"/>
    <s v="Bogdan Popa"/>
    <d v="2013-10-01T00:00:00"/>
    <s v="HW FPGA"/>
    <x v="0"/>
    <x v="0"/>
    <x v="1"/>
    <n v="1"/>
    <d v="2013-10-01T00:00:00"/>
    <d v="2013-10-01T00:00:00"/>
    <x v="0"/>
    <n v="23142.02591906903"/>
    <s v="FY14-rRE-cc2029-EE2"/>
    <n v="23142.02591906903"/>
    <n v="0"/>
  </r>
  <r>
    <x v="9"/>
    <x v="6"/>
    <n v="791"/>
    <n v="2029"/>
    <n v="1617"/>
    <s v="A13-799-2029-1617"/>
    <x v="4"/>
    <m/>
    <s v="Intern conversion (approved)"/>
    <s v="SW App"/>
    <s v="Engineer/PE"/>
    <s v="New Grad"/>
    <d v="2013-10-15T00:00:00"/>
    <n v="14000"/>
    <n v="14000"/>
    <n v="23142.02591906903"/>
    <x v="0"/>
    <m/>
    <n v="2029"/>
    <s v="Kinga Illyes"/>
    <d v="2013-10-01T00:00:00"/>
    <s v="HW FPGA"/>
    <x v="0"/>
    <x v="0"/>
    <x v="1"/>
    <n v="1"/>
    <d v="2013-10-01T00:00:00"/>
    <d v="2013-10-01T00:00:00"/>
    <x v="0"/>
    <n v="23142.02591906903"/>
    <s v="FY14-rRE-cc2029-EE3"/>
    <n v="23142.02591906903"/>
    <n v="0"/>
  </r>
  <r>
    <x v="9"/>
    <x v="6"/>
    <n v="791"/>
    <n v="2029"/>
    <n v="1618"/>
    <s v="A13-799-2029-1618"/>
    <x v="4"/>
    <m/>
    <s v="Intern conversion (approved)"/>
    <s v="SW App"/>
    <s v="Engineer/PE"/>
    <s v="New Grad"/>
    <d v="2013-10-15T00:00:00"/>
    <n v="14000"/>
    <n v="14000"/>
    <n v="23142.02591906903"/>
    <x v="0"/>
    <m/>
    <n v="2029"/>
    <s v="Ciprian Marginean"/>
    <d v="2013-10-01T00:00:00"/>
    <s v="CVI "/>
    <x v="0"/>
    <x v="0"/>
    <x v="1"/>
    <n v="1"/>
    <d v="2013-10-01T00:00:00"/>
    <d v="2013-10-01T00:00:00"/>
    <x v="0"/>
    <n v="23142.02591906903"/>
    <s v="FY14-rRE-cc2029-EE4"/>
    <n v="23142.02591906903"/>
    <n v="0"/>
  </r>
  <r>
    <x v="9"/>
    <x v="6"/>
    <n v="791"/>
    <n v="2029"/>
    <n v="1646"/>
    <m/>
    <x v="0"/>
    <m/>
    <s v="added attrition: Adrian Popa"/>
    <s v="SW App"/>
    <s v="Engineer/PE"/>
    <s v="Experienced"/>
    <d v="2013-10-15T00:00:00"/>
    <n v="-28000"/>
    <n v="-18000"/>
    <n v="-46284.051838138061"/>
    <x v="0"/>
    <m/>
    <n v="2029"/>
    <s v="Adrian Popa"/>
    <d v="2013-10-01T00:00:00"/>
    <s v="NextGen FPGA"/>
    <x v="0"/>
    <x v="0"/>
    <x v="0"/>
    <n v="-1"/>
    <d v="2013-10-01T00:00:00"/>
    <d v="2013-10-01T00:00:00"/>
    <x v="0"/>
    <n v="-46284.051838138061"/>
    <s v="FY14-rRE-cc2029-EE5"/>
    <n v="-46284.051838138061"/>
    <n v="0"/>
  </r>
  <r>
    <x v="9"/>
    <x v="6"/>
    <n v="791"/>
    <n v="2950"/>
    <n v="2006"/>
    <s v="A14-791-2950-2006"/>
    <x v="4"/>
    <m/>
    <s v="Add 1 (rebalance - from NISH)"/>
    <m/>
    <m/>
    <m/>
    <d v="2014-04-15T00:00:00"/>
    <n v="17000"/>
    <n v="0"/>
    <n v="20017.173104165384"/>
    <x v="1"/>
    <m/>
    <m/>
    <m/>
    <m/>
    <m/>
    <x v="1"/>
    <x v="0"/>
    <x v="1"/>
    <n v="1"/>
    <d v="2014-04-15T00:00:00"/>
    <d v="2014-04-15T00:00:00"/>
    <x v="9"/>
    <n v="20017.173104165384"/>
    <s v="FY14-rRE-cc2950-EE1"/>
    <n v="20017.173104165384"/>
    <n v="0"/>
  </r>
  <r>
    <x v="9"/>
    <x v="6"/>
    <n v="791"/>
    <n v="2950"/>
    <n v="2007"/>
    <s v="A14-791-2950-2007"/>
    <x v="4"/>
    <m/>
    <s v="Add 2 (rebalance - from NISH)"/>
    <m/>
    <m/>
    <m/>
    <d v="2014-07-15T00:00:00"/>
    <n v="17000"/>
    <n v="0"/>
    <n v="13011.162517707498"/>
    <x v="1"/>
    <m/>
    <m/>
    <m/>
    <m/>
    <m/>
    <x v="1"/>
    <x v="0"/>
    <x v="1"/>
    <n v="1"/>
    <d v="2014-07-15T00:00:00"/>
    <d v="2014-07-15T00:00:00"/>
    <x v="7"/>
    <n v="13011.162517707498"/>
    <s v="FY14-rRE-cc2950-EE2"/>
    <n v="13011.162517707498"/>
    <n v="0"/>
  </r>
  <r>
    <x v="9"/>
    <x v="6"/>
    <n v="791"/>
    <n v="2950"/>
    <n v="2008"/>
    <s v="A14-791-2950-2008"/>
    <x v="4"/>
    <m/>
    <s v="Add 3 (rebalance - from NISH)"/>
    <m/>
    <m/>
    <m/>
    <d v="2014-07-15T00:00:00"/>
    <n v="17000"/>
    <n v="0"/>
    <n v="13011.162517707498"/>
    <x v="1"/>
    <m/>
    <m/>
    <m/>
    <m/>
    <m/>
    <x v="1"/>
    <x v="0"/>
    <x v="1"/>
    <n v="1"/>
    <d v="2014-07-15T00:00:00"/>
    <d v="2014-07-15T00:00:00"/>
    <x v="7"/>
    <n v="13011.162517707498"/>
    <s v="FY14-rRE-cc2950-EE3"/>
    <n v="13011.162517707498"/>
    <n v="0"/>
  </r>
  <r>
    <x v="9"/>
    <x v="6"/>
    <n v="791"/>
    <n v="2950"/>
    <n v="2009"/>
    <s v="A14-791-2950-2009"/>
    <x v="4"/>
    <m/>
    <s v="Add 4 (rebalance - from NISH)"/>
    <m/>
    <m/>
    <m/>
    <d v="2014-10-15T00:00:00"/>
    <n v="17000"/>
    <n v="0"/>
    <n v="5928.1628039259022"/>
    <x v="1"/>
    <m/>
    <m/>
    <m/>
    <m/>
    <m/>
    <x v="1"/>
    <x v="0"/>
    <x v="1"/>
    <n v="1"/>
    <d v="2014-10-15T00:00:00"/>
    <d v="2014-10-15T00:00:00"/>
    <x v="11"/>
    <n v="5928.1628039259022"/>
    <s v="FY14-rRE-cc2950-EE4"/>
    <n v="5928.1628039259022"/>
    <n v="0"/>
  </r>
  <r>
    <x v="9"/>
    <x v="6"/>
    <n v="791"/>
    <n v="2950"/>
    <n v="2001"/>
    <s v="SB14-791-2950-2001"/>
    <x v="3"/>
    <m/>
    <s v="Backfill 1"/>
    <m/>
    <m/>
    <m/>
    <d v="2014-08-15T00:00:00"/>
    <n v="12000"/>
    <n v="0"/>
    <n v="7499.6467557687502"/>
    <x v="1"/>
    <m/>
    <m/>
    <m/>
    <m/>
    <m/>
    <x v="1"/>
    <x v="0"/>
    <x v="1"/>
    <n v="1"/>
    <d v="2014-08-15T00:00:00"/>
    <d v="2014-08-15T00:00:00"/>
    <x v="4"/>
    <n v="7499.6467557687502"/>
    <s v="FY14-rRE-cc2950-EE5"/>
    <n v="7499.6467557687502"/>
    <n v="0"/>
  </r>
  <r>
    <x v="9"/>
    <x v="6"/>
    <n v="791"/>
    <n v="2950"/>
    <n v="2002"/>
    <s v="SB14-791-2950-2002"/>
    <x v="3"/>
    <m/>
    <s v="Backfill 2"/>
    <m/>
    <m/>
    <m/>
    <d v="2014-08-15T00:00:00"/>
    <n v="12000"/>
    <n v="0"/>
    <n v="7499.6467557687502"/>
    <x v="1"/>
    <m/>
    <m/>
    <m/>
    <m/>
    <m/>
    <x v="1"/>
    <x v="0"/>
    <x v="1"/>
    <n v="1"/>
    <d v="2014-08-15T00:00:00"/>
    <d v="2014-08-15T00:00:00"/>
    <x v="4"/>
    <n v="7499.6467557687502"/>
    <s v="FY14-rRE-cc2950-EE6"/>
    <n v="7499.6467557687502"/>
    <n v="0"/>
  </r>
  <r>
    <x v="9"/>
    <x v="6"/>
    <n v="791"/>
    <n v="2950"/>
    <n v="2003"/>
    <s v="SB14-791-2950-2003"/>
    <x v="3"/>
    <m/>
    <s v="Backfill 3"/>
    <m/>
    <m/>
    <m/>
    <d v="2014-08-15T00:00:00"/>
    <n v="12000"/>
    <n v="0"/>
    <n v="7499.6467557687502"/>
    <x v="1"/>
    <m/>
    <m/>
    <m/>
    <m/>
    <m/>
    <x v="1"/>
    <x v="0"/>
    <x v="1"/>
    <n v="1"/>
    <d v="2014-08-15T00:00:00"/>
    <d v="2014-08-15T00:00:00"/>
    <x v="4"/>
    <n v="7499.6467557687502"/>
    <s v="FY14-rRE-cc2950-EE7"/>
    <n v="7499.6467557687502"/>
    <n v="0"/>
  </r>
  <r>
    <x v="9"/>
    <x v="6"/>
    <n v="791"/>
    <n v="2950"/>
    <n v="2004"/>
    <s v="SB14-791-2950-2004"/>
    <x v="3"/>
    <m/>
    <s v="Backfill 4"/>
    <m/>
    <m/>
    <m/>
    <d v="2014-08-15T00:00:00"/>
    <n v="12000"/>
    <n v="0"/>
    <n v="7499.6467557687502"/>
    <x v="1"/>
    <m/>
    <m/>
    <m/>
    <m/>
    <m/>
    <x v="1"/>
    <x v="0"/>
    <x v="1"/>
    <n v="1"/>
    <d v="2014-08-15T00:00:00"/>
    <d v="2014-08-15T00:00:00"/>
    <x v="4"/>
    <n v="7499.6467557687502"/>
    <s v="FY14-rRE-cc2950-EE8"/>
    <n v="7499.6467557687502"/>
    <n v="0"/>
  </r>
  <r>
    <x v="9"/>
    <x v="6"/>
    <n v="791"/>
    <n v="2950"/>
    <n v="2005"/>
    <s v="SB14-791-2950-2005"/>
    <x v="3"/>
    <m/>
    <s v="Backfill 5"/>
    <m/>
    <m/>
    <m/>
    <d v="2014-08-15T00:00:00"/>
    <n v="12000"/>
    <n v="0"/>
    <n v="7499.6467557687502"/>
    <x v="1"/>
    <m/>
    <m/>
    <m/>
    <m/>
    <m/>
    <x v="1"/>
    <x v="0"/>
    <x v="1"/>
    <n v="1"/>
    <d v="2014-08-15T00:00:00"/>
    <d v="2014-08-15T00:00:00"/>
    <x v="4"/>
    <n v="7499.6467557687502"/>
    <s v="FY14-rRE-cc2950-EE9"/>
    <n v="7499.6467557687502"/>
    <n v="0"/>
  </r>
  <r>
    <x v="9"/>
    <x v="6"/>
    <n v="791"/>
    <n v="2950"/>
    <n v="1996"/>
    <s v=""/>
    <x v="1"/>
    <m/>
    <s v="Attrit 1"/>
    <m/>
    <m/>
    <m/>
    <d v="2014-02-15T00:00:00"/>
    <n v="-15000"/>
    <n v="0"/>
    <n v="-21670.174955527458"/>
    <x v="1"/>
    <m/>
    <m/>
    <m/>
    <m/>
    <m/>
    <x v="1"/>
    <x v="0"/>
    <x v="0"/>
    <n v="-1"/>
    <d v="2014-02-15T00:00:00"/>
    <d v="2014-02-15T00:00:00"/>
    <x v="13"/>
    <n v="-21670.174955527458"/>
    <s v="FY14-rRE-cc2950-EE10"/>
    <n v="-21670.174955527458"/>
    <n v="0"/>
  </r>
  <r>
    <x v="9"/>
    <x v="6"/>
    <n v="791"/>
    <n v="2950"/>
    <n v="1997"/>
    <s v=""/>
    <x v="1"/>
    <m/>
    <s v="Attrit 2"/>
    <m/>
    <m/>
    <m/>
    <d v="2014-05-15T00:00:00"/>
    <n v="-15000"/>
    <n v="0"/>
    <n v="-15624.264074518229"/>
    <x v="1"/>
    <m/>
    <m/>
    <m/>
    <m/>
    <m/>
    <x v="1"/>
    <x v="0"/>
    <x v="0"/>
    <n v="-1"/>
    <d v="2014-05-15T00:00:00"/>
    <d v="2014-05-15T00:00:00"/>
    <x v="5"/>
    <n v="-15624.264074518229"/>
    <s v="FY14-rRE-cc2950-EE11"/>
    <n v="-15624.264074518229"/>
    <n v="0"/>
  </r>
  <r>
    <x v="9"/>
    <x v="6"/>
    <n v="791"/>
    <n v="2950"/>
    <n v="1998"/>
    <s v=""/>
    <x v="1"/>
    <m/>
    <s v="Attrit 3"/>
    <m/>
    <m/>
    <m/>
    <d v="2014-07-15T00:00:00"/>
    <n v="-15000"/>
    <n v="0"/>
    <n v="-11480.437515624264"/>
    <x v="1"/>
    <m/>
    <m/>
    <m/>
    <m/>
    <m/>
    <x v="1"/>
    <x v="0"/>
    <x v="0"/>
    <n v="-1"/>
    <d v="2014-07-15T00:00:00"/>
    <d v="2014-07-15T00:00:00"/>
    <x v="7"/>
    <n v="-11480.437515624264"/>
    <s v="FY14-rRE-cc2950-EE12"/>
    <n v="-11480.437515624264"/>
    <n v="0"/>
  </r>
  <r>
    <x v="9"/>
    <x v="6"/>
    <n v="791"/>
    <n v="2950"/>
    <n v="1999"/>
    <s v=""/>
    <x v="1"/>
    <m/>
    <s v="Attrit 4"/>
    <m/>
    <m/>
    <m/>
    <d v="2014-09-15T00:00:00"/>
    <n v="-15000"/>
    <n v="0"/>
    <n v="-7268.6793737976122"/>
    <x v="1"/>
    <m/>
    <m/>
    <m/>
    <m/>
    <m/>
    <x v="1"/>
    <x v="0"/>
    <x v="0"/>
    <n v="-1"/>
    <d v="2014-09-15T00:00:00"/>
    <d v="2014-09-15T00:00:00"/>
    <x v="10"/>
    <n v="-7268.6793737976122"/>
    <s v="FY14-rRE-cc2950-EE13"/>
    <n v="-7268.6793737976122"/>
    <n v="0"/>
  </r>
  <r>
    <x v="9"/>
    <x v="6"/>
    <n v="791"/>
    <n v="2950"/>
    <n v="2000"/>
    <s v=""/>
    <x v="1"/>
    <m/>
    <s v="Attrit 5"/>
    <m/>
    <m/>
    <m/>
    <d v="2014-11-15T00:00:00"/>
    <n v="-15000"/>
    <n v="0"/>
    <n v="-3124.8528149036465"/>
    <x v="1"/>
    <m/>
    <m/>
    <m/>
    <m/>
    <m/>
    <x v="1"/>
    <x v="0"/>
    <x v="0"/>
    <n v="-1"/>
    <d v="2014-11-15T00:00:00"/>
    <d v="2014-11-15T00:00:00"/>
    <x v="14"/>
    <n v="-3124.8528149036465"/>
    <s v="FY14-rRE-cc2950-EE14"/>
    <n v="-3124.8528149036465"/>
    <n v="0"/>
  </r>
  <r>
    <x v="2"/>
    <x v="7"/>
    <n v="797"/>
    <n v="2053"/>
    <n v="1697"/>
    <s v="A14-797-2053-1697"/>
    <x v="2"/>
    <m/>
    <s v="Andras Kozell, change from Tech to Eng"/>
    <m/>
    <m/>
    <m/>
    <d v="2014-03-15T00:00:00"/>
    <n v="4800000"/>
    <n v="0"/>
    <n v="21253.661722289136"/>
    <x v="1"/>
    <m/>
    <n v="2053"/>
    <s v="Andras Kozell"/>
    <m/>
    <s v="Add as Engineer"/>
    <x v="0"/>
    <x v="0"/>
    <x v="1"/>
    <n v="1"/>
    <d v="2014-03-15T00:00:00"/>
    <d v="2014-03-15T00:00:00"/>
    <x v="3"/>
    <n v="21253.661722289136"/>
    <s v="FY14-rHH-cc2053-EE1"/>
    <n v="21253.661722289136"/>
    <n v="0"/>
  </r>
  <r>
    <x v="2"/>
    <x v="7"/>
    <n v="797"/>
    <n v="2053"/>
    <n v="1294"/>
    <s v="A13-797-2053-1294"/>
    <x v="5"/>
    <m/>
    <s v="Returning maternity leave"/>
    <s v="HW Test"/>
    <s v="Engineer/PE"/>
    <m/>
    <d v="2013-10-15T00:00:00"/>
    <n v="4900000"/>
    <n v="0"/>
    <n v="27213.755720442528"/>
    <x v="0"/>
    <m/>
    <n v="2053"/>
    <s v="Zeng Éva"/>
    <d v="2013-10-15T00:00:00"/>
    <s v="Committed"/>
    <x v="0"/>
    <x v="0"/>
    <x v="1"/>
    <n v="1"/>
    <d v="2013-10-15T00:00:00"/>
    <d v="2013-10-15T00:00:00"/>
    <x v="0"/>
    <n v="27213.755720442528"/>
    <s v="FY14-rHH-cc2053-EE2"/>
    <n v="27213.755720442528"/>
    <n v="0"/>
  </r>
  <r>
    <x v="2"/>
    <x v="7"/>
    <n v="797"/>
    <n v="2053"/>
    <n v="1649"/>
    <s v="SB14-797-2053-1649"/>
    <x v="3"/>
    <m/>
    <s v="Adam Kiraly (Software Engineer/Metrology) "/>
    <s v="SW Other"/>
    <s v="Engineer/PE"/>
    <m/>
    <d v="2014-01-15T00:00:00"/>
    <n v="4800000"/>
    <n v="0"/>
    <n v="25562.823377323704"/>
    <x v="1"/>
    <m/>
    <n v="2053"/>
    <s v="Adam Kiraly (Software Engineer/Metrology) "/>
    <d v="2014-02-01T00:00:00"/>
    <s v="Intern to Full-time for 2014 atrrition"/>
    <x v="0"/>
    <x v="0"/>
    <x v="1"/>
    <n v="1"/>
    <d v="2014-02-01T00:00:00"/>
    <d v="2014-02-01T00:00:00"/>
    <x v="13"/>
    <n v="24321.200527567984"/>
    <s v="FY14-rHH-cc2053-EE3"/>
    <n v="24321.200527567984"/>
    <n v="0"/>
  </r>
  <r>
    <x v="2"/>
    <x v="7"/>
    <n v="797"/>
    <n v="2053"/>
    <n v="1647"/>
    <s v="SB14-797-2053-1647"/>
    <x v="3"/>
    <m/>
    <s v="Atila3 Toth (Test Engineer) "/>
    <s v="HW Test"/>
    <s v="Engineer/PE"/>
    <m/>
    <d v="2014-02-15T00:00:00"/>
    <n v="4800000"/>
    <n v="0"/>
    <n v="23298.687592475035"/>
    <x v="1"/>
    <m/>
    <n v="2053"/>
    <s v="Atila3 Toth (Test Engineer) "/>
    <d v="2014-02-01T00:00:00"/>
    <s v="Intern to Full-time for 2014 atrrition"/>
    <x v="0"/>
    <x v="0"/>
    <x v="1"/>
    <n v="1"/>
    <d v="2014-02-01T00:00:00"/>
    <d v="2014-02-01T00:00:00"/>
    <x v="13"/>
    <n v="24321.200527567984"/>
    <s v="FY14-rHH-cc2053-EE4"/>
    <n v="24321.200527567984"/>
    <n v="0"/>
  </r>
  <r>
    <x v="2"/>
    <x v="7"/>
    <n v="797"/>
    <n v="2053"/>
    <n v="1648"/>
    <s v="SB14-797-2053-1648"/>
    <x v="3"/>
    <m/>
    <s v="Levente Kertesz (Test Engineer) "/>
    <s v="HW Test"/>
    <s v="Engineer/PE"/>
    <m/>
    <d v="2014-02-15T00:00:00"/>
    <n v="4800000"/>
    <n v="0"/>
    <n v="23298.687592475035"/>
    <x v="1"/>
    <m/>
    <n v="2053"/>
    <s v="Levente Kertesz (Test Engineer) "/>
    <d v="2014-02-01T00:00:00"/>
    <s v="Intern to Full-time for 2014 atrrition"/>
    <x v="0"/>
    <x v="0"/>
    <x v="1"/>
    <n v="1"/>
    <d v="2014-02-01T00:00:00"/>
    <d v="2014-02-01T00:00:00"/>
    <x v="13"/>
    <n v="24321.200527567984"/>
    <s v="FY14-rHH-cc2053-EE5"/>
    <n v="24321.200527567984"/>
    <n v="0"/>
  </r>
  <r>
    <x v="2"/>
    <x v="7"/>
    <n v="797"/>
    <n v="2053"/>
    <n v="1693"/>
    <s v=""/>
    <x v="1"/>
    <m/>
    <m/>
    <m/>
    <m/>
    <m/>
    <d v="2014-03-15T00:00:00"/>
    <n v="-4800000"/>
    <n v="0"/>
    <n v="-21253.661722289136"/>
    <x v="1"/>
    <m/>
    <m/>
    <m/>
    <m/>
    <m/>
    <x v="1"/>
    <x v="0"/>
    <x v="0"/>
    <n v="-1"/>
    <d v="2014-03-15T00:00:00"/>
    <d v="2014-03-15T00:00:00"/>
    <x v="3"/>
    <n v="-21253.661722289136"/>
    <s v="FY14-rHH-cc2053-EE6"/>
    <n v="-21253.661722289136"/>
    <n v="0"/>
  </r>
  <r>
    <x v="2"/>
    <x v="7"/>
    <n v="797"/>
    <n v="2053"/>
    <n v="1694"/>
    <s v=""/>
    <x v="1"/>
    <m/>
    <m/>
    <m/>
    <m/>
    <m/>
    <d v="2014-10-15T00:00:00"/>
    <n v="-4800000"/>
    <n v="0"/>
    <n v="-5623.8211430112151"/>
    <x v="1"/>
    <m/>
    <m/>
    <m/>
    <m/>
    <m/>
    <x v="1"/>
    <x v="0"/>
    <x v="0"/>
    <n v="-1"/>
    <d v="2014-10-15T00:00:00"/>
    <d v="2014-10-15T00:00:00"/>
    <x v="11"/>
    <n v="-5623.8211430112151"/>
    <s v="FY14-rHH-cc2053-EE7"/>
    <n v="-5623.8211430112151"/>
    <n v="0"/>
  </r>
  <r>
    <x v="2"/>
    <x v="7"/>
    <n v="797"/>
    <n v="2053"/>
    <n v="1695"/>
    <s v=""/>
    <x v="1"/>
    <m/>
    <m/>
    <m/>
    <m/>
    <m/>
    <d v="2014-12-15T00:00:00"/>
    <n v="-4800000"/>
    <n v="0"/>
    <n v="-1168.5862115347979"/>
    <x v="1"/>
    <m/>
    <m/>
    <m/>
    <m/>
    <m/>
    <x v="1"/>
    <x v="0"/>
    <x v="0"/>
    <n v="-1"/>
    <d v="2014-12-15T00:00:00"/>
    <d v="2014-12-15T00:00:00"/>
    <x v="12"/>
    <n v="-1168.5862115347979"/>
    <s v="FY14-rHH-cc2053-EE8"/>
    <n v="-1168.5862115347979"/>
    <n v="0"/>
  </r>
  <r>
    <x v="2"/>
    <x v="7"/>
    <n v="797"/>
    <n v="2053"/>
    <n v="1696"/>
    <s v=""/>
    <x v="0"/>
    <m/>
    <s v="Andras Kozell, change from Tech to Eng"/>
    <m/>
    <m/>
    <m/>
    <d v="2014-03-15T00:00:00"/>
    <n v="-2418000"/>
    <n v="0"/>
    <n v="-10706.532092603153"/>
    <x v="1"/>
    <m/>
    <n v="2053"/>
    <s v="Andras Kozell"/>
    <m/>
    <s v="Attrition as Tech"/>
    <x v="0"/>
    <x v="0"/>
    <x v="0"/>
    <n v="-1"/>
    <d v="2014-03-15T00:00:00"/>
    <d v="2014-03-15T00:00:00"/>
    <x v="3"/>
    <n v="-10706.532092603153"/>
    <s v="FY14-rHH-cc2053-EE9"/>
    <n v="-10706.532092603153"/>
    <n v="0"/>
  </r>
  <r>
    <x v="16"/>
    <x v="8"/>
    <s v=""/>
    <m/>
    <m/>
    <s v=""/>
    <x v="6"/>
    <m/>
    <m/>
    <m/>
    <m/>
    <m/>
    <m/>
    <m/>
    <n v="0"/>
    <n v="0"/>
    <x v="2"/>
    <m/>
    <m/>
    <m/>
    <m/>
    <m/>
    <x v="2"/>
    <x v="0"/>
    <x v="2"/>
    <n v="0"/>
    <s v=""/>
    <s v=""/>
    <x v="15"/>
    <n v="0"/>
    <e v="#N/A"/>
    <n v="0"/>
    <n v="0"/>
  </r>
  <r>
    <x v="16"/>
    <x v="8"/>
    <s v=""/>
    <m/>
    <m/>
    <s v=""/>
    <x v="6"/>
    <m/>
    <m/>
    <m/>
    <m/>
    <m/>
    <m/>
    <m/>
    <n v="0"/>
    <n v="0"/>
    <x v="2"/>
    <m/>
    <m/>
    <m/>
    <m/>
    <m/>
    <x v="2"/>
    <x v="0"/>
    <x v="2"/>
    <n v="0"/>
    <s v=""/>
    <s v=""/>
    <x v="15"/>
    <n v="0"/>
    <e v="#N/A"/>
    <n v="0"/>
    <n v="0"/>
  </r>
  <r>
    <x v="16"/>
    <x v="8"/>
    <s v=""/>
    <m/>
    <m/>
    <s v=""/>
    <x v="6"/>
    <m/>
    <m/>
    <m/>
    <m/>
    <m/>
    <m/>
    <m/>
    <n v="0"/>
    <n v="0"/>
    <x v="2"/>
    <m/>
    <m/>
    <m/>
    <m/>
    <m/>
    <x v="2"/>
    <x v="0"/>
    <x v="2"/>
    <n v="0"/>
    <s v=""/>
    <s v=""/>
    <x v="15"/>
    <n v="0"/>
    <e v="#N/A"/>
    <n v="0"/>
    <n v="0"/>
  </r>
  <r>
    <x v="16"/>
    <x v="8"/>
    <s v=""/>
    <m/>
    <m/>
    <s v=""/>
    <x v="6"/>
    <m/>
    <m/>
    <m/>
    <m/>
    <m/>
    <m/>
    <m/>
    <n v="0"/>
    <n v="0"/>
    <x v="2"/>
    <m/>
    <m/>
    <m/>
    <m/>
    <m/>
    <x v="2"/>
    <x v="0"/>
    <x v="2"/>
    <n v="0"/>
    <s v=""/>
    <s v=""/>
    <x v="15"/>
    <n v="0"/>
    <e v="#N/A"/>
    <n v="0"/>
    <n v="0"/>
  </r>
  <r>
    <x v="16"/>
    <x v="8"/>
    <s v=""/>
    <m/>
    <m/>
    <s v=""/>
    <x v="6"/>
    <m/>
    <m/>
    <m/>
    <m/>
    <m/>
    <m/>
    <m/>
    <n v="0"/>
    <n v="0"/>
    <x v="2"/>
    <m/>
    <m/>
    <m/>
    <m/>
    <m/>
    <x v="2"/>
    <x v="0"/>
    <x v="2"/>
    <n v="0"/>
    <s v=""/>
    <s v=""/>
    <x v="15"/>
    <n v="0"/>
    <e v="#N/A"/>
    <n v="0"/>
    <n v="0"/>
  </r>
  <r>
    <x v="16"/>
    <x v="8"/>
    <s v=""/>
    <m/>
    <m/>
    <s v=""/>
    <x v="6"/>
    <m/>
    <m/>
    <m/>
    <m/>
    <m/>
    <m/>
    <m/>
    <n v="0"/>
    <n v="0"/>
    <x v="2"/>
    <m/>
    <m/>
    <m/>
    <m/>
    <m/>
    <x v="2"/>
    <x v="0"/>
    <x v="2"/>
    <n v="0"/>
    <s v=""/>
    <s v=""/>
    <x v="15"/>
    <n v="0"/>
    <e v="#N/A"/>
    <n v="0"/>
    <n v="0"/>
  </r>
  <r>
    <x v="16"/>
    <x v="8"/>
    <s v=""/>
    <m/>
    <m/>
    <s v=""/>
    <x v="6"/>
    <m/>
    <m/>
    <m/>
    <m/>
    <m/>
    <m/>
    <m/>
    <n v="0"/>
    <n v="0"/>
    <x v="2"/>
    <m/>
    <m/>
    <m/>
    <m/>
    <m/>
    <x v="2"/>
    <x v="0"/>
    <x v="2"/>
    <n v="0"/>
    <s v=""/>
    <s v=""/>
    <x v="15"/>
    <n v="0"/>
    <e v="#N/A"/>
    <n v="0"/>
    <n v="0"/>
  </r>
  <r>
    <x v="16"/>
    <x v="8"/>
    <s v=""/>
    <m/>
    <m/>
    <s v=""/>
    <x v="6"/>
    <m/>
    <m/>
    <m/>
    <m/>
    <m/>
    <m/>
    <m/>
    <n v="0"/>
    <n v="0"/>
    <x v="2"/>
    <m/>
    <m/>
    <m/>
    <m/>
    <m/>
    <x v="2"/>
    <x v="0"/>
    <x v="2"/>
    <n v="0"/>
    <s v=""/>
    <s v=""/>
    <x v="15"/>
    <n v="0"/>
    <e v="#N/A"/>
    <n v="0"/>
    <n v="0"/>
  </r>
  <r>
    <x v="16"/>
    <x v="8"/>
    <s v=""/>
    <m/>
    <m/>
    <s v=""/>
    <x v="6"/>
    <m/>
    <m/>
    <m/>
    <m/>
    <m/>
    <m/>
    <m/>
    <n v="0"/>
    <n v="0"/>
    <x v="2"/>
    <m/>
    <m/>
    <m/>
    <m/>
    <m/>
    <x v="2"/>
    <x v="0"/>
    <x v="2"/>
    <n v="0"/>
    <s v=""/>
    <s v=""/>
    <x v="15"/>
    <n v="0"/>
    <e v="#N/A"/>
    <n v="0"/>
    <n v="0"/>
  </r>
  <r>
    <x v="16"/>
    <x v="8"/>
    <s v=""/>
    <m/>
    <m/>
    <s v=""/>
    <x v="6"/>
    <m/>
    <m/>
    <m/>
    <m/>
    <m/>
    <m/>
    <m/>
    <n v="0"/>
    <n v="0"/>
    <x v="2"/>
    <m/>
    <m/>
    <m/>
    <m/>
    <m/>
    <x v="2"/>
    <x v="0"/>
    <x v="2"/>
    <n v="0"/>
    <s v=""/>
    <s v=""/>
    <x v="15"/>
    <n v="0"/>
    <e v="#N/A"/>
    <n v="0"/>
    <n v="0"/>
  </r>
  <r>
    <x v="16"/>
    <x v="8"/>
    <s v=""/>
    <m/>
    <m/>
    <s v=""/>
    <x v="6"/>
    <m/>
    <m/>
    <m/>
    <m/>
    <m/>
    <m/>
    <m/>
    <n v="0"/>
    <n v="0"/>
    <x v="2"/>
    <m/>
    <m/>
    <m/>
    <m/>
    <m/>
    <x v="2"/>
    <x v="0"/>
    <x v="2"/>
    <n v="0"/>
    <s v=""/>
    <s v=""/>
    <x v="15"/>
    <n v="0"/>
    <e v="#N/A"/>
    <n v="0"/>
    <n v="0"/>
  </r>
  <r>
    <x v="16"/>
    <x v="8"/>
    <s v=""/>
    <m/>
    <m/>
    <s v=""/>
    <x v="6"/>
    <m/>
    <m/>
    <m/>
    <m/>
    <m/>
    <m/>
    <m/>
    <n v="0"/>
    <n v="0"/>
    <x v="2"/>
    <m/>
    <m/>
    <m/>
    <m/>
    <m/>
    <x v="2"/>
    <x v="0"/>
    <x v="2"/>
    <n v="0"/>
    <s v=""/>
    <s v=""/>
    <x v="15"/>
    <n v="0"/>
    <e v="#N/A"/>
    <n v="0"/>
    <n v="0"/>
  </r>
  <r>
    <x v="16"/>
    <x v="8"/>
    <s v=""/>
    <m/>
    <m/>
    <s v=""/>
    <x v="6"/>
    <m/>
    <m/>
    <m/>
    <m/>
    <m/>
    <m/>
    <m/>
    <n v="0"/>
    <n v="0"/>
    <x v="2"/>
    <m/>
    <m/>
    <m/>
    <m/>
    <m/>
    <x v="2"/>
    <x v="0"/>
    <x v="2"/>
    <n v="0"/>
    <s v=""/>
    <s v=""/>
    <x v="15"/>
    <n v="0"/>
    <e v="#N/A"/>
    <n v="0"/>
    <n v="0"/>
  </r>
  <r>
    <x v="16"/>
    <x v="8"/>
    <s v=""/>
    <m/>
    <m/>
    <s v=""/>
    <x v="6"/>
    <m/>
    <m/>
    <m/>
    <m/>
    <m/>
    <m/>
    <m/>
    <n v="0"/>
    <n v="0"/>
    <x v="2"/>
    <m/>
    <m/>
    <m/>
    <m/>
    <m/>
    <x v="2"/>
    <x v="0"/>
    <x v="2"/>
    <n v="0"/>
    <s v=""/>
    <s v=""/>
    <x v="15"/>
    <n v="0"/>
    <e v="#N/A"/>
    <n v="0"/>
    <n v="0"/>
  </r>
  <r>
    <x v="16"/>
    <x v="8"/>
    <s v=""/>
    <m/>
    <m/>
    <s v=""/>
    <x v="6"/>
    <m/>
    <m/>
    <m/>
    <m/>
    <m/>
    <m/>
    <m/>
    <n v="0"/>
    <n v="0"/>
    <x v="2"/>
    <m/>
    <m/>
    <m/>
    <m/>
    <m/>
    <x v="2"/>
    <x v="0"/>
    <x v="2"/>
    <n v="0"/>
    <s v=""/>
    <s v=""/>
    <x v="15"/>
    <n v="0"/>
    <e v="#N/A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CAC81C-E7C2-4661-BEC7-4AACFADCA955}" name="PivotTable1" cacheId="0" applyNumberFormats="0" applyBorderFormats="0" applyFontFormats="0" applyPatternFormats="0" applyAlignmentFormats="0" applyWidthHeightFormats="1" dataCaption="Values" tag=" +[@$A@_!%]" updatedVersion="8" minRefreshableVersion="3" itemPrintTitles="1" createdVersion="4" indent="0" compact="0" compactData="0" gridDropZones="1" multipleFieldFilters="0">
  <location ref="A295:Q299" firstHeaderRow="1" firstDataRow="4" firstDataCol="1" rowPageCount="2" colPageCount="1"/>
  <pivotFields count="33">
    <pivotField compact="0" outline="0" showAll="0" sortType="ascending">
      <items count="21">
        <item x="7"/>
        <item x="1"/>
        <item x="10"/>
        <item x="4"/>
        <item m="1" x="18"/>
        <item x="0"/>
        <item x="15"/>
        <item x="9"/>
        <item m="1" x="17"/>
        <item x="8"/>
        <item x="5"/>
        <item m="1" x="19"/>
        <item x="6"/>
        <item x="2"/>
        <item x="11"/>
        <item x="12"/>
        <item x="13"/>
        <item x="3"/>
        <item x="14"/>
        <item x="16"/>
        <item t="default"/>
      </items>
    </pivotField>
    <pivotField compact="0" outline="0" showAll="0">
      <items count="11">
        <item x="0"/>
        <item x="3"/>
        <item x="2"/>
        <item x="5"/>
        <item x="1"/>
        <item x="7"/>
        <item x="6"/>
        <item x="8"/>
        <item m="1" x="9"/>
        <item x="4"/>
        <item t="default"/>
      </items>
    </pivotField>
    <pivotField compact="0" outline="0" showAll="0" defaultSubtotal="0"/>
    <pivotField compact="0" outline="0" showAll="0"/>
    <pivotField compact="0" outline="0" showAll="0"/>
    <pivotField compact="0" outline="0" showAll="0"/>
    <pivotField compact="0" outline="0" multipleItemSelectionAllowed="1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1" outline="0" showAll="0"/>
    <pivotField compact="0" outline="0" showAll="0"/>
    <pivotField axis="axisPage" compact="0" outline="0" multipleItemSelectionAllowed="1" showAll="0" defaultSubtotal="0">
      <items count="3">
        <item x="2"/>
        <item x="0"/>
        <item x="1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axis="axisCol" compact="0" outline="0" multipleItemSelectionAllowed="1" showAll="0">
      <items count="4">
        <item x="1"/>
        <item x="0"/>
        <item h="1" x="2"/>
        <item t="default"/>
      </items>
    </pivotField>
    <pivotField axis="axisPage" compact="0" outline="0" multipleItemSelectionAllowed="1" showAll="0" defaultSubtotal="0">
      <items count="2">
        <item x="0"/>
        <item m="1" x="1"/>
      </items>
    </pivotField>
    <pivotField axis="axisCol" compact="0" outline="0" showAll="0">
      <items count="4">
        <item n="Attrit" x="0"/>
        <item n="Add" x="1"/>
        <item x="2"/>
        <item t="default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axis="axisCol" compact="0" outline="0" showAll="0">
      <items count="17">
        <item sd="0" x="0"/>
        <item sd="0" x="1"/>
        <item sd="0" x="6"/>
        <item sd="0" x="8"/>
        <item sd="0" x="13"/>
        <item sd="0" x="3"/>
        <item sd="0" x="2"/>
        <item sd="0" x="7"/>
        <item sd="0" x="9"/>
        <item sd="0" x="5"/>
        <item sd="0" x="4"/>
        <item sd="0" x="10"/>
        <item sd="0" x="11"/>
        <item sd="0" x="14"/>
        <item sd="0" x="12"/>
        <item sd="0" x="15"/>
        <item t="default"/>
      </items>
    </pivotField>
    <pivotField compact="0" numFmtId="168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</pivotFields>
  <rowItems count="1">
    <i/>
  </rowItems>
  <colFields count="3">
    <field x="28"/>
    <field x="24"/>
    <field x="22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2">
    <pageField fld="23" hier="-1"/>
    <pageField fld="16" hier="-1"/>
  </pageFields>
  <dataFields count="1">
    <dataField name="Sum of Prob" fld="25" baseField="0" baseItem="0"/>
  </dataFields>
  <formats count="23">
    <format dxfId="35">
      <pivotArea type="all" dataOnly="0" outline="0" fieldPosition="0"/>
    </format>
    <format dxfId="36">
      <pivotArea outline="0" collapsedLevelsAreSubtotals="1" fieldPosition="0"/>
    </format>
    <format dxfId="37">
      <pivotArea type="all" dataOnly="0" outline="0" fieldPosition="0"/>
    </format>
    <format dxfId="38">
      <pivotArea type="all" dataOnly="0" outline="0" fieldPosition="0"/>
    </format>
    <format dxfId="39">
      <pivotArea dataOnly="0" labelOnly="1" outline="0" fieldPosition="0">
        <references count="2">
          <reference field="24" count="0"/>
          <reference field="28" count="1" selected="0">
            <x v="0"/>
          </reference>
        </references>
      </pivotArea>
    </format>
    <format dxfId="40">
      <pivotArea dataOnly="0" labelOnly="1" outline="0" fieldPosition="0">
        <references count="2">
          <reference field="24" count="0"/>
          <reference field="28" count="1" selected="0">
            <x v="1"/>
          </reference>
        </references>
      </pivotArea>
    </format>
    <format dxfId="41">
      <pivotArea dataOnly="0" labelOnly="1" outline="0" fieldPosition="0">
        <references count="2">
          <reference field="24" count="0"/>
          <reference field="28" count="1" selected="0">
            <x v="2"/>
          </reference>
        </references>
      </pivotArea>
    </format>
    <format dxfId="42">
      <pivotArea dataOnly="0" labelOnly="1" outline="0" fieldPosition="0">
        <references count="2">
          <reference field="24" count="1">
            <x v="1"/>
          </reference>
          <reference field="28" count="1" selected="0">
            <x v="3"/>
          </reference>
        </references>
      </pivotArea>
    </format>
    <format dxfId="43">
      <pivotArea dataOnly="0" labelOnly="1" grandCol="1" outline="0" fieldPosition="0"/>
    </format>
    <format dxfId="44">
      <pivotArea dataOnly="0" labelOnly="1" outline="0" fieldPosition="0">
        <references count="2">
          <reference field="24" count="1" defaultSubtotal="1">
            <x v="0"/>
          </reference>
          <reference field="28" count="1" selected="0">
            <x v="0"/>
          </reference>
        </references>
      </pivotArea>
    </format>
    <format dxfId="45">
      <pivotArea dataOnly="0" labelOnly="1" outline="0" fieldPosition="0">
        <references count="2">
          <reference field="24" count="1" defaultSubtotal="1">
            <x v="1"/>
          </reference>
          <reference field="28" count="1" selected="0">
            <x v="0"/>
          </reference>
        </references>
      </pivotArea>
    </format>
    <format dxfId="46">
      <pivotArea dataOnly="0" labelOnly="1" outline="0" fieldPosition="0">
        <references count="2">
          <reference field="24" count="1" defaultSubtotal="1">
            <x v="0"/>
          </reference>
          <reference field="28" count="1" selected="0">
            <x v="1"/>
          </reference>
        </references>
      </pivotArea>
    </format>
    <format dxfId="47">
      <pivotArea dataOnly="0" labelOnly="1" outline="0" fieldPosition="0">
        <references count="2">
          <reference field="24" count="1" defaultSubtotal="1">
            <x v="1"/>
          </reference>
          <reference field="28" count="1" selected="0">
            <x v="1"/>
          </reference>
        </references>
      </pivotArea>
    </format>
    <format dxfId="48">
      <pivotArea dataOnly="0" labelOnly="1" outline="0" fieldPosition="0">
        <references count="2">
          <reference field="24" count="1" defaultSubtotal="1">
            <x v="0"/>
          </reference>
          <reference field="28" count="1" selected="0">
            <x v="2"/>
          </reference>
        </references>
      </pivotArea>
    </format>
    <format dxfId="49">
      <pivotArea dataOnly="0" labelOnly="1" outline="0" fieldPosition="0">
        <references count="2">
          <reference field="24" count="1" defaultSubtotal="1">
            <x v="1"/>
          </reference>
          <reference field="28" count="1" selected="0">
            <x v="2"/>
          </reference>
        </references>
      </pivotArea>
    </format>
    <format dxfId="50">
      <pivotArea dataOnly="0" labelOnly="1" outline="0" fieldPosition="0">
        <references count="2">
          <reference field="24" count="1" defaultSubtotal="1">
            <x v="1"/>
          </reference>
          <reference field="28" count="1" selected="0">
            <x v="3"/>
          </reference>
        </references>
      </pivotArea>
    </format>
    <format dxfId="51">
      <pivotArea dataOnly="0" labelOnly="1" outline="0" fieldPosition="0">
        <references count="3">
          <reference field="22" count="0"/>
          <reference field="24" count="1" selected="0">
            <x v="0"/>
          </reference>
          <reference field="28" count="1" selected="0">
            <x v="0"/>
          </reference>
        </references>
      </pivotArea>
    </format>
    <format dxfId="52">
      <pivotArea dataOnly="0" labelOnly="1" outline="0" fieldPosition="0">
        <references count="3">
          <reference field="22" count="0"/>
          <reference field="24" count="1" selected="0">
            <x v="1"/>
          </reference>
          <reference field="28" count="1" selected="0">
            <x v="0"/>
          </reference>
        </references>
      </pivotArea>
    </format>
    <format dxfId="53">
      <pivotArea dataOnly="0" labelOnly="1" outline="0" fieldPosition="0">
        <references count="3">
          <reference field="22" count="1">
            <x v="1"/>
          </reference>
          <reference field="24" count="1" selected="0">
            <x v="0"/>
          </reference>
          <reference field="28" count="1" selected="0">
            <x v="1"/>
          </reference>
        </references>
      </pivotArea>
    </format>
    <format dxfId="54">
      <pivotArea dataOnly="0" labelOnly="1" outline="0" fieldPosition="0">
        <references count="3">
          <reference field="22" count="0"/>
          <reference field="24" count="1" selected="0">
            <x v="1"/>
          </reference>
          <reference field="28" count="1" selected="0">
            <x v="1"/>
          </reference>
        </references>
      </pivotArea>
    </format>
    <format dxfId="55">
      <pivotArea dataOnly="0" labelOnly="1" outline="0" fieldPosition="0">
        <references count="3">
          <reference field="22" count="0"/>
          <reference field="24" count="1" selected="0">
            <x v="0"/>
          </reference>
          <reference field="28" count="1" selected="0">
            <x v="2"/>
          </reference>
        </references>
      </pivotArea>
    </format>
    <format dxfId="56">
      <pivotArea dataOnly="0" labelOnly="1" outline="0" fieldPosition="0">
        <references count="3">
          <reference field="22" count="0"/>
          <reference field="24" count="1" selected="0">
            <x v="1"/>
          </reference>
          <reference field="28" count="1" selected="0">
            <x v="2"/>
          </reference>
        </references>
      </pivotArea>
    </format>
    <format dxfId="57">
      <pivotArea dataOnly="0" labelOnly="1" outline="0" fieldPosition="0">
        <references count="3">
          <reference field="22" count="1">
            <x v="1"/>
          </reference>
          <reference field="24" count="1" selected="0">
            <x v="1"/>
          </reference>
          <reference field="28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96A1E8-F29E-4B58-892A-3650FDF870CA}" name="Roles" displayName="Roles" ref="A40:C45" totalsRowShown="0" headerRowDxfId="34" dataDxfId="33">
  <tableColumns count="3">
    <tableColumn id="1" xr3:uid="{3A15EB4A-CC1A-4669-8C17-9FC317D2FD5C}" name="Role" dataDxfId="32"/>
    <tableColumn id="2" xr3:uid="{3BE72119-80B0-490A-855A-49A72E99255C}" name="Salary" dataDxfId="31"/>
    <tableColumn id="3" xr3:uid="{A52D30D9-EA52-4356-AD6B-CCD6932E2CD5}" name="Hyperion" dataDxfId="3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2517305-2FE0-479A-B1EC-A160AF7623DB}" name="Levels" displayName="Levels" ref="F41:G43" totalsRowShown="0" headerRowDxfId="29" dataDxfId="28">
  <tableColumns count="2">
    <tableColumn id="1" xr3:uid="{3859920B-A27A-4896-B94A-6D0EE81CCCBA}" name="Level" dataDxfId="27"/>
    <tableColumn id="2" xr3:uid="{66BE52AB-FA03-4339-B5DB-674EB2AC7C94}" name="Factor" dataDxfId="26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AE4689-C75E-4220-A874-3919FC7BF3A7}" name="Transactions" displayName="Transactions" ref="A48:E55" totalsRowShown="0" headerRowDxfId="25" dataDxfId="24">
  <autoFilter ref="A48:E55" xr:uid="{AEAE4689-C75E-4220-A874-3919FC7BF3A7}"/>
  <tableColumns count="5">
    <tableColumn id="1" xr3:uid="{1B3EAF75-B642-4473-9C89-2D7567DB62A6}" name="Transaction Types" dataDxfId="23"/>
    <tableColumn id="2" xr3:uid="{FD1AF510-67CF-4509-B38A-9F63106BEF57}" name="Count" dataDxfId="22"/>
    <tableColumn id="3" xr3:uid="{9B191C05-691B-4BEB-9C77-29B50C0A5FD0}" name="Budget impact" dataDxfId="21"/>
    <tableColumn id="5" xr3:uid="{4C5F0FC8-115B-4456-89C2-B70549B60C48}" name="Budget code" dataDxfId="20"/>
    <tableColumn id="6" xr3:uid="{70AC19FB-B7E0-4E19-9439-B26CDE300385}" name="Hyperion" dataDxfId="19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F16A0C2-680C-420B-8984-A7E1CE0D3AB1}" name="Disciplines" displayName="Disciplines" ref="A57:B73" totalsRowShown="0" headerRowDxfId="18" dataDxfId="17">
  <autoFilter ref="A57:B73" xr:uid="{EF16A0C2-680C-420B-8984-A7E1CE0D3AB1}"/>
  <tableColumns count="2">
    <tableColumn id="1" xr3:uid="{7F704487-DBA2-4B15-A019-A751035A0509}" name="Discipline" dataDxfId="16"/>
    <tableColumn id="2" xr3:uid="{4A848AEA-2F17-443D-AAF1-777C330FE47F}" name="System" dataDxfId="15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8D60365-39BC-4990-B203-1627991BF313}" name="Branches" displayName="Branches" ref="A20:E38" totalsRowShown="0" headerRowDxfId="14" dataDxfId="13">
  <sortState xmlns:xlrd2="http://schemas.microsoft.com/office/spreadsheetml/2017/richdata2" ref="A21:E38">
    <sortCondition ref="B11:B29"/>
  </sortState>
  <tableColumns count="5">
    <tableColumn id="1" xr3:uid="{F7A5E783-A341-48FF-9804-426492142BF8}" name="Branch" dataDxfId="12"/>
    <tableColumn id="2" xr3:uid="{4355B4FE-0462-4F81-948D-07D076675222}" name="Weight" dataDxfId="11"/>
    <tableColumn id="3" xr3:uid="{1FB7A9FB-68E2-4835-912E-4A048D519AFB}" name="FX" dataDxfId="10"/>
    <tableColumn id="5" xr3:uid="{F5B5D98E-B953-437B-B3D9-A06691512329}" name="Region" dataDxfId="9"/>
    <tableColumn id="4" xr3:uid="{48A47432-172C-44D5-8565-4DFCE1547630}" name="Hyperion" dataDxfId="8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F0B020-D397-46F3-9D23-B60F8273E87B}" name="FTE" displayName="FTE" ref="G20:H25" totalsRowShown="0" headerRowDxfId="7" dataDxfId="6">
  <tableColumns count="2">
    <tableColumn id="1" xr3:uid="{749F3831-5193-4D5B-94A2-07F42820AFB4}" name="Branch" dataDxfId="5"/>
    <tableColumn id="2" xr3:uid="{8001EEB0-17B1-4A74-9B39-E47046BF2313}" name="FTE" dataDxfId="4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563D1F0-5CFE-4560-A7C5-172C09EDBD25}" name="StartDates" displayName="StartDates" ref="A3:B18" totalsRowShown="0" headerRowDxfId="3" dataDxfId="2">
  <tableColumns count="2">
    <tableColumn id="1" xr3:uid="{85477082-F943-4A22-980B-6806E2A1E742}" name="Start Dates" dataDxfId="1"/>
    <tableColumn id="2" xr3:uid="{F64F27A3-87A9-431D-B4F0-A16B8C51401D}" name="Month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8CA3-5E60-4FC5-B539-1982D8F290F8}">
  <dimension ref="A33:V299"/>
  <sheetViews>
    <sheetView tabSelected="1" topLeftCell="A20" workbookViewId="0">
      <selection activeCell="A31" sqref="A31:XFD39"/>
    </sheetView>
  </sheetViews>
  <sheetFormatPr defaultRowHeight="15" x14ac:dyDescent="0.25"/>
  <sheetData>
    <row r="33" spans="1:22" x14ac:dyDescent="0.25">
      <c r="A33" t="s">
        <v>0</v>
      </c>
      <c r="C33" t="s">
        <v>1</v>
      </c>
      <c r="D33" t="s">
        <v>2</v>
      </c>
      <c r="E33" t="s">
        <v>3</v>
      </c>
      <c r="F33" t="s">
        <v>4</v>
      </c>
      <c r="H33" t="s">
        <v>5</v>
      </c>
      <c r="I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1</v>
      </c>
      <c r="Q33" t="s">
        <v>2</v>
      </c>
      <c r="R33" t="s">
        <v>3</v>
      </c>
      <c r="S33" t="s">
        <v>4</v>
      </c>
      <c r="T33">
        <v>41394</v>
      </c>
      <c r="U33">
        <v>41425</v>
      </c>
      <c r="V33">
        <v>41455</v>
      </c>
    </row>
    <row r="34" spans="1:22" x14ac:dyDescent="0.25">
      <c r="A34" t="s">
        <v>13</v>
      </c>
      <c r="B34" t="s">
        <v>14</v>
      </c>
      <c r="C34">
        <v>-4</v>
      </c>
      <c r="D34">
        <v>-3</v>
      </c>
      <c r="E34">
        <v>-2</v>
      </c>
      <c r="F34">
        <v>-1</v>
      </c>
      <c r="G34" t="s">
        <v>15</v>
      </c>
      <c r="H34">
        <v>1</v>
      </c>
      <c r="I34">
        <v>2</v>
      </c>
      <c r="J34">
        <v>3</v>
      </c>
      <c r="K34">
        <v>4</v>
      </c>
      <c r="L34">
        <v>5</v>
      </c>
      <c r="M34">
        <v>6</v>
      </c>
      <c r="N34">
        <v>7</v>
      </c>
      <c r="O34">
        <v>8</v>
      </c>
      <c r="P34">
        <v>9</v>
      </c>
      <c r="Q34">
        <v>10</v>
      </c>
      <c r="R34">
        <v>11</v>
      </c>
      <c r="S34">
        <v>12</v>
      </c>
      <c r="T34" t="s">
        <v>16</v>
      </c>
      <c r="U34" t="s">
        <v>17</v>
      </c>
      <c r="V34" t="s">
        <v>18</v>
      </c>
    </row>
    <row r="35" spans="1:22" x14ac:dyDescent="0.25">
      <c r="C35">
        <v>1359.5</v>
      </c>
      <c r="D35">
        <v>1359.5</v>
      </c>
      <c r="E35">
        <v>1359.5</v>
      </c>
      <c r="F35">
        <v>1359.5</v>
      </c>
      <c r="G35">
        <v>1359.5</v>
      </c>
      <c r="H35">
        <v>1359.5</v>
      </c>
      <c r="I35">
        <v>1359.5</v>
      </c>
      <c r="J35">
        <v>1359.5</v>
      </c>
      <c r="K35">
        <v>1359.5</v>
      </c>
      <c r="L35">
        <v>1359.5</v>
      </c>
      <c r="M35">
        <v>1359.5</v>
      </c>
      <c r="N35">
        <v>1359.5</v>
      </c>
      <c r="O35">
        <v>1359.5</v>
      </c>
      <c r="P35">
        <v>1359.5</v>
      </c>
      <c r="Q35">
        <v>1359.5</v>
      </c>
      <c r="R35">
        <v>1359.5</v>
      </c>
      <c r="S35">
        <v>1359.5</v>
      </c>
      <c r="T35">
        <v>0</v>
      </c>
      <c r="U35">
        <v>1369.5</v>
      </c>
      <c r="V35">
        <v>10</v>
      </c>
    </row>
    <row r="36" spans="1:22" x14ac:dyDescent="0.25">
      <c r="C36">
        <v>156</v>
      </c>
      <c r="D36">
        <v>156</v>
      </c>
      <c r="E36">
        <v>156</v>
      </c>
      <c r="F36">
        <v>156</v>
      </c>
      <c r="G36">
        <v>156</v>
      </c>
      <c r="H36">
        <v>156</v>
      </c>
      <c r="I36">
        <v>156</v>
      </c>
      <c r="J36">
        <v>156</v>
      </c>
      <c r="K36">
        <v>156</v>
      </c>
      <c r="L36">
        <v>156</v>
      </c>
      <c r="M36">
        <v>156</v>
      </c>
      <c r="N36">
        <v>156</v>
      </c>
      <c r="O36">
        <v>156</v>
      </c>
      <c r="P36">
        <v>156</v>
      </c>
      <c r="Q36">
        <v>156</v>
      </c>
      <c r="R36">
        <v>156</v>
      </c>
      <c r="S36">
        <v>156</v>
      </c>
      <c r="T36">
        <v>0</v>
      </c>
      <c r="U36">
        <v>155</v>
      </c>
      <c r="V36">
        <v>-1</v>
      </c>
    </row>
    <row r="37" spans="1:22" x14ac:dyDescent="0.25">
      <c r="C37">
        <v>103</v>
      </c>
      <c r="D37">
        <v>103</v>
      </c>
      <c r="E37">
        <v>103</v>
      </c>
      <c r="F37">
        <v>103</v>
      </c>
      <c r="G37">
        <v>103</v>
      </c>
      <c r="H37">
        <v>103</v>
      </c>
      <c r="I37">
        <v>103</v>
      </c>
      <c r="J37">
        <v>103</v>
      </c>
      <c r="K37">
        <v>103</v>
      </c>
      <c r="L37">
        <v>103</v>
      </c>
      <c r="M37">
        <v>103</v>
      </c>
      <c r="N37">
        <v>103</v>
      </c>
      <c r="O37">
        <v>103</v>
      </c>
      <c r="P37">
        <v>103</v>
      </c>
      <c r="Q37">
        <v>103</v>
      </c>
      <c r="R37">
        <v>103</v>
      </c>
      <c r="S37">
        <v>103</v>
      </c>
      <c r="T37">
        <v>0</v>
      </c>
      <c r="U37">
        <v>102</v>
      </c>
      <c r="V37">
        <v>-1</v>
      </c>
    </row>
    <row r="38" spans="1:22" x14ac:dyDescent="0.25">
      <c r="C38">
        <v>110</v>
      </c>
      <c r="D38">
        <v>110</v>
      </c>
      <c r="E38">
        <v>110</v>
      </c>
      <c r="F38">
        <v>110</v>
      </c>
      <c r="G38">
        <v>110</v>
      </c>
      <c r="H38">
        <v>110</v>
      </c>
      <c r="I38">
        <v>110</v>
      </c>
      <c r="J38">
        <v>110</v>
      </c>
      <c r="K38">
        <v>110</v>
      </c>
      <c r="L38">
        <v>110</v>
      </c>
      <c r="M38">
        <v>110</v>
      </c>
      <c r="N38">
        <v>110</v>
      </c>
      <c r="O38">
        <v>110</v>
      </c>
      <c r="P38">
        <v>110</v>
      </c>
      <c r="Q38">
        <v>110</v>
      </c>
      <c r="R38">
        <v>110</v>
      </c>
      <c r="S38">
        <v>110</v>
      </c>
      <c r="T38">
        <v>0</v>
      </c>
      <c r="U38">
        <v>115</v>
      </c>
      <c r="V38">
        <v>5</v>
      </c>
    </row>
    <row r="39" spans="1:22" x14ac:dyDescent="0.25">
      <c r="C39">
        <v>91</v>
      </c>
      <c r="D39">
        <v>91</v>
      </c>
      <c r="E39">
        <v>91</v>
      </c>
      <c r="F39">
        <v>91</v>
      </c>
      <c r="G39">
        <v>91</v>
      </c>
      <c r="H39">
        <v>91</v>
      </c>
      <c r="I39">
        <v>91</v>
      </c>
      <c r="J39">
        <v>91</v>
      </c>
      <c r="K39">
        <v>91</v>
      </c>
      <c r="L39">
        <v>91</v>
      </c>
      <c r="M39">
        <v>91</v>
      </c>
      <c r="N39">
        <v>91</v>
      </c>
      <c r="O39">
        <v>91</v>
      </c>
      <c r="P39">
        <v>91</v>
      </c>
      <c r="Q39">
        <v>91</v>
      </c>
      <c r="R39">
        <v>91</v>
      </c>
      <c r="S39">
        <v>91</v>
      </c>
      <c r="T39">
        <v>0</v>
      </c>
      <c r="U39">
        <v>89</v>
      </c>
      <c r="V39">
        <v>-2</v>
      </c>
    </row>
    <row r="40" spans="1:22" x14ac:dyDescent="0.25">
      <c r="C40">
        <v>18</v>
      </c>
      <c r="D40">
        <v>18</v>
      </c>
      <c r="E40">
        <v>18</v>
      </c>
      <c r="F40">
        <v>18</v>
      </c>
      <c r="G40">
        <v>18</v>
      </c>
      <c r="H40">
        <v>18</v>
      </c>
      <c r="I40">
        <v>18</v>
      </c>
      <c r="J40">
        <v>18</v>
      </c>
      <c r="K40">
        <v>18</v>
      </c>
      <c r="L40">
        <v>18</v>
      </c>
      <c r="M40">
        <v>18</v>
      </c>
      <c r="N40">
        <v>18</v>
      </c>
      <c r="O40">
        <v>18</v>
      </c>
      <c r="P40">
        <v>18</v>
      </c>
      <c r="Q40">
        <v>18</v>
      </c>
      <c r="R40">
        <v>18</v>
      </c>
      <c r="S40">
        <v>18</v>
      </c>
      <c r="T40">
        <v>0</v>
      </c>
      <c r="U40">
        <v>17</v>
      </c>
      <c r="V40">
        <v>-1</v>
      </c>
    </row>
    <row r="41" spans="1:22" x14ac:dyDescent="0.25">
      <c r="C41">
        <v>289.5</v>
      </c>
      <c r="D41">
        <v>289.5</v>
      </c>
      <c r="E41">
        <v>289.5</v>
      </c>
      <c r="F41">
        <v>289.5</v>
      </c>
      <c r="G41">
        <v>289.5</v>
      </c>
      <c r="H41">
        <v>289.5</v>
      </c>
      <c r="I41">
        <v>289.5</v>
      </c>
      <c r="J41">
        <v>289.5</v>
      </c>
      <c r="K41">
        <v>289.5</v>
      </c>
      <c r="L41">
        <v>289.5</v>
      </c>
      <c r="M41">
        <v>289.5</v>
      </c>
      <c r="N41">
        <v>289.5</v>
      </c>
      <c r="O41">
        <v>289.5</v>
      </c>
      <c r="P41">
        <v>289.5</v>
      </c>
      <c r="Q41">
        <v>289.5</v>
      </c>
      <c r="R41">
        <v>289.5</v>
      </c>
      <c r="S41">
        <v>289.5</v>
      </c>
      <c r="T41">
        <v>0</v>
      </c>
      <c r="U41">
        <v>292.5</v>
      </c>
      <c r="V41">
        <v>3</v>
      </c>
    </row>
    <row r="42" spans="1:22" x14ac:dyDescent="0.25">
      <c r="C42">
        <v>37.5</v>
      </c>
      <c r="D42">
        <v>37.5</v>
      </c>
      <c r="E42">
        <v>37.5</v>
      </c>
      <c r="F42">
        <v>37.5</v>
      </c>
      <c r="G42">
        <v>37.5</v>
      </c>
      <c r="H42">
        <v>37.5</v>
      </c>
      <c r="I42">
        <v>37.5</v>
      </c>
      <c r="J42">
        <v>37.5</v>
      </c>
      <c r="K42">
        <v>37.5</v>
      </c>
      <c r="L42">
        <v>37.5</v>
      </c>
      <c r="M42">
        <v>37.5</v>
      </c>
      <c r="N42">
        <v>37.5</v>
      </c>
      <c r="O42">
        <v>37.5</v>
      </c>
      <c r="P42">
        <v>37.5</v>
      </c>
      <c r="Q42">
        <v>37.5</v>
      </c>
      <c r="R42">
        <v>37.5</v>
      </c>
      <c r="S42">
        <v>37.5</v>
      </c>
      <c r="T42">
        <v>0</v>
      </c>
      <c r="U42">
        <v>36.5</v>
      </c>
      <c r="V42">
        <v>-1</v>
      </c>
    </row>
    <row r="43" spans="1:22" x14ac:dyDescent="0.25"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</row>
    <row r="44" spans="1:22" x14ac:dyDescent="0.25">
      <c r="C44">
        <v>64</v>
      </c>
      <c r="D44">
        <v>64</v>
      </c>
      <c r="E44">
        <v>64</v>
      </c>
      <c r="F44">
        <v>64</v>
      </c>
      <c r="G44">
        <v>64</v>
      </c>
      <c r="H44">
        <v>64</v>
      </c>
      <c r="I44">
        <v>64</v>
      </c>
      <c r="J44">
        <v>64</v>
      </c>
      <c r="K44">
        <v>64</v>
      </c>
      <c r="L44">
        <v>64</v>
      </c>
      <c r="M44">
        <v>64</v>
      </c>
      <c r="N44">
        <v>64</v>
      </c>
      <c r="O44">
        <v>64</v>
      </c>
      <c r="P44">
        <v>64</v>
      </c>
      <c r="Q44">
        <v>64</v>
      </c>
      <c r="R44">
        <v>64</v>
      </c>
      <c r="S44">
        <v>64</v>
      </c>
      <c r="T44">
        <v>0</v>
      </c>
      <c r="U44">
        <v>63</v>
      </c>
      <c r="V44">
        <v>-1</v>
      </c>
    </row>
    <row r="45" spans="1:22" x14ac:dyDescent="0.25">
      <c r="C45">
        <v>48</v>
      </c>
      <c r="D45">
        <v>48</v>
      </c>
      <c r="E45">
        <v>48</v>
      </c>
      <c r="F45">
        <v>48</v>
      </c>
      <c r="G45">
        <v>48</v>
      </c>
      <c r="H45">
        <v>48</v>
      </c>
      <c r="I45">
        <v>48</v>
      </c>
      <c r="J45">
        <v>48</v>
      </c>
      <c r="K45">
        <v>48</v>
      </c>
      <c r="L45">
        <v>48</v>
      </c>
      <c r="M45">
        <v>48</v>
      </c>
      <c r="N45">
        <v>48</v>
      </c>
      <c r="O45">
        <v>48</v>
      </c>
      <c r="P45">
        <v>48</v>
      </c>
      <c r="Q45">
        <v>48</v>
      </c>
      <c r="R45">
        <v>48</v>
      </c>
      <c r="S45">
        <v>48</v>
      </c>
      <c r="T45">
        <v>0</v>
      </c>
      <c r="U45">
        <v>48</v>
      </c>
      <c r="V45">
        <v>0</v>
      </c>
    </row>
    <row r="46" spans="1:22" x14ac:dyDescent="0.25">
      <c r="C46">
        <v>12.5</v>
      </c>
      <c r="D46">
        <v>12.5</v>
      </c>
      <c r="E46">
        <v>12.5</v>
      </c>
      <c r="F46">
        <v>12.5</v>
      </c>
      <c r="G46">
        <v>12.5</v>
      </c>
      <c r="H46">
        <v>12.5</v>
      </c>
      <c r="I46">
        <v>12.5</v>
      </c>
      <c r="J46">
        <v>12.5</v>
      </c>
      <c r="K46">
        <v>12.5</v>
      </c>
      <c r="L46">
        <v>12.5</v>
      </c>
      <c r="M46">
        <v>12.5</v>
      </c>
      <c r="N46">
        <v>12.5</v>
      </c>
      <c r="O46">
        <v>12.5</v>
      </c>
      <c r="P46">
        <v>12.5</v>
      </c>
      <c r="Q46">
        <v>12.5</v>
      </c>
      <c r="R46">
        <v>12.5</v>
      </c>
      <c r="S46">
        <v>12.5</v>
      </c>
      <c r="T46">
        <v>0</v>
      </c>
      <c r="U46">
        <v>12.5</v>
      </c>
      <c r="V46">
        <v>0</v>
      </c>
    </row>
    <row r="47" spans="1:22" x14ac:dyDescent="0.25">
      <c r="C47">
        <v>145</v>
      </c>
      <c r="D47">
        <v>145</v>
      </c>
      <c r="E47">
        <v>145</v>
      </c>
      <c r="F47">
        <v>145</v>
      </c>
      <c r="G47">
        <v>145</v>
      </c>
      <c r="H47">
        <v>145</v>
      </c>
      <c r="I47">
        <v>145</v>
      </c>
      <c r="J47">
        <v>145</v>
      </c>
      <c r="K47">
        <v>145</v>
      </c>
      <c r="L47">
        <v>145</v>
      </c>
      <c r="M47">
        <v>145</v>
      </c>
      <c r="N47">
        <v>145</v>
      </c>
      <c r="O47">
        <v>145</v>
      </c>
      <c r="P47">
        <v>145</v>
      </c>
      <c r="Q47">
        <v>145</v>
      </c>
      <c r="R47">
        <v>145</v>
      </c>
      <c r="S47">
        <v>145</v>
      </c>
      <c r="T47">
        <v>0</v>
      </c>
      <c r="U47">
        <v>144</v>
      </c>
      <c r="V47">
        <v>-1</v>
      </c>
    </row>
    <row r="48" spans="1:22" x14ac:dyDescent="0.25">
      <c r="C48">
        <v>26</v>
      </c>
      <c r="D48">
        <v>26</v>
      </c>
      <c r="E48">
        <v>26</v>
      </c>
      <c r="F48">
        <v>26</v>
      </c>
      <c r="G48">
        <v>26</v>
      </c>
      <c r="H48">
        <v>26</v>
      </c>
      <c r="I48">
        <v>26</v>
      </c>
      <c r="J48">
        <v>26</v>
      </c>
      <c r="K48">
        <v>26</v>
      </c>
      <c r="L48">
        <v>26</v>
      </c>
      <c r="M48">
        <v>26</v>
      </c>
      <c r="N48">
        <v>26</v>
      </c>
      <c r="O48">
        <v>26</v>
      </c>
      <c r="P48">
        <v>26</v>
      </c>
      <c r="Q48">
        <v>26</v>
      </c>
      <c r="R48">
        <v>26</v>
      </c>
      <c r="S48">
        <v>26</v>
      </c>
      <c r="T48">
        <v>0</v>
      </c>
      <c r="U48">
        <v>27</v>
      </c>
      <c r="V48">
        <v>1</v>
      </c>
    </row>
    <row r="49" spans="2:22" x14ac:dyDescent="0.25">
      <c r="C49">
        <v>63</v>
      </c>
      <c r="D49">
        <v>63</v>
      </c>
      <c r="E49">
        <v>63</v>
      </c>
      <c r="F49">
        <v>63</v>
      </c>
      <c r="G49">
        <v>63</v>
      </c>
      <c r="H49">
        <v>63</v>
      </c>
      <c r="I49">
        <v>63</v>
      </c>
      <c r="J49">
        <v>63</v>
      </c>
      <c r="K49">
        <v>63</v>
      </c>
      <c r="L49">
        <v>63</v>
      </c>
      <c r="M49">
        <v>63</v>
      </c>
      <c r="N49">
        <v>63</v>
      </c>
      <c r="O49">
        <v>63</v>
      </c>
      <c r="P49">
        <v>63</v>
      </c>
      <c r="Q49">
        <v>63</v>
      </c>
      <c r="R49">
        <v>63</v>
      </c>
      <c r="S49">
        <v>63</v>
      </c>
      <c r="T49">
        <v>0</v>
      </c>
      <c r="U49">
        <v>67</v>
      </c>
      <c r="V49">
        <v>4</v>
      </c>
    </row>
    <row r="50" spans="2:22" x14ac:dyDescent="0.25"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0</v>
      </c>
      <c r="U50">
        <v>47</v>
      </c>
      <c r="V50">
        <v>-1</v>
      </c>
    </row>
    <row r="51" spans="2:22" x14ac:dyDescent="0.25">
      <c r="C51">
        <v>140</v>
      </c>
      <c r="D51">
        <v>140</v>
      </c>
      <c r="E51">
        <v>140</v>
      </c>
      <c r="F51">
        <v>140</v>
      </c>
      <c r="G51">
        <v>140</v>
      </c>
      <c r="H51">
        <v>140</v>
      </c>
      <c r="I51">
        <v>140</v>
      </c>
      <c r="J51">
        <v>140</v>
      </c>
      <c r="K51">
        <v>140</v>
      </c>
      <c r="L51">
        <v>140</v>
      </c>
      <c r="M51">
        <v>140</v>
      </c>
      <c r="N51">
        <v>140</v>
      </c>
      <c r="O51">
        <v>140</v>
      </c>
      <c r="P51">
        <v>140</v>
      </c>
      <c r="Q51">
        <v>140</v>
      </c>
      <c r="R51">
        <v>140</v>
      </c>
      <c r="S51">
        <v>140</v>
      </c>
      <c r="T51">
        <v>0</v>
      </c>
      <c r="U51">
        <v>148</v>
      </c>
      <c r="V51">
        <v>8</v>
      </c>
    </row>
    <row r="52" spans="2:22" x14ac:dyDescent="0.25">
      <c r="C52">
        <v>7</v>
      </c>
      <c r="D52">
        <v>7</v>
      </c>
      <c r="E52">
        <v>7</v>
      </c>
      <c r="F52">
        <v>7</v>
      </c>
      <c r="G52">
        <v>7</v>
      </c>
      <c r="H52">
        <v>7</v>
      </c>
      <c r="I52">
        <v>7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0</v>
      </c>
      <c r="U52">
        <v>5</v>
      </c>
      <c r="V52">
        <v>-2</v>
      </c>
    </row>
    <row r="53" spans="2:22" x14ac:dyDescent="0.25">
      <c r="B53" t="s">
        <v>19</v>
      </c>
      <c r="C53">
        <v>158</v>
      </c>
      <c r="D53">
        <v>158</v>
      </c>
      <c r="E53">
        <v>158</v>
      </c>
      <c r="F53">
        <v>158</v>
      </c>
      <c r="G53">
        <v>158</v>
      </c>
      <c r="H53">
        <v>158</v>
      </c>
      <c r="I53">
        <v>158</v>
      </c>
      <c r="J53">
        <v>158</v>
      </c>
      <c r="K53">
        <v>158</v>
      </c>
      <c r="L53">
        <v>158</v>
      </c>
      <c r="M53">
        <v>158</v>
      </c>
      <c r="N53">
        <v>158</v>
      </c>
      <c r="O53">
        <v>158</v>
      </c>
      <c r="P53">
        <v>158</v>
      </c>
      <c r="Q53">
        <v>158</v>
      </c>
      <c r="R53">
        <v>158</v>
      </c>
      <c r="S53">
        <v>158</v>
      </c>
      <c r="T53">
        <v>0</v>
      </c>
      <c r="U53">
        <v>157</v>
      </c>
      <c r="V53">
        <v>-1</v>
      </c>
    </row>
    <row r="54" spans="2:22" x14ac:dyDescent="0.25">
      <c r="B54" t="s">
        <v>19</v>
      </c>
      <c r="C54">
        <v>138</v>
      </c>
      <c r="D54">
        <v>138</v>
      </c>
      <c r="E54">
        <v>138</v>
      </c>
      <c r="F54">
        <v>138</v>
      </c>
      <c r="G54">
        <v>138</v>
      </c>
      <c r="H54">
        <v>138</v>
      </c>
      <c r="I54">
        <v>138</v>
      </c>
      <c r="J54">
        <v>138</v>
      </c>
      <c r="K54">
        <v>138</v>
      </c>
      <c r="L54">
        <v>138</v>
      </c>
      <c r="M54">
        <v>138</v>
      </c>
      <c r="N54">
        <v>138</v>
      </c>
      <c r="O54">
        <v>138</v>
      </c>
      <c r="P54">
        <v>138</v>
      </c>
      <c r="Q54">
        <v>138</v>
      </c>
      <c r="R54">
        <v>138</v>
      </c>
      <c r="S54">
        <v>138</v>
      </c>
      <c r="T54">
        <v>0</v>
      </c>
      <c r="U54">
        <v>134</v>
      </c>
      <c r="V54">
        <v>-4</v>
      </c>
    </row>
    <row r="55" spans="2:22" x14ac:dyDescent="0.25">
      <c r="B55" t="s">
        <v>19</v>
      </c>
      <c r="C55">
        <v>123</v>
      </c>
      <c r="D55">
        <v>123</v>
      </c>
      <c r="E55">
        <v>123</v>
      </c>
      <c r="F55">
        <v>123</v>
      </c>
      <c r="G55">
        <v>123</v>
      </c>
      <c r="H55">
        <v>123</v>
      </c>
      <c r="I55">
        <v>123</v>
      </c>
      <c r="J55">
        <v>123</v>
      </c>
      <c r="K55">
        <v>123</v>
      </c>
      <c r="L55">
        <v>123</v>
      </c>
      <c r="M55">
        <v>123</v>
      </c>
      <c r="N55">
        <v>123</v>
      </c>
      <c r="O55">
        <v>123</v>
      </c>
      <c r="P55">
        <v>123</v>
      </c>
      <c r="Q55">
        <v>123</v>
      </c>
      <c r="R55">
        <v>123</v>
      </c>
      <c r="S55">
        <v>123</v>
      </c>
      <c r="T55">
        <v>0</v>
      </c>
      <c r="U55">
        <v>124</v>
      </c>
      <c r="V55">
        <v>1</v>
      </c>
    </row>
    <row r="56" spans="2:22" x14ac:dyDescent="0.25">
      <c r="B56" t="s">
        <v>19</v>
      </c>
      <c r="C56">
        <v>44</v>
      </c>
      <c r="D56">
        <v>44</v>
      </c>
      <c r="E56">
        <v>44</v>
      </c>
      <c r="F56">
        <v>44</v>
      </c>
      <c r="G56">
        <v>44</v>
      </c>
      <c r="H56">
        <v>44</v>
      </c>
      <c r="I56">
        <v>44</v>
      </c>
      <c r="J56">
        <v>44</v>
      </c>
      <c r="K56">
        <v>44</v>
      </c>
      <c r="L56">
        <v>44</v>
      </c>
      <c r="M56">
        <v>44</v>
      </c>
      <c r="N56">
        <v>44</v>
      </c>
      <c r="O56">
        <v>44</v>
      </c>
      <c r="P56">
        <v>44</v>
      </c>
      <c r="Q56">
        <v>44</v>
      </c>
      <c r="R56">
        <v>44</v>
      </c>
      <c r="S56">
        <v>44</v>
      </c>
      <c r="T56">
        <v>0</v>
      </c>
      <c r="U56">
        <v>51</v>
      </c>
      <c r="V56">
        <v>7</v>
      </c>
    </row>
    <row r="57" spans="2:22" x14ac:dyDescent="0.25">
      <c r="B57" t="s">
        <v>19</v>
      </c>
      <c r="C57">
        <v>57</v>
      </c>
      <c r="D57">
        <v>57</v>
      </c>
      <c r="E57">
        <v>57</v>
      </c>
      <c r="F57">
        <v>57</v>
      </c>
      <c r="G57">
        <v>57</v>
      </c>
      <c r="H57">
        <v>57</v>
      </c>
      <c r="I57">
        <v>57</v>
      </c>
      <c r="J57">
        <v>57</v>
      </c>
      <c r="K57">
        <v>57</v>
      </c>
      <c r="L57">
        <v>57</v>
      </c>
      <c r="M57">
        <v>57</v>
      </c>
      <c r="N57">
        <v>57</v>
      </c>
      <c r="O57">
        <v>57</v>
      </c>
      <c r="P57">
        <v>57</v>
      </c>
      <c r="Q57">
        <v>57</v>
      </c>
      <c r="R57">
        <v>57</v>
      </c>
      <c r="S57">
        <v>57</v>
      </c>
      <c r="T57">
        <v>0</v>
      </c>
      <c r="U57">
        <v>58</v>
      </c>
      <c r="V57">
        <v>1</v>
      </c>
    </row>
    <row r="58" spans="2:22" x14ac:dyDescent="0.25">
      <c r="B58" t="s">
        <v>19</v>
      </c>
      <c r="C58">
        <v>48</v>
      </c>
      <c r="D58">
        <v>48</v>
      </c>
      <c r="E58">
        <v>48</v>
      </c>
      <c r="F58">
        <v>48</v>
      </c>
      <c r="G58">
        <v>48</v>
      </c>
      <c r="H58">
        <v>48</v>
      </c>
      <c r="I58">
        <v>48</v>
      </c>
      <c r="J58">
        <v>48</v>
      </c>
      <c r="K58">
        <v>48</v>
      </c>
      <c r="L58">
        <v>48</v>
      </c>
      <c r="M58">
        <v>48</v>
      </c>
      <c r="N58">
        <v>48</v>
      </c>
      <c r="O58">
        <v>48</v>
      </c>
      <c r="P58">
        <v>48</v>
      </c>
      <c r="Q58">
        <v>48</v>
      </c>
      <c r="R58">
        <v>48</v>
      </c>
      <c r="S58">
        <v>48</v>
      </c>
      <c r="T58">
        <v>0</v>
      </c>
      <c r="U58">
        <v>48</v>
      </c>
      <c r="V58">
        <v>0</v>
      </c>
    </row>
    <row r="59" spans="2:22" x14ac:dyDescent="0.25">
      <c r="B59" t="s">
        <v>19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0</v>
      </c>
      <c r="U59">
        <v>21</v>
      </c>
      <c r="V59">
        <v>-1</v>
      </c>
    </row>
    <row r="60" spans="2:22" x14ac:dyDescent="0.25">
      <c r="B60" t="s">
        <v>19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0</v>
      </c>
      <c r="U60">
        <v>3</v>
      </c>
      <c r="V60">
        <v>0</v>
      </c>
    </row>
    <row r="61" spans="2:22" x14ac:dyDescent="0.25">
      <c r="B61" t="s">
        <v>19</v>
      </c>
      <c r="C61">
        <v>19</v>
      </c>
      <c r="D61">
        <v>19</v>
      </c>
      <c r="E61">
        <v>19</v>
      </c>
      <c r="F61">
        <v>19</v>
      </c>
      <c r="G61">
        <v>19</v>
      </c>
      <c r="H61">
        <v>19</v>
      </c>
      <c r="I61">
        <v>19</v>
      </c>
      <c r="J61">
        <v>19</v>
      </c>
      <c r="K61">
        <v>19</v>
      </c>
      <c r="L61">
        <v>19</v>
      </c>
      <c r="M61">
        <v>19</v>
      </c>
      <c r="N61">
        <v>19</v>
      </c>
      <c r="O61">
        <v>19</v>
      </c>
      <c r="P61">
        <v>19</v>
      </c>
      <c r="Q61">
        <v>19</v>
      </c>
      <c r="R61">
        <v>19</v>
      </c>
      <c r="S61">
        <v>19</v>
      </c>
      <c r="T61">
        <v>0</v>
      </c>
      <c r="U61">
        <v>19</v>
      </c>
      <c r="V61">
        <v>0</v>
      </c>
    </row>
    <row r="62" spans="2:22" x14ac:dyDescent="0.25">
      <c r="B62" t="s">
        <v>19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0</v>
      </c>
      <c r="U62">
        <v>2</v>
      </c>
      <c r="V62">
        <v>0</v>
      </c>
    </row>
    <row r="63" spans="2:22" x14ac:dyDescent="0.25">
      <c r="B63" t="s">
        <v>19</v>
      </c>
      <c r="C63">
        <v>8</v>
      </c>
      <c r="D63">
        <v>8</v>
      </c>
      <c r="E63">
        <v>9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0</v>
      </c>
      <c r="U63">
        <v>10</v>
      </c>
      <c r="V63">
        <v>0</v>
      </c>
    </row>
    <row r="64" spans="2:22" x14ac:dyDescent="0.25">
      <c r="B64" t="s">
        <v>19</v>
      </c>
      <c r="C64">
        <v>25</v>
      </c>
      <c r="D64">
        <v>24</v>
      </c>
      <c r="E64">
        <v>24</v>
      </c>
      <c r="F64">
        <v>24</v>
      </c>
      <c r="G64">
        <v>24</v>
      </c>
      <c r="H64">
        <v>24</v>
      </c>
      <c r="I64">
        <v>24</v>
      </c>
      <c r="J64">
        <v>24</v>
      </c>
      <c r="K64">
        <v>24</v>
      </c>
      <c r="L64">
        <v>24</v>
      </c>
      <c r="M64">
        <v>24</v>
      </c>
      <c r="N64">
        <v>24</v>
      </c>
      <c r="O64">
        <v>24</v>
      </c>
      <c r="P64">
        <v>24</v>
      </c>
      <c r="Q64">
        <v>24</v>
      </c>
      <c r="R64">
        <v>24</v>
      </c>
      <c r="S64">
        <v>24</v>
      </c>
      <c r="T64">
        <v>0</v>
      </c>
      <c r="U64">
        <v>24</v>
      </c>
      <c r="V64">
        <v>0</v>
      </c>
    </row>
    <row r="65" spans="1:22" x14ac:dyDescent="0.25">
      <c r="B65" t="s">
        <v>19</v>
      </c>
      <c r="C65">
        <v>40.5</v>
      </c>
      <c r="D65">
        <v>39.5</v>
      </c>
      <c r="E65">
        <v>39.5</v>
      </c>
      <c r="F65">
        <v>39.5</v>
      </c>
      <c r="G65">
        <v>39.5</v>
      </c>
      <c r="H65">
        <v>39.5</v>
      </c>
      <c r="I65">
        <v>39.5</v>
      </c>
      <c r="J65">
        <v>39.5</v>
      </c>
      <c r="K65">
        <v>39.5</v>
      </c>
      <c r="L65">
        <v>39.5</v>
      </c>
      <c r="M65">
        <v>39.5</v>
      </c>
      <c r="N65">
        <v>39.5</v>
      </c>
      <c r="O65">
        <v>39.5</v>
      </c>
      <c r="P65">
        <v>39.5</v>
      </c>
      <c r="Q65">
        <v>39.5</v>
      </c>
      <c r="R65">
        <v>39.5</v>
      </c>
      <c r="S65">
        <v>39.5</v>
      </c>
      <c r="T65">
        <v>0</v>
      </c>
      <c r="U65">
        <v>39.5</v>
      </c>
      <c r="V65">
        <v>0</v>
      </c>
    </row>
    <row r="66" spans="1:22" x14ac:dyDescent="0.25">
      <c r="B66" t="s">
        <v>19</v>
      </c>
      <c r="C66">
        <v>34.5</v>
      </c>
      <c r="D66">
        <v>37.5</v>
      </c>
      <c r="E66">
        <v>37.5</v>
      </c>
      <c r="F66">
        <v>37.5</v>
      </c>
      <c r="G66">
        <v>37.5</v>
      </c>
      <c r="H66">
        <v>37.5</v>
      </c>
      <c r="I66">
        <v>37.5</v>
      </c>
      <c r="J66">
        <v>37.5</v>
      </c>
      <c r="K66">
        <v>37.5</v>
      </c>
      <c r="L66">
        <v>37.5</v>
      </c>
      <c r="M66">
        <v>37.5</v>
      </c>
      <c r="N66">
        <v>37.5</v>
      </c>
      <c r="O66">
        <v>37.5</v>
      </c>
      <c r="P66">
        <v>37.5</v>
      </c>
      <c r="Q66">
        <v>37.5</v>
      </c>
      <c r="R66">
        <v>37.5</v>
      </c>
      <c r="S66">
        <v>37.5</v>
      </c>
      <c r="T66">
        <v>0</v>
      </c>
      <c r="U66">
        <v>37.5</v>
      </c>
      <c r="V66">
        <v>0</v>
      </c>
    </row>
    <row r="67" spans="1:22" x14ac:dyDescent="0.25">
      <c r="B67" t="s">
        <v>19</v>
      </c>
      <c r="C67">
        <v>28</v>
      </c>
      <c r="D67">
        <v>28</v>
      </c>
      <c r="E67">
        <v>28</v>
      </c>
      <c r="F67">
        <v>28</v>
      </c>
      <c r="G67">
        <v>28</v>
      </c>
      <c r="H67">
        <v>28</v>
      </c>
      <c r="I67">
        <v>28</v>
      </c>
      <c r="J67">
        <v>28</v>
      </c>
      <c r="K67">
        <v>28</v>
      </c>
      <c r="L67">
        <v>28</v>
      </c>
      <c r="M67">
        <v>28</v>
      </c>
      <c r="N67">
        <v>28</v>
      </c>
      <c r="O67">
        <v>28</v>
      </c>
      <c r="P67">
        <v>28</v>
      </c>
      <c r="Q67">
        <v>28</v>
      </c>
      <c r="R67">
        <v>28</v>
      </c>
      <c r="S67">
        <v>28</v>
      </c>
      <c r="T67">
        <v>0</v>
      </c>
      <c r="U67">
        <v>28</v>
      </c>
      <c r="V67">
        <v>0</v>
      </c>
    </row>
    <row r="68" spans="1:22" x14ac:dyDescent="0.25">
      <c r="B68" t="s">
        <v>20</v>
      </c>
      <c r="C68">
        <v>2109.5</v>
      </c>
      <c r="D68">
        <v>2110.5</v>
      </c>
      <c r="E68">
        <v>2111.5</v>
      </c>
      <c r="F68">
        <v>2112.5</v>
      </c>
      <c r="G68">
        <v>2112.5</v>
      </c>
      <c r="H68">
        <v>2112.5</v>
      </c>
      <c r="I68">
        <v>2112.5</v>
      </c>
      <c r="J68">
        <v>2112.5</v>
      </c>
      <c r="K68">
        <v>2112.5</v>
      </c>
      <c r="L68">
        <v>2112.5</v>
      </c>
      <c r="M68">
        <v>2112.5</v>
      </c>
      <c r="N68">
        <v>2112.5</v>
      </c>
      <c r="O68">
        <v>2112.5</v>
      </c>
      <c r="P68">
        <v>2112.5</v>
      </c>
      <c r="Q68">
        <v>2112.5</v>
      </c>
      <c r="R68">
        <v>2112.5</v>
      </c>
      <c r="S68">
        <v>2112.5</v>
      </c>
      <c r="T68">
        <v>0</v>
      </c>
      <c r="U68">
        <v>2125.5</v>
      </c>
      <c r="V68">
        <v>13</v>
      </c>
    </row>
    <row r="69" spans="1:22" x14ac:dyDescent="0.25">
      <c r="B69" t="s">
        <v>20</v>
      </c>
      <c r="C69">
        <v>2118.5</v>
      </c>
      <c r="D69">
        <v>2122.5</v>
      </c>
      <c r="E69">
        <v>2117.5</v>
      </c>
      <c r="F69">
        <v>2110.5</v>
      </c>
    </row>
    <row r="70" spans="1:22" x14ac:dyDescent="0.25">
      <c r="B70" t="s">
        <v>20</v>
      </c>
      <c r="C70">
        <v>2109.5</v>
      </c>
      <c r="D70">
        <v>2114.5</v>
      </c>
      <c r="E70">
        <v>2108.5</v>
      </c>
      <c r="F70">
        <v>2112.5</v>
      </c>
      <c r="G70">
        <v>2112.5</v>
      </c>
      <c r="H70">
        <v>2120.5</v>
      </c>
      <c r="I70">
        <v>2123.5</v>
      </c>
      <c r="J70">
        <v>2120.5</v>
      </c>
      <c r="K70">
        <v>2128.5</v>
      </c>
      <c r="L70">
        <v>2115.5</v>
      </c>
      <c r="M70">
        <v>2120.5</v>
      </c>
      <c r="N70">
        <v>2132.5</v>
      </c>
      <c r="O70">
        <v>2149.5</v>
      </c>
      <c r="P70">
        <v>2144.5</v>
      </c>
      <c r="Q70">
        <v>2140.5</v>
      </c>
      <c r="R70">
        <v>2134.5</v>
      </c>
      <c r="S70">
        <v>2125.5</v>
      </c>
    </row>
    <row r="71" spans="1:22" x14ac:dyDescent="0.25">
      <c r="A71" t="s">
        <v>21</v>
      </c>
      <c r="B71" t="s">
        <v>20</v>
      </c>
      <c r="C71">
        <v>-9</v>
      </c>
      <c r="D71">
        <v>-12</v>
      </c>
      <c r="E71">
        <v>-6</v>
      </c>
      <c r="F71">
        <v>2</v>
      </c>
    </row>
    <row r="72" spans="1:22" x14ac:dyDescent="0.25">
      <c r="A72" t="s">
        <v>22</v>
      </c>
      <c r="B72" t="s">
        <v>20</v>
      </c>
      <c r="C72">
        <v>0</v>
      </c>
      <c r="D72">
        <v>-4</v>
      </c>
      <c r="E72">
        <v>3</v>
      </c>
      <c r="F72">
        <v>0</v>
      </c>
      <c r="G72">
        <v>0</v>
      </c>
      <c r="H72">
        <v>-8</v>
      </c>
      <c r="I72">
        <v>-11</v>
      </c>
      <c r="J72">
        <v>-8</v>
      </c>
      <c r="K72">
        <v>-16</v>
      </c>
      <c r="L72">
        <v>-3</v>
      </c>
      <c r="M72">
        <v>-8</v>
      </c>
      <c r="N72">
        <v>-20</v>
      </c>
      <c r="O72">
        <v>-37</v>
      </c>
      <c r="P72">
        <v>-32</v>
      </c>
      <c r="Q72">
        <v>-28</v>
      </c>
      <c r="R72">
        <v>-22</v>
      </c>
      <c r="S72">
        <v>-13</v>
      </c>
    </row>
    <row r="74" spans="1:22" x14ac:dyDescent="0.25">
      <c r="A74" t="str">
        <f>'[1]HC charts'!A116</f>
        <v>Actual</v>
      </c>
      <c r="B74">
        <f>'[1]HC charts'!B116</f>
        <v>0</v>
      </c>
      <c r="C74">
        <f>'[1]HC charts'!C116</f>
        <v>0</v>
      </c>
      <c r="D74">
        <f>'[1]HC charts'!D116</f>
        <v>0</v>
      </c>
      <c r="E74">
        <f>'[1]HC charts'!E116</f>
        <v>0</v>
      </c>
      <c r="F74">
        <f>'[1]HC charts'!F116</f>
        <v>0</v>
      </c>
      <c r="G74">
        <f>'[1]HC charts'!G116</f>
        <v>0</v>
      </c>
      <c r="H74">
        <f>'[1]HC charts'!H116</f>
        <v>0</v>
      </c>
      <c r="I74">
        <f>'[1]HC charts'!I116</f>
        <v>0</v>
      </c>
      <c r="J74">
        <f>'[1]HC charts'!J116</f>
        <v>0</v>
      </c>
      <c r="K74">
        <f>'[1]HC charts'!K116</f>
        <v>0</v>
      </c>
      <c r="L74">
        <f>'[1]HC charts'!L116</f>
        <v>0</v>
      </c>
      <c r="M74">
        <f>'[1]HC charts'!M116</f>
        <v>0</v>
      </c>
      <c r="N74">
        <f>'[1]HC charts'!N116</f>
        <v>0</v>
      </c>
      <c r="O74">
        <f>'[1]HC charts'!O116</f>
        <v>0</v>
      </c>
      <c r="P74">
        <f>'[1]HC charts'!P116</f>
        <v>0</v>
      </c>
      <c r="Q74">
        <f>'[1]HC charts'!Q116</f>
        <v>0</v>
      </c>
      <c r="R74">
        <f>'[1]HC charts'!R116</f>
        <v>0</v>
      </c>
      <c r="S74">
        <f>'[1]HC charts'!S116</f>
        <v>0</v>
      </c>
      <c r="T74">
        <f>'[1]HC charts'!T116</f>
        <v>0</v>
      </c>
    </row>
    <row r="75" spans="1:22" x14ac:dyDescent="0.25">
      <c r="A75" t="str">
        <f>'[1]HC charts'!A117</f>
        <v>Location</v>
      </c>
      <c r="B75" t="str">
        <f>'[1]HC charts'!B117</f>
        <v>VP/Dir</v>
      </c>
      <c r="C75" t="str">
        <f>'[1]HC charts'!C117</f>
        <v>Sep</v>
      </c>
      <c r="D75" t="str">
        <f>'[1]HC charts'!D117</f>
        <v>Oct</v>
      </c>
      <c r="E75" t="str">
        <f>'[1]HC charts'!E117</f>
        <v>Nov</v>
      </c>
      <c r="F75" t="str">
        <f>'[1]HC charts'!F117</f>
        <v>Dec</v>
      </c>
      <c r="G75" t="str">
        <f>'[1]HC charts'!G117</f>
        <v>Start</v>
      </c>
      <c r="H75" t="str">
        <f>'[1]HC charts'!H117</f>
        <v>Jan</v>
      </c>
      <c r="I75" t="str">
        <f>'[1]HC charts'!I117</f>
        <v>Feb</v>
      </c>
      <c r="J75" t="str">
        <f>'[1]HC charts'!J117</f>
        <v>Mar</v>
      </c>
      <c r="K75" t="str">
        <f>'[1]HC charts'!K117</f>
        <v>Apr</v>
      </c>
      <c r="L75" t="str">
        <f>'[1]HC charts'!L117</f>
        <v>May</v>
      </c>
      <c r="M75" t="str">
        <f>'[1]HC charts'!M117</f>
        <v>Jun</v>
      </c>
      <c r="N75" t="str">
        <f>'[1]HC charts'!N117</f>
        <v>Jul</v>
      </c>
      <c r="O75" t="str">
        <f>'[1]HC charts'!O117</f>
        <v>Aug</v>
      </c>
      <c r="P75" t="str">
        <f>'[1]HC charts'!P117</f>
        <v>Sep</v>
      </c>
      <c r="Q75" t="str">
        <f>'[1]HC charts'!Q117</f>
        <v>Oct</v>
      </c>
      <c r="R75" t="str">
        <f>'[1]HC charts'!R117</f>
        <v>Nov</v>
      </c>
      <c r="S75" t="str">
        <f>'[1]HC charts'!S117</f>
        <v>Dec</v>
      </c>
      <c r="T75" t="str">
        <f>'[1]HC charts'!T117</f>
        <v>2013 Inc</v>
      </c>
    </row>
    <row r="76" spans="1:22" x14ac:dyDescent="0.25">
      <c r="A76">
        <f>'[1]HC charts'!A118</f>
        <v>0</v>
      </c>
      <c r="B76" t="str">
        <f>'[1]HC charts'!B118</f>
        <v>Branch</v>
      </c>
      <c r="C76">
        <f>'[1]HC charts'!C118</f>
        <v>1359.5</v>
      </c>
      <c r="D76">
        <f>'[1]HC charts'!D118</f>
        <v>0</v>
      </c>
      <c r="E76">
        <f>'[1]HC charts'!E118</f>
        <v>0</v>
      </c>
      <c r="F76">
        <f>'[1]HC charts'!F118</f>
        <v>0</v>
      </c>
      <c r="G76">
        <f>'[1]HC charts'!G118</f>
        <v>0</v>
      </c>
      <c r="H76">
        <f>'[1]HC charts'!H118</f>
        <v>0</v>
      </c>
      <c r="I76">
        <f>'[1]HC charts'!I118</f>
        <v>0</v>
      </c>
      <c r="J76">
        <f>'[1]HC charts'!J118</f>
        <v>0</v>
      </c>
      <c r="K76">
        <f>'[1]HC charts'!K118</f>
        <v>0</v>
      </c>
      <c r="L76">
        <f>'[1]HC charts'!L118</f>
        <v>0</v>
      </c>
      <c r="M76">
        <f>'[1]HC charts'!M118</f>
        <v>0</v>
      </c>
      <c r="N76">
        <f>'[1]HC charts'!N118</f>
        <v>0</v>
      </c>
      <c r="O76">
        <f>'[1]HC charts'!O118</f>
        <v>0</v>
      </c>
      <c r="P76">
        <f>'[1]HC charts'!P118</f>
        <v>0</v>
      </c>
      <c r="Q76">
        <f>'[1]HC charts'!Q118</f>
        <v>0</v>
      </c>
      <c r="R76">
        <f>'[1]HC charts'!R118</f>
        <v>0</v>
      </c>
      <c r="S76">
        <f>'[1]HC charts'!S118</f>
        <v>0</v>
      </c>
      <c r="T76">
        <f>'[1]HC charts'!T118</f>
        <v>0</v>
      </c>
    </row>
    <row r="77" spans="1:22" x14ac:dyDescent="0.25">
      <c r="A77">
        <f>'[1]HC charts'!A119</f>
        <v>0</v>
      </c>
      <c r="C77">
        <f>'[1]HC charts'!C119</f>
        <v>156</v>
      </c>
      <c r="D77">
        <f>'[1]HC charts'!D119</f>
        <v>0</v>
      </c>
      <c r="E77">
        <f>'[1]HC charts'!E119</f>
        <v>0</v>
      </c>
      <c r="F77">
        <f>'[1]HC charts'!F119</f>
        <v>0</v>
      </c>
      <c r="G77">
        <f>'[1]HC charts'!G119</f>
        <v>0</v>
      </c>
      <c r="H77">
        <f>'[1]HC charts'!H119</f>
        <v>0</v>
      </c>
      <c r="I77">
        <f>'[1]HC charts'!I119</f>
        <v>0</v>
      </c>
      <c r="J77">
        <f>'[1]HC charts'!J119</f>
        <v>0</v>
      </c>
      <c r="K77">
        <f>'[1]HC charts'!K119</f>
        <v>0</v>
      </c>
      <c r="L77">
        <f>'[1]HC charts'!L119</f>
        <v>0</v>
      </c>
      <c r="M77">
        <f>'[1]HC charts'!M119</f>
        <v>0</v>
      </c>
      <c r="N77">
        <f>'[1]HC charts'!N119</f>
        <v>0</v>
      </c>
      <c r="O77">
        <f>'[1]HC charts'!O119</f>
        <v>0</v>
      </c>
      <c r="P77">
        <f>'[1]HC charts'!P119</f>
        <v>0</v>
      </c>
      <c r="Q77">
        <f>'[1]HC charts'!Q119</f>
        <v>0</v>
      </c>
      <c r="R77">
        <f>'[1]HC charts'!R119</f>
        <v>0</v>
      </c>
      <c r="S77">
        <f>'[1]HC charts'!S119</f>
        <v>0</v>
      </c>
      <c r="T77">
        <f>'[1]HC charts'!T119</f>
        <v>0</v>
      </c>
    </row>
    <row r="78" spans="1:22" x14ac:dyDescent="0.25">
      <c r="A78">
        <f>'[1]HC charts'!A120</f>
        <v>0</v>
      </c>
      <c r="C78">
        <f>'[1]HC charts'!C120</f>
        <v>103</v>
      </c>
      <c r="D78">
        <f>'[1]HC charts'!D120</f>
        <v>0</v>
      </c>
      <c r="E78">
        <f>'[1]HC charts'!E120</f>
        <v>0</v>
      </c>
      <c r="F78">
        <f>'[1]HC charts'!F120</f>
        <v>0</v>
      </c>
      <c r="G78">
        <f>'[1]HC charts'!G120</f>
        <v>0</v>
      </c>
      <c r="H78">
        <f>'[1]HC charts'!H120</f>
        <v>0</v>
      </c>
      <c r="I78">
        <f>'[1]HC charts'!I120</f>
        <v>0</v>
      </c>
      <c r="J78">
        <f>'[1]HC charts'!J120</f>
        <v>0</v>
      </c>
      <c r="K78">
        <f>'[1]HC charts'!K120</f>
        <v>0</v>
      </c>
      <c r="L78">
        <f>'[1]HC charts'!L120</f>
        <v>0</v>
      </c>
      <c r="M78">
        <f>'[1]HC charts'!M120</f>
        <v>0</v>
      </c>
      <c r="N78">
        <f>'[1]HC charts'!N120</f>
        <v>0</v>
      </c>
      <c r="O78">
        <f>'[1]HC charts'!O120</f>
        <v>0</v>
      </c>
      <c r="P78">
        <f>'[1]HC charts'!P120</f>
        <v>0</v>
      </c>
      <c r="Q78">
        <f>'[1]HC charts'!Q120</f>
        <v>0</v>
      </c>
      <c r="R78">
        <f>'[1]HC charts'!R120</f>
        <v>0</v>
      </c>
      <c r="S78">
        <f>'[1]HC charts'!S120</f>
        <v>0</v>
      </c>
      <c r="T78">
        <f>'[1]HC charts'!T120</f>
        <v>0</v>
      </c>
    </row>
    <row r="79" spans="1:22" x14ac:dyDescent="0.25">
      <c r="A79">
        <f>'[1]HC charts'!A121</f>
        <v>0</v>
      </c>
      <c r="C79">
        <f>'[1]HC charts'!C121</f>
        <v>110</v>
      </c>
      <c r="D79">
        <f>'[1]HC charts'!D121</f>
        <v>0</v>
      </c>
      <c r="E79">
        <f>'[1]HC charts'!E121</f>
        <v>0</v>
      </c>
      <c r="F79">
        <f>'[1]HC charts'!F121</f>
        <v>0</v>
      </c>
      <c r="G79">
        <f>'[1]HC charts'!G121</f>
        <v>0</v>
      </c>
      <c r="H79">
        <f>'[1]HC charts'!H121</f>
        <v>0</v>
      </c>
      <c r="I79">
        <f>'[1]HC charts'!I121</f>
        <v>0</v>
      </c>
      <c r="J79">
        <f>'[1]HC charts'!J121</f>
        <v>0</v>
      </c>
      <c r="K79">
        <f>'[1]HC charts'!K121</f>
        <v>0</v>
      </c>
      <c r="L79">
        <f>'[1]HC charts'!L121</f>
        <v>0</v>
      </c>
      <c r="M79">
        <f>'[1]HC charts'!M121</f>
        <v>0</v>
      </c>
      <c r="N79">
        <f>'[1]HC charts'!N121</f>
        <v>0</v>
      </c>
      <c r="O79">
        <f>'[1]HC charts'!O121</f>
        <v>0</v>
      </c>
      <c r="P79">
        <f>'[1]HC charts'!P121</f>
        <v>0</v>
      </c>
      <c r="Q79">
        <f>'[1]HC charts'!Q121</f>
        <v>0</v>
      </c>
      <c r="R79">
        <f>'[1]HC charts'!R121</f>
        <v>0</v>
      </c>
      <c r="S79">
        <f>'[1]HC charts'!S121</f>
        <v>0</v>
      </c>
      <c r="T79">
        <f>'[1]HC charts'!T121</f>
        <v>0</v>
      </c>
    </row>
    <row r="80" spans="1:22" x14ac:dyDescent="0.25">
      <c r="A80">
        <f>'[1]HC charts'!A122</f>
        <v>0</v>
      </c>
      <c r="C80">
        <f>'[1]HC charts'!C122</f>
        <v>91</v>
      </c>
      <c r="D80">
        <f>'[1]HC charts'!D122</f>
        <v>0</v>
      </c>
      <c r="E80">
        <f>'[1]HC charts'!E122</f>
        <v>0</v>
      </c>
      <c r="F80">
        <f>'[1]HC charts'!F122</f>
        <v>0</v>
      </c>
      <c r="G80">
        <f>'[1]HC charts'!G122</f>
        <v>0</v>
      </c>
      <c r="H80">
        <f>'[1]HC charts'!H122</f>
        <v>0</v>
      </c>
      <c r="I80">
        <f>'[1]HC charts'!I122</f>
        <v>0</v>
      </c>
      <c r="J80">
        <f>'[1]HC charts'!J122</f>
        <v>0</v>
      </c>
      <c r="K80">
        <f>'[1]HC charts'!K122</f>
        <v>0</v>
      </c>
      <c r="L80">
        <f>'[1]HC charts'!L122</f>
        <v>0</v>
      </c>
      <c r="M80">
        <f>'[1]HC charts'!M122</f>
        <v>0</v>
      </c>
      <c r="N80">
        <f>'[1]HC charts'!N122</f>
        <v>0</v>
      </c>
      <c r="O80">
        <f>'[1]HC charts'!O122</f>
        <v>0</v>
      </c>
      <c r="P80">
        <f>'[1]HC charts'!P122</f>
        <v>0</v>
      </c>
      <c r="Q80">
        <f>'[1]HC charts'!Q122</f>
        <v>0</v>
      </c>
      <c r="R80">
        <f>'[1]HC charts'!R122</f>
        <v>0</v>
      </c>
      <c r="S80">
        <f>'[1]HC charts'!S122</f>
        <v>0</v>
      </c>
      <c r="T80">
        <f>'[1]HC charts'!T122</f>
        <v>0</v>
      </c>
    </row>
    <row r="81" spans="1:20" x14ac:dyDescent="0.25">
      <c r="A81">
        <f>'[1]HC charts'!A123</f>
        <v>0</v>
      </c>
      <c r="C81">
        <f>'[1]HC charts'!C123</f>
        <v>18</v>
      </c>
      <c r="D81">
        <f>'[1]HC charts'!D123</f>
        <v>0</v>
      </c>
      <c r="E81">
        <f>'[1]HC charts'!E123</f>
        <v>0</v>
      </c>
      <c r="F81">
        <f>'[1]HC charts'!F123</f>
        <v>0</v>
      </c>
      <c r="G81">
        <f>'[1]HC charts'!G123</f>
        <v>0</v>
      </c>
      <c r="H81">
        <f>'[1]HC charts'!H123</f>
        <v>0</v>
      </c>
      <c r="I81">
        <f>'[1]HC charts'!I123</f>
        <v>0</v>
      </c>
      <c r="J81">
        <f>'[1]HC charts'!J123</f>
        <v>0</v>
      </c>
      <c r="K81">
        <f>'[1]HC charts'!K123</f>
        <v>0</v>
      </c>
      <c r="L81">
        <f>'[1]HC charts'!L123</f>
        <v>0</v>
      </c>
      <c r="M81">
        <f>'[1]HC charts'!M123</f>
        <v>0</v>
      </c>
      <c r="N81">
        <f>'[1]HC charts'!N123</f>
        <v>0</v>
      </c>
      <c r="O81">
        <f>'[1]HC charts'!O123</f>
        <v>0</v>
      </c>
      <c r="P81">
        <f>'[1]HC charts'!P123</f>
        <v>0</v>
      </c>
      <c r="Q81">
        <f>'[1]HC charts'!Q123</f>
        <v>0</v>
      </c>
      <c r="R81">
        <f>'[1]HC charts'!R123</f>
        <v>0</v>
      </c>
      <c r="S81">
        <f>'[1]HC charts'!S123</f>
        <v>0</v>
      </c>
      <c r="T81">
        <f>'[1]HC charts'!T123</f>
        <v>0</v>
      </c>
    </row>
    <row r="82" spans="1:20" x14ac:dyDescent="0.25">
      <c r="A82">
        <f>'[1]HC charts'!A124</f>
        <v>0</v>
      </c>
      <c r="C82">
        <f>'[1]HC charts'!C124</f>
        <v>289.5</v>
      </c>
      <c r="D82">
        <f>'[1]HC charts'!D124</f>
        <v>0</v>
      </c>
      <c r="E82">
        <f>'[1]HC charts'!E124</f>
        <v>0</v>
      </c>
      <c r="F82">
        <f>'[1]HC charts'!F124</f>
        <v>0</v>
      </c>
      <c r="G82">
        <f>'[1]HC charts'!G124</f>
        <v>0</v>
      </c>
      <c r="H82">
        <f>'[1]HC charts'!H124</f>
        <v>0</v>
      </c>
      <c r="I82">
        <f>'[1]HC charts'!I124</f>
        <v>0</v>
      </c>
      <c r="J82">
        <f>'[1]HC charts'!J124</f>
        <v>0</v>
      </c>
      <c r="K82">
        <f>'[1]HC charts'!K124</f>
        <v>0</v>
      </c>
      <c r="L82">
        <f>'[1]HC charts'!L124</f>
        <v>0</v>
      </c>
      <c r="M82">
        <f>'[1]HC charts'!M124</f>
        <v>0</v>
      </c>
      <c r="N82">
        <f>'[1]HC charts'!N124</f>
        <v>0</v>
      </c>
      <c r="O82">
        <f>'[1]HC charts'!O124</f>
        <v>0</v>
      </c>
      <c r="P82">
        <f>'[1]HC charts'!P124</f>
        <v>0</v>
      </c>
      <c r="Q82">
        <f>'[1]HC charts'!Q124</f>
        <v>0</v>
      </c>
      <c r="R82">
        <f>'[1]HC charts'!R124</f>
        <v>0</v>
      </c>
      <c r="S82">
        <f>'[1]HC charts'!S124</f>
        <v>0</v>
      </c>
      <c r="T82">
        <f>'[1]HC charts'!T124</f>
        <v>0</v>
      </c>
    </row>
    <row r="83" spans="1:20" x14ac:dyDescent="0.25">
      <c r="A83">
        <f>'[1]HC charts'!A125</f>
        <v>0</v>
      </c>
      <c r="C83">
        <f>'[1]HC charts'!C125</f>
        <v>37.5</v>
      </c>
      <c r="D83">
        <f>'[1]HC charts'!D125</f>
        <v>0</v>
      </c>
      <c r="E83">
        <f>'[1]HC charts'!E125</f>
        <v>0</v>
      </c>
      <c r="F83">
        <f>'[1]HC charts'!F125</f>
        <v>0</v>
      </c>
      <c r="G83">
        <f>'[1]HC charts'!G125</f>
        <v>0</v>
      </c>
      <c r="H83">
        <f>'[1]HC charts'!H125</f>
        <v>0</v>
      </c>
      <c r="I83">
        <f>'[1]HC charts'!I125</f>
        <v>0</v>
      </c>
      <c r="J83">
        <f>'[1]HC charts'!J125</f>
        <v>0</v>
      </c>
      <c r="K83">
        <f>'[1]HC charts'!K125</f>
        <v>0</v>
      </c>
      <c r="L83">
        <f>'[1]HC charts'!L125</f>
        <v>0</v>
      </c>
      <c r="M83">
        <f>'[1]HC charts'!M125</f>
        <v>0</v>
      </c>
      <c r="N83">
        <f>'[1]HC charts'!N125</f>
        <v>0</v>
      </c>
      <c r="O83">
        <f>'[1]HC charts'!O125</f>
        <v>0</v>
      </c>
      <c r="P83">
        <f>'[1]HC charts'!P125</f>
        <v>0</v>
      </c>
      <c r="Q83">
        <f>'[1]HC charts'!Q125</f>
        <v>0</v>
      </c>
      <c r="R83">
        <f>'[1]HC charts'!R125</f>
        <v>0</v>
      </c>
      <c r="S83">
        <f>'[1]HC charts'!S125</f>
        <v>0</v>
      </c>
      <c r="T83">
        <f>'[1]HC charts'!T125</f>
        <v>0</v>
      </c>
    </row>
    <row r="84" spans="1:20" x14ac:dyDescent="0.25">
      <c r="A84">
        <f>'[1]HC charts'!A126</f>
        <v>0</v>
      </c>
      <c r="C84">
        <f>'[1]HC charts'!C126</f>
        <v>1</v>
      </c>
      <c r="D84">
        <f>'[1]HC charts'!D126</f>
        <v>0</v>
      </c>
      <c r="E84">
        <f>'[1]HC charts'!E126</f>
        <v>0</v>
      </c>
      <c r="F84">
        <f>'[1]HC charts'!F126</f>
        <v>0</v>
      </c>
      <c r="G84">
        <f>'[1]HC charts'!G126</f>
        <v>0</v>
      </c>
      <c r="H84">
        <f>'[1]HC charts'!H126</f>
        <v>0</v>
      </c>
      <c r="I84">
        <f>'[1]HC charts'!I126</f>
        <v>0</v>
      </c>
      <c r="J84">
        <f>'[1]HC charts'!J126</f>
        <v>0</v>
      </c>
      <c r="K84">
        <f>'[1]HC charts'!K126</f>
        <v>0</v>
      </c>
      <c r="L84">
        <f>'[1]HC charts'!L126</f>
        <v>0</v>
      </c>
      <c r="M84">
        <f>'[1]HC charts'!M126</f>
        <v>0</v>
      </c>
      <c r="N84">
        <f>'[1]HC charts'!N126</f>
        <v>0</v>
      </c>
      <c r="O84">
        <f>'[1]HC charts'!O126</f>
        <v>0</v>
      </c>
      <c r="P84">
        <f>'[1]HC charts'!P126</f>
        <v>0</v>
      </c>
      <c r="Q84">
        <f>'[1]HC charts'!Q126</f>
        <v>0</v>
      </c>
      <c r="R84">
        <f>'[1]HC charts'!R126</f>
        <v>0</v>
      </c>
      <c r="S84">
        <f>'[1]HC charts'!S126</f>
        <v>0</v>
      </c>
      <c r="T84">
        <f>'[1]HC charts'!T126</f>
        <v>0</v>
      </c>
    </row>
    <row r="85" spans="1:20" x14ac:dyDescent="0.25">
      <c r="A85">
        <f>'[1]HC charts'!A127</f>
        <v>0</v>
      </c>
      <c r="C85">
        <f>'[1]HC charts'!C127</f>
        <v>64</v>
      </c>
      <c r="D85">
        <f>'[1]HC charts'!D127</f>
        <v>0</v>
      </c>
      <c r="E85">
        <f>'[1]HC charts'!E127</f>
        <v>0</v>
      </c>
      <c r="F85">
        <f>'[1]HC charts'!F127</f>
        <v>0</v>
      </c>
      <c r="G85">
        <f>'[1]HC charts'!G127</f>
        <v>0</v>
      </c>
      <c r="H85">
        <f>'[1]HC charts'!H127</f>
        <v>0</v>
      </c>
      <c r="I85">
        <f>'[1]HC charts'!I127</f>
        <v>0</v>
      </c>
      <c r="J85">
        <f>'[1]HC charts'!J127</f>
        <v>0</v>
      </c>
      <c r="K85">
        <f>'[1]HC charts'!K127</f>
        <v>0</v>
      </c>
      <c r="L85">
        <f>'[1]HC charts'!L127</f>
        <v>0</v>
      </c>
      <c r="M85">
        <f>'[1]HC charts'!M127</f>
        <v>0</v>
      </c>
      <c r="N85">
        <f>'[1]HC charts'!N127</f>
        <v>0</v>
      </c>
      <c r="O85">
        <f>'[1]HC charts'!O127</f>
        <v>0</v>
      </c>
      <c r="P85">
        <f>'[1]HC charts'!P127</f>
        <v>0</v>
      </c>
      <c r="Q85">
        <f>'[1]HC charts'!Q127</f>
        <v>0</v>
      </c>
      <c r="R85">
        <f>'[1]HC charts'!R127</f>
        <v>0</v>
      </c>
      <c r="S85">
        <f>'[1]HC charts'!S127</f>
        <v>0</v>
      </c>
      <c r="T85">
        <f>'[1]HC charts'!T127</f>
        <v>0</v>
      </c>
    </row>
    <row r="86" spans="1:20" x14ac:dyDescent="0.25">
      <c r="A86">
        <f>'[1]HC charts'!A128</f>
        <v>0</v>
      </c>
      <c r="C86">
        <f>'[1]HC charts'!C128</f>
        <v>48</v>
      </c>
      <c r="D86">
        <f>'[1]HC charts'!D128</f>
        <v>0</v>
      </c>
      <c r="E86">
        <f>'[1]HC charts'!E128</f>
        <v>0</v>
      </c>
      <c r="F86">
        <f>'[1]HC charts'!F128</f>
        <v>0</v>
      </c>
      <c r="G86">
        <f>'[1]HC charts'!G128</f>
        <v>0</v>
      </c>
      <c r="H86">
        <f>'[1]HC charts'!H128</f>
        <v>0</v>
      </c>
      <c r="I86">
        <f>'[1]HC charts'!I128</f>
        <v>0</v>
      </c>
      <c r="J86">
        <f>'[1]HC charts'!J128</f>
        <v>0</v>
      </c>
      <c r="K86">
        <f>'[1]HC charts'!K128</f>
        <v>0</v>
      </c>
      <c r="L86">
        <f>'[1]HC charts'!L128</f>
        <v>0</v>
      </c>
      <c r="M86">
        <f>'[1]HC charts'!M128</f>
        <v>0</v>
      </c>
      <c r="N86">
        <f>'[1]HC charts'!N128</f>
        <v>0</v>
      </c>
      <c r="O86">
        <f>'[1]HC charts'!O128</f>
        <v>0</v>
      </c>
      <c r="P86">
        <f>'[1]HC charts'!P128</f>
        <v>0</v>
      </c>
      <c r="Q86">
        <f>'[1]HC charts'!Q128</f>
        <v>0</v>
      </c>
      <c r="R86">
        <f>'[1]HC charts'!R128</f>
        <v>0</v>
      </c>
      <c r="S86">
        <f>'[1]HC charts'!S128</f>
        <v>0</v>
      </c>
      <c r="T86">
        <f>'[1]HC charts'!T128</f>
        <v>0</v>
      </c>
    </row>
    <row r="87" spans="1:20" x14ac:dyDescent="0.25">
      <c r="A87">
        <f>'[1]HC charts'!A129</f>
        <v>0</v>
      </c>
      <c r="C87">
        <f>'[1]HC charts'!C129</f>
        <v>12.5</v>
      </c>
      <c r="D87">
        <f>'[1]HC charts'!D129</f>
        <v>0</v>
      </c>
      <c r="E87">
        <f>'[1]HC charts'!E129</f>
        <v>0</v>
      </c>
      <c r="F87">
        <f>'[1]HC charts'!F129</f>
        <v>0</v>
      </c>
      <c r="G87">
        <f>'[1]HC charts'!G129</f>
        <v>0</v>
      </c>
      <c r="H87">
        <f>'[1]HC charts'!H129</f>
        <v>0</v>
      </c>
      <c r="I87">
        <f>'[1]HC charts'!I129</f>
        <v>0</v>
      </c>
      <c r="J87">
        <f>'[1]HC charts'!J129</f>
        <v>0</v>
      </c>
      <c r="K87">
        <f>'[1]HC charts'!K129</f>
        <v>0</v>
      </c>
      <c r="L87">
        <f>'[1]HC charts'!L129</f>
        <v>0</v>
      </c>
      <c r="M87">
        <f>'[1]HC charts'!M129</f>
        <v>0</v>
      </c>
      <c r="N87">
        <f>'[1]HC charts'!N129</f>
        <v>0</v>
      </c>
      <c r="O87">
        <f>'[1]HC charts'!O129</f>
        <v>0</v>
      </c>
      <c r="P87">
        <f>'[1]HC charts'!P129</f>
        <v>0</v>
      </c>
      <c r="Q87">
        <f>'[1]HC charts'!Q129</f>
        <v>0</v>
      </c>
      <c r="R87">
        <f>'[1]HC charts'!R129</f>
        <v>0</v>
      </c>
      <c r="S87">
        <f>'[1]HC charts'!S129</f>
        <v>0</v>
      </c>
      <c r="T87">
        <f>'[1]HC charts'!T129</f>
        <v>0</v>
      </c>
    </row>
    <row r="88" spans="1:20" x14ac:dyDescent="0.25">
      <c r="A88">
        <f>'[1]HC charts'!A130</f>
        <v>0</v>
      </c>
      <c r="C88">
        <f>'[1]HC charts'!C130</f>
        <v>145</v>
      </c>
      <c r="D88">
        <f>'[1]HC charts'!D130</f>
        <v>0</v>
      </c>
      <c r="E88">
        <f>'[1]HC charts'!E130</f>
        <v>0</v>
      </c>
      <c r="F88">
        <f>'[1]HC charts'!F130</f>
        <v>0</v>
      </c>
      <c r="G88">
        <f>'[1]HC charts'!G130</f>
        <v>0</v>
      </c>
      <c r="H88">
        <f>'[1]HC charts'!H130</f>
        <v>0</v>
      </c>
      <c r="I88">
        <f>'[1]HC charts'!I130</f>
        <v>0</v>
      </c>
      <c r="J88">
        <f>'[1]HC charts'!J130</f>
        <v>0</v>
      </c>
      <c r="K88">
        <f>'[1]HC charts'!K130</f>
        <v>0</v>
      </c>
      <c r="L88">
        <f>'[1]HC charts'!L130</f>
        <v>0</v>
      </c>
      <c r="M88">
        <f>'[1]HC charts'!M130</f>
        <v>0</v>
      </c>
      <c r="N88">
        <f>'[1]HC charts'!N130</f>
        <v>0</v>
      </c>
      <c r="O88">
        <f>'[1]HC charts'!O130</f>
        <v>0</v>
      </c>
      <c r="P88">
        <f>'[1]HC charts'!P130</f>
        <v>0</v>
      </c>
      <c r="Q88">
        <f>'[1]HC charts'!Q130</f>
        <v>0</v>
      </c>
      <c r="R88">
        <f>'[1]HC charts'!R130</f>
        <v>0</v>
      </c>
      <c r="S88">
        <f>'[1]HC charts'!S130</f>
        <v>0</v>
      </c>
      <c r="T88">
        <f>'[1]HC charts'!T130</f>
        <v>0</v>
      </c>
    </row>
    <row r="89" spans="1:20" x14ac:dyDescent="0.25">
      <c r="A89">
        <f>'[1]HC charts'!A131</f>
        <v>0</v>
      </c>
      <c r="C89">
        <f>'[1]HC charts'!C131</f>
        <v>26</v>
      </c>
      <c r="D89">
        <f>'[1]HC charts'!D131</f>
        <v>0</v>
      </c>
      <c r="E89">
        <f>'[1]HC charts'!E131</f>
        <v>0</v>
      </c>
      <c r="F89">
        <f>'[1]HC charts'!F131</f>
        <v>0</v>
      </c>
      <c r="G89">
        <f>'[1]HC charts'!G131</f>
        <v>0</v>
      </c>
      <c r="H89">
        <f>'[1]HC charts'!H131</f>
        <v>0</v>
      </c>
      <c r="I89">
        <f>'[1]HC charts'!I131</f>
        <v>0</v>
      </c>
      <c r="J89">
        <f>'[1]HC charts'!J131</f>
        <v>0</v>
      </c>
      <c r="K89">
        <f>'[1]HC charts'!K131</f>
        <v>0</v>
      </c>
      <c r="L89">
        <f>'[1]HC charts'!L131</f>
        <v>0</v>
      </c>
      <c r="M89">
        <f>'[1]HC charts'!M131</f>
        <v>0</v>
      </c>
      <c r="N89">
        <f>'[1]HC charts'!N131</f>
        <v>0</v>
      </c>
      <c r="O89">
        <f>'[1]HC charts'!O131</f>
        <v>0</v>
      </c>
      <c r="P89">
        <f>'[1]HC charts'!P131</f>
        <v>0</v>
      </c>
      <c r="Q89">
        <f>'[1]HC charts'!Q131</f>
        <v>0</v>
      </c>
      <c r="R89">
        <f>'[1]HC charts'!R131</f>
        <v>0</v>
      </c>
      <c r="S89">
        <f>'[1]HC charts'!S131</f>
        <v>0</v>
      </c>
      <c r="T89">
        <f>'[1]HC charts'!T131</f>
        <v>0</v>
      </c>
    </row>
    <row r="90" spans="1:20" x14ac:dyDescent="0.25">
      <c r="A90">
        <f>'[1]HC charts'!A132</f>
        <v>0</v>
      </c>
      <c r="C90">
        <f>'[1]HC charts'!C132</f>
        <v>63</v>
      </c>
      <c r="D90">
        <f>'[1]HC charts'!D132</f>
        <v>0</v>
      </c>
      <c r="E90">
        <f>'[1]HC charts'!E132</f>
        <v>0</v>
      </c>
      <c r="F90">
        <f>'[1]HC charts'!F132</f>
        <v>0</v>
      </c>
      <c r="G90">
        <f>'[1]HC charts'!G132</f>
        <v>0</v>
      </c>
      <c r="H90">
        <f>'[1]HC charts'!H132</f>
        <v>0</v>
      </c>
      <c r="I90">
        <f>'[1]HC charts'!I132</f>
        <v>0</v>
      </c>
      <c r="J90">
        <f>'[1]HC charts'!J132</f>
        <v>0</v>
      </c>
      <c r="K90">
        <f>'[1]HC charts'!K132</f>
        <v>0</v>
      </c>
      <c r="L90">
        <f>'[1]HC charts'!L132</f>
        <v>0</v>
      </c>
      <c r="M90">
        <f>'[1]HC charts'!M132</f>
        <v>0</v>
      </c>
      <c r="N90">
        <f>'[1]HC charts'!N132</f>
        <v>0</v>
      </c>
      <c r="O90">
        <f>'[1]HC charts'!O132</f>
        <v>0</v>
      </c>
      <c r="P90">
        <f>'[1]HC charts'!P132</f>
        <v>0</v>
      </c>
      <c r="Q90">
        <f>'[1]HC charts'!Q132</f>
        <v>0</v>
      </c>
      <c r="R90">
        <f>'[1]HC charts'!R132</f>
        <v>0</v>
      </c>
      <c r="S90">
        <f>'[1]HC charts'!S132</f>
        <v>0</v>
      </c>
      <c r="T90">
        <f>'[1]HC charts'!T132</f>
        <v>0</v>
      </c>
    </row>
    <row r="91" spans="1:20" x14ac:dyDescent="0.25">
      <c r="A91">
        <f>'[1]HC charts'!A133</f>
        <v>0</v>
      </c>
      <c r="C91">
        <f>'[1]HC charts'!C133</f>
        <v>48</v>
      </c>
      <c r="D91">
        <f>'[1]HC charts'!D133</f>
        <v>0</v>
      </c>
      <c r="E91">
        <f>'[1]HC charts'!E133</f>
        <v>0</v>
      </c>
      <c r="F91">
        <f>'[1]HC charts'!F133</f>
        <v>0</v>
      </c>
      <c r="G91">
        <f>'[1]HC charts'!G133</f>
        <v>0</v>
      </c>
      <c r="H91">
        <f>'[1]HC charts'!H133</f>
        <v>0</v>
      </c>
      <c r="I91">
        <f>'[1]HC charts'!I133</f>
        <v>0</v>
      </c>
      <c r="J91">
        <f>'[1]HC charts'!J133</f>
        <v>0</v>
      </c>
      <c r="K91">
        <f>'[1]HC charts'!K133</f>
        <v>0</v>
      </c>
      <c r="L91">
        <f>'[1]HC charts'!L133</f>
        <v>0</v>
      </c>
      <c r="M91">
        <f>'[1]HC charts'!M133</f>
        <v>0</v>
      </c>
      <c r="N91">
        <f>'[1]HC charts'!N133</f>
        <v>0</v>
      </c>
      <c r="O91">
        <f>'[1]HC charts'!O133</f>
        <v>0</v>
      </c>
      <c r="P91">
        <f>'[1]HC charts'!P133</f>
        <v>0</v>
      </c>
      <c r="Q91">
        <f>'[1]HC charts'!Q133</f>
        <v>0</v>
      </c>
      <c r="R91">
        <f>'[1]HC charts'!R133</f>
        <v>0</v>
      </c>
      <c r="S91">
        <f>'[1]HC charts'!S133</f>
        <v>0</v>
      </c>
      <c r="T91">
        <f>'[1]HC charts'!T133</f>
        <v>0</v>
      </c>
    </row>
    <row r="92" spans="1:20" x14ac:dyDescent="0.25">
      <c r="A92">
        <f>'[1]HC charts'!A134</f>
        <v>0</v>
      </c>
      <c r="C92">
        <f>'[1]HC charts'!C134</f>
        <v>140</v>
      </c>
      <c r="D92">
        <f>'[1]HC charts'!D134</f>
        <v>0</v>
      </c>
      <c r="E92">
        <f>'[1]HC charts'!E134</f>
        <v>0</v>
      </c>
      <c r="F92">
        <f>'[1]HC charts'!F134</f>
        <v>0</v>
      </c>
      <c r="G92">
        <f>'[1]HC charts'!G134</f>
        <v>0</v>
      </c>
      <c r="H92">
        <f>'[1]HC charts'!H134</f>
        <v>0</v>
      </c>
      <c r="I92">
        <f>'[1]HC charts'!I134</f>
        <v>0</v>
      </c>
      <c r="J92">
        <f>'[1]HC charts'!J134</f>
        <v>0</v>
      </c>
      <c r="K92">
        <f>'[1]HC charts'!K134</f>
        <v>0</v>
      </c>
      <c r="L92">
        <f>'[1]HC charts'!L134</f>
        <v>0</v>
      </c>
      <c r="M92">
        <f>'[1]HC charts'!M134</f>
        <v>0</v>
      </c>
      <c r="N92">
        <f>'[1]HC charts'!N134</f>
        <v>0</v>
      </c>
      <c r="O92">
        <f>'[1]HC charts'!O134</f>
        <v>0</v>
      </c>
      <c r="P92">
        <f>'[1]HC charts'!P134</f>
        <v>0</v>
      </c>
      <c r="Q92">
        <f>'[1]HC charts'!Q134</f>
        <v>0</v>
      </c>
      <c r="R92">
        <f>'[1]HC charts'!R134</f>
        <v>0</v>
      </c>
      <c r="S92">
        <f>'[1]HC charts'!S134</f>
        <v>0</v>
      </c>
      <c r="T92">
        <f>'[1]HC charts'!T134</f>
        <v>0</v>
      </c>
    </row>
    <row r="93" spans="1:20" x14ac:dyDescent="0.25">
      <c r="A93">
        <f>'[1]HC charts'!A135</f>
        <v>0</v>
      </c>
      <c r="C93">
        <f>'[1]HC charts'!C135</f>
        <v>7</v>
      </c>
      <c r="D93">
        <f>'[1]HC charts'!D135</f>
        <v>0</v>
      </c>
      <c r="E93">
        <f>'[1]HC charts'!E135</f>
        <v>0</v>
      </c>
      <c r="F93">
        <f>'[1]HC charts'!F135</f>
        <v>0</v>
      </c>
      <c r="G93">
        <f>'[1]HC charts'!G135</f>
        <v>0</v>
      </c>
      <c r="H93">
        <f>'[1]HC charts'!H135</f>
        <v>0</v>
      </c>
      <c r="I93">
        <f>'[1]HC charts'!I135</f>
        <v>0</v>
      </c>
      <c r="J93">
        <f>'[1]HC charts'!J135</f>
        <v>0</v>
      </c>
      <c r="K93">
        <f>'[1]HC charts'!K135</f>
        <v>0</v>
      </c>
      <c r="L93">
        <f>'[1]HC charts'!L135</f>
        <v>0</v>
      </c>
      <c r="M93">
        <f>'[1]HC charts'!M135</f>
        <v>0</v>
      </c>
      <c r="N93">
        <f>'[1]HC charts'!N135</f>
        <v>0</v>
      </c>
      <c r="O93">
        <f>'[1]HC charts'!O135</f>
        <v>0</v>
      </c>
      <c r="P93">
        <f>'[1]HC charts'!P135</f>
        <v>0</v>
      </c>
      <c r="Q93">
        <f>'[1]HC charts'!Q135</f>
        <v>0</v>
      </c>
      <c r="R93">
        <f>'[1]HC charts'!R135</f>
        <v>0</v>
      </c>
      <c r="S93">
        <f>'[1]HC charts'!S135</f>
        <v>0</v>
      </c>
      <c r="T93">
        <f>'[1]HC charts'!T135</f>
        <v>0</v>
      </c>
    </row>
    <row r="94" spans="1:20" x14ac:dyDescent="0.25">
      <c r="A94">
        <f>'[1]HC charts'!A136</f>
        <v>0</v>
      </c>
      <c r="B94" t="str">
        <f>'[1]HC charts'!B136</f>
        <v>Branch</v>
      </c>
      <c r="C94">
        <f>'[1]HC charts'!C136</f>
        <v>158</v>
      </c>
      <c r="D94">
        <f>'[1]HC charts'!D136</f>
        <v>0</v>
      </c>
      <c r="E94">
        <f>'[1]HC charts'!E136</f>
        <v>0</v>
      </c>
      <c r="F94">
        <f>'[1]HC charts'!F136</f>
        <v>0</v>
      </c>
      <c r="G94">
        <f>'[1]HC charts'!G136</f>
        <v>0</v>
      </c>
      <c r="H94">
        <f>'[1]HC charts'!H136</f>
        <v>0</v>
      </c>
      <c r="I94">
        <f>'[1]HC charts'!I136</f>
        <v>0</v>
      </c>
      <c r="J94">
        <f>'[1]HC charts'!J136</f>
        <v>0</v>
      </c>
      <c r="K94">
        <f>'[1]HC charts'!K136</f>
        <v>0</v>
      </c>
      <c r="L94">
        <f>'[1]HC charts'!L136</f>
        <v>0</v>
      </c>
      <c r="M94">
        <f>'[1]HC charts'!M136</f>
        <v>0</v>
      </c>
      <c r="N94">
        <f>'[1]HC charts'!N136</f>
        <v>0</v>
      </c>
      <c r="O94">
        <f>'[1]HC charts'!O136</f>
        <v>0</v>
      </c>
      <c r="P94">
        <f>'[1]HC charts'!P136</f>
        <v>0</v>
      </c>
      <c r="Q94">
        <f>'[1]HC charts'!Q136</f>
        <v>0</v>
      </c>
      <c r="R94">
        <f>'[1]HC charts'!R136</f>
        <v>0</v>
      </c>
      <c r="S94">
        <f>'[1]HC charts'!S136</f>
        <v>0</v>
      </c>
      <c r="T94">
        <f>'[1]HC charts'!T136</f>
        <v>0</v>
      </c>
    </row>
    <row r="95" spans="1:20" x14ac:dyDescent="0.25">
      <c r="A95">
        <f>'[1]HC charts'!A137</f>
        <v>0</v>
      </c>
      <c r="B95" t="str">
        <f>'[1]HC charts'!B137</f>
        <v>Branch</v>
      </c>
      <c r="C95">
        <f>'[1]HC charts'!C137</f>
        <v>138</v>
      </c>
      <c r="D95">
        <f>'[1]HC charts'!D137</f>
        <v>0</v>
      </c>
      <c r="E95">
        <f>'[1]HC charts'!E137</f>
        <v>0</v>
      </c>
      <c r="F95">
        <f>'[1]HC charts'!F137</f>
        <v>0</v>
      </c>
      <c r="G95">
        <f>'[1]HC charts'!G137</f>
        <v>0</v>
      </c>
      <c r="H95">
        <f>'[1]HC charts'!H137</f>
        <v>0</v>
      </c>
      <c r="I95">
        <f>'[1]HC charts'!I137</f>
        <v>0</v>
      </c>
      <c r="J95">
        <f>'[1]HC charts'!J137</f>
        <v>0</v>
      </c>
      <c r="K95">
        <f>'[1]HC charts'!K137</f>
        <v>0</v>
      </c>
      <c r="L95">
        <f>'[1]HC charts'!L137</f>
        <v>0</v>
      </c>
      <c r="M95">
        <f>'[1]HC charts'!M137</f>
        <v>0</v>
      </c>
      <c r="N95">
        <f>'[1]HC charts'!N137</f>
        <v>0</v>
      </c>
      <c r="O95">
        <f>'[1]HC charts'!O137</f>
        <v>0</v>
      </c>
      <c r="P95">
        <f>'[1]HC charts'!P137</f>
        <v>0</v>
      </c>
      <c r="Q95">
        <f>'[1]HC charts'!Q137</f>
        <v>0</v>
      </c>
      <c r="R95">
        <f>'[1]HC charts'!R137</f>
        <v>0</v>
      </c>
      <c r="S95">
        <f>'[1]HC charts'!S137</f>
        <v>0</v>
      </c>
      <c r="T95">
        <f>'[1]HC charts'!T137</f>
        <v>0</v>
      </c>
    </row>
    <row r="96" spans="1:20" x14ac:dyDescent="0.25">
      <c r="A96">
        <f>'[1]HC charts'!A138</f>
        <v>0</v>
      </c>
      <c r="B96" t="str">
        <f>'[1]HC charts'!B138</f>
        <v>Branch</v>
      </c>
      <c r="C96">
        <f>'[1]HC charts'!C138</f>
        <v>123</v>
      </c>
      <c r="D96">
        <f>'[1]HC charts'!D138</f>
        <v>0</v>
      </c>
      <c r="E96">
        <f>'[1]HC charts'!E138</f>
        <v>0</v>
      </c>
      <c r="F96">
        <f>'[1]HC charts'!F138</f>
        <v>0</v>
      </c>
      <c r="G96">
        <f>'[1]HC charts'!G138</f>
        <v>0</v>
      </c>
      <c r="H96">
        <f>'[1]HC charts'!H138</f>
        <v>0</v>
      </c>
      <c r="I96">
        <f>'[1]HC charts'!I138</f>
        <v>0</v>
      </c>
      <c r="J96">
        <f>'[1]HC charts'!J138</f>
        <v>0</v>
      </c>
      <c r="K96">
        <f>'[1]HC charts'!K138</f>
        <v>0</v>
      </c>
      <c r="L96">
        <f>'[1]HC charts'!L138</f>
        <v>0</v>
      </c>
      <c r="M96">
        <f>'[1]HC charts'!M138</f>
        <v>0</v>
      </c>
      <c r="N96">
        <f>'[1]HC charts'!N138</f>
        <v>0</v>
      </c>
      <c r="O96">
        <f>'[1]HC charts'!O138</f>
        <v>0</v>
      </c>
      <c r="P96">
        <f>'[1]HC charts'!P138</f>
        <v>0</v>
      </c>
      <c r="Q96">
        <f>'[1]HC charts'!Q138</f>
        <v>0</v>
      </c>
      <c r="R96">
        <f>'[1]HC charts'!R138</f>
        <v>0</v>
      </c>
      <c r="S96">
        <f>'[1]HC charts'!S138</f>
        <v>0</v>
      </c>
      <c r="T96">
        <f>'[1]HC charts'!T138</f>
        <v>0</v>
      </c>
    </row>
    <row r="97" spans="1:20" x14ac:dyDescent="0.25">
      <c r="A97">
        <f>'[1]HC charts'!A139</f>
        <v>0</v>
      </c>
      <c r="B97" t="str">
        <f>'[1]HC charts'!B139</f>
        <v>Branch</v>
      </c>
      <c r="C97">
        <f>'[1]HC charts'!C139</f>
        <v>44</v>
      </c>
      <c r="D97">
        <f>'[1]HC charts'!D139</f>
        <v>0</v>
      </c>
      <c r="E97">
        <f>'[1]HC charts'!E139</f>
        <v>0</v>
      </c>
      <c r="F97">
        <f>'[1]HC charts'!F139</f>
        <v>0</v>
      </c>
      <c r="G97">
        <f>'[1]HC charts'!G139</f>
        <v>0</v>
      </c>
      <c r="H97">
        <f>'[1]HC charts'!H139</f>
        <v>0</v>
      </c>
      <c r="I97">
        <f>'[1]HC charts'!I139</f>
        <v>0</v>
      </c>
      <c r="J97">
        <f>'[1]HC charts'!J139</f>
        <v>0</v>
      </c>
      <c r="K97">
        <f>'[1]HC charts'!K139</f>
        <v>0</v>
      </c>
      <c r="L97">
        <f>'[1]HC charts'!L139</f>
        <v>0</v>
      </c>
      <c r="M97">
        <f>'[1]HC charts'!M139</f>
        <v>0</v>
      </c>
      <c r="N97">
        <f>'[1]HC charts'!N139</f>
        <v>0</v>
      </c>
      <c r="O97">
        <f>'[1]HC charts'!O139</f>
        <v>0</v>
      </c>
      <c r="P97">
        <f>'[1]HC charts'!P139</f>
        <v>0</v>
      </c>
      <c r="Q97">
        <f>'[1]HC charts'!Q139</f>
        <v>0</v>
      </c>
      <c r="R97">
        <f>'[1]HC charts'!R139</f>
        <v>0</v>
      </c>
      <c r="S97">
        <f>'[1]HC charts'!S139</f>
        <v>0</v>
      </c>
      <c r="T97">
        <f>'[1]HC charts'!T139</f>
        <v>0</v>
      </c>
    </row>
    <row r="98" spans="1:20" x14ac:dyDescent="0.25">
      <c r="A98">
        <f>'[1]HC charts'!A140</f>
        <v>0</v>
      </c>
      <c r="B98" t="str">
        <f>'[1]HC charts'!B140</f>
        <v>Branch</v>
      </c>
      <c r="C98">
        <f>'[1]HC charts'!C140</f>
        <v>57</v>
      </c>
      <c r="D98">
        <f>'[1]HC charts'!D140</f>
        <v>0</v>
      </c>
      <c r="E98">
        <f>'[1]HC charts'!E140</f>
        <v>0</v>
      </c>
      <c r="F98">
        <f>'[1]HC charts'!F140</f>
        <v>0</v>
      </c>
      <c r="G98">
        <f>'[1]HC charts'!G140</f>
        <v>0</v>
      </c>
      <c r="H98">
        <f>'[1]HC charts'!H140</f>
        <v>0</v>
      </c>
      <c r="I98">
        <f>'[1]HC charts'!I140</f>
        <v>0</v>
      </c>
      <c r="J98">
        <f>'[1]HC charts'!J140</f>
        <v>0</v>
      </c>
      <c r="K98">
        <f>'[1]HC charts'!K140</f>
        <v>0</v>
      </c>
      <c r="L98">
        <f>'[1]HC charts'!L140</f>
        <v>0</v>
      </c>
      <c r="M98">
        <f>'[1]HC charts'!M140</f>
        <v>0</v>
      </c>
      <c r="N98">
        <f>'[1]HC charts'!N140</f>
        <v>0</v>
      </c>
      <c r="O98">
        <f>'[1]HC charts'!O140</f>
        <v>0</v>
      </c>
      <c r="P98">
        <f>'[1]HC charts'!P140</f>
        <v>0</v>
      </c>
      <c r="Q98">
        <f>'[1]HC charts'!Q140</f>
        <v>0</v>
      </c>
      <c r="R98">
        <f>'[1]HC charts'!R140</f>
        <v>0</v>
      </c>
      <c r="S98">
        <f>'[1]HC charts'!S140</f>
        <v>0</v>
      </c>
      <c r="T98">
        <f>'[1]HC charts'!T140</f>
        <v>0</v>
      </c>
    </row>
    <row r="99" spans="1:20" x14ac:dyDescent="0.25">
      <c r="A99">
        <f>'[1]HC charts'!A141</f>
        <v>0</v>
      </c>
      <c r="B99" t="str">
        <f>'[1]HC charts'!B141</f>
        <v>Branch</v>
      </c>
      <c r="C99">
        <f>'[1]HC charts'!C141</f>
        <v>48</v>
      </c>
      <c r="D99">
        <f>'[1]HC charts'!D141</f>
        <v>0</v>
      </c>
      <c r="E99">
        <f>'[1]HC charts'!E141</f>
        <v>0</v>
      </c>
      <c r="F99">
        <f>'[1]HC charts'!F141</f>
        <v>0</v>
      </c>
      <c r="G99">
        <f>'[1]HC charts'!G141</f>
        <v>0</v>
      </c>
      <c r="H99">
        <f>'[1]HC charts'!H141</f>
        <v>0</v>
      </c>
      <c r="I99">
        <f>'[1]HC charts'!I141</f>
        <v>0</v>
      </c>
      <c r="J99">
        <f>'[1]HC charts'!J141</f>
        <v>0</v>
      </c>
      <c r="K99">
        <f>'[1]HC charts'!K141</f>
        <v>0</v>
      </c>
      <c r="L99">
        <f>'[1]HC charts'!L141</f>
        <v>0</v>
      </c>
      <c r="M99">
        <f>'[1]HC charts'!M141</f>
        <v>0</v>
      </c>
      <c r="N99">
        <f>'[1]HC charts'!N141</f>
        <v>0</v>
      </c>
      <c r="O99">
        <f>'[1]HC charts'!O141</f>
        <v>0</v>
      </c>
      <c r="P99">
        <f>'[1]HC charts'!P141</f>
        <v>0</v>
      </c>
      <c r="Q99">
        <f>'[1]HC charts'!Q141</f>
        <v>0</v>
      </c>
      <c r="R99">
        <f>'[1]HC charts'!R141</f>
        <v>0</v>
      </c>
      <c r="S99">
        <f>'[1]HC charts'!S141</f>
        <v>0</v>
      </c>
      <c r="T99">
        <f>'[1]HC charts'!T141</f>
        <v>0</v>
      </c>
    </row>
    <row r="100" spans="1:20" x14ac:dyDescent="0.25">
      <c r="A100">
        <f>'[1]HC charts'!A142</f>
        <v>0</v>
      </c>
      <c r="B100" t="str">
        <f>'[1]HC charts'!B142</f>
        <v>Branch</v>
      </c>
      <c r="C100">
        <f>'[1]HC charts'!C142</f>
        <v>22</v>
      </c>
      <c r="D100">
        <f>'[1]HC charts'!D142</f>
        <v>0</v>
      </c>
      <c r="E100">
        <f>'[1]HC charts'!E142</f>
        <v>0</v>
      </c>
      <c r="F100">
        <f>'[1]HC charts'!F142</f>
        <v>0</v>
      </c>
      <c r="G100">
        <f>'[1]HC charts'!G142</f>
        <v>0</v>
      </c>
      <c r="H100">
        <f>'[1]HC charts'!H142</f>
        <v>0</v>
      </c>
      <c r="I100">
        <f>'[1]HC charts'!I142</f>
        <v>0</v>
      </c>
      <c r="J100">
        <f>'[1]HC charts'!J142</f>
        <v>0</v>
      </c>
      <c r="K100">
        <f>'[1]HC charts'!K142</f>
        <v>0</v>
      </c>
      <c r="L100">
        <f>'[1]HC charts'!L142</f>
        <v>0</v>
      </c>
      <c r="M100">
        <f>'[1]HC charts'!M142</f>
        <v>0</v>
      </c>
      <c r="N100">
        <f>'[1]HC charts'!N142</f>
        <v>0</v>
      </c>
      <c r="O100">
        <f>'[1]HC charts'!O142</f>
        <v>0</v>
      </c>
      <c r="P100">
        <f>'[1]HC charts'!P142</f>
        <v>0</v>
      </c>
      <c r="Q100">
        <f>'[1]HC charts'!Q142</f>
        <v>0</v>
      </c>
      <c r="R100">
        <f>'[1]HC charts'!R142</f>
        <v>0</v>
      </c>
      <c r="S100">
        <f>'[1]HC charts'!S142</f>
        <v>0</v>
      </c>
      <c r="T100">
        <f>'[1]HC charts'!T142</f>
        <v>0</v>
      </c>
    </row>
    <row r="101" spans="1:20" x14ac:dyDescent="0.25">
      <c r="A101">
        <f>'[1]HC charts'!A143</f>
        <v>0</v>
      </c>
      <c r="B101" t="str">
        <f>'[1]HC charts'!B143</f>
        <v>Branch</v>
      </c>
      <c r="C101">
        <f>'[1]HC charts'!C143</f>
        <v>3</v>
      </c>
      <c r="D101">
        <f>'[1]HC charts'!D143</f>
        <v>0</v>
      </c>
      <c r="E101">
        <f>'[1]HC charts'!E143</f>
        <v>0</v>
      </c>
      <c r="F101">
        <f>'[1]HC charts'!F143</f>
        <v>0</v>
      </c>
      <c r="G101">
        <f>'[1]HC charts'!G143</f>
        <v>0</v>
      </c>
      <c r="H101">
        <f>'[1]HC charts'!H143</f>
        <v>0</v>
      </c>
      <c r="I101">
        <f>'[1]HC charts'!I143</f>
        <v>0</v>
      </c>
      <c r="J101">
        <f>'[1]HC charts'!J143</f>
        <v>0</v>
      </c>
      <c r="K101">
        <f>'[1]HC charts'!K143</f>
        <v>0</v>
      </c>
      <c r="L101">
        <f>'[1]HC charts'!L143</f>
        <v>0</v>
      </c>
      <c r="M101">
        <f>'[1]HC charts'!M143</f>
        <v>0</v>
      </c>
      <c r="N101">
        <f>'[1]HC charts'!N143</f>
        <v>0</v>
      </c>
      <c r="O101">
        <f>'[1]HC charts'!O143</f>
        <v>0</v>
      </c>
      <c r="P101">
        <f>'[1]HC charts'!P143</f>
        <v>0</v>
      </c>
      <c r="Q101">
        <f>'[1]HC charts'!Q143</f>
        <v>0</v>
      </c>
      <c r="R101">
        <f>'[1]HC charts'!R143</f>
        <v>0</v>
      </c>
      <c r="S101">
        <f>'[1]HC charts'!S143</f>
        <v>0</v>
      </c>
      <c r="T101">
        <f>'[1]HC charts'!T143</f>
        <v>0</v>
      </c>
    </row>
    <row r="102" spans="1:20" x14ac:dyDescent="0.25">
      <c r="A102">
        <f>'[1]HC charts'!A144</f>
        <v>0</v>
      </c>
      <c r="B102" t="str">
        <f>'[1]HC charts'!B144</f>
        <v>Branch</v>
      </c>
      <c r="C102">
        <f>'[1]HC charts'!C144</f>
        <v>19</v>
      </c>
      <c r="D102">
        <f>'[1]HC charts'!D144</f>
        <v>0</v>
      </c>
      <c r="E102">
        <f>'[1]HC charts'!E144</f>
        <v>0</v>
      </c>
      <c r="F102">
        <f>'[1]HC charts'!F144</f>
        <v>0</v>
      </c>
      <c r="G102">
        <f>'[1]HC charts'!G144</f>
        <v>0</v>
      </c>
      <c r="H102">
        <f>'[1]HC charts'!H144</f>
        <v>0</v>
      </c>
      <c r="I102">
        <f>'[1]HC charts'!I144</f>
        <v>0</v>
      </c>
      <c r="J102">
        <f>'[1]HC charts'!J144</f>
        <v>0</v>
      </c>
      <c r="K102">
        <f>'[1]HC charts'!K144</f>
        <v>0</v>
      </c>
      <c r="L102">
        <f>'[1]HC charts'!L144</f>
        <v>0</v>
      </c>
      <c r="M102">
        <f>'[1]HC charts'!M144</f>
        <v>0</v>
      </c>
      <c r="N102">
        <f>'[1]HC charts'!N144</f>
        <v>0</v>
      </c>
      <c r="O102">
        <f>'[1]HC charts'!O144</f>
        <v>0</v>
      </c>
      <c r="P102">
        <f>'[1]HC charts'!P144</f>
        <v>0</v>
      </c>
      <c r="Q102">
        <f>'[1]HC charts'!Q144</f>
        <v>0</v>
      </c>
      <c r="R102">
        <f>'[1]HC charts'!R144</f>
        <v>0</v>
      </c>
      <c r="S102">
        <f>'[1]HC charts'!S144</f>
        <v>0</v>
      </c>
      <c r="T102">
        <f>'[1]HC charts'!T144</f>
        <v>0</v>
      </c>
    </row>
    <row r="103" spans="1:20" x14ac:dyDescent="0.25">
      <c r="A103">
        <f>'[1]HC charts'!A145</f>
        <v>0</v>
      </c>
      <c r="B103" t="str">
        <f>'[1]HC charts'!B145</f>
        <v>Branch</v>
      </c>
      <c r="C103">
        <f>'[1]HC charts'!C145</f>
        <v>2</v>
      </c>
      <c r="D103">
        <f>'[1]HC charts'!D145</f>
        <v>0</v>
      </c>
      <c r="E103">
        <f>'[1]HC charts'!E145</f>
        <v>0</v>
      </c>
      <c r="F103">
        <f>'[1]HC charts'!F145</f>
        <v>0</v>
      </c>
      <c r="G103">
        <f>'[1]HC charts'!G145</f>
        <v>0</v>
      </c>
      <c r="H103">
        <f>'[1]HC charts'!H145</f>
        <v>0</v>
      </c>
      <c r="I103">
        <f>'[1]HC charts'!I145</f>
        <v>0</v>
      </c>
      <c r="J103">
        <f>'[1]HC charts'!J145</f>
        <v>0</v>
      </c>
      <c r="K103">
        <f>'[1]HC charts'!K145</f>
        <v>0</v>
      </c>
      <c r="L103">
        <f>'[1]HC charts'!L145</f>
        <v>0</v>
      </c>
      <c r="M103">
        <f>'[1]HC charts'!M145</f>
        <v>0</v>
      </c>
      <c r="N103">
        <f>'[1]HC charts'!N145</f>
        <v>0</v>
      </c>
      <c r="O103">
        <f>'[1]HC charts'!O145</f>
        <v>0</v>
      </c>
      <c r="P103">
        <f>'[1]HC charts'!P145</f>
        <v>0</v>
      </c>
      <c r="Q103">
        <f>'[1]HC charts'!Q145</f>
        <v>0</v>
      </c>
      <c r="R103">
        <f>'[1]HC charts'!R145</f>
        <v>0</v>
      </c>
      <c r="S103">
        <f>'[1]HC charts'!S145</f>
        <v>0</v>
      </c>
      <c r="T103">
        <f>'[1]HC charts'!T145</f>
        <v>0</v>
      </c>
    </row>
    <row r="104" spans="1:20" x14ac:dyDescent="0.25">
      <c r="A104">
        <f>'[1]HC charts'!A146</f>
        <v>0</v>
      </c>
      <c r="B104" t="str">
        <f>'[1]HC charts'!B146</f>
        <v>Branch</v>
      </c>
      <c r="C104">
        <f>'[1]HC charts'!C146</f>
        <v>8</v>
      </c>
      <c r="D104">
        <f>'[1]HC charts'!D146</f>
        <v>0</v>
      </c>
      <c r="E104">
        <f>'[1]HC charts'!E146</f>
        <v>0</v>
      </c>
      <c r="F104">
        <f>'[1]HC charts'!F146</f>
        <v>0</v>
      </c>
      <c r="G104">
        <f>'[1]HC charts'!G146</f>
        <v>0</v>
      </c>
      <c r="H104">
        <f>'[1]HC charts'!H146</f>
        <v>0</v>
      </c>
      <c r="I104">
        <f>'[1]HC charts'!I146</f>
        <v>0</v>
      </c>
      <c r="J104">
        <f>'[1]HC charts'!J146</f>
        <v>0</v>
      </c>
      <c r="K104">
        <f>'[1]HC charts'!K146</f>
        <v>0</v>
      </c>
      <c r="L104">
        <f>'[1]HC charts'!L146</f>
        <v>0</v>
      </c>
      <c r="M104">
        <f>'[1]HC charts'!M146</f>
        <v>0</v>
      </c>
      <c r="N104">
        <f>'[1]HC charts'!N146</f>
        <v>0</v>
      </c>
      <c r="O104">
        <f>'[1]HC charts'!O146</f>
        <v>0</v>
      </c>
      <c r="P104">
        <f>'[1]HC charts'!P146</f>
        <v>0</v>
      </c>
      <c r="Q104">
        <f>'[1]HC charts'!Q146</f>
        <v>0</v>
      </c>
      <c r="R104">
        <f>'[1]HC charts'!R146</f>
        <v>0</v>
      </c>
      <c r="S104">
        <f>'[1]HC charts'!S146</f>
        <v>0</v>
      </c>
      <c r="T104">
        <f>'[1]HC charts'!T146</f>
        <v>0</v>
      </c>
    </row>
    <row r="105" spans="1:20" x14ac:dyDescent="0.25">
      <c r="A105">
        <f>'[1]HC charts'!A147</f>
        <v>0</v>
      </c>
      <c r="B105" t="str">
        <f>'[1]HC charts'!B147</f>
        <v>Branch</v>
      </c>
      <c r="C105">
        <f>'[1]HC charts'!C147</f>
        <v>25</v>
      </c>
      <c r="D105">
        <f>'[1]HC charts'!D147</f>
        <v>0</v>
      </c>
      <c r="E105">
        <f>'[1]HC charts'!E147</f>
        <v>0</v>
      </c>
      <c r="F105">
        <f>'[1]HC charts'!F147</f>
        <v>0</v>
      </c>
      <c r="G105">
        <f>'[1]HC charts'!G147</f>
        <v>0</v>
      </c>
      <c r="H105">
        <f>'[1]HC charts'!H147</f>
        <v>0</v>
      </c>
      <c r="I105">
        <f>'[1]HC charts'!I147</f>
        <v>0</v>
      </c>
      <c r="J105">
        <f>'[1]HC charts'!J147</f>
        <v>0</v>
      </c>
      <c r="K105">
        <f>'[1]HC charts'!K147</f>
        <v>0</v>
      </c>
      <c r="L105">
        <f>'[1]HC charts'!L147</f>
        <v>0</v>
      </c>
      <c r="M105">
        <f>'[1]HC charts'!M147</f>
        <v>0</v>
      </c>
      <c r="N105">
        <f>'[1]HC charts'!N147</f>
        <v>0</v>
      </c>
      <c r="O105">
        <f>'[1]HC charts'!O147</f>
        <v>0</v>
      </c>
      <c r="P105">
        <f>'[1]HC charts'!P147</f>
        <v>0</v>
      </c>
      <c r="Q105">
        <f>'[1]HC charts'!Q147</f>
        <v>0</v>
      </c>
      <c r="R105">
        <f>'[1]HC charts'!R147</f>
        <v>0</v>
      </c>
      <c r="S105">
        <f>'[1]HC charts'!S147</f>
        <v>0</v>
      </c>
      <c r="T105">
        <f>'[1]HC charts'!T147</f>
        <v>0</v>
      </c>
    </row>
    <row r="106" spans="1:20" x14ac:dyDescent="0.25">
      <c r="A106">
        <f>'[1]HC charts'!A148</f>
        <v>0</v>
      </c>
      <c r="B106" t="str">
        <f>'[1]HC charts'!B148</f>
        <v>Branch</v>
      </c>
      <c r="C106">
        <f>'[1]HC charts'!C148</f>
        <v>40.5</v>
      </c>
      <c r="D106">
        <f>'[1]HC charts'!D148</f>
        <v>0</v>
      </c>
      <c r="E106">
        <f>'[1]HC charts'!E148</f>
        <v>0</v>
      </c>
      <c r="F106">
        <f>'[1]HC charts'!F148</f>
        <v>0</v>
      </c>
      <c r="G106">
        <f>'[1]HC charts'!G148</f>
        <v>0</v>
      </c>
      <c r="H106">
        <f>'[1]HC charts'!H148</f>
        <v>0</v>
      </c>
      <c r="I106">
        <f>'[1]HC charts'!I148</f>
        <v>0</v>
      </c>
      <c r="J106">
        <f>'[1]HC charts'!J148</f>
        <v>0</v>
      </c>
      <c r="K106">
        <f>'[1]HC charts'!K148</f>
        <v>0</v>
      </c>
      <c r="L106">
        <f>'[1]HC charts'!L148</f>
        <v>0</v>
      </c>
      <c r="M106">
        <f>'[1]HC charts'!M148</f>
        <v>0</v>
      </c>
      <c r="N106">
        <f>'[1]HC charts'!N148</f>
        <v>0</v>
      </c>
      <c r="O106">
        <f>'[1]HC charts'!O148</f>
        <v>0</v>
      </c>
      <c r="P106">
        <f>'[1]HC charts'!P148</f>
        <v>0</v>
      </c>
      <c r="Q106">
        <f>'[1]HC charts'!Q148</f>
        <v>0</v>
      </c>
      <c r="R106">
        <f>'[1]HC charts'!R148</f>
        <v>0</v>
      </c>
      <c r="S106">
        <f>'[1]HC charts'!S148</f>
        <v>0</v>
      </c>
      <c r="T106">
        <f>'[1]HC charts'!T148</f>
        <v>0</v>
      </c>
    </row>
    <row r="107" spans="1:20" x14ac:dyDescent="0.25">
      <c r="A107">
        <f>'[1]HC charts'!A149</f>
        <v>0</v>
      </c>
      <c r="B107" t="str">
        <f>'[1]HC charts'!B149</f>
        <v>Branch</v>
      </c>
      <c r="C107">
        <f>'[1]HC charts'!C149</f>
        <v>34.5</v>
      </c>
      <c r="D107">
        <f>'[1]HC charts'!D149</f>
        <v>0</v>
      </c>
      <c r="E107">
        <f>'[1]HC charts'!E149</f>
        <v>0</v>
      </c>
      <c r="F107">
        <f>'[1]HC charts'!F149</f>
        <v>0</v>
      </c>
      <c r="G107">
        <f>'[1]HC charts'!G149</f>
        <v>0</v>
      </c>
      <c r="H107">
        <f>'[1]HC charts'!H149</f>
        <v>0</v>
      </c>
      <c r="I107">
        <f>'[1]HC charts'!I149</f>
        <v>0</v>
      </c>
      <c r="J107">
        <f>'[1]HC charts'!J149</f>
        <v>0</v>
      </c>
      <c r="K107">
        <f>'[1]HC charts'!K149</f>
        <v>0</v>
      </c>
      <c r="L107">
        <f>'[1]HC charts'!L149</f>
        <v>0</v>
      </c>
      <c r="M107">
        <f>'[1]HC charts'!M149</f>
        <v>0</v>
      </c>
      <c r="N107">
        <f>'[1]HC charts'!N149</f>
        <v>0</v>
      </c>
      <c r="O107">
        <f>'[1]HC charts'!O149</f>
        <v>0</v>
      </c>
      <c r="P107">
        <f>'[1]HC charts'!P149</f>
        <v>0</v>
      </c>
      <c r="Q107">
        <f>'[1]HC charts'!Q149</f>
        <v>0</v>
      </c>
      <c r="R107">
        <f>'[1]HC charts'!R149</f>
        <v>0</v>
      </c>
      <c r="S107">
        <f>'[1]HC charts'!S149</f>
        <v>0</v>
      </c>
      <c r="T107">
        <f>'[1]HC charts'!T149</f>
        <v>0</v>
      </c>
    </row>
    <row r="108" spans="1:20" x14ac:dyDescent="0.25">
      <c r="A108">
        <f>'[1]HC charts'!A150</f>
        <v>0</v>
      </c>
      <c r="B108" t="str">
        <f>'[1]HC charts'!B150</f>
        <v>Branch</v>
      </c>
      <c r="C108">
        <f>'[1]HC charts'!C150</f>
        <v>28</v>
      </c>
      <c r="D108">
        <f>'[1]HC charts'!D150</f>
        <v>0</v>
      </c>
      <c r="E108">
        <f>'[1]HC charts'!E150</f>
        <v>0</v>
      </c>
      <c r="F108">
        <f>'[1]HC charts'!F150</f>
        <v>0</v>
      </c>
      <c r="G108">
        <f>'[1]HC charts'!G150</f>
        <v>0</v>
      </c>
      <c r="H108">
        <f>'[1]HC charts'!H150</f>
        <v>0</v>
      </c>
      <c r="I108">
        <f>'[1]HC charts'!I150</f>
        <v>0</v>
      </c>
      <c r="J108">
        <f>'[1]HC charts'!J150</f>
        <v>0</v>
      </c>
      <c r="K108">
        <f>'[1]HC charts'!K150</f>
        <v>0</v>
      </c>
      <c r="L108">
        <f>'[1]HC charts'!L150</f>
        <v>0</v>
      </c>
      <c r="M108">
        <f>'[1]HC charts'!M150</f>
        <v>0</v>
      </c>
      <c r="N108">
        <f>'[1]HC charts'!N150</f>
        <v>0</v>
      </c>
      <c r="O108">
        <f>'[1]HC charts'!O150</f>
        <v>0</v>
      </c>
      <c r="P108">
        <f>'[1]HC charts'!P150</f>
        <v>0</v>
      </c>
      <c r="Q108">
        <f>'[1]HC charts'!Q150</f>
        <v>0</v>
      </c>
      <c r="R108">
        <f>'[1]HC charts'!R150</f>
        <v>0</v>
      </c>
      <c r="S108">
        <f>'[1]HC charts'!S150</f>
        <v>0</v>
      </c>
      <c r="T108">
        <f>'[1]HC charts'!T150</f>
        <v>0</v>
      </c>
    </row>
    <row r="109" spans="1:20" x14ac:dyDescent="0.25">
      <c r="A109" t="str">
        <f>'[1]HC charts'!A151</f>
        <v>Actual</v>
      </c>
      <c r="B109" t="str">
        <f>'[1]HC charts'!B151</f>
        <v>WW</v>
      </c>
      <c r="C109">
        <f>'[1]HC charts'!C151</f>
        <v>2109.5</v>
      </c>
      <c r="D109">
        <f>'[1]HC charts'!D151</f>
        <v>0</v>
      </c>
      <c r="E109">
        <f>'[1]HC charts'!E151</f>
        <v>0</v>
      </c>
      <c r="F109">
        <f>'[1]HC charts'!F151</f>
        <v>0</v>
      </c>
      <c r="G109">
        <f>'[1]HC charts'!G151</f>
        <v>0</v>
      </c>
      <c r="H109">
        <f>'[1]HC charts'!H151</f>
        <v>0</v>
      </c>
      <c r="I109">
        <f>'[1]HC charts'!I151</f>
        <v>0</v>
      </c>
      <c r="J109">
        <f>'[1]HC charts'!J151</f>
        <v>0</v>
      </c>
      <c r="K109">
        <f>'[1]HC charts'!K151</f>
        <v>0</v>
      </c>
      <c r="L109">
        <f>'[1]HC charts'!L151</f>
        <v>0</v>
      </c>
      <c r="M109">
        <f>'[1]HC charts'!M151</f>
        <v>0</v>
      </c>
      <c r="N109">
        <f>'[1]HC charts'!N151</f>
        <v>0</v>
      </c>
      <c r="O109">
        <f>'[1]HC charts'!O151</f>
        <v>0</v>
      </c>
      <c r="P109">
        <f>'[1]HC charts'!P151</f>
        <v>0</v>
      </c>
      <c r="Q109">
        <f>'[1]HC charts'!Q151</f>
        <v>0</v>
      </c>
      <c r="R109">
        <f>'[1]HC charts'!R151</f>
        <v>0</v>
      </c>
      <c r="S109">
        <f>'[1]HC charts'!S151</f>
        <v>0</v>
      </c>
      <c r="T109">
        <f>'[1]HC charts'!T151</f>
        <v>0</v>
      </c>
    </row>
    <row r="111" spans="1:20" x14ac:dyDescent="0.25">
      <c r="A111" s="1" t="s">
        <v>23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4" t="s">
        <v>13</v>
      </c>
      <c r="B112" s="4" t="s">
        <v>14</v>
      </c>
      <c r="C112" s="5" t="s">
        <v>24</v>
      </c>
      <c r="D112" s="6" t="s">
        <v>2</v>
      </c>
      <c r="E112" s="5" t="s">
        <v>3</v>
      </c>
      <c r="F112" s="5" t="s">
        <v>4</v>
      </c>
      <c r="G112" s="5" t="s">
        <v>15</v>
      </c>
      <c r="H112" s="5" t="s">
        <v>5</v>
      </c>
      <c r="I112" s="5" t="s">
        <v>6</v>
      </c>
      <c r="J112" s="5" t="s">
        <v>7</v>
      </c>
      <c r="K112" s="5" t="s">
        <v>8</v>
      </c>
      <c r="L112" s="5" t="s">
        <v>9</v>
      </c>
      <c r="M112" s="5" t="s">
        <v>25</v>
      </c>
      <c r="N112" s="5" t="s">
        <v>26</v>
      </c>
      <c r="O112" s="5" t="s">
        <v>12</v>
      </c>
      <c r="P112" s="5" t="s">
        <v>24</v>
      </c>
      <c r="Q112" s="5" t="s">
        <v>2</v>
      </c>
      <c r="R112" s="5" t="s">
        <v>3</v>
      </c>
      <c r="S112" s="5" t="s">
        <v>4</v>
      </c>
      <c r="T112" s="5" t="s">
        <v>27</v>
      </c>
    </row>
    <row r="113" spans="1:20" x14ac:dyDescent="0.25">
      <c r="A113" s="7"/>
      <c r="B113" s="7"/>
      <c r="C113" s="7">
        <v>1359.5</v>
      </c>
      <c r="D113" s="8"/>
      <c r="E113" s="7"/>
      <c r="F113" s="7"/>
      <c r="G113" s="9"/>
      <c r="H113" s="7"/>
      <c r="I113" s="7"/>
      <c r="J113" s="7"/>
      <c r="K113" s="7"/>
      <c r="L113" s="7"/>
      <c r="M113" s="7"/>
      <c r="N113" s="7"/>
      <c r="O113" s="7"/>
      <c r="P113" s="7"/>
      <c r="Q113" s="19"/>
      <c r="R113" s="19"/>
      <c r="S113" s="19"/>
      <c r="T113" s="20"/>
    </row>
    <row r="114" spans="1:20" x14ac:dyDescent="0.25">
      <c r="A114" s="10"/>
      <c r="B114" s="11"/>
      <c r="C114" s="2">
        <v>156</v>
      </c>
      <c r="D114" s="12"/>
      <c r="E114" s="2"/>
      <c r="F114" s="2"/>
      <c r="G114" s="13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21"/>
    </row>
    <row r="115" spans="1:20" x14ac:dyDescent="0.25">
      <c r="A115" s="10"/>
      <c r="B115" s="11"/>
      <c r="C115" s="2">
        <v>103</v>
      </c>
      <c r="D115" s="12"/>
      <c r="E115" s="2"/>
      <c r="F115" s="2"/>
      <c r="G115" s="13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21"/>
    </row>
    <row r="116" spans="1:20" x14ac:dyDescent="0.25">
      <c r="A116" s="10"/>
      <c r="B116" s="11"/>
      <c r="C116" s="2">
        <v>110</v>
      </c>
      <c r="D116" s="12"/>
      <c r="E116" s="2"/>
      <c r="F116" s="2"/>
      <c r="G116" s="13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21"/>
    </row>
    <row r="117" spans="1:20" x14ac:dyDescent="0.25">
      <c r="A117" s="10"/>
      <c r="B117" s="11"/>
      <c r="C117" s="2">
        <v>91</v>
      </c>
      <c r="D117" s="12"/>
      <c r="E117" s="2"/>
      <c r="F117" s="2"/>
      <c r="G117" s="13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21"/>
    </row>
    <row r="118" spans="1:20" x14ac:dyDescent="0.25">
      <c r="A118" s="10"/>
      <c r="B118" s="11"/>
      <c r="C118" s="2">
        <v>18</v>
      </c>
      <c r="D118" s="12"/>
      <c r="E118" s="2"/>
      <c r="F118" s="2"/>
      <c r="G118" s="13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21"/>
    </row>
    <row r="119" spans="1:20" x14ac:dyDescent="0.25">
      <c r="A119" s="10"/>
      <c r="B119" s="11"/>
      <c r="C119" s="2">
        <v>289.5</v>
      </c>
      <c r="D119" s="12"/>
      <c r="E119" s="2"/>
      <c r="F119" s="2"/>
      <c r="G119" s="13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21"/>
    </row>
    <row r="120" spans="1:20" x14ac:dyDescent="0.25">
      <c r="A120" s="10"/>
      <c r="B120" s="11"/>
      <c r="C120" s="2">
        <v>37.5</v>
      </c>
      <c r="D120" s="12"/>
      <c r="E120" s="2"/>
      <c r="F120" s="2"/>
      <c r="G120" s="13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21"/>
    </row>
    <row r="121" spans="1:20" x14ac:dyDescent="0.25">
      <c r="A121" s="10"/>
      <c r="B121" s="11"/>
      <c r="C121" s="2">
        <v>1</v>
      </c>
      <c r="D121" s="12"/>
      <c r="E121" s="2"/>
      <c r="F121" s="2"/>
      <c r="G121" s="13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21"/>
    </row>
    <row r="122" spans="1:20" x14ac:dyDescent="0.25">
      <c r="A122" s="10"/>
      <c r="B122" s="11"/>
      <c r="C122" s="2">
        <v>64</v>
      </c>
      <c r="D122" s="12"/>
      <c r="E122" s="2"/>
      <c r="F122" s="2"/>
      <c r="G122" s="13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21"/>
    </row>
    <row r="123" spans="1:20" x14ac:dyDescent="0.25">
      <c r="A123" s="10"/>
      <c r="B123" s="11"/>
      <c r="C123" s="2">
        <v>48</v>
      </c>
      <c r="D123" s="12"/>
      <c r="E123" s="2"/>
      <c r="F123" s="2"/>
      <c r="G123" s="13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21"/>
    </row>
    <row r="124" spans="1:20" x14ac:dyDescent="0.25">
      <c r="A124" s="10"/>
      <c r="B124" s="11"/>
      <c r="C124" s="2">
        <v>12.5</v>
      </c>
      <c r="D124" s="12"/>
      <c r="E124" s="2"/>
      <c r="F124" s="2"/>
      <c r="G124" s="13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21"/>
    </row>
    <row r="125" spans="1:20" x14ac:dyDescent="0.25">
      <c r="A125" s="10"/>
      <c r="B125" s="11"/>
      <c r="C125" s="2">
        <v>145</v>
      </c>
      <c r="D125" s="12"/>
      <c r="E125" s="2"/>
      <c r="F125" s="2"/>
      <c r="G125" s="13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21"/>
    </row>
    <row r="126" spans="1:20" x14ac:dyDescent="0.25">
      <c r="A126" s="10"/>
      <c r="B126" s="11"/>
      <c r="C126" s="2">
        <v>26</v>
      </c>
      <c r="D126" s="12"/>
      <c r="E126" s="2"/>
      <c r="F126" s="2"/>
      <c r="G126" s="13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21"/>
    </row>
    <row r="127" spans="1:20" x14ac:dyDescent="0.25">
      <c r="A127" s="10"/>
      <c r="B127" s="11"/>
      <c r="C127" s="2">
        <v>63</v>
      </c>
      <c r="D127" s="12"/>
      <c r="E127" s="2"/>
      <c r="F127" s="2"/>
      <c r="G127" s="13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21"/>
    </row>
    <row r="128" spans="1:20" x14ac:dyDescent="0.25">
      <c r="A128" s="10"/>
      <c r="B128" s="11"/>
      <c r="C128" s="2">
        <v>48</v>
      </c>
      <c r="D128" s="12"/>
      <c r="E128" s="2"/>
      <c r="F128" s="2"/>
      <c r="G128" s="13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21"/>
    </row>
    <row r="129" spans="1:20" x14ac:dyDescent="0.25">
      <c r="A129" s="10"/>
      <c r="B129" s="11"/>
      <c r="C129" s="2">
        <v>140</v>
      </c>
      <c r="D129" s="12"/>
      <c r="E129" s="2"/>
      <c r="F129" s="2"/>
      <c r="G129" s="13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21"/>
    </row>
    <row r="130" spans="1:20" x14ac:dyDescent="0.25">
      <c r="A130" s="10"/>
      <c r="B130" s="11"/>
      <c r="C130" s="2">
        <v>7</v>
      </c>
      <c r="D130" s="12"/>
      <c r="E130" s="2"/>
      <c r="F130" s="2"/>
      <c r="G130" s="13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21"/>
    </row>
    <row r="131" spans="1:20" x14ac:dyDescent="0.25">
      <c r="A131" s="7"/>
      <c r="B131" s="7" t="s">
        <v>19</v>
      </c>
      <c r="C131" s="7">
        <v>158</v>
      </c>
      <c r="D131" s="8"/>
      <c r="E131" s="7"/>
      <c r="F131" s="7"/>
      <c r="G131" s="9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9"/>
    </row>
    <row r="132" spans="1:20" x14ac:dyDescent="0.25">
      <c r="A132" s="7"/>
      <c r="B132" s="7" t="s">
        <v>19</v>
      </c>
      <c r="C132" s="7">
        <v>138</v>
      </c>
      <c r="D132" s="8"/>
      <c r="E132" s="7"/>
      <c r="F132" s="7"/>
      <c r="G132" s="9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9"/>
    </row>
    <row r="133" spans="1:20" x14ac:dyDescent="0.25">
      <c r="A133" s="7"/>
      <c r="B133" s="7" t="s">
        <v>19</v>
      </c>
      <c r="C133" s="7">
        <v>123</v>
      </c>
      <c r="D133" s="8"/>
      <c r="E133" s="7"/>
      <c r="F133" s="7"/>
      <c r="G133" s="9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9"/>
    </row>
    <row r="134" spans="1:20" x14ac:dyDescent="0.25">
      <c r="A134" s="7"/>
      <c r="B134" s="7" t="s">
        <v>19</v>
      </c>
      <c r="C134" s="7">
        <v>44</v>
      </c>
      <c r="D134" s="8"/>
      <c r="E134" s="7"/>
      <c r="F134" s="7"/>
      <c r="G134" s="9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9"/>
    </row>
    <row r="135" spans="1:20" x14ac:dyDescent="0.25">
      <c r="A135" s="7"/>
      <c r="B135" s="7" t="s">
        <v>19</v>
      </c>
      <c r="C135" s="7">
        <v>57</v>
      </c>
      <c r="D135" s="8"/>
      <c r="E135" s="7"/>
      <c r="F135" s="7"/>
      <c r="G135" s="9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9"/>
    </row>
    <row r="136" spans="1:20" x14ac:dyDescent="0.25">
      <c r="A136" s="7"/>
      <c r="B136" s="7" t="s">
        <v>19</v>
      </c>
      <c r="C136" s="7">
        <v>48</v>
      </c>
      <c r="D136" s="8"/>
      <c r="E136" s="7"/>
      <c r="F136" s="7"/>
      <c r="G136" s="9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9"/>
    </row>
    <row r="137" spans="1:20" x14ac:dyDescent="0.25">
      <c r="A137" s="7"/>
      <c r="B137" s="7" t="s">
        <v>19</v>
      </c>
      <c r="C137" s="7">
        <v>22</v>
      </c>
      <c r="D137" s="8"/>
      <c r="E137" s="7"/>
      <c r="F137" s="7"/>
      <c r="G137" s="9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9"/>
    </row>
    <row r="138" spans="1:20" x14ac:dyDescent="0.25">
      <c r="A138" s="7"/>
      <c r="B138" s="7" t="s">
        <v>19</v>
      </c>
      <c r="C138" s="7">
        <v>3</v>
      </c>
      <c r="D138" s="8"/>
      <c r="E138" s="7"/>
      <c r="F138" s="7"/>
      <c r="G138" s="9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9"/>
    </row>
    <row r="139" spans="1:20" x14ac:dyDescent="0.25">
      <c r="A139" s="7"/>
      <c r="B139" s="7" t="s">
        <v>19</v>
      </c>
      <c r="C139" s="7">
        <v>19</v>
      </c>
      <c r="D139" s="8"/>
      <c r="E139" s="7"/>
      <c r="F139" s="7"/>
      <c r="G139" s="9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9"/>
    </row>
    <row r="140" spans="1:20" x14ac:dyDescent="0.25">
      <c r="A140" s="7"/>
      <c r="B140" s="7" t="s">
        <v>19</v>
      </c>
      <c r="C140" s="7">
        <v>2</v>
      </c>
      <c r="D140" s="8"/>
      <c r="E140" s="7"/>
      <c r="F140" s="7"/>
      <c r="G140" s="9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9"/>
    </row>
    <row r="141" spans="1:20" x14ac:dyDescent="0.25">
      <c r="A141" s="7"/>
      <c r="B141" s="7" t="s">
        <v>19</v>
      </c>
      <c r="C141" s="7">
        <v>8</v>
      </c>
      <c r="D141" s="8"/>
      <c r="E141" s="7"/>
      <c r="F141" s="7"/>
      <c r="G141" s="9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9"/>
    </row>
    <row r="142" spans="1:20" x14ac:dyDescent="0.25">
      <c r="A142" s="7"/>
      <c r="B142" s="7" t="s">
        <v>19</v>
      </c>
      <c r="C142" s="7">
        <v>25</v>
      </c>
      <c r="D142" s="8"/>
      <c r="E142" s="7"/>
      <c r="F142" s="7"/>
      <c r="G142" s="9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9"/>
    </row>
    <row r="143" spans="1:20" x14ac:dyDescent="0.25">
      <c r="A143" s="7"/>
      <c r="B143" s="7" t="s">
        <v>19</v>
      </c>
      <c r="C143" s="7">
        <v>40.5</v>
      </c>
      <c r="D143" s="8"/>
      <c r="E143" s="7"/>
      <c r="F143" s="7"/>
      <c r="G143" s="9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9"/>
    </row>
    <row r="144" spans="1:20" x14ac:dyDescent="0.25">
      <c r="A144" s="7"/>
      <c r="B144" s="7" t="s">
        <v>19</v>
      </c>
      <c r="C144" s="22">
        <v>34.5</v>
      </c>
      <c r="D144" s="7"/>
      <c r="E144" s="7"/>
      <c r="F144" s="7"/>
      <c r="G144" s="9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9"/>
    </row>
    <row r="145" spans="1:20" x14ac:dyDescent="0.25">
      <c r="A145" s="7"/>
      <c r="B145" s="7" t="s">
        <v>19</v>
      </c>
      <c r="C145" s="22">
        <v>28</v>
      </c>
      <c r="D145" s="7"/>
      <c r="E145" s="7"/>
      <c r="F145" s="7"/>
      <c r="G145" s="9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9"/>
    </row>
    <row r="146" spans="1:20" x14ac:dyDescent="0.25">
      <c r="A146" s="17" t="s">
        <v>23</v>
      </c>
      <c r="B146" s="17" t="s">
        <v>20</v>
      </c>
      <c r="C146" s="18">
        <v>2109.5</v>
      </c>
      <c r="D146" s="17">
        <f t="shared" ref="D146:T146" si="0">SUM(D113,D131,D132,D133,D134,D135,D136,D137,D139,D141,D142,D143,D144,D140,D145)</f>
        <v>0</v>
      </c>
      <c r="E146" s="17">
        <f t="shared" si="0"/>
        <v>0</v>
      </c>
      <c r="F146" s="17">
        <f t="shared" si="0"/>
        <v>0</v>
      </c>
      <c r="G146" s="17">
        <f t="shared" si="0"/>
        <v>0</v>
      </c>
      <c r="H146" s="17">
        <f t="shared" si="0"/>
        <v>0</v>
      </c>
      <c r="I146" s="17">
        <f t="shared" si="0"/>
        <v>0</v>
      </c>
      <c r="J146" s="17">
        <f t="shared" si="0"/>
        <v>0</v>
      </c>
      <c r="K146" s="17">
        <f t="shared" si="0"/>
        <v>0</v>
      </c>
      <c r="L146" s="17">
        <f t="shared" si="0"/>
        <v>0</v>
      </c>
      <c r="M146" s="17">
        <f t="shared" si="0"/>
        <v>0</v>
      </c>
      <c r="N146" s="17">
        <f t="shared" si="0"/>
        <v>0</v>
      </c>
      <c r="O146" s="17">
        <f t="shared" si="0"/>
        <v>0</v>
      </c>
      <c r="P146" s="17">
        <f t="shared" si="0"/>
        <v>0</v>
      </c>
      <c r="Q146" s="17">
        <f t="shared" si="0"/>
        <v>0</v>
      </c>
      <c r="R146" s="17">
        <f t="shared" si="0"/>
        <v>0</v>
      </c>
      <c r="S146" s="17">
        <f t="shared" si="0"/>
        <v>0</v>
      </c>
      <c r="T146" s="17">
        <f t="shared" si="0"/>
        <v>0</v>
      </c>
    </row>
    <row r="148" spans="1:20" x14ac:dyDescent="0.25">
      <c r="A148" s="1" t="s">
        <v>28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>
        <v>41182</v>
      </c>
      <c r="M148" s="3">
        <v>41213</v>
      </c>
      <c r="N148" s="3">
        <v>41243</v>
      </c>
      <c r="O148" s="3">
        <v>41274</v>
      </c>
      <c r="P148" s="23"/>
      <c r="Q148" s="3">
        <v>41305</v>
      </c>
      <c r="R148" s="3">
        <v>41333</v>
      </c>
      <c r="S148" s="3">
        <v>41364</v>
      </c>
      <c r="T148" s="3">
        <v>41394</v>
      </c>
    </row>
    <row r="149" spans="1:20" x14ac:dyDescent="0.25">
      <c r="A149" s="4" t="s">
        <v>13</v>
      </c>
      <c r="B149" s="4" t="s">
        <v>14</v>
      </c>
      <c r="C149" s="5">
        <v>-4</v>
      </c>
      <c r="D149" s="6">
        <v>-3</v>
      </c>
      <c r="E149" s="5">
        <v>-2</v>
      </c>
      <c r="F149" s="5">
        <v>-1</v>
      </c>
      <c r="G149" s="5" t="s">
        <v>15</v>
      </c>
      <c r="H149" s="5">
        <v>1</v>
      </c>
      <c r="I149" s="5">
        <v>2</v>
      </c>
      <c r="J149" s="5">
        <v>3</v>
      </c>
      <c r="K149" s="5">
        <v>4</v>
      </c>
      <c r="L149" s="5">
        <v>5</v>
      </c>
      <c r="M149" s="5">
        <v>6</v>
      </c>
      <c r="N149" s="5">
        <v>7</v>
      </c>
      <c r="O149" s="5">
        <v>8</v>
      </c>
      <c r="P149" s="5">
        <v>9</v>
      </c>
      <c r="Q149" s="5">
        <v>10</v>
      </c>
      <c r="R149" s="5">
        <v>11</v>
      </c>
      <c r="S149" s="5">
        <v>12</v>
      </c>
      <c r="T149" s="5" t="s">
        <v>29</v>
      </c>
    </row>
    <row r="150" spans="1:20" x14ac:dyDescent="0.25">
      <c r="A150" s="7"/>
      <c r="B150" s="7" t="s">
        <v>19</v>
      </c>
      <c r="C150" s="7">
        <v>1359.5</v>
      </c>
      <c r="D150" s="8">
        <v>1363.5</v>
      </c>
      <c r="E150" s="7">
        <v>1358.5</v>
      </c>
      <c r="F150" s="7">
        <v>1357.5</v>
      </c>
      <c r="G150" s="9">
        <v>1357.5</v>
      </c>
      <c r="H150" s="7">
        <v>1365.5</v>
      </c>
      <c r="I150" s="7">
        <v>1367.5</v>
      </c>
      <c r="J150" s="7">
        <v>1368.5</v>
      </c>
      <c r="K150" s="7">
        <v>1370.5</v>
      </c>
      <c r="L150" s="7">
        <v>1361.5</v>
      </c>
      <c r="M150" s="7">
        <v>1366.5</v>
      </c>
      <c r="N150" s="7">
        <v>1376.5</v>
      </c>
      <c r="O150" s="7">
        <v>1379.5</v>
      </c>
      <c r="P150" s="7">
        <v>1379.5</v>
      </c>
      <c r="Q150" s="7">
        <v>1378.5</v>
      </c>
      <c r="R150" s="7">
        <v>1374.5</v>
      </c>
      <c r="S150" s="7">
        <v>1369.5</v>
      </c>
      <c r="T150" s="9">
        <v>12</v>
      </c>
    </row>
    <row r="151" spans="1:20" x14ac:dyDescent="0.25">
      <c r="A151" s="10"/>
      <c r="B151" s="11"/>
      <c r="C151" s="11">
        <v>156</v>
      </c>
      <c r="D151" s="12">
        <v>159</v>
      </c>
      <c r="E151" s="2">
        <v>160</v>
      </c>
      <c r="F151" s="2">
        <v>160</v>
      </c>
      <c r="G151" s="13">
        <v>160</v>
      </c>
      <c r="H151" s="11">
        <v>161</v>
      </c>
      <c r="I151" s="11">
        <v>160</v>
      </c>
      <c r="J151" s="11">
        <v>160</v>
      </c>
      <c r="K151" s="11">
        <v>160</v>
      </c>
      <c r="L151" s="11">
        <v>159</v>
      </c>
      <c r="M151" s="11">
        <v>158</v>
      </c>
      <c r="N151" s="11">
        <v>158</v>
      </c>
      <c r="O151" s="11">
        <v>157</v>
      </c>
      <c r="P151" s="11">
        <v>156</v>
      </c>
      <c r="Q151" s="11">
        <v>157</v>
      </c>
      <c r="R151" s="11">
        <v>156</v>
      </c>
      <c r="S151" s="11">
        <v>155</v>
      </c>
      <c r="T151" s="13">
        <v>-5</v>
      </c>
    </row>
    <row r="152" spans="1:20" x14ac:dyDescent="0.25">
      <c r="A152" s="10"/>
      <c r="B152" s="11"/>
      <c r="C152" s="11">
        <v>103</v>
      </c>
      <c r="D152" s="12">
        <v>104</v>
      </c>
      <c r="E152" s="2">
        <v>102</v>
      </c>
      <c r="F152" s="2">
        <v>102</v>
      </c>
      <c r="G152" s="13">
        <v>102</v>
      </c>
      <c r="H152" s="11">
        <v>103</v>
      </c>
      <c r="I152" s="11">
        <v>103</v>
      </c>
      <c r="J152" s="11">
        <v>102</v>
      </c>
      <c r="K152" s="11">
        <v>103</v>
      </c>
      <c r="L152" s="11">
        <v>102</v>
      </c>
      <c r="M152" s="11">
        <v>102</v>
      </c>
      <c r="N152" s="11">
        <v>102</v>
      </c>
      <c r="O152" s="11">
        <v>102</v>
      </c>
      <c r="P152" s="11">
        <v>103</v>
      </c>
      <c r="Q152" s="11">
        <v>103</v>
      </c>
      <c r="R152" s="11">
        <v>103</v>
      </c>
      <c r="S152" s="11">
        <v>102</v>
      </c>
      <c r="T152" s="13">
        <v>0</v>
      </c>
    </row>
    <row r="153" spans="1:20" x14ac:dyDescent="0.25">
      <c r="A153" s="10"/>
      <c r="B153" s="11"/>
      <c r="C153" s="11">
        <v>110</v>
      </c>
      <c r="D153" s="12">
        <v>111</v>
      </c>
      <c r="E153" s="2">
        <v>110</v>
      </c>
      <c r="F153" s="2">
        <v>110</v>
      </c>
      <c r="G153" s="13">
        <v>110</v>
      </c>
      <c r="H153" s="11">
        <v>111</v>
      </c>
      <c r="I153" s="11">
        <v>114</v>
      </c>
      <c r="J153" s="11">
        <v>113</v>
      </c>
      <c r="K153" s="11">
        <v>113</v>
      </c>
      <c r="L153" s="11">
        <v>112</v>
      </c>
      <c r="M153" s="11">
        <v>112</v>
      </c>
      <c r="N153" s="11">
        <v>113</v>
      </c>
      <c r="O153" s="11">
        <v>114</v>
      </c>
      <c r="P153" s="11">
        <v>115</v>
      </c>
      <c r="Q153" s="11">
        <v>115</v>
      </c>
      <c r="R153" s="11">
        <v>116</v>
      </c>
      <c r="S153" s="11">
        <v>115</v>
      </c>
      <c r="T153" s="13">
        <v>5</v>
      </c>
    </row>
    <row r="154" spans="1:20" x14ac:dyDescent="0.25">
      <c r="A154" s="10"/>
      <c r="B154" s="11"/>
      <c r="C154" s="11">
        <v>91</v>
      </c>
      <c r="D154" s="12">
        <v>91</v>
      </c>
      <c r="E154" s="2">
        <v>90</v>
      </c>
      <c r="F154" s="2">
        <v>90</v>
      </c>
      <c r="G154" s="13">
        <v>90</v>
      </c>
      <c r="H154" s="11">
        <v>90</v>
      </c>
      <c r="I154" s="11">
        <v>90</v>
      </c>
      <c r="J154" s="11">
        <v>90</v>
      </c>
      <c r="K154" s="11">
        <v>90</v>
      </c>
      <c r="L154" s="11">
        <v>90</v>
      </c>
      <c r="M154" s="11">
        <v>90</v>
      </c>
      <c r="N154" s="11">
        <v>91</v>
      </c>
      <c r="O154" s="11">
        <v>90</v>
      </c>
      <c r="P154" s="11">
        <v>90</v>
      </c>
      <c r="Q154" s="11">
        <v>89</v>
      </c>
      <c r="R154" s="11">
        <v>89</v>
      </c>
      <c r="S154" s="11">
        <v>89</v>
      </c>
      <c r="T154" s="13">
        <v>-1</v>
      </c>
    </row>
    <row r="155" spans="1:20" x14ac:dyDescent="0.25">
      <c r="A155" s="10"/>
      <c r="B155" s="11"/>
      <c r="C155" s="11">
        <v>18</v>
      </c>
      <c r="D155" s="12">
        <v>17</v>
      </c>
      <c r="E155" s="2">
        <v>17</v>
      </c>
      <c r="F155" s="2">
        <v>17</v>
      </c>
      <c r="G155" s="13">
        <v>17</v>
      </c>
      <c r="H155" s="11">
        <v>17</v>
      </c>
      <c r="I155" s="11">
        <v>17</v>
      </c>
      <c r="J155" s="11">
        <v>17</v>
      </c>
      <c r="K155" s="11">
        <v>17</v>
      </c>
      <c r="L155" s="11">
        <v>17</v>
      </c>
      <c r="M155" s="11">
        <v>17</v>
      </c>
      <c r="N155" s="11">
        <v>17</v>
      </c>
      <c r="O155" s="11">
        <v>17</v>
      </c>
      <c r="P155" s="11">
        <v>17</v>
      </c>
      <c r="Q155" s="11">
        <v>17</v>
      </c>
      <c r="R155" s="11">
        <v>17</v>
      </c>
      <c r="S155" s="11">
        <v>17</v>
      </c>
      <c r="T155" s="13">
        <v>0</v>
      </c>
    </row>
    <row r="156" spans="1:20" x14ac:dyDescent="0.25">
      <c r="A156" s="10"/>
      <c r="B156" s="11"/>
      <c r="C156" s="11">
        <v>289.5</v>
      </c>
      <c r="D156" s="12">
        <v>288.5</v>
      </c>
      <c r="E156" s="2">
        <v>288.5</v>
      </c>
      <c r="F156" s="2">
        <v>288.5</v>
      </c>
      <c r="G156" s="13">
        <v>288.5</v>
      </c>
      <c r="H156" s="11">
        <v>291.5</v>
      </c>
      <c r="I156" s="11">
        <v>291.5</v>
      </c>
      <c r="J156" s="11">
        <v>294.5</v>
      </c>
      <c r="K156" s="11">
        <v>293.5</v>
      </c>
      <c r="L156" s="11">
        <v>291.5</v>
      </c>
      <c r="M156" s="11">
        <v>292.5</v>
      </c>
      <c r="N156" s="11">
        <v>294.5</v>
      </c>
      <c r="O156" s="11">
        <v>294.5</v>
      </c>
      <c r="P156" s="11">
        <v>294.5</v>
      </c>
      <c r="Q156" s="11">
        <v>293.5</v>
      </c>
      <c r="R156" s="11">
        <v>293.5</v>
      </c>
      <c r="S156" s="11">
        <v>292.5</v>
      </c>
      <c r="T156" s="13">
        <v>4</v>
      </c>
    </row>
    <row r="157" spans="1:20" x14ac:dyDescent="0.25">
      <c r="A157" s="10"/>
      <c r="B157" s="11"/>
      <c r="C157" s="11">
        <v>37.5</v>
      </c>
      <c r="D157" s="12">
        <v>37.5</v>
      </c>
      <c r="E157" s="2">
        <v>37.5</v>
      </c>
      <c r="F157" s="2">
        <v>36.5</v>
      </c>
      <c r="G157" s="13">
        <v>36.5</v>
      </c>
      <c r="H157" s="11">
        <v>37.5</v>
      </c>
      <c r="I157" s="11">
        <v>36.5</v>
      </c>
      <c r="J157" s="11">
        <v>36.5</v>
      </c>
      <c r="K157" s="11">
        <v>36.5</v>
      </c>
      <c r="L157" s="11">
        <v>36.5</v>
      </c>
      <c r="M157" s="11">
        <v>36.5</v>
      </c>
      <c r="N157" s="11">
        <v>37.5</v>
      </c>
      <c r="O157" s="11">
        <v>36.5</v>
      </c>
      <c r="P157" s="11">
        <v>37.5</v>
      </c>
      <c r="Q157" s="11">
        <v>37.5</v>
      </c>
      <c r="R157" s="11">
        <v>36.5</v>
      </c>
      <c r="S157" s="11">
        <v>36.5</v>
      </c>
      <c r="T157" s="13">
        <v>0</v>
      </c>
    </row>
    <row r="158" spans="1:20" x14ac:dyDescent="0.25">
      <c r="A158" s="10"/>
      <c r="B158" s="11"/>
      <c r="C158" s="11">
        <v>1</v>
      </c>
      <c r="D158" s="12">
        <v>1</v>
      </c>
      <c r="E158" s="2">
        <v>1</v>
      </c>
      <c r="F158" s="2">
        <v>1</v>
      </c>
      <c r="G158" s="13">
        <v>1</v>
      </c>
      <c r="H158" s="11">
        <v>1</v>
      </c>
      <c r="I158" s="11">
        <v>1</v>
      </c>
      <c r="J158" s="11">
        <v>1</v>
      </c>
      <c r="K158" s="11">
        <v>1</v>
      </c>
      <c r="L158" s="11">
        <v>1</v>
      </c>
      <c r="M158" s="11">
        <v>1</v>
      </c>
      <c r="N158" s="11">
        <v>1</v>
      </c>
      <c r="O158" s="11">
        <v>1</v>
      </c>
      <c r="P158" s="11">
        <v>1</v>
      </c>
      <c r="Q158" s="11">
        <v>1</v>
      </c>
      <c r="R158" s="11">
        <v>1</v>
      </c>
      <c r="S158" s="11">
        <v>1</v>
      </c>
      <c r="T158" s="13">
        <v>0</v>
      </c>
    </row>
    <row r="159" spans="1:20" x14ac:dyDescent="0.25">
      <c r="A159" s="10"/>
      <c r="B159" s="11"/>
      <c r="C159" s="11">
        <v>64</v>
      </c>
      <c r="D159" s="12">
        <v>63</v>
      </c>
      <c r="E159" s="2">
        <v>63</v>
      </c>
      <c r="F159" s="2">
        <v>63</v>
      </c>
      <c r="G159" s="13">
        <v>63</v>
      </c>
      <c r="H159" s="11">
        <v>63</v>
      </c>
      <c r="I159" s="11">
        <v>64</v>
      </c>
      <c r="J159" s="11">
        <v>64</v>
      </c>
      <c r="K159" s="11">
        <v>64</v>
      </c>
      <c r="L159" s="11">
        <v>64</v>
      </c>
      <c r="M159" s="11">
        <v>64</v>
      </c>
      <c r="N159" s="11">
        <v>65</v>
      </c>
      <c r="O159" s="11">
        <v>64</v>
      </c>
      <c r="P159" s="11">
        <v>64</v>
      </c>
      <c r="Q159" s="11">
        <v>64</v>
      </c>
      <c r="R159" s="11">
        <v>64</v>
      </c>
      <c r="S159" s="11">
        <v>63</v>
      </c>
      <c r="T159" s="13">
        <v>0</v>
      </c>
    </row>
    <row r="160" spans="1:20" x14ac:dyDescent="0.25">
      <c r="A160" s="10"/>
      <c r="B160" s="11"/>
      <c r="C160" s="11">
        <v>48</v>
      </c>
      <c r="D160" s="12">
        <v>47</v>
      </c>
      <c r="E160" s="2">
        <v>47</v>
      </c>
      <c r="F160" s="2">
        <v>47</v>
      </c>
      <c r="G160" s="13">
        <v>47</v>
      </c>
      <c r="H160" s="11">
        <v>47</v>
      </c>
      <c r="I160" s="11">
        <v>47</v>
      </c>
      <c r="J160" s="11">
        <v>48</v>
      </c>
      <c r="K160" s="11">
        <v>48</v>
      </c>
      <c r="L160" s="11">
        <v>47</v>
      </c>
      <c r="M160" s="11">
        <v>47</v>
      </c>
      <c r="N160" s="11">
        <v>47</v>
      </c>
      <c r="O160" s="11">
        <v>49</v>
      </c>
      <c r="P160" s="11">
        <v>48</v>
      </c>
      <c r="Q160" s="11">
        <v>48</v>
      </c>
      <c r="R160" s="11">
        <v>48</v>
      </c>
      <c r="S160" s="11">
        <v>48</v>
      </c>
      <c r="T160" s="13">
        <v>1</v>
      </c>
    </row>
    <row r="161" spans="1:20" x14ac:dyDescent="0.25">
      <c r="A161" s="10"/>
      <c r="B161" s="11"/>
      <c r="C161" s="11">
        <v>12.5</v>
      </c>
      <c r="D161" s="12">
        <v>12.5</v>
      </c>
      <c r="E161" s="2">
        <v>12.5</v>
      </c>
      <c r="F161" s="2">
        <v>12.5</v>
      </c>
      <c r="G161" s="13">
        <v>12.5</v>
      </c>
      <c r="H161" s="11">
        <v>12.5</v>
      </c>
      <c r="I161" s="11">
        <v>12.5</v>
      </c>
      <c r="J161" s="11">
        <v>12.5</v>
      </c>
      <c r="K161" s="11">
        <v>12.5</v>
      </c>
      <c r="L161" s="11">
        <v>12.5</v>
      </c>
      <c r="M161" s="11">
        <v>12.5</v>
      </c>
      <c r="N161" s="11">
        <v>12.5</v>
      </c>
      <c r="O161" s="11">
        <v>12.5</v>
      </c>
      <c r="P161" s="11">
        <v>12.5</v>
      </c>
      <c r="Q161" s="11">
        <v>12.5</v>
      </c>
      <c r="R161" s="11">
        <v>12.5</v>
      </c>
      <c r="S161" s="11">
        <v>12.5</v>
      </c>
      <c r="T161" s="13">
        <v>0</v>
      </c>
    </row>
    <row r="162" spans="1:20" x14ac:dyDescent="0.25">
      <c r="A162" s="10"/>
      <c r="B162" s="11"/>
      <c r="C162" s="11">
        <v>145</v>
      </c>
      <c r="D162" s="12">
        <v>142</v>
      </c>
      <c r="E162" s="2">
        <v>142</v>
      </c>
      <c r="F162" s="2">
        <v>142</v>
      </c>
      <c r="G162" s="13">
        <v>142</v>
      </c>
      <c r="H162" s="11">
        <v>143</v>
      </c>
      <c r="I162" s="11">
        <v>143</v>
      </c>
      <c r="J162" s="11">
        <v>143</v>
      </c>
      <c r="K162" s="11">
        <v>144</v>
      </c>
      <c r="L162" s="11">
        <v>143</v>
      </c>
      <c r="M162" s="11">
        <v>143</v>
      </c>
      <c r="N162" s="11">
        <v>144</v>
      </c>
      <c r="O162" s="11">
        <v>144</v>
      </c>
      <c r="P162" s="11">
        <v>145</v>
      </c>
      <c r="Q162" s="11">
        <v>145</v>
      </c>
      <c r="R162" s="11">
        <v>144</v>
      </c>
      <c r="S162" s="11">
        <v>144</v>
      </c>
      <c r="T162" s="13">
        <v>2</v>
      </c>
    </row>
    <row r="163" spans="1:20" x14ac:dyDescent="0.25">
      <c r="A163" s="10"/>
      <c r="B163" s="11"/>
      <c r="C163" s="11">
        <v>26</v>
      </c>
      <c r="D163" s="12">
        <v>27</v>
      </c>
      <c r="E163" s="2">
        <v>27</v>
      </c>
      <c r="F163" s="2">
        <v>27</v>
      </c>
      <c r="G163" s="13">
        <v>27</v>
      </c>
      <c r="H163" s="11">
        <v>27</v>
      </c>
      <c r="I163" s="11">
        <v>27</v>
      </c>
      <c r="J163" s="11">
        <v>27</v>
      </c>
      <c r="K163" s="11">
        <v>28</v>
      </c>
      <c r="L163" s="11">
        <v>27</v>
      </c>
      <c r="M163" s="11">
        <v>27</v>
      </c>
      <c r="N163" s="11">
        <v>27</v>
      </c>
      <c r="O163" s="11">
        <v>28</v>
      </c>
      <c r="P163" s="11">
        <v>27</v>
      </c>
      <c r="Q163" s="11">
        <v>27</v>
      </c>
      <c r="R163" s="11">
        <v>27</v>
      </c>
      <c r="S163" s="11">
        <v>27</v>
      </c>
      <c r="T163" s="13">
        <v>0</v>
      </c>
    </row>
    <row r="164" spans="1:20" x14ac:dyDescent="0.25">
      <c r="A164" s="10"/>
      <c r="B164" s="11"/>
      <c r="C164" s="11">
        <v>63</v>
      </c>
      <c r="D164" s="12">
        <v>63</v>
      </c>
      <c r="E164" s="2">
        <v>63</v>
      </c>
      <c r="F164" s="2">
        <v>63</v>
      </c>
      <c r="G164" s="13">
        <v>63</v>
      </c>
      <c r="H164" s="11">
        <v>63</v>
      </c>
      <c r="I164" s="11">
        <v>64</v>
      </c>
      <c r="J164" s="11">
        <v>64</v>
      </c>
      <c r="K164" s="11">
        <v>64</v>
      </c>
      <c r="L164" s="11">
        <v>64</v>
      </c>
      <c r="M164" s="11">
        <v>65</v>
      </c>
      <c r="N164" s="11">
        <v>65</v>
      </c>
      <c r="O164" s="11">
        <v>68</v>
      </c>
      <c r="P164" s="11">
        <v>68</v>
      </c>
      <c r="Q164" s="11">
        <v>68</v>
      </c>
      <c r="R164" s="11">
        <v>67</v>
      </c>
      <c r="S164" s="11">
        <v>67</v>
      </c>
      <c r="T164" s="13">
        <v>4</v>
      </c>
    </row>
    <row r="165" spans="1:20" x14ac:dyDescent="0.25">
      <c r="A165" s="10"/>
      <c r="B165" s="11"/>
      <c r="C165" s="11">
        <v>48</v>
      </c>
      <c r="D165" s="12">
        <v>48</v>
      </c>
      <c r="E165" s="2">
        <v>48</v>
      </c>
      <c r="F165" s="2">
        <v>48</v>
      </c>
      <c r="G165" s="13">
        <v>48</v>
      </c>
      <c r="H165" s="11">
        <v>48</v>
      </c>
      <c r="I165" s="11">
        <v>48</v>
      </c>
      <c r="J165" s="11">
        <v>48</v>
      </c>
      <c r="K165" s="11">
        <v>48</v>
      </c>
      <c r="L165" s="11">
        <v>48</v>
      </c>
      <c r="M165" s="11">
        <v>48</v>
      </c>
      <c r="N165" s="11">
        <v>49</v>
      </c>
      <c r="O165" s="11">
        <v>48</v>
      </c>
      <c r="P165" s="11">
        <v>47</v>
      </c>
      <c r="Q165" s="11">
        <v>47</v>
      </c>
      <c r="R165" s="11">
        <v>47</v>
      </c>
      <c r="S165" s="11">
        <v>47</v>
      </c>
      <c r="T165" s="13">
        <v>-1</v>
      </c>
    </row>
    <row r="166" spans="1:20" x14ac:dyDescent="0.25">
      <c r="A166" s="10"/>
      <c r="B166" s="11"/>
      <c r="C166" s="11">
        <v>140</v>
      </c>
      <c r="D166" s="12">
        <v>145</v>
      </c>
      <c r="E166" s="2">
        <v>143</v>
      </c>
      <c r="F166" s="2">
        <v>143</v>
      </c>
      <c r="G166" s="13">
        <v>143</v>
      </c>
      <c r="H166" s="11">
        <v>143</v>
      </c>
      <c r="I166" s="11">
        <v>142</v>
      </c>
      <c r="J166" s="11">
        <v>142</v>
      </c>
      <c r="K166" s="11">
        <v>142</v>
      </c>
      <c r="L166" s="11">
        <v>141</v>
      </c>
      <c r="M166" s="11">
        <v>145</v>
      </c>
      <c r="N166" s="11">
        <v>148</v>
      </c>
      <c r="O166" s="11">
        <v>149</v>
      </c>
      <c r="P166" s="11">
        <v>149</v>
      </c>
      <c r="Q166" s="11">
        <v>149</v>
      </c>
      <c r="R166" s="11">
        <v>148</v>
      </c>
      <c r="S166" s="11">
        <v>148</v>
      </c>
      <c r="T166" s="13">
        <v>5</v>
      </c>
    </row>
    <row r="167" spans="1:20" x14ac:dyDescent="0.25">
      <c r="A167" s="10"/>
      <c r="B167" s="11"/>
      <c r="C167" s="2">
        <v>7</v>
      </c>
      <c r="D167" s="12">
        <v>7</v>
      </c>
      <c r="E167" s="2">
        <v>7</v>
      </c>
      <c r="F167" s="2">
        <v>7</v>
      </c>
      <c r="G167" s="13">
        <v>7</v>
      </c>
      <c r="H167" s="11">
        <v>7</v>
      </c>
      <c r="I167" s="11">
        <v>7</v>
      </c>
      <c r="J167" s="11">
        <v>6</v>
      </c>
      <c r="K167" s="11">
        <v>6</v>
      </c>
      <c r="L167" s="11">
        <v>6</v>
      </c>
      <c r="M167" s="11">
        <v>6</v>
      </c>
      <c r="N167" s="11">
        <v>5</v>
      </c>
      <c r="O167" s="11">
        <v>5</v>
      </c>
      <c r="P167" s="11">
        <v>5</v>
      </c>
      <c r="Q167" s="11">
        <v>5</v>
      </c>
      <c r="R167" s="11">
        <v>5</v>
      </c>
      <c r="S167" s="11">
        <v>5</v>
      </c>
      <c r="T167" s="13">
        <v>-2</v>
      </c>
    </row>
    <row r="168" spans="1:20" x14ac:dyDescent="0.25">
      <c r="A168" s="7"/>
      <c r="B168" s="7" t="s">
        <v>19</v>
      </c>
      <c r="C168" s="11">
        <v>158</v>
      </c>
      <c r="D168" s="8">
        <v>157</v>
      </c>
      <c r="E168" s="7">
        <v>156</v>
      </c>
      <c r="F168" s="7">
        <v>157</v>
      </c>
      <c r="G168" s="9">
        <v>157</v>
      </c>
      <c r="H168" s="7">
        <v>157</v>
      </c>
      <c r="I168" s="7">
        <v>156</v>
      </c>
      <c r="J168" s="7">
        <v>156</v>
      </c>
      <c r="K168" s="7">
        <v>156</v>
      </c>
      <c r="L168" s="7">
        <v>155</v>
      </c>
      <c r="M168" s="7">
        <v>158</v>
      </c>
      <c r="N168" s="7">
        <v>158</v>
      </c>
      <c r="O168" s="7">
        <v>159</v>
      </c>
      <c r="P168" s="7">
        <v>157</v>
      </c>
      <c r="Q168" s="7">
        <v>157</v>
      </c>
      <c r="R168" s="7">
        <v>157</v>
      </c>
      <c r="S168" s="7">
        <v>157</v>
      </c>
      <c r="T168" s="9">
        <v>0</v>
      </c>
    </row>
    <row r="169" spans="1:20" x14ac:dyDescent="0.25">
      <c r="A169" s="7"/>
      <c r="B169" s="7" t="s">
        <v>19</v>
      </c>
      <c r="C169" s="7">
        <v>138</v>
      </c>
      <c r="D169" s="8">
        <v>137</v>
      </c>
      <c r="E169" s="7">
        <v>138</v>
      </c>
      <c r="F169" s="7">
        <v>138</v>
      </c>
      <c r="G169" s="9">
        <v>138</v>
      </c>
      <c r="H169" s="7">
        <v>138</v>
      </c>
      <c r="I169" s="7">
        <v>138</v>
      </c>
      <c r="J169" s="7">
        <v>136</v>
      </c>
      <c r="K169" s="7">
        <v>142</v>
      </c>
      <c r="L169" s="7">
        <v>140</v>
      </c>
      <c r="M169" s="7">
        <v>138</v>
      </c>
      <c r="N169" s="7">
        <v>141</v>
      </c>
      <c r="O169" s="7">
        <v>139</v>
      </c>
      <c r="P169" s="7">
        <v>138</v>
      </c>
      <c r="Q169" s="7">
        <v>137</v>
      </c>
      <c r="R169" s="7">
        <v>136</v>
      </c>
      <c r="S169" s="7">
        <v>134</v>
      </c>
      <c r="T169" s="9">
        <v>-4</v>
      </c>
    </row>
    <row r="170" spans="1:20" x14ac:dyDescent="0.25">
      <c r="A170" s="7"/>
      <c r="B170" s="7" t="s">
        <v>19</v>
      </c>
      <c r="C170" s="7">
        <v>123</v>
      </c>
      <c r="D170" s="8">
        <v>122</v>
      </c>
      <c r="E170" s="7">
        <v>120</v>
      </c>
      <c r="F170" s="7">
        <v>123</v>
      </c>
      <c r="G170" s="9">
        <v>123</v>
      </c>
      <c r="H170" s="7">
        <v>123</v>
      </c>
      <c r="I170" s="7">
        <v>123</v>
      </c>
      <c r="J170" s="7">
        <v>122</v>
      </c>
      <c r="K170" s="7">
        <v>122</v>
      </c>
      <c r="L170" s="7">
        <v>121</v>
      </c>
      <c r="M170" s="7">
        <v>120</v>
      </c>
      <c r="N170" s="7">
        <v>119</v>
      </c>
      <c r="O170" s="7">
        <v>128</v>
      </c>
      <c r="P170" s="7">
        <v>127</v>
      </c>
      <c r="Q170" s="7">
        <v>126</v>
      </c>
      <c r="R170" s="7">
        <v>125</v>
      </c>
      <c r="S170" s="7">
        <v>124</v>
      </c>
      <c r="T170" s="9">
        <v>1</v>
      </c>
    </row>
    <row r="171" spans="1:20" x14ac:dyDescent="0.25">
      <c r="A171" s="7"/>
      <c r="B171" s="7" t="s">
        <v>19</v>
      </c>
      <c r="C171" s="7">
        <v>44</v>
      </c>
      <c r="D171" s="8">
        <v>47</v>
      </c>
      <c r="E171" s="7">
        <v>47</v>
      </c>
      <c r="F171" s="7">
        <v>47</v>
      </c>
      <c r="G171" s="9">
        <v>47</v>
      </c>
      <c r="H171" s="7">
        <v>47</v>
      </c>
      <c r="I171" s="7">
        <v>46</v>
      </c>
      <c r="J171" s="7">
        <v>46</v>
      </c>
      <c r="K171" s="7">
        <v>47</v>
      </c>
      <c r="L171" s="7">
        <v>46</v>
      </c>
      <c r="M171" s="7">
        <v>46</v>
      </c>
      <c r="N171" s="7">
        <v>47</v>
      </c>
      <c r="O171" s="7">
        <v>52</v>
      </c>
      <c r="P171" s="7">
        <v>51</v>
      </c>
      <c r="Q171" s="7">
        <v>52</v>
      </c>
      <c r="R171" s="7">
        <v>51</v>
      </c>
      <c r="S171" s="7">
        <v>51</v>
      </c>
      <c r="T171" s="9">
        <v>4</v>
      </c>
    </row>
    <row r="172" spans="1:20" x14ac:dyDescent="0.25">
      <c r="A172" s="7"/>
      <c r="B172" s="7" t="s">
        <v>19</v>
      </c>
      <c r="C172" s="7">
        <v>57</v>
      </c>
      <c r="D172" s="8">
        <v>58</v>
      </c>
      <c r="E172" s="7">
        <v>58</v>
      </c>
      <c r="F172" s="7">
        <v>58</v>
      </c>
      <c r="G172" s="9">
        <v>58</v>
      </c>
      <c r="H172" s="7">
        <v>58</v>
      </c>
      <c r="I172" s="7">
        <v>61</v>
      </c>
      <c r="J172" s="7">
        <v>60</v>
      </c>
      <c r="K172" s="7">
        <v>60</v>
      </c>
      <c r="L172" s="7">
        <v>60</v>
      </c>
      <c r="M172" s="7">
        <v>60</v>
      </c>
      <c r="N172" s="7">
        <v>60</v>
      </c>
      <c r="O172" s="7">
        <v>60</v>
      </c>
      <c r="P172" s="7">
        <v>60</v>
      </c>
      <c r="Q172" s="7">
        <v>59</v>
      </c>
      <c r="R172" s="7">
        <v>59</v>
      </c>
      <c r="S172" s="7">
        <v>58</v>
      </c>
      <c r="T172" s="9">
        <v>0</v>
      </c>
    </row>
    <row r="173" spans="1:20" x14ac:dyDescent="0.25">
      <c r="A173" s="7"/>
      <c r="B173" s="7" t="s">
        <v>19</v>
      </c>
      <c r="C173" s="7">
        <v>48</v>
      </c>
      <c r="D173" s="8">
        <v>48</v>
      </c>
      <c r="E173" s="7">
        <v>48</v>
      </c>
      <c r="F173" s="7">
        <v>48</v>
      </c>
      <c r="G173" s="9">
        <v>48</v>
      </c>
      <c r="H173" s="7">
        <v>48</v>
      </c>
      <c r="I173" s="7">
        <v>48</v>
      </c>
      <c r="J173" s="7">
        <v>48</v>
      </c>
      <c r="K173" s="7">
        <v>47</v>
      </c>
      <c r="L173" s="7">
        <v>48</v>
      </c>
      <c r="M173" s="7">
        <v>48</v>
      </c>
      <c r="N173" s="7">
        <v>47</v>
      </c>
      <c r="O173" s="7">
        <v>48</v>
      </c>
      <c r="P173" s="7">
        <v>48</v>
      </c>
      <c r="Q173" s="7">
        <v>47</v>
      </c>
      <c r="R173" s="7">
        <v>48</v>
      </c>
      <c r="S173" s="7">
        <v>48</v>
      </c>
      <c r="T173" s="9">
        <v>0</v>
      </c>
    </row>
    <row r="174" spans="1:20" x14ac:dyDescent="0.25">
      <c r="A174" s="7"/>
      <c r="B174" s="7" t="s">
        <v>19</v>
      </c>
      <c r="C174" s="7">
        <v>22</v>
      </c>
      <c r="D174" s="8">
        <v>21</v>
      </c>
      <c r="E174" s="7">
        <v>21</v>
      </c>
      <c r="F174" s="7">
        <v>21</v>
      </c>
      <c r="G174" s="9">
        <v>21</v>
      </c>
      <c r="H174" s="7">
        <v>21</v>
      </c>
      <c r="I174" s="7">
        <v>21</v>
      </c>
      <c r="J174" s="7">
        <v>21</v>
      </c>
      <c r="K174" s="7">
        <v>21</v>
      </c>
      <c r="L174" s="7">
        <v>21</v>
      </c>
      <c r="M174" s="7">
        <v>21</v>
      </c>
      <c r="N174" s="7">
        <v>21</v>
      </c>
      <c r="O174" s="7">
        <v>21</v>
      </c>
      <c r="P174" s="7">
        <v>21</v>
      </c>
      <c r="Q174" s="7">
        <v>21</v>
      </c>
      <c r="R174" s="7">
        <v>21</v>
      </c>
      <c r="S174" s="7">
        <v>21</v>
      </c>
      <c r="T174" s="9">
        <v>0</v>
      </c>
    </row>
    <row r="175" spans="1:20" x14ac:dyDescent="0.25">
      <c r="A175" s="7"/>
      <c r="B175" s="7" t="s">
        <v>19</v>
      </c>
      <c r="C175" s="7">
        <v>3</v>
      </c>
      <c r="D175" s="8">
        <v>3</v>
      </c>
      <c r="E175" s="7">
        <v>3</v>
      </c>
      <c r="F175" s="7">
        <v>3</v>
      </c>
      <c r="G175" s="9">
        <v>3</v>
      </c>
      <c r="H175" s="7">
        <v>3</v>
      </c>
      <c r="I175" s="7">
        <v>3</v>
      </c>
      <c r="J175" s="7">
        <v>3</v>
      </c>
      <c r="K175" s="7">
        <v>3</v>
      </c>
      <c r="L175" s="7">
        <v>3</v>
      </c>
      <c r="M175" s="7">
        <v>3</v>
      </c>
      <c r="N175" s="7">
        <v>3</v>
      </c>
      <c r="O175" s="7">
        <v>3</v>
      </c>
      <c r="P175" s="7">
        <v>3</v>
      </c>
      <c r="Q175" s="7">
        <v>3</v>
      </c>
      <c r="R175" s="7">
        <v>3</v>
      </c>
      <c r="S175" s="7">
        <v>3</v>
      </c>
      <c r="T175" s="9">
        <v>0</v>
      </c>
    </row>
    <row r="176" spans="1:20" x14ac:dyDescent="0.25">
      <c r="A176" s="7"/>
      <c r="B176" s="7" t="s">
        <v>19</v>
      </c>
      <c r="C176" s="7">
        <v>19</v>
      </c>
      <c r="D176" s="8">
        <v>19</v>
      </c>
      <c r="E176" s="7">
        <v>19</v>
      </c>
      <c r="F176" s="7">
        <v>19</v>
      </c>
      <c r="G176" s="9">
        <v>19</v>
      </c>
      <c r="H176" s="7">
        <v>19</v>
      </c>
      <c r="I176" s="7">
        <v>19</v>
      </c>
      <c r="J176" s="7">
        <v>19</v>
      </c>
      <c r="K176" s="7">
        <v>19</v>
      </c>
      <c r="L176" s="7">
        <v>19</v>
      </c>
      <c r="M176" s="7">
        <v>19</v>
      </c>
      <c r="N176" s="7">
        <v>19</v>
      </c>
      <c r="O176" s="7">
        <v>19</v>
      </c>
      <c r="P176" s="7">
        <v>19</v>
      </c>
      <c r="Q176" s="7">
        <v>19</v>
      </c>
      <c r="R176" s="7">
        <v>19</v>
      </c>
      <c r="S176" s="7">
        <v>19</v>
      </c>
      <c r="T176" s="9">
        <v>0</v>
      </c>
    </row>
    <row r="177" spans="1:20" x14ac:dyDescent="0.25">
      <c r="A177" s="7"/>
      <c r="B177" s="7" t="s">
        <v>19</v>
      </c>
      <c r="C177" s="7">
        <v>2</v>
      </c>
      <c r="D177" s="8">
        <v>2</v>
      </c>
      <c r="E177" s="7">
        <v>2</v>
      </c>
      <c r="F177" s="7">
        <v>2</v>
      </c>
      <c r="G177" s="9">
        <v>2</v>
      </c>
      <c r="H177" s="7">
        <v>2</v>
      </c>
      <c r="I177" s="7">
        <v>2</v>
      </c>
      <c r="J177" s="7">
        <v>2</v>
      </c>
      <c r="K177" s="7">
        <v>2</v>
      </c>
      <c r="L177" s="7">
        <v>2</v>
      </c>
      <c r="M177" s="7">
        <v>2</v>
      </c>
      <c r="N177" s="7">
        <v>2</v>
      </c>
      <c r="O177" s="7">
        <v>2</v>
      </c>
      <c r="P177" s="7">
        <v>2</v>
      </c>
      <c r="Q177" s="7">
        <v>2</v>
      </c>
      <c r="R177" s="7">
        <v>2</v>
      </c>
      <c r="S177" s="7">
        <v>2</v>
      </c>
      <c r="T177" s="9">
        <v>0</v>
      </c>
    </row>
    <row r="178" spans="1:20" x14ac:dyDescent="0.25">
      <c r="A178" s="7"/>
      <c r="B178" s="7" t="s">
        <v>19</v>
      </c>
      <c r="C178" s="7">
        <v>8</v>
      </c>
      <c r="D178" s="8">
        <v>8</v>
      </c>
      <c r="E178" s="7">
        <v>9</v>
      </c>
      <c r="F178" s="7">
        <v>10</v>
      </c>
      <c r="G178" s="9">
        <v>10</v>
      </c>
      <c r="H178" s="7">
        <v>10</v>
      </c>
      <c r="I178" s="7">
        <v>10</v>
      </c>
      <c r="J178" s="7">
        <v>10</v>
      </c>
      <c r="K178" s="7">
        <v>10</v>
      </c>
      <c r="L178" s="7">
        <v>10</v>
      </c>
      <c r="M178" s="7">
        <v>10</v>
      </c>
      <c r="N178" s="7">
        <v>10</v>
      </c>
      <c r="O178" s="7">
        <v>10</v>
      </c>
      <c r="P178" s="7">
        <v>10</v>
      </c>
      <c r="Q178" s="7">
        <v>10</v>
      </c>
      <c r="R178" s="7">
        <v>10</v>
      </c>
      <c r="S178" s="7">
        <v>10</v>
      </c>
      <c r="T178" s="9">
        <v>0</v>
      </c>
    </row>
    <row r="179" spans="1:20" x14ac:dyDescent="0.25">
      <c r="A179" s="14"/>
      <c r="B179" s="14" t="s">
        <v>19</v>
      </c>
      <c r="C179" s="14">
        <v>25</v>
      </c>
      <c r="D179" s="15">
        <v>24</v>
      </c>
      <c r="E179" s="14">
        <v>24</v>
      </c>
      <c r="F179" s="14">
        <v>24</v>
      </c>
      <c r="G179" s="9">
        <v>24</v>
      </c>
      <c r="H179" s="14">
        <v>24</v>
      </c>
      <c r="I179" s="14">
        <v>24</v>
      </c>
      <c r="J179" s="14">
        <v>24</v>
      </c>
      <c r="K179" s="14">
        <v>24</v>
      </c>
      <c r="L179" s="14">
        <v>24</v>
      </c>
      <c r="M179" s="14">
        <v>24</v>
      </c>
      <c r="N179" s="14">
        <v>24</v>
      </c>
      <c r="O179" s="14">
        <v>24</v>
      </c>
      <c r="P179" s="14">
        <v>24</v>
      </c>
      <c r="Q179" s="14">
        <v>24</v>
      </c>
      <c r="R179" s="14">
        <v>24</v>
      </c>
      <c r="S179" s="14">
        <v>24</v>
      </c>
      <c r="T179" s="9">
        <v>0</v>
      </c>
    </row>
    <row r="180" spans="1:20" x14ac:dyDescent="0.25">
      <c r="A180" s="14"/>
      <c r="B180" s="14" t="s">
        <v>19</v>
      </c>
      <c r="C180" s="14">
        <v>40.5</v>
      </c>
      <c r="D180" s="15">
        <v>39.5</v>
      </c>
      <c r="E180" s="14">
        <v>39.5</v>
      </c>
      <c r="F180" s="14">
        <v>39.5</v>
      </c>
      <c r="G180" s="9">
        <v>39.5</v>
      </c>
      <c r="H180" s="14">
        <v>39.5</v>
      </c>
      <c r="I180" s="14">
        <v>39.5</v>
      </c>
      <c r="J180" s="14">
        <v>39.5</v>
      </c>
      <c r="K180" s="14">
        <v>39.5</v>
      </c>
      <c r="L180" s="14">
        <v>39.5</v>
      </c>
      <c r="M180" s="14">
        <v>39.5</v>
      </c>
      <c r="N180" s="14">
        <v>39.5</v>
      </c>
      <c r="O180" s="14">
        <v>39.5</v>
      </c>
      <c r="P180" s="14">
        <v>39.5</v>
      </c>
      <c r="Q180" s="14">
        <v>39.5</v>
      </c>
      <c r="R180" s="14">
        <v>39.5</v>
      </c>
      <c r="S180" s="14">
        <v>39.5</v>
      </c>
      <c r="T180" s="9">
        <v>0</v>
      </c>
    </row>
    <row r="181" spans="1:20" x14ac:dyDescent="0.25">
      <c r="A181" s="14"/>
      <c r="B181" s="14" t="s">
        <v>19</v>
      </c>
      <c r="C181" s="14">
        <v>34.5</v>
      </c>
      <c r="D181" s="15">
        <v>37.5</v>
      </c>
      <c r="E181" s="14">
        <v>37.5</v>
      </c>
      <c r="F181" s="14">
        <v>37.5</v>
      </c>
      <c r="G181" s="9">
        <v>37.5</v>
      </c>
      <c r="H181" s="14">
        <v>37.5</v>
      </c>
      <c r="I181" s="14">
        <v>37.5</v>
      </c>
      <c r="J181" s="14">
        <v>37.5</v>
      </c>
      <c r="K181" s="14">
        <v>37.5</v>
      </c>
      <c r="L181" s="14">
        <v>37.5</v>
      </c>
      <c r="M181" s="14">
        <v>37.5</v>
      </c>
      <c r="N181" s="14">
        <v>37.5</v>
      </c>
      <c r="O181" s="14">
        <v>37.5</v>
      </c>
      <c r="P181" s="14">
        <v>37.5</v>
      </c>
      <c r="Q181" s="14">
        <v>37.5</v>
      </c>
      <c r="R181" s="14">
        <v>37.5</v>
      </c>
      <c r="S181" s="14">
        <v>37.5</v>
      </c>
      <c r="T181" s="9">
        <v>0</v>
      </c>
    </row>
    <row r="182" spans="1:20" x14ac:dyDescent="0.25">
      <c r="A182" s="14"/>
      <c r="B182" s="14" t="s">
        <v>19</v>
      </c>
      <c r="C182" s="14">
        <v>28</v>
      </c>
      <c r="D182" s="15">
        <v>28</v>
      </c>
      <c r="E182" s="16">
        <v>28</v>
      </c>
      <c r="F182" s="16">
        <v>28</v>
      </c>
      <c r="G182" s="9">
        <v>28</v>
      </c>
      <c r="H182" s="14">
        <v>28</v>
      </c>
      <c r="I182" s="14">
        <v>28</v>
      </c>
      <c r="J182" s="14">
        <v>28</v>
      </c>
      <c r="K182" s="14">
        <v>28</v>
      </c>
      <c r="L182" s="14">
        <v>28</v>
      </c>
      <c r="M182" s="14">
        <v>28</v>
      </c>
      <c r="N182" s="14">
        <v>28</v>
      </c>
      <c r="O182" s="14">
        <v>28</v>
      </c>
      <c r="P182" s="14">
        <v>28</v>
      </c>
      <c r="Q182" s="14">
        <v>28</v>
      </c>
      <c r="R182" s="14">
        <v>28</v>
      </c>
      <c r="S182" s="14">
        <v>28</v>
      </c>
      <c r="T182" s="9">
        <v>0</v>
      </c>
    </row>
    <row r="183" spans="1:20" x14ac:dyDescent="0.25">
      <c r="A183" s="17" t="s">
        <v>30</v>
      </c>
      <c r="B183" s="17" t="s">
        <v>20</v>
      </c>
      <c r="C183" s="18">
        <v>2109.5</v>
      </c>
      <c r="D183" s="17">
        <v>2114.5</v>
      </c>
      <c r="E183" s="17">
        <v>2108.5</v>
      </c>
      <c r="F183" s="17">
        <v>2112.5</v>
      </c>
      <c r="G183" s="17">
        <v>2112.5</v>
      </c>
      <c r="H183" s="17">
        <v>2120.5</v>
      </c>
      <c r="I183" s="17">
        <v>2123.5</v>
      </c>
      <c r="J183" s="17">
        <v>2120.5</v>
      </c>
      <c r="K183" s="17">
        <v>2128.5</v>
      </c>
      <c r="L183" s="17">
        <v>2115.5</v>
      </c>
      <c r="M183" s="17">
        <v>2120.5</v>
      </c>
      <c r="N183" s="17">
        <v>2132.5</v>
      </c>
      <c r="O183" s="17">
        <v>2149.5</v>
      </c>
      <c r="P183" s="17">
        <v>2144.5</v>
      </c>
      <c r="Q183" s="17">
        <v>2140.5</v>
      </c>
      <c r="R183" s="17">
        <v>2134.5</v>
      </c>
      <c r="S183" s="17">
        <v>2125.5</v>
      </c>
      <c r="T183" s="9"/>
    </row>
    <row r="185" spans="1:20" x14ac:dyDescent="0.25">
      <c r="A185" s="1" t="s">
        <v>31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20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20" x14ac:dyDescent="0.25">
      <c r="A187" s="1" t="s">
        <v>32</v>
      </c>
      <c r="B187" s="2"/>
      <c r="C187" s="2"/>
      <c r="D187" s="2"/>
      <c r="E187" s="2"/>
      <c r="F187" s="2"/>
      <c r="G187" s="2"/>
      <c r="H187" s="2"/>
      <c r="I187" s="1" t="s">
        <v>33</v>
      </c>
      <c r="J187" s="2"/>
      <c r="K187" s="2"/>
      <c r="L187" s="2"/>
      <c r="M187" s="2"/>
      <c r="N187" s="2"/>
      <c r="O187" s="2"/>
      <c r="P187" s="2"/>
      <c r="Q187" s="2"/>
    </row>
    <row r="188" spans="1:20" x14ac:dyDescent="0.25">
      <c r="A188" s="24" t="s">
        <v>34</v>
      </c>
      <c r="B188" s="25">
        <v>41275</v>
      </c>
      <c r="C188" s="25">
        <v>41548</v>
      </c>
      <c r="D188" s="26" t="s">
        <v>0</v>
      </c>
      <c r="E188" s="27">
        <v>41639</v>
      </c>
      <c r="F188" s="26" t="s">
        <v>35</v>
      </c>
      <c r="G188" s="28" t="s">
        <v>36</v>
      </c>
      <c r="H188" s="29"/>
      <c r="I188" s="27">
        <f>B188</f>
        <v>41275</v>
      </c>
      <c r="J188" s="27">
        <f>E188</f>
        <v>41639</v>
      </c>
      <c r="K188" s="26" t="s">
        <v>35</v>
      </c>
      <c r="L188" s="28" t="s">
        <v>36</v>
      </c>
      <c r="M188" s="2"/>
      <c r="N188" s="2"/>
      <c r="O188" s="2"/>
      <c r="P188" s="2"/>
      <c r="Q188" s="2"/>
    </row>
    <row r="189" spans="1:20" x14ac:dyDescent="0.25">
      <c r="A189" s="4" t="s">
        <v>37</v>
      </c>
      <c r="B189" s="30">
        <v>507.5</v>
      </c>
      <c r="C189" s="30">
        <v>532</v>
      </c>
      <c r="D189" s="30">
        <f>SUM(D190:D196)</f>
        <v>1</v>
      </c>
      <c r="E189" s="30">
        <f>C189+D189</f>
        <v>533</v>
      </c>
      <c r="F189" s="30">
        <f>E189-B189</f>
        <v>25.5</v>
      </c>
      <c r="G189" s="31">
        <f>F189/B189</f>
        <v>5.024630541871921E-2</v>
      </c>
      <c r="H189" s="32"/>
      <c r="I189" s="30">
        <f>SUM(I190,I193)</f>
        <v>497</v>
      </c>
      <c r="J189" s="30">
        <f>SUM(J190,J193)</f>
        <v>533</v>
      </c>
      <c r="K189" s="30">
        <f>J189-I189</f>
        <v>36</v>
      </c>
      <c r="L189" s="31">
        <f>IFERROR(K189/I189,"")</f>
        <v>7.2434607645875254E-2</v>
      </c>
      <c r="M189" s="2"/>
      <c r="N189" s="2"/>
      <c r="O189" s="2"/>
      <c r="P189" s="2"/>
      <c r="Q189" s="2"/>
    </row>
    <row r="190" spans="1:20" x14ac:dyDescent="0.25">
      <c r="A190" s="33"/>
      <c r="B190" s="34">
        <v>208</v>
      </c>
      <c r="C190" s="34">
        <v>226</v>
      </c>
      <c r="D190" s="34"/>
      <c r="E190" s="34">
        <f>SUM(E191:E192)</f>
        <v>227</v>
      </c>
      <c r="F190" s="34">
        <f t="shared" ref="F190:F247" si="1">E190-B190</f>
        <v>19</v>
      </c>
      <c r="G190" s="35">
        <f t="shared" ref="G190:G247" si="2">F190/B190</f>
        <v>9.1346153846153841E-2</v>
      </c>
      <c r="H190" s="29"/>
      <c r="I190" s="34">
        <f>SUM(I191:I192)</f>
        <v>208</v>
      </c>
      <c r="J190" s="34">
        <f>SUM(J191:J192)</f>
        <v>227</v>
      </c>
      <c r="K190" s="34">
        <f t="shared" ref="K190:K247" si="3">J190-I190</f>
        <v>19</v>
      </c>
      <c r="L190" s="35">
        <f t="shared" ref="L190:L247" si="4">IFERROR(K190/I190,"")</f>
        <v>9.1346153846153841E-2</v>
      </c>
      <c r="M190" s="2"/>
      <c r="N190" s="2"/>
      <c r="O190" s="2"/>
      <c r="P190" s="2"/>
      <c r="Q190" s="2"/>
    </row>
    <row r="191" spans="1:20" x14ac:dyDescent="0.25">
      <c r="A191" s="36"/>
      <c r="B191" s="37">
        <v>143</v>
      </c>
      <c r="C191" s="37">
        <v>157</v>
      </c>
      <c r="D191" s="37">
        <f>I253</f>
        <v>0</v>
      </c>
      <c r="E191" s="37">
        <f t="shared" ref="E191:E247" si="5">C191+D191</f>
        <v>157</v>
      </c>
      <c r="F191" s="37">
        <f t="shared" si="1"/>
        <v>14</v>
      </c>
      <c r="G191" s="38">
        <f t="shared" si="2"/>
        <v>9.7902097902097904E-2</v>
      </c>
      <c r="H191" s="29"/>
      <c r="I191" s="37">
        <f>ROUNDUP(IFERROR(VLOOKUP($A191,[1]!FTE[#Data],2,FALSE),1)*B191,1)</f>
        <v>143</v>
      </c>
      <c r="J191" s="37">
        <f>ROUNDUP(IFERROR(VLOOKUP($A191,[1]!FTE[#Data],2,FALSE),1)*E191,1)</f>
        <v>157</v>
      </c>
      <c r="K191" s="37">
        <f t="shared" si="3"/>
        <v>14</v>
      </c>
      <c r="L191" s="38">
        <f t="shared" si="4"/>
        <v>9.7902097902097904E-2</v>
      </c>
      <c r="M191" s="2"/>
      <c r="N191" s="2"/>
      <c r="O191" s="2"/>
      <c r="P191" s="2"/>
      <c r="Q191" s="2"/>
    </row>
    <row r="192" spans="1:20" x14ac:dyDescent="0.25">
      <c r="A192" s="36"/>
      <c r="B192" s="37">
        <v>65</v>
      </c>
      <c r="C192" s="37">
        <v>69</v>
      </c>
      <c r="D192" s="39">
        <f>I270+1</f>
        <v>1</v>
      </c>
      <c r="E192" s="37">
        <f t="shared" si="5"/>
        <v>70</v>
      </c>
      <c r="F192" s="37">
        <f t="shared" si="1"/>
        <v>5</v>
      </c>
      <c r="G192" s="38">
        <f t="shared" si="2"/>
        <v>7.6923076923076927E-2</v>
      </c>
      <c r="H192" s="29"/>
      <c r="I192" s="37">
        <f>ROUNDUP(IFERROR(VLOOKUP($A192,[1]!FTE[#Data],2,FALSE),1)*B192,1)</f>
        <v>65</v>
      </c>
      <c r="J192" s="37">
        <f>ROUNDUP(IFERROR(VLOOKUP($A192,[1]!FTE[#Data],2,FALSE),1)*E192,1)</f>
        <v>70</v>
      </c>
      <c r="K192" s="37">
        <f t="shared" si="3"/>
        <v>5</v>
      </c>
      <c r="L192" s="38">
        <f t="shared" si="4"/>
        <v>7.6923076923076927E-2</v>
      </c>
      <c r="M192" s="2"/>
      <c r="N192" s="2"/>
      <c r="O192" s="2"/>
      <c r="P192" s="2"/>
      <c r="Q192" s="2"/>
    </row>
    <row r="193" spans="1:17" x14ac:dyDescent="0.25">
      <c r="A193" s="33"/>
      <c r="B193" s="34">
        <v>299.5</v>
      </c>
      <c r="C193" s="34">
        <v>306</v>
      </c>
      <c r="D193" s="34"/>
      <c r="E193" s="34">
        <f>SUM(E194:E196)</f>
        <v>306</v>
      </c>
      <c r="F193" s="34">
        <f t="shared" si="1"/>
        <v>6.5</v>
      </c>
      <c r="G193" s="35">
        <f t="shared" si="2"/>
        <v>2.1702838063439065E-2</v>
      </c>
      <c r="H193" s="29"/>
      <c r="I193" s="34">
        <f>SUM(I194:I196)</f>
        <v>289</v>
      </c>
      <c r="J193" s="34">
        <f>SUM(J194:J196)</f>
        <v>306</v>
      </c>
      <c r="K193" s="34">
        <f t="shared" si="3"/>
        <v>17</v>
      </c>
      <c r="L193" s="35">
        <f t="shared" si="4"/>
        <v>5.8823529411764705E-2</v>
      </c>
      <c r="M193" s="2"/>
      <c r="N193" s="2"/>
      <c r="O193" s="2"/>
      <c r="P193" s="2"/>
      <c r="Q193" s="2"/>
    </row>
    <row r="194" spans="1:17" x14ac:dyDescent="0.25">
      <c r="A194" s="36"/>
      <c r="B194" s="37">
        <v>273</v>
      </c>
      <c r="C194" s="37">
        <v>278</v>
      </c>
      <c r="D194" s="37">
        <f>I256+I257+I267</f>
        <v>0</v>
      </c>
      <c r="E194" s="37">
        <f t="shared" si="5"/>
        <v>278</v>
      </c>
      <c r="F194" s="37">
        <f t="shared" si="1"/>
        <v>5</v>
      </c>
      <c r="G194" s="38">
        <f t="shared" si="2"/>
        <v>1.8315018315018316E-2</v>
      </c>
      <c r="H194" s="29"/>
      <c r="I194" s="37">
        <f>ROUNDUP(IFERROR(VLOOKUP($A194,[1]!FTE[#Data],2,FALSE),1)*B194,1)</f>
        <v>273</v>
      </c>
      <c r="J194" s="37">
        <f>ROUNDUP(IFERROR(VLOOKUP($A194,[1]!FTE[#Data],2,FALSE),1)*E194,1)</f>
        <v>278</v>
      </c>
      <c r="K194" s="37">
        <f t="shared" si="3"/>
        <v>5</v>
      </c>
      <c r="L194" s="38">
        <f t="shared" si="4"/>
        <v>1.8315018315018316E-2</v>
      </c>
      <c r="M194" s="2"/>
      <c r="N194" s="2"/>
      <c r="O194" s="2"/>
      <c r="P194" s="2"/>
      <c r="Q194" s="2"/>
    </row>
    <row r="195" spans="1:17" x14ac:dyDescent="0.25">
      <c r="A195" s="36"/>
      <c r="B195" s="37">
        <v>15</v>
      </c>
      <c r="C195" s="37">
        <v>27</v>
      </c>
      <c r="D195" s="37"/>
      <c r="E195" s="37">
        <f t="shared" si="5"/>
        <v>27</v>
      </c>
      <c r="F195" s="37">
        <f t="shared" si="1"/>
        <v>12</v>
      </c>
      <c r="G195" s="38">
        <f t="shared" si="2"/>
        <v>0.8</v>
      </c>
      <c r="H195" s="29"/>
      <c r="I195" s="37">
        <f>ROUNDUP(IFERROR(VLOOKUP($A195,[1]!FTE[#Data],2,FALSE),1)*B195,1)</f>
        <v>15</v>
      </c>
      <c r="J195" s="37">
        <f>ROUNDUP(IFERROR(VLOOKUP($A195,[1]!FTE[#Data],2,FALSE),1)*E195,1)</f>
        <v>27</v>
      </c>
      <c r="K195" s="37">
        <f t="shared" si="3"/>
        <v>12</v>
      </c>
      <c r="L195" s="38">
        <f t="shared" si="4"/>
        <v>0.8</v>
      </c>
      <c r="M195" s="2"/>
      <c r="N195" s="2"/>
      <c r="O195" s="2"/>
      <c r="P195" s="2"/>
      <c r="Q195" s="2"/>
    </row>
    <row r="196" spans="1:17" x14ac:dyDescent="0.25">
      <c r="A196" s="36"/>
      <c r="B196" s="37">
        <v>1</v>
      </c>
      <c r="C196" s="37">
        <v>1</v>
      </c>
      <c r="D196" s="37"/>
      <c r="E196" s="37">
        <f t="shared" si="5"/>
        <v>1</v>
      </c>
      <c r="F196" s="37">
        <f t="shared" si="1"/>
        <v>0</v>
      </c>
      <c r="G196" s="38">
        <f t="shared" si="2"/>
        <v>0</v>
      </c>
      <c r="H196" s="29"/>
      <c r="I196" s="37">
        <f>ROUNDUP(IFERROR(VLOOKUP($A196,[1]!FTE[#Data],2,FALSE),1)*B196,1)</f>
        <v>1</v>
      </c>
      <c r="J196" s="37">
        <f>ROUNDUP(IFERROR(VLOOKUP($A196,[1]!FTE[#Data],2,FALSE),1)*E196,1)</f>
        <v>1</v>
      </c>
      <c r="K196" s="37">
        <f t="shared" si="3"/>
        <v>0</v>
      </c>
      <c r="L196" s="38">
        <f t="shared" si="4"/>
        <v>0</v>
      </c>
      <c r="M196" s="2"/>
      <c r="N196" s="2"/>
      <c r="O196" s="2"/>
      <c r="P196" s="2"/>
      <c r="Q196" s="2"/>
    </row>
    <row r="197" spans="1:17" x14ac:dyDescent="0.25">
      <c r="A197" s="4"/>
      <c r="B197" s="30">
        <v>198</v>
      </c>
      <c r="C197" s="30">
        <v>232</v>
      </c>
      <c r="D197" s="30">
        <f>SUM(D198:D202)</f>
        <v>-1</v>
      </c>
      <c r="E197" s="30">
        <f t="shared" si="5"/>
        <v>231</v>
      </c>
      <c r="F197" s="30">
        <f t="shared" si="1"/>
        <v>33</v>
      </c>
      <c r="G197" s="31">
        <f t="shared" si="2"/>
        <v>0.16666666666666666</v>
      </c>
      <c r="H197" s="29"/>
      <c r="I197" s="30">
        <f>SUM(I198:I202)</f>
        <v>198</v>
      </c>
      <c r="J197" s="30">
        <f>SUM(J198:J202)</f>
        <v>231</v>
      </c>
      <c r="K197" s="30">
        <f t="shared" si="3"/>
        <v>33</v>
      </c>
      <c r="L197" s="31">
        <f t="shared" si="4"/>
        <v>0.16666666666666666</v>
      </c>
      <c r="M197" s="2"/>
      <c r="N197" s="2"/>
      <c r="O197" s="2"/>
      <c r="P197" s="2"/>
      <c r="Q197" s="2"/>
    </row>
    <row r="198" spans="1:17" x14ac:dyDescent="0.25">
      <c r="A198" s="36"/>
      <c r="B198" s="37">
        <v>134</v>
      </c>
      <c r="C198" s="37">
        <v>137</v>
      </c>
      <c r="D198" s="37">
        <f>I263+I266</f>
        <v>0</v>
      </c>
      <c r="E198" s="37">
        <f t="shared" si="5"/>
        <v>137</v>
      </c>
      <c r="F198" s="37">
        <f t="shared" si="1"/>
        <v>3</v>
      </c>
      <c r="G198" s="38">
        <f t="shared" si="2"/>
        <v>2.2388059701492536E-2</v>
      </c>
      <c r="H198" s="29"/>
      <c r="I198" s="37">
        <f>ROUNDUP(IFERROR(VLOOKUP($A198,[1]!FTE[#Data],2,FALSE),1)*B198,1)</f>
        <v>134</v>
      </c>
      <c r="J198" s="37">
        <f>ROUNDUP(IFERROR(VLOOKUP($A198,[1]!FTE[#Data],2,FALSE),1)*E198,1)</f>
        <v>137</v>
      </c>
      <c r="K198" s="37">
        <f t="shared" si="3"/>
        <v>3</v>
      </c>
      <c r="L198" s="38">
        <f t="shared" si="4"/>
        <v>2.2388059701492536E-2</v>
      </c>
      <c r="M198" s="2"/>
      <c r="N198" s="2"/>
      <c r="O198" s="2"/>
      <c r="P198" s="2"/>
      <c r="Q198" s="2"/>
    </row>
    <row r="199" spans="1:17" x14ac:dyDescent="0.25">
      <c r="A199" s="36"/>
      <c r="B199" s="37">
        <v>9</v>
      </c>
      <c r="C199" s="37">
        <v>9</v>
      </c>
      <c r="D199" s="37"/>
      <c r="E199" s="37">
        <f t="shared" si="5"/>
        <v>9</v>
      </c>
      <c r="F199" s="37">
        <f t="shared" si="1"/>
        <v>0</v>
      </c>
      <c r="G199" s="38">
        <f t="shared" si="2"/>
        <v>0</v>
      </c>
      <c r="H199" s="29"/>
      <c r="I199" s="37">
        <f>ROUNDUP(IFERROR(VLOOKUP($A199,[1]!FTE[#Data],2,FALSE),1)*B199,1)</f>
        <v>9</v>
      </c>
      <c r="J199" s="37">
        <f>ROUNDUP(IFERROR(VLOOKUP($A199,[1]!FTE[#Data],2,FALSE),1)*E199,1)</f>
        <v>9</v>
      </c>
      <c r="K199" s="37">
        <f t="shared" si="3"/>
        <v>0</v>
      </c>
      <c r="L199" s="38">
        <f t="shared" si="4"/>
        <v>0</v>
      </c>
      <c r="M199" s="2"/>
      <c r="N199" s="2"/>
      <c r="O199" s="2"/>
      <c r="P199" s="2"/>
      <c r="Q199" s="2"/>
    </row>
    <row r="200" spans="1:17" x14ac:dyDescent="0.25">
      <c r="A200" s="36"/>
      <c r="B200" s="37">
        <v>36</v>
      </c>
      <c r="C200" s="37">
        <v>40</v>
      </c>
      <c r="D200" s="39">
        <v>-1</v>
      </c>
      <c r="E200" s="37">
        <f t="shared" si="5"/>
        <v>39</v>
      </c>
      <c r="F200" s="37">
        <f t="shared" si="1"/>
        <v>3</v>
      </c>
      <c r="G200" s="38">
        <f t="shared" si="2"/>
        <v>8.3333333333333329E-2</v>
      </c>
      <c r="H200" s="29"/>
      <c r="I200" s="37">
        <f>ROUNDUP(IFERROR(VLOOKUP($A200,[1]!FTE[#Data],2,FALSE),1)*B200,1)</f>
        <v>36</v>
      </c>
      <c r="J200" s="37">
        <f>ROUNDUP(IFERROR(VLOOKUP($A200,[1]!FTE[#Data],2,FALSE),1)*E200,1)</f>
        <v>39</v>
      </c>
      <c r="K200" s="37">
        <f t="shared" si="3"/>
        <v>3</v>
      </c>
      <c r="L200" s="38">
        <f t="shared" si="4"/>
        <v>8.3333333333333329E-2</v>
      </c>
      <c r="M200" s="2"/>
      <c r="N200" s="2"/>
      <c r="O200" s="2"/>
      <c r="P200" s="2"/>
      <c r="Q200" s="2"/>
    </row>
    <row r="201" spans="1:17" x14ac:dyDescent="0.25">
      <c r="A201" s="36"/>
      <c r="B201" s="37">
        <v>1</v>
      </c>
      <c r="C201" s="37">
        <v>1</v>
      </c>
      <c r="D201" s="37"/>
      <c r="E201" s="37">
        <f t="shared" si="5"/>
        <v>1</v>
      </c>
      <c r="F201" s="37">
        <f t="shared" si="1"/>
        <v>0</v>
      </c>
      <c r="G201" s="38">
        <f t="shared" si="2"/>
        <v>0</v>
      </c>
      <c r="H201" s="29"/>
      <c r="I201" s="37">
        <f>ROUNDUP(IFERROR(VLOOKUP($A201,[1]!FTE[#Data],2,FALSE),1)*B201,1)</f>
        <v>1</v>
      </c>
      <c r="J201" s="37">
        <f>ROUNDUP(IFERROR(VLOOKUP($A201,[1]!FTE[#Data],2,FALSE),1)*E201,1)</f>
        <v>1</v>
      </c>
      <c r="K201" s="37">
        <f t="shared" si="3"/>
        <v>0</v>
      </c>
      <c r="L201" s="38">
        <f t="shared" si="4"/>
        <v>0</v>
      </c>
      <c r="M201" s="2"/>
      <c r="N201" s="2"/>
      <c r="O201" s="2"/>
      <c r="P201" s="2"/>
      <c r="Q201" s="2"/>
    </row>
    <row r="202" spans="1:17" x14ac:dyDescent="0.25">
      <c r="A202" s="36"/>
      <c r="B202" s="37">
        <v>18</v>
      </c>
      <c r="C202" s="37">
        <v>45</v>
      </c>
      <c r="D202" s="37">
        <f>I272</f>
        <v>0</v>
      </c>
      <c r="E202" s="37">
        <f t="shared" si="5"/>
        <v>45</v>
      </c>
      <c r="F202" s="37">
        <f t="shared" si="1"/>
        <v>27</v>
      </c>
      <c r="G202" s="38">
        <f>IFERROR(F202/B202,"")</f>
        <v>1.5</v>
      </c>
      <c r="H202" s="29"/>
      <c r="I202" s="37">
        <f>ROUNDUP(IFERROR(VLOOKUP($A202,[1]!FTE[#Data],2,FALSE),1)*B202,1)</f>
        <v>18</v>
      </c>
      <c r="J202" s="37">
        <f>ROUNDUP(IFERROR(VLOOKUP($A202,[1]!FTE[#Data],2,FALSE),1)*E202,1)</f>
        <v>45</v>
      </c>
      <c r="K202" s="37">
        <f t="shared" si="3"/>
        <v>27</v>
      </c>
      <c r="L202" s="38">
        <f t="shared" si="4"/>
        <v>1.5</v>
      </c>
      <c r="M202" s="2"/>
      <c r="N202" s="2"/>
      <c r="O202" s="2"/>
      <c r="P202" s="2"/>
      <c r="Q202" s="2"/>
    </row>
    <row r="203" spans="1:17" x14ac:dyDescent="0.25">
      <c r="A203" s="4"/>
      <c r="B203" s="30">
        <v>137</v>
      </c>
      <c r="C203" s="30">
        <v>110</v>
      </c>
      <c r="D203" s="30">
        <f>D204+D205</f>
        <v>0</v>
      </c>
      <c r="E203" s="30">
        <f t="shared" si="5"/>
        <v>110</v>
      </c>
      <c r="F203" s="30">
        <f t="shared" si="1"/>
        <v>-27</v>
      </c>
      <c r="G203" s="31">
        <f t="shared" si="2"/>
        <v>-0.19708029197080293</v>
      </c>
      <c r="H203" s="32"/>
      <c r="I203" s="30">
        <f>SUM(I204:I205)</f>
        <v>137</v>
      </c>
      <c r="J203" s="30">
        <f>SUM(J204:J205)</f>
        <v>110</v>
      </c>
      <c r="K203" s="30">
        <f t="shared" si="3"/>
        <v>-27</v>
      </c>
      <c r="L203" s="31">
        <f t="shared" si="4"/>
        <v>-0.19708029197080293</v>
      </c>
      <c r="M203" s="2"/>
      <c r="N203" s="2"/>
      <c r="O203" s="2"/>
      <c r="P203" s="2"/>
      <c r="Q203" s="2"/>
    </row>
    <row r="204" spans="1:17" x14ac:dyDescent="0.25">
      <c r="A204" s="36"/>
      <c r="B204" s="37">
        <v>110</v>
      </c>
      <c r="C204" s="37">
        <v>110</v>
      </c>
      <c r="D204" s="37">
        <f>I255</f>
        <v>0</v>
      </c>
      <c r="E204" s="37">
        <f t="shared" si="5"/>
        <v>110</v>
      </c>
      <c r="F204" s="37">
        <f t="shared" si="1"/>
        <v>0</v>
      </c>
      <c r="G204" s="38">
        <f t="shared" si="2"/>
        <v>0</v>
      </c>
      <c r="H204" s="29"/>
      <c r="I204" s="37">
        <f>ROUNDUP(IFERROR(VLOOKUP($A204,[1]!FTE[#Data],2,FALSE),1)*B204,1)</f>
        <v>110</v>
      </c>
      <c r="J204" s="37">
        <f>ROUNDUP(IFERROR(VLOOKUP($A204,[1]!FTE[#Data],2,FALSE),1)*E204,1)</f>
        <v>110</v>
      </c>
      <c r="K204" s="37">
        <f t="shared" si="3"/>
        <v>0</v>
      </c>
      <c r="L204" s="38">
        <f t="shared" si="4"/>
        <v>0</v>
      </c>
      <c r="M204" s="2"/>
      <c r="N204" s="2"/>
      <c r="O204" s="2"/>
      <c r="P204" s="2"/>
      <c r="Q204" s="2"/>
    </row>
    <row r="205" spans="1:17" x14ac:dyDescent="0.25">
      <c r="A205" s="36"/>
      <c r="B205" s="37">
        <v>27</v>
      </c>
      <c r="C205" s="37">
        <v>0</v>
      </c>
      <c r="D205" s="37"/>
      <c r="E205" s="37">
        <f t="shared" si="5"/>
        <v>0</v>
      </c>
      <c r="F205" s="37">
        <f t="shared" si="1"/>
        <v>-27</v>
      </c>
      <c r="G205" s="38">
        <f t="shared" si="2"/>
        <v>-1</v>
      </c>
      <c r="H205" s="32"/>
      <c r="I205" s="37">
        <f>ROUNDUP(IFERROR(VLOOKUP($A205,[1]!FTE[#Data],2,FALSE),1)*B205,1)</f>
        <v>27</v>
      </c>
      <c r="J205" s="37">
        <f>ROUNDUP(IFERROR(VLOOKUP($A205,[1]!FTE[#Data],2,FALSE),1)*E205,1)</f>
        <v>0</v>
      </c>
      <c r="K205" s="37">
        <f t="shared" si="3"/>
        <v>-27</v>
      </c>
      <c r="L205" s="38">
        <f t="shared" si="4"/>
        <v>-1</v>
      </c>
      <c r="M205" s="2"/>
      <c r="N205" s="2"/>
      <c r="O205" s="2"/>
      <c r="P205" s="2"/>
      <c r="Q205" s="2"/>
    </row>
    <row r="206" spans="1:17" x14ac:dyDescent="0.25">
      <c r="A206" s="4"/>
      <c r="B206" s="30">
        <v>508.5</v>
      </c>
      <c r="C206" s="30">
        <v>524.5</v>
      </c>
      <c r="D206" s="30">
        <f>SUM(D207:D214)</f>
        <v>-1</v>
      </c>
      <c r="E206" s="30">
        <f t="shared" si="5"/>
        <v>523.5</v>
      </c>
      <c r="F206" s="30">
        <f t="shared" si="1"/>
        <v>15</v>
      </c>
      <c r="G206" s="31">
        <f t="shared" si="2"/>
        <v>2.9498525073746312E-2</v>
      </c>
      <c r="H206" s="29"/>
      <c r="I206" s="30">
        <f>SUM(I207:I214)</f>
        <v>508.5</v>
      </c>
      <c r="J206" s="30">
        <f>SUM(J207:J214)</f>
        <v>523.5</v>
      </c>
      <c r="K206" s="30">
        <f t="shared" si="3"/>
        <v>15</v>
      </c>
      <c r="L206" s="31">
        <f t="shared" si="4"/>
        <v>2.9498525073746312E-2</v>
      </c>
      <c r="M206" s="2"/>
      <c r="N206" s="2"/>
      <c r="O206" s="2"/>
      <c r="P206" s="2"/>
      <c r="Q206" s="2"/>
    </row>
    <row r="207" spans="1:17" x14ac:dyDescent="0.25">
      <c r="A207" s="36"/>
      <c r="B207" s="37">
        <v>281</v>
      </c>
      <c r="C207" s="37">
        <v>289.5</v>
      </c>
      <c r="D207" s="37">
        <f>I258</f>
        <v>0</v>
      </c>
      <c r="E207" s="37">
        <f t="shared" si="5"/>
        <v>289.5</v>
      </c>
      <c r="F207" s="37">
        <f t="shared" si="1"/>
        <v>8.5</v>
      </c>
      <c r="G207" s="38">
        <f t="shared" si="2"/>
        <v>3.0249110320284697E-2</v>
      </c>
      <c r="H207" s="29"/>
      <c r="I207" s="37">
        <f>ROUNDUP(IFERROR(VLOOKUP($A207,[1]!FTE[#Data],2,FALSE),1)*B207,1)</f>
        <v>281</v>
      </c>
      <c r="J207" s="37">
        <f>ROUNDUP(IFERROR(VLOOKUP($A207,[1]!FTE[#Data],2,FALSE),1)*E207,1)</f>
        <v>289.5</v>
      </c>
      <c r="K207" s="37">
        <f t="shared" si="3"/>
        <v>8.5</v>
      </c>
      <c r="L207" s="38">
        <f t="shared" si="4"/>
        <v>3.0249110320284697E-2</v>
      </c>
      <c r="M207" s="2"/>
      <c r="N207" s="2"/>
      <c r="O207" s="2"/>
      <c r="P207" s="2"/>
      <c r="Q207" s="2"/>
    </row>
    <row r="208" spans="1:17" x14ac:dyDescent="0.25">
      <c r="A208" s="36"/>
      <c r="B208" s="37">
        <v>45</v>
      </c>
      <c r="C208" s="37">
        <v>47</v>
      </c>
      <c r="D208" s="37">
        <f>I275</f>
        <v>0</v>
      </c>
      <c r="E208" s="37">
        <f t="shared" si="5"/>
        <v>47</v>
      </c>
      <c r="F208" s="37">
        <f t="shared" si="1"/>
        <v>2</v>
      </c>
      <c r="G208" s="38">
        <f t="shared" si="2"/>
        <v>4.4444444444444446E-2</v>
      </c>
      <c r="H208" s="29"/>
      <c r="I208" s="37">
        <f>ROUNDUP(IFERROR(VLOOKUP($A208,[1]!FTE[#Data],2,FALSE),1)*B208,1)</f>
        <v>45</v>
      </c>
      <c r="J208" s="37">
        <f>ROUNDUP(IFERROR(VLOOKUP($A208,[1]!FTE[#Data],2,FALSE),1)*E208,1)</f>
        <v>47</v>
      </c>
      <c r="K208" s="37">
        <f t="shared" si="3"/>
        <v>2</v>
      </c>
      <c r="L208" s="38">
        <f t="shared" si="4"/>
        <v>4.4444444444444446E-2</v>
      </c>
      <c r="M208" s="2"/>
      <c r="N208" s="2"/>
      <c r="O208" s="2"/>
      <c r="P208" s="2"/>
      <c r="Q208" s="2"/>
    </row>
    <row r="209" spans="1:17" x14ac:dyDescent="0.25">
      <c r="A209" s="36"/>
      <c r="B209" s="37">
        <v>0</v>
      </c>
      <c r="C209" s="37">
        <v>3</v>
      </c>
      <c r="D209" s="37">
        <f>I277</f>
        <v>0</v>
      </c>
      <c r="E209" s="37">
        <f t="shared" si="5"/>
        <v>3</v>
      </c>
      <c r="F209" s="37">
        <f t="shared" si="1"/>
        <v>3</v>
      </c>
      <c r="G209" s="38" t="str">
        <f>IFERROR(F209/B209,"")</f>
        <v/>
      </c>
      <c r="H209" s="32"/>
      <c r="I209" s="37">
        <f>ROUNDUP(IFERROR(VLOOKUP($A209,[1]!FTE[#Data],2,FALSE),1)*B209,1)</f>
        <v>0</v>
      </c>
      <c r="J209" s="37">
        <f>ROUNDUP(IFERROR(VLOOKUP($A209,[1]!FTE[#Data],2,FALSE),1)*E209,1)</f>
        <v>3</v>
      </c>
      <c r="K209" s="37">
        <f t="shared" si="3"/>
        <v>3</v>
      </c>
      <c r="L209" s="38" t="str">
        <f t="shared" si="4"/>
        <v/>
      </c>
      <c r="M209" s="2"/>
      <c r="N209" s="2"/>
      <c r="O209" s="2"/>
      <c r="P209" s="2"/>
      <c r="Q209" s="2"/>
    </row>
    <row r="210" spans="1:17" x14ac:dyDescent="0.25">
      <c r="A210" s="36"/>
      <c r="B210" s="37">
        <v>68</v>
      </c>
      <c r="C210" s="37">
        <v>73</v>
      </c>
      <c r="D210" s="37"/>
      <c r="E210" s="37">
        <f t="shared" si="5"/>
        <v>73</v>
      </c>
      <c r="F210" s="37">
        <f t="shared" si="1"/>
        <v>5</v>
      </c>
      <c r="G210" s="38">
        <f t="shared" si="2"/>
        <v>7.3529411764705885E-2</v>
      </c>
      <c r="H210" s="29"/>
      <c r="I210" s="37">
        <f>ROUNDUP(IFERROR(VLOOKUP($A210,[1]!FTE[#Data],2,FALSE),1)*B210,1)</f>
        <v>68</v>
      </c>
      <c r="J210" s="37">
        <f>ROUNDUP(IFERROR(VLOOKUP($A210,[1]!FTE[#Data],2,FALSE),1)*E210,1)</f>
        <v>73</v>
      </c>
      <c r="K210" s="37">
        <f t="shared" si="3"/>
        <v>5</v>
      </c>
      <c r="L210" s="38">
        <f t="shared" si="4"/>
        <v>7.3529411764705885E-2</v>
      </c>
      <c r="M210" s="2"/>
      <c r="N210" s="2"/>
      <c r="O210" s="2"/>
      <c r="P210" s="2"/>
      <c r="Q210" s="2"/>
    </row>
    <row r="211" spans="1:17" x14ac:dyDescent="0.25">
      <c r="A211" s="36"/>
      <c r="B211" s="37">
        <v>60</v>
      </c>
      <c r="C211" s="37">
        <v>58</v>
      </c>
      <c r="D211" s="37">
        <v>-1</v>
      </c>
      <c r="E211" s="37">
        <f t="shared" si="5"/>
        <v>57</v>
      </c>
      <c r="F211" s="37">
        <f t="shared" si="1"/>
        <v>-3</v>
      </c>
      <c r="G211" s="38">
        <f t="shared" si="2"/>
        <v>-0.05</v>
      </c>
      <c r="H211" s="29"/>
      <c r="I211" s="37">
        <f>ROUNDUP(IFERROR(VLOOKUP($A211,[1]!FTE[#Data],2,FALSE),1)*B211,1)</f>
        <v>60</v>
      </c>
      <c r="J211" s="37">
        <f>ROUNDUP(IFERROR(VLOOKUP($A211,[1]!FTE[#Data],2,FALSE),1)*E211,1)</f>
        <v>57</v>
      </c>
      <c r="K211" s="37">
        <f t="shared" si="3"/>
        <v>-3</v>
      </c>
      <c r="L211" s="38">
        <f t="shared" si="4"/>
        <v>-0.05</v>
      </c>
      <c r="M211" s="2"/>
      <c r="N211" s="2"/>
      <c r="O211" s="2"/>
      <c r="P211" s="2"/>
      <c r="Q211" s="2"/>
    </row>
    <row r="212" spans="1:17" x14ac:dyDescent="0.25">
      <c r="A212" s="36"/>
      <c r="B212" s="37">
        <v>32.5</v>
      </c>
      <c r="C212" s="37">
        <v>31</v>
      </c>
      <c r="D212" s="40">
        <f>I273</f>
        <v>0</v>
      </c>
      <c r="E212" s="37">
        <f t="shared" si="5"/>
        <v>31</v>
      </c>
      <c r="F212" s="37">
        <f t="shared" si="1"/>
        <v>-1.5</v>
      </c>
      <c r="G212" s="38">
        <f t="shared" si="2"/>
        <v>-4.6153846153846156E-2</v>
      </c>
      <c r="H212" s="29"/>
      <c r="I212" s="37">
        <f>ROUNDUP(IFERROR(VLOOKUP($A212,[1]!FTE[#Data],2,FALSE),1)*B212,1)</f>
        <v>32.5</v>
      </c>
      <c r="J212" s="37">
        <f>ROUNDUP(IFERROR(VLOOKUP($A212,[1]!FTE[#Data],2,FALSE),1)*E212,1)</f>
        <v>31</v>
      </c>
      <c r="K212" s="37">
        <f t="shared" si="3"/>
        <v>-1.5</v>
      </c>
      <c r="L212" s="38">
        <f t="shared" si="4"/>
        <v>-4.6153846153846156E-2</v>
      </c>
      <c r="M212" s="2"/>
      <c r="N212" s="2"/>
      <c r="O212" s="2"/>
      <c r="P212" s="2"/>
      <c r="Q212" s="2"/>
    </row>
    <row r="213" spans="1:17" x14ac:dyDescent="0.25">
      <c r="A213" s="36"/>
      <c r="B213" s="37">
        <v>20</v>
      </c>
      <c r="C213" s="37">
        <v>21</v>
      </c>
      <c r="D213" s="37">
        <f>I276</f>
        <v>0</v>
      </c>
      <c r="E213" s="37">
        <f>C213+D213</f>
        <v>21</v>
      </c>
      <c r="F213" s="37">
        <f>E213-B213</f>
        <v>1</v>
      </c>
      <c r="G213" s="38">
        <f>F213/B213</f>
        <v>0.05</v>
      </c>
      <c r="H213" s="2"/>
      <c r="I213" s="37">
        <f>ROUNDUP(IFERROR(VLOOKUP($A213,[1]!FTE[#Data],2,FALSE),1)*B213,1)</f>
        <v>20</v>
      </c>
      <c r="J213" s="37">
        <f>ROUNDUP(IFERROR(VLOOKUP($A213,[1]!FTE[#Data],2,FALSE),1)*E213,1)</f>
        <v>21</v>
      </c>
      <c r="K213" s="37">
        <f>J213-I213</f>
        <v>1</v>
      </c>
      <c r="L213" s="38">
        <f>IFERROR(K213/I213,"")</f>
        <v>0.05</v>
      </c>
      <c r="M213" s="2"/>
      <c r="N213" s="2"/>
      <c r="O213" s="2"/>
      <c r="P213" s="2"/>
      <c r="Q213" s="2"/>
    </row>
    <row r="214" spans="1:17" x14ac:dyDescent="0.25">
      <c r="A214" s="36"/>
      <c r="B214" s="37">
        <v>2</v>
      </c>
      <c r="C214" s="37">
        <v>2</v>
      </c>
      <c r="D214" s="37"/>
      <c r="E214" s="37">
        <f t="shared" si="5"/>
        <v>2</v>
      </c>
      <c r="F214" s="37">
        <f t="shared" si="1"/>
        <v>0</v>
      </c>
      <c r="G214" s="38">
        <f t="shared" si="2"/>
        <v>0</v>
      </c>
      <c r="H214" s="29"/>
      <c r="I214" s="37">
        <f>ROUNDUP(IFERROR(VLOOKUP($A214,[1]!FTE[#Data],2,FALSE),1)*B214,1)</f>
        <v>2</v>
      </c>
      <c r="J214" s="37">
        <f>ROUNDUP(IFERROR(VLOOKUP($A214,[1]!FTE[#Data],2,FALSE),1)*E214,1)</f>
        <v>2</v>
      </c>
      <c r="K214" s="37">
        <f t="shared" si="3"/>
        <v>0</v>
      </c>
      <c r="L214" s="38">
        <f t="shared" si="4"/>
        <v>0</v>
      </c>
      <c r="M214" s="2"/>
      <c r="N214" s="2"/>
      <c r="O214" s="2"/>
      <c r="P214" s="2"/>
      <c r="Q214" s="2"/>
    </row>
    <row r="215" spans="1:17" x14ac:dyDescent="0.25">
      <c r="A215" s="4"/>
      <c r="B215" s="30">
        <v>147</v>
      </c>
      <c r="C215" s="30">
        <v>142</v>
      </c>
      <c r="D215" s="30">
        <f>SUM(D216:D221)</f>
        <v>1</v>
      </c>
      <c r="E215" s="30">
        <f t="shared" si="5"/>
        <v>143</v>
      </c>
      <c r="F215" s="30">
        <f t="shared" si="1"/>
        <v>-4</v>
      </c>
      <c r="G215" s="31">
        <f t="shared" si="2"/>
        <v>-2.7210884353741496E-2</v>
      </c>
      <c r="H215" s="32"/>
      <c r="I215" s="30">
        <f>SUM(I216:I221)</f>
        <v>147</v>
      </c>
      <c r="J215" s="30">
        <f>SUM(J216:J221)</f>
        <v>143</v>
      </c>
      <c r="K215" s="30">
        <f t="shared" si="3"/>
        <v>-4</v>
      </c>
      <c r="L215" s="31">
        <f t="shared" si="4"/>
        <v>-2.7210884353741496E-2</v>
      </c>
      <c r="M215" s="2"/>
      <c r="N215" s="2"/>
      <c r="O215" s="2"/>
      <c r="P215" s="2"/>
      <c r="Q215" s="2"/>
    </row>
    <row r="216" spans="1:17" x14ac:dyDescent="0.25">
      <c r="A216" s="36"/>
      <c r="B216" s="37">
        <v>102</v>
      </c>
      <c r="C216" s="37">
        <v>103</v>
      </c>
      <c r="D216" s="37">
        <f>I254</f>
        <v>0</v>
      </c>
      <c r="E216" s="37">
        <f t="shared" si="5"/>
        <v>103</v>
      </c>
      <c r="F216" s="37">
        <f t="shared" si="1"/>
        <v>1</v>
      </c>
      <c r="G216" s="38">
        <f t="shared" si="2"/>
        <v>9.8039215686274508E-3</v>
      </c>
      <c r="H216" s="29"/>
      <c r="I216" s="37">
        <f>ROUNDUP(IFERROR(VLOOKUP($A216,[1]!FTE[#Data],2,FALSE),1)*B216,1)</f>
        <v>102</v>
      </c>
      <c r="J216" s="37">
        <f>ROUNDUP(IFERROR(VLOOKUP($A216,[1]!FTE[#Data],2,FALSE),1)*E216,1)</f>
        <v>103</v>
      </c>
      <c r="K216" s="37">
        <f t="shared" si="3"/>
        <v>1</v>
      </c>
      <c r="L216" s="38">
        <f t="shared" si="4"/>
        <v>9.8039215686274508E-3</v>
      </c>
      <c r="M216" s="2"/>
      <c r="N216" s="2"/>
      <c r="O216" s="2"/>
      <c r="P216" s="2"/>
      <c r="Q216" s="2"/>
    </row>
    <row r="217" spans="1:17" x14ac:dyDescent="0.25">
      <c r="A217" s="36"/>
      <c r="B217" s="37">
        <v>1</v>
      </c>
      <c r="C217" s="37">
        <v>1</v>
      </c>
      <c r="D217" s="37"/>
      <c r="E217" s="37">
        <f t="shared" si="5"/>
        <v>1</v>
      </c>
      <c r="F217" s="37">
        <f t="shared" si="1"/>
        <v>0</v>
      </c>
      <c r="G217" s="38">
        <f t="shared" si="2"/>
        <v>0</v>
      </c>
      <c r="H217" s="29"/>
      <c r="I217" s="37">
        <f>ROUNDUP(IFERROR(VLOOKUP($A217,[1]!FTE[#Data],2,FALSE),1)*B217,1)</f>
        <v>1</v>
      </c>
      <c r="J217" s="37">
        <f>ROUNDUP(IFERROR(VLOOKUP($A217,[1]!FTE[#Data],2,FALSE),1)*E217,1)</f>
        <v>1</v>
      </c>
      <c r="K217" s="37">
        <f t="shared" si="3"/>
        <v>0</v>
      </c>
      <c r="L217" s="38">
        <f t="shared" si="4"/>
        <v>0</v>
      </c>
      <c r="M217" s="2"/>
      <c r="N217" s="2"/>
      <c r="O217" s="2"/>
      <c r="P217" s="2"/>
      <c r="Q217" s="2"/>
    </row>
    <row r="218" spans="1:17" x14ac:dyDescent="0.25">
      <c r="A218" s="36"/>
      <c r="B218" s="37">
        <v>0</v>
      </c>
      <c r="C218" s="37">
        <v>0</v>
      </c>
      <c r="D218" s="37"/>
      <c r="E218" s="37">
        <f t="shared" si="5"/>
        <v>0</v>
      </c>
      <c r="F218" s="37">
        <f t="shared" si="1"/>
        <v>0</v>
      </c>
      <c r="G218" s="38" t="str">
        <f>IFERROR(F218/B218,"")</f>
        <v/>
      </c>
      <c r="H218" s="29"/>
      <c r="I218" s="37">
        <f>ROUNDUP(IFERROR(VLOOKUP($A218,[1]!FTE[#Data],2,FALSE),1)*B218,1)</f>
        <v>0</v>
      </c>
      <c r="J218" s="37">
        <f>ROUNDUP(IFERROR(VLOOKUP($A218,[1]!FTE[#Data],2,FALSE),1)*E218,1)</f>
        <v>0</v>
      </c>
      <c r="K218" s="37">
        <f t="shared" si="3"/>
        <v>0</v>
      </c>
      <c r="L218" s="38" t="str">
        <f t="shared" si="4"/>
        <v/>
      </c>
      <c r="M218" s="2"/>
      <c r="N218" s="2"/>
      <c r="O218" s="2"/>
      <c r="P218" s="2"/>
      <c r="Q218" s="2"/>
    </row>
    <row r="219" spans="1:17" x14ac:dyDescent="0.25">
      <c r="A219" s="36"/>
      <c r="B219" s="37">
        <v>24</v>
      </c>
      <c r="C219" s="37">
        <v>21</v>
      </c>
      <c r="D219" s="37">
        <v>1</v>
      </c>
      <c r="E219" s="37">
        <f t="shared" si="5"/>
        <v>22</v>
      </c>
      <c r="F219" s="37">
        <f t="shared" si="1"/>
        <v>-2</v>
      </c>
      <c r="G219" s="38">
        <f t="shared" si="2"/>
        <v>-8.3333333333333329E-2</v>
      </c>
      <c r="H219" s="29"/>
      <c r="I219" s="37">
        <f>ROUNDUP(IFERROR(VLOOKUP($A219,[1]!FTE[#Data],2,FALSE),1)*B219,1)</f>
        <v>24</v>
      </c>
      <c r="J219" s="37">
        <f>ROUNDUP(IFERROR(VLOOKUP($A219,[1]!FTE[#Data],2,FALSE),1)*E219,1)</f>
        <v>22</v>
      </c>
      <c r="K219" s="37">
        <f t="shared" si="3"/>
        <v>-2</v>
      </c>
      <c r="L219" s="38">
        <f t="shared" si="4"/>
        <v>-8.3333333333333329E-2</v>
      </c>
      <c r="M219" s="2"/>
      <c r="N219" s="2"/>
      <c r="O219" s="2"/>
      <c r="P219" s="2"/>
      <c r="Q219" s="2"/>
    </row>
    <row r="220" spans="1:17" x14ac:dyDescent="0.25">
      <c r="A220" s="36"/>
      <c r="B220" s="37">
        <v>13</v>
      </c>
      <c r="C220" s="37">
        <v>10</v>
      </c>
      <c r="D220" s="37"/>
      <c r="E220" s="37">
        <f t="shared" si="5"/>
        <v>10</v>
      </c>
      <c r="F220" s="37">
        <f t="shared" si="1"/>
        <v>-3</v>
      </c>
      <c r="G220" s="38">
        <f t="shared" si="2"/>
        <v>-0.23076923076923078</v>
      </c>
      <c r="H220" s="29"/>
      <c r="I220" s="37">
        <f>ROUNDUP(IFERROR(VLOOKUP($A220,[1]!FTE[#Data],2,FALSE),1)*B220,1)</f>
        <v>13</v>
      </c>
      <c r="J220" s="37">
        <f>ROUNDUP(IFERROR(VLOOKUP($A220,[1]!FTE[#Data],2,FALSE),1)*E220,1)</f>
        <v>10</v>
      </c>
      <c r="K220" s="37">
        <f t="shared" si="3"/>
        <v>-3</v>
      </c>
      <c r="L220" s="38">
        <f t="shared" si="4"/>
        <v>-0.23076923076923078</v>
      </c>
      <c r="M220" s="2"/>
      <c r="N220" s="2"/>
      <c r="O220" s="2"/>
      <c r="P220" s="2"/>
      <c r="Q220" s="2"/>
    </row>
    <row r="221" spans="1:17" x14ac:dyDescent="0.25">
      <c r="A221" s="36"/>
      <c r="B221" s="37">
        <v>7</v>
      </c>
      <c r="C221" s="37">
        <v>7</v>
      </c>
      <c r="D221" s="37"/>
      <c r="E221" s="37">
        <f t="shared" si="5"/>
        <v>7</v>
      </c>
      <c r="F221" s="37">
        <f t="shared" si="1"/>
        <v>0</v>
      </c>
      <c r="G221" s="38">
        <f t="shared" si="2"/>
        <v>0</v>
      </c>
      <c r="H221" s="32"/>
      <c r="I221" s="37">
        <f>ROUNDUP(IFERROR(VLOOKUP($A221,[1]!FTE[#Data],2,FALSE),1)*B221,1)</f>
        <v>7</v>
      </c>
      <c r="J221" s="37">
        <f>ROUNDUP(IFERROR(VLOOKUP($A221,[1]!FTE[#Data],2,FALSE),1)*E221,1)</f>
        <v>7</v>
      </c>
      <c r="K221" s="37">
        <f t="shared" si="3"/>
        <v>0</v>
      </c>
      <c r="L221" s="38">
        <f t="shared" si="4"/>
        <v>0</v>
      </c>
      <c r="M221" s="2"/>
      <c r="N221" s="2"/>
      <c r="O221" s="2"/>
      <c r="P221" s="2"/>
      <c r="Q221" s="2"/>
    </row>
    <row r="222" spans="1:17" x14ac:dyDescent="0.25">
      <c r="A222" s="4"/>
      <c r="B222" s="30">
        <v>10.5</v>
      </c>
      <c r="C222" s="30">
        <v>12.5</v>
      </c>
      <c r="D222" s="30">
        <f>SUM(D223)</f>
        <v>0</v>
      </c>
      <c r="E222" s="30">
        <f t="shared" si="5"/>
        <v>12.5</v>
      </c>
      <c r="F222" s="30">
        <f t="shared" si="1"/>
        <v>2</v>
      </c>
      <c r="G222" s="31">
        <f t="shared" si="2"/>
        <v>0.19047619047619047</v>
      </c>
      <c r="H222" s="29"/>
      <c r="I222" s="30">
        <f>I223</f>
        <v>10.5</v>
      </c>
      <c r="J222" s="30">
        <f>J223</f>
        <v>12.5</v>
      </c>
      <c r="K222" s="30">
        <f t="shared" si="3"/>
        <v>2</v>
      </c>
      <c r="L222" s="31">
        <f t="shared" si="4"/>
        <v>0.19047619047619047</v>
      </c>
      <c r="M222" s="2"/>
      <c r="N222" s="2"/>
      <c r="O222" s="2"/>
      <c r="P222" s="2"/>
      <c r="Q222" s="2"/>
    </row>
    <row r="223" spans="1:17" x14ac:dyDescent="0.25">
      <c r="A223" s="36"/>
      <c r="B223" s="37">
        <v>10.5</v>
      </c>
      <c r="C223" s="37">
        <v>12.5</v>
      </c>
      <c r="D223" s="37">
        <f>I264</f>
        <v>0</v>
      </c>
      <c r="E223" s="37">
        <f t="shared" si="5"/>
        <v>12.5</v>
      </c>
      <c r="F223" s="37">
        <f t="shared" si="1"/>
        <v>2</v>
      </c>
      <c r="G223" s="38">
        <f t="shared" si="2"/>
        <v>0.19047619047619047</v>
      </c>
      <c r="H223" s="29"/>
      <c r="I223" s="37">
        <f>ROUNDUP(IFERROR(VLOOKUP($A223,[1]!FTE[#Data],2,FALSE),1)*B223,1)</f>
        <v>10.5</v>
      </c>
      <c r="J223" s="37">
        <f>ROUNDUP(IFERROR(VLOOKUP($A223,[1]!FTE[#Data],2,FALSE),1)*E223,1)</f>
        <v>12.5</v>
      </c>
      <c r="K223" s="37">
        <f t="shared" si="3"/>
        <v>2</v>
      </c>
      <c r="L223" s="38">
        <f t="shared" si="4"/>
        <v>0.19047619047619047</v>
      </c>
      <c r="M223" s="2"/>
      <c r="N223" s="2"/>
      <c r="O223" s="2"/>
      <c r="P223" s="2"/>
      <c r="Q223" s="2"/>
    </row>
    <row r="224" spans="1:17" x14ac:dyDescent="0.25">
      <c r="A224" s="4"/>
      <c r="B224" s="30">
        <v>225</v>
      </c>
      <c r="C224" s="30">
        <v>243</v>
      </c>
      <c r="D224" s="41">
        <f>SUM(D225:D227)</f>
        <v>1</v>
      </c>
      <c r="E224" s="30">
        <f t="shared" si="5"/>
        <v>244</v>
      </c>
      <c r="F224" s="30">
        <f t="shared" si="1"/>
        <v>19</v>
      </c>
      <c r="G224" s="31">
        <f t="shared" si="2"/>
        <v>8.4444444444444447E-2</v>
      </c>
      <c r="H224" s="29"/>
      <c r="I224" s="30">
        <f>SUM(I225:I227)</f>
        <v>225</v>
      </c>
      <c r="J224" s="30">
        <f>SUM(J225:J227)</f>
        <v>244</v>
      </c>
      <c r="K224" s="30">
        <f t="shared" si="3"/>
        <v>19</v>
      </c>
      <c r="L224" s="31">
        <f t="shared" si="4"/>
        <v>8.4444444444444447E-2</v>
      </c>
      <c r="M224" s="2"/>
      <c r="N224" s="2"/>
      <c r="O224" s="2"/>
      <c r="P224" s="2"/>
      <c r="Q224" s="2"/>
    </row>
    <row r="225" spans="1:17" x14ac:dyDescent="0.25">
      <c r="A225" s="36"/>
      <c r="B225" s="37">
        <v>140</v>
      </c>
      <c r="C225" s="37">
        <v>145</v>
      </c>
      <c r="D225" s="40">
        <f>I265</f>
        <v>0</v>
      </c>
      <c r="E225" s="37">
        <f t="shared" si="5"/>
        <v>145</v>
      </c>
      <c r="F225" s="37">
        <f t="shared" si="1"/>
        <v>5</v>
      </c>
      <c r="G225" s="38">
        <f t="shared" si="2"/>
        <v>3.5714285714285712E-2</v>
      </c>
      <c r="H225" s="29"/>
      <c r="I225" s="37">
        <f>ROUNDUP(IFERROR(VLOOKUP($A225,[1]!FTE[#Data],2,FALSE),1)*B225,1)</f>
        <v>140</v>
      </c>
      <c r="J225" s="37">
        <f>ROUNDUP(IFERROR(VLOOKUP($A225,[1]!FTE[#Data],2,FALSE),1)*E225,1)</f>
        <v>145</v>
      </c>
      <c r="K225" s="37">
        <f t="shared" si="3"/>
        <v>5</v>
      </c>
      <c r="L225" s="38">
        <f t="shared" si="4"/>
        <v>3.5714285714285712E-2</v>
      </c>
      <c r="M225" s="2"/>
      <c r="N225" s="2"/>
      <c r="O225" s="2"/>
      <c r="P225" s="2"/>
      <c r="Q225" s="2"/>
    </row>
    <row r="226" spans="1:17" x14ac:dyDescent="0.25">
      <c r="A226" s="36"/>
      <c r="B226" s="37">
        <v>55</v>
      </c>
      <c r="C226" s="37">
        <v>57</v>
      </c>
      <c r="D226" s="37">
        <f>I274</f>
        <v>0</v>
      </c>
      <c r="E226" s="37">
        <f t="shared" si="5"/>
        <v>57</v>
      </c>
      <c r="F226" s="37">
        <f t="shared" si="1"/>
        <v>2</v>
      </c>
      <c r="G226" s="38">
        <f t="shared" si="2"/>
        <v>3.6363636363636362E-2</v>
      </c>
      <c r="H226" s="29"/>
      <c r="I226" s="37">
        <f>ROUNDUP(IFERROR(VLOOKUP($A226,[1]!FTE[#Data],2,FALSE),1)*B226,1)</f>
        <v>55</v>
      </c>
      <c r="J226" s="37">
        <f>ROUNDUP(IFERROR(VLOOKUP($A226,[1]!FTE[#Data],2,FALSE),1)*E226,1)</f>
        <v>57</v>
      </c>
      <c r="K226" s="37">
        <f t="shared" si="3"/>
        <v>2</v>
      </c>
      <c r="L226" s="38">
        <f t="shared" si="4"/>
        <v>3.6363636363636362E-2</v>
      </c>
      <c r="M226" s="2"/>
      <c r="N226" s="2"/>
      <c r="O226" s="2"/>
      <c r="P226" s="2"/>
      <c r="Q226" s="2"/>
    </row>
    <row r="227" spans="1:17" x14ac:dyDescent="0.25">
      <c r="A227" s="36"/>
      <c r="B227" s="37">
        <v>30</v>
      </c>
      <c r="C227" s="37">
        <v>41</v>
      </c>
      <c r="D227" s="37">
        <v>1</v>
      </c>
      <c r="E227" s="37">
        <f t="shared" si="5"/>
        <v>42</v>
      </c>
      <c r="F227" s="37">
        <f t="shared" si="1"/>
        <v>12</v>
      </c>
      <c r="G227" s="38">
        <f t="shared" si="2"/>
        <v>0.4</v>
      </c>
      <c r="H227" s="29"/>
      <c r="I227" s="37">
        <f>ROUNDUP(IFERROR(VLOOKUP($A227,[1]!FTE[#Data],2,FALSE),1)*B227,1)</f>
        <v>30</v>
      </c>
      <c r="J227" s="37">
        <f>ROUNDUP(IFERROR(VLOOKUP($A227,[1]!FTE[#Data],2,FALSE),1)*E227,1)</f>
        <v>42</v>
      </c>
      <c r="K227" s="37">
        <f t="shared" si="3"/>
        <v>12</v>
      </c>
      <c r="L227" s="38">
        <f t="shared" si="4"/>
        <v>0.4</v>
      </c>
      <c r="M227" s="2"/>
      <c r="N227" s="2"/>
      <c r="O227" s="2"/>
      <c r="P227" s="2"/>
      <c r="Q227" s="2"/>
    </row>
    <row r="228" spans="1:17" x14ac:dyDescent="0.25">
      <c r="A228" s="4"/>
      <c r="B228" s="30">
        <v>59</v>
      </c>
      <c r="C228" s="30">
        <v>65</v>
      </c>
      <c r="D228" s="30">
        <f>SUM(D229:D232)</f>
        <v>0</v>
      </c>
      <c r="E228" s="30">
        <f t="shared" si="5"/>
        <v>65</v>
      </c>
      <c r="F228" s="30">
        <f t="shared" si="1"/>
        <v>6</v>
      </c>
      <c r="G228" s="31">
        <f t="shared" si="2"/>
        <v>0.10169491525423729</v>
      </c>
      <c r="H228" s="32"/>
      <c r="I228" s="30">
        <f>SUM(I229:I232)</f>
        <v>59</v>
      </c>
      <c r="J228" s="30">
        <f>SUM(J229:J232)</f>
        <v>65</v>
      </c>
      <c r="K228" s="30">
        <f t="shared" si="3"/>
        <v>6</v>
      </c>
      <c r="L228" s="31">
        <f t="shared" si="4"/>
        <v>0.10169491525423729</v>
      </c>
      <c r="M228" s="2"/>
      <c r="N228" s="2"/>
      <c r="O228" s="2"/>
      <c r="P228" s="2"/>
      <c r="Q228" s="2"/>
    </row>
    <row r="229" spans="1:17" x14ac:dyDescent="0.25">
      <c r="A229" s="36"/>
      <c r="B229" s="37">
        <v>56</v>
      </c>
      <c r="C229" s="37">
        <v>65</v>
      </c>
      <c r="D229" s="37">
        <f>I262+I261</f>
        <v>0</v>
      </c>
      <c r="E229" s="37">
        <f t="shared" si="5"/>
        <v>65</v>
      </c>
      <c r="F229" s="37">
        <f t="shared" si="1"/>
        <v>9</v>
      </c>
      <c r="G229" s="38">
        <f t="shared" si="2"/>
        <v>0.16071428571428573</v>
      </c>
      <c r="H229" s="2"/>
      <c r="I229" s="37">
        <f>ROUNDUP(IFERROR(VLOOKUP($A229,[1]!FTE[#Data],2,FALSE),1)*B229,1)</f>
        <v>56</v>
      </c>
      <c r="J229" s="37">
        <f>ROUNDUP(IFERROR(VLOOKUP($A229,[1]!FTE[#Data],2,FALSE),1)*E229,1)</f>
        <v>65</v>
      </c>
      <c r="K229" s="37">
        <f t="shared" si="3"/>
        <v>9</v>
      </c>
      <c r="L229" s="38">
        <f t="shared" si="4"/>
        <v>0.16071428571428573</v>
      </c>
      <c r="M229" s="2"/>
      <c r="N229" s="2"/>
      <c r="O229" s="2"/>
      <c r="P229" s="2"/>
      <c r="Q229" s="2"/>
    </row>
    <row r="230" spans="1:17" x14ac:dyDescent="0.25">
      <c r="A230" s="36"/>
      <c r="B230" s="37">
        <v>1</v>
      </c>
      <c r="C230" s="37">
        <v>0</v>
      </c>
      <c r="D230" s="37"/>
      <c r="E230" s="37">
        <f t="shared" si="5"/>
        <v>0</v>
      </c>
      <c r="F230" s="37">
        <f t="shared" si="1"/>
        <v>-1</v>
      </c>
      <c r="G230" s="38">
        <f t="shared" si="2"/>
        <v>-1</v>
      </c>
      <c r="H230" s="2"/>
      <c r="I230" s="37">
        <f>ROUNDUP(IFERROR(VLOOKUP($A230,[1]!FTE[#Data],2,FALSE),1)*B230,1)</f>
        <v>1</v>
      </c>
      <c r="J230" s="37">
        <f>ROUNDUP(IFERROR(VLOOKUP($A230,[1]!FTE[#Data],2,FALSE),1)*E230,1)</f>
        <v>0</v>
      </c>
      <c r="K230" s="37">
        <f t="shared" si="3"/>
        <v>-1</v>
      </c>
      <c r="L230" s="38">
        <f t="shared" si="4"/>
        <v>-1</v>
      </c>
      <c r="M230" s="2"/>
      <c r="N230" s="2"/>
      <c r="O230" s="2"/>
      <c r="P230" s="2"/>
      <c r="Q230" s="2"/>
    </row>
    <row r="231" spans="1:17" x14ac:dyDescent="0.25">
      <c r="A231" s="36"/>
      <c r="B231" s="37">
        <v>1</v>
      </c>
      <c r="C231" s="37">
        <v>0</v>
      </c>
      <c r="D231" s="37"/>
      <c r="E231" s="37">
        <f t="shared" si="5"/>
        <v>0</v>
      </c>
      <c r="F231" s="37">
        <f t="shared" si="1"/>
        <v>-1</v>
      </c>
      <c r="G231" s="38">
        <f t="shared" si="2"/>
        <v>-1</v>
      </c>
      <c r="H231" s="2"/>
      <c r="I231" s="37">
        <f>ROUNDUP(IFERROR(VLOOKUP($A231,[1]!FTE[#Data],2,FALSE),1)*B231,1)</f>
        <v>1</v>
      </c>
      <c r="J231" s="37">
        <f>ROUNDUP(IFERROR(VLOOKUP($A231,[1]!FTE[#Data],2,FALSE),1)*E231,1)</f>
        <v>0</v>
      </c>
      <c r="K231" s="37">
        <f t="shared" si="3"/>
        <v>-1</v>
      </c>
      <c r="L231" s="38">
        <f t="shared" si="4"/>
        <v>-1</v>
      </c>
      <c r="M231" s="2"/>
      <c r="N231" s="2"/>
      <c r="O231" s="2"/>
      <c r="P231" s="2"/>
      <c r="Q231" s="2"/>
    </row>
    <row r="232" spans="1:17" x14ac:dyDescent="0.25">
      <c r="A232" s="36"/>
      <c r="B232" s="37">
        <v>1</v>
      </c>
      <c r="C232" s="37">
        <v>0</v>
      </c>
      <c r="D232" s="37"/>
      <c r="E232" s="37">
        <f t="shared" si="5"/>
        <v>0</v>
      </c>
      <c r="F232" s="37">
        <f t="shared" si="1"/>
        <v>-1</v>
      </c>
      <c r="G232" s="38">
        <f t="shared" si="2"/>
        <v>-1</v>
      </c>
      <c r="H232" s="2"/>
      <c r="I232" s="37">
        <f>ROUNDUP(IFERROR(VLOOKUP($A232,[1]!FTE[#Data],2,FALSE),1)*B232,1)</f>
        <v>1</v>
      </c>
      <c r="J232" s="37">
        <f>ROUNDUP(IFERROR(VLOOKUP($A232,[1]!FTE[#Data],2,FALSE),1)*E232,1)</f>
        <v>0</v>
      </c>
      <c r="K232" s="37">
        <f t="shared" si="3"/>
        <v>-1</v>
      </c>
      <c r="L232" s="38">
        <f t="shared" si="4"/>
        <v>-1</v>
      </c>
      <c r="M232" s="2"/>
      <c r="N232" s="2"/>
      <c r="O232" s="2"/>
      <c r="P232" s="2"/>
      <c r="Q232" s="2"/>
    </row>
    <row r="233" spans="1:17" x14ac:dyDescent="0.25">
      <c r="A233" s="4"/>
      <c r="B233" s="30">
        <v>93.5</v>
      </c>
      <c r="C233" s="30">
        <v>91.5</v>
      </c>
      <c r="D233" s="30">
        <f>SUM(D234:D238)</f>
        <v>0</v>
      </c>
      <c r="E233" s="30">
        <f t="shared" si="5"/>
        <v>91.5</v>
      </c>
      <c r="F233" s="30">
        <f t="shared" si="1"/>
        <v>-2</v>
      </c>
      <c r="G233" s="31">
        <f t="shared" si="2"/>
        <v>-2.1390374331550801E-2</v>
      </c>
      <c r="H233" s="2"/>
      <c r="I233" s="30">
        <f>SUM(I234:I238)</f>
        <v>93.5</v>
      </c>
      <c r="J233" s="30">
        <f>SUM(J234:J238)</f>
        <v>91.5</v>
      </c>
      <c r="K233" s="30">
        <f t="shared" si="3"/>
        <v>-2</v>
      </c>
      <c r="L233" s="31">
        <f t="shared" si="4"/>
        <v>-2.1390374331550801E-2</v>
      </c>
      <c r="M233" s="2"/>
      <c r="N233" s="2"/>
      <c r="O233" s="2"/>
      <c r="P233" s="2"/>
      <c r="Q233" s="2"/>
    </row>
    <row r="234" spans="1:17" x14ac:dyDescent="0.25">
      <c r="A234" s="36"/>
      <c r="B234" s="37">
        <v>67.5</v>
      </c>
      <c r="C234" s="37">
        <v>62.5</v>
      </c>
      <c r="D234" s="37">
        <f>I259+I260</f>
        <v>0</v>
      </c>
      <c r="E234" s="37">
        <f t="shared" si="5"/>
        <v>62.5</v>
      </c>
      <c r="F234" s="37">
        <f t="shared" si="1"/>
        <v>-5</v>
      </c>
      <c r="G234" s="38">
        <f t="shared" si="2"/>
        <v>-7.407407407407407E-2</v>
      </c>
      <c r="H234" s="2"/>
      <c r="I234" s="37">
        <f>ROUNDUP(IFERROR(VLOOKUP($A234,[1]!FTE[#Data],2,FALSE),1)*B234,1)</f>
        <v>67.5</v>
      </c>
      <c r="J234" s="37">
        <f>ROUNDUP(IFERROR(VLOOKUP($A234,[1]!FTE[#Data],2,FALSE),1)*E234,1)</f>
        <v>62.5</v>
      </c>
      <c r="K234" s="37">
        <f t="shared" si="3"/>
        <v>-5</v>
      </c>
      <c r="L234" s="38">
        <f t="shared" si="4"/>
        <v>-7.407407407407407E-2</v>
      </c>
      <c r="M234" s="2"/>
      <c r="N234" s="2"/>
      <c r="O234" s="2"/>
      <c r="P234" s="2"/>
      <c r="Q234" s="2"/>
    </row>
    <row r="235" spans="1:17" x14ac:dyDescent="0.25">
      <c r="A235" s="36"/>
      <c r="B235" s="37">
        <v>10</v>
      </c>
      <c r="C235" s="37">
        <v>12</v>
      </c>
      <c r="D235" s="37"/>
      <c r="E235" s="37">
        <f t="shared" si="5"/>
        <v>12</v>
      </c>
      <c r="F235" s="37">
        <f t="shared" si="1"/>
        <v>2</v>
      </c>
      <c r="G235" s="38">
        <f t="shared" si="2"/>
        <v>0.2</v>
      </c>
      <c r="H235" s="2"/>
      <c r="I235" s="37">
        <f>ROUNDUP(IFERROR(VLOOKUP($A235,[1]!FTE[#Data],2,FALSE),1)*B235,1)</f>
        <v>10</v>
      </c>
      <c r="J235" s="37">
        <f>ROUNDUP(IFERROR(VLOOKUP($A235,[1]!FTE[#Data],2,FALSE),1)*E235,1)</f>
        <v>12</v>
      </c>
      <c r="K235" s="37">
        <f t="shared" si="3"/>
        <v>2</v>
      </c>
      <c r="L235" s="38">
        <f t="shared" si="4"/>
        <v>0.2</v>
      </c>
      <c r="M235" s="2"/>
      <c r="N235" s="2"/>
      <c r="O235" s="2"/>
      <c r="P235" s="2"/>
      <c r="Q235" s="2"/>
    </row>
    <row r="236" spans="1:17" x14ac:dyDescent="0.25">
      <c r="A236" s="36"/>
      <c r="B236" s="37">
        <v>4</v>
      </c>
      <c r="C236" s="37">
        <v>4</v>
      </c>
      <c r="D236" s="37"/>
      <c r="E236" s="37">
        <f t="shared" si="5"/>
        <v>4</v>
      </c>
      <c r="F236" s="37">
        <f t="shared" si="1"/>
        <v>0</v>
      </c>
      <c r="G236" s="38">
        <f t="shared" si="2"/>
        <v>0</v>
      </c>
      <c r="H236" s="2"/>
      <c r="I236" s="37">
        <f>ROUNDUP(IFERROR(VLOOKUP($A236,[1]!FTE[#Data],2,FALSE),1)*B236,1)</f>
        <v>4</v>
      </c>
      <c r="J236" s="37">
        <f>ROUNDUP(IFERROR(VLOOKUP($A236,[1]!FTE[#Data],2,FALSE),1)*E236,1)</f>
        <v>4</v>
      </c>
      <c r="K236" s="37">
        <f t="shared" si="3"/>
        <v>0</v>
      </c>
      <c r="L236" s="38">
        <f t="shared" si="4"/>
        <v>0</v>
      </c>
      <c r="M236" s="2"/>
      <c r="N236" s="2"/>
      <c r="O236" s="2"/>
      <c r="P236" s="2"/>
      <c r="Q236" s="2"/>
    </row>
    <row r="237" spans="1:17" x14ac:dyDescent="0.25">
      <c r="A237" s="36"/>
      <c r="B237" s="37">
        <v>4</v>
      </c>
      <c r="C237" s="37">
        <v>5</v>
      </c>
      <c r="D237" s="37"/>
      <c r="E237" s="37">
        <f t="shared" si="5"/>
        <v>5</v>
      </c>
      <c r="F237" s="37">
        <f t="shared" si="1"/>
        <v>1</v>
      </c>
      <c r="G237" s="38">
        <f t="shared" si="2"/>
        <v>0.25</v>
      </c>
      <c r="H237" s="2"/>
      <c r="I237" s="37">
        <f>ROUNDUP(IFERROR(VLOOKUP($A237,[1]!FTE[#Data],2,FALSE),1)*B237,1)</f>
        <v>4</v>
      </c>
      <c r="J237" s="37">
        <f>ROUNDUP(IFERROR(VLOOKUP($A237,[1]!FTE[#Data],2,FALSE),1)*E237,1)</f>
        <v>5</v>
      </c>
      <c r="K237" s="37">
        <f t="shared" si="3"/>
        <v>1</v>
      </c>
      <c r="L237" s="38">
        <f t="shared" si="4"/>
        <v>0.25</v>
      </c>
      <c r="M237" s="2"/>
      <c r="N237" s="2"/>
      <c r="O237" s="2"/>
      <c r="P237" s="2"/>
      <c r="Q237" s="2"/>
    </row>
    <row r="238" spans="1:17" x14ac:dyDescent="0.25">
      <c r="A238" s="36"/>
      <c r="B238" s="37">
        <v>8</v>
      </c>
      <c r="C238" s="37">
        <v>8</v>
      </c>
      <c r="D238" s="37"/>
      <c r="E238" s="37">
        <f t="shared" si="5"/>
        <v>8</v>
      </c>
      <c r="F238" s="37">
        <f t="shared" si="1"/>
        <v>0</v>
      </c>
      <c r="G238" s="38">
        <f t="shared" si="2"/>
        <v>0</v>
      </c>
      <c r="H238" s="2"/>
      <c r="I238" s="37">
        <f>ROUNDUP(IFERROR(VLOOKUP($A238,[1]!FTE[#Data],2,FALSE),1)*B238,1)</f>
        <v>8</v>
      </c>
      <c r="J238" s="37">
        <f>ROUNDUP(IFERROR(VLOOKUP($A238,[1]!FTE[#Data],2,FALSE),1)*E238,1)</f>
        <v>8</v>
      </c>
      <c r="K238" s="37">
        <f t="shared" si="3"/>
        <v>0</v>
      </c>
      <c r="L238" s="38">
        <f t="shared" si="4"/>
        <v>0</v>
      </c>
      <c r="M238" s="2"/>
      <c r="N238" s="2"/>
      <c r="O238" s="2"/>
      <c r="P238" s="2"/>
      <c r="Q238" s="2"/>
    </row>
    <row r="239" spans="1:17" x14ac:dyDescent="0.25">
      <c r="A239" s="4"/>
      <c r="B239" s="30">
        <v>124</v>
      </c>
      <c r="C239" s="30">
        <v>157</v>
      </c>
      <c r="D239" s="30">
        <f>SUM(D240:D246)</f>
        <v>3</v>
      </c>
      <c r="E239" s="30">
        <f t="shared" si="5"/>
        <v>160</v>
      </c>
      <c r="F239" s="30">
        <f t="shared" si="1"/>
        <v>36</v>
      </c>
      <c r="G239" s="31">
        <f t="shared" si="2"/>
        <v>0.29032258064516131</v>
      </c>
      <c r="H239" s="2"/>
      <c r="I239" s="30">
        <f>SUM(I240:I246)</f>
        <v>124</v>
      </c>
      <c r="J239" s="30">
        <f>SUM(J240:J246)</f>
        <v>160</v>
      </c>
      <c r="K239" s="30">
        <f t="shared" si="3"/>
        <v>36</v>
      </c>
      <c r="L239" s="31">
        <f t="shared" si="4"/>
        <v>0.29032258064516131</v>
      </c>
      <c r="M239" s="2"/>
      <c r="N239" s="2"/>
      <c r="O239" s="2"/>
      <c r="P239" s="2"/>
      <c r="Q239" s="2"/>
    </row>
    <row r="240" spans="1:17" x14ac:dyDescent="0.25">
      <c r="A240" s="36"/>
      <c r="B240" s="37">
        <v>17</v>
      </c>
      <c r="C240" s="37">
        <v>19</v>
      </c>
      <c r="D240" s="37">
        <f>I278</f>
        <v>0</v>
      </c>
      <c r="E240" s="37">
        <f t="shared" si="5"/>
        <v>19</v>
      </c>
      <c r="F240" s="37">
        <f t="shared" si="1"/>
        <v>2</v>
      </c>
      <c r="G240" s="38">
        <f t="shared" si="2"/>
        <v>0.11764705882352941</v>
      </c>
      <c r="H240" s="2"/>
      <c r="I240" s="37">
        <f>ROUNDUP(IFERROR(VLOOKUP($A240,[1]!FTE[#Data],2,FALSE),1)*B240,1)</f>
        <v>17</v>
      </c>
      <c r="J240" s="37">
        <f>ROUNDUP(IFERROR(VLOOKUP($A240,[1]!FTE[#Data],2,FALSE),1)*E240,1)</f>
        <v>19</v>
      </c>
      <c r="K240" s="37">
        <f t="shared" si="3"/>
        <v>2</v>
      </c>
      <c r="L240" s="38">
        <f t="shared" si="4"/>
        <v>0.11764705882352941</v>
      </c>
      <c r="M240" s="2"/>
      <c r="N240" s="2"/>
      <c r="O240" s="2"/>
      <c r="P240" s="2"/>
      <c r="Q240" s="2"/>
    </row>
    <row r="241" spans="1:17" x14ac:dyDescent="0.25">
      <c r="A241" s="36"/>
      <c r="B241" s="37">
        <v>6</v>
      </c>
      <c r="C241" s="37">
        <v>8</v>
      </c>
      <c r="D241" s="37">
        <f>I280</f>
        <v>2</v>
      </c>
      <c r="E241" s="37">
        <f t="shared" si="5"/>
        <v>10</v>
      </c>
      <c r="F241" s="37">
        <f t="shared" si="1"/>
        <v>4</v>
      </c>
      <c r="G241" s="38">
        <f t="shared" si="2"/>
        <v>0.66666666666666663</v>
      </c>
      <c r="H241" s="2"/>
      <c r="I241" s="37">
        <f>ROUNDUP(IFERROR(VLOOKUP($A241,[1]!FTE[#Data],2,FALSE),1)*B241,1)</f>
        <v>6</v>
      </c>
      <c r="J241" s="37">
        <f>ROUNDUP(IFERROR(VLOOKUP($A241,[1]!FTE[#Data],2,FALSE),1)*E241,1)</f>
        <v>10</v>
      </c>
      <c r="K241" s="37">
        <f t="shared" si="3"/>
        <v>4</v>
      </c>
      <c r="L241" s="38">
        <f t="shared" si="4"/>
        <v>0.66666666666666663</v>
      </c>
      <c r="M241" s="2"/>
      <c r="N241" s="2"/>
      <c r="O241" s="2"/>
      <c r="P241" s="2"/>
      <c r="Q241" s="2"/>
    </row>
    <row r="242" spans="1:17" x14ac:dyDescent="0.25">
      <c r="A242" s="36"/>
      <c r="B242" s="37">
        <v>3</v>
      </c>
      <c r="C242" s="37">
        <v>2</v>
      </c>
      <c r="D242" s="37">
        <f>I279</f>
        <v>0</v>
      </c>
      <c r="E242" s="37">
        <f t="shared" si="5"/>
        <v>2</v>
      </c>
      <c r="F242" s="37">
        <f t="shared" si="1"/>
        <v>-1</v>
      </c>
      <c r="G242" s="38">
        <f t="shared" si="2"/>
        <v>-0.33333333333333331</v>
      </c>
      <c r="H242" s="2"/>
      <c r="I242" s="37">
        <f>ROUNDUP(IFERROR(VLOOKUP($A242,[1]!FTE[#Data],2,FALSE),1)*B242,1)</f>
        <v>3</v>
      </c>
      <c r="J242" s="37">
        <f>ROUNDUP(IFERROR(VLOOKUP($A242,[1]!FTE[#Data],2,FALSE),1)*E242,1)</f>
        <v>2</v>
      </c>
      <c r="K242" s="37">
        <f t="shared" si="3"/>
        <v>-1</v>
      </c>
      <c r="L242" s="38">
        <f t="shared" si="4"/>
        <v>-0.33333333333333331</v>
      </c>
      <c r="M242" s="2"/>
      <c r="N242" s="2"/>
      <c r="O242" s="2"/>
      <c r="P242" s="2"/>
      <c r="Q242" s="2"/>
    </row>
    <row r="243" spans="1:17" x14ac:dyDescent="0.25">
      <c r="A243" s="36"/>
      <c r="B243" s="37">
        <v>23</v>
      </c>
      <c r="C243" s="37">
        <v>25</v>
      </c>
      <c r="D243" s="37">
        <f>I281</f>
        <v>-1</v>
      </c>
      <c r="E243" s="37">
        <f t="shared" si="5"/>
        <v>24</v>
      </c>
      <c r="F243" s="37">
        <f t="shared" si="1"/>
        <v>1</v>
      </c>
      <c r="G243" s="38">
        <f t="shared" si="2"/>
        <v>4.3478260869565216E-2</v>
      </c>
      <c r="H243" s="2"/>
      <c r="I243" s="37">
        <f>ROUNDUP(IFERROR(VLOOKUP($A243,[1]!FTE[#Data],2,FALSE),1)*B243,1)</f>
        <v>23</v>
      </c>
      <c r="J243" s="37">
        <f>ROUNDUP(IFERROR(VLOOKUP($A243,[1]!FTE[#Data],2,FALSE),1)*E243,1)</f>
        <v>24</v>
      </c>
      <c r="K243" s="37">
        <f t="shared" si="3"/>
        <v>1</v>
      </c>
      <c r="L243" s="38">
        <f t="shared" si="4"/>
        <v>4.3478260869565216E-2</v>
      </c>
      <c r="M243" s="2"/>
      <c r="N243" s="2"/>
      <c r="O243" s="2"/>
      <c r="P243" s="2"/>
      <c r="Q243" s="2"/>
    </row>
    <row r="244" spans="1:17" x14ac:dyDescent="0.25">
      <c r="A244" s="36"/>
      <c r="B244" s="37">
        <v>38.5</v>
      </c>
      <c r="C244" s="37">
        <v>40.5</v>
      </c>
      <c r="D244" s="37">
        <f>I282</f>
        <v>-1</v>
      </c>
      <c r="E244" s="37">
        <f t="shared" si="5"/>
        <v>39.5</v>
      </c>
      <c r="F244" s="37">
        <f t="shared" si="1"/>
        <v>1</v>
      </c>
      <c r="G244" s="38">
        <f t="shared" si="2"/>
        <v>2.5974025974025976E-2</v>
      </c>
      <c r="H244" s="2"/>
      <c r="I244" s="37">
        <f>ROUNDUP(IFERROR(VLOOKUP($A244,[1]!FTE[#Data],2,FALSE),1)*B244,1)</f>
        <v>38.5</v>
      </c>
      <c r="J244" s="37">
        <f>ROUNDUP(IFERROR(VLOOKUP($A244,[1]!FTE[#Data],2,FALSE),1)*E244,1)</f>
        <v>39.5</v>
      </c>
      <c r="K244" s="37">
        <f t="shared" si="3"/>
        <v>1</v>
      </c>
      <c r="L244" s="38">
        <f t="shared" si="4"/>
        <v>2.5974025974025976E-2</v>
      </c>
      <c r="M244" s="2"/>
      <c r="N244" s="2"/>
      <c r="O244" s="2"/>
      <c r="P244" s="2"/>
      <c r="Q244" s="2"/>
    </row>
    <row r="245" spans="1:17" x14ac:dyDescent="0.25">
      <c r="A245" s="36"/>
      <c r="B245" s="37">
        <v>36.5</v>
      </c>
      <c r="C245" s="37">
        <v>34.5</v>
      </c>
      <c r="D245" s="37">
        <f>I283</f>
        <v>3</v>
      </c>
      <c r="E245" s="37">
        <f t="shared" si="5"/>
        <v>37.5</v>
      </c>
      <c r="F245" s="37">
        <f t="shared" si="1"/>
        <v>1</v>
      </c>
      <c r="G245" s="38">
        <f t="shared" si="2"/>
        <v>2.7397260273972601E-2</v>
      </c>
      <c r="H245" s="2"/>
      <c r="I245" s="37">
        <f>ROUNDUP(IFERROR(VLOOKUP($A245,[1]!FTE[#Data],2,FALSE),1)*B245,1)</f>
        <v>36.5</v>
      </c>
      <c r="J245" s="37">
        <f>ROUNDUP(IFERROR(VLOOKUP($A245,[1]!FTE[#Data],2,FALSE),1)*E245,1)</f>
        <v>37.5</v>
      </c>
      <c r="K245" s="37">
        <f t="shared" si="3"/>
        <v>1</v>
      </c>
      <c r="L245" s="38">
        <f t="shared" si="4"/>
        <v>2.7397260273972601E-2</v>
      </c>
      <c r="M245" s="2"/>
      <c r="N245" s="2"/>
      <c r="O245" s="2"/>
      <c r="P245" s="2"/>
      <c r="Q245" s="2"/>
    </row>
    <row r="246" spans="1:17" x14ac:dyDescent="0.25">
      <c r="A246" s="36"/>
      <c r="B246" s="37">
        <v>0</v>
      </c>
      <c r="C246" s="37">
        <v>28</v>
      </c>
      <c r="D246" s="37">
        <f>I284</f>
        <v>0</v>
      </c>
      <c r="E246" s="37">
        <f t="shared" si="5"/>
        <v>28</v>
      </c>
      <c r="F246" s="37">
        <f t="shared" si="1"/>
        <v>28</v>
      </c>
      <c r="G246" s="38" t="str">
        <f>IFERROR(F246/B246,"")</f>
        <v/>
      </c>
      <c r="H246" s="11"/>
      <c r="I246" s="37">
        <f>ROUNDUP(IFERROR(VLOOKUP($A246,[1]!FTE[#Data],2,FALSE),1)*B246,1)</f>
        <v>0</v>
      </c>
      <c r="J246" s="37">
        <f>ROUNDUP(IFERROR(VLOOKUP($A246,[1]!FTE[#Data],2,FALSE),1)*E246,1)</f>
        <v>28</v>
      </c>
      <c r="K246" s="37">
        <f t="shared" si="3"/>
        <v>28</v>
      </c>
      <c r="L246" s="38" t="str">
        <f t="shared" si="4"/>
        <v/>
      </c>
      <c r="M246" s="2"/>
      <c r="N246" s="2"/>
      <c r="O246" s="2"/>
      <c r="P246" s="2"/>
      <c r="Q246" s="2"/>
    </row>
    <row r="247" spans="1:17" x14ac:dyDescent="0.25">
      <c r="A247" s="42" t="s">
        <v>38</v>
      </c>
      <c r="B247" s="43">
        <v>2010</v>
      </c>
      <c r="C247" s="43">
        <v>2109.5</v>
      </c>
      <c r="D247" s="43">
        <f>SUM(D189,D197,D203,D206,D215,D222,D224,D228,D233,D239,)</f>
        <v>4</v>
      </c>
      <c r="E247" s="43">
        <f t="shared" si="5"/>
        <v>2113.5</v>
      </c>
      <c r="F247" s="43">
        <f t="shared" si="1"/>
        <v>103.5</v>
      </c>
      <c r="G247" s="44">
        <f t="shared" si="2"/>
        <v>5.1492537313432833E-2</v>
      </c>
      <c r="H247" s="11"/>
      <c r="I247" s="43">
        <f>SUM(I189,I197,I203,I206,I222,I224,I228,I233,I239,I215)</f>
        <v>1999.5</v>
      </c>
      <c r="J247" s="43">
        <f>SUM(J189,J197,J203,J206,J222,J224,J228,J233,J239,J215)</f>
        <v>2113.5</v>
      </c>
      <c r="K247" s="43">
        <f t="shared" si="3"/>
        <v>114</v>
      </c>
      <c r="L247" s="44">
        <f t="shared" si="4"/>
        <v>5.7014253563390849E-2</v>
      </c>
      <c r="M247" s="2"/>
      <c r="N247" s="2"/>
      <c r="O247" s="2"/>
      <c r="P247" s="2"/>
      <c r="Q247" s="2"/>
    </row>
    <row r="248" spans="1:17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4" t="str">
        <f>A33</f>
        <v>Projection</v>
      </c>
      <c r="B251" s="4">
        <f>B33</f>
        <v>0</v>
      </c>
      <c r="C251" s="45">
        <v>41548</v>
      </c>
      <c r="D251" s="46" t="s">
        <v>39</v>
      </c>
      <c r="E251" s="5" t="s">
        <v>40</v>
      </c>
      <c r="F251" s="5" t="s">
        <v>41</v>
      </c>
      <c r="G251" s="5" t="s">
        <v>42</v>
      </c>
      <c r="H251" s="5" t="s">
        <v>43</v>
      </c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7" t="str">
        <f>A34</f>
        <v>Location</v>
      </c>
      <c r="B252" s="7"/>
      <c r="C252" s="7">
        <f t="shared" ref="C252:D267" si="6">C76</f>
        <v>1359.5</v>
      </c>
      <c r="D252" s="47">
        <f>IFERROR(GETPIVOTDATA("Prob",$A$343,"Location",$A252,"Status","Pipeline","HC Impact","Add"),0)</f>
        <v>0</v>
      </c>
      <c r="E252" s="47">
        <f>IFERROR(GETPIVOTDATA("Prob",$A$343,"Location",$A252,"Status","Open","HC Impact","Add"),0)</f>
        <v>0</v>
      </c>
      <c r="F252" s="48">
        <f>IFERROR(GETPIVOTDATA("Prob",$A$343,"Location",$A252,"Status","Pipeline","HC Impact","Attrit"),0)</f>
        <v>0</v>
      </c>
      <c r="G252" s="48">
        <f>IFERROR(GETPIVOTDATA("Prob",$A$343,"Location",$A252,"Status","Open","HC Impact","Attrit"),0)</f>
        <v>0</v>
      </c>
      <c r="H252" s="9">
        <f t="shared" ref="H252:H284" si="7">C252+D252+E252+G252+F252</f>
        <v>1359.5</v>
      </c>
      <c r="I252" s="2">
        <f t="shared" ref="I252:I284" si="8">SUM(D252:G252)</f>
        <v>0</v>
      </c>
      <c r="J252" s="49">
        <f t="shared" ref="J252:J269" si="9">F252+G252</f>
        <v>0</v>
      </c>
      <c r="K252" s="50">
        <f t="shared" ref="K252:K269" si="10">J252/C252</f>
        <v>0</v>
      </c>
      <c r="L252" s="2"/>
      <c r="M252" s="2"/>
      <c r="N252" s="2"/>
      <c r="O252" s="2"/>
      <c r="P252" s="2"/>
      <c r="Q252" s="2"/>
    </row>
    <row r="253" spans="1:17" x14ac:dyDescent="0.25">
      <c r="A253" s="10">
        <f t="shared" ref="A253:A269" si="11">A77</f>
        <v>0</v>
      </c>
      <c r="B253" s="11"/>
      <c r="C253" s="11">
        <f t="shared" si="6"/>
        <v>156</v>
      </c>
      <c r="D253" s="51">
        <f t="shared" ref="D253:D269" si="12">IFERROR(GETPIVOTDATA("Prob",$A$343,"Area",$B253,"Location",$A253,"Status","Pipeline","HC Impact","Add"),0)</f>
        <v>0</v>
      </c>
      <c r="E253" s="51">
        <f t="shared" ref="E253:E269" si="13">IFERROR(GETPIVOTDATA("Prob",$A$343,"Area",$B253,"Location",$A253,"Status","Open","HC Impact","Add"),0)</f>
        <v>0</v>
      </c>
      <c r="F253" s="52">
        <f t="shared" ref="F253:F269" si="14">IFERROR(GETPIVOTDATA("Prob",$A$343,"Area",$B253,"Location",$A253,"Status","Pipeline","HC Impact","Attrit"),0)</f>
        <v>0</v>
      </c>
      <c r="G253" s="52">
        <f t="shared" ref="G253:G269" si="15">IFERROR(GETPIVOTDATA("Prob",$A$343,"Area",$B253,"Location",$A253,"Status","Open","HC Impact","Attrit"),0)</f>
        <v>0</v>
      </c>
      <c r="H253" s="13">
        <f t="shared" si="7"/>
        <v>156</v>
      </c>
      <c r="I253" s="2">
        <f t="shared" si="8"/>
        <v>0</v>
      </c>
      <c r="J253" s="49">
        <f t="shared" si="9"/>
        <v>0</v>
      </c>
      <c r="K253" s="50">
        <f t="shared" si="10"/>
        <v>0</v>
      </c>
      <c r="L253" s="2"/>
      <c r="M253" s="2"/>
      <c r="N253" s="2"/>
      <c r="O253" s="2"/>
      <c r="P253" s="2"/>
      <c r="Q253" s="2"/>
    </row>
    <row r="254" spans="1:17" x14ac:dyDescent="0.25">
      <c r="A254" s="10">
        <f t="shared" si="11"/>
        <v>0</v>
      </c>
      <c r="B254" s="11"/>
      <c r="C254" s="11">
        <f t="shared" si="6"/>
        <v>103</v>
      </c>
      <c r="D254" s="51">
        <f t="shared" si="12"/>
        <v>0</v>
      </c>
      <c r="E254" s="51">
        <f t="shared" si="13"/>
        <v>0</v>
      </c>
      <c r="F254" s="52">
        <f t="shared" si="14"/>
        <v>0</v>
      </c>
      <c r="G254" s="52">
        <f t="shared" si="15"/>
        <v>0</v>
      </c>
      <c r="H254" s="13">
        <f t="shared" si="7"/>
        <v>103</v>
      </c>
      <c r="I254" s="2">
        <f t="shared" si="8"/>
        <v>0</v>
      </c>
      <c r="J254" s="49">
        <f t="shared" si="9"/>
        <v>0</v>
      </c>
      <c r="K254" s="50">
        <f t="shared" si="10"/>
        <v>0</v>
      </c>
      <c r="L254" s="2"/>
      <c r="M254" s="2"/>
      <c r="N254" s="2"/>
      <c r="O254" s="2"/>
      <c r="P254" s="2"/>
      <c r="Q254" s="2"/>
    </row>
    <row r="255" spans="1:17" x14ac:dyDescent="0.25">
      <c r="A255" s="10">
        <f t="shared" si="11"/>
        <v>0</v>
      </c>
      <c r="B255" s="11"/>
      <c r="C255" s="11">
        <f t="shared" si="6"/>
        <v>110</v>
      </c>
      <c r="D255" s="51">
        <f t="shared" si="12"/>
        <v>0</v>
      </c>
      <c r="E255" s="51">
        <f t="shared" si="13"/>
        <v>0</v>
      </c>
      <c r="F255" s="52">
        <f t="shared" si="14"/>
        <v>0</v>
      </c>
      <c r="G255" s="52">
        <f t="shared" si="15"/>
        <v>0</v>
      </c>
      <c r="H255" s="13">
        <f t="shared" si="7"/>
        <v>110</v>
      </c>
      <c r="I255" s="2">
        <f t="shared" si="8"/>
        <v>0</v>
      </c>
      <c r="J255" s="49">
        <f t="shared" si="9"/>
        <v>0</v>
      </c>
      <c r="K255" s="50">
        <f t="shared" si="10"/>
        <v>0</v>
      </c>
      <c r="L255" s="2"/>
      <c r="M255" s="2"/>
      <c r="N255" s="2"/>
      <c r="O255" s="2"/>
      <c r="P255" s="2"/>
      <c r="Q255" s="2"/>
    </row>
    <row r="256" spans="1:17" x14ac:dyDescent="0.25">
      <c r="A256" s="10">
        <f t="shared" si="11"/>
        <v>0</v>
      </c>
      <c r="B256" s="11"/>
      <c r="C256" s="11">
        <f t="shared" si="6"/>
        <v>91</v>
      </c>
      <c r="D256" s="51">
        <f t="shared" si="12"/>
        <v>0</v>
      </c>
      <c r="E256" s="51">
        <f t="shared" si="13"/>
        <v>0</v>
      </c>
      <c r="F256" s="52">
        <f t="shared" si="14"/>
        <v>0</v>
      </c>
      <c r="G256" s="52">
        <f t="shared" si="15"/>
        <v>0</v>
      </c>
      <c r="H256" s="13">
        <f t="shared" si="7"/>
        <v>91</v>
      </c>
      <c r="I256" s="2">
        <f t="shared" si="8"/>
        <v>0</v>
      </c>
      <c r="J256" s="49">
        <f t="shared" si="9"/>
        <v>0</v>
      </c>
      <c r="K256" s="50">
        <f t="shared" si="10"/>
        <v>0</v>
      </c>
      <c r="L256" s="2"/>
      <c r="M256" s="2"/>
      <c r="N256" s="2"/>
      <c r="O256" s="2"/>
      <c r="P256" s="2"/>
      <c r="Q256" s="2"/>
    </row>
    <row r="257" spans="1:17" x14ac:dyDescent="0.25">
      <c r="A257" s="10">
        <f t="shared" si="11"/>
        <v>0</v>
      </c>
      <c r="B257" s="11"/>
      <c r="C257" s="11">
        <f t="shared" si="6"/>
        <v>18</v>
      </c>
      <c r="D257" s="51">
        <f t="shared" si="12"/>
        <v>0</v>
      </c>
      <c r="E257" s="51">
        <f t="shared" si="13"/>
        <v>0</v>
      </c>
      <c r="F257" s="52">
        <f t="shared" si="14"/>
        <v>0</v>
      </c>
      <c r="G257" s="52">
        <f t="shared" si="15"/>
        <v>0</v>
      </c>
      <c r="H257" s="13">
        <f t="shared" si="7"/>
        <v>18</v>
      </c>
      <c r="I257" s="2">
        <f t="shared" si="8"/>
        <v>0</v>
      </c>
      <c r="J257" s="49">
        <f t="shared" si="9"/>
        <v>0</v>
      </c>
      <c r="K257" s="50">
        <f t="shared" si="10"/>
        <v>0</v>
      </c>
      <c r="L257" s="2"/>
      <c r="M257" s="2"/>
      <c r="N257" s="2"/>
      <c r="O257" s="2"/>
      <c r="P257" s="2"/>
      <c r="Q257" s="2"/>
    </row>
    <row r="258" spans="1:17" x14ac:dyDescent="0.25">
      <c r="A258" s="10">
        <f t="shared" si="11"/>
        <v>0</v>
      </c>
      <c r="B258" s="11"/>
      <c r="C258" s="11">
        <f t="shared" si="6"/>
        <v>289.5</v>
      </c>
      <c r="D258" s="51">
        <f t="shared" si="12"/>
        <v>0</v>
      </c>
      <c r="E258" s="51">
        <f t="shared" si="13"/>
        <v>0</v>
      </c>
      <c r="F258" s="52">
        <f t="shared" si="14"/>
        <v>0</v>
      </c>
      <c r="G258" s="52">
        <f t="shared" si="15"/>
        <v>0</v>
      </c>
      <c r="H258" s="13">
        <f t="shared" si="7"/>
        <v>289.5</v>
      </c>
      <c r="I258" s="2">
        <f t="shared" si="8"/>
        <v>0</v>
      </c>
      <c r="J258" s="49">
        <f t="shared" si="9"/>
        <v>0</v>
      </c>
      <c r="K258" s="50">
        <f t="shared" si="10"/>
        <v>0</v>
      </c>
      <c r="L258" s="2"/>
      <c r="M258" s="2"/>
      <c r="N258" s="2"/>
      <c r="O258" s="2"/>
      <c r="P258" s="2"/>
      <c r="Q258" s="2"/>
    </row>
    <row r="259" spans="1:17" x14ac:dyDescent="0.25">
      <c r="A259" s="10">
        <f t="shared" si="11"/>
        <v>0</v>
      </c>
      <c r="B259" s="11"/>
      <c r="C259" s="11">
        <f t="shared" si="6"/>
        <v>37.5</v>
      </c>
      <c r="D259" s="51">
        <f t="shared" si="12"/>
        <v>0</v>
      </c>
      <c r="E259" s="51">
        <f t="shared" si="13"/>
        <v>0</v>
      </c>
      <c r="F259" s="52">
        <f t="shared" si="14"/>
        <v>0</v>
      </c>
      <c r="G259" s="52">
        <f t="shared" si="15"/>
        <v>0</v>
      </c>
      <c r="H259" s="13">
        <f t="shared" si="7"/>
        <v>37.5</v>
      </c>
      <c r="I259" s="2">
        <f t="shared" si="8"/>
        <v>0</v>
      </c>
      <c r="J259" s="49">
        <f t="shared" si="9"/>
        <v>0</v>
      </c>
      <c r="K259" s="50">
        <f t="shared" si="10"/>
        <v>0</v>
      </c>
      <c r="L259" s="2"/>
      <c r="M259" s="2"/>
      <c r="N259" s="2"/>
      <c r="O259" s="2"/>
      <c r="P259" s="2"/>
      <c r="Q259" s="2"/>
    </row>
    <row r="260" spans="1:17" x14ac:dyDescent="0.25">
      <c r="A260" s="10">
        <f t="shared" si="11"/>
        <v>0</v>
      </c>
      <c r="B260" s="11"/>
      <c r="C260" s="11">
        <f t="shared" si="6"/>
        <v>1</v>
      </c>
      <c r="D260" s="51">
        <f t="shared" si="12"/>
        <v>0</v>
      </c>
      <c r="E260" s="51">
        <f t="shared" si="13"/>
        <v>0</v>
      </c>
      <c r="F260" s="52">
        <f t="shared" si="14"/>
        <v>0</v>
      </c>
      <c r="G260" s="52">
        <f t="shared" si="15"/>
        <v>0</v>
      </c>
      <c r="H260" s="13">
        <f t="shared" si="7"/>
        <v>1</v>
      </c>
      <c r="I260" s="2">
        <f t="shared" si="8"/>
        <v>0</v>
      </c>
      <c r="J260" s="49">
        <f t="shared" si="9"/>
        <v>0</v>
      </c>
      <c r="K260" s="50">
        <f t="shared" si="10"/>
        <v>0</v>
      </c>
      <c r="L260" s="2"/>
      <c r="M260" s="2"/>
      <c r="N260" s="2"/>
      <c r="O260" s="2"/>
      <c r="P260" s="2"/>
      <c r="Q260" s="2"/>
    </row>
    <row r="261" spans="1:17" x14ac:dyDescent="0.25">
      <c r="A261" s="10">
        <f t="shared" si="11"/>
        <v>0</v>
      </c>
      <c r="B261" s="11"/>
      <c r="C261" s="11">
        <f t="shared" si="6"/>
        <v>64</v>
      </c>
      <c r="D261" s="51">
        <f t="shared" si="12"/>
        <v>0</v>
      </c>
      <c r="E261" s="51">
        <f t="shared" si="13"/>
        <v>0</v>
      </c>
      <c r="F261" s="52">
        <f t="shared" si="14"/>
        <v>0</v>
      </c>
      <c r="G261" s="52">
        <f t="shared" si="15"/>
        <v>0</v>
      </c>
      <c r="H261" s="13">
        <f t="shared" si="7"/>
        <v>64</v>
      </c>
      <c r="I261" s="2">
        <f t="shared" si="8"/>
        <v>0</v>
      </c>
      <c r="J261" s="49">
        <f t="shared" si="9"/>
        <v>0</v>
      </c>
      <c r="K261" s="50">
        <f t="shared" si="10"/>
        <v>0</v>
      </c>
      <c r="L261" s="2"/>
      <c r="M261" s="2"/>
      <c r="N261" s="2"/>
      <c r="O261" s="2"/>
      <c r="P261" s="2"/>
      <c r="Q261" s="2"/>
    </row>
    <row r="262" spans="1:17" x14ac:dyDescent="0.25">
      <c r="A262" s="10">
        <f t="shared" si="11"/>
        <v>0</v>
      </c>
      <c r="B262" s="11"/>
      <c r="C262" s="11">
        <f t="shared" si="6"/>
        <v>48</v>
      </c>
      <c r="D262" s="51">
        <f t="shared" si="12"/>
        <v>0</v>
      </c>
      <c r="E262" s="51">
        <f t="shared" si="13"/>
        <v>0</v>
      </c>
      <c r="F262" s="52">
        <f t="shared" si="14"/>
        <v>0</v>
      </c>
      <c r="G262" s="52">
        <f t="shared" si="15"/>
        <v>0</v>
      </c>
      <c r="H262" s="13">
        <f t="shared" si="7"/>
        <v>48</v>
      </c>
      <c r="I262" s="2">
        <f t="shared" si="8"/>
        <v>0</v>
      </c>
      <c r="J262" s="49">
        <f t="shared" si="9"/>
        <v>0</v>
      </c>
      <c r="K262" s="50">
        <f t="shared" si="10"/>
        <v>0</v>
      </c>
      <c r="L262" s="2"/>
      <c r="M262" s="2"/>
      <c r="N262" s="2"/>
      <c r="O262" s="2"/>
      <c r="P262" s="2"/>
      <c r="Q262" s="2"/>
    </row>
    <row r="263" spans="1:17" x14ac:dyDescent="0.25">
      <c r="A263" s="10">
        <f t="shared" si="11"/>
        <v>0</v>
      </c>
      <c r="B263" s="11"/>
      <c r="C263" s="11">
        <f t="shared" si="6"/>
        <v>12.5</v>
      </c>
      <c r="D263" s="51">
        <f t="shared" si="12"/>
        <v>0</v>
      </c>
      <c r="E263" s="51">
        <f t="shared" si="13"/>
        <v>0</v>
      </c>
      <c r="F263" s="52">
        <f t="shared" si="14"/>
        <v>0</v>
      </c>
      <c r="G263" s="52">
        <f t="shared" si="15"/>
        <v>0</v>
      </c>
      <c r="H263" s="13">
        <f t="shared" si="7"/>
        <v>12.5</v>
      </c>
      <c r="I263" s="2">
        <f t="shared" si="8"/>
        <v>0</v>
      </c>
      <c r="J263" s="49">
        <f t="shared" si="9"/>
        <v>0</v>
      </c>
      <c r="K263" s="50">
        <f t="shared" si="10"/>
        <v>0</v>
      </c>
      <c r="L263" s="2"/>
      <c r="M263" s="2"/>
      <c r="N263" s="2"/>
      <c r="O263" s="2"/>
      <c r="P263" s="2"/>
      <c r="Q263" s="2"/>
    </row>
    <row r="264" spans="1:17" x14ac:dyDescent="0.25">
      <c r="A264" s="10">
        <f t="shared" si="11"/>
        <v>0</v>
      </c>
      <c r="B264" s="11"/>
      <c r="C264" s="11">
        <f t="shared" si="6"/>
        <v>145</v>
      </c>
      <c r="D264" s="51">
        <f t="shared" si="12"/>
        <v>0</v>
      </c>
      <c r="E264" s="51">
        <f t="shared" si="13"/>
        <v>0</v>
      </c>
      <c r="F264" s="52">
        <f t="shared" si="14"/>
        <v>0</v>
      </c>
      <c r="G264" s="52">
        <f t="shared" si="15"/>
        <v>0</v>
      </c>
      <c r="H264" s="13">
        <f t="shared" si="7"/>
        <v>145</v>
      </c>
      <c r="I264" s="2">
        <f t="shared" si="8"/>
        <v>0</v>
      </c>
      <c r="J264" s="49">
        <f t="shared" si="9"/>
        <v>0</v>
      </c>
      <c r="K264" s="50">
        <f t="shared" si="10"/>
        <v>0</v>
      </c>
      <c r="L264" s="2"/>
      <c r="M264" s="2"/>
      <c r="N264" s="2"/>
      <c r="O264" s="2"/>
      <c r="P264" s="2"/>
      <c r="Q264" s="2"/>
    </row>
    <row r="265" spans="1:17" x14ac:dyDescent="0.25">
      <c r="A265" s="10">
        <f t="shared" si="11"/>
        <v>0</v>
      </c>
      <c r="B265" s="11"/>
      <c r="C265" s="11">
        <f t="shared" si="6"/>
        <v>26</v>
      </c>
      <c r="D265" s="51">
        <f t="shared" si="12"/>
        <v>0</v>
      </c>
      <c r="E265" s="51">
        <f t="shared" si="13"/>
        <v>0</v>
      </c>
      <c r="F265" s="52">
        <f t="shared" si="14"/>
        <v>0</v>
      </c>
      <c r="G265" s="52">
        <f t="shared" si="15"/>
        <v>0</v>
      </c>
      <c r="H265" s="13">
        <f t="shared" si="7"/>
        <v>26</v>
      </c>
      <c r="I265" s="2">
        <f t="shared" si="8"/>
        <v>0</v>
      </c>
      <c r="J265" s="49">
        <f t="shared" si="9"/>
        <v>0</v>
      </c>
      <c r="K265" s="50">
        <f t="shared" si="10"/>
        <v>0</v>
      </c>
      <c r="L265" s="2"/>
      <c r="M265" s="2"/>
      <c r="N265" s="2"/>
      <c r="O265" s="2"/>
      <c r="P265" s="2"/>
      <c r="Q265" s="2"/>
    </row>
    <row r="266" spans="1:17" x14ac:dyDescent="0.25">
      <c r="A266" s="10">
        <f t="shared" si="11"/>
        <v>0</v>
      </c>
      <c r="B266" s="11"/>
      <c r="C266" s="11">
        <f t="shared" si="6"/>
        <v>63</v>
      </c>
      <c r="D266" s="51">
        <f t="shared" si="12"/>
        <v>0</v>
      </c>
      <c r="E266" s="51">
        <f t="shared" si="13"/>
        <v>0</v>
      </c>
      <c r="F266" s="52">
        <f t="shared" si="14"/>
        <v>0</v>
      </c>
      <c r="G266" s="52">
        <f t="shared" si="15"/>
        <v>0</v>
      </c>
      <c r="H266" s="13">
        <f t="shared" si="7"/>
        <v>63</v>
      </c>
      <c r="I266" s="2">
        <f t="shared" si="8"/>
        <v>0</v>
      </c>
      <c r="J266" s="49">
        <f t="shared" si="9"/>
        <v>0</v>
      </c>
      <c r="K266" s="50">
        <f t="shared" si="10"/>
        <v>0</v>
      </c>
      <c r="L266" s="2"/>
      <c r="M266" s="2"/>
      <c r="N266" s="2"/>
      <c r="O266" s="2"/>
      <c r="P266" s="2"/>
      <c r="Q266" s="2"/>
    </row>
    <row r="267" spans="1:17" x14ac:dyDescent="0.25">
      <c r="A267" s="10">
        <f t="shared" si="11"/>
        <v>0</v>
      </c>
      <c r="B267" s="11"/>
      <c r="C267" s="11">
        <f t="shared" si="6"/>
        <v>48</v>
      </c>
      <c r="D267" s="51">
        <f t="shared" si="12"/>
        <v>0</v>
      </c>
      <c r="E267" s="51">
        <f t="shared" si="13"/>
        <v>0</v>
      </c>
      <c r="F267" s="52">
        <f t="shared" si="14"/>
        <v>0</v>
      </c>
      <c r="G267" s="52">
        <f t="shared" si="15"/>
        <v>0</v>
      </c>
      <c r="H267" s="13">
        <f t="shared" si="7"/>
        <v>48</v>
      </c>
      <c r="I267" s="2">
        <f t="shared" si="8"/>
        <v>0</v>
      </c>
      <c r="J267" s="49">
        <f t="shared" si="9"/>
        <v>0</v>
      </c>
      <c r="K267" s="50">
        <f t="shared" si="10"/>
        <v>0</v>
      </c>
      <c r="L267" s="2"/>
      <c r="M267" s="2"/>
      <c r="N267" s="2"/>
      <c r="O267" s="2"/>
      <c r="P267" s="2"/>
      <c r="Q267" s="2"/>
    </row>
    <row r="268" spans="1:17" x14ac:dyDescent="0.25">
      <c r="A268" s="10">
        <f t="shared" si="11"/>
        <v>0</v>
      </c>
      <c r="B268" s="11"/>
      <c r="C268" s="11">
        <f t="shared" ref="C268:D283" si="16">C92</f>
        <v>140</v>
      </c>
      <c r="D268" s="51">
        <f t="shared" si="12"/>
        <v>0</v>
      </c>
      <c r="E268" s="51">
        <f t="shared" si="13"/>
        <v>0</v>
      </c>
      <c r="F268" s="52">
        <f t="shared" si="14"/>
        <v>0</v>
      </c>
      <c r="G268" s="52">
        <f t="shared" si="15"/>
        <v>0</v>
      </c>
      <c r="H268" s="13">
        <f>C268+D268+E268+G268+F268</f>
        <v>140</v>
      </c>
      <c r="I268" s="2">
        <f t="shared" si="8"/>
        <v>0</v>
      </c>
      <c r="J268" s="49">
        <f t="shared" si="9"/>
        <v>0</v>
      </c>
      <c r="K268" s="50">
        <f t="shared" si="10"/>
        <v>0</v>
      </c>
      <c r="L268" s="2"/>
      <c r="M268" s="2"/>
      <c r="N268" s="2"/>
      <c r="O268" s="2"/>
      <c r="P268" s="2"/>
      <c r="Q268" s="2"/>
    </row>
    <row r="269" spans="1:17" x14ac:dyDescent="0.25">
      <c r="A269" s="10">
        <f t="shared" si="11"/>
        <v>0</v>
      </c>
      <c r="B269" s="11"/>
      <c r="C269" s="11">
        <f t="shared" si="16"/>
        <v>7</v>
      </c>
      <c r="D269" s="51">
        <f t="shared" si="12"/>
        <v>0</v>
      </c>
      <c r="E269" s="51">
        <f t="shared" si="13"/>
        <v>0</v>
      </c>
      <c r="F269" s="52">
        <f t="shared" si="14"/>
        <v>0</v>
      </c>
      <c r="G269" s="52">
        <f t="shared" si="15"/>
        <v>0</v>
      </c>
      <c r="H269" s="13">
        <f t="shared" si="7"/>
        <v>7</v>
      </c>
      <c r="I269" s="2">
        <f t="shared" si="8"/>
        <v>0</v>
      </c>
      <c r="J269" s="49">
        <f t="shared" si="9"/>
        <v>0</v>
      </c>
      <c r="K269" s="50">
        <f t="shared" si="10"/>
        <v>0</v>
      </c>
      <c r="L269" s="2"/>
      <c r="M269" s="2"/>
      <c r="N269" s="2"/>
      <c r="O269" s="2"/>
      <c r="P269" s="2"/>
      <c r="Q269" s="2"/>
    </row>
    <row r="270" spans="1:17" x14ac:dyDescent="0.25">
      <c r="A270" s="7">
        <f t="shared" ref="A270:B285" si="17">A52</f>
        <v>0</v>
      </c>
      <c r="B270" s="7">
        <f t="shared" si="17"/>
        <v>0</v>
      </c>
      <c r="C270" s="7">
        <f t="shared" si="16"/>
        <v>158</v>
      </c>
      <c r="D270" s="47">
        <f t="shared" ref="D270:D279" si="18">IFERROR(GETPIVOTDATA("Prob",$A$343,"Location",$A270,"Status","Pipeline","HC Impact","Add"),0)</f>
        <v>0</v>
      </c>
      <c r="E270" s="47">
        <f t="shared" ref="E270:E280" si="19">IFERROR(GETPIVOTDATA("Prob",$A$343,"Location",$A270,"Status","Open","HC Impact","Add"),0)</f>
        <v>0</v>
      </c>
      <c r="F270" s="48">
        <f t="shared" ref="F270:F280" si="20">IFERROR(GETPIVOTDATA("Prob",$A$343,"Location",$A270,"Status","Pipeline","HC Impact","Attrit"),0)</f>
        <v>0</v>
      </c>
      <c r="G270" s="48">
        <f t="shared" ref="G270:G280" si="21">IFERROR(GETPIVOTDATA("Prob",$A$343,"Location",$A270,"Status","Open","HC Impact","Attrit"),0)</f>
        <v>0</v>
      </c>
      <c r="H270" s="9">
        <f t="shared" si="7"/>
        <v>158</v>
      </c>
      <c r="I270" s="2">
        <f t="shared" si="8"/>
        <v>0</v>
      </c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7">
        <f t="shared" si="17"/>
        <v>0</v>
      </c>
      <c r="B271" s="7" t="str">
        <f t="shared" si="17"/>
        <v>Branch</v>
      </c>
      <c r="C271" s="7">
        <f t="shared" si="16"/>
        <v>138</v>
      </c>
      <c r="D271" s="47">
        <f t="shared" si="18"/>
        <v>0</v>
      </c>
      <c r="E271" s="47">
        <f t="shared" si="19"/>
        <v>0</v>
      </c>
      <c r="F271" s="48">
        <f t="shared" si="20"/>
        <v>0</v>
      </c>
      <c r="G271" s="48">
        <f t="shared" si="21"/>
        <v>0</v>
      </c>
      <c r="H271" s="9">
        <f t="shared" si="7"/>
        <v>138</v>
      </c>
      <c r="I271" s="2">
        <f t="shared" si="8"/>
        <v>0</v>
      </c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7">
        <f t="shared" si="17"/>
        <v>0</v>
      </c>
      <c r="B272" s="7" t="str">
        <f t="shared" si="17"/>
        <v>Branch</v>
      </c>
      <c r="C272" s="7">
        <f t="shared" si="16"/>
        <v>123</v>
      </c>
      <c r="D272" s="47">
        <f t="shared" si="18"/>
        <v>0</v>
      </c>
      <c r="E272" s="47">
        <f t="shared" si="19"/>
        <v>0</v>
      </c>
      <c r="F272" s="48">
        <f t="shared" si="20"/>
        <v>0</v>
      </c>
      <c r="G272" s="48">
        <f t="shared" si="21"/>
        <v>0</v>
      </c>
      <c r="H272" s="9">
        <f t="shared" si="7"/>
        <v>123</v>
      </c>
      <c r="I272" s="2">
        <f t="shared" si="8"/>
        <v>0</v>
      </c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7">
        <f t="shared" si="17"/>
        <v>0</v>
      </c>
      <c r="B273" s="7" t="str">
        <f t="shared" si="17"/>
        <v>Branch</v>
      </c>
      <c r="C273" s="7">
        <f t="shared" si="16"/>
        <v>44</v>
      </c>
      <c r="D273" s="47">
        <f t="shared" si="18"/>
        <v>0</v>
      </c>
      <c r="E273" s="47">
        <f t="shared" si="19"/>
        <v>0</v>
      </c>
      <c r="F273" s="48">
        <f t="shared" si="20"/>
        <v>0</v>
      </c>
      <c r="G273" s="48">
        <f t="shared" si="21"/>
        <v>0</v>
      </c>
      <c r="H273" s="9">
        <f t="shared" si="7"/>
        <v>44</v>
      </c>
      <c r="I273" s="2">
        <f t="shared" si="8"/>
        <v>0</v>
      </c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7">
        <f t="shared" si="17"/>
        <v>0</v>
      </c>
      <c r="B274" s="7" t="str">
        <f t="shared" si="17"/>
        <v>Branch</v>
      </c>
      <c r="C274" s="7">
        <f t="shared" si="16"/>
        <v>57</v>
      </c>
      <c r="D274" s="47">
        <f t="shared" si="18"/>
        <v>0</v>
      </c>
      <c r="E274" s="47">
        <f t="shared" si="19"/>
        <v>0</v>
      </c>
      <c r="F274" s="48">
        <f t="shared" si="20"/>
        <v>0</v>
      </c>
      <c r="G274" s="48">
        <f t="shared" si="21"/>
        <v>0</v>
      </c>
      <c r="H274" s="9">
        <f t="shared" si="7"/>
        <v>57</v>
      </c>
      <c r="I274" s="2">
        <f t="shared" si="8"/>
        <v>0</v>
      </c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7">
        <f t="shared" si="17"/>
        <v>0</v>
      </c>
      <c r="B275" s="7" t="str">
        <f t="shared" si="17"/>
        <v>Branch</v>
      </c>
      <c r="C275" s="7">
        <f t="shared" si="16"/>
        <v>48</v>
      </c>
      <c r="D275" s="47">
        <f t="shared" si="18"/>
        <v>0</v>
      </c>
      <c r="E275" s="47">
        <f t="shared" si="19"/>
        <v>0</v>
      </c>
      <c r="F275" s="48">
        <f t="shared" si="20"/>
        <v>0</v>
      </c>
      <c r="G275" s="48">
        <f t="shared" si="21"/>
        <v>0</v>
      </c>
      <c r="H275" s="9">
        <f t="shared" si="7"/>
        <v>48</v>
      </c>
      <c r="I275" s="2">
        <f t="shared" si="8"/>
        <v>0</v>
      </c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7">
        <f t="shared" si="17"/>
        <v>0</v>
      </c>
      <c r="B276" s="7" t="str">
        <f t="shared" si="17"/>
        <v>Branch</v>
      </c>
      <c r="C276" s="7">
        <f t="shared" si="16"/>
        <v>22</v>
      </c>
      <c r="D276" s="47">
        <f t="shared" si="18"/>
        <v>0</v>
      </c>
      <c r="E276" s="47">
        <f t="shared" si="19"/>
        <v>0</v>
      </c>
      <c r="F276" s="48">
        <f t="shared" si="20"/>
        <v>0</v>
      </c>
      <c r="G276" s="48">
        <f t="shared" si="21"/>
        <v>0</v>
      </c>
      <c r="H276" s="9">
        <f t="shared" si="7"/>
        <v>22</v>
      </c>
      <c r="I276" s="2">
        <f t="shared" si="8"/>
        <v>0</v>
      </c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7">
        <f t="shared" si="17"/>
        <v>0</v>
      </c>
      <c r="B277" s="7" t="str">
        <f t="shared" si="17"/>
        <v>Branch</v>
      </c>
      <c r="C277" s="7">
        <f t="shared" si="16"/>
        <v>3</v>
      </c>
      <c r="D277" s="47">
        <f t="shared" si="18"/>
        <v>0</v>
      </c>
      <c r="E277" s="47">
        <f t="shared" si="19"/>
        <v>0</v>
      </c>
      <c r="F277" s="48">
        <f t="shared" si="20"/>
        <v>0</v>
      </c>
      <c r="G277" s="48">
        <f t="shared" si="21"/>
        <v>0</v>
      </c>
      <c r="H277" s="9">
        <f t="shared" si="7"/>
        <v>3</v>
      </c>
      <c r="I277" s="2">
        <f t="shared" si="8"/>
        <v>0</v>
      </c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7">
        <f t="shared" si="17"/>
        <v>0</v>
      </c>
      <c r="B278" s="7" t="str">
        <f t="shared" si="17"/>
        <v>Branch</v>
      </c>
      <c r="C278" s="7">
        <f t="shared" si="16"/>
        <v>19</v>
      </c>
      <c r="D278" s="47">
        <f t="shared" si="18"/>
        <v>0</v>
      </c>
      <c r="E278" s="47">
        <f t="shared" si="19"/>
        <v>0</v>
      </c>
      <c r="F278" s="48">
        <f t="shared" si="20"/>
        <v>0</v>
      </c>
      <c r="G278" s="48">
        <f t="shared" si="21"/>
        <v>0</v>
      </c>
      <c r="H278" s="9">
        <f t="shared" si="7"/>
        <v>19</v>
      </c>
      <c r="I278" s="2">
        <f t="shared" si="8"/>
        <v>0</v>
      </c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7">
        <f t="shared" si="17"/>
        <v>0</v>
      </c>
      <c r="B279" s="7" t="str">
        <f t="shared" si="17"/>
        <v>Branch</v>
      </c>
      <c r="C279" s="7">
        <f t="shared" si="16"/>
        <v>2</v>
      </c>
      <c r="D279" s="47">
        <f t="shared" si="18"/>
        <v>0</v>
      </c>
      <c r="E279" s="47">
        <f t="shared" si="19"/>
        <v>0</v>
      </c>
      <c r="F279" s="48">
        <f t="shared" si="20"/>
        <v>0</v>
      </c>
      <c r="G279" s="48">
        <f t="shared" si="21"/>
        <v>0</v>
      </c>
      <c r="H279" s="9">
        <f t="shared" si="7"/>
        <v>2</v>
      </c>
      <c r="I279" s="2">
        <f t="shared" si="8"/>
        <v>0</v>
      </c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14">
        <f t="shared" si="17"/>
        <v>0</v>
      </c>
      <c r="B280" s="14" t="str">
        <f t="shared" si="17"/>
        <v>Branch</v>
      </c>
      <c r="C280" s="14">
        <f t="shared" si="16"/>
        <v>8</v>
      </c>
      <c r="D280" s="53">
        <v>2</v>
      </c>
      <c r="E280" s="53">
        <f t="shared" si="19"/>
        <v>0</v>
      </c>
      <c r="F280" s="53">
        <f t="shared" si="20"/>
        <v>0</v>
      </c>
      <c r="G280" s="53">
        <f t="shared" si="21"/>
        <v>0</v>
      </c>
      <c r="H280" s="14">
        <f t="shared" si="7"/>
        <v>10</v>
      </c>
      <c r="I280" s="2">
        <f t="shared" si="8"/>
        <v>2</v>
      </c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14">
        <f t="shared" si="17"/>
        <v>0</v>
      </c>
      <c r="B281" s="14" t="str">
        <f t="shared" si="17"/>
        <v>Branch</v>
      </c>
      <c r="C281" s="14">
        <f t="shared" si="16"/>
        <v>25</v>
      </c>
      <c r="D281" s="53"/>
      <c r="E281" s="53">
        <v>0</v>
      </c>
      <c r="F281" s="53"/>
      <c r="G281" s="53">
        <v>-1</v>
      </c>
      <c r="H281" s="14">
        <f t="shared" si="7"/>
        <v>24</v>
      </c>
      <c r="I281" s="2">
        <f t="shared" si="8"/>
        <v>-1</v>
      </c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14">
        <f t="shared" si="17"/>
        <v>0</v>
      </c>
      <c r="B282" s="14" t="str">
        <f t="shared" si="17"/>
        <v>Branch</v>
      </c>
      <c r="C282" s="14">
        <f t="shared" si="16"/>
        <v>40.5</v>
      </c>
      <c r="D282" s="53"/>
      <c r="E282" s="53">
        <v>0</v>
      </c>
      <c r="F282" s="53"/>
      <c r="G282" s="53">
        <v>-1</v>
      </c>
      <c r="H282" s="14">
        <f t="shared" si="7"/>
        <v>39.5</v>
      </c>
      <c r="I282" s="2">
        <f t="shared" si="8"/>
        <v>-1</v>
      </c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14">
        <f t="shared" si="17"/>
        <v>0</v>
      </c>
      <c r="B283" s="14" t="str">
        <f t="shared" si="17"/>
        <v>Branch</v>
      </c>
      <c r="C283" s="14">
        <f t="shared" si="16"/>
        <v>34.5</v>
      </c>
      <c r="D283" s="53"/>
      <c r="E283" s="53">
        <v>3</v>
      </c>
      <c r="F283" s="53"/>
      <c r="G283" s="53">
        <v>0</v>
      </c>
      <c r="H283" s="14">
        <f t="shared" si="7"/>
        <v>37.5</v>
      </c>
      <c r="I283" s="2">
        <f t="shared" si="8"/>
        <v>3</v>
      </c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14">
        <f t="shared" si="17"/>
        <v>0</v>
      </c>
      <c r="B284" s="14" t="str">
        <f t="shared" si="17"/>
        <v>Branch</v>
      </c>
      <c r="C284" s="14">
        <f t="shared" ref="C284" si="22">C108</f>
        <v>28</v>
      </c>
      <c r="D284" s="53"/>
      <c r="E284" s="53">
        <v>0</v>
      </c>
      <c r="F284" s="53"/>
      <c r="G284" s="53">
        <v>0</v>
      </c>
      <c r="H284" s="14">
        <f t="shared" si="7"/>
        <v>28</v>
      </c>
      <c r="I284" s="2">
        <f t="shared" si="8"/>
        <v>0</v>
      </c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17">
        <f t="shared" si="17"/>
        <v>0</v>
      </c>
      <c r="B285" s="17" t="str">
        <f t="shared" si="17"/>
        <v>Branch</v>
      </c>
      <c r="C285" s="17">
        <f t="shared" ref="C285:H285" si="23">SUM(C252,C270,C271,C272,C273,C274,C275,C276,C278,C280,C281,C282,C283,C279,C284,C277)</f>
        <v>2109.5</v>
      </c>
      <c r="D285" s="17">
        <f t="shared" si="23"/>
        <v>2</v>
      </c>
      <c r="E285" s="17">
        <f t="shared" si="23"/>
        <v>3</v>
      </c>
      <c r="F285" s="17">
        <f t="shared" si="23"/>
        <v>0</v>
      </c>
      <c r="G285" s="17">
        <f t="shared" si="23"/>
        <v>-2</v>
      </c>
      <c r="H285" s="17">
        <f t="shared" si="23"/>
        <v>2112.5</v>
      </c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5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55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</row>
    <row r="289" spans="1:17" x14ac:dyDescent="0.25">
      <c r="A289" s="5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</row>
    <row r="291" spans="1:17" x14ac:dyDescent="0.25">
      <c r="A291" s="34" t="s">
        <v>0</v>
      </c>
      <c r="B291" s="37"/>
      <c r="C291" s="37"/>
      <c r="D291" s="37"/>
      <c r="E291" s="37"/>
      <c r="F291" s="37"/>
      <c r="G291" s="37"/>
      <c r="H291" s="37"/>
      <c r="I291" s="37"/>
      <c r="J291" s="37"/>
      <c r="K291" s="2"/>
      <c r="L291" s="2"/>
      <c r="M291" s="2"/>
      <c r="N291" s="2"/>
      <c r="O291" s="2"/>
      <c r="P291" s="2"/>
      <c r="Q291" s="2"/>
    </row>
    <row r="292" spans="1:17" x14ac:dyDescent="0.25">
      <c r="A292" s="62" t="s">
        <v>44</v>
      </c>
      <c r="B292" s="58">
        <v>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62" t="s">
        <v>45</v>
      </c>
      <c r="B293" s="57" t="s">
        <v>46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59"/>
      <c r="E294" s="11"/>
      <c r="F294" s="11"/>
      <c r="G294" s="11"/>
      <c r="H294" s="11"/>
      <c r="I294" s="11"/>
      <c r="J294" s="11"/>
      <c r="K294" s="2"/>
      <c r="L294" s="2"/>
      <c r="M294" s="2"/>
      <c r="N294" s="2"/>
      <c r="O294" s="2"/>
      <c r="P294" s="2"/>
      <c r="Q294" s="2"/>
    </row>
    <row r="295" spans="1:17" x14ac:dyDescent="0.25">
      <c r="A295" s="62" t="s">
        <v>47</v>
      </c>
      <c r="B295" s="62" t="s">
        <v>48</v>
      </c>
      <c r="C295" s="62" t="s">
        <v>49</v>
      </c>
      <c r="D295" s="62" t="s">
        <v>50</v>
      </c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</row>
    <row r="296" spans="1:17" x14ac:dyDescent="0.25">
      <c r="A296" s="57"/>
      <c r="B296" s="57">
        <v>-3</v>
      </c>
      <c r="C296" s="57">
        <v>-2</v>
      </c>
      <c r="D296" s="57">
        <v>-1</v>
      </c>
      <c r="E296" s="57">
        <v>1</v>
      </c>
      <c r="F296" s="57">
        <v>2</v>
      </c>
      <c r="G296" s="57">
        <v>3</v>
      </c>
      <c r="H296" s="57">
        <v>6</v>
      </c>
      <c r="I296" s="57">
        <v>7</v>
      </c>
      <c r="J296" s="57">
        <v>4</v>
      </c>
      <c r="K296" s="57">
        <v>5</v>
      </c>
      <c r="L296" s="57">
        <v>8</v>
      </c>
      <c r="M296" s="57">
        <v>9</v>
      </c>
      <c r="N296" s="57">
        <v>10</v>
      </c>
      <c r="O296" s="57">
        <v>11</v>
      </c>
      <c r="P296" s="57">
        <v>12</v>
      </c>
      <c r="Q296" s="60" t="s">
        <v>51</v>
      </c>
    </row>
    <row r="297" spans="1:17" x14ac:dyDescent="0.25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60"/>
    </row>
    <row r="298" spans="1:17" x14ac:dyDescent="0.25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60"/>
    </row>
    <row r="299" spans="1:17" x14ac:dyDescent="0.25">
      <c r="A299" s="57" t="s">
        <v>30</v>
      </c>
      <c r="B299" s="61">
        <v>4</v>
      </c>
      <c r="C299" s="61">
        <v>-7</v>
      </c>
      <c r="D299" s="61">
        <v>3</v>
      </c>
      <c r="E299" s="61">
        <v>8</v>
      </c>
      <c r="F299" s="61">
        <v>3</v>
      </c>
      <c r="G299" s="61">
        <v>-3</v>
      </c>
      <c r="H299" s="61">
        <v>5</v>
      </c>
      <c r="I299" s="61">
        <v>12</v>
      </c>
      <c r="J299" s="61">
        <v>8</v>
      </c>
      <c r="K299" s="61">
        <v>-13</v>
      </c>
      <c r="L299" s="61">
        <v>17</v>
      </c>
      <c r="M299" s="61">
        <v>-5</v>
      </c>
      <c r="N299" s="61">
        <v>-4</v>
      </c>
      <c r="O299" s="61">
        <v>-6</v>
      </c>
      <c r="P299" s="61">
        <v>-9</v>
      </c>
      <c r="Q299" s="61">
        <v>13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724E-9131-4F90-92E2-312599940BDF}">
  <dimension ref="A1:I113"/>
  <sheetViews>
    <sheetView topLeftCell="A49" workbookViewId="0">
      <selection activeCell="A58" sqref="A58:A69"/>
    </sheetView>
  </sheetViews>
  <sheetFormatPr defaultRowHeight="15" x14ac:dyDescent="0.25"/>
  <sheetData>
    <row r="1" spans="1:9" x14ac:dyDescent="0.25">
      <c r="A1" s="2" t="e" cm="1">
        <f t="array" ref="A1">A1:I114Benefits factor</f>
        <v>#NAME?</v>
      </c>
      <c r="B1" s="2">
        <v>1.25</v>
      </c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63" t="s">
        <v>52</v>
      </c>
      <c r="B3" s="63" t="s">
        <v>53</v>
      </c>
      <c r="C3" s="2"/>
      <c r="D3" s="2"/>
      <c r="E3" s="2"/>
      <c r="F3" s="2"/>
      <c r="G3" s="2"/>
      <c r="H3" s="2"/>
      <c r="I3" s="2"/>
    </row>
    <row r="4" spans="1:9" x14ac:dyDescent="0.25">
      <c r="A4" s="64">
        <v>45214</v>
      </c>
      <c r="B4" s="64" t="s">
        <v>5</v>
      </c>
      <c r="C4" s="2"/>
      <c r="D4" s="2"/>
      <c r="E4" s="2"/>
      <c r="F4" s="2"/>
      <c r="G4" s="2"/>
      <c r="H4" s="2"/>
      <c r="I4" s="2"/>
    </row>
    <row r="5" spans="1:9" x14ac:dyDescent="0.25">
      <c r="A5" s="64">
        <v>45245</v>
      </c>
      <c r="B5" s="64" t="s">
        <v>5</v>
      </c>
      <c r="C5" s="2"/>
      <c r="D5" s="2"/>
      <c r="E5" s="2"/>
      <c r="F5" s="2"/>
      <c r="G5" s="2"/>
      <c r="H5" s="2"/>
      <c r="I5" s="2"/>
    </row>
    <row r="6" spans="1:9" x14ac:dyDescent="0.25">
      <c r="A6" s="64">
        <v>45275</v>
      </c>
      <c r="B6" s="64" t="s">
        <v>5</v>
      </c>
      <c r="C6" s="2"/>
      <c r="D6" s="2"/>
      <c r="E6" s="2"/>
      <c r="F6" s="2"/>
      <c r="G6" s="2"/>
      <c r="H6" s="2"/>
      <c r="I6" s="2"/>
    </row>
    <row r="7" spans="1:9" x14ac:dyDescent="0.25">
      <c r="A7" s="64">
        <v>44941</v>
      </c>
      <c r="B7" s="64" t="s">
        <v>5</v>
      </c>
      <c r="C7" s="2"/>
      <c r="D7" s="2"/>
      <c r="E7" s="2"/>
      <c r="F7" s="2"/>
      <c r="G7" s="2"/>
      <c r="H7" s="2"/>
      <c r="I7" s="2"/>
    </row>
    <row r="8" spans="1:9" x14ac:dyDescent="0.25">
      <c r="A8" s="64">
        <v>44972</v>
      </c>
      <c r="B8" s="64" t="s">
        <v>6</v>
      </c>
      <c r="C8" s="2"/>
      <c r="D8" s="2"/>
      <c r="E8" s="2"/>
      <c r="F8" s="2"/>
      <c r="G8" s="2"/>
      <c r="H8" s="2"/>
      <c r="I8" s="2"/>
    </row>
    <row r="9" spans="1:9" x14ac:dyDescent="0.25">
      <c r="A9" s="64">
        <v>45000</v>
      </c>
      <c r="B9" s="64" t="s">
        <v>7</v>
      </c>
      <c r="C9" s="2"/>
      <c r="D9" s="2"/>
      <c r="E9" s="2"/>
      <c r="F9" s="2"/>
      <c r="G9" s="2"/>
      <c r="H9" s="2"/>
      <c r="I9" s="2"/>
    </row>
    <row r="10" spans="1:9" x14ac:dyDescent="0.25">
      <c r="A10" s="64">
        <v>45031</v>
      </c>
      <c r="B10" s="64" t="s">
        <v>8</v>
      </c>
      <c r="C10" s="2"/>
      <c r="D10" s="2"/>
      <c r="E10" s="2"/>
      <c r="F10" s="2"/>
      <c r="G10" s="2"/>
      <c r="H10" s="2"/>
      <c r="I10" s="2"/>
    </row>
    <row r="11" spans="1:9" x14ac:dyDescent="0.25">
      <c r="A11" s="64">
        <v>45061</v>
      </c>
      <c r="B11" s="64" t="s">
        <v>9</v>
      </c>
      <c r="C11" s="2"/>
      <c r="D11" s="2"/>
      <c r="E11" s="2"/>
      <c r="F11" s="2"/>
      <c r="G11" s="2"/>
      <c r="H11" s="2"/>
      <c r="I11" s="2"/>
    </row>
    <row r="12" spans="1:9" x14ac:dyDescent="0.25">
      <c r="A12" s="64">
        <v>45092</v>
      </c>
      <c r="B12" s="64" t="s">
        <v>25</v>
      </c>
      <c r="C12" s="2"/>
      <c r="D12" s="2"/>
      <c r="E12" s="2"/>
      <c r="F12" s="2"/>
      <c r="G12" s="2"/>
      <c r="H12" s="2"/>
      <c r="I12" s="2"/>
    </row>
    <row r="13" spans="1:9" x14ac:dyDescent="0.25">
      <c r="A13" s="64">
        <v>45122</v>
      </c>
      <c r="B13" s="64" t="s">
        <v>26</v>
      </c>
      <c r="C13" s="2"/>
      <c r="D13" s="2"/>
      <c r="E13" s="2"/>
      <c r="F13" s="2"/>
      <c r="G13" s="2"/>
      <c r="H13" s="2"/>
      <c r="I13" s="2"/>
    </row>
    <row r="14" spans="1:9" x14ac:dyDescent="0.25">
      <c r="A14" s="64">
        <v>45153</v>
      </c>
      <c r="B14" s="64" t="s">
        <v>12</v>
      </c>
      <c r="C14" s="2"/>
      <c r="D14" s="2"/>
      <c r="E14" s="2"/>
      <c r="F14" s="2"/>
      <c r="G14" s="2"/>
      <c r="H14" s="2"/>
      <c r="I14" s="2"/>
    </row>
    <row r="15" spans="1:9" x14ac:dyDescent="0.25">
      <c r="A15" s="64">
        <v>45184</v>
      </c>
      <c r="B15" s="64" t="s">
        <v>24</v>
      </c>
      <c r="C15" s="2"/>
      <c r="D15" s="2"/>
      <c r="E15" s="2"/>
      <c r="F15" s="2"/>
      <c r="G15" s="2"/>
      <c r="H15" s="2"/>
      <c r="I15" s="2"/>
    </row>
    <row r="16" spans="1:9" x14ac:dyDescent="0.25">
      <c r="A16" s="64">
        <v>45214</v>
      </c>
      <c r="B16" s="64" t="s">
        <v>2</v>
      </c>
      <c r="C16" s="2"/>
      <c r="D16" s="2"/>
      <c r="E16" s="2"/>
      <c r="F16" s="2"/>
      <c r="G16" s="2"/>
      <c r="H16" s="2"/>
      <c r="I16" s="2"/>
    </row>
    <row r="17" spans="1:9" x14ac:dyDescent="0.25">
      <c r="A17" s="64">
        <v>45245</v>
      </c>
      <c r="B17" s="64" t="s">
        <v>3</v>
      </c>
      <c r="C17" s="1"/>
      <c r="D17" s="1"/>
      <c r="E17" s="1"/>
      <c r="F17" s="1"/>
      <c r="G17" s="1"/>
      <c r="H17" s="1"/>
      <c r="I17" s="2"/>
    </row>
    <row r="18" spans="1:9" x14ac:dyDescent="0.25">
      <c r="A18" s="64">
        <v>45275</v>
      </c>
      <c r="B18" s="64" t="s">
        <v>4</v>
      </c>
      <c r="C18" s="65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 t="s">
        <v>19</v>
      </c>
      <c r="B20" s="66" t="s">
        <v>54</v>
      </c>
      <c r="C20" s="66" t="s">
        <v>55</v>
      </c>
      <c r="D20" s="66" t="s">
        <v>56</v>
      </c>
      <c r="E20" s="66" t="s">
        <v>57</v>
      </c>
      <c r="F20" s="2"/>
      <c r="G20" s="67" t="s">
        <v>19</v>
      </c>
      <c r="H20" s="67" t="s">
        <v>33</v>
      </c>
      <c r="I20" s="2"/>
    </row>
    <row r="21" spans="1:9" x14ac:dyDescent="0.25">
      <c r="A21" s="2" t="s">
        <v>58</v>
      </c>
      <c r="B21" s="66">
        <v>0.28000000000000003</v>
      </c>
      <c r="C21" s="66">
        <v>61.913699999999999</v>
      </c>
      <c r="D21" s="66">
        <v>560</v>
      </c>
      <c r="E21" s="66" t="s">
        <v>59</v>
      </c>
      <c r="F21" s="66"/>
      <c r="G21" s="37" t="s">
        <v>58</v>
      </c>
      <c r="H21" s="2">
        <v>0.28000000000000003</v>
      </c>
      <c r="I21" s="66"/>
    </row>
    <row r="22" spans="1:9" x14ac:dyDescent="0.25">
      <c r="A22" s="2" t="s">
        <v>60</v>
      </c>
      <c r="B22" s="66">
        <v>0.28000000000000003</v>
      </c>
      <c r="C22" s="66">
        <v>225.07</v>
      </c>
      <c r="D22" s="66">
        <v>797</v>
      </c>
      <c r="E22" s="66" t="s">
        <v>61</v>
      </c>
      <c r="F22" s="66"/>
      <c r="G22" s="37" t="s">
        <v>60</v>
      </c>
      <c r="H22" s="2">
        <v>0.35</v>
      </c>
      <c r="I22" s="66"/>
    </row>
    <row r="23" spans="1:9" x14ac:dyDescent="0.25">
      <c r="A23" s="2" t="s">
        <v>62</v>
      </c>
      <c r="B23" s="66">
        <v>0.28000000000000003</v>
      </c>
      <c r="C23" s="66">
        <v>0.75619999999999998</v>
      </c>
      <c r="D23" s="66">
        <v>791</v>
      </c>
      <c r="E23" s="66" t="s">
        <v>63</v>
      </c>
      <c r="F23" s="66"/>
      <c r="G23" s="37" t="s">
        <v>62</v>
      </c>
      <c r="H23" s="2">
        <v>0.28000000000000003</v>
      </c>
      <c r="I23" s="66"/>
    </row>
    <row r="24" spans="1:9" x14ac:dyDescent="0.25">
      <c r="A24" s="2" t="s">
        <v>64</v>
      </c>
      <c r="B24" s="66">
        <v>0.35</v>
      </c>
      <c r="C24" s="66">
        <v>6.1269</v>
      </c>
      <c r="D24" s="66">
        <v>511</v>
      </c>
      <c r="E24" s="66" t="s">
        <v>65</v>
      </c>
      <c r="F24" s="66"/>
      <c r="G24" s="37" t="s">
        <v>64</v>
      </c>
      <c r="H24" s="2">
        <v>0.35</v>
      </c>
      <c r="I24" s="66"/>
    </row>
    <row r="25" spans="1:9" x14ac:dyDescent="0.25">
      <c r="A25" s="2" t="s">
        <v>66</v>
      </c>
      <c r="B25" s="66">
        <v>0.35</v>
      </c>
      <c r="C25" s="66">
        <v>3.2357999999999998</v>
      </c>
      <c r="D25" s="66">
        <v>768</v>
      </c>
      <c r="E25" s="66" t="s">
        <v>67</v>
      </c>
      <c r="F25" s="66"/>
      <c r="G25" s="2" t="s">
        <v>66</v>
      </c>
      <c r="H25" s="67">
        <v>0.28000000000000003</v>
      </c>
      <c r="I25" s="66"/>
    </row>
    <row r="26" spans="1:9" x14ac:dyDescent="0.25">
      <c r="A26" s="2" t="s">
        <v>68</v>
      </c>
      <c r="B26" s="66">
        <v>0.4</v>
      </c>
      <c r="C26" s="66">
        <v>499.74360000000001</v>
      </c>
      <c r="D26" s="66">
        <v>107</v>
      </c>
      <c r="E26" s="66" t="s">
        <v>69</v>
      </c>
      <c r="F26" s="66"/>
      <c r="G26" s="66"/>
      <c r="H26" s="66"/>
      <c r="I26" s="66"/>
    </row>
    <row r="27" spans="1:9" x14ac:dyDescent="0.25">
      <c r="A27" s="2" t="s">
        <v>70</v>
      </c>
      <c r="B27" s="66">
        <v>1</v>
      </c>
      <c r="C27" s="66">
        <v>1</v>
      </c>
      <c r="D27" s="66">
        <v>777</v>
      </c>
      <c r="E27" s="66" t="s">
        <v>71</v>
      </c>
      <c r="F27" s="66"/>
      <c r="G27" s="66"/>
      <c r="H27" s="66"/>
      <c r="I27" s="66"/>
    </row>
    <row r="28" spans="1:9" x14ac:dyDescent="0.25">
      <c r="A28" s="2" t="s">
        <v>72</v>
      </c>
      <c r="B28" s="66">
        <v>1</v>
      </c>
      <c r="C28" s="66">
        <v>1</v>
      </c>
      <c r="D28" s="66">
        <v>178</v>
      </c>
      <c r="E28" s="66" t="s">
        <v>73</v>
      </c>
      <c r="F28" s="66"/>
      <c r="G28" s="66"/>
      <c r="H28" s="66"/>
      <c r="I28" s="66"/>
    </row>
    <row r="29" spans="1:9" x14ac:dyDescent="0.25">
      <c r="A29" s="2" t="s">
        <v>74</v>
      </c>
      <c r="B29" s="66">
        <v>1</v>
      </c>
      <c r="C29" s="66">
        <v>1</v>
      </c>
      <c r="D29" s="66">
        <v>776</v>
      </c>
      <c r="E29" s="66" t="s">
        <v>75</v>
      </c>
      <c r="F29" s="66"/>
      <c r="G29" s="66"/>
      <c r="H29" s="66"/>
      <c r="I29" s="66"/>
    </row>
    <row r="30" spans="1:9" x14ac:dyDescent="0.25">
      <c r="A30" s="2" t="s">
        <v>76</v>
      </c>
      <c r="B30" s="66">
        <v>1</v>
      </c>
      <c r="C30" s="66">
        <v>1</v>
      </c>
      <c r="D30" s="66">
        <v>101</v>
      </c>
      <c r="E30" s="66" t="s">
        <v>77</v>
      </c>
      <c r="F30" s="66"/>
      <c r="G30" s="66"/>
      <c r="H30" s="66"/>
      <c r="I30" s="66"/>
    </row>
    <row r="31" spans="1:9" x14ac:dyDescent="0.25">
      <c r="A31" s="2" t="s">
        <v>78</v>
      </c>
      <c r="B31" s="66">
        <v>1.1499999999999999</v>
      </c>
      <c r="C31" s="66">
        <v>0.75619999999999998</v>
      </c>
      <c r="D31" s="66">
        <v>719</v>
      </c>
      <c r="E31" s="66" t="s">
        <v>79</v>
      </c>
      <c r="F31" s="66"/>
      <c r="G31" s="66"/>
      <c r="H31" s="66"/>
      <c r="I31" s="66"/>
    </row>
    <row r="32" spans="1:9" x14ac:dyDescent="0.25">
      <c r="A32" s="2" t="s">
        <v>80</v>
      </c>
      <c r="B32" s="66">
        <v>1.1499999999999999</v>
      </c>
      <c r="C32" s="66">
        <v>1</v>
      </c>
      <c r="D32" s="66">
        <v>101</v>
      </c>
      <c r="E32" s="66" t="s">
        <v>77</v>
      </c>
      <c r="F32" s="66"/>
      <c r="G32" s="66"/>
      <c r="H32" s="66"/>
      <c r="I32" s="66"/>
    </row>
    <row r="33" spans="1:9" x14ac:dyDescent="0.25">
      <c r="A33" s="2" t="s">
        <v>81</v>
      </c>
      <c r="B33" s="66">
        <v>1.1499999999999999</v>
      </c>
      <c r="C33" s="66">
        <v>1</v>
      </c>
      <c r="D33" s="66">
        <v>101</v>
      </c>
      <c r="E33" s="66" t="s">
        <v>77</v>
      </c>
      <c r="F33" s="66"/>
      <c r="G33" s="66"/>
      <c r="H33" s="66"/>
      <c r="I33" s="66"/>
    </row>
    <row r="34" spans="1:9" x14ac:dyDescent="0.25">
      <c r="A34" s="2" t="s">
        <v>82</v>
      </c>
      <c r="B34" s="66">
        <v>1.1499999999999999</v>
      </c>
      <c r="C34" s="66">
        <v>1</v>
      </c>
      <c r="D34" s="66">
        <v>101</v>
      </c>
      <c r="E34" s="66" t="s">
        <v>77</v>
      </c>
      <c r="F34" s="66"/>
      <c r="G34" s="66"/>
      <c r="H34" s="66"/>
      <c r="I34" s="66"/>
    </row>
    <row r="35" spans="1:9" x14ac:dyDescent="0.25">
      <c r="A35" s="2" t="s">
        <v>83</v>
      </c>
      <c r="B35" s="66">
        <v>1.25</v>
      </c>
      <c r="C35" s="66">
        <v>1</v>
      </c>
      <c r="D35" s="66">
        <v>790</v>
      </c>
      <c r="E35" s="66" t="s">
        <v>84</v>
      </c>
      <c r="F35" s="66"/>
      <c r="G35" s="66"/>
      <c r="H35" s="66"/>
      <c r="I35" s="66"/>
    </row>
    <row r="36" spans="1:9" x14ac:dyDescent="0.25">
      <c r="A36" s="2" t="s">
        <v>85</v>
      </c>
      <c r="B36" s="66">
        <v>1.25</v>
      </c>
      <c r="C36" s="66">
        <v>5.6402000000000001</v>
      </c>
      <c r="D36" s="66">
        <v>729</v>
      </c>
      <c r="E36" s="66" t="s">
        <v>86</v>
      </c>
      <c r="F36" s="66"/>
      <c r="G36" s="66"/>
      <c r="H36" s="66"/>
      <c r="I36" s="66"/>
    </row>
    <row r="37" spans="1:9" x14ac:dyDescent="0.25">
      <c r="A37" s="2" t="s">
        <v>87</v>
      </c>
      <c r="B37" s="66">
        <v>1.25</v>
      </c>
      <c r="C37" s="66">
        <v>1</v>
      </c>
      <c r="D37" s="66">
        <v>706</v>
      </c>
      <c r="E37" s="66" t="s">
        <v>88</v>
      </c>
      <c r="F37" s="66"/>
      <c r="G37" s="66"/>
      <c r="H37" s="66"/>
      <c r="I37" s="66"/>
    </row>
    <row r="38" spans="1:9" x14ac:dyDescent="0.25">
      <c r="A38" s="2" t="s">
        <v>89</v>
      </c>
      <c r="B38" s="66">
        <v>1.5</v>
      </c>
      <c r="C38" s="66">
        <v>1</v>
      </c>
      <c r="D38" s="66">
        <v>751</v>
      </c>
      <c r="E38" s="66" t="s">
        <v>90</v>
      </c>
      <c r="F38" s="66"/>
      <c r="G38" s="66"/>
      <c r="H38" s="66"/>
      <c r="I38" s="66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 t="s">
        <v>91</v>
      </c>
      <c r="B40" s="2" t="s">
        <v>92</v>
      </c>
      <c r="C40" s="2" t="s">
        <v>57</v>
      </c>
      <c r="D40" s="2"/>
      <c r="E40" s="68"/>
      <c r="F40" s="2"/>
      <c r="G40" s="2"/>
      <c r="H40" s="2"/>
      <c r="I40" s="2"/>
    </row>
    <row r="41" spans="1:9" x14ac:dyDescent="0.25">
      <c r="A41" s="2" t="s">
        <v>93</v>
      </c>
      <c r="B41" s="68">
        <v>1</v>
      </c>
      <c r="C41" s="2" t="s">
        <v>94</v>
      </c>
      <c r="D41" s="2"/>
      <c r="E41" s="2"/>
      <c r="F41" s="2" t="s">
        <v>95</v>
      </c>
      <c r="G41" s="2" t="s">
        <v>96</v>
      </c>
      <c r="H41" s="2"/>
      <c r="I41" s="2"/>
    </row>
    <row r="42" spans="1:9" x14ac:dyDescent="0.25">
      <c r="A42" s="2" t="s">
        <v>97</v>
      </c>
      <c r="B42" s="68">
        <v>2</v>
      </c>
      <c r="C42" s="2" t="s">
        <v>94</v>
      </c>
      <c r="D42" s="2"/>
      <c r="E42" s="2"/>
      <c r="F42" s="2" t="s">
        <v>98</v>
      </c>
      <c r="G42" s="2">
        <v>1</v>
      </c>
      <c r="H42" s="2"/>
      <c r="I42" s="2"/>
    </row>
    <row r="43" spans="1:9" x14ac:dyDescent="0.25">
      <c r="A43" s="2" t="s">
        <v>99</v>
      </c>
      <c r="B43" s="68">
        <v>3</v>
      </c>
      <c r="C43" s="2" t="s">
        <v>94</v>
      </c>
      <c r="D43" s="2"/>
      <c r="E43" s="2"/>
      <c r="F43" s="2" t="s">
        <v>100</v>
      </c>
      <c r="G43" s="2">
        <v>1.3</v>
      </c>
      <c r="H43" s="2"/>
      <c r="I43" s="2"/>
    </row>
    <row r="44" spans="1:9" x14ac:dyDescent="0.25">
      <c r="A44" s="2" t="s">
        <v>101</v>
      </c>
      <c r="B44" s="68">
        <v>4</v>
      </c>
      <c r="C44" s="2" t="s">
        <v>94</v>
      </c>
      <c r="D44" s="2"/>
      <c r="E44" s="2"/>
      <c r="F44" s="2"/>
      <c r="G44" s="2"/>
      <c r="H44" s="2"/>
      <c r="I44" s="2"/>
    </row>
    <row r="45" spans="1:9" x14ac:dyDescent="0.25">
      <c r="A45" s="2" t="s">
        <v>102</v>
      </c>
      <c r="B45" s="68">
        <f>B43</f>
        <v>3</v>
      </c>
      <c r="C45" s="2" t="s">
        <v>94</v>
      </c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1" t="s">
        <v>103</v>
      </c>
      <c r="B48" s="66" t="s">
        <v>104</v>
      </c>
      <c r="C48" s="66" t="s">
        <v>105</v>
      </c>
      <c r="D48" s="66" t="s">
        <v>106</v>
      </c>
      <c r="E48" s="69" t="s">
        <v>57</v>
      </c>
      <c r="F48" s="2"/>
      <c r="G48" s="2"/>
      <c r="H48" s="2"/>
      <c r="I48" s="2"/>
    </row>
    <row r="49" spans="1:9" x14ac:dyDescent="0.25">
      <c r="A49" s="2" t="s">
        <v>107</v>
      </c>
      <c r="B49" s="66">
        <v>1</v>
      </c>
      <c r="C49" s="66">
        <v>1</v>
      </c>
      <c r="D49" s="66" t="s">
        <v>58</v>
      </c>
      <c r="E49" s="69" t="s">
        <v>108</v>
      </c>
      <c r="F49" s="2"/>
      <c r="G49" s="2"/>
      <c r="H49" s="2"/>
      <c r="I49" s="2"/>
    </row>
    <row r="50" spans="1:9" x14ac:dyDescent="0.25">
      <c r="A50" s="2" t="s">
        <v>109</v>
      </c>
      <c r="B50" s="66">
        <v>1</v>
      </c>
      <c r="C50" s="66">
        <v>1</v>
      </c>
      <c r="D50" s="66" t="s">
        <v>58</v>
      </c>
      <c r="E50" s="69" t="s">
        <v>110</v>
      </c>
      <c r="F50" s="2"/>
      <c r="G50" s="2"/>
      <c r="H50" s="2"/>
      <c r="I50" s="2"/>
    </row>
    <row r="51" spans="1:9" x14ac:dyDescent="0.25">
      <c r="A51" s="2" t="s">
        <v>111</v>
      </c>
      <c r="B51" s="66">
        <v>-1</v>
      </c>
      <c r="C51" s="66">
        <v>1</v>
      </c>
      <c r="D51" s="66" t="s">
        <v>112</v>
      </c>
      <c r="E51" s="69" t="s">
        <v>113</v>
      </c>
      <c r="F51" s="2"/>
      <c r="G51" s="2"/>
      <c r="H51" s="2"/>
      <c r="I51" s="2"/>
    </row>
    <row r="52" spans="1:9" x14ac:dyDescent="0.25">
      <c r="A52" s="2" t="s">
        <v>114</v>
      </c>
      <c r="B52" s="66">
        <v>1</v>
      </c>
      <c r="C52" s="66">
        <v>1</v>
      </c>
      <c r="D52" s="66" t="s">
        <v>58</v>
      </c>
      <c r="E52" s="69" t="s">
        <v>108</v>
      </c>
      <c r="F52" s="2"/>
      <c r="G52" s="2"/>
      <c r="H52" s="2"/>
      <c r="I52" s="2"/>
    </row>
    <row r="53" spans="1:9" x14ac:dyDescent="0.25">
      <c r="A53" s="2" t="s">
        <v>115</v>
      </c>
      <c r="B53" s="66">
        <v>-1</v>
      </c>
      <c r="C53" s="66">
        <v>1</v>
      </c>
      <c r="D53" s="66" t="s">
        <v>116</v>
      </c>
      <c r="E53" s="70" t="s">
        <v>113</v>
      </c>
      <c r="F53" s="2"/>
      <c r="G53" s="2"/>
      <c r="H53" s="2"/>
      <c r="I53" s="2"/>
    </row>
    <row r="54" spans="1:9" x14ac:dyDescent="0.25">
      <c r="A54" s="2" t="s">
        <v>117</v>
      </c>
      <c r="B54" s="66">
        <v>1</v>
      </c>
      <c r="C54" s="66">
        <v>1</v>
      </c>
      <c r="D54" s="66" t="s">
        <v>118</v>
      </c>
      <c r="E54" s="69" t="s">
        <v>108</v>
      </c>
      <c r="F54" s="2"/>
      <c r="G54" s="2"/>
      <c r="H54" s="2"/>
      <c r="I54" s="2"/>
    </row>
    <row r="55" spans="1:9" x14ac:dyDescent="0.25">
      <c r="A55" s="71" t="s">
        <v>119</v>
      </c>
      <c r="B55" s="72">
        <v>1</v>
      </c>
      <c r="C55" s="72">
        <v>1</v>
      </c>
      <c r="D55" s="72" t="s">
        <v>58</v>
      </c>
      <c r="E55" s="69"/>
      <c r="F55" s="2"/>
      <c r="G55" s="2"/>
      <c r="H55" s="2"/>
      <c r="I55" s="2"/>
    </row>
    <row r="56" spans="1:9" x14ac:dyDescent="0.25">
      <c r="A56" s="2"/>
      <c r="B56" s="66"/>
      <c r="C56" s="66"/>
      <c r="D56" s="66"/>
      <c r="E56" s="66"/>
      <c r="F56" s="2"/>
      <c r="G56" s="2"/>
      <c r="H56" s="2"/>
      <c r="I56" s="2"/>
    </row>
    <row r="57" spans="1:9" x14ac:dyDescent="0.25">
      <c r="A57" s="2" t="s">
        <v>120</v>
      </c>
      <c r="B57" s="2" t="s">
        <v>121</v>
      </c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73" t="s">
        <v>122</v>
      </c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73" t="s">
        <v>123</v>
      </c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73" t="s">
        <v>124</v>
      </c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73" t="s">
        <v>125</v>
      </c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73" t="s">
        <v>126</v>
      </c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73" t="s">
        <v>127</v>
      </c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73" t="s">
        <v>128</v>
      </c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73" t="s">
        <v>129</v>
      </c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73" t="s">
        <v>130</v>
      </c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73" t="s">
        <v>131</v>
      </c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73" t="s">
        <v>132</v>
      </c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73" t="s">
        <v>133</v>
      </c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73" t="s">
        <v>134</v>
      </c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73" t="s">
        <v>135</v>
      </c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73" t="s">
        <v>136</v>
      </c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73" t="s">
        <v>137</v>
      </c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74" t="s">
        <v>138</v>
      </c>
      <c r="B77" s="74" t="s">
        <v>139</v>
      </c>
      <c r="C77" s="74" t="s">
        <v>140</v>
      </c>
      <c r="D77" s="74" t="s">
        <v>32</v>
      </c>
      <c r="E77" s="74" t="s">
        <v>141</v>
      </c>
      <c r="F77" s="74" t="s">
        <v>142</v>
      </c>
      <c r="G77" s="74" t="s">
        <v>143</v>
      </c>
      <c r="H77" s="74" t="s">
        <v>144</v>
      </c>
      <c r="I77" s="2"/>
    </row>
    <row r="78" spans="1:9" x14ac:dyDescent="0.25">
      <c r="A78" s="75" t="s">
        <v>5</v>
      </c>
      <c r="B78" s="75" t="s">
        <v>145</v>
      </c>
      <c r="C78" s="75" t="s">
        <v>108</v>
      </c>
      <c r="D78" s="75" t="s">
        <v>146</v>
      </c>
      <c r="E78" s="75" t="s">
        <v>147</v>
      </c>
      <c r="F78" s="75" t="s">
        <v>148</v>
      </c>
      <c r="G78" s="75" t="s">
        <v>149</v>
      </c>
      <c r="H78" s="75" t="s">
        <v>133</v>
      </c>
      <c r="I78" s="2"/>
    </row>
    <row r="79" spans="1:9" x14ac:dyDescent="0.25">
      <c r="A79" s="75" t="s">
        <v>6</v>
      </c>
      <c r="B79" s="75" t="s">
        <v>150</v>
      </c>
      <c r="C79" s="75" t="s">
        <v>113</v>
      </c>
      <c r="D79" s="2"/>
      <c r="E79" s="75" t="s">
        <v>151</v>
      </c>
      <c r="F79" s="75" t="s">
        <v>94</v>
      </c>
      <c r="G79" s="75" t="s">
        <v>152</v>
      </c>
      <c r="H79" s="75" t="s">
        <v>122</v>
      </c>
      <c r="I79" s="2"/>
    </row>
    <row r="80" spans="1:9" x14ac:dyDescent="0.25">
      <c r="A80" s="75" t="s">
        <v>7</v>
      </c>
      <c r="B80" s="75" t="s">
        <v>153</v>
      </c>
      <c r="C80" s="75" t="s">
        <v>154</v>
      </c>
      <c r="D80" s="2"/>
      <c r="E80" s="2"/>
      <c r="F80" s="75" t="s">
        <v>155</v>
      </c>
      <c r="G80" s="2"/>
      <c r="H80" s="75" t="s">
        <v>123</v>
      </c>
      <c r="I80" s="2"/>
    </row>
    <row r="81" spans="1:9" x14ac:dyDescent="0.25">
      <c r="A81" s="75" t="s">
        <v>8</v>
      </c>
      <c r="B81" s="2"/>
      <c r="C81" s="75" t="s">
        <v>156</v>
      </c>
      <c r="D81" s="2"/>
      <c r="E81" s="2"/>
      <c r="F81" s="75" t="s">
        <v>157</v>
      </c>
      <c r="G81" s="2"/>
      <c r="H81" s="75" t="s">
        <v>124</v>
      </c>
      <c r="I81" s="2"/>
    </row>
    <row r="82" spans="1:9" x14ac:dyDescent="0.25">
      <c r="A82" s="75" t="s">
        <v>9</v>
      </c>
      <c r="B82" s="2"/>
      <c r="C82" s="75" t="s">
        <v>158</v>
      </c>
      <c r="D82" s="2"/>
      <c r="E82" s="2"/>
      <c r="F82" s="75" t="s">
        <v>159</v>
      </c>
      <c r="G82" s="2"/>
      <c r="H82" s="75" t="s">
        <v>125</v>
      </c>
      <c r="I82" s="2"/>
    </row>
    <row r="83" spans="1:9" x14ac:dyDescent="0.25">
      <c r="A83" s="75" t="s">
        <v>25</v>
      </c>
      <c r="B83" s="2"/>
      <c r="C83" s="75" t="s">
        <v>160</v>
      </c>
      <c r="D83" s="2"/>
      <c r="E83" s="2"/>
      <c r="F83" s="2"/>
      <c r="G83" s="2"/>
      <c r="H83" s="75" t="s">
        <v>126</v>
      </c>
      <c r="I83" s="2"/>
    </row>
    <row r="84" spans="1:9" x14ac:dyDescent="0.25">
      <c r="A84" s="75" t="s">
        <v>26</v>
      </c>
      <c r="B84" s="2"/>
      <c r="C84" s="75" t="s">
        <v>161</v>
      </c>
      <c r="D84" s="2"/>
      <c r="E84" s="2"/>
      <c r="F84" s="2"/>
      <c r="G84" s="2"/>
      <c r="H84" s="75" t="s">
        <v>127</v>
      </c>
      <c r="I84" s="2"/>
    </row>
    <row r="85" spans="1:9" x14ac:dyDescent="0.25">
      <c r="A85" s="75" t="s">
        <v>12</v>
      </c>
      <c r="B85" s="2"/>
      <c r="C85" s="75" t="s">
        <v>162</v>
      </c>
      <c r="D85" s="2"/>
      <c r="E85" s="2"/>
      <c r="F85" s="2"/>
      <c r="G85" s="2"/>
      <c r="H85" s="75" t="s">
        <v>128</v>
      </c>
      <c r="I85" s="2"/>
    </row>
    <row r="86" spans="1:9" x14ac:dyDescent="0.25">
      <c r="A86" s="75" t="s">
        <v>24</v>
      </c>
      <c r="B86" s="2"/>
      <c r="C86" s="75" t="s">
        <v>163</v>
      </c>
      <c r="D86" s="2"/>
      <c r="E86" s="2"/>
      <c r="F86" s="2"/>
      <c r="G86" s="2"/>
      <c r="H86" s="75" t="s">
        <v>129</v>
      </c>
      <c r="I86" s="2"/>
    </row>
    <row r="87" spans="1:9" x14ac:dyDescent="0.25">
      <c r="A87" s="75" t="s">
        <v>2</v>
      </c>
      <c r="B87" s="2"/>
      <c r="C87" s="75" t="s">
        <v>110</v>
      </c>
      <c r="D87" s="2"/>
      <c r="E87" s="2"/>
      <c r="F87" s="2"/>
      <c r="G87" s="2"/>
      <c r="H87" s="75" t="s">
        <v>130</v>
      </c>
      <c r="I87" s="2"/>
    </row>
    <row r="88" spans="1:9" x14ac:dyDescent="0.25">
      <c r="A88" s="75" t="s">
        <v>3</v>
      </c>
      <c r="B88" s="2"/>
      <c r="C88" s="2"/>
      <c r="D88" s="2"/>
      <c r="E88" s="2"/>
      <c r="F88" s="2"/>
      <c r="G88" s="2"/>
      <c r="H88" s="75" t="s">
        <v>131</v>
      </c>
      <c r="I88" s="2"/>
    </row>
    <row r="89" spans="1:9" x14ac:dyDescent="0.25">
      <c r="A89" s="75" t="s">
        <v>4</v>
      </c>
      <c r="B89" s="2"/>
      <c r="C89" s="2"/>
      <c r="D89" s="2"/>
      <c r="E89" s="2"/>
      <c r="F89" s="2"/>
      <c r="G89" s="2"/>
      <c r="H89" s="75" t="s">
        <v>132</v>
      </c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75" t="s">
        <v>134</v>
      </c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75" t="s">
        <v>135</v>
      </c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75" t="s">
        <v>136</v>
      </c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75" t="s">
        <v>137</v>
      </c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3"/>
      <c r="B99" s="76"/>
      <c r="C99" s="2"/>
      <c r="D99" s="2"/>
      <c r="E99" s="2"/>
      <c r="F99" s="2"/>
      <c r="G99" s="2"/>
      <c r="H99" s="2"/>
      <c r="I99" s="2"/>
    </row>
    <row r="100" spans="1:9" x14ac:dyDescent="0.25">
      <c r="A100" s="77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77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77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77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77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77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77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77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77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77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77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77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77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</sheetData>
  <dataValidations count="3">
    <dataValidation allowBlank="1" showInputMessage="1" sqref="B58:B73" xr:uid="{12516434-964B-494A-9A52-9F3858977417}"/>
    <dataValidation type="list" allowBlank="1" showInputMessage="1" sqref="C78:C87 H78:H93 E78:E79 F78:F82 G78:G79" xr:uid="{B7AD03A1-4359-4AB1-B811-E0BB6767D96E}">
      <formula1>"..."</formula1>
    </dataValidation>
    <dataValidation allowBlank="1" showErrorMessage="1" prompt="A - New additions (internal and external hires)_x000a_R - Additions for existing reqs (already approved)_x000a_I -  AE transfer addition_x000a_T - KNOWN attrition only; add name in comment field_x000a_B - backfill for KNOWN attrition; add attrition name in comment field" sqref="A54" xr:uid="{6DFA24A3-461B-4CC5-9392-20CDC7A45187}"/>
  </dataValidation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 Charts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Border</dc:creator>
  <cp:lastModifiedBy>Renee Border</cp:lastModifiedBy>
  <dcterms:created xsi:type="dcterms:W3CDTF">2023-12-19T03:01:29Z</dcterms:created>
  <dcterms:modified xsi:type="dcterms:W3CDTF">2023-12-19T03:16:38Z</dcterms:modified>
</cp:coreProperties>
</file>