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C:\Users\Jorden Asus\CloudStation\TraineeBee\planning\"/>
    </mc:Choice>
  </mc:AlternateContent>
  <bookViews>
    <workbookView xWindow="0" yWindow="0" windowWidth="9780" windowHeight="2988" tabRatio="788" activeTab="2"/>
  </bookViews>
  <sheets>
    <sheet name="Januari" sheetId="14" r:id="rId1"/>
    <sheet name="Februari" sheetId="15" r:id="rId2"/>
    <sheet name="Maart" sheetId="16" r:id="rId3"/>
    <sheet name="April" sheetId="17" r:id="rId4"/>
    <sheet name="Mei" sheetId="18" r:id="rId5"/>
    <sheet name="Juni" sheetId="19" r:id="rId6"/>
    <sheet name="Juli" sheetId="20" r:id="rId7"/>
    <sheet name="Augustus" sheetId="21" r:id="rId8"/>
    <sheet name="September" sheetId="22" r:id="rId9"/>
    <sheet name="Oktober" sheetId="23" r:id="rId10"/>
    <sheet name="November" sheetId="24" r:id="rId11"/>
    <sheet name="December" sheetId="25" r:id="rId12"/>
  </sheets>
  <definedNames>
    <definedName name="_xlnm.Print_Area" localSheetId="0">Januari!$A$1:$H$14</definedName>
    <definedName name="CalenderYear">Januari!$K$2</definedName>
    <definedName name="ColumnTitleRegion1..H12.1">Januari!$B$2</definedName>
    <definedName name="ColumnTitleRegion1..H12.10">Oktober!$B$2</definedName>
    <definedName name="ColumnTitleRegion1..H12.11">November!$B$2</definedName>
    <definedName name="ColumnTitleRegion1..H12.12">December!$B$2</definedName>
    <definedName name="ColumnTitleRegion1..H12.2">Februari!$B$2</definedName>
    <definedName name="ColumnTitleRegion1..H12.3">Maart!$B$2</definedName>
    <definedName name="ColumnTitleRegion1..H12.4">April!$B$2</definedName>
    <definedName name="ColumnTitleRegion1..H12.5">Mei!$B$2</definedName>
    <definedName name="ColumnTitleRegion1..H12.6">Juni!$B$2</definedName>
    <definedName name="ColumnTitleRegion1..H12.7">Juli!$B$2</definedName>
    <definedName name="ColumnTitleRegion1..H12.8">Augustus!$B$2</definedName>
    <definedName name="ColumnTitleRegion1..H12.9">September!$B$2</definedName>
    <definedName name="ColumnTitleRegion2..C14.1">Januari!$B$2</definedName>
    <definedName name="ColumnTitleRegion2..C14.10">Oktober!$B$2</definedName>
    <definedName name="ColumnTitleRegion2..C14.11">November!$B$2</definedName>
    <definedName name="ColumnTitleRegion2..C14.12">December!$B$2</definedName>
    <definedName name="ColumnTitleRegion2..C14.2">Februari!$B$2</definedName>
    <definedName name="ColumnTitleRegion2..C14.3">Maart!$B$2</definedName>
    <definedName name="ColumnTitleRegion2..C14.4">April!$B$2</definedName>
    <definedName name="ColumnTitleRegion2..C14.5">Mei!$B$2</definedName>
    <definedName name="ColumnTitleRegion2..C14.6">Juni!$B$2</definedName>
    <definedName name="ColumnTitleRegion2..C14.7">Juli!$B$2</definedName>
    <definedName name="ColumnTitleRegion2..C14.8">Augustus!$B$2</definedName>
    <definedName name="ColumnTitleRegion2..C14.9">September!$B$2</definedName>
    <definedName name="DaysAndWeeks">{0,1,2,3,4,5,6} + {0;1;2;3;4;5}*7</definedName>
    <definedName name="WeekStart">Januari!$K$3</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B2" i="25" l="1"/>
  <c r="B2" i="24" l="1"/>
  <c r="B2" i="23"/>
  <c r="B2" i="22"/>
  <c r="B2" i="21"/>
  <c r="B2" i="20"/>
  <c r="B2" i="19"/>
  <c r="B2" i="18"/>
  <c r="B2" i="17"/>
  <c r="B2" i="16"/>
  <c r="B2" i="15"/>
  <c r="K2" i="14" l="1"/>
  <c r="B1" i="14" s="1"/>
  <c r="B1" i="21" l="1"/>
  <c r="B1" i="18"/>
  <c r="B9" i="25" a="1"/>
  <c r="B3" i="25" a="1"/>
  <c r="B11" i="25" a="1"/>
  <c r="B5" i="25" a="1"/>
  <c r="B1" i="25"/>
  <c r="B13" i="25" a="1"/>
  <c r="B7" i="25" a="1"/>
  <c r="B13" i="24" a="1"/>
  <c r="B5" i="24" a="1"/>
  <c r="B9" i="24" a="1"/>
  <c r="B7" i="24" a="1"/>
  <c r="B11" i="24" a="1"/>
  <c r="B3" i="24" a="1"/>
  <c r="B1" i="23"/>
  <c r="B1" i="24"/>
  <c r="B11" i="23" a="1"/>
  <c r="B5" i="23" a="1"/>
  <c r="B13" i="23" a="1"/>
  <c r="B9" i="23" a="1"/>
  <c r="B7" i="23" a="1"/>
  <c r="B3" i="23" a="1"/>
  <c r="B9" i="22" a="1"/>
  <c r="B3" i="22" a="1"/>
  <c r="B11" i="22" a="1"/>
  <c r="B7" i="22" a="1"/>
  <c r="B13" i="22" a="1"/>
  <c r="B5" i="22" a="1"/>
  <c r="B1" i="22"/>
  <c r="B13" i="21" a="1"/>
  <c r="B9" i="21" a="1"/>
  <c r="B5" i="21" a="1"/>
  <c r="B11" i="21" a="1"/>
  <c r="B7" i="21" a="1"/>
  <c r="B3" i="21" a="1"/>
  <c r="B11" i="20" a="1"/>
  <c r="B7" i="20" a="1"/>
  <c r="B5" i="20" a="1"/>
  <c r="B3" i="20" a="1"/>
  <c r="B1" i="20"/>
  <c r="B13" i="20" a="1"/>
  <c r="B9" i="20" a="1"/>
  <c r="B13" i="19" a="1"/>
  <c r="B9" i="19" a="1"/>
  <c r="B7" i="19" a="1"/>
  <c r="B5" i="19" a="1"/>
  <c r="B3" i="19" a="1"/>
  <c r="B11" i="19" a="1"/>
  <c r="B1" i="19"/>
  <c r="B13" i="18" a="1"/>
  <c r="B9" i="18" a="1"/>
  <c r="B5" i="18" a="1"/>
  <c r="B11" i="18" a="1"/>
  <c r="B7" i="18" a="1"/>
  <c r="B3" i="18" a="1"/>
  <c r="B9" i="17" a="1"/>
  <c r="B7" i="17" a="1"/>
  <c r="B13" i="17" a="1"/>
  <c r="B3" i="17" a="1"/>
  <c r="B11" i="17" a="1"/>
  <c r="B5" i="17" a="1"/>
  <c r="B1" i="17"/>
  <c r="B9" i="16" a="1"/>
  <c r="B5" i="16" a="1"/>
  <c r="B11" i="16" a="1"/>
  <c r="B7" i="16" a="1"/>
  <c r="B13" i="16" a="1"/>
  <c r="B3" i="16" a="1"/>
  <c r="B1" i="16"/>
  <c r="B13" i="15" a="1"/>
  <c r="B11" i="15" a="1"/>
  <c r="B9" i="15" a="1"/>
  <c r="B7" i="15" a="1"/>
  <c r="B5" i="15" a="1"/>
  <c r="B3" i="15" a="1"/>
  <c r="B1" i="15"/>
  <c r="B13" i="14" a="1"/>
  <c r="B11" i="14" a="1"/>
  <c r="B9" i="14" a="1"/>
  <c r="B7" i="14" a="1"/>
  <c r="B5" i="14" a="1"/>
  <c r="B3" i="14" a="1"/>
  <c r="G7" i="25" l="1"/>
  <c r="C7" i="25"/>
  <c r="F7" i="25"/>
  <c r="B7" i="25"/>
  <c r="D7" i="25"/>
  <c r="E7" i="25"/>
  <c r="H7" i="25"/>
  <c r="G11" i="25"/>
  <c r="C11" i="25"/>
  <c r="F11" i="25"/>
  <c r="B11" i="25"/>
  <c r="E11" i="25"/>
  <c r="D11" i="25"/>
  <c r="H11" i="25"/>
  <c r="G5" i="25"/>
  <c r="C5" i="25"/>
  <c r="F5" i="25"/>
  <c r="B5" i="25"/>
  <c r="E5" i="25"/>
  <c r="D5" i="25"/>
  <c r="H5" i="25"/>
  <c r="C13" i="25"/>
  <c r="B13" i="25"/>
  <c r="G3" i="25"/>
  <c r="G2" i="25" s="1"/>
  <c r="C3" i="25"/>
  <c r="C2" i="25" s="1"/>
  <c r="E3" i="25"/>
  <c r="F3" i="25"/>
  <c r="F2" i="25" s="1"/>
  <c r="B3" i="25"/>
  <c r="D3" i="25"/>
  <c r="D2" i="25" s="1"/>
  <c r="H3" i="25"/>
  <c r="G9" i="25"/>
  <c r="C9" i="25"/>
  <c r="E9" i="25"/>
  <c r="F9" i="25"/>
  <c r="B9" i="25"/>
  <c r="H9" i="25"/>
  <c r="D9" i="25"/>
  <c r="G9" i="24"/>
  <c r="C9" i="24"/>
  <c r="F9" i="24"/>
  <c r="B9" i="24"/>
  <c r="D9" i="24"/>
  <c r="E9" i="24"/>
  <c r="H9" i="24"/>
  <c r="G7" i="24"/>
  <c r="C7" i="24"/>
  <c r="F7" i="24"/>
  <c r="B7" i="24"/>
  <c r="E7" i="24"/>
  <c r="D7" i="24"/>
  <c r="H7" i="24"/>
  <c r="G3" i="24"/>
  <c r="G2" i="24" s="1"/>
  <c r="C3" i="24"/>
  <c r="C2" i="24" s="1"/>
  <c r="F3" i="24"/>
  <c r="F2" i="24" s="1"/>
  <c r="B3" i="24"/>
  <c r="H3" i="24"/>
  <c r="H2" i="24" s="1"/>
  <c r="D3" i="24"/>
  <c r="D2" i="24" s="1"/>
  <c r="E3" i="24"/>
  <c r="E2" i="24" s="1"/>
  <c r="G5" i="24"/>
  <c r="C5" i="24"/>
  <c r="F5" i="24"/>
  <c r="B5" i="24"/>
  <c r="H5" i="24"/>
  <c r="D5" i="24"/>
  <c r="E5" i="24"/>
  <c r="G11" i="24"/>
  <c r="C11" i="24"/>
  <c r="F11" i="24"/>
  <c r="B11" i="24"/>
  <c r="H11" i="24"/>
  <c r="D11" i="24"/>
  <c r="E11" i="24"/>
  <c r="C13" i="24"/>
  <c r="B13" i="24"/>
  <c r="G3" i="23"/>
  <c r="G2" i="23" s="1"/>
  <c r="C3" i="23"/>
  <c r="C2" i="23" s="1"/>
  <c r="H3" i="23"/>
  <c r="H2" i="23" s="1"/>
  <c r="D3" i="23"/>
  <c r="D2" i="23" s="1"/>
  <c r="F3" i="23"/>
  <c r="F2" i="23" s="1"/>
  <c r="B3" i="23"/>
  <c r="E3" i="23"/>
  <c r="E2" i="23" s="1"/>
  <c r="G7" i="23"/>
  <c r="C7" i="23"/>
  <c r="H7" i="23"/>
  <c r="D7" i="23"/>
  <c r="F7" i="23"/>
  <c r="B7" i="23"/>
  <c r="E7" i="23"/>
  <c r="G5" i="23"/>
  <c r="C5" i="23"/>
  <c r="E5" i="23"/>
  <c r="H5" i="23"/>
  <c r="D5" i="23"/>
  <c r="F5" i="23"/>
  <c r="B5" i="23"/>
  <c r="C13" i="23"/>
  <c r="B13" i="23"/>
  <c r="G9" i="23"/>
  <c r="C9" i="23"/>
  <c r="H9" i="23"/>
  <c r="D9" i="23"/>
  <c r="F9" i="23"/>
  <c r="B9" i="23"/>
  <c r="E9" i="23"/>
  <c r="G11" i="23"/>
  <c r="C11" i="23"/>
  <c r="E11" i="23"/>
  <c r="H11" i="23"/>
  <c r="D11" i="23"/>
  <c r="F11" i="23"/>
  <c r="B11" i="23"/>
  <c r="G7" i="22"/>
  <c r="C7" i="22"/>
  <c r="F7" i="22"/>
  <c r="B7" i="22"/>
  <c r="E7" i="22"/>
  <c r="H7" i="22"/>
  <c r="D7" i="22"/>
  <c r="G11" i="22"/>
  <c r="C11" i="22"/>
  <c r="F11" i="22"/>
  <c r="B11" i="22"/>
  <c r="E11" i="22"/>
  <c r="H11" i="22"/>
  <c r="D11" i="22"/>
  <c r="G5" i="22"/>
  <c r="C5" i="22"/>
  <c r="F5" i="22"/>
  <c r="B5" i="22"/>
  <c r="H5" i="22"/>
  <c r="D5" i="22"/>
  <c r="E5" i="22"/>
  <c r="G3" i="22"/>
  <c r="C3" i="22"/>
  <c r="E3" i="22"/>
  <c r="E2" i="22" s="1"/>
  <c r="F3" i="22"/>
  <c r="F2" i="22" s="1"/>
  <c r="B3" i="22"/>
  <c r="H3" i="22"/>
  <c r="H2" i="22" s="1"/>
  <c r="D3" i="22"/>
  <c r="D2" i="22" s="1"/>
  <c r="C13" i="22"/>
  <c r="B13" i="22"/>
  <c r="G9" i="22"/>
  <c r="C9" i="22"/>
  <c r="E9" i="22"/>
  <c r="F9" i="22"/>
  <c r="B9" i="22"/>
  <c r="H9" i="22"/>
  <c r="D9" i="22"/>
  <c r="G2" i="22"/>
  <c r="C2" i="22"/>
  <c r="G5" i="21"/>
  <c r="C5" i="21"/>
  <c r="F5" i="21"/>
  <c r="B5" i="21"/>
  <c r="E5" i="21"/>
  <c r="H5" i="21"/>
  <c r="D5" i="21"/>
  <c r="G11" i="21"/>
  <c r="C11" i="21"/>
  <c r="F11" i="21"/>
  <c r="B11" i="21"/>
  <c r="E11" i="21"/>
  <c r="H11" i="21"/>
  <c r="D11" i="21"/>
  <c r="G3" i="21"/>
  <c r="G2" i="21" s="1"/>
  <c r="C3" i="21"/>
  <c r="C2" i="21" s="1"/>
  <c r="F3" i="21"/>
  <c r="F2" i="21" s="1"/>
  <c r="B3" i="21"/>
  <c r="E3" i="21"/>
  <c r="E2" i="21" s="1"/>
  <c r="H3" i="21"/>
  <c r="H2" i="21" s="1"/>
  <c r="D3" i="21"/>
  <c r="D2" i="21" s="1"/>
  <c r="G9" i="21"/>
  <c r="C9" i="21"/>
  <c r="F9" i="21"/>
  <c r="B9" i="21"/>
  <c r="E9" i="21"/>
  <c r="H9" i="21"/>
  <c r="D9" i="21"/>
  <c r="G7" i="21"/>
  <c r="C7" i="21"/>
  <c r="F7" i="21"/>
  <c r="B7" i="21"/>
  <c r="E7" i="21"/>
  <c r="H7" i="21"/>
  <c r="D7" i="21"/>
  <c r="C13" i="21"/>
  <c r="B13" i="21"/>
  <c r="G3" i="20"/>
  <c r="G2" i="20" s="1"/>
  <c r="C3" i="20"/>
  <c r="C2" i="20" s="1"/>
  <c r="E3" i="20"/>
  <c r="E2" i="20" s="1"/>
  <c r="H3" i="20"/>
  <c r="H2" i="20" s="1"/>
  <c r="F3" i="20"/>
  <c r="F2" i="20" s="1"/>
  <c r="B3" i="20"/>
  <c r="D3" i="20"/>
  <c r="D2" i="20" s="1"/>
  <c r="G9" i="20"/>
  <c r="C9" i="20"/>
  <c r="H9" i="20"/>
  <c r="D9" i="20"/>
  <c r="F9" i="20"/>
  <c r="B9" i="20"/>
  <c r="E9" i="20"/>
  <c r="C13" i="20"/>
  <c r="B13" i="20"/>
  <c r="G7" i="20"/>
  <c r="C7" i="20"/>
  <c r="E7" i="20"/>
  <c r="D7" i="20"/>
  <c r="F7" i="20"/>
  <c r="B7" i="20"/>
  <c r="H7" i="20"/>
  <c r="G5" i="20"/>
  <c r="C5" i="20"/>
  <c r="E5" i="20"/>
  <c r="H5" i="20"/>
  <c r="F5" i="20"/>
  <c r="B5" i="20"/>
  <c r="D5" i="20"/>
  <c r="G11" i="20"/>
  <c r="C11" i="20"/>
  <c r="E11" i="20"/>
  <c r="H11" i="20"/>
  <c r="D11" i="20"/>
  <c r="F11" i="20"/>
  <c r="B11" i="20"/>
  <c r="G5" i="19"/>
  <c r="C5" i="19"/>
  <c r="F5" i="19"/>
  <c r="B5" i="19"/>
  <c r="E5" i="19"/>
  <c r="H5" i="19"/>
  <c r="D5" i="19"/>
  <c r="G7" i="19"/>
  <c r="C7" i="19"/>
  <c r="F7" i="19"/>
  <c r="B7" i="19"/>
  <c r="E7" i="19"/>
  <c r="H7" i="19"/>
  <c r="D7" i="19"/>
  <c r="G11" i="19"/>
  <c r="C11" i="19"/>
  <c r="F11" i="19"/>
  <c r="B11" i="19"/>
  <c r="H11" i="19"/>
  <c r="D11" i="19"/>
  <c r="E11" i="19"/>
  <c r="G9" i="19"/>
  <c r="C9" i="19"/>
  <c r="F9" i="19"/>
  <c r="B9" i="19"/>
  <c r="E9" i="19"/>
  <c r="H9" i="19"/>
  <c r="D9" i="19"/>
  <c r="G3" i="19"/>
  <c r="G2" i="19" s="1"/>
  <c r="C3" i="19"/>
  <c r="C2" i="19" s="1"/>
  <c r="F3" i="19"/>
  <c r="F2" i="19" s="1"/>
  <c r="B3" i="19"/>
  <c r="E3" i="19"/>
  <c r="E2" i="19" s="1"/>
  <c r="H3" i="19"/>
  <c r="H2" i="19" s="1"/>
  <c r="D3" i="19"/>
  <c r="D2" i="19" s="1"/>
  <c r="C13" i="19"/>
  <c r="B13" i="19"/>
  <c r="G5" i="18"/>
  <c r="C5" i="18"/>
  <c r="F5" i="18"/>
  <c r="B5" i="18"/>
  <c r="E5" i="18"/>
  <c r="H5" i="18"/>
  <c r="D5" i="18"/>
  <c r="G3" i="18"/>
  <c r="G2" i="18" s="1"/>
  <c r="C3" i="18"/>
  <c r="C2" i="18" s="1"/>
  <c r="B3" i="18"/>
  <c r="H3" i="18"/>
  <c r="H2" i="18" s="1"/>
  <c r="D3" i="18"/>
  <c r="D2" i="18" s="1"/>
  <c r="F3" i="18"/>
  <c r="F2" i="18" s="1"/>
  <c r="E3" i="18"/>
  <c r="E2" i="18" s="1"/>
  <c r="G7" i="18"/>
  <c r="C7" i="18"/>
  <c r="F7" i="18"/>
  <c r="B7" i="18"/>
  <c r="H7" i="18"/>
  <c r="D7" i="18"/>
  <c r="E7" i="18"/>
  <c r="C13" i="18"/>
  <c r="B13" i="18"/>
  <c r="G9" i="18"/>
  <c r="C9" i="18"/>
  <c r="F9" i="18"/>
  <c r="B9" i="18"/>
  <c r="E9" i="18"/>
  <c r="H9" i="18"/>
  <c r="D9" i="18"/>
  <c r="G11" i="18"/>
  <c r="C11" i="18"/>
  <c r="F11" i="18"/>
  <c r="B11" i="18"/>
  <c r="H11" i="18"/>
  <c r="D11" i="18"/>
  <c r="E11" i="18"/>
  <c r="C13" i="17"/>
  <c r="B13" i="17"/>
  <c r="G3" i="17"/>
  <c r="G2" i="17" s="1"/>
  <c r="C3" i="17"/>
  <c r="C2" i="17" s="1"/>
  <c r="D3" i="17"/>
  <c r="D2" i="17" s="1"/>
  <c r="F3" i="17"/>
  <c r="F2" i="17" s="1"/>
  <c r="B3" i="17"/>
  <c r="E3" i="17"/>
  <c r="E2" i="17" s="1"/>
  <c r="H3" i="17"/>
  <c r="H2" i="17" s="1"/>
  <c r="G5" i="17"/>
  <c r="C5" i="17"/>
  <c r="D5" i="17"/>
  <c r="F5" i="17"/>
  <c r="B5" i="17"/>
  <c r="E5" i="17"/>
  <c r="H5" i="17"/>
  <c r="G7" i="17"/>
  <c r="C7" i="17"/>
  <c r="H7" i="17"/>
  <c r="D7" i="17"/>
  <c r="F7" i="17"/>
  <c r="B7" i="17"/>
  <c r="E7" i="17"/>
  <c r="G11" i="17"/>
  <c r="C11" i="17"/>
  <c r="E11" i="17"/>
  <c r="H11" i="17"/>
  <c r="D11" i="17"/>
  <c r="F11" i="17"/>
  <c r="B11" i="17"/>
  <c r="G9" i="17"/>
  <c r="C9" i="17"/>
  <c r="E9" i="17"/>
  <c r="H9" i="17"/>
  <c r="D9" i="17"/>
  <c r="F9" i="17"/>
  <c r="B9" i="17"/>
  <c r="G11" i="16"/>
  <c r="C11" i="16"/>
  <c r="F11" i="16"/>
  <c r="B11" i="16"/>
  <c r="E11" i="16"/>
  <c r="H11" i="16"/>
  <c r="D11" i="16"/>
  <c r="G3" i="16"/>
  <c r="G2" i="16" s="1"/>
  <c r="C3" i="16"/>
  <c r="C2" i="16" s="1"/>
  <c r="D3" i="16"/>
  <c r="D2" i="16" s="1"/>
  <c r="F3" i="16"/>
  <c r="F2" i="16" s="1"/>
  <c r="B3" i="16"/>
  <c r="H3" i="16"/>
  <c r="H2" i="16" s="1"/>
  <c r="E3" i="16"/>
  <c r="E2" i="16" s="1"/>
  <c r="G5" i="16"/>
  <c r="C5" i="16"/>
  <c r="E5" i="16"/>
  <c r="D5" i="16"/>
  <c r="F5" i="16"/>
  <c r="B5" i="16"/>
  <c r="H5" i="16"/>
  <c r="G7" i="16"/>
  <c r="C7" i="16"/>
  <c r="E7" i="16"/>
  <c r="D7" i="16"/>
  <c r="F7" i="16"/>
  <c r="B7" i="16"/>
  <c r="H7" i="16"/>
  <c r="C13" i="16"/>
  <c r="B13" i="16"/>
  <c r="G9" i="16"/>
  <c r="C9" i="16"/>
  <c r="E9" i="16"/>
  <c r="D9" i="16"/>
  <c r="F9" i="16"/>
  <c r="B9" i="16"/>
  <c r="H9" i="16"/>
  <c r="E7" i="15"/>
  <c r="H7" i="15"/>
  <c r="D7" i="15"/>
  <c r="G7" i="15"/>
  <c r="C7" i="15"/>
  <c r="F7" i="15"/>
  <c r="B7" i="15"/>
  <c r="E9" i="15"/>
  <c r="H9" i="15"/>
  <c r="D9" i="15"/>
  <c r="G9" i="15"/>
  <c r="C9" i="15"/>
  <c r="F9" i="15"/>
  <c r="B9" i="15"/>
  <c r="E3" i="15"/>
  <c r="E2" i="15" s="1"/>
  <c r="H3" i="15"/>
  <c r="H2" i="15" s="1"/>
  <c r="D3" i="15"/>
  <c r="D2" i="15" s="1"/>
  <c r="G3" i="15"/>
  <c r="G2" i="15" s="1"/>
  <c r="C3" i="15"/>
  <c r="C2" i="15" s="1"/>
  <c r="F3" i="15"/>
  <c r="F2" i="15" s="1"/>
  <c r="B3" i="15"/>
  <c r="E11" i="15"/>
  <c r="H11" i="15"/>
  <c r="D11" i="15"/>
  <c r="G11" i="15"/>
  <c r="C11" i="15"/>
  <c r="F11" i="15"/>
  <c r="B11" i="15"/>
  <c r="E5" i="15"/>
  <c r="H5" i="15"/>
  <c r="D5" i="15"/>
  <c r="G5" i="15"/>
  <c r="C5" i="15"/>
  <c r="F5" i="15"/>
  <c r="B5" i="15"/>
  <c r="C13" i="15"/>
  <c r="B13" i="15"/>
  <c r="G7" i="14"/>
  <c r="C7" i="14"/>
  <c r="F7" i="14"/>
  <c r="B7" i="14"/>
  <c r="E7" i="14"/>
  <c r="H7" i="14"/>
  <c r="D7" i="14"/>
  <c r="G9" i="14"/>
  <c r="C9" i="14"/>
  <c r="F9" i="14"/>
  <c r="B9" i="14"/>
  <c r="E9" i="14"/>
  <c r="H9" i="14"/>
  <c r="D9" i="14"/>
  <c r="G3" i="14"/>
  <c r="C3" i="14"/>
  <c r="F3" i="14"/>
  <c r="B3" i="14"/>
  <c r="E3" i="14"/>
  <c r="H3" i="14"/>
  <c r="D3" i="14"/>
  <c r="G11" i="14"/>
  <c r="C11" i="14"/>
  <c r="F11" i="14"/>
  <c r="B11" i="14"/>
  <c r="E11" i="14"/>
  <c r="H11" i="14"/>
  <c r="D11" i="14"/>
  <c r="G5" i="14"/>
  <c r="C5" i="14"/>
  <c r="F5" i="14"/>
  <c r="B5" i="14"/>
  <c r="E5" i="14"/>
  <c r="H5" i="14"/>
  <c r="D5" i="14"/>
  <c r="C13" i="14"/>
  <c r="B13" i="14"/>
  <c r="H2" i="25"/>
  <c r="E2" i="25"/>
  <c r="B2" i="14"/>
  <c r="G2" i="14" l="1"/>
  <c r="E2" i="14"/>
  <c r="C2" i="14"/>
  <c r="H2" i="14"/>
  <c r="F2" i="14"/>
  <c r="D2" i="14"/>
</calcChain>
</file>

<file path=xl/sharedStrings.xml><?xml version="1.0" encoding="utf-8"?>
<sst xmlns="http://schemas.openxmlformats.org/spreadsheetml/2006/main" count="18" uniqueCount="7">
  <si>
    <t>NOTITIES</t>
  </si>
  <si>
    <t>KALENDERINSTELLINGEN</t>
  </si>
  <si>
    <t>JAAR</t>
  </si>
  <si>
    <t>BEGIN VAN DE WEEK</t>
  </si>
  <si>
    <t>ZONDAG</t>
  </si>
  <si>
    <t>last day</t>
  </si>
  <si>
    <r>
      <t>- Chilling with the gang
- Finishing the planning 
- Show your idea's
- Brainstorming
- Which language
- Setting up our programming environment</t>
    </r>
    <r>
      <rPr>
        <sz val="11"/>
        <color theme="1" tint="0.24994659260841701"/>
        <rFont val="Sylfaen"/>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</si>
</sst>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
  </numFmts>
  <fonts count="14" x14ac:knownFonts="1">
    <font>
      <sz val="11"/>
      <color theme="1" tint="0.24994659260841701"/>
      <name val="Sylfaen"/>
      <family val="2"/>
      <scheme val="minor"/>
    </font>
    <font>
      <sz val="8"/>
      <name val="Arial"/>
      <family val="2"/>
    </font>
    <font>
      <sz val="10"/>
      <name val="Century Gothic"/>
      <family val="2"/>
    </font>
    <font>
      <b/>
      <sz val="11"/>
      <color theme="0"/>
      <name val="Sylfaen"/>
      <family val="2"/>
      <scheme val="minor"/>
    </font>
    <font>
      <b/>
      <sz val="14"/>
      <color theme="0"/>
      <name val="Sylfaen"/>
      <family val="2"/>
      <scheme val="minor"/>
    </font>
    <font>
      <sz val="35"/>
      <color theme="4"/>
      <name val="Sylfaen"/>
      <family val="2"/>
      <scheme val="minor"/>
    </font>
    <font>
      <sz val="12"/>
      <color theme="4" tint="-0.24994659260841701"/>
      <name val="Sylfaen"/>
      <family val="1"/>
      <scheme val="major"/>
    </font>
    <font>
      <sz val="11"/>
      <color theme="1" tint="0.34998626667073579"/>
      <name val="Sylfaen"/>
      <family val="2"/>
      <scheme val="minor"/>
    </font>
    <font>
      <sz val="11"/>
      <color theme="4" tint="-0.24994659260841701"/>
      <name val="Sylfaen"/>
      <family val="2"/>
      <scheme val="minor"/>
    </font>
    <font>
      <sz val="11"/>
      <color indexed="63"/>
      <name val="Sylfaen"/>
      <family val="2"/>
      <scheme val="minor"/>
    </font>
    <font>
      <sz val="11"/>
      <name val="Sylfaen"/>
      <family val="2"/>
      <scheme val="minor"/>
    </font>
    <font>
      <b/>
      <sz val="11"/>
      <color theme="1" tint="0.34998626667073579"/>
      <name val="Sylfaen"/>
      <family val="2"/>
      <scheme val="minor"/>
    </font>
    <font>
      <sz val="11"/>
      <color theme="1" tint="0.24994659260841701"/>
      <name val="Sylfaen"/>
      <family val="2"/>
      <scheme val="minor"/>
    </font>
    <font>
      <sz val="11"/>
      <color theme="1" tint="0.24994659260841701"/>
      <name val="Sylfaen"/>
      <family val="1"/>
      <scheme val="minor"/>
    </font>
  </fonts>
  <fills count="7">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2"/>
        <bgColor indexed="64"/>
      </patternFill>
    </fill>
  </fills>
  <borders count="4">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top/>
      <bottom style="medium">
        <color theme="4" tint="-0.24994659260841701"/>
      </bottom>
      <diagonal/>
    </border>
  </borders>
  <cellStyleXfs count="17">
    <xf numFmtId="0" fontId="0" fillId="0" borderId="0">
      <alignment vertical="top"/>
    </xf>
    <xf numFmtId="0" fontId="9" fillId="3" borderId="0" applyNumberFormat="0" applyBorder="0" applyAlignment="0" applyProtection="0"/>
    <xf numFmtId="0" fontId="8" fillId="0" borderId="3" applyNumberFormat="0" applyFill="0" applyProtection="0">
      <alignment horizontal="left" vertical="center" indent="1"/>
    </xf>
    <xf numFmtId="0" fontId="3" fillId="4" borderId="1" applyNumberFormat="0" applyAlignment="0" applyProtection="0"/>
    <xf numFmtId="0" fontId="4" fillId="5" borderId="2" applyNumberFormat="0" applyProtection="0">
      <alignment vertical="center"/>
    </xf>
    <xf numFmtId="0" fontId="5" fillId="0" borderId="0" applyFill="0" applyBorder="0" applyProtection="0">
      <alignment vertical="center"/>
    </xf>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11" fillId="6" borderId="0" applyBorder="0" applyProtection="0">
      <alignment horizontal="left" vertical="top" wrapText="1" indent="1"/>
    </xf>
    <xf numFmtId="168" fontId="7" fillId="0" borderId="0">
      <alignment horizontal="left" indent="1"/>
    </xf>
    <xf numFmtId="0" fontId="10" fillId="6" borderId="0" applyNumberFormat="0" applyFont="0" applyBorder="0" applyAlignment="0">
      <alignment horizontal="left" vertical="center" indent="1"/>
    </xf>
    <xf numFmtId="0" fontId="6" fillId="0" borderId="0">
      <alignment horizontal="left" indent="1"/>
    </xf>
    <xf numFmtId="0" fontId="8" fillId="0" borderId="0" applyFill="0" applyProtection="0"/>
    <xf numFmtId="0" fontId="12" fillId="0" borderId="0" applyFill="0" applyProtection="0"/>
  </cellStyleXfs>
  <cellXfs count="28">
    <xf numFmtId="0" fontId="0" fillId="0" borderId="0" xfId="0">
      <alignment vertical="top"/>
    </xf>
    <xf numFmtId="0" fontId="0" fillId="2" borderId="0" xfId="0" applyFill="1">
      <alignment vertical="top"/>
    </xf>
    <xf numFmtId="0" fontId="2" fillId="0" borderId="0" xfId="0" applyFont="1">
      <alignment vertical="top"/>
    </xf>
    <xf numFmtId="0" fontId="8" fillId="2" borderId="0" xfId="2" applyFill="1" applyBorder="1" applyAlignment="1">
      <alignment vertical="center"/>
    </xf>
    <xf numFmtId="0" fontId="5" fillId="0" borderId="0" xfId="5" applyFill="1" applyBorder="1" applyAlignment="1">
      <alignment horizontal="right" vertical="center"/>
    </xf>
    <xf numFmtId="0" fontId="0" fillId="0" borderId="0" xfId="0" applyAlignment="1">
      <alignment horizontal="left" indent="1"/>
    </xf>
    <xf numFmtId="0" fontId="0" fillId="2" borderId="0" xfId="0" applyFill="1" applyAlignment="1">
      <alignment horizontal="right"/>
    </xf>
    <xf numFmtId="0" fontId="5" fillId="2" borderId="0" xfId="5" applyFill="1" applyAlignment="1">
      <alignment horizontal="left" vertical="center"/>
    </xf>
    <xf numFmtId="168" fontId="7" fillId="0" borderId="0" xfId="12">
      <alignment horizontal="left" indent="1"/>
    </xf>
    <xf numFmtId="0" fontId="0" fillId="0" borderId="0" xfId="0" applyFont="1">
      <alignment vertical="top"/>
    </xf>
    <xf numFmtId="0" fontId="0" fillId="2" borderId="0" xfId="0" applyFont="1" applyFill="1" applyAlignment="1">
      <alignment horizontal="right"/>
    </xf>
    <xf numFmtId="168" fontId="7" fillId="6" borderId="0" xfId="13" applyNumberFormat="1" applyFont="1" applyAlignment="1">
      <alignment horizontal="left" wrapText="1" indent="1"/>
    </xf>
    <xf numFmtId="0" fontId="0" fillId="0" borderId="0" xfId="0">
      <alignment vertical="top"/>
    </xf>
    <xf numFmtId="0" fontId="8" fillId="0" borderId="3" xfId="2" applyFill="1">
      <alignment horizontal="left" vertical="center" indent="1"/>
    </xf>
    <xf numFmtId="0" fontId="6" fillId="0" borderId="0" xfId="14">
      <alignment horizontal="left" indent="1"/>
    </xf>
    <xf numFmtId="0" fontId="0" fillId="0" borderId="0" xfId="0">
      <alignment vertical="top"/>
    </xf>
    <xf numFmtId="168" fontId="7" fillId="6" borderId="0" xfId="13" applyNumberFormat="1" applyFont="1" applyAlignment="1">
      <alignment horizontal="left" indent="1"/>
    </xf>
    <xf numFmtId="0" fontId="5" fillId="2" borderId="0" xfId="5" applyFill="1" applyBorder="1" applyAlignment="1">
      <alignment horizontal="left" vertical="center"/>
    </xf>
    <xf numFmtId="0" fontId="0" fillId="0" borderId="0" xfId="0">
      <alignment vertical="top"/>
    </xf>
    <xf numFmtId="0" fontId="5" fillId="2" borderId="0" xfId="5" applyFill="1" applyBorder="1">
      <alignment vertical="center"/>
    </xf>
    <xf numFmtId="0" fontId="5" fillId="2" borderId="0" xfId="5" applyNumberFormat="1" applyFill="1" applyBorder="1" applyAlignment="1">
      <alignment horizontal="left" vertical="center"/>
    </xf>
    <xf numFmtId="168" fontId="0" fillId="0" borderId="0" xfId="0" applyNumberFormat="1">
      <alignment vertical="top"/>
    </xf>
    <xf numFmtId="0" fontId="8" fillId="2" borderId="0" xfId="15" applyFill="1"/>
    <xf numFmtId="0" fontId="12" fillId="0" borderId="0" xfId="16"/>
    <xf numFmtId="0" fontId="0" fillId="6" borderId="0" xfId="13" applyFont="1" applyAlignment="1">
      <alignment vertical="top"/>
    </xf>
    <xf numFmtId="0" fontId="11" fillId="6" borderId="0" xfId="11">
      <alignment horizontal="left" vertical="top" wrapText="1" indent="1"/>
    </xf>
    <xf numFmtId="0" fontId="0" fillId="6" borderId="0" xfId="13" applyFont="1" applyAlignment="1">
      <alignment vertical="top"/>
    </xf>
    <xf numFmtId="0" fontId="13" fillId="0" borderId="0" xfId="0" quotePrefix="1" applyFont="1" applyAlignment="1">
      <alignment vertical="top" wrapText="1"/>
    </xf>
  </cellXfs>
  <cellStyles count="17">
    <cellStyle name="40% - Accent1" xfId="1" builtinId="31" customBuiltin="1"/>
    <cellStyle name="Aaneengesloten" xfId="13"/>
    <cellStyle name="Accent1" xfId="3" builtinId="29" customBuiltin="1"/>
    <cellStyle name="Accent5" xfId="4" builtinId="45" customBuiltin="1"/>
    <cellStyle name="Dag" xfId="12"/>
    <cellStyle name="Invoer van instellingen" xfId="14"/>
    <cellStyle name="Komma" xfId="6" builtinId="3" customBuiltin="1"/>
    <cellStyle name="Komma [0]" xfId="7" builtinId="6" customBuiltin="1"/>
    <cellStyle name="Kop 1" xfId="2" builtinId="16" customBuiltin="1"/>
    <cellStyle name="Kop 2" xfId="15" builtinId="17" customBuiltin="1"/>
    <cellStyle name="Kop 3" xfId="16" builtinId="18" customBuiltin="1"/>
    <cellStyle name="Kop 4" xfId="11" builtinId="19" customBuiltin="1"/>
    <cellStyle name="Procent" xfId="10" builtinId="5" customBuiltin="1"/>
    <cellStyle name="Standaard" xfId="0" builtinId="0" customBuiltin="1"/>
    <cellStyle name="Titel" xfId="5" builtinId="15" customBuiltin="1"/>
    <cellStyle name="Valuta" xfId="8" builtinId="4" customBuiltin="1"/>
    <cellStyle name="Valuta [0]" xfId="9" builtinId="7" customBuiltin="1"/>
  </cellStyles>
  <dxfs count="24">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Global Calendar">
      <a:dk1>
        <a:sysClr val="windowText" lastClr="000000"/>
      </a:dk1>
      <a:lt1>
        <a:sysClr val="window" lastClr="FFFFFF"/>
      </a:lt1>
      <a:dk2>
        <a:srgbClr val="404040"/>
      </a:dk2>
      <a:lt2>
        <a:srgbClr val="F6F6F1"/>
      </a:lt2>
      <a:accent1>
        <a:srgbClr val="669933"/>
      </a:accent1>
      <a:accent2>
        <a:srgbClr val="E69216"/>
      </a:accent2>
      <a:accent3>
        <a:srgbClr val="609FC2"/>
      </a:accent3>
      <a:accent4>
        <a:srgbClr val="E6B819"/>
      </a:accent4>
      <a:accent5>
        <a:srgbClr val="DA695B"/>
      </a:accent5>
      <a:accent6>
        <a:srgbClr val="956895"/>
      </a:accent6>
      <a:hlink>
        <a:srgbClr val="609FC2"/>
      </a:hlink>
      <a:folHlink>
        <a:srgbClr val="956895"/>
      </a:folHlink>
    </a:clrScheme>
    <a:fontScheme name="Calendar">
      <a:majorFont>
        <a:latin typeface="Sylfaen"/>
        <a:ea typeface=""/>
        <a:cs typeface=""/>
      </a:majorFont>
      <a:minorFont>
        <a:latin typeface="Sylfaen"/>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499984740745262"/>
    <pageSetUpPr autoPageBreaks="0" fitToPage="1"/>
  </sheetPr>
  <dimension ref="A1:K14"/>
  <sheetViews>
    <sheetView showGridLines="0" topLeftCell="A7" zoomScaleNormal="100" workbookViewId="0">
      <selection activeCell="M11" sqref="M11"/>
    </sheetView>
  </sheetViews>
  <sheetFormatPr defaultColWidth="8.77734375" defaultRowHeight="14.4" x14ac:dyDescent="0.3"/>
  <cols>
    <col min="1" max="1" width="2.6640625" style="15" customWidth="1"/>
    <col min="2" max="2" width="18.21875" customWidth="1"/>
    <col min="3" max="8" width="17.6640625" customWidth="1"/>
    <col min="9" max="9" width="2.6640625" customWidth="1"/>
    <col min="10" max="10" width="24.44140625" bestFit="1" customWidth="1"/>
    <col min="11" max="11" width="13.6640625" customWidth="1"/>
  </cols>
  <sheetData>
    <row r="1" spans="1:11" s="1" customFormat="1" ht="59.4" customHeight="1" x14ac:dyDescent="0.3">
      <c r="A1" s="15"/>
      <c r="B1" s="19" t="str">
        <f ca="1">"Januari "&amp;CalenderYear</f>
        <v>Januari 2019</v>
      </c>
      <c r="C1" s="17"/>
      <c r="D1" s="20"/>
      <c r="E1" s="3"/>
      <c r="F1" s="3"/>
      <c r="G1" s="3"/>
      <c r="H1" s="7"/>
      <c r="J1" s="22" t="s">
        <v>1</v>
      </c>
      <c r="K1" s="12"/>
    </row>
    <row r="2" spans="1:11" s="2" customFormat="1" ht="21.75" customHeight="1" thickBot="1" x14ac:dyDescent="0.4">
      <c r="A2" s="15"/>
      <c r="B2" s="13" t="str">
        <f>WeekStart</f>
        <v>ZONDAG</v>
      </c>
      <c r="C2" s="13" t="str">
        <f t="shared" ref="C2:H2" ca="1" si="0">UPPER(TEXT(C3,"dddd"))</f>
        <v>MAANDAG</v>
      </c>
      <c r="D2" s="13" t="str">
        <f ca="1">UPPER(TEXT(D3,"dddd"))</f>
        <v>DINSDAG</v>
      </c>
      <c r="E2" s="13" t="str">
        <f t="shared" ca="1" si="0"/>
        <v>WOENSDAG</v>
      </c>
      <c r="F2" s="13" t="str">
        <f t="shared" ca="1" si="0"/>
        <v>DONDERDAG</v>
      </c>
      <c r="G2" s="13" t="str">
        <f t="shared" ca="1" si="0"/>
        <v>VRIJDAG</v>
      </c>
      <c r="H2" s="13" t="str">
        <f t="shared" ca="1" si="0"/>
        <v>ZATERDAG</v>
      </c>
      <c r="J2" s="23" t="s">
        <v>2</v>
      </c>
      <c r="K2" s="14">
        <f ca="1">YEAR(TODAY())</f>
        <v>2019</v>
      </c>
    </row>
    <row r="3" spans="1:11" s="5" customFormat="1" ht="19.5" customHeight="1" x14ac:dyDescent="0.35">
      <c r="A3" s="15"/>
      <c r="B3" s="8">
        <f t="array" aca="1" ref="B3:H3" ca="1">DaysAndWeeks+DATE(CalenderYear,1,1)-WEEKDAY(DATE(CalenderYear,1,1),(WeekStart="MAANDAG")+1)+1</f>
        <v>43464</v>
      </c>
      <c r="C3" s="8">
        <f ca="1"/>
        <v>43465</v>
      </c>
      <c r="D3" s="8">
        <f ca="1"/>
        <v>43466</v>
      </c>
      <c r="E3" s="8">
        <f ca="1"/>
        <v>43467</v>
      </c>
      <c r="F3" s="8">
        <f ca="1"/>
        <v>43468</v>
      </c>
      <c r="G3" s="8">
        <f ca="1"/>
        <v>43469</v>
      </c>
      <c r="H3" s="8">
        <f ca="1"/>
        <v>43470</v>
      </c>
      <c r="J3" s="23" t="s">
        <v>3</v>
      </c>
      <c r="K3" s="14" t="s">
        <v>4</v>
      </c>
    </row>
    <row r="4" spans="1:11" ht="57.9" customHeight="1" x14ac:dyDescent="0.3">
      <c r="B4" s="18"/>
      <c r="C4" s="18"/>
      <c r="D4" s="18"/>
      <c r="E4" s="18"/>
      <c r="F4" s="18"/>
      <c r="G4" s="18"/>
      <c r="H4" s="18"/>
      <c r="J4" s="21"/>
    </row>
    <row r="5" spans="1:11" s="5" customFormat="1" ht="19.5" customHeight="1" x14ac:dyDescent="0.3">
      <c r="A5" s="15"/>
      <c r="B5" s="11">
        <f t="array" aca="1" ref="B5:H5" ca="1">DaysAndWeeks+DATE(CalenderYear,1,1)-WEEKDAY(DATE(CalenderYear,1,1),(WeekStart="MAANDAG")+1)+8</f>
        <v>43471</v>
      </c>
      <c r="C5" s="11">
        <f ca="1"/>
        <v>43472</v>
      </c>
      <c r="D5" s="11">
        <f ca="1"/>
        <v>43473</v>
      </c>
      <c r="E5" s="11">
        <f ca="1"/>
        <v>43474</v>
      </c>
      <c r="F5" s="11">
        <f ca="1"/>
        <v>43475</v>
      </c>
      <c r="G5" s="11">
        <f ca="1"/>
        <v>43476</v>
      </c>
      <c r="H5" s="11">
        <f ca="1"/>
        <v>43477</v>
      </c>
    </row>
    <row r="6" spans="1:11" s="9" customFormat="1" ht="57.9" customHeight="1" x14ac:dyDescent="0.3">
      <c r="A6" s="15"/>
      <c r="B6" s="24"/>
      <c r="C6" s="24"/>
      <c r="D6" s="24"/>
      <c r="E6" s="24"/>
      <c r="F6" s="24"/>
      <c r="G6" s="24"/>
      <c r="H6" s="24"/>
      <c r="J6" s="10"/>
    </row>
    <row r="7" spans="1:11" s="5" customFormat="1" ht="19.5" customHeight="1" x14ac:dyDescent="0.3">
      <c r="A7" s="15"/>
      <c r="B7" s="8">
        <f t="array" aca="1" ref="B7:H7" ca="1">DaysAndWeeks+DATE(CalenderYear,1,1)-WEEKDAY(DATE(CalenderYear,1,1),(WeekStart="MAANDAG")+1)+15</f>
        <v>43478</v>
      </c>
      <c r="C7" s="8">
        <f ca="1"/>
        <v>43479</v>
      </c>
      <c r="D7" s="8">
        <f ca="1"/>
        <v>43480</v>
      </c>
      <c r="E7" s="8">
        <f ca="1"/>
        <v>43481</v>
      </c>
      <c r="F7" s="8">
        <f ca="1"/>
        <v>43482</v>
      </c>
      <c r="G7" s="8">
        <f ca="1"/>
        <v>43483</v>
      </c>
      <c r="H7" s="8">
        <f ca="1"/>
        <v>43484</v>
      </c>
      <c r="J7" s="6"/>
    </row>
    <row r="8" spans="1:11" s="9" customFormat="1" ht="57.9" customHeight="1" x14ac:dyDescent="0.3">
      <c r="A8" s="15"/>
      <c r="B8" s="18"/>
      <c r="C8" s="18"/>
      <c r="D8" s="18"/>
      <c r="E8" s="18"/>
      <c r="F8" s="18"/>
      <c r="G8" s="18"/>
      <c r="H8" s="18"/>
    </row>
    <row r="9" spans="1:11" s="5" customFormat="1" ht="19.5" customHeight="1" x14ac:dyDescent="0.3">
      <c r="A9" s="15"/>
      <c r="B9" s="11">
        <f t="array" aca="1" ref="B9:H9" ca="1">DaysAndWeeks+DATE(CalenderYear,1,1)-WEEKDAY(DATE(CalenderYear,1,1),(WeekStart="MAANDAG")+1)+22</f>
        <v>43485</v>
      </c>
      <c r="C9" s="11">
        <f ca="1"/>
        <v>43486</v>
      </c>
      <c r="D9" s="11">
        <f ca="1"/>
        <v>43487</v>
      </c>
      <c r="E9" s="11">
        <f ca="1"/>
        <v>43488</v>
      </c>
      <c r="F9" s="11">
        <f ca="1"/>
        <v>43489</v>
      </c>
      <c r="G9" s="11">
        <f ca="1"/>
        <v>43490</v>
      </c>
      <c r="H9" s="11">
        <f ca="1"/>
        <v>43491</v>
      </c>
    </row>
    <row r="10" spans="1:11" s="9" customFormat="1" ht="57.9" customHeight="1" x14ac:dyDescent="0.3">
      <c r="A10" s="15"/>
      <c r="B10" s="24"/>
      <c r="C10" s="24"/>
      <c r="D10" s="24"/>
      <c r="E10" s="24"/>
      <c r="F10" s="24"/>
      <c r="G10" s="24"/>
      <c r="H10" s="24"/>
    </row>
    <row r="11" spans="1:11" s="5" customFormat="1" ht="19.5" customHeight="1" x14ac:dyDescent="0.3">
      <c r="A11" s="15"/>
      <c r="B11" s="8">
        <f t="array" aca="1" ref="B11:H11" ca="1">DaysAndWeeks+DATE(CalenderYear,1,1)-WEEKDAY(DATE(CalenderYear,1,1),(WeekStart="MAANDAG")+1)+29</f>
        <v>43492</v>
      </c>
      <c r="C11" s="8">
        <f ca="1"/>
        <v>43493</v>
      </c>
      <c r="D11" s="8">
        <f ca="1"/>
        <v>43494</v>
      </c>
      <c r="E11" s="8">
        <f ca="1"/>
        <v>43495</v>
      </c>
      <c r="F11" s="8">
        <f ca="1"/>
        <v>43496</v>
      </c>
      <c r="G11" s="8">
        <f ca="1"/>
        <v>43497</v>
      </c>
      <c r="H11" s="8">
        <f ca="1"/>
        <v>43498</v>
      </c>
    </row>
    <row r="12" spans="1:11" s="9" customFormat="1" ht="57.9" customHeight="1" x14ac:dyDescent="0.3">
      <c r="A12" s="15"/>
      <c r="B12" s="18"/>
      <c r="C12" s="18"/>
      <c r="D12" s="18"/>
      <c r="E12" s="18"/>
      <c r="F12" s="18"/>
      <c r="G12" s="18"/>
      <c r="H12" s="18"/>
    </row>
    <row r="13" spans="1:11" s="5" customFormat="1" ht="19.5" customHeight="1" x14ac:dyDescent="0.3">
      <c r="A13" s="15"/>
      <c r="B13" s="11">
        <f t="array" aca="1" ref="B13:C13" ca="1">DaysAndWeeks+DATE(CalenderYear,1,1)-WEEKDAY(DATE(CalenderYear,1,1),(WeekStart="MAANDAG")+1)+36</f>
        <v>43499</v>
      </c>
      <c r="C13" s="11">
        <f ca="1"/>
        <v>43500</v>
      </c>
      <c r="D13" s="25" t="s">
        <v>0</v>
      </c>
      <c r="E13" s="26"/>
      <c r="F13" s="26"/>
      <c r="G13" s="26"/>
      <c r="H13" s="26"/>
    </row>
    <row r="14" spans="1:11" s="9" customFormat="1" ht="57.9" customHeight="1" x14ac:dyDescent="0.3">
      <c r="A14" s="15"/>
      <c r="B14" s="24"/>
      <c r="C14" s="24"/>
      <c r="D14" s="25"/>
      <c r="E14" s="26"/>
      <c r="F14" s="26"/>
      <c r="G14" s="26"/>
      <c r="H14" s="26"/>
    </row>
  </sheetData>
  <mergeCells count="2">
    <mergeCell ref="D13:D14"/>
    <mergeCell ref="E13:H14"/>
  </mergeCells>
  <phoneticPr fontId="1" type="noConversion"/>
  <conditionalFormatting sqref="B11:H11 B13:C13">
    <cfRule type="expression" dxfId="23" priority="24">
      <formula>AND(DAY(B11)&gt;=1,DAY(B11)&lt;=15)</formula>
    </cfRule>
  </conditionalFormatting>
  <conditionalFormatting sqref="B3:G3">
    <cfRule type="expression" dxfId="22" priority="23">
      <formula>DAY(B3)&gt;8</formula>
    </cfRule>
  </conditionalFormatting>
  <dataValidations count="14">
    <dataValidation type="list" errorStyle="warning" allowBlank="1" showInputMessage="1" showErrorMessage="1" error="Selecteer een dag in de lijst. Selecteer ANNULEREN en druk vervolgens op ALT+PIJL-OMLAAG om een dag in de vervolgkeuzelijst te kiezen" prompt="Selecteer de eerste dag van de week in deze cel. Druk op ALT+PIJL-OMLAAG om de vervolgkeuzelijst te openen en druk op ENTER om de eerste dag van de week te selecteren." sqref="K3">
      <formula1>"ZONDAG,MAANDAG"</formula1>
    </dataValidation>
    <dataValidation allowBlank="1" showInputMessage="1" showErrorMessage="1" prompt="Maak aangepaste agenda's van één maand in deze werkmap. Pas het jaar en de eerste dag van de week aan voor alle maanden met dit werkblad Januari. Elke maand staat op een apart werkblad" sqref="A1"/>
    <dataValidation allowBlank="1" showInputMessage="1" showErrorMessage="1" prompt="Het jaar in deze cel wordt automatisch bijgewerkt. Selecteer een ander jaar in cel K2 om het jaar te wijzigen" sqref="C1:D1"/>
    <dataValidation allowBlank="1" showInputMessage="1" showErrorMessage="1" prompt="Voer het jaar in en selecteer de eerste dag van de agenda in de cellen eronder. Deze cellen met kalenderinstellingen worden niet afgedrukt" sqref="J1"/>
    <dataValidation allowBlank="1" showInputMessage="1" showErrorMessage="1" prompt="Voer het jaar in de cel rechts in" sqref="J2"/>
    <dataValidation allowBlank="1" showInputMessage="1" showErrorMessage="1" prompt="Selecteer de eerste dag van de week in de cel rechts" sqref="J3"/>
    <dataValidation allowBlank="1" showInputMessage="1" showErrorMessage="1" prompt="Voer het jaar in deze cel in" sqref="K2"/>
    <dataValidation allowBlank="1" showInputMessage="1" showErrorMessage="1" prompt="Deze rij bevat de weekdagnamen voor deze agenda. Deze cel bevat de eerste dag van de week. Als u de eerste dag wilt wijzigen, voert u een nieuwe weekdag in cel K3 in" sqref="B2"/>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Het jaar in deze cel wordt automatisch bijgewerkt op basis van het jaar dat in cel K2 is ingevoerd. De onderstaande agenda heeft datums voor de vorige en volgende maand met een lettertype in een lichtere tint" sqref="B1"/>
    <dataValidation allowBlank="1" showInputMessage="1" showErrorMessage="1" prompt="Automatisch bepaalde weekdag" sqref="C2:H2"/>
    <dataValidation allowBlank="1" showInputMessage="1" showErrorMessage="1" prompt="Deze rij en rij 6, 8, 10, 12 en 14 zijn cellen voor het invoeren van dagnotities voor de kalenderdag in de cel erboven" sqref="B4"/>
    <dataValidation allowBlank="1" showInputMessage="1" showErrorMessage="1" prompt="Voer notities in deze cel in" sqref="E13:H14"/>
    <dataValidation allowBlank="1" showInputMessage="1" showErrorMessage="1" prompt="Voer notities in de cel rechts in" sqref="D13:D14"/>
  </dataValidations>
  <printOptions horizontalCentered="1" verticalCentered="1"/>
  <pageMargins left="0.7" right="0.7" top="0.75" bottom="0.75" header="0.3" footer="0.3"/>
  <pageSetup paperSize="9" orientation="landscape" r:id="rId1"/>
  <headerFooter differentFirst="1" alignWithMargins="0">
    <oddFooter>Page &amp;P of &amp;N</oddFooter>
  </headerFooter>
  <customProperties>
    <customPr name="SheetChanged" r:id="rId2"/>
  </customPropertie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249977111117893"/>
    <pageSetUpPr fitToPage="1"/>
  </sheetPr>
  <dimension ref="A1:H14"/>
  <sheetViews>
    <sheetView showGridLines="0" workbookViewId="0"/>
  </sheetViews>
  <sheetFormatPr defaultColWidth="8.77734375" defaultRowHeight="14.4" x14ac:dyDescent="0.3"/>
  <cols>
    <col min="1" max="1" width="2.6640625" style="15" customWidth="1"/>
    <col min="2" max="2" width="18.21875" customWidth="1"/>
    <col min="3" max="8" width="17.6640625" customWidth="1"/>
    <col min="9" max="9" width="2.6640625" customWidth="1"/>
    <col min="10" max="10" width="12" customWidth="1"/>
  </cols>
  <sheetData>
    <row r="1" spans="1:8" s="1" customFormat="1" ht="59.25" customHeight="1" x14ac:dyDescent="0.3">
      <c r="A1" s="15"/>
      <c r="B1" s="17" t="str">
        <f ca="1">"Februari "&amp;CalenderYear</f>
        <v>Februari 2019</v>
      </c>
      <c r="C1" s="17"/>
      <c r="D1" s="17"/>
      <c r="E1" s="3"/>
      <c r="F1" s="3"/>
      <c r="G1" s="3"/>
      <c r="H1" s="4"/>
    </row>
    <row r="2" spans="1:8" s="2" customFormat="1" ht="21.75" customHeight="1" thickBot="1" x14ac:dyDescent="0.35">
      <c r="A2" s="15"/>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s="5" customFormat="1" ht="19.5" customHeight="1" x14ac:dyDescent="0.3">
      <c r="A3" s="15"/>
      <c r="B3" s="8">
        <f t="array" aca="1" ref="B3:H3" ca="1">DaysAndWeeks+DATE(CalenderYear,2,1)-WEEKDAY(DATE(CalenderYear,2,1),(WeekStart="MAANDAG")+1)+1</f>
        <v>43492</v>
      </c>
      <c r="C3" s="8">
        <f ca="1"/>
        <v>43493</v>
      </c>
      <c r="D3" s="8">
        <f ca="1"/>
        <v>43494</v>
      </c>
      <c r="E3" s="8">
        <f ca="1"/>
        <v>43495</v>
      </c>
      <c r="F3" s="8">
        <f ca="1"/>
        <v>43496</v>
      </c>
      <c r="G3" s="8">
        <f ca="1"/>
        <v>43497</v>
      </c>
      <c r="H3" s="8">
        <f ca="1"/>
        <v>43498</v>
      </c>
    </row>
    <row r="4" spans="1:8" ht="57.9" customHeight="1" x14ac:dyDescent="0.3">
      <c r="B4" s="15"/>
      <c r="C4" s="15"/>
      <c r="D4" s="15"/>
      <c r="E4" s="15"/>
      <c r="F4" s="15"/>
      <c r="G4" s="15"/>
      <c r="H4" s="15"/>
    </row>
    <row r="5" spans="1:8" s="5" customFormat="1" ht="19.5" customHeight="1" x14ac:dyDescent="0.3">
      <c r="A5" s="15"/>
      <c r="B5" s="16">
        <f t="array" aca="1" ref="B5:H5" ca="1">DaysAndWeeks+DATE(CalenderYear,2,1)-WEEKDAY(DATE(CalenderYear,2,1),(WeekStart="MAANDAG")+1)+8</f>
        <v>43499</v>
      </c>
      <c r="C5" s="16">
        <f ca="1"/>
        <v>43500</v>
      </c>
      <c r="D5" s="16">
        <f ca="1"/>
        <v>43501</v>
      </c>
      <c r="E5" s="16">
        <f ca="1"/>
        <v>43502</v>
      </c>
      <c r="F5" s="16">
        <f ca="1"/>
        <v>43503</v>
      </c>
      <c r="G5" s="16">
        <f ca="1"/>
        <v>43504</v>
      </c>
      <c r="H5" s="16">
        <f ca="1"/>
        <v>43505</v>
      </c>
    </row>
    <row r="6" spans="1:8" ht="57.9" customHeight="1" x14ac:dyDescent="0.3">
      <c r="B6" s="24"/>
      <c r="C6" s="24"/>
      <c r="D6" s="24"/>
      <c r="E6" s="24"/>
      <c r="F6" s="24"/>
      <c r="G6" s="24"/>
      <c r="H6" s="24"/>
    </row>
    <row r="7" spans="1:8" s="5" customFormat="1" ht="19.5" customHeight="1" x14ac:dyDescent="0.3">
      <c r="A7" s="15"/>
      <c r="B7" s="8">
        <f t="array" aca="1" ref="B7:H7" ca="1">DaysAndWeeks+DATE(CalenderYear,2,1)-WEEKDAY(DATE(CalenderYear,2,1),(WeekStart="MAANDAG")+1)+15</f>
        <v>43506</v>
      </c>
      <c r="C7" s="8">
        <f ca="1"/>
        <v>43507</v>
      </c>
      <c r="D7" s="8">
        <f ca="1"/>
        <v>43508</v>
      </c>
      <c r="E7" s="8">
        <f ca="1"/>
        <v>43509</v>
      </c>
      <c r="F7" s="8">
        <f ca="1"/>
        <v>43510</v>
      </c>
      <c r="G7" s="8">
        <f ca="1"/>
        <v>43511</v>
      </c>
      <c r="H7" s="8">
        <f ca="1"/>
        <v>43512</v>
      </c>
    </row>
    <row r="8" spans="1:8" ht="57.9" customHeight="1" x14ac:dyDescent="0.3">
      <c r="B8" s="15"/>
      <c r="C8" s="15"/>
      <c r="D8" s="15"/>
      <c r="E8" s="15"/>
      <c r="F8" s="15"/>
      <c r="G8" s="15"/>
      <c r="H8" s="15"/>
    </row>
    <row r="9" spans="1:8" s="5" customFormat="1" ht="19.5" customHeight="1" x14ac:dyDescent="0.3">
      <c r="A9" s="15"/>
      <c r="B9" s="16">
        <f t="array" aca="1" ref="B9:H9" ca="1">DaysAndWeeks+DATE(CalenderYear,2,1)-WEEKDAY(DATE(CalenderYear,2,1),(WeekStart="MAANDAG")+1)+22</f>
        <v>43513</v>
      </c>
      <c r="C9" s="16">
        <f ca="1"/>
        <v>43514</v>
      </c>
      <c r="D9" s="16">
        <f ca="1"/>
        <v>43515</v>
      </c>
      <c r="E9" s="16">
        <f ca="1"/>
        <v>43516</v>
      </c>
      <c r="F9" s="16">
        <f ca="1"/>
        <v>43517</v>
      </c>
      <c r="G9" s="16">
        <f ca="1"/>
        <v>43518</v>
      </c>
      <c r="H9" s="16">
        <f ca="1"/>
        <v>43519</v>
      </c>
    </row>
    <row r="10" spans="1:8" ht="57.9" customHeight="1" x14ac:dyDescent="0.3">
      <c r="B10" s="24"/>
      <c r="C10" s="24"/>
      <c r="D10" s="24"/>
      <c r="E10" s="24"/>
      <c r="F10" s="24"/>
      <c r="G10" s="24"/>
      <c r="H10" s="24"/>
    </row>
    <row r="11" spans="1:8" s="5" customFormat="1" ht="19.5" customHeight="1" x14ac:dyDescent="0.3">
      <c r="A11" s="15"/>
      <c r="B11" s="8">
        <f t="array" aca="1" ref="B11:H11" ca="1">DaysAndWeeks+DATE(CalenderYear,2,1)-WEEKDAY(DATE(CalenderYear,2,1),(WeekStart="MAANDAG")+1)+29</f>
        <v>43520</v>
      </c>
      <c r="C11" s="8">
        <f ca="1"/>
        <v>43521</v>
      </c>
      <c r="D11" s="8">
        <f ca="1"/>
        <v>43522</v>
      </c>
      <c r="E11" s="8">
        <f ca="1"/>
        <v>43523</v>
      </c>
      <c r="F11" s="8">
        <f ca="1"/>
        <v>43524</v>
      </c>
      <c r="G11" s="8">
        <f ca="1"/>
        <v>43525</v>
      </c>
      <c r="H11" s="8">
        <f ca="1"/>
        <v>43526</v>
      </c>
    </row>
    <row r="12" spans="1:8" ht="57.9" customHeight="1" x14ac:dyDescent="0.3">
      <c r="B12" s="15"/>
      <c r="C12" s="15"/>
      <c r="D12" s="15"/>
      <c r="E12" s="15"/>
      <c r="F12" s="15"/>
      <c r="G12" s="15"/>
      <c r="H12" s="15"/>
    </row>
    <row r="13" spans="1:8" s="5" customFormat="1" ht="19.5" customHeight="1" x14ac:dyDescent="0.3">
      <c r="A13" s="15"/>
      <c r="B13" s="16">
        <f t="array" aca="1" ref="B13:C13" ca="1">DaysAndWeeks+DATE(CalenderYear,2,1)-WEEKDAY(DATE(CalenderYear,2,1),(WeekStart="MAANDAG")+1)+36</f>
        <v>43527</v>
      </c>
      <c r="C13" s="16">
        <f ca="1"/>
        <v>43528</v>
      </c>
      <c r="D13" s="25" t="s">
        <v>0</v>
      </c>
      <c r="E13" s="26"/>
      <c r="F13" s="26"/>
      <c r="G13" s="26"/>
      <c r="H13" s="26"/>
    </row>
    <row r="14" spans="1:8" ht="57.9" customHeight="1" x14ac:dyDescent="0.3">
      <c r="B14" s="24"/>
      <c r="C14" s="24"/>
      <c r="D14" s="25"/>
      <c r="E14" s="26"/>
      <c r="F14" s="26"/>
      <c r="G14" s="26"/>
      <c r="H14" s="26"/>
    </row>
  </sheetData>
  <mergeCells count="2">
    <mergeCell ref="D13:D14"/>
    <mergeCell ref="E13:H14"/>
  </mergeCells>
  <conditionalFormatting sqref="B11:H11 B13:C13">
    <cfRule type="expression" dxfId="21" priority="2">
      <formula>AND(DAY(B11)&gt;=1,DAY(B11)&lt;=15)</formula>
    </cfRule>
  </conditionalFormatting>
  <conditionalFormatting sqref="B3:G3">
    <cfRule type="expression" dxfId="20"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februari"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pageSetUpPr fitToPage="1"/>
  </sheetPr>
  <dimension ref="A1:H14"/>
  <sheetViews>
    <sheetView showGridLines="0" tabSelected="1" topLeftCell="B2" zoomScale="115" zoomScaleNormal="115" workbookViewId="0">
      <selection activeCell="D12" sqref="D12"/>
    </sheetView>
  </sheetViews>
  <sheetFormatPr defaultColWidth="8.77734375" defaultRowHeight="14.4" x14ac:dyDescent="0.3"/>
  <cols>
    <col min="1" max="1" width="2.6640625" customWidth="1"/>
    <col min="2" max="2" width="18.21875" customWidth="1"/>
    <col min="3" max="8" width="17.6640625" customWidth="1"/>
    <col min="9" max="9" width="2.6640625" customWidth="1"/>
    <col min="10" max="10" width="12" customWidth="1"/>
  </cols>
  <sheetData>
    <row r="1" spans="1:8" ht="59.25" customHeight="1" x14ac:dyDescent="0.3">
      <c r="A1" s="18"/>
      <c r="B1" s="17" t="str">
        <f ca="1">"Maart "&amp;CalenderYear</f>
        <v>Maart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DaysAndWeeks+DATE(CalenderYear,3,1)-WEEKDAY(DATE(CalenderYear,3,1),(WeekStart="MAANDAG")+1)+1</f>
        <v>43520</v>
      </c>
      <c r="C3" s="8">
        <f ca="1"/>
        <v>43521</v>
      </c>
      <c r="D3" s="8">
        <f ca="1"/>
        <v>43522</v>
      </c>
      <c r="E3" s="8">
        <f ca="1"/>
        <v>43523</v>
      </c>
      <c r="F3" s="8">
        <f ca="1"/>
        <v>43524</v>
      </c>
      <c r="G3" s="8">
        <f ca="1"/>
        <v>43525</v>
      </c>
      <c r="H3" s="8">
        <f ca="1"/>
        <v>43526</v>
      </c>
    </row>
    <row r="4" spans="1:8" ht="10.8" customHeight="1" x14ac:dyDescent="0.3">
      <c r="A4" s="18"/>
      <c r="B4" s="18"/>
      <c r="C4" s="18"/>
      <c r="D4" s="18"/>
      <c r="E4" s="18"/>
      <c r="F4" s="18"/>
      <c r="G4" s="18"/>
      <c r="H4" s="18"/>
    </row>
    <row r="5" spans="1:8" ht="21" customHeight="1" x14ac:dyDescent="0.3">
      <c r="A5" s="18"/>
      <c r="B5" s="16">
        <f t="array" aca="1" ref="B5:H5" ca="1">DaysAndWeeks+DATE(CalenderYear,3,1)-WEEKDAY(DATE(CalenderYear,3,1),(WeekStart="MAANDAG")+1)+8</f>
        <v>43527</v>
      </c>
      <c r="C5" s="16">
        <f ca="1"/>
        <v>43528</v>
      </c>
      <c r="D5" s="16">
        <f ca="1"/>
        <v>43529</v>
      </c>
      <c r="E5" s="16">
        <f ca="1"/>
        <v>43530</v>
      </c>
      <c r="F5" s="16">
        <f ca="1"/>
        <v>43531</v>
      </c>
      <c r="G5" s="16">
        <f ca="1"/>
        <v>43532</v>
      </c>
      <c r="H5" s="16">
        <f ca="1"/>
        <v>43533</v>
      </c>
    </row>
    <row r="6" spans="1:8" ht="10.8" customHeight="1" x14ac:dyDescent="0.3">
      <c r="A6" s="18"/>
      <c r="B6" s="24"/>
      <c r="C6" s="24"/>
      <c r="D6" s="24"/>
      <c r="E6" s="24"/>
      <c r="F6" s="24"/>
      <c r="G6" s="24"/>
      <c r="H6" s="24"/>
    </row>
    <row r="7" spans="1:8" ht="13.2" customHeight="1" x14ac:dyDescent="0.3">
      <c r="A7" s="18"/>
      <c r="B7" s="8">
        <f t="array" aca="1" ref="B7:H7" ca="1">DaysAndWeeks+DATE(CalenderYear,3,1)-WEEKDAY(DATE(CalenderYear,3,1),(WeekStart="MAANDAG")+1)+15</f>
        <v>43534</v>
      </c>
      <c r="C7" s="8">
        <f ca="1"/>
        <v>43535</v>
      </c>
      <c r="D7" s="8">
        <f ca="1"/>
        <v>43536</v>
      </c>
      <c r="E7" s="8">
        <f ca="1"/>
        <v>43537</v>
      </c>
      <c r="F7" s="8">
        <f ca="1"/>
        <v>43538</v>
      </c>
      <c r="G7" s="8">
        <f ca="1"/>
        <v>43539</v>
      </c>
      <c r="H7" s="8">
        <f ca="1"/>
        <v>43540</v>
      </c>
    </row>
    <row r="8" spans="1:8" ht="9.6" customHeight="1" x14ac:dyDescent="0.3">
      <c r="A8" s="18"/>
      <c r="B8" s="18"/>
      <c r="C8" s="18"/>
      <c r="D8" s="18"/>
      <c r="E8" s="18"/>
      <c r="F8" s="18"/>
      <c r="G8" s="18"/>
      <c r="H8" s="18"/>
    </row>
    <row r="9" spans="1:8" ht="17.399999999999999" customHeight="1" x14ac:dyDescent="0.3">
      <c r="A9" s="18"/>
      <c r="B9" s="16">
        <f t="array" aca="1" ref="B9:H9" ca="1">DaysAndWeeks+DATE(CalenderYear,3,1)-WEEKDAY(DATE(CalenderYear,3,1),(WeekStart="MAANDAG")+1)+22</f>
        <v>43541</v>
      </c>
      <c r="C9" s="16">
        <f ca="1"/>
        <v>43542</v>
      </c>
      <c r="D9" s="16">
        <f ca="1"/>
        <v>43543</v>
      </c>
      <c r="E9" s="16">
        <f ca="1"/>
        <v>43544</v>
      </c>
      <c r="F9" s="16">
        <f ca="1"/>
        <v>43545</v>
      </c>
      <c r="G9" s="16">
        <f ca="1"/>
        <v>43546</v>
      </c>
      <c r="H9" s="16">
        <f ca="1"/>
        <v>43547</v>
      </c>
    </row>
    <row r="10" spans="1:8" ht="15.6" customHeight="1" x14ac:dyDescent="0.3">
      <c r="A10" s="18"/>
      <c r="B10" s="24"/>
      <c r="C10" s="24"/>
      <c r="D10" s="24"/>
      <c r="E10" s="24"/>
      <c r="F10" s="24"/>
      <c r="G10" s="24"/>
      <c r="H10" s="24"/>
    </row>
    <row r="11" spans="1:8" ht="19.5" customHeight="1" x14ac:dyDescent="0.3">
      <c r="A11" s="18"/>
      <c r="B11" s="8">
        <f t="array" aca="1" ref="B11:H11" ca="1">DaysAndWeeks+DATE(CalenderYear,3,1)-WEEKDAY(DATE(CalenderYear,3,1),(WeekStart="MAANDAG")+1)+29</f>
        <v>43548</v>
      </c>
      <c r="C11" s="8">
        <f ca="1"/>
        <v>43549</v>
      </c>
      <c r="D11" s="8">
        <f ca="1"/>
        <v>43550</v>
      </c>
      <c r="E11" s="8">
        <f ca="1"/>
        <v>43551</v>
      </c>
      <c r="F11" s="8">
        <f ca="1"/>
        <v>43552</v>
      </c>
      <c r="G11" s="8">
        <f ca="1"/>
        <v>43553</v>
      </c>
      <c r="H11" s="8">
        <f ca="1"/>
        <v>43554</v>
      </c>
    </row>
    <row r="12" spans="1:8" ht="166.8" customHeight="1" x14ac:dyDescent="0.3">
      <c r="A12" s="18"/>
      <c r="B12" s="18"/>
      <c r="C12" s="27" t="s">
        <v>6</v>
      </c>
      <c r="D12" s="18"/>
      <c r="E12" s="18"/>
      <c r="F12" s="18"/>
      <c r="G12" s="18"/>
      <c r="H12" s="18"/>
    </row>
    <row r="13" spans="1:8" ht="19.5" customHeight="1" x14ac:dyDescent="0.3">
      <c r="A13" s="18"/>
      <c r="B13" s="16">
        <f t="array" aca="1" ref="B13:C13" ca="1">DaysAndWeeks+DATE(CalenderYear,3,1)-WEEKDAY(DATE(CalenderYear,3,1),(WeekStart="MAANDAG")+1)+36</f>
        <v>43555</v>
      </c>
      <c r="C13" s="16">
        <f ca="1"/>
        <v>43556</v>
      </c>
      <c r="D13" s="25" t="s">
        <v>0</v>
      </c>
      <c r="E13" s="26"/>
      <c r="F13" s="26"/>
      <c r="G13" s="26"/>
      <c r="H13" s="26"/>
    </row>
    <row r="14" spans="1:8" ht="66" customHeight="1" x14ac:dyDescent="0.3">
      <c r="A14" s="18"/>
      <c r="B14" s="24"/>
      <c r="C14" s="24"/>
      <c r="D14" s="25"/>
      <c r="E14" s="26"/>
      <c r="F14" s="26"/>
      <c r="G14" s="26"/>
      <c r="H14" s="26"/>
    </row>
  </sheetData>
  <mergeCells count="2">
    <mergeCell ref="D13:D14"/>
    <mergeCell ref="E13:H14"/>
  </mergeCells>
  <conditionalFormatting sqref="B11:H11 B13:C13">
    <cfRule type="expression" dxfId="19" priority="2">
      <formula>AND(DAY(B11)&gt;=1,DAY(B11)&lt;=15)</formula>
    </cfRule>
  </conditionalFormatting>
  <conditionalFormatting sqref="B3:G3">
    <cfRule type="expression" dxfId="18" priority="1">
      <formula>DAY(B3)&gt;8</formula>
    </cfRule>
  </conditionalFormatting>
  <dataValidations count="9">
    <dataValidation allowBlank="1" showInputMessage="1" showErrorMessage="1" prompt="Deze rij en rij 6, 8, 10, 12 en 14 zijn cellen voor het invoeren van dagnotities voor de kalenderdag in de cel erboven" sqref="B4"/>
    <dataValidation allowBlank="1" showInputMessage="1" showErrorMessage="1" prompt="Voer notities in deze cel in" sqref="E13:H14"/>
    <dataValidation allowBlank="1" showInputMessage="1" showErrorMessage="1" prompt="Voer notities in de cel rechts in" sqref="D13:D14"/>
    <dataValidation allowBlank="1" showInputMessage="1" showErrorMessage="1" prompt="Maandkalender maart" sqref="A1"/>
    <dataValidation allowBlank="1" showInputMessage="1" showErrorMessage="1" prompt="Het jaar in deze cel wordt automatisch bijgewerkt. Selecteer een ander jaar in cel K2 om het jaar te wijzigen" sqref="C1:D1"/>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Automatisch bepaalde weekdag" sqref="C2:H2"/>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0.39997558519241921"/>
    <pageSetUpPr fitToPage="1"/>
  </sheetPr>
  <dimension ref="A1:H14"/>
  <sheetViews>
    <sheetView showGridLines="0" workbookViewId="0">
      <selection activeCell="B4" sqref="B4"/>
    </sheetView>
  </sheetViews>
  <sheetFormatPr defaultColWidth="8.77734375" defaultRowHeight="14.4" x14ac:dyDescent="0.3"/>
  <cols>
    <col min="1" max="1" width="2.6640625" customWidth="1"/>
    <col min="2" max="2" width="18.21875" customWidth="1"/>
    <col min="3" max="8" width="17.6640625" customWidth="1"/>
    <col min="9" max="9" width="2.6640625" customWidth="1"/>
    <col min="10" max="10" width="12" customWidth="1"/>
  </cols>
  <sheetData>
    <row r="1" spans="1:8" ht="59.25" customHeight="1" x14ac:dyDescent="0.3">
      <c r="A1" s="18"/>
      <c r="B1" s="17" t="str">
        <f ca="1">"April "&amp;CalenderYear</f>
        <v>April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DaysAndWeeks+DATE(CalenderYear,4,1)-WEEKDAY(DATE(CalenderYear,4,1),(WeekStart="MAANDAG")+1)+1</f>
        <v>43555</v>
      </c>
      <c r="C3" s="8">
        <f ca="1"/>
        <v>43556</v>
      </c>
      <c r="D3" s="8">
        <f ca="1"/>
        <v>43557</v>
      </c>
      <c r="E3" s="8">
        <f ca="1"/>
        <v>43558</v>
      </c>
      <c r="F3" s="8">
        <f ca="1"/>
        <v>43559</v>
      </c>
      <c r="G3" s="8">
        <f ca="1"/>
        <v>43560</v>
      </c>
      <c r="H3" s="8">
        <f ca="1"/>
        <v>43561</v>
      </c>
    </row>
    <row r="4" spans="1:8" ht="57.9" customHeight="1" x14ac:dyDescent="0.3">
      <c r="A4" s="18"/>
      <c r="B4" s="18"/>
      <c r="C4" s="18"/>
      <c r="D4" s="18"/>
      <c r="E4" s="18"/>
      <c r="F4" s="18"/>
      <c r="G4" s="18" t="s">
        <v>5</v>
      </c>
      <c r="H4" s="18"/>
    </row>
    <row r="5" spans="1:8" ht="19.5" customHeight="1" x14ac:dyDescent="0.3">
      <c r="A5" s="18"/>
      <c r="B5" s="16">
        <f t="array" aca="1" ref="B5:H5" ca="1">DaysAndWeeks+DATE(CalenderYear,4,1)-WEEKDAY(DATE(CalenderYear,4,1),(WeekStart="MAANDAG")+1)+8</f>
        <v>43562</v>
      </c>
      <c r="C5" s="16">
        <f ca="1"/>
        <v>43563</v>
      </c>
      <c r="D5" s="16">
        <f ca="1"/>
        <v>43564</v>
      </c>
      <c r="E5" s="16">
        <f ca="1"/>
        <v>43565</v>
      </c>
      <c r="F5" s="16">
        <f ca="1"/>
        <v>43566</v>
      </c>
      <c r="G5" s="16">
        <f ca="1"/>
        <v>43567</v>
      </c>
      <c r="H5" s="16">
        <f ca="1"/>
        <v>43568</v>
      </c>
    </row>
    <row r="6" spans="1:8" ht="57.9" customHeight="1" x14ac:dyDescent="0.3">
      <c r="A6" s="18"/>
      <c r="B6" s="24"/>
      <c r="C6" s="24"/>
      <c r="D6" s="24"/>
      <c r="E6" s="24"/>
      <c r="F6" s="24"/>
      <c r="G6" s="24"/>
      <c r="H6" s="24"/>
    </row>
    <row r="7" spans="1:8" ht="19.5" customHeight="1" x14ac:dyDescent="0.3">
      <c r="A7" s="18"/>
      <c r="B7" s="8">
        <f t="array" aca="1" ref="B7:H7" ca="1">DaysAndWeeks+DATE(CalenderYear,4,1)-WEEKDAY(DATE(CalenderYear,4,1),(WeekStart="MAANDAG")+1)+15</f>
        <v>43569</v>
      </c>
      <c r="C7" s="8">
        <f ca="1"/>
        <v>43570</v>
      </c>
      <c r="D7" s="8">
        <f ca="1"/>
        <v>43571</v>
      </c>
      <c r="E7" s="8">
        <f ca="1"/>
        <v>43572</v>
      </c>
      <c r="F7" s="8">
        <f ca="1"/>
        <v>43573</v>
      </c>
      <c r="G7" s="8">
        <f ca="1"/>
        <v>43574</v>
      </c>
      <c r="H7" s="8">
        <f ca="1"/>
        <v>43575</v>
      </c>
    </row>
    <row r="8" spans="1:8" ht="57.9" customHeight="1" x14ac:dyDescent="0.3">
      <c r="A8" s="18"/>
      <c r="B8" s="18"/>
      <c r="C8" s="18"/>
      <c r="D8" s="18"/>
      <c r="E8" s="18"/>
      <c r="F8" s="18"/>
      <c r="G8" s="18"/>
      <c r="H8" s="18"/>
    </row>
    <row r="9" spans="1:8" ht="19.5" customHeight="1" x14ac:dyDescent="0.3">
      <c r="A9" s="18"/>
      <c r="B9" s="16">
        <f t="array" aca="1" ref="B9:H9" ca="1">DaysAndWeeks+DATE(CalenderYear,4,1)-WEEKDAY(DATE(CalenderYear,4,1),(WeekStart="MAANDAG")+1)+22</f>
        <v>43576</v>
      </c>
      <c r="C9" s="16">
        <f ca="1"/>
        <v>43577</v>
      </c>
      <c r="D9" s="16">
        <f ca="1"/>
        <v>43578</v>
      </c>
      <c r="E9" s="16">
        <f ca="1"/>
        <v>43579</v>
      </c>
      <c r="F9" s="16">
        <f ca="1"/>
        <v>43580</v>
      </c>
      <c r="G9" s="16">
        <f ca="1"/>
        <v>43581</v>
      </c>
      <c r="H9" s="16">
        <f ca="1"/>
        <v>43582</v>
      </c>
    </row>
    <row r="10" spans="1:8" ht="57.9" customHeight="1" x14ac:dyDescent="0.3">
      <c r="A10" s="18"/>
      <c r="B10" s="24"/>
      <c r="C10" s="24"/>
      <c r="D10" s="24"/>
      <c r="E10" s="24"/>
      <c r="F10" s="24"/>
      <c r="G10" s="24"/>
      <c r="H10" s="24"/>
    </row>
    <row r="11" spans="1:8" ht="19.5" customHeight="1" x14ac:dyDescent="0.3">
      <c r="A11" s="18"/>
      <c r="B11" s="8">
        <f t="array" aca="1" ref="B11:H11" ca="1">DaysAndWeeks+DATE(CalenderYear,4,1)-WEEKDAY(DATE(CalenderYear,4,1),(WeekStart="MAANDAG")+1)+29</f>
        <v>43583</v>
      </c>
      <c r="C11" s="8">
        <f ca="1"/>
        <v>43584</v>
      </c>
      <c r="D11" s="8">
        <f ca="1"/>
        <v>43585</v>
      </c>
      <c r="E11" s="8">
        <f ca="1"/>
        <v>43586</v>
      </c>
      <c r="F11" s="8">
        <f ca="1"/>
        <v>43587</v>
      </c>
      <c r="G11" s="8">
        <f ca="1"/>
        <v>43588</v>
      </c>
      <c r="H11" s="8">
        <f ca="1"/>
        <v>43589</v>
      </c>
    </row>
    <row r="12" spans="1:8" ht="57.9" customHeight="1" x14ac:dyDescent="0.3">
      <c r="A12" s="18"/>
      <c r="B12" s="18"/>
      <c r="C12" s="18"/>
      <c r="D12" s="18"/>
      <c r="E12" s="18"/>
      <c r="F12" s="18"/>
      <c r="G12" s="18"/>
      <c r="H12" s="18"/>
    </row>
    <row r="13" spans="1:8" ht="19.5" customHeight="1" x14ac:dyDescent="0.3">
      <c r="A13" s="18"/>
      <c r="B13" s="16">
        <f t="array" aca="1" ref="B13:C13" ca="1">DaysAndWeeks+DATE(CalenderYear,4,1)-WEEKDAY(DATE(CalenderYear,4,1),(WeekStart="MAANDAG")+1)+36</f>
        <v>43590</v>
      </c>
      <c r="C13" s="16">
        <f ca="1"/>
        <v>43591</v>
      </c>
      <c r="D13" s="25" t="s">
        <v>0</v>
      </c>
      <c r="E13" s="26"/>
      <c r="F13" s="26"/>
      <c r="G13" s="26"/>
      <c r="H13" s="26"/>
    </row>
    <row r="14" spans="1:8" ht="57.9" customHeight="1" x14ac:dyDescent="0.3">
      <c r="A14" s="18"/>
      <c r="B14" s="24"/>
      <c r="C14" s="24"/>
      <c r="D14" s="25"/>
      <c r="E14" s="26"/>
      <c r="F14" s="26"/>
      <c r="G14" s="26"/>
      <c r="H14" s="26"/>
    </row>
  </sheetData>
  <mergeCells count="2">
    <mergeCell ref="D13:D14"/>
    <mergeCell ref="E13:H14"/>
  </mergeCells>
  <conditionalFormatting sqref="B11:H11 B13:C13">
    <cfRule type="expression" dxfId="17" priority="2">
      <formula>AND(DAY(B11)&gt;=1,DAY(B11)&lt;=15)</formula>
    </cfRule>
  </conditionalFormatting>
  <conditionalFormatting sqref="B3:G3">
    <cfRule type="expression" dxfId="16"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april"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0.59999389629810485"/>
    <pageSetUpPr fitToPage="1"/>
  </sheetPr>
  <dimension ref="A1:H14"/>
  <sheetViews>
    <sheetView showGridLines="0" workbookViewId="0"/>
  </sheetViews>
  <sheetFormatPr defaultColWidth="8.77734375" defaultRowHeight="14.4" x14ac:dyDescent="0.3"/>
  <cols>
    <col min="1" max="1" width="2.6640625" customWidth="1"/>
    <col min="2" max="2" width="18.21875" customWidth="1"/>
    <col min="3" max="8" width="17.6640625" customWidth="1"/>
    <col min="9" max="9" width="2.6640625" customWidth="1"/>
    <col min="10" max="10" width="12" customWidth="1"/>
  </cols>
  <sheetData>
    <row r="1" spans="1:8" ht="59.25" customHeight="1" x14ac:dyDescent="0.3">
      <c r="A1" s="18"/>
      <c r="B1" s="17" t="str">
        <f ca="1">"Mei "&amp;CalenderYear</f>
        <v>Mei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DaysAndWeeks+DATE(CalenderYear,5,1)-WEEKDAY(DATE(CalenderYear,5,1),(WeekStart="MAANDAG")+1)+1</f>
        <v>43583</v>
      </c>
      <c r="C3" s="8">
        <f ca="1"/>
        <v>43584</v>
      </c>
      <c r="D3" s="8">
        <f ca="1"/>
        <v>43585</v>
      </c>
      <c r="E3" s="8">
        <f ca="1"/>
        <v>43586</v>
      </c>
      <c r="F3" s="8">
        <f ca="1"/>
        <v>43587</v>
      </c>
      <c r="G3" s="8">
        <f ca="1"/>
        <v>43588</v>
      </c>
      <c r="H3" s="8">
        <f ca="1"/>
        <v>43589</v>
      </c>
    </row>
    <row r="4" spans="1:8" ht="57.9" customHeight="1" x14ac:dyDescent="0.3">
      <c r="A4" s="18"/>
      <c r="B4" s="18"/>
      <c r="C4" s="18"/>
      <c r="D4" s="18"/>
      <c r="E4" s="18"/>
      <c r="F4" s="18"/>
      <c r="G4" s="18"/>
      <c r="H4" s="18"/>
    </row>
    <row r="5" spans="1:8" ht="19.5" customHeight="1" x14ac:dyDescent="0.3">
      <c r="A5" s="18"/>
      <c r="B5" s="16">
        <f t="array" aca="1" ref="B5:H5" ca="1">DaysAndWeeks+DATE(CalenderYear,5,1)-WEEKDAY(DATE(CalenderYear,5,1),(WeekStart="MAANDAG")+1)+8</f>
        <v>43590</v>
      </c>
      <c r="C5" s="16">
        <f ca="1"/>
        <v>43591</v>
      </c>
      <c r="D5" s="16">
        <f ca="1"/>
        <v>43592</v>
      </c>
      <c r="E5" s="16">
        <f ca="1"/>
        <v>43593</v>
      </c>
      <c r="F5" s="16">
        <f ca="1"/>
        <v>43594</v>
      </c>
      <c r="G5" s="16">
        <f ca="1"/>
        <v>43595</v>
      </c>
      <c r="H5" s="16">
        <f ca="1"/>
        <v>43596</v>
      </c>
    </row>
    <row r="6" spans="1:8" ht="57.9" customHeight="1" x14ac:dyDescent="0.3">
      <c r="A6" s="18"/>
      <c r="B6" s="24"/>
      <c r="C6" s="24"/>
      <c r="D6" s="24"/>
      <c r="E6" s="24"/>
      <c r="F6" s="24"/>
      <c r="G6" s="24"/>
      <c r="H6" s="24"/>
    </row>
    <row r="7" spans="1:8" ht="19.5" customHeight="1" x14ac:dyDescent="0.3">
      <c r="A7" s="18"/>
      <c r="B7" s="8">
        <f t="array" aca="1" ref="B7:H7" ca="1">DaysAndWeeks+DATE(CalenderYear,5,1)-WEEKDAY(DATE(CalenderYear,5,1),(WeekStart="MAANDAG")+1)+15</f>
        <v>43597</v>
      </c>
      <c r="C7" s="8">
        <f ca="1"/>
        <v>43598</v>
      </c>
      <c r="D7" s="8">
        <f ca="1"/>
        <v>43599</v>
      </c>
      <c r="E7" s="8">
        <f ca="1"/>
        <v>43600</v>
      </c>
      <c r="F7" s="8">
        <f ca="1"/>
        <v>43601</v>
      </c>
      <c r="G7" s="8">
        <f ca="1"/>
        <v>43602</v>
      </c>
      <c r="H7" s="8">
        <f ca="1"/>
        <v>43603</v>
      </c>
    </row>
    <row r="8" spans="1:8" ht="57.9" customHeight="1" x14ac:dyDescent="0.3">
      <c r="A8" s="18"/>
      <c r="B8" s="18"/>
      <c r="C8" s="18"/>
      <c r="D8" s="18"/>
      <c r="E8" s="18"/>
      <c r="F8" s="18"/>
      <c r="G8" s="18"/>
      <c r="H8" s="18"/>
    </row>
    <row r="9" spans="1:8" ht="19.5" customHeight="1" x14ac:dyDescent="0.3">
      <c r="A9" s="18"/>
      <c r="B9" s="16">
        <f t="array" aca="1" ref="B9:H9" ca="1">DaysAndWeeks+DATE(CalenderYear,5,1)-WEEKDAY(DATE(CalenderYear,5,1),(WeekStart="MAANDAG")+1)+22</f>
        <v>43604</v>
      </c>
      <c r="C9" s="16">
        <f ca="1"/>
        <v>43605</v>
      </c>
      <c r="D9" s="16">
        <f ca="1"/>
        <v>43606</v>
      </c>
      <c r="E9" s="16">
        <f ca="1"/>
        <v>43607</v>
      </c>
      <c r="F9" s="16">
        <f ca="1"/>
        <v>43608</v>
      </c>
      <c r="G9" s="16">
        <f ca="1"/>
        <v>43609</v>
      </c>
      <c r="H9" s="16">
        <f ca="1"/>
        <v>43610</v>
      </c>
    </row>
    <row r="10" spans="1:8" ht="57.9" customHeight="1" x14ac:dyDescent="0.3">
      <c r="A10" s="18"/>
      <c r="B10" s="24"/>
      <c r="C10" s="24"/>
      <c r="D10" s="24"/>
      <c r="E10" s="24"/>
      <c r="F10" s="24"/>
      <c r="G10" s="24"/>
      <c r="H10" s="24"/>
    </row>
    <row r="11" spans="1:8" ht="19.5" customHeight="1" x14ac:dyDescent="0.3">
      <c r="A11" s="18"/>
      <c r="B11" s="8">
        <f t="array" aca="1" ref="B11:H11" ca="1">DaysAndWeeks+DATE(CalenderYear,5,1)-WEEKDAY(DATE(CalenderYear,5,1),(WeekStart="MAANDAG")+1)+29</f>
        <v>43611</v>
      </c>
      <c r="C11" s="8">
        <f ca="1"/>
        <v>43612</v>
      </c>
      <c r="D11" s="8">
        <f ca="1"/>
        <v>43613</v>
      </c>
      <c r="E11" s="8">
        <f ca="1"/>
        <v>43614</v>
      </c>
      <c r="F11" s="8">
        <f ca="1"/>
        <v>43615</v>
      </c>
      <c r="G11" s="8">
        <f ca="1"/>
        <v>43616</v>
      </c>
      <c r="H11" s="8">
        <f ca="1"/>
        <v>43617</v>
      </c>
    </row>
    <row r="12" spans="1:8" ht="57.9" customHeight="1" x14ac:dyDescent="0.3">
      <c r="A12" s="18"/>
      <c r="B12" s="18"/>
      <c r="C12" s="18"/>
      <c r="D12" s="18"/>
      <c r="E12" s="18"/>
      <c r="F12" s="18"/>
      <c r="G12" s="18"/>
      <c r="H12" s="18"/>
    </row>
    <row r="13" spans="1:8" ht="19.5" customHeight="1" x14ac:dyDescent="0.3">
      <c r="A13" s="18"/>
      <c r="B13" s="16">
        <f t="array" aca="1" ref="B13:C13" ca="1">DaysAndWeeks+DATE(CalenderYear,5,1)-WEEKDAY(DATE(CalenderYear,5,1),(WeekStart="MAANDAG")+1)+36</f>
        <v>43618</v>
      </c>
      <c r="C13" s="16">
        <f ca="1"/>
        <v>43619</v>
      </c>
      <c r="D13" s="25" t="s">
        <v>0</v>
      </c>
      <c r="E13" s="26"/>
      <c r="F13" s="26"/>
      <c r="G13" s="26"/>
      <c r="H13" s="26"/>
    </row>
    <row r="14" spans="1:8" ht="57.9" customHeight="1" x14ac:dyDescent="0.3">
      <c r="A14" s="18"/>
      <c r="B14" s="24"/>
      <c r="C14" s="24"/>
      <c r="D14" s="25"/>
      <c r="E14" s="26"/>
      <c r="F14" s="26"/>
      <c r="G14" s="26"/>
      <c r="H14" s="26"/>
    </row>
  </sheetData>
  <mergeCells count="2">
    <mergeCell ref="D13:D14"/>
    <mergeCell ref="E13:H14"/>
  </mergeCells>
  <conditionalFormatting sqref="B11:H11 B13:C13">
    <cfRule type="expression" dxfId="15" priority="2">
      <formula>AND(DAY(B11)&gt;=1,DAY(B11)&lt;=15)</formula>
    </cfRule>
  </conditionalFormatting>
  <conditionalFormatting sqref="B3:G3">
    <cfRule type="expression" dxfId="14"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mei"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tint="0.79998168889431442"/>
    <pageSetUpPr fitToPage="1"/>
  </sheetPr>
  <dimension ref="A1:H14"/>
  <sheetViews>
    <sheetView showGridLines="0" workbookViewId="0"/>
  </sheetViews>
  <sheetFormatPr defaultColWidth="8.77734375" defaultRowHeight="14.4" x14ac:dyDescent="0.3"/>
  <cols>
    <col min="1" max="1" width="2.6640625" customWidth="1"/>
    <col min="2" max="2" width="18.21875" customWidth="1"/>
    <col min="3" max="8" width="17.6640625" customWidth="1"/>
    <col min="9" max="9" width="2.6640625" customWidth="1"/>
    <col min="10" max="10" width="12" customWidth="1"/>
  </cols>
  <sheetData>
    <row r="1" spans="1:8" ht="59.25" customHeight="1" x14ac:dyDescent="0.3">
      <c r="A1" s="18"/>
      <c r="B1" s="17" t="str">
        <f ca="1">"Juni "&amp;CalenderYear</f>
        <v>Juni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DaysAndWeeks+DATE(CalenderYear,6,1)-WEEKDAY(DATE(CalenderYear,6,1),(WeekStart="MAANDAG")+1)+1</f>
        <v>43611</v>
      </c>
      <c r="C3" s="8">
        <f ca="1"/>
        <v>43612</v>
      </c>
      <c r="D3" s="8">
        <f ca="1"/>
        <v>43613</v>
      </c>
      <c r="E3" s="8">
        <f ca="1"/>
        <v>43614</v>
      </c>
      <c r="F3" s="8">
        <f ca="1"/>
        <v>43615</v>
      </c>
      <c r="G3" s="8">
        <f ca="1"/>
        <v>43616</v>
      </c>
      <c r="H3" s="8">
        <f ca="1"/>
        <v>43617</v>
      </c>
    </row>
    <row r="4" spans="1:8" ht="57.9" customHeight="1" x14ac:dyDescent="0.3">
      <c r="A4" s="18"/>
      <c r="B4" s="18"/>
      <c r="C4" s="18"/>
      <c r="D4" s="18"/>
      <c r="E4" s="18"/>
      <c r="F4" s="18"/>
      <c r="G4" s="18"/>
      <c r="H4" s="18"/>
    </row>
    <row r="5" spans="1:8" ht="19.5" customHeight="1" x14ac:dyDescent="0.3">
      <c r="A5" s="18"/>
      <c r="B5" s="16">
        <f t="array" aca="1" ref="B5:H5" ca="1">DaysAndWeeks+DATE(CalenderYear,6,1)-WEEKDAY(DATE(CalenderYear,6,1),(WeekStart="MAANDAG")+1)+8</f>
        <v>43618</v>
      </c>
      <c r="C5" s="16">
        <f ca="1"/>
        <v>43619</v>
      </c>
      <c r="D5" s="16">
        <f ca="1"/>
        <v>43620</v>
      </c>
      <c r="E5" s="16">
        <f ca="1"/>
        <v>43621</v>
      </c>
      <c r="F5" s="16">
        <f ca="1"/>
        <v>43622</v>
      </c>
      <c r="G5" s="16">
        <f ca="1"/>
        <v>43623</v>
      </c>
      <c r="H5" s="16">
        <f ca="1"/>
        <v>43624</v>
      </c>
    </row>
    <row r="6" spans="1:8" ht="57.9" customHeight="1" x14ac:dyDescent="0.3">
      <c r="A6" s="18"/>
      <c r="B6" s="24"/>
      <c r="C6" s="24"/>
      <c r="D6" s="24"/>
      <c r="E6" s="24"/>
      <c r="F6" s="24"/>
      <c r="G6" s="24"/>
      <c r="H6" s="24"/>
    </row>
    <row r="7" spans="1:8" ht="19.5" customHeight="1" x14ac:dyDescent="0.3">
      <c r="A7" s="18"/>
      <c r="B7" s="8">
        <f t="array" aca="1" ref="B7:H7" ca="1">DaysAndWeeks+DATE(CalenderYear,6,1)-WEEKDAY(DATE(CalenderYear,6,1),(WeekStart="MAANDAG")+1)+15</f>
        <v>43625</v>
      </c>
      <c r="C7" s="8">
        <f ca="1"/>
        <v>43626</v>
      </c>
      <c r="D7" s="8">
        <f ca="1"/>
        <v>43627</v>
      </c>
      <c r="E7" s="8">
        <f ca="1"/>
        <v>43628</v>
      </c>
      <c r="F7" s="8">
        <f ca="1"/>
        <v>43629</v>
      </c>
      <c r="G7" s="8">
        <f ca="1"/>
        <v>43630</v>
      </c>
      <c r="H7" s="8">
        <f ca="1"/>
        <v>43631</v>
      </c>
    </row>
    <row r="8" spans="1:8" ht="57.9" customHeight="1" x14ac:dyDescent="0.3">
      <c r="A8" s="18"/>
      <c r="B8" s="18"/>
      <c r="C8" s="18"/>
      <c r="D8" s="18"/>
      <c r="E8" s="18"/>
      <c r="F8" s="18"/>
      <c r="G8" s="18"/>
      <c r="H8" s="18"/>
    </row>
    <row r="9" spans="1:8" ht="19.5" customHeight="1" x14ac:dyDescent="0.3">
      <c r="A9" s="18"/>
      <c r="B9" s="16">
        <f t="array" aca="1" ref="B9:H9" ca="1">DaysAndWeeks+DATE(CalenderYear,6,1)-WEEKDAY(DATE(CalenderYear,6,1),(WeekStart="MAANDAG")+1)+22</f>
        <v>43632</v>
      </c>
      <c r="C9" s="16">
        <f ca="1"/>
        <v>43633</v>
      </c>
      <c r="D9" s="16">
        <f ca="1"/>
        <v>43634</v>
      </c>
      <c r="E9" s="16">
        <f ca="1"/>
        <v>43635</v>
      </c>
      <c r="F9" s="16">
        <f ca="1"/>
        <v>43636</v>
      </c>
      <c r="G9" s="16">
        <f ca="1"/>
        <v>43637</v>
      </c>
      <c r="H9" s="16">
        <f ca="1"/>
        <v>43638</v>
      </c>
    </row>
    <row r="10" spans="1:8" ht="57.9" customHeight="1" x14ac:dyDescent="0.3">
      <c r="A10" s="18"/>
      <c r="B10" s="24"/>
      <c r="C10" s="24"/>
      <c r="D10" s="24"/>
      <c r="E10" s="24"/>
      <c r="F10" s="24"/>
      <c r="G10" s="24"/>
      <c r="H10" s="24"/>
    </row>
    <row r="11" spans="1:8" ht="19.5" customHeight="1" x14ac:dyDescent="0.3">
      <c r="A11" s="18"/>
      <c r="B11" s="8">
        <f t="array" aca="1" ref="B11:H11" ca="1">DaysAndWeeks+DATE(CalenderYear,6,1)-WEEKDAY(DATE(CalenderYear,6,1),(WeekStart="MAANDAG")+1)+29</f>
        <v>43639</v>
      </c>
      <c r="C11" s="8">
        <f ca="1"/>
        <v>43640</v>
      </c>
      <c r="D11" s="8">
        <f ca="1"/>
        <v>43641</v>
      </c>
      <c r="E11" s="8">
        <f ca="1"/>
        <v>43642</v>
      </c>
      <c r="F11" s="8">
        <f ca="1"/>
        <v>43643</v>
      </c>
      <c r="G11" s="8">
        <f ca="1"/>
        <v>43644</v>
      </c>
      <c r="H11" s="8">
        <f ca="1"/>
        <v>43645</v>
      </c>
    </row>
    <row r="12" spans="1:8" ht="57.9" customHeight="1" x14ac:dyDescent="0.3">
      <c r="A12" s="18"/>
      <c r="B12" s="18"/>
      <c r="C12" s="18"/>
      <c r="D12" s="18"/>
      <c r="E12" s="18"/>
      <c r="F12" s="18"/>
      <c r="G12" s="18"/>
      <c r="H12" s="18"/>
    </row>
    <row r="13" spans="1:8" ht="19.5" customHeight="1" x14ac:dyDescent="0.3">
      <c r="A13" s="18"/>
      <c r="B13" s="16">
        <f t="array" aca="1" ref="B13:C13" ca="1">DaysAndWeeks+DATE(CalenderYear,6,1)-WEEKDAY(DATE(CalenderYear,6,1),(WeekStart="MAANDAG")+1)+36</f>
        <v>43646</v>
      </c>
      <c r="C13" s="16">
        <f ca="1"/>
        <v>43647</v>
      </c>
      <c r="D13" s="25" t="s">
        <v>0</v>
      </c>
      <c r="E13" s="26"/>
      <c r="F13" s="26"/>
      <c r="G13" s="26"/>
      <c r="H13" s="26"/>
    </row>
    <row r="14" spans="1:8" ht="57.9" customHeight="1" x14ac:dyDescent="0.3">
      <c r="A14" s="18"/>
      <c r="B14" s="24"/>
      <c r="C14" s="24"/>
      <c r="D14" s="25"/>
      <c r="E14" s="26"/>
      <c r="F14" s="26"/>
      <c r="G14" s="26"/>
      <c r="H14" s="26"/>
    </row>
  </sheetData>
  <mergeCells count="2">
    <mergeCell ref="D13:D14"/>
    <mergeCell ref="E13:H14"/>
  </mergeCells>
  <conditionalFormatting sqref="B11:H11 B13:C13">
    <cfRule type="expression" dxfId="13" priority="2">
      <formula>AND(DAY(B11)&gt;=1,DAY(B11)&lt;=15)</formula>
    </cfRule>
  </conditionalFormatting>
  <conditionalFormatting sqref="B3:G3">
    <cfRule type="expression" dxfId="12"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juni"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2"/>
    <pageSetUpPr fitToPage="1"/>
  </sheetPr>
  <dimension ref="A1:H14"/>
  <sheetViews>
    <sheetView showGridLines="0" zoomScaleNormal="100" workbookViewId="0"/>
  </sheetViews>
  <sheetFormatPr defaultColWidth="8.77734375" defaultRowHeight="14.4" x14ac:dyDescent="0.3"/>
  <cols>
    <col min="1" max="1" width="2.6640625" customWidth="1"/>
    <col min="2" max="2" width="18.21875" customWidth="1"/>
    <col min="3" max="8" width="17.6640625" customWidth="1"/>
    <col min="9" max="9" width="2.6640625" customWidth="1"/>
    <col min="10" max="10" width="12" customWidth="1"/>
  </cols>
  <sheetData>
    <row r="1" spans="1:8" ht="59.25" customHeight="1" x14ac:dyDescent="0.3">
      <c r="A1" s="18"/>
      <c r="B1" s="17" t="str">
        <f ca="1">"Juli "&amp;CalenderYear</f>
        <v>Juli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DaysAndWeeks+DATE(CalenderYear,7,1)-WEEKDAY(DATE(CalenderYear,7,1),(WeekStart="MAANDAG")+1)+1</f>
        <v>43646</v>
      </c>
      <c r="C3" s="8">
        <f ca="1"/>
        <v>43647</v>
      </c>
      <c r="D3" s="8">
        <f ca="1"/>
        <v>43648</v>
      </c>
      <c r="E3" s="8">
        <f ca="1"/>
        <v>43649</v>
      </c>
      <c r="F3" s="8">
        <f ca="1"/>
        <v>43650</v>
      </c>
      <c r="G3" s="8">
        <f ca="1"/>
        <v>43651</v>
      </c>
      <c r="H3" s="8">
        <f ca="1"/>
        <v>43652</v>
      </c>
    </row>
    <row r="4" spans="1:8" ht="57.9" customHeight="1" x14ac:dyDescent="0.3">
      <c r="A4" s="18"/>
      <c r="B4" s="18"/>
      <c r="C4" s="18"/>
      <c r="D4" s="18"/>
      <c r="E4" s="18"/>
      <c r="F4" s="18"/>
      <c r="G4" s="18"/>
      <c r="H4" s="18"/>
    </row>
    <row r="5" spans="1:8" ht="19.5" customHeight="1" x14ac:dyDescent="0.3">
      <c r="A5" s="18"/>
      <c r="B5" s="16">
        <f t="array" aca="1" ref="B5:H5" ca="1">DaysAndWeeks+DATE(CalenderYear,7,1)-WEEKDAY(DATE(CalenderYear,7,1),(WeekStart="MAANDAG")+1)+8</f>
        <v>43653</v>
      </c>
      <c r="C5" s="16">
        <f ca="1"/>
        <v>43654</v>
      </c>
      <c r="D5" s="16">
        <f ca="1"/>
        <v>43655</v>
      </c>
      <c r="E5" s="16">
        <f ca="1"/>
        <v>43656</v>
      </c>
      <c r="F5" s="16">
        <f ca="1"/>
        <v>43657</v>
      </c>
      <c r="G5" s="16">
        <f ca="1"/>
        <v>43658</v>
      </c>
      <c r="H5" s="16">
        <f ca="1"/>
        <v>43659</v>
      </c>
    </row>
    <row r="6" spans="1:8" ht="57.9" customHeight="1" x14ac:dyDescent="0.3">
      <c r="A6" s="18"/>
      <c r="B6" s="24"/>
      <c r="C6" s="24"/>
      <c r="D6" s="24"/>
      <c r="E6" s="24"/>
      <c r="F6" s="24"/>
      <c r="G6" s="24"/>
      <c r="H6" s="24"/>
    </row>
    <row r="7" spans="1:8" ht="19.5" customHeight="1" x14ac:dyDescent="0.3">
      <c r="A7" s="18"/>
      <c r="B7" s="8">
        <f t="array" aca="1" ref="B7:H7" ca="1">DaysAndWeeks+DATE(CalenderYear,7,1)-WEEKDAY(DATE(CalenderYear,7,1),(WeekStart="MAANDAG")+1)+15</f>
        <v>43660</v>
      </c>
      <c r="C7" s="8">
        <f ca="1"/>
        <v>43661</v>
      </c>
      <c r="D7" s="8">
        <f ca="1"/>
        <v>43662</v>
      </c>
      <c r="E7" s="8">
        <f ca="1"/>
        <v>43663</v>
      </c>
      <c r="F7" s="8">
        <f ca="1"/>
        <v>43664</v>
      </c>
      <c r="G7" s="8">
        <f ca="1"/>
        <v>43665</v>
      </c>
      <c r="H7" s="8">
        <f ca="1"/>
        <v>43666</v>
      </c>
    </row>
    <row r="8" spans="1:8" ht="57.9" customHeight="1" x14ac:dyDescent="0.3">
      <c r="A8" s="18"/>
      <c r="B8" s="18"/>
      <c r="C8" s="18"/>
      <c r="D8" s="18"/>
      <c r="E8" s="18"/>
      <c r="F8" s="18"/>
      <c r="G8" s="18"/>
      <c r="H8" s="18"/>
    </row>
    <row r="9" spans="1:8" ht="19.5" customHeight="1" x14ac:dyDescent="0.3">
      <c r="A9" s="18"/>
      <c r="B9" s="16">
        <f t="array" aca="1" ref="B9:H9" ca="1">DaysAndWeeks+DATE(CalenderYear,7,1)-WEEKDAY(DATE(CalenderYear,7,1),(WeekStart="MAANDAG")+1)+22</f>
        <v>43667</v>
      </c>
      <c r="C9" s="16">
        <f ca="1"/>
        <v>43668</v>
      </c>
      <c r="D9" s="16">
        <f ca="1"/>
        <v>43669</v>
      </c>
      <c r="E9" s="16">
        <f ca="1"/>
        <v>43670</v>
      </c>
      <c r="F9" s="16">
        <f ca="1"/>
        <v>43671</v>
      </c>
      <c r="G9" s="16">
        <f ca="1"/>
        <v>43672</v>
      </c>
      <c r="H9" s="16">
        <f ca="1"/>
        <v>43673</v>
      </c>
    </row>
    <row r="10" spans="1:8" ht="57.9" customHeight="1" x14ac:dyDescent="0.3">
      <c r="A10" s="18"/>
      <c r="B10" s="24"/>
      <c r="C10" s="24"/>
      <c r="D10" s="24"/>
      <c r="E10" s="24"/>
      <c r="F10" s="24"/>
      <c r="G10" s="24"/>
      <c r="H10" s="24"/>
    </row>
    <row r="11" spans="1:8" ht="19.5" customHeight="1" x14ac:dyDescent="0.3">
      <c r="A11" s="18"/>
      <c r="B11" s="8">
        <f t="array" aca="1" ref="B11:H11" ca="1">DaysAndWeeks+DATE(CalenderYear,7,1)-WEEKDAY(DATE(CalenderYear,7,1),(WeekStart="MAANDAG")+1)+29</f>
        <v>43674</v>
      </c>
      <c r="C11" s="8">
        <f ca="1"/>
        <v>43675</v>
      </c>
      <c r="D11" s="8">
        <f ca="1"/>
        <v>43676</v>
      </c>
      <c r="E11" s="8">
        <f ca="1"/>
        <v>43677</v>
      </c>
      <c r="F11" s="8">
        <f ca="1"/>
        <v>43678</v>
      </c>
      <c r="G11" s="8">
        <f ca="1"/>
        <v>43679</v>
      </c>
      <c r="H11" s="8">
        <f ca="1"/>
        <v>43680</v>
      </c>
    </row>
    <row r="12" spans="1:8" ht="57.9" customHeight="1" x14ac:dyDescent="0.3">
      <c r="A12" s="18"/>
      <c r="B12" s="18"/>
      <c r="C12" s="18"/>
      <c r="D12" s="18"/>
      <c r="E12" s="18"/>
      <c r="F12" s="18"/>
      <c r="G12" s="18"/>
      <c r="H12" s="18"/>
    </row>
    <row r="13" spans="1:8" ht="19.5" customHeight="1" x14ac:dyDescent="0.3">
      <c r="A13" s="18"/>
      <c r="B13" s="16">
        <f t="array" aca="1" ref="B13:C13" ca="1">DaysAndWeeks+DATE(CalenderYear,7,1)-WEEKDAY(DATE(CalenderYear,7,1),(WeekStart="MAANDAG")+1)+36</f>
        <v>43681</v>
      </c>
      <c r="C13" s="16">
        <f ca="1"/>
        <v>43682</v>
      </c>
      <c r="D13" s="25" t="s">
        <v>0</v>
      </c>
      <c r="E13" s="26"/>
      <c r="F13" s="26"/>
      <c r="G13" s="26"/>
      <c r="H13" s="26"/>
    </row>
    <row r="14" spans="1:8" ht="57.9" customHeight="1" x14ac:dyDescent="0.3">
      <c r="A14" s="18"/>
      <c r="B14" s="24"/>
      <c r="C14" s="24"/>
      <c r="D14" s="25"/>
      <c r="E14" s="26"/>
      <c r="F14" s="26"/>
      <c r="G14" s="26"/>
      <c r="H14" s="26"/>
    </row>
  </sheetData>
  <mergeCells count="2">
    <mergeCell ref="D13:D14"/>
    <mergeCell ref="E13:H14"/>
  </mergeCells>
  <conditionalFormatting sqref="B11:H11 B13:C13">
    <cfRule type="expression" dxfId="11" priority="2">
      <formula>AND(DAY(B11)&gt;=1,DAY(B11)&lt;=15)</formula>
    </cfRule>
  </conditionalFormatting>
  <conditionalFormatting sqref="B3:G3">
    <cfRule type="expression" dxfId="10"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juli"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tint="-9.9978637043366805E-2"/>
    <pageSetUpPr fitToPage="1"/>
  </sheetPr>
  <dimension ref="A1:H14"/>
  <sheetViews>
    <sheetView showGridLines="0" workbookViewId="0"/>
  </sheetViews>
  <sheetFormatPr defaultColWidth="8.77734375" defaultRowHeight="14.4" x14ac:dyDescent="0.3"/>
  <cols>
    <col min="1" max="1" width="2.6640625" customWidth="1"/>
    <col min="2" max="2" width="18.21875" customWidth="1"/>
    <col min="3" max="8" width="17.6640625" customWidth="1"/>
    <col min="9" max="9" width="2.6640625" customWidth="1"/>
    <col min="10" max="10" width="12" customWidth="1"/>
  </cols>
  <sheetData>
    <row r="1" spans="1:8" ht="59.25" customHeight="1" x14ac:dyDescent="0.3">
      <c r="A1" s="18"/>
      <c r="B1" s="17" t="str">
        <f ca="1">"Augustus "&amp;CalenderYear</f>
        <v>Augustus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DaysAndWeeks+DATE(CalenderYear,8,1)-WEEKDAY(DATE(CalenderYear,8,1),(WeekStart="MAANDAG")+1)+1</f>
        <v>43674</v>
      </c>
      <c r="C3" s="8">
        <f ca="1"/>
        <v>43675</v>
      </c>
      <c r="D3" s="8">
        <f ca="1"/>
        <v>43676</v>
      </c>
      <c r="E3" s="8">
        <f ca="1"/>
        <v>43677</v>
      </c>
      <c r="F3" s="8">
        <f ca="1"/>
        <v>43678</v>
      </c>
      <c r="G3" s="8">
        <f ca="1"/>
        <v>43679</v>
      </c>
      <c r="H3" s="8">
        <f ca="1"/>
        <v>43680</v>
      </c>
    </row>
    <row r="4" spans="1:8" ht="57.9" customHeight="1" x14ac:dyDescent="0.3">
      <c r="A4" s="18"/>
      <c r="B4" s="18"/>
      <c r="C4" s="18"/>
      <c r="D4" s="18"/>
      <c r="E4" s="18"/>
      <c r="F4" s="18"/>
      <c r="G4" s="18"/>
      <c r="H4" s="18"/>
    </row>
    <row r="5" spans="1:8" ht="19.5" customHeight="1" x14ac:dyDescent="0.3">
      <c r="A5" s="18"/>
      <c r="B5" s="16">
        <f t="array" aca="1" ref="B5:H5" ca="1">DaysAndWeeks+DATE(CalenderYear,8,1)-WEEKDAY(DATE(CalenderYear,8,1),(WeekStart="MAANDAG")+1)+8</f>
        <v>43681</v>
      </c>
      <c r="C5" s="16">
        <f ca="1"/>
        <v>43682</v>
      </c>
      <c r="D5" s="16">
        <f ca="1"/>
        <v>43683</v>
      </c>
      <c r="E5" s="16">
        <f ca="1"/>
        <v>43684</v>
      </c>
      <c r="F5" s="16">
        <f ca="1"/>
        <v>43685</v>
      </c>
      <c r="G5" s="16">
        <f ca="1"/>
        <v>43686</v>
      </c>
      <c r="H5" s="16">
        <f ca="1"/>
        <v>43687</v>
      </c>
    </row>
    <row r="6" spans="1:8" ht="57.9" customHeight="1" x14ac:dyDescent="0.3">
      <c r="A6" s="18"/>
      <c r="B6" s="24"/>
      <c r="C6" s="24"/>
      <c r="D6" s="24"/>
      <c r="E6" s="24"/>
      <c r="F6" s="24"/>
      <c r="G6" s="24"/>
      <c r="H6" s="24"/>
    </row>
    <row r="7" spans="1:8" ht="19.5" customHeight="1" x14ac:dyDescent="0.3">
      <c r="A7" s="18"/>
      <c r="B7" s="8">
        <f t="array" aca="1" ref="B7:H7" ca="1">DaysAndWeeks+DATE(CalenderYear,8,1)-WEEKDAY(DATE(CalenderYear,8,1),(WeekStart="MAANDAG")+1)+15</f>
        <v>43688</v>
      </c>
      <c r="C7" s="8">
        <f ca="1"/>
        <v>43689</v>
      </c>
      <c r="D7" s="8">
        <f ca="1"/>
        <v>43690</v>
      </c>
      <c r="E7" s="8">
        <f ca="1"/>
        <v>43691</v>
      </c>
      <c r="F7" s="8">
        <f ca="1"/>
        <v>43692</v>
      </c>
      <c r="G7" s="8">
        <f ca="1"/>
        <v>43693</v>
      </c>
      <c r="H7" s="8">
        <f ca="1"/>
        <v>43694</v>
      </c>
    </row>
    <row r="8" spans="1:8" ht="57.9" customHeight="1" x14ac:dyDescent="0.3">
      <c r="A8" s="18"/>
      <c r="B8" s="18"/>
      <c r="C8" s="18"/>
      <c r="D8" s="18"/>
      <c r="E8" s="18"/>
      <c r="F8" s="18"/>
      <c r="G8" s="18"/>
      <c r="H8" s="18"/>
    </row>
    <row r="9" spans="1:8" ht="19.5" customHeight="1" x14ac:dyDescent="0.3">
      <c r="A9" s="18"/>
      <c r="B9" s="16">
        <f t="array" aca="1" ref="B9:H9" ca="1">DaysAndWeeks+DATE(CalenderYear,8,1)-WEEKDAY(DATE(CalenderYear,8,1),(WeekStart="MAANDAG")+1)+22</f>
        <v>43695</v>
      </c>
      <c r="C9" s="16">
        <f ca="1"/>
        <v>43696</v>
      </c>
      <c r="D9" s="16">
        <f ca="1"/>
        <v>43697</v>
      </c>
      <c r="E9" s="16">
        <f ca="1"/>
        <v>43698</v>
      </c>
      <c r="F9" s="16">
        <f ca="1"/>
        <v>43699</v>
      </c>
      <c r="G9" s="16">
        <f ca="1"/>
        <v>43700</v>
      </c>
      <c r="H9" s="16">
        <f ca="1"/>
        <v>43701</v>
      </c>
    </row>
    <row r="10" spans="1:8" ht="57.9" customHeight="1" x14ac:dyDescent="0.3">
      <c r="A10" s="18"/>
      <c r="B10" s="24"/>
      <c r="C10" s="24"/>
      <c r="D10" s="24"/>
      <c r="E10" s="24"/>
      <c r="F10" s="24"/>
      <c r="G10" s="24"/>
      <c r="H10" s="24"/>
    </row>
    <row r="11" spans="1:8" ht="19.5" customHeight="1" x14ac:dyDescent="0.3">
      <c r="A11" s="18"/>
      <c r="B11" s="8">
        <f t="array" aca="1" ref="B11:H11" ca="1">DaysAndWeeks+DATE(CalenderYear,8,1)-WEEKDAY(DATE(CalenderYear,8,1),(WeekStart="MAANDAG")+1)+29</f>
        <v>43702</v>
      </c>
      <c r="C11" s="8">
        <f ca="1"/>
        <v>43703</v>
      </c>
      <c r="D11" s="8">
        <f ca="1"/>
        <v>43704</v>
      </c>
      <c r="E11" s="8">
        <f ca="1"/>
        <v>43705</v>
      </c>
      <c r="F11" s="8">
        <f ca="1"/>
        <v>43706</v>
      </c>
      <c r="G11" s="8">
        <f ca="1"/>
        <v>43707</v>
      </c>
      <c r="H11" s="8">
        <f ca="1"/>
        <v>43708</v>
      </c>
    </row>
    <row r="12" spans="1:8" ht="57.9" customHeight="1" x14ac:dyDescent="0.3">
      <c r="A12" s="18"/>
      <c r="B12" s="18"/>
      <c r="C12" s="18"/>
      <c r="D12" s="18"/>
      <c r="E12" s="18"/>
      <c r="F12" s="18"/>
      <c r="G12" s="18"/>
      <c r="H12" s="18"/>
    </row>
    <row r="13" spans="1:8" ht="19.5" customHeight="1" x14ac:dyDescent="0.3">
      <c r="A13" s="18"/>
      <c r="B13" s="16">
        <f t="array" aca="1" ref="B13:C13" ca="1">DaysAndWeeks+DATE(CalenderYear,8,1)-WEEKDAY(DATE(CalenderYear,8,1),(WeekStart="MAANDAG")+1)+36</f>
        <v>43709</v>
      </c>
      <c r="C13" s="16">
        <f ca="1"/>
        <v>43710</v>
      </c>
      <c r="D13" s="25" t="s">
        <v>0</v>
      </c>
      <c r="E13" s="26"/>
      <c r="F13" s="26"/>
      <c r="G13" s="26"/>
      <c r="H13" s="26"/>
    </row>
    <row r="14" spans="1:8" ht="57.9" customHeight="1" x14ac:dyDescent="0.3">
      <c r="A14" s="18"/>
      <c r="B14" s="24"/>
      <c r="C14" s="24"/>
      <c r="D14" s="25"/>
      <c r="E14" s="26"/>
      <c r="F14" s="26"/>
      <c r="G14" s="26"/>
      <c r="H14" s="26"/>
    </row>
  </sheetData>
  <mergeCells count="2">
    <mergeCell ref="D13:D14"/>
    <mergeCell ref="E13:H14"/>
  </mergeCells>
  <conditionalFormatting sqref="B11:H11 B13:C13">
    <cfRule type="expression" dxfId="9" priority="2">
      <formula>AND(DAY(B11)&gt;=1,DAY(B11)&lt;=15)</formula>
    </cfRule>
  </conditionalFormatting>
  <conditionalFormatting sqref="B3:G3">
    <cfRule type="expression" dxfId="8"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augustus"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tint="-0.249977111117893"/>
    <pageSetUpPr fitToPage="1"/>
  </sheetPr>
  <dimension ref="A1:H14"/>
  <sheetViews>
    <sheetView showGridLines="0" workbookViewId="0"/>
  </sheetViews>
  <sheetFormatPr defaultColWidth="8.77734375" defaultRowHeight="14.4" x14ac:dyDescent="0.3"/>
  <cols>
    <col min="1" max="1" width="2.6640625" customWidth="1"/>
    <col min="2" max="2" width="18.21875" customWidth="1"/>
    <col min="3" max="8" width="17.6640625" customWidth="1"/>
    <col min="9" max="9" width="2.6640625" customWidth="1"/>
    <col min="10" max="10" width="12" customWidth="1"/>
  </cols>
  <sheetData>
    <row r="1" spans="1:8" ht="59.25" customHeight="1" x14ac:dyDescent="0.3">
      <c r="A1" s="18"/>
      <c r="B1" s="17" t="str">
        <f ca="1">"September "&amp;CalenderYear</f>
        <v>September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DaysAndWeeks+DATE(CalenderYear,9,1)-WEEKDAY(DATE(CalenderYear,9,1),(WeekStart="MAANDAG")+1)+1</f>
        <v>43709</v>
      </c>
      <c r="C3" s="8">
        <f ca="1"/>
        <v>43710</v>
      </c>
      <c r="D3" s="8">
        <f ca="1"/>
        <v>43711</v>
      </c>
      <c r="E3" s="8">
        <f ca="1"/>
        <v>43712</v>
      </c>
      <c r="F3" s="8">
        <f ca="1"/>
        <v>43713</v>
      </c>
      <c r="G3" s="8">
        <f ca="1"/>
        <v>43714</v>
      </c>
      <c r="H3" s="8">
        <f ca="1"/>
        <v>43715</v>
      </c>
    </row>
    <row r="4" spans="1:8" ht="57.9" customHeight="1" x14ac:dyDescent="0.3">
      <c r="A4" s="18"/>
      <c r="B4" s="18"/>
      <c r="C4" s="18"/>
      <c r="D4" s="18"/>
      <c r="E4" s="18"/>
      <c r="F4" s="18"/>
      <c r="G4" s="18"/>
      <c r="H4" s="18"/>
    </row>
    <row r="5" spans="1:8" ht="19.5" customHeight="1" x14ac:dyDescent="0.3">
      <c r="A5" s="18"/>
      <c r="B5" s="16">
        <f t="array" aca="1" ref="B5:H5" ca="1">DaysAndWeeks+DATE(CalenderYear,9,1)-WEEKDAY(DATE(CalenderYear,9,1),(WeekStart="MAANDAG")+1)+8</f>
        <v>43716</v>
      </c>
      <c r="C5" s="16">
        <f ca="1"/>
        <v>43717</v>
      </c>
      <c r="D5" s="16">
        <f ca="1"/>
        <v>43718</v>
      </c>
      <c r="E5" s="16">
        <f ca="1"/>
        <v>43719</v>
      </c>
      <c r="F5" s="16">
        <f ca="1"/>
        <v>43720</v>
      </c>
      <c r="G5" s="16">
        <f ca="1"/>
        <v>43721</v>
      </c>
      <c r="H5" s="16">
        <f ca="1"/>
        <v>43722</v>
      </c>
    </row>
    <row r="6" spans="1:8" ht="57.9" customHeight="1" x14ac:dyDescent="0.3">
      <c r="A6" s="18"/>
      <c r="B6" s="24"/>
      <c r="C6" s="24"/>
      <c r="D6" s="24"/>
      <c r="E6" s="24"/>
      <c r="F6" s="24"/>
      <c r="G6" s="24"/>
      <c r="H6" s="24"/>
    </row>
    <row r="7" spans="1:8" ht="19.5" customHeight="1" x14ac:dyDescent="0.3">
      <c r="A7" s="18"/>
      <c r="B7" s="8">
        <f t="array" aca="1" ref="B7:H7" ca="1">DaysAndWeeks+DATE(CalenderYear,9,1)-WEEKDAY(DATE(CalenderYear,9,1),(WeekStart="MAANDAG")+1)+15</f>
        <v>43723</v>
      </c>
      <c r="C7" s="8">
        <f ca="1"/>
        <v>43724</v>
      </c>
      <c r="D7" s="8">
        <f ca="1"/>
        <v>43725</v>
      </c>
      <c r="E7" s="8">
        <f ca="1"/>
        <v>43726</v>
      </c>
      <c r="F7" s="8">
        <f ca="1"/>
        <v>43727</v>
      </c>
      <c r="G7" s="8">
        <f ca="1"/>
        <v>43728</v>
      </c>
      <c r="H7" s="8">
        <f ca="1"/>
        <v>43729</v>
      </c>
    </row>
    <row r="8" spans="1:8" ht="57.9" customHeight="1" x14ac:dyDescent="0.3">
      <c r="A8" s="18"/>
      <c r="B8" s="18"/>
      <c r="C8" s="18"/>
      <c r="D8" s="18"/>
      <c r="E8" s="18"/>
      <c r="F8" s="18"/>
      <c r="G8" s="18"/>
      <c r="H8" s="18"/>
    </row>
    <row r="9" spans="1:8" ht="19.5" customHeight="1" x14ac:dyDescent="0.3">
      <c r="A9" s="18"/>
      <c r="B9" s="16">
        <f t="array" aca="1" ref="B9:H9" ca="1">DaysAndWeeks+DATE(CalenderYear,9,1)-WEEKDAY(DATE(CalenderYear,9,1),(WeekStart="MAANDAG")+1)+22</f>
        <v>43730</v>
      </c>
      <c r="C9" s="16">
        <f ca="1"/>
        <v>43731</v>
      </c>
      <c r="D9" s="16">
        <f ca="1"/>
        <v>43732</v>
      </c>
      <c r="E9" s="16">
        <f ca="1"/>
        <v>43733</v>
      </c>
      <c r="F9" s="16">
        <f ca="1"/>
        <v>43734</v>
      </c>
      <c r="G9" s="16">
        <f ca="1"/>
        <v>43735</v>
      </c>
      <c r="H9" s="16">
        <f ca="1"/>
        <v>43736</v>
      </c>
    </row>
    <row r="10" spans="1:8" ht="57.9" customHeight="1" x14ac:dyDescent="0.3">
      <c r="A10" s="18"/>
      <c r="B10" s="24"/>
      <c r="C10" s="24"/>
      <c r="D10" s="24"/>
      <c r="E10" s="24"/>
      <c r="F10" s="24"/>
      <c r="G10" s="24"/>
      <c r="H10" s="24"/>
    </row>
    <row r="11" spans="1:8" ht="19.5" customHeight="1" x14ac:dyDescent="0.3">
      <c r="A11" s="18"/>
      <c r="B11" s="8">
        <f t="array" aca="1" ref="B11:H11" ca="1">DaysAndWeeks+DATE(CalenderYear,9,1)-WEEKDAY(DATE(CalenderYear,9,1),(WeekStart="MAANDAG")+1)+29</f>
        <v>43737</v>
      </c>
      <c r="C11" s="8">
        <f ca="1"/>
        <v>43738</v>
      </c>
      <c r="D11" s="8">
        <f ca="1"/>
        <v>43739</v>
      </c>
      <c r="E11" s="8">
        <f ca="1"/>
        <v>43740</v>
      </c>
      <c r="F11" s="8">
        <f ca="1"/>
        <v>43741</v>
      </c>
      <c r="G11" s="8">
        <f ca="1"/>
        <v>43742</v>
      </c>
      <c r="H11" s="8">
        <f ca="1"/>
        <v>43743</v>
      </c>
    </row>
    <row r="12" spans="1:8" ht="57.9" customHeight="1" x14ac:dyDescent="0.3">
      <c r="A12" s="18"/>
      <c r="B12" s="18"/>
      <c r="C12" s="18"/>
      <c r="D12" s="18"/>
      <c r="E12" s="18"/>
      <c r="F12" s="18"/>
      <c r="G12" s="18"/>
      <c r="H12" s="18"/>
    </row>
    <row r="13" spans="1:8" ht="19.5" customHeight="1" x14ac:dyDescent="0.3">
      <c r="A13" s="18"/>
      <c r="B13" s="16">
        <f t="array" aca="1" ref="B13:C13" ca="1">DaysAndWeeks+DATE(CalenderYear,9,1)-WEEKDAY(DATE(CalenderYear,9,1),(WeekStart="MAANDAG")+1)+36</f>
        <v>43744</v>
      </c>
      <c r="C13" s="16">
        <f ca="1"/>
        <v>43745</v>
      </c>
      <c r="D13" s="25" t="s">
        <v>0</v>
      </c>
      <c r="E13" s="26"/>
      <c r="F13" s="26"/>
      <c r="G13" s="26"/>
      <c r="H13" s="26"/>
    </row>
    <row r="14" spans="1:8" ht="57.9" customHeight="1" x14ac:dyDescent="0.3">
      <c r="A14" s="18"/>
      <c r="B14" s="24"/>
      <c r="C14" s="24"/>
      <c r="D14" s="25"/>
      <c r="E14" s="26"/>
      <c r="F14" s="26"/>
      <c r="G14" s="26"/>
      <c r="H14" s="26"/>
    </row>
  </sheetData>
  <mergeCells count="2">
    <mergeCell ref="D13:D14"/>
    <mergeCell ref="E13:H14"/>
  </mergeCells>
  <conditionalFormatting sqref="B11:H11 B13:C13">
    <cfRule type="expression" dxfId="7" priority="2">
      <formula>AND(DAY(B11)&gt;=1,DAY(B11)&lt;=15)</formula>
    </cfRule>
  </conditionalFormatting>
  <conditionalFormatting sqref="B3:G3">
    <cfRule type="expression" dxfId="6"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september"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2" tint="-0.499984740745262"/>
    <pageSetUpPr fitToPage="1"/>
  </sheetPr>
  <dimension ref="A1:H14"/>
  <sheetViews>
    <sheetView showGridLines="0" workbookViewId="0"/>
  </sheetViews>
  <sheetFormatPr defaultColWidth="8.77734375" defaultRowHeight="14.4" x14ac:dyDescent="0.3"/>
  <cols>
    <col min="1" max="1" width="2.6640625" customWidth="1"/>
    <col min="2" max="2" width="18.21875" customWidth="1"/>
    <col min="3" max="8" width="17.6640625" customWidth="1"/>
    <col min="9" max="9" width="2.6640625" customWidth="1"/>
  </cols>
  <sheetData>
    <row r="1" spans="1:8" ht="59.25" customHeight="1" x14ac:dyDescent="0.3">
      <c r="A1" s="18"/>
      <c r="B1" s="17" t="str">
        <f ca="1">"Oktober "&amp;CalenderYear</f>
        <v>Oktober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DaysAndWeeks+DATE(CalenderYear,10,1)-WEEKDAY(DATE(CalenderYear,10,1),(WeekStart="MAANDAG")+1)+1</f>
        <v>43737</v>
      </c>
      <c r="C3" s="8">
        <f ca="1"/>
        <v>43738</v>
      </c>
      <c r="D3" s="8">
        <f ca="1"/>
        <v>43739</v>
      </c>
      <c r="E3" s="8">
        <f ca="1"/>
        <v>43740</v>
      </c>
      <c r="F3" s="8">
        <f ca="1"/>
        <v>43741</v>
      </c>
      <c r="G3" s="8">
        <f ca="1"/>
        <v>43742</v>
      </c>
      <c r="H3" s="8">
        <f ca="1"/>
        <v>43743</v>
      </c>
    </row>
    <row r="4" spans="1:8" ht="57.9" customHeight="1" x14ac:dyDescent="0.3">
      <c r="A4" s="18"/>
      <c r="B4" s="18"/>
      <c r="C4" s="18"/>
      <c r="D4" s="18"/>
      <c r="E4" s="18"/>
      <c r="F4" s="18"/>
      <c r="G4" s="18"/>
      <c r="H4" s="18"/>
    </row>
    <row r="5" spans="1:8" ht="19.5" customHeight="1" x14ac:dyDescent="0.3">
      <c r="A5" s="18"/>
      <c r="B5" s="16">
        <f t="array" aca="1" ref="B5:H5" ca="1">DaysAndWeeks+DATE(CalenderYear,10,1)-WEEKDAY(DATE(CalenderYear,10,1),(WeekStart="MAANDAG")+1)+8</f>
        <v>43744</v>
      </c>
      <c r="C5" s="16">
        <f ca="1"/>
        <v>43745</v>
      </c>
      <c r="D5" s="16">
        <f ca="1"/>
        <v>43746</v>
      </c>
      <c r="E5" s="16">
        <f ca="1"/>
        <v>43747</v>
      </c>
      <c r="F5" s="16">
        <f ca="1"/>
        <v>43748</v>
      </c>
      <c r="G5" s="16">
        <f ca="1"/>
        <v>43749</v>
      </c>
      <c r="H5" s="16">
        <f ca="1"/>
        <v>43750</v>
      </c>
    </row>
    <row r="6" spans="1:8" ht="57.9" customHeight="1" x14ac:dyDescent="0.3">
      <c r="A6" s="18"/>
      <c r="B6" s="24"/>
      <c r="C6" s="24"/>
      <c r="D6" s="24"/>
      <c r="E6" s="24"/>
      <c r="F6" s="24"/>
      <c r="G6" s="24"/>
      <c r="H6" s="24"/>
    </row>
    <row r="7" spans="1:8" ht="19.5" customHeight="1" x14ac:dyDescent="0.3">
      <c r="A7" s="18"/>
      <c r="B7" s="8">
        <f t="array" aca="1" ref="B7:H7" ca="1">DaysAndWeeks+DATE(CalenderYear,10,1)-WEEKDAY(DATE(CalenderYear,10,1),(WeekStart="MAANDAG")+1)+15</f>
        <v>43751</v>
      </c>
      <c r="C7" s="8">
        <f ca="1"/>
        <v>43752</v>
      </c>
      <c r="D7" s="8">
        <f ca="1"/>
        <v>43753</v>
      </c>
      <c r="E7" s="8">
        <f ca="1"/>
        <v>43754</v>
      </c>
      <c r="F7" s="8">
        <f ca="1"/>
        <v>43755</v>
      </c>
      <c r="G7" s="8">
        <f ca="1"/>
        <v>43756</v>
      </c>
      <c r="H7" s="8">
        <f ca="1"/>
        <v>43757</v>
      </c>
    </row>
    <row r="8" spans="1:8" ht="57.9" customHeight="1" x14ac:dyDescent="0.3">
      <c r="A8" s="18"/>
      <c r="B8" s="18"/>
      <c r="C8" s="18"/>
      <c r="D8" s="18"/>
      <c r="E8" s="18"/>
      <c r="F8" s="18"/>
      <c r="G8" s="18"/>
      <c r="H8" s="18"/>
    </row>
    <row r="9" spans="1:8" ht="19.5" customHeight="1" x14ac:dyDescent="0.3">
      <c r="A9" s="18"/>
      <c r="B9" s="16">
        <f t="array" aca="1" ref="B9:H9" ca="1">DaysAndWeeks+DATE(CalenderYear,10,1)-WEEKDAY(DATE(CalenderYear,10,1),(WeekStart="MAANDAG")+1)+22</f>
        <v>43758</v>
      </c>
      <c r="C9" s="16">
        <f ca="1"/>
        <v>43759</v>
      </c>
      <c r="D9" s="16">
        <f ca="1"/>
        <v>43760</v>
      </c>
      <c r="E9" s="16">
        <f ca="1"/>
        <v>43761</v>
      </c>
      <c r="F9" s="16">
        <f ca="1"/>
        <v>43762</v>
      </c>
      <c r="G9" s="16">
        <f ca="1"/>
        <v>43763</v>
      </c>
      <c r="H9" s="16">
        <f ca="1"/>
        <v>43764</v>
      </c>
    </row>
    <row r="10" spans="1:8" ht="57.9" customHeight="1" x14ac:dyDescent="0.3">
      <c r="A10" s="18"/>
      <c r="B10" s="24"/>
      <c r="C10" s="24"/>
      <c r="D10" s="24"/>
      <c r="E10" s="24"/>
      <c r="F10" s="24"/>
      <c r="G10" s="24"/>
      <c r="H10" s="24"/>
    </row>
    <row r="11" spans="1:8" ht="19.5" customHeight="1" x14ac:dyDescent="0.3">
      <c r="A11" s="18"/>
      <c r="B11" s="8">
        <f t="array" aca="1" ref="B11:H11" ca="1">DaysAndWeeks+DATE(CalenderYear,10,1)-WEEKDAY(DATE(CalenderYear,10,1),(WeekStart="MAANDAG")+1)+29</f>
        <v>43765</v>
      </c>
      <c r="C11" s="8">
        <f ca="1"/>
        <v>43766</v>
      </c>
      <c r="D11" s="8">
        <f ca="1"/>
        <v>43767</v>
      </c>
      <c r="E11" s="8">
        <f ca="1"/>
        <v>43768</v>
      </c>
      <c r="F11" s="8">
        <f ca="1"/>
        <v>43769</v>
      </c>
      <c r="G11" s="8">
        <f ca="1"/>
        <v>43770</v>
      </c>
      <c r="H11" s="8">
        <f ca="1"/>
        <v>43771</v>
      </c>
    </row>
    <row r="12" spans="1:8" ht="57.9" customHeight="1" x14ac:dyDescent="0.3">
      <c r="A12" s="18"/>
      <c r="B12" s="18"/>
      <c r="C12" s="18"/>
      <c r="D12" s="18"/>
      <c r="E12" s="18"/>
      <c r="F12" s="18"/>
      <c r="G12" s="18"/>
      <c r="H12" s="18"/>
    </row>
    <row r="13" spans="1:8" ht="19.5" customHeight="1" x14ac:dyDescent="0.3">
      <c r="A13" s="18"/>
      <c r="B13" s="16">
        <f t="array" aca="1" ref="B13:C13" ca="1">DaysAndWeeks+DATE(CalenderYear,10,1)-WEEKDAY(DATE(CalenderYear,10,1),(WeekStart="MAANDAG")+1)+36</f>
        <v>43772</v>
      </c>
      <c r="C13" s="16">
        <f ca="1"/>
        <v>43773</v>
      </c>
      <c r="D13" s="25" t="s">
        <v>0</v>
      </c>
      <c r="E13" s="26"/>
      <c r="F13" s="26"/>
      <c r="G13" s="26"/>
      <c r="H13" s="26"/>
    </row>
    <row r="14" spans="1:8" ht="57.9" customHeight="1" x14ac:dyDescent="0.3">
      <c r="A14" s="18"/>
      <c r="B14" s="24"/>
      <c r="C14" s="24"/>
      <c r="D14" s="25"/>
      <c r="E14" s="26"/>
      <c r="F14" s="26"/>
      <c r="G14" s="26"/>
      <c r="H14" s="26"/>
    </row>
  </sheetData>
  <mergeCells count="2">
    <mergeCell ref="D13:D14"/>
    <mergeCell ref="E13:H14"/>
  </mergeCells>
  <conditionalFormatting sqref="B11:H11 B13:C13">
    <cfRule type="expression" dxfId="5" priority="2">
      <formula>AND(DAY(B11)&gt;=1,DAY(B11)&lt;=15)</formula>
    </cfRule>
  </conditionalFormatting>
  <conditionalFormatting sqref="B3:G3">
    <cfRule type="expression" dxfId="4"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oktober"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2" tint="-0.89999084444715716"/>
    <pageSetUpPr fitToPage="1"/>
  </sheetPr>
  <dimension ref="A1:H14"/>
  <sheetViews>
    <sheetView showGridLines="0" workbookViewId="0"/>
  </sheetViews>
  <sheetFormatPr defaultColWidth="8.77734375" defaultRowHeight="14.4" x14ac:dyDescent="0.3"/>
  <cols>
    <col min="1" max="1" width="2.6640625" customWidth="1"/>
    <col min="2" max="2" width="18.21875" customWidth="1"/>
    <col min="3" max="8" width="17.6640625" customWidth="1"/>
    <col min="9" max="9" width="2.6640625" customWidth="1"/>
  </cols>
  <sheetData>
    <row r="1" spans="1:8" ht="59.25" customHeight="1" x14ac:dyDescent="0.3">
      <c r="A1" s="18"/>
      <c r="B1" s="17" t="str">
        <f ca="1">"November "&amp;CalenderYear</f>
        <v>November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DaysAndWeeks+DATE(CalenderYear,11,1)-WEEKDAY(DATE(CalenderYear,11,1),(WeekStart="MAANDAG")+1)+1</f>
        <v>43765</v>
      </c>
      <c r="C3" s="8">
        <f ca="1"/>
        <v>43766</v>
      </c>
      <c r="D3" s="8">
        <f ca="1"/>
        <v>43767</v>
      </c>
      <c r="E3" s="8">
        <f ca="1"/>
        <v>43768</v>
      </c>
      <c r="F3" s="8">
        <f ca="1"/>
        <v>43769</v>
      </c>
      <c r="G3" s="8">
        <f ca="1"/>
        <v>43770</v>
      </c>
      <c r="H3" s="8">
        <f ca="1"/>
        <v>43771</v>
      </c>
    </row>
    <row r="4" spans="1:8" ht="57.9" customHeight="1" x14ac:dyDescent="0.3">
      <c r="A4" s="18"/>
      <c r="B4" s="18"/>
      <c r="C4" s="18"/>
      <c r="D4" s="18"/>
      <c r="E4" s="18"/>
      <c r="F4" s="18"/>
      <c r="G4" s="18"/>
      <c r="H4" s="18"/>
    </row>
    <row r="5" spans="1:8" ht="19.5" customHeight="1" x14ac:dyDescent="0.3">
      <c r="A5" s="18"/>
      <c r="B5" s="16">
        <f t="array" aca="1" ref="B5:H5" ca="1">DaysAndWeeks+DATE(CalenderYear,11,1)-WEEKDAY(DATE(CalenderYear,11,1),(WeekStart="MAANDAG")+1)+8</f>
        <v>43772</v>
      </c>
      <c r="C5" s="16">
        <f ca="1"/>
        <v>43773</v>
      </c>
      <c r="D5" s="16">
        <f ca="1"/>
        <v>43774</v>
      </c>
      <c r="E5" s="16">
        <f ca="1"/>
        <v>43775</v>
      </c>
      <c r="F5" s="16">
        <f ca="1"/>
        <v>43776</v>
      </c>
      <c r="G5" s="16">
        <f ca="1"/>
        <v>43777</v>
      </c>
      <c r="H5" s="16">
        <f ca="1"/>
        <v>43778</v>
      </c>
    </row>
    <row r="6" spans="1:8" ht="57.9" customHeight="1" x14ac:dyDescent="0.3">
      <c r="A6" s="18"/>
      <c r="B6" s="24"/>
      <c r="C6" s="24"/>
      <c r="D6" s="24"/>
      <c r="E6" s="24"/>
      <c r="F6" s="24"/>
      <c r="G6" s="24"/>
      <c r="H6" s="24"/>
    </row>
    <row r="7" spans="1:8" ht="19.5" customHeight="1" x14ac:dyDescent="0.3">
      <c r="A7" s="18"/>
      <c r="B7" s="8">
        <f t="array" aca="1" ref="B7:H7" ca="1">DaysAndWeeks+DATE(CalenderYear,11,1)-WEEKDAY(DATE(CalenderYear,11,1),(WeekStart="MAANDAG")+1)+15</f>
        <v>43779</v>
      </c>
      <c r="C7" s="8">
        <f ca="1"/>
        <v>43780</v>
      </c>
      <c r="D7" s="8">
        <f ca="1"/>
        <v>43781</v>
      </c>
      <c r="E7" s="8">
        <f ca="1"/>
        <v>43782</v>
      </c>
      <c r="F7" s="8">
        <f ca="1"/>
        <v>43783</v>
      </c>
      <c r="G7" s="8">
        <f ca="1"/>
        <v>43784</v>
      </c>
      <c r="H7" s="8">
        <f ca="1"/>
        <v>43785</v>
      </c>
    </row>
    <row r="8" spans="1:8" ht="57.9" customHeight="1" x14ac:dyDescent="0.3">
      <c r="A8" s="18"/>
      <c r="B8" s="18"/>
      <c r="C8" s="18"/>
      <c r="D8" s="18"/>
      <c r="E8" s="18"/>
      <c r="F8" s="18"/>
      <c r="G8" s="18"/>
      <c r="H8" s="18"/>
    </row>
    <row r="9" spans="1:8" ht="19.5" customHeight="1" x14ac:dyDescent="0.3">
      <c r="A9" s="18"/>
      <c r="B9" s="16">
        <f t="array" aca="1" ref="B9:H9" ca="1">DaysAndWeeks+DATE(CalenderYear,11,1)-WEEKDAY(DATE(CalenderYear,11,1),(WeekStart="MAANDAG")+1)+22</f>
        <v>43786</v>
      </c>
      <c r="C9" s="16">
        <f ca="1"/>
        <v>43787</v>
      </c>
      <c r="D9" s="16">
        <f ca="1"/>
        <v>43788</v>
      </c>
      <c r="E9" s="16">
        <f ca="1"/>
        <v>43789</v>
      </c>
      <c r="F9" s="16">
        <f ca="1"/>
        <v>43790</v>
      </c>
      <c r="G9" s="16">
        <f ca="1"/>
        <v>43791</v>
      </c>
      <c r="H9" s="16">
        <f ca="1"/>
        <v>43792</v>
      </c>
    </row>
    <row r="10" spans="1:8" ht="57.9" customHeight="1" x14ac:dyDescent="0.3">
      <c r="A10" s="18"/>
      <c r="B10" s="24"/>
      <c r="C10" s="24"/>
      <c r="D10" s="24"/>
      <c r="E10" s="24"/>
      <c r="F10" s="24"/>
      <c r="G10" s="24"/>
      <c r="H10" s="24"/>
    </row>
    <row r="11" spans="1:8" ht="19.5" customHeight="1" x14ac:dyDescent="0.3">
      <c r="A11" s="18"/>
      <c r="B11" s="8">
        <f t="array" aca="1" ref="B11:H11" ca="1">DaysAndWeeks+DATE(CalenderYear,11,1)-WEEKDAY(DATE(CalenderYear,11,1),(WeekStart="MAANDAG")+1)+29</f>
        <v>43793</v>
      </c>
      <c r="C11" s="8">
        <f ca="1"/>
        <v>43794</v>
      </c>
      <c r="D11" s="8">
        <f ca="1"/>
        <v>43795</v>
      </c>
      <c r="E11" s="8">
        <f ca="1"/>
        <v>43796</v>
      </c>
      <c r="F11" s="8">
        <f ca="1"/>
        <v>43797</v>
      </c>
      <c r="G11" s="8">
        <f ca="1"/>
        <v>43798</v>
      </c>
      <c r="H11" s="8">
        <f ca="1"/>
        <v>43799</v>
      </c>
    </row>
    <row r="12" spans="1:8" ht="57.9" customHeight="1" x14ac:dyDescent="0.3">
      <c r="A12" s="18"/>
      <c r="B12" s="18"/>
      <c r="C12" s="18"/>
      <c r="D12" s="18"/>
      <c r="E12" s="18"/>
      <c r="F12" s="18"/>
      <c r="G12" s="18"/>
      <c r="H12" s="18"/>
    </row>
    <row r="13" spans="1:8" ht="19.5" customHeight="1" x14ac:dyDescent="0.3">
      <c r="A13" s="18"/>
      <c r="B13" s="16">
        <f t="array" aca="1" ref="B13:C13" ca="1">DaysAndWeeks+DATE(CalenderYear,11,1)-WEEKDAY(DATE(CalenderYear,11,1),(WeekStart="MAANDAG")+1)+36</f>
        <v>43800</v>
      </c>
      <c r="C13" s="16">
        <f ca="1"/>
        <v>43801</v>
      </c>
      <c r="D13" s="25" t="s">
        <v>0</v>
      </c>
      <c r="E13" s="26"/>
      <c r="F13" s="26"/>
      <c r="G13" s="26"/>
      <c r="H13" s="26"/>
    </row>
    <row r="14" spans="1:8" ht="57.9" customHeight="1" x14ac:dyDescent="0.3">
      <c r="A14" s="18"/>
      <c r="B14" s="24"/>
      <c r="C14" s="24"/>
      <c r="D14" s="25"/>
      <c r="E14" s="26"/>
      <c r="F14" s="26"/>
      <c r="G14" s="26"/>
      <c r="H14" s="26"/>
    </row>
  </sheetData>
  <mergeCells count="2">
    <mergeCell ref="D13:D14"/>
    <mergeCell ref="E13:H14"/>
  </mergeCells>
  <conditionalFormatting sqref="B11:H11 B13:C13">
    <cfRule type="expression" dxfId="3" priority="2">
      <formula>AND(DAY(B11)&gt;=1,DAY(B11)&lt;=15)</formula>
    </cfRule>
  </conditionalFormatting>
  <conditionalFormatting sqref="B3:G3">
    <cfRule type="expression" dxfId="2"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november"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1" tint="4.9989318521683403E-2"/>
    <pageSetUpPr fitToPage="1"/>
  </sheetPr>
  <dimension ref="A1:H14"/>
  <sheetViews>
    <sheetView showGridLines="0" workbookViewId="0"/>
  </sheetViews>
  <sheetFormatPr defaultColWidth="8.77734375" defaultRowHeight="14.4" x14ac:dyDescent="0.3"/>
  <cols>
    <col min="1" max="1" width="2.6640625" customWidth="1"/>
    <col min="2" max="2" width="18.21875" customWidth="1"/>
    <col min="3" max="8" width="17.6640625" customWidth="1"/>
    <col min="9" max="9" width="2.6640625" customWidth="1"/>
  </cols>
  <sheetData>
    <row r="1" spans="1:8" ht="59.25" customHeight="1" x14ac:dyDescent="0.3">
      <c r="A1" s="18"/>
      <c r="B1" s="17" t="str">
        <f ca="1">"December "&amp;CalenderYear</f>
        <v>December 2019</v>
      </c>
      <c r="C1" s="17"/>
      <c r="D1" s="17"/>
      <c r="E1" s="3"/>
      <c r="F1" s="3"/>
      <c r="G1" s="3"/>
      <c r="H1" s="4"/>
    </row>
    <row r="2" spans="1:8" ht="21.75" customHeight="1" thickBot="1" x14ac:dyDescent="0.35">
      <c r="A2" s="18"/>
      <c r="B2" s="13" t="str">
        <f>IF(WeekStart="ZONDAG", "ZONDAG","MAANDAG")</f>
        <v>ZONDAG</v>
      </c>
      <c r="C2" s="13" t="str">
        <f t="shared" ref="C2:H2" ca="1" si="0">UPPER(TEXT(C3,"dddd"))</f>
        <v>MAANDAG</v>
      </c>
      <c r="D2" s="13" t="str">
        <f t="shared" ca="1" si="0"/>
        <v>DINSDAG</v>
      </c>
      <c r="E2" s="13" t="str">
        <f t="shared" ca="1" si="0"/>
        <v>WOENSDAG</v>
      </c>
      <c r="F2" s="13" t="str">
        <f t="shared" ca="1" si="0"/>
        <v>DONDERDAG</v>
      </c>
      <c r="G2" s="13" t="str">
        <f t="shared" ca="1" si="0"/>
        <v>VRIJDAG</v>
      </c>
      <c r="H2" s="13" t="str">
        <f t="shared" ca="1" si="0"/>
        <v>ZATERDAG</v>
      </c>
    </row>
    <row r="3" spans="1:8" ht="19.5" customHeight="1" x14ac:dyDescent="0.3">
      <c r="A3" s="18"/>
      <c r="B3" s="8">
        <f t="array" aca="1" ref="B3:H3" ca="1">DaysAndWeeks+DATE(CalenderYear,12,1)-WEEKDAY(DATE(CalenderYear,12,1),(WeekStart="MAANDAG")+1)+1</f>
        <v>43800</v>
      </c>
      <c r="C3" s="8">
        <f ca="1"/>
        <v>43801</v>
      </c>
      <c r="D3" s="8">
        <f ca="1"/>
        <v>43802</v>
      </c>
      <c r="E3" s="8">
        <f ca="1"/>
        <v>43803</v>
      </c>
      <c r="F3" s="8">
        <f ca="1"/>
        <v>43804</v>
      </c>
      <c r="G3" s="8">
        <f ca="1"/>
        <v>43805</v>
      </c>
      <c r="H3" s="8">
        <f ca="1"/>
        <v>43806</v>
      </c>
    </row>
    <row r="4" spans="1:8" ht="57.9" customHeight="1" x14ac:dyDescent="0.3">
      <c r="A4" s="18"/>
      <c r="B4" s="18"/>
      <c r="C4" s="18"/>
      <c r="D4" s="18"/>
      <c r="E4" s="18"/>
      <c r="F4" s="18"/>
      <c r="G4" s="18"/>
      <c r="H4" s="18"/>
    </row>
    <row r="5" spans="1:8" ht="19.5" customHeight="1" x14ac:dyDescent="0.3">
      <c r="A5" s="18"/>
      <c r="B5" s="16">
        <f t="array" aca="1" ref="B5:H5" ca="1">DaysAndWeeks+DATE(CalenderYear,12,1)-WEEKDAY(DATE(CalenderYear,12,1),(WeekStart="MAANDAG")+1)+8</f>
        <v>43807</v>
      </c>
      <c r="C5" s="16">
        <f ca="1"/>
        <v>43808</v>
      </c>
      <c r="D5" s="16">
        <f ca="1"/>
        <v>43809</v>
      </c>
      <c r="E5" s="16">
        <f ca="1"/>
        <v>43810</v>
      </c>
      <c r="F5" s="16">
        <f ca="1"/>
        <v>43811</v>
      </c>
      <c r="G5" s="16">
        <f ca="1"/>
        <v>43812</v>
      </c>
      <c r="H5" s="16">
        <f ca="1"/>
        <v>43813</v>
      </c>
    </row>
    <row r="6" spans="1:8" ht="57.9" customHeight="1" x14ac:dyDescent="0.3">
      <c r="A6" s="18"/>
      <c r="B6" s="24"/>
      <c r="C6" s="24"/>
      <c r="D6" s="24"/>
      <c r="E6" s="24"/>
      <c r="F6" s="24"/>
      <c r="G6" s="24"/>
      <c r="H6" s="24"/>
    </row>
    <row r="7" spans="1:8" ht="19.5" customHeight="1" x14ac:dyDescent="0.3">
      <c r="A7" s="18"/>
      <c r="B7" s="8">
        <f t="array" aca="1" ref="B7:H7" ca="1">DaysAndWeeks+DATE(CalenderYear,12,1)-WEEKDAY(DATE(CalenderYear,12,1),(WeekStart="MAANDAG")+1)+15</f>
        <v>43814</v>
      </c>
      <c r="C7" s="8">
        <f ca="1"/>
        <v>43815</v>
      </c>
      <c r="D7" s="8">
        <f ca="1"/>
        <v>43816</v>
      </c>
      <c r="E7" s="8">
        <f ca="1"/>
        <v>43817</v>
      </c>
      <c r="F7" s="8">
        <f ca="1"/>
        <v>43818</v>
      </c>
      <c r="G7" s="8">
        <f ca="1"/>
        <v>43819</v>
      </c>
      <c r="H7" s="8">
        <f ca="1"/>
        <v>43820</v>
      </c>
    </row>
    <row r="8" spans="1:8" ht="57.9" customHeight="1" x14ac:dyDescent="0.3">
      <c r="A8" s="18"/>
      <c r="B8" s="18"/>
      <c r="C8" s="18"/>
      <c r="D8" s="18"/>
      <c r="E8" s="18"/>
      <c r="F8" s="18"/>
      <c r="G8" s="18"/>
      <c r="H8" s="18"/>
    </row>
    <row r="9" spans="1:8" ht="19.5" customHeight="1" x14ac:dyDescent="0.3">
      <c r="A9" s="18"/>
      <c r="B9" s="16">
        <f t="array" aca="1" ref="B9:H9" ca="1">DaysAndWeeks+DATE(CalenderYear,12,1)-WEEKDAY(DATE(CalenderYear,12,1),(WeekStart="MAANDAG")+1)+22</f>
        <v>43821</v>
      </c>
      <c r="C9" s="16">
        <f ca="1"/>
        <v>43822</v>
      </c>
      <c r="D9" s="16">
        <f ca="1"/>
        <v>43823</v>
      </c>
      <c r="E9" s="16">
        <f ca="1"/>
        <v>43824</v>
      </c>
      <c r="F9" s="16">
        <f ca="1"/>
        <v>43825</v>
      </c>
      <c r="G9" s="16">
        <f ca="1"/>
        <v>43826</v>
      </c>
      <c r="H9" s="16">
        <f ca="1"/>
        <v>43827</v>
      </c>
    </row>
    <row r="10" spans="1:8" ht="57.9" customHeight="1" x14ac:dyDescent="0.3">
      <c r="A10" s="18"/>
      <c r="B10" s="24"/>
      <c r="C10" s="24"/>
      <c r="D10" s="24"/>
      <c r="E10" s="24"/>
      <c r="F10" s="24"/>
      <c r="G10" s="24"/>
      <c r="H10" s="24"/>
    </row>
    <row r="11" spans="1:8" ht="19.5" customHeight="1" x14ac:dyDescent="0.3">
      <c r="A11" s="18"/>
      <c r="B11" s="8">
        <f t="array" aca="1" ref="B11:H11" ca="1">DaysAndWeeks+DATE(CalenderYear,12,1)-WEEKDAY(DATE(CalenderYear,12,1),(WeekStart="MAANDAG")+1)+29</f>
        <v>43828</v>
      </c>
      <c r="C11" s="8">
        <f ca="1"/>
        <v>43829</v>
      </c>
      <c r="D11" s="8">
        <f ca="1"/>
        <v>43830</v>
      </c>
      <c r="E11" s="8">
        <f ca="1"/>
        <v>43831</v>
      </c>
      <c r="F11" s="8">
        <f ca="1"/>
        <v>43832</v>
      </c>
      <c r="G11" s="8">
        <f ca="1"/>
        <v>43833</v>
      </c>
      <c r="H11" s="8">
        <f ca="1"/>
        <v>43834</v>
      </c>
    </row>
    <row r="12" spans="1:8" ht="57.9" customHeight="1" x14ac:dyDescent="0.3">
      <c r="A12" s="18"/>
      <c r="B12" s="18"/>
      <c r="C12" s="18"/>
      <c r="D12" s="18"/>
      <c r="E12" s="18"/>
      <c r="F12" s="18"/>
      <c r="G12" s="18"/>
      <c r="H12" s="18"/>
    </row>
    <row r="13" spans="1:8" ht="19.5" customHeight="1" x14ac:dyDescent="0.3">
      <c r="A13" s="18"/>
      <c r="B13" s="16">
        <f t="array" aca="1" ref="B13:C13" ca="1">DaysAndWeeks+DATE(CalenderYear,12,1)-WEEKDAY(DATE(CalenderYear,12,1),(WeekStart="MAANDAG")+1)+36</f>
        <v>43835</v>
      </c>
      <c r="C13" s="16">
        <f ca="1"/>
        <v>43836</v>
      </c>
      <c r="D13" s="25" t="s">
        <v>0</v>
      </c>
      <c r="E13" s="26"/>
      <c r="F13" s="26"/>
      <c r="G13" s="26"/>
      <c r="H13" s="26"/>
    </row>
    <row r="14" spans="1:8" ht="57.9" customHeight="1" x14ac:dyDescent="0.3">
      <c r="A14" s="18"/>
      <c r="B14" s="24"/>
      <c r="C14" s="24"/>
      <c r="D14" s="25"/>
      <c r="E14" s="26"/>
      <c r="F14" s="26"/>
      <c r="G14" s="26"/>
      <c r="H14" s="26"/>
    </row>
  </sheetData>
  <mergeCells count="2">
    <mergeCell ref="D13:D14"/>
    <mergeCell ref="E13:H14"/>
  </mergeCells>
  <conditionalFormatting sqref="B11:H11 B13:C13">
    <cfRule type="expression" dxfId="1" priority="2">
      <formula>AND(DAY(B11)&gt;=1,DAY(B11)&lt;=15)</formula>
    </cfRule>
  </conditionalFormatting>
  <conditionalFormatting sqref="B3:G3">
    <cfRule type="expression" dxfId="0" priority="1">
      <formula>DAY(B3)&gt;8</formula>
    </cfRule>
  </conditionalFormatting>
  <dataValidations count="9">
    <dataValidation allowBlank="1" showInputMessage="1" showErrorMessage="1" prompt="Automatisch bepaalde weekdag" sqref="C2:H2"/>
    <dataValidation allowBlank="1" showInputMessage="1" showErrorMessage="1" prompt="Het jaar in deze cel wordt automatisch bijgewerkt op basis van het jaar dat in het werkblad Januari is ingevoerd. De onderstaande agenda heeft datums voor de vorige en volgende maand met een lettertype in een lichtere tint" sqref="B1"/>
    <dataValidation allowBlank="1" showInputMessage="1" showErrorMessage="1" prompt="Deze rij en rij 5, 7, 9, 11 en 13 bevatten kalenderdagen van de week. Als deze cel niet het getal 1 bevat, is het een dag van de vorige maand. Voer notities in cel E13 in" sqref="B3"/>
    <dataValidation allowBlank="1" showInputMessage="1" showErrorMessage="1" prompt="Deze rij bevat de weekdagnamen voor deze agenda. Deze cel bevat de eerste dag van de week. Als u de eerste dag wilt wijzigen, voert u een nieuwe weekdag in cel K3 van het werkblad Januari in" sqref="B2"/>
    <dataValidation allowBlank="1" showInputMessage="1" showErrorMessage="1" prompt="Het jaar in deze cel wordt automatisch bijgewerkt. Selecteer een ander jaar in cel K2 om het jaar te wijzigen" sqref="C1:D1"/>
    <dataValidation allowBlank="1" showInputMessage="1" showErrorMessage="1" prompt="Maandkalender december" sqref="A1"/>
    <dataValidation allowBlank="1" showInputMessage="1" showErrorMessage="1" prompt="Voer notities in de cel rechts in" sqref="D13:D14"/>
    <dataValidation allowBlank="1" showInputMessage="1" showErrorMessage="1" prompt="Voer notities in deze cel in" sqref="E13:H14"/>
    <dataValidation allowBlank="1" showInputMessage="1" showErrorMessage="1" prompt="Deze rij en rij 6, 8, 10, 12 en 14 zijn cellen voor het invoeren van dagnotities voor de kalenderdag in de cel erboven" sqref="B4"/>
  </dataValidations>
  <printOptions horizontalCentered="1" verticalCentered="1"/>
  <pageMargins left="0.7" right="0.7" top="0.75" bottom="0.75" header="0.3" footer="0.3"/>
  <pageSetup paperSize="9" scale="88" orientation="landscape" r:id="rId1"/>
  <headerFooter differentFirst="1" alignWithMargins="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12</vt:i4>
      </vt:variant>
      <vt:variant>
        <vt:lpstr>Benoemde bereiken</vt:lpstr>
      </vt:variant>
      <vt:variant>
        <vt:i4>27</vt:i4>
      </vt:variant>
    </vt:vector>
  </HeadingPairs>
  <TitlesOfParts>
    <vt:vector size="39" baseType="lpstr">
      <vt:lpstr>Januari</vt:lpstr>
      <vt:lpstr>Februari</vt:lpstr>
      <vt:lpstr>Maart</vt:lpstr>
      <vt:lpstr>April</vt:lpstr>
      <vt:lpstr>Mei</vt:lpstr>
      <vt:lpstr>Juni</vt:lpstr>
      <vt:lpstr>Juli</vt:lpstr>
      <vt:lpstr>Augustus</vt:lpstr>
      <vt:lpstr>September</vt:lpstr>
      <vt:lpstr>Oktober</vt:lpstr>
      <vt:lpstr>November</vt:lpstr>
      <vt:lpstr>December</vt:lpstr>
      <vt:lpstr>Januari!Afdrukbereik</vt:lpstr>
      <vt:lpstr>CalenderYear</vt:lpstr>
      <vt:lpstr>ColumnTitleRegion1..H12.1</vt:lpstr>
      <vt:lpstr>ColumnTitleRegion1..H12.10</vt:lpstr>
      <vt:lpstr>ColumnTitleRegion1..H12.11</vt:lpstr>
      <vt:lpstr>ColumnTitleRegion1..H12.12</vt:lpstr>
      <vt:lpstr>ColumnTitleRegion1..H12.2</vt:lpstr>
      <vt:lpstr>ColumnTitleRegion1..H12.3</vt:lpstr>
      <vt:lpstr>ColumnTitleRegion1..H12.4</vt:lpstr>
      <vt:lpstr>ColumnTitleRegion1..H12.5</vt:lpstr>
      <vt:lpstr>ColumnTitleRegion1..H12.6</vt:lpstr>
      <vt:lpstr>ColumnTitleRegion1..H12.7</vt:lpstr>
      <vt:lpstr>ColumnTitleRegion1..H12.8</vt:lpstr>
      <vt:lpstr>ColumnTitleRegion1..H12.9</vt:lpstr>
      <vt:lpstr>ColumnTitleRegion2..C14.1</vt:lpstr>
      <vt:lpstr>ColumnTitleRegion2..C14.10</vt:lpstr>
      <vt:lpstr>ColumnTitleRegion2..C14.11</vt:lpstr>
      <vt:lpstr>ColumnTitleRegion2..C14.12</vt:lpstr>
      <vt:lpstr>ColumnTitleRegion2..C14.2</vt:lpstr>
      <vt:lpstr>ColumnTitleRegion2..C14.3</vt:lpstr>
      <vt:lpstr>ColumnTitleRegion2..C14.4</vt:lpstr>
      <vt:lpstr>ColumnTitleRegion2..C14.5</vt:lpstr>
      <vt:lpstr>ColumnTitleRegion2..C14.6</vt:lpstr>
      <vt:lpstr>ColumnTitleRegion2..C14.7</vt:lpstr>
      <vt:lpstr>ColumnTitleRegion2..C14.8</vt:lpstr>
      <vt:lpstr>ColumnTitleRegion2..C14.9</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Jorden Asus</dc:creator>
  <cp:lastModifiedBy>Jorden Asus</cp:lastModifiedBy>
  <dcterms:created xsi:type="dcterms:W3CDTF">2016-12-02T06:02:37Z</dcterms:created>
  <dcterms:modified xsi:type="dcterms:W3CDTF">2019-03-25T13:44:44Z</dcterms:modified>
</cp:coreProperties>
</file>