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Parsa Alam\Desktop\Projects\"/>
    </mc:Choice>
  </mc:AlternateContent>
  <xr:revisionPtr revIDLastSave="0" documentId="13_ncr:1_{85ECB7D8-ECC0-450D-89A2-E36516BD38AF}" xr6:coauthVersionLast="47" xr6:coauthVersionMax="47" xr10:uidLastSave="{00000000-0000-0000-0000-000000000000}"/>
  <bookViews>
    <workbookView xWindow="-120" yWindow="-120" windowWidth="20730" windowHeight="11160" activeTab="2" xr2:uid="{B8F0AFC2-55EB-488F-AB79-8A09AFC94CC8}"/>
  </bookViews>
  <sheets>
    <sheet name="Pivot Table" sheetId="3" r:id="rId1"/>
    <sheet name="supply_chain_data" sheetId="1" r:id="rId2"/>
    <sheet name="DashBoard" sheetId="4" r:id="rId3"/>
  </sheets>
  <definedNames>
    <definedName name="Slicer_Customer_demographics">#N/A</definedName>
    <definedName name="Slicer_Inspection_results">#N/A</definedName>
    <definedName name="Slicer_Product_Type">#N/A</definedName>
    <definedName name="Slicer_Routes">#N/A</definedName>
    <definedName name="Slicer_Shipping_carriers">#N/A</definedName>
    <definedName name="Slicer_Supplier_name">#N/A</definedName>
    <definedName name="Slicer_Transportation_mode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Z3" i="1"/>
  <c r="Z11" i="1" l="1"/>
  <c r="Z8" i="1"/>
  <c r="Z14" i="1"/>
  <c r="Z6" i="1"/>
  <c r="Z13" i="1"/>
  <c r="Z5" i="1"/>
  <c r="Z4" i="1"/>
  <c r="Z10" i="1"/>
  <c r="Z2" i="1"/>
  <c r="Z9" i="1"/>
  <c r="Z15" i="1"/>
  <c r="Z7" i="1"/>
  <c r="Z12" i="1" l="1"/>
  <c r="Z16" i="1"/>
  <c r="Z17" i="1" l="1"/>
  <c r="Z18" i="1" l="1"/>
  <c r="Z19" i="1" l="1"/>
  <c r="Z20" i="1" l="1"/>
  <c r="Z21" i="1" l="1"/>
  <c r="Z22" i="1" l="1"/>
  <c r="Z23" i="1" l="1"/>
  <c r="Z24" i="1" l="1"/>
  <c r="Z25" i="1" l="1"/>
  <c r="Z26" i="1" l="1"/>
  <c r="Z27" i="1" l="1"/>
  <c r="Z28" i="1" l="1"/>
  <c r="Z29" i="1" l="1"/>
  <c r="Z30" i="1" l="1"/>
  <c r="Z31" i="1" l="1"/>
  <c r="Z32" i="1" l="1"/>
  <c r="Z33" i="1" l="1"/>
  <c r="Z34" i="1" l="1"/>
  <c r="Z35" i="1" l="1"/>
  <c r="Z36" i="1" l="1"/>
  <c r="Z37" i="1" l="1"/>
  <c r="Z38" i="1" l="1"/>
  <c r="Z39" i="1" l="1"/>
  <c r="Z40" i="1" l="1"/>
  <c r="Z41" i="1" l="1"/>
  <c r="Z42" i="1" l="1"/>
  <c r="Z43" i="1" l="1"/>
  <c r="Z44" i="1" l="1"/>
  <c r="Z45" i="1" l="1"/>
  <c r="Z46" i="1" l="1"/>
  <c r="Z47" i="1" l="1"/>
  <c r="Z48" i="1" l="1"/>
  <c r="Z49" i="1" l="1"/>
  <c r="Z50" i="1" l="1"/>
  <c r="Z51" i="1" l="1"/>
  <c r="Z52" i="1" l="1"/>
  <c r="Z53" i="1" l="1"/>
  <c r="Z54" i="1" l="1"/>
  <c r="Z55" i="1" l="1"/>
  <c r="Z56" i="1" l="1"/>
  <c r="Z57" i="1" l="1"/>
  <c r="Z58" i="1" l="1"/>
  <c r="Z59" i="1" l="1"/>
  <c r="Z60" i="1" l="1"/>
  <c r="Z61" i="1" l="1"/>
  <c r="Z62" i="1" l="1"/>
  <c r="Z63" i="1" l="1"/>
  <c r="Z64" i="1" l="1"/>
  <c r="Z65" i="1" l="1"/>
  <c r="Z66" i="1" l="1"/>
  <c r="Z67" i="1" l="1"/>
  <c r="Z68" i="1" l="1"/>
  <c r="Z69" i="1" l="1"/>
  <c r="Z70" i="1" l="1"/>
  <c r="Z71" i="1" l="1"/>
  <c r="Z72" i="1" l="1"/>
  <c r="Z73" i="1" l="1"/>
  <c r="Z74" i="1" l="1"/>
  <c r="Z75" i="1" l="1"/>
  <c r="Z76" i="1" l="1"/>
  <c r="Z77" i="1" l="1"/>
  <c r="Z78" i="1" l="1"/>
  <c r="Z79" i="1" l="1"/>
  <c r="Z80" i="1" l="1"/>
  <c r="Z81" i="1" l="1"/>
  <c r="Z82" i="1" l="1"/>
  <c r="Z83" i="1" l="1"/>
  <c r="Z84" i="1" l="1"/>
  <c r="Z85" i="1" l="1"/>
  <c r="Z86" i="1" l="1"/>
  <c r="Z87" i="1" l="1"/>
  <c r="Z88" i="1" l="1"/>
  <c r="Z89" i="1" l="1"/>
  <c r="Z90" i="1" l="1"/>
  <c r="Z91" i="1" l="1"/>
  <c r="Z92" i="1" l="1"/>
  <c r="Z93" i="1" l="1"/>
  <c r="Z94" i="1" l="1"/>
  <c r="Z95" i="1" l="1"/>
  <c r="Z96" i="1" l="1"/>
  <c r="Z97" i="1" l="1"/>
  <c r="Z98" i="1" l="1"/>
  <c r="Z99" i="1" l="1"/>
  <c r="Z101" i="1" l="1"/>
  <c r="Z100" i="1"/>
</calcChain>
</file>

<file path=xl/sharedStrings.xml><?xml version="1.0" encoding="utf-8"?>
<sst xmlns="http://schemas.openxmlformats.org/spreadsheetml/2006/main" count="987" uniqueCount="175">
  <si>
    <t>SKU</t>
  </si>
  <si>
    <t>Price</t>
  </si>
  <si>
    <t>Availability</t>
  </si>
  <si>
    <t>Number of products sold</t>
  </si>
  <si>
    <t>Revenue generated</t>
  </si>
  <si>
    <t>Customer demographics</t>
  </si>
  <si>
    <t>Stock levels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</si>
  <si>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</si>
  <si>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</si>
  <si>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</si>
  <si>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</si>
  <si>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</si>
  <si>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</si>
  <si>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</si>
  <si>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</si>
  <si>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</si>
  <si>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</si>
  <si>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</si>
  <si>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</si>
  <si>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</si>
  <si>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</si>
  <si>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</si>
  <si>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</si>
  <si>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</si>
  <si>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</si>
  <si>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</si>
  <si>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</si>
  <si>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</si>
  <si>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</si>
  <si>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</si>
  <si>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</si>
  <si>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</si>
  <si>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</si>
  <si>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</si>
  <si>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</si>
  <si>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</si>
  <si>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</si>
  <si>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</si>
  <si>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</si>
  <si>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</si>
  <si>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</si>
  <si>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</si>
  <si>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</si>
  <si>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</si>
  <si>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</si>
  <si>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</si>
  <si>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</si>
  <si>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</si>
  <si>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</si>
  <si>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</si>
  <si>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</si>
  <si>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</si>
  <si>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</si>
  <si>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</si>
  <si>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</si>
  <si>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</si>
  <si>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</si>
  <si>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</si>
  <si>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</si>
  <si>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</si>
  <si>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</si>
  <si>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</si>
  <si>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</si>
  <si>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</si>
  <si>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</si>
  <si>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</si>
  <si>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</si>
  <si>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</si>
  <si>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</si>
  <si>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</si>
  <si>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</si>
  <si>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</si>
  <si>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</si>
  <si>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</si>
  <si>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</si>
  <si>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</si>
  <si>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</si>
  <si>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</si>
  <si>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</si>
  <si>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</si>
  <si>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</si>
  <si>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</si>
  <si>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</si>
  <si>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</si>
  <si>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</si>
  <si>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</si>
  <si>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</si>
  <si>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</si>
  <si>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</si>
  <si>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</si>
  <si>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</si>
  <si>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</si>
  <si>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</si>
  <si>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</si>
  <si>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</si>
  <si>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</si>
  <si>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</si>
  <si>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</si>
  <si>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</si>
  <si>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</si>
  <si>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</si>
  <si>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</si>
  <si>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</si>
  <si>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</si>
  <si>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</si>
  <si>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</si>
  <si>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</si>
  <si>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</si>
  <si>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</si>
  <si>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</si>
  <si>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</si>
  <si>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</si>
  <si>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</si>
  <si>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</si>
  <si>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</si>
  <si>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</si>
  <si>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</si>
  <si>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</si>
  <si>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</si>
  <si>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</si>
  <si>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</si>
  <si>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</si>
  <si>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</si>
  <si>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</si>
  <si>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</si>
  <si>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</si>
  <si>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</si>
  <si>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</si>
  <si>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</si>
  <si>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</si>
  <si>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</si>
  <si>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</si>
  <si>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</si>
  <si>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</si>
  <si>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</si>
  <si>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</si>
  <si>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</si>
  <si>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</si>
  <si>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</si>
  <si>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</si>
  <si>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</si>
  <si>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</si>
  <si>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</si>
  <si>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</si>
  <si>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</si>
  <si>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</si>
  <si>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</si>
  <si>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</si>
  <si>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</si>
  <si>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</si>
  <si>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</si>
  <si>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</si>
  <si>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Product Type</t>
  </si>
  <si>
    <t>Column1</t>
  </si>
  <si>
    <t>Helper</t>
  </si>
  <si>
    <t>Sum of Revenue generated</t>
  </si>
  <si>
    <t>Sum of Manufacturing costs</t>
  </si>
  <si>
    <t>Sum of Costs</t>
  </si>
  <si>
    <t>Sum of Shipping costs</t>
  </si>
  <si>
    <t>Sum of Gross Profit</t>
  </si>
  <si>
    <t>Order Lead time</t>
  </si>
  <si>
    <t>Average of Manufacturing lead time</t>
  </si>
  <si>
    <t>Average of Lead time</t>
  </si>
  <si>
    <t>Average of Shipping times</t>
  </si>
  <si>
    <t>Average of Order Lead time</t>
  </si>
  <si>
    <t>Sum of Production volumes</t>
  </si>
  <si>
    <t>Sellable Stock</t>
  </si>
  <si>
    <t>Sum of Sellable Stock</t>
  </si>
  <si>
    <t>Average of Stock levels</t>
  </si>
  <si>
    <t>Average of Defect rates</t>
  </si>
  <si>
    <t>Row Labels</t>
  </si>
  <si>
    <t>Column Labels</t>
  </si>
  <si>
    <t>Risk Factor</t>
  </si>
  <si>
    <t>Sum of Risk Factor</t>
  </si>
  <si>
    <t>Sum of Transportation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</si>
</sst>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0.00,&quot;K&quot;"/>
    <numFmt numFmtId="165" formatCode="[$£-491]#,##0.00,&quot;K&quot;"/>
    <numFmt numFmtId="166" formatCode="0.00\%"/>
    <numFmt numFmtId="167" formatCode="_(* #,##0_);_(* \(#,##0\);_(* &quot;-&quot;??_);_(@_)"/>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4"/>
      <color theme="1"/>
      <name val="Aptos Narrow"/>
      <family val="2"/>
      <scheme val="minor"/>
    </font>
    <font>
      <b/>
      <sz val="14"/>
      <color theme="1"/>
      <name val="Aptos Narrow"/>
      <family val="2"/>
      <scheme val="minor"/>
    </font>
    <font>
      <b/>
      <sz val="14"/>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2" fontId="0" fillId="0" borderId="0" xfId="0" applyNumberFormat="1"/>
    <xf numFmtId="1" fontId="0" fillId="0" borderId="0" xfId="0" applyNumberFormat="1"/>
    <xf numFmtId="167" fontId="0" fillId="0" borderId="0" xfId="0" applyNumberFormat="1"/>
    <xf numFmtId="0" fontId="0" fillId="0" borderId="0" xfId="0" applyAlignment="1">
      <alignment vertical="center"/>
    </xf>
    <xf numFmtId="0" fontId="18" fillId="33" borderId="0" xfId="0" applyFont="1" applyFill="1"/>
    <xf numFmtId="0" fontId="19" fillId="33" borderId="0" xfId="0" applyFont="1" applyFill="1"/>
    <xf numFmtId="164" fontId="20" fillId="0" borderId="0" xfId="0" applyNumberFormat="1" applyFont="1"/>
    <xf numFmtId="165" fontId="20" fillId="0" borderId="0" xfId="0" applyNumberFormat="1" applyFont="1"/>
    <xf numFmtId="0" fontId="20" fillId="0" borderId="0" xfId="0" applyFont="1"/>
    <xf numFmtId="0" fontId="19" fillId="0" borderId="0" xfId="0" applyFont="1" applyAlignment="1">
      <alignment horizontal="left"/>
    </xf>
    <xf numFmtId="166" fontId="19" fillId="0" borderId="0" xfId="0" applyNumberFormat="1" applyFont="1"/>
    <xf numFmtId="2" fontId="19" fillId="0" borderId="0" xfId="0" applyNumberFormat="1" applyFont="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font>
        <color rgb="FF9C0006"/>
      </font>
      <fill>
        <patternFill>
          <bgColor rgb="FFFFC7CE"/>
        </patternFill>
      </fill>
    </dxf>
    <dxf>
      <numFmt numFmtId="2" formatCode="0.00"/>
    </dxf>
    <dxf>
      <font>
        <b/>
      </font>
    </dxf>
    <dxf>
      <font>
        <sz val="14"/>
      </font>
    </dxf>
    <dxf>
      <font>
        <sz val="14"/>
      </font>
    </dxf>
    <dxf>
      <fill>
        <patternFill patternType="solid">
          <bgColor theme="9"/>
        </patternFill>
      </fill>
    </dxf>
    <dxf>
      <alignment horizontal="center"/>
    </dxf>
    <dxf>
      <font>
        <sz val="14"/>
      </font>
    </dxf>
    <dxf>
      <font>
        <b/>
      </font>
    </dxf>
    <dxf>
      <font>
        <color auto="1"/>
      </font>
    </dxf>
    <dxf>
      <font>
        <sz val="14"/>
      </font>
    </dxf>
    <dxf>
      <fill>
        <patternFill patternType="solid">
          <bgColor theme="9"/>
        </patternFill>
      </fill>
    </dxf>
    <dxf>
      <numFmt numFmtId="165" formatCode="[$£-491]#,##0.00,&quot;K&quot;"/>
    </dxf>
    <dxf>
      <numFmt numFmtId="164" formatCode="[$£-809]#,##0.00,&quot;K&quot;"/>
    </dxf>
    <dxf>
      <font>
        <sz val="14"/>
      </font>
    </dxf>
    <dxf>
      <font>
        <sz val="14"/>
      </font>
    </dxf>
    <dxf>
      <font>
        <b/>
      </font>
    </dxf>
    <dxf>
      <font>
        <b/>
      </font>
    </dxf>
    <dxf>
      <font>
        <sz val="14"/>
      </font>
    </dxf>
    <dxf>
      <font>
        <sz val="14"/>
      </font>
    </dxf>
    <dxf>
      <font>
        <sz val="14"/>
      </font>
    </dxf>
    <dxf>
      <font>
        <sz val="14"/>
      </font>
    </dxf>
    <dxf>
      <font>
        <sz val="14"/>
      </font>
    </dxf>
    <dxf>
      <font>
        <b/>
      </font>
    </dxf>
    <dxf>
      <font>
        <b/>
      </font>
    </dxf>
    <dxf>
      <font>
        <b/>
      </font>
    </dxf>
    <dxf>
      <font>
        <b/>
      </font>
    </dxf>
    <dxf>
      <font>
        <b/>
      </font>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numFmt numFmtId="166" formatCode="0.00\%"/>
    </dxf>
    <dxf>
      <numFmt numFmtId="0" formatCode="General"/>
    </dxf>
    <dxf>
      <numFmt numFmtId="0" formatCode="General"/>
    </dxf>
    <dxf>
      <numFmt numFmtId="0" formatCode="General"/>
    </dxf>
    <dxf>
      <numFmt numFmtId="0" formatCode="General"/>
    </dxf>
    <dxf>
      <numFmt numFmtId="165" formatCode="[$£-491]#,##0.00,&quot;K&quot;"/>
    </dxf>
    <dxf>
      <numFmt numFmtId="164" formatCode="[$£-809]#,##0.00,&quot;K&quot;"/>
    </dxf>
    <dxf>
      <numFmt numFmtId="1" formatCode="0"/>
    </dxf>
    <dxf>
      <numFmt numFmtId="1" formatCode="0"/>
    </dxf>
    <dxf>
      <numFmt numFmtId="166" formatCode="0.00\%"/>
    </dxf>
    <dxf>
      <alignment vertical="center"/>
    </dxf>
    <dxf>
      <numFmt numFmtId="167" formatCode="_(* #,##0_);_(* \(#,##0\);_(* &quot;-&quot;??_);_(@_)"/>
    </dxf>
    <dxf>
      <numFmt numFmtId="167" formatCode="_(* #,##0_);_(* \(#,##0\);_(* &quot;-&quot;??_);_(@_)"/>
    </dxf>
    <dxf>
      <numFmt numFmtId="166"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[Supply_Chain Project.xlsx]Pivot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Supplier</a:t>
            </a:r>
            <a:r>
              <a:rPr lang="en-US" baseline="0"/>
              <a:t> Wise Defect Rates </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Table'!$B$15:$B$16</c:f>
              <c:strCache>
                <c:ptCount val="1"/>
                <c:pt idx="0">
                  <c:v>cosmetics</c:v>
                </c:pt>
              </c:strCache>
            </c:strRef>
          </c:tx>
          <c:spPr>
            <a:gradFill rotWithShape="1">
              <a:gsLst>
                <a:gs pos="0">
                  <a:schemeClr val="accent3">
                    <a:shade val="65000"/>
                    <a:satMod val="103000"/>
                    <a:lumMod val="102000"/>
                    <a:tint val="94000"/>
                  </a:schemeClr>
                </a:gs>
                <a:gs pos="50000">
                  <a:schemeClr val="accent3">
                    <a:shade val="65000"/>
                    <a:satMod val="110000"/>
                    <a:lumMod val="100000"/>
                    <a:shade val="100000"/>
                  </a:schemeClr>
                </a:gs>
                <a:gs pos="100000">
                  <a:schemeClr val="accent3">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Table'!$A$17:$A$19</c:f>
              <c:strCache>
                <c:ptCount val="3"/>
                <c:pt idx="0">
                  <c:v>Supplier 1</c:v>
                </c:pt>
                <c:pt idx="1">
                  <c:v>Supplier 2</c:v>
                </c:pt>
                <c:pt idx="2">
                  <c:v>Supplier 3</c:v>
                </c:pt>
              </c:strCache>
            </c:strRef>
          </c:cat>
          <c:val>
            <c:numRef>
              <c:f>'Pivot Table'!$B$17:$B$19</c:f>
              <c:numCache>
                <c:formatCode>0.00\%</c:formatCode>
                <c:ptCount val="3"/>
                <c:pt idx="0">
                  <c:v>1.5578886036748718</c:v>
                </c:pt>
                <c:pt idx="1">
                  <c:v>2.0270604089465474</c:v>
                </c:pt>
                <c:pt idx="2">
                  <c:v>3.8720476814821301</c:v>
                </c:pt>
              </c:numCache>
            </c:numRef>
          </c:val>
          <c:extLst>
            <c:ext xmlns:c16="http://schemas.microsoft.com/office/drawing/2014/chart" uri="{C3380CC4-5D6E-409C-BE32-E72D297353CC}">
              <c16:uniqueId val="{00000000-E109-48B7-B47C-24468B832C73}"/>
            </c:ext>
          </c:extLst>
        </c:ser>
        <c:ser>
          <c:idx val="1"/>
          <c:order val="1"/>
          <c:tx>
            <c:strRef>
              <c:f>'Pivot Table'!$C$15:$C$16</c:f>
              <c:strCache>
                <c:ptCount val="1"/>
                <c:pt idx="0">
                  <c:v>haircare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Table'!$A$17:$A$19</c:f>
              <c:strCache>
                <c:ptCount val="3"/>
                <c:pt idx="0">
                  <c:v>Supplier 1</c:v>
                </c:pt>
                <c:pt idx="1">
                  <c:v>Supplier 2</c:v>
                </c:pt>
                <c:pt idx="2">
                  <c:v>Supplier 3</c:v>
                </c:pt>
              </c:strCache>
            </c:strRef>
          </c:cat>
          <c:val>
            <c:numRef>
              <c:f>'Pivot Table'!$C$17:$C$19</c:f>
              <c:numCache>
                <c:formatCode>0.00\%</c:formatCode>
                <c:ptCount val="3"/>
                <c:pt idx="0">
                  <c:v>2.5436176291451953</c:v>
                </c:pt>
                <c:pt idx="1">
                  <c:v>2.4529913396952372</c:v>
                </c:pt>
                <c:pt idx="2">
                  <c:v>2.0564354980509423</c:v>
                </c:pt>
              </c:numCache>
            </c:numRef>
          </c:val>
          <c:extLst>
            <c:ext xmlns:c16="http://schemas.microsoft.com/office/drawing/2014/chart" uri="{C3380CC4-5D6E-409C-BE32-E72D297353CC}">
              <c16:uniqueId val="{00000001-E109-48B7-B47C-24468B832C73}"/>
            </c:ext>
          </c:extLst>
        </c:ser>
        <c:ser>
          <c:idx val="2"/>
          <c:order val="2"/>
          <c:tx>
            <c:strRef>
              <c:f>'Pivot Table'!$D$15:$D$16</c:f>
              <c:strCache>
                <c:ptCount val="1"/>
                <c:pt idx="0">
                  <c:v>skincare</c:v>
                </c:pt>
              </c:strCache>
            </c:strRef>
          </c:tx>
          <c:spPr>
            <a:gradFill rotWithShape="1">
              <a:gsLst>
                <a:gs pos="0">
                  <a:schemeClr val="accent3">
                    <a:tint val="65000"/>
                    <a:satMod val="103000"/>
                    <a:lumMod val="102000"/>
                    <a:tint val="94000"/>
                  </a:schemeClr>
                </a:gs>
                <a:gs pos="50000">
                  <a:schemeClr val="accent3">
                    <a:tint val="65000"/>
                    <a:satMod val="110000"/>
                    <a:lumMod val="100000"/>
                    <a:shade val="100000"/>
                  </a:schemeClr>
                </a:gs>
                <a:gs pos="100000">
                  <a:schemeClr val="accent3">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Table'!$A$17:$A$19</c:f>
              <c:strCache>
                <c:ptCount val="3"/>
                <c:pt idx="0">
                  <c:v>Supplier 1</c:v>
                </c:pt>
                <c:pt idx="1">
                  <c:v>Supplier 2</c:v>
                </c:pt>
                <c:pt idx="2">
                  <c:v>Supplier 3</c:v>
                </c:pt>
              </c:strCache>
            </c:strRef>
          </c:cat>
          <c:val>
            <c:numRef>
              <c:f>'Pivot Table'!$D$17:$D$19</c:f>
              <c:numCache>
                <c:formatCode>0.00\%</c:formatCode>
                <c:ptCount val="3"/>
                <c:pt idx="0">
                  <c:v>1.6716462562755092</c:v>
                </c:pt>
                <c:pt idx="1">
                  <c:v>2.6522333864006171</c:v>
                </c:pt>
                <c:pt idx="2">
                  <c:v>2.5369516988589051</c:v>
                </c:pt>
              </c:numCache>
            </c:numRef>
          </c:val>
          <c:extLst>
            <c:ext xmlns:c16="http://schemas.microsoft.com/office/drawing/2014/chart" uri="{C3380CC4-5D6E-409C-BE32-E72D297353CC}">
              <c16:uniqueId val="{00000002-E109-48B7-B47C-24468B832C73}"/>
            </c:ext>
          </c:extLst>
        </c:ser>
        <c:dLbls>
          <c:showLegendKey val="0"/>
          <c:showVal val="0"/>
          <c:showCatName val="0"/>
          <c:showSerName val="0"/>
          <c:showPercent val="0"/>
          <c:showBubbleSize val="0"/>
        </c:dLbls>
        <c:gapWidth val="100"/>
        <c:overlap val="-24"/>
        <c:axId val="281773056"/>
        <c:axId val="281774016"/>
      </c:barChart>
      <c:catAx>
        <c:axId val="281773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1774016"/>
        <c:crosses val="autoZero"/>
        <c:auto val="1"/>
        <c:lblAlgn val="ctr"/>
        <c:lblOffset val="100"/>
        <c:noMultiLvlLbl val="0"/>
      </c:catAx>
      <c:valAx>
        <c:axId val="281774016"/>
        <c:scaling>
          <c:orientation val="minMax"/>
          <c:max val="4"/>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17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[Supply_Chain Project.xlsx]Pivot Table!PivotTable5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Supply Chain Risk Assesment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Table'!$B$25</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Table'!$A$26:$A$35</c:f>
              <c:strCache>
                <c:ptCount val="10"/>
                <c:pt idx="0">
                  <c:v>SKU68</c:v>
                </c:pt>
                <c:pt idx="1">
                  <c:v>SKU2</c:v>
                </c:pt>
                <c:pt idx="2">
                  <c:v>SKU34</c:v>
                </c:pt>
                <c:pt idx="3">
                  <c:v>SKU16</c:v>
                </c:pt>
                <c:pt idx="4">
                  <c:v>SKU4</c:v>
                </c:pt>
                <c:pt idx="5">
                  <c:v>SKU87</c:v>
                </c:pt>
                <c:pt idx="6">
                  <c:v>SKU76</c:v>
                </c:pt>
                <c:pt idx="7">
                  <c:v>SKU47</c:v>
                </c:pt>
                <c:pt idx="8">
                  <c:v>SKU58</c:v>
                </c:pt>
                <c:pt idx="9">
                  <c:v>SKU15</c:v>
                </c:pt>
              </c:strCache>
            </c:strRef>
          </c:cat>
          <c:val>
            <c:numRef>
              <c:f>'Pivot Table'!$B$26:$B$35</c:f>
              <c:numCache>
                <c:formatCode>0</c:formatCode>
                <c:ptCount val="10"/>
                <c:pt idx="0">
                  <c:v>8</c:v>
                </c:pt>
                <c:pt idx="1">
                  <c:v>0</c:v>
                </c:pt>
                <c:pt idx="2">
                  <c:v>0</c:v>
                </c:pt>
                <c:pt idx="3">
                  <c:v>-5</c:v>
                </c:pt>
                <c:pt idx="4">
                  <c:v>-12</c:v>
                </c:pt>
                <c:pt idx="5">
                  <c:v>-28</c:v>
                </c:pt>
                <c:pt idx="6">
                  <c:v>-37</c:v>
                </c:pt>
                <c:pt idx="7">
                  <c:v>-45</c:v>
                </c:pt>
                <c:pt idx="8">
                  <c:v>-45</c:v>
                </c:pt>
                <c:pt idx="9">
                  <c:v>-64</c:v>
                </c:pt>
              </c:numCache>
            </c:numRef>
          </c:val>
          <c:extLst>
            <c:ext xmlns:c16="http://schemas.microsoft.com/office/drawing/2014/chart" uri="{C3380CC4-5D6E-409C-BE32-E72D297353CC}">
              <c16:uniqueId val="{00000000-32CF-4A00-935C-21D98BDE6700}"/>
            </c:ext>
          </c:extLst>
        </c:ser>
        <c:dLbls>
          <c:showLegendKey val="0"/>
          <c:showVal val="0"/>
          <c:showCatName val="0"/>
          <c:showSerName val="0"/>
          <c:showPercent val="0"/>
          <c:showBubbleSize val="0"/>
        </c:dLbls>
        <c:gapWidth val="100"/>
        <c:overlap val="-24"/>
        <c:axId val="534110752"/>
        <c:axId val="534099232"/>
      </c:barChart>
      <c:catAx>
        <c:axId val="534110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099232"/>
        <c:crosses val="autoZero"/>
        <c:auto val="1"/>
        <c:lblAlgn val="ctr"/>
        <c:lblOffset val="100"/>
        <c:noMultiLvlLbl val="0"/>
      </c:catAx>
      <c:valAx>
        <c:axId val="53409923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11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[Supply_Chain Project.xlsx]Pivot Table!PivotTable6</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 Comparison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c:f>
              <c:strCache>
                <c:ptCount val="1"/>
                <c:pt idx="0">
                  <c:v>Sum of Costs</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Table'!$A$42:$A$45</c:f>
              <c:strCache>
                <c:ptCount val="4"/>
                <c:pt idx="0">
                  <c:v>Air</c:v>
                </c:pt>
                <c:pt idx="1">
                  <c:v>Rail</c:v>
                </c:pt>
                <c:pt idx="2">
                  <c:v>Road</c:v>
                </c:pt>
                <c:pt idx="3">
                  <c:v>Sea</c:v>
                </c:pt>
              </c:strCache>
            </c:strRef>
          </c:cat>
          <c:val>
            <c:numRef>
              <c:f>'Pivot Table'!$B$42:$B$45</c:f>
              <c:numCache>
                <c:formatCode>0</c:formatCode>
                <c:ptCount val="4"/>
                <c:pt idx="0">
                  <c:v>10585.57476550518</c:v>
                </c:pt>
                <c:pt idx="1">
                  <c:v>10968.805752925286</c:v>
                </c:pt>
                <c:pt idx="2">
                  <c:v>7464.663713964791</c:v>
                </c:pt>
                <c:pt idx="3">
                  <c:v>4864.5373340100205</c:v>
                </c:pt>
              </c:numCache>
            </c:numRef>
          </c:val>
          <c:extLst>
            <c:ext xmlns:c16="http://schemas.microsoft.com/office/drawing/2014/chart" uri="{C3380CC4-5D6E-409C-BE32-E72D297353CC}">
              <c16:uniqueId val="{00000000-38A7-4F05-88CD-36E12B968AD8}"/>
            </c:ext>
          </c:extLst>
        </c:ser>
        <c:dLbls>
          <c:showLegendKey val="0"/>
          <c:showVal val="0"/>
          <c:showCatName val="0"/>
          <c:showSerName val="0"/>
          <c:showPercent val="0"/>
          <c:showBubbleSize val="0"/>
        </c:dLbls>
        <c:gapWidth val="219"/>
        <c:axId val="395195792"/>
        <c:axId val="395198192"/>
      </c:barChart>
      <c:lineChart>
        <c:grouping val="standard"/>
        <c:varyColors val="0"/>
        <c:ser>
          <c:idx val="1"/>
          <c:order val="1"/>
          <c:tx>
            <c:strRef>
              <c:f>'Pivot Table'!$C$41</c:f>
              <c:strCache>
                <c:ptCount val="1"/>
                <c:pt idx="0">
                  <c:v>Sum of Transportation Cost</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none"/>
          </c:marker>
          <c:cat>
            <c:strRef>
              <c:f>'Pivot Table'!$A$42:$A$45</c:f>
              <c:strCache>
                <c:ptCount val="4"/>
                <c:pt idx="0">
                  <c:v>Air</c:v>
                </c:pt>
                <c:pt idx="1">
                  <c:v>Rail</c:v>
                </c:pt>
                <c:pt idx="2">
                  <c:v>Road</c:v>
                </c:pt>
                <c:pt idx="3">
                  <c:v>Sea</c:v>
                </c:pt>
              </c:strCache>
            </c:strRef>
          </c:cat>
          <c:val>
            <c:numRef>
              <c:f>'Pivot Table'!$C$42:$C$45</c:f>
              <c:numCache>
                <c:formatCode>0</c:formatCode>
                <c:ptCount val="4"/>
                <c:pt idx="0">
                  <c:v>9767.9979336609395</c:v>
                </c:pt>
                <c:pt idx="1">
                  <c:v>9883.6851812084496</c:v>
                </c:pt>
                <c:pt idx="2">
                  <c:v>6752.9651590784988</c:v>
                </c:pt>
                <c:pt idx="3">
                  <c:v>4339.9418002842385</c:v>
                </c:pt>
              </c:numCache>
            </c:numRef>
          </c:val>
          <c:smooth val="0"/>
          <c:extLst>
            <c:ext xmlns:c16="http://schemas.microsoft.com/office/drawing/2014/chart" uri="{C3380CC4-5D6E-409C-BE32-E72D297353CC}">
              <c16:uniqueId val="{00000001-38A7-4F05-88CD-36E12B968AD8}"/>
            </c:ext>
          </c:extLst>
        </c:ser>
        <c:dLbls>
          <c:showLegendKey val="0"/>
          <c:showVal val="0"/>
          <c:showCatName val="0"/>
          <c:showSerName val="0"/>
          <c:showPercent val="0"/>
          <c:showBubbleSize val="0"/>
        </c:dLbls>
        <c:marker val="1"/>
        <c:smooth val="0"/>
        <c:axId val="392360528"/>
        <c:axId val="392357168"/>
      </c:lineChart>
      <c:catAx>
        <c:axId val="395195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198192"/>
        <c:crosses val="autoZero"/>
        <c:auto val="1"/>
        <c:lblAlgn val="ctr"/>
        <c:lblOffset val="100"/>
        <c:noMultiLvlLbl val="0"/>
      </c:catAx>
      <c:valAx>
        <c:axId val="3951981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195792"/>
        <c:crosses val="autoZero"/>
        <c:crossBetween val="between"/>
      </c:valAx>
      <c:valAx>
        <c:axId val="3923571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360528"/>
        <c:crosses val="max"/>
        <c:crossBetween val="between"/>
      </c:valAx>
      <c:catAx>
        <c:axId val="392360528"/>
        <c:scaling>
          <c:orientation val="minMax"/>
        </c:scaling>
        <c:delete val="1"/>
        <c:axPos val="b"/>
        <c:numFmt formatCode="General" sourceLinked="1"/>
        <c:majorTickMark val="out"/>
        <c:minorTickMark val="none"/>
        <c:tickLblPos val="nextTo"/>
        <c:crossAx val="3923571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[Supply_Chain Project.xlsx]Pivot Table!PivotTable4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Supplier</a:t>
            </a:r>
            <a:r>
              <a:rPr lang="en-US" baseline="0"/>
              <a:t> Wise Defect Rates </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hade val="65000"/>
                    <a:satMod val="103000"/>
                    <a:lumMod val="102000"/>
                    <a:tint val="94000"/>
                  </a:schemeClr>
                </a:gs>
                <a:gs pos="50000">
                  <a:schemeClr val="accent3">
                    <a:shade val="65000"/>
                    <a:satMod val="110000"/>
                    <a:lumMod val="100000"/>
                    <a:shade val="100000"/>
                  </a:schemeClr>
                </a:gs>
                <a:gs pos="100000">
                  <a:schemeClr val="accent3">
                    <a:shade val="65000"/>
                    <a:lumMod val="99000"/>
                    <a:satMod val="120000"/>
                    <a:shade val="78000"/>
                  </a:schemeClr>
                </a:gs>
              </a:gsLst>
              <a:lin ang="5400000" scaled="0"/>
            </a:gradFill>
            <a:ln w="9525">
              <a:solidFill>
                <a:schemeClr val="accent3">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tint val="65000"/>
                    <a:satMod val="103000"/>
                    <a:lumMod val="102000"/>
                    <a:tint val="94000"/>
                  </a:schemeClr>
                </a:gs>
                <a:gs pos="50000">
                  <a:schemeClr val="accent3">
                    <a:tint val="65000"/>
                    <a:satMod val="110000"/>
                    <a:lumMod val="100000"/>
                    <a:shade val="100000"/>
                  </a:schemeClr>
                </a:gs>
                <a:gs pos="100000">
                  <a:schemeClr val="accent3">
                    <a:tint val="65000"/>
                    <a:lumMod val="99000"/>
                    <a:satMod val="120000"/>
                    <a:shade val="78000"/>
                  </a:schemeClr>
                </a:gs>
              </a:gsLst>
              <a:lin ang="5400000" scaled="0"/>
            </a:gradFill>
            <a:ln w="9525">
              <a:solidFill>
                <a:schemeClr val="accent3">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Table'!$B$15:$B$16</c:f>
              <c:strCache>
                <c:ptCount val="1"/>
                <c:pt idx="0">
                  <c:v>cosmetics</c:v>
                </c:pt>
              </c:strCache>
            </c:strRef>
          </c:tx>
          <c:spPr>
            <a:gradFill rotWithShape="1">
              <a:gsLst>
                <a:gs pos="0">
                  <a:schemeClr val="accent3">
                    <a:shade val="65000"/>
                    <a:satMod val="103000"/>
                    <a:lumMod val="102000"/>
                    <a:tint val="94000"/>
                  </a:schemeClr>
                </a:gs>
                <a:gs pos="50000">
                  <a:schemeClr val="accent3">
                    <a:shade val="65000"/>
                    <a:satMod val="110000"/>
                    <a:lumMod val="100000"/>
                    <a:shade val="100000"/>
                  </a:schemeClr>
                </a:gs>
                <a:gs pos="100000">
                  <a:schemeClr val="accent3">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Table'!$A$17:$A$19</c:f>
              <c:strCache>
                <c:ptCount val="3"/>
                <c:pt idx="0">
                  <c:v>Supplier 1</c:v>
                </c:pt>
                <c:pt idx="1">
                  <c:v>Supplier 2</c:v>
                </c:pt>
                <c:pt idx="2">
                  <c:v>Supplier 3</c:v>
                </c:pt>
              </c:strCache>
            </c:strRef>
          </c:cat>
          <c:val>
            <c:numRef>
              <c:f>'Pivot Table'!$B$17:$B$19</c:f>
              <c:numCache>
                <c:formatCode>0.00\%</c:formatCode>
                <c:ptCount val="3"/>
                <c:pt idx="0">
                  <c:v>1.5578886036748718</c:v>
                </c:pt>
                <c:pt idx="1">
                  <c:v>2.0270604089465474</c:v>
                </c:pt>
                <c:pt idx="2">
                  <c:v>3.8720476814821301</c:v>
                </c:pt>
              </c:numCache>
            </c:numRef>
          </c:val>
          <c:extLst>
            <c:ext xmlns:c16="http://schemas.microsoft.com/office/drawing/2014/chart" uri="{C3380CC4-5D6E-409C-BE32-E72D297353CC}">
              <c16:uniqueId val="{00000000-97A0-4529-A2EB-F5170B8A7ACA}"/>
            </c:ext>
          </c:extLst>
        </c:ser>
        <c:ser>
          <c:idx val="1"/>
          <c:order val="1"/>
          <c:tx>
            <c:strRef>
              <c:f>'Pivot Table'!$C$15:$C$16</c:f>
              <c:strCache>
                <c:ptCount val="1"/>
                <c:pt idx="0">
                  <c:v>haircare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Table'!$A$17:$A$19</c:f>
              <c:strCache>
                <c:ptCount val="3"/>
                <c:pt idx="0">
                  <c:v>Supplier 1</c:v>
                </c:pt>
                <c:pt idx="1">
                  <c:v>Supplier 2</c:v>
                </c:pt>
                <c:pt idx="2">
                  <c:v>Supplier 3</c:v>
                </c:pt>
              </c:strCache>
            </c:strRef>
          </c:cat>
          <c:val>
            <c:numRef>
              <c:f>'Pivot Table'!$C$17:$C$19</c:f>
              <c:numCache>
                <c:formatCode>0.00\%</c:formatCode>
                <c:ptCount val="3"/>
                <c:pt idx="0">
                  <c:v>2.5436176291451953</c:v>
                </c:pt>
                <c:pt idx="1">
                  <c:v>2.4529913396952372</c:v>
                </c:pt>
                <c:pt idx="2">
                  <c:v>2.0564354980509423</c:v>
                </c:pt>
              </c:numCache>
            </c:numRef>
          </c:val>
          <c:extLst>
            <c:ext xmlns:c16="http://schemas.microsoft.com/office/drawing/2014/chart" uri="{C3380CC4-5D6E-409C-BE32-E72D297353CC}">
              <c16:uniqueId val="{00000001-97A0-4529-A2EB-F5170B8A7ACA}"/>
            </c:ext>
          </c:extLst>
        </c:ser>
        <c:ser>
          <c:idx val="2"/>
          <c:order val="2"/>
          <c:tx>
            <c:strRef>
              <c:f>'Pivot Table'!$D$15:$D$16</c:f>
              <c:strCache>
                <c:ptCount val="1"/>
                <c:pt idx="0">
                  <c:v>skincare</c:v>
                </c:pt>
              </c:strCache>
            </c:strRef>
          </c:tx>
          <c:spPr>
            <a:gradFill rotWithShape="1">
              <a:gsLst>
                <a:gs pos="0">
                  <a:schemeClr val="accent3">
                    <a:tint val="65000"/>
                    <a:satMod val="103000"/>
                    <a:lumMod val="102000"/>
                    <a:tint val="94000"/>
                  </a:schemeClr>
                </a:gs>
                <a:gs pos="50000">
                  <a:schemeClr val="accent3">
                    <a:tint val="65000"/>
                    <a:satMod val="110000"/>
                    <a:lumMod val="100000"/>
                    <a:shade val="100000"/>
                  </a:schemeClr>
                </a:gs>
                <a:gs pos="100000">
                  <a:schemeClr val="accent3">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Table'!$A$17:$A$19</c:f>
              <c:strCache>
                <c:ptCount val="3"/>
                <c:pt idx="0">
                  <c:v>Supplier 1</c:v>
                </c:pt>
                <c:pt idx="1">
                  <c:v>Supplier 2</c:v>
                </c:pt>
                <c:pt idx="2">
                  <c:v>Supplier 3</c:v>
                </c:pt>
              </c:strCache>
            </c:strRef>
          </c:cat>
          <c:val>
            <c:numRef>
              <c:f>'Pivot Table'!$D$17:$D$19</c:f>
              <c:numCache>
                <c:formatCode>0.00\%</c:formatCode>
                <c:ptCount val="3"/>
                <c:pt idx="0">
                  <c:v>1.6716462562755092</c:v>
                </c:pt>
                <c:pt idx="1">
                  <c:v>2.6522333864006171</c:v>
                </c:pt>
                <c:pt idx="2">
                  <c:v>2.5369516988589051</c:v>
                </c:pt>
              </c:numCache>
            </c:numRef>
          </c:val>
          <c:extLst>
            <c:ext xmlns:c16="http://schemas.microsoft.com/office/drawing/2014/chart" uri="{C3380CC4-5D6E-409C-BE32-E72D297353CC}">
              <c16:uniqueId val="{00000002-97A0-4529-A2EB-F5170B8A7ACA}"/>
            </c:ext>
          </c:extLst>
        </c:ser>
        <c:dLbls>
          <c:showLegendKey val="0"/>
          <c:showVal val="0"/>
          <c:showCatName val="0"/>
          <c:showSerName val="0"/>
          <c:showPercent val="0"/>
          <c:showBubbleSize val="0"/>
        </c:dLbls>
        <c:gapWidth val="100"/>
        <c:overlap val="-24"/>
        <c:axId val="281773056"/>
        <c:axId val="281774016"/>
      </c:barChart>
      <c:catAx>
        <c:axId val="281773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1774016"/>
        <c:crosses val="autoZero"/>
        <c:auto val="1"/>
        <c:lblAlgn val="ctr"/>
        <c:lblOffset val="100"/>
        <c:noMultiLvlLbl val="0"/>
      </c:catAx>
      <c:valAx>
        <c:axId val="281774016"/>
        <c:scaling>
          <c:orientation val="minMax"/>
          <c:max val="4"/>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17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[Supply_Chain Project.xlsx]Pivot Table!PivotTable6</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 Comparison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c:f>
              <c:strCache>
                <c:ptCount val="1"/>
                <c:pt idx="0">
                  <c:v>Sum of Costs</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Table'!$A$42:$A$45</c:f>
              <c:strCache>
                <c:ptCount val="4"/>
                <c:pt idx="0">
                  <c:v>Air</c:v>
                </c:pt>
                <c:pt idx="1">
                  <c:v>Rail</c:v>
                </c:pt>
                <c:pt idx="2">
                  <c:v>Road</c:v>
                </c:pt>
                <c:pt idx="3">
                  <c:v>Sea</c:v>
                </c:pt>
              </c:strCache>
            </c:strRef>
          </c:cat>
          <c:val>
            <c:numRef>
              <c:f>'Pivot Table'!$B$42:$B$45</c:f>
              <c:numCache>
                <c:formatCode>0</c:formatCode>
                <c:ptCount val="4"/>
                <c:pt idx="0">
                  <c:v>10585.57476550518</c:v>
                </c:pt>
                <c:pt idx="1">
                  <c:v>10968.805752925286</c:v>
                </c:pt>
                <c:pt idx="2">
                  <c:v>7464.663713964791</c:v>
                </c:pt>
                <c:pt idx="3">
                  <c:v>4864.5373340100205</c:v>
                </c:pt>
              </c:numCache>
            </c:numRef>
          </c:val>
          <c:extLst>
            <c:ext xmlns:c16="http://schemas.microsoft.com/office/drawing/2014/chart" uri="{C3380CC4-5D6E-409C-BE32-E72D297353CC}">
              <c16:uniqueId val="{00000000-E85E-46DB-BB96-4F707BC317AF}"/>
            </c:ext>
          </c:extLst>
        </c:ser>
        <c:dLbls>
          <c:showLegendKey val="0"/>
          <c:showVal val="0"/>
          <c:showCatName val="0"/>
          <c:showSerName val="0"/>
          <c:showPercent val="0"/>
          <c:showBubbleSize val="0"/>
        </c:dLbls>
        <c:gapWidth val="219"/>
        <c:axId val="395195792"/>
        <c:axId val="395198192"/>
      </c:barChart>
      <c:lineChart>
        <c:grouping val="standard"/>
        <c:varyColors val="0"/>
        <c:ser>
          <c:idx val="1"/>
          <c:order val="1"/>
          <c:tx>
            <c:strRef>
              <c:f>'Pivot Table'!$C$41</c:f>
              <c:strCache>
                <c:ptCount val="1"/>
                <c:pt idx="0">
                  <c:v>Sum of Transportation Cost</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none"/>
          </c:marker>
          <c:cat>
            <c:strRef>
              <c:f>'Pivot Table'!$A$42:$A$45</c:f>
              <c:strCache>
                <c:ptCount val="4"/>
                <c:pt idx="0">
                  <c:v>Air</c:v>
                </c:pt>
                <c:pt idx="1">
                  <c:v>Rail</c:v>
                </c:pt>
                <c:pt idx="2">
                  <c:v>Road</c:v>
                </c:pt>
                <c:pt idx="3">
                  <c:v>Sea</c:v>
                </c:pt>
              </c:strCache>
            </c:strRef>
          </c:cat>
          <c:val>
            <c:numRef>
              <c:f>'Pivot Table'!$C$42:$C$45</c:f>
              <c:numCache>
                <c:formatCode>0</c:formatCode>
                <c:ptCount val="4"/>
                <c:pt idx="0">
                  <c:v>9767.9979336609395</c:v>
                </c:pt>
                <c:pt idx="1">
                  <c:v>9883.6851812084496</c:v>
                </c:pt>
                <c:pt idx="2">
                  <c:v>6752.9651590784988</c:v>
                </c:pt>
                <c:pt idx="3">
                  <c:v>4339.9418002842385</c:v>
                </c:pt>
              </c:numCache>
            </c:numRef>
          </c:val>
          <c:smooth val="0"/>
          <c:extLst>
            <c:ext xmlns:c16="http://schemas.microsoft.com/office/drawing/2014/chart" uri="{C3380CC4-5D6E-409C-BE32-E72D297353CC}">
              <c16:uniqueId val="{00000001-E85E-46DB-BB96-4F707BC317AF}"/>
            </c:ext>
          </c:extLst>
        </c:ser>
        <c:dLbls>
          <c:showLegendKey val="0"/>
          <c:showVal val="0"/>
          <c:showCatName val="0"/>
          <c:showSerName val="0"/>
          <c:showPercent val="0"/>
          <c:showBubbleSize val="0"/>
        </c:dLbls>
        <c:marker val="1"/>
        <c:smooth val="0"/>
        <c:axId val="392360528"/>
        <c:axId val="392357168"/>
      </c:lineChart>
      <c:catAx>
        <c:axId val="395195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198192"/>
        <c:crosses val="autoZero"/>
        <c:auto val="1"/>
        <c:lblAlgn val="ctr"/>
        <c:lblOffset val="100"/>
        <c:noMultiLvlLbl val="0"/>
      </c:catAx>
      <c:valAx>
        <c:axId val="3951981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195792"/>
        <c:crosses val="autoZero"/>
        <c:crossBetween val="between"/>
      </c:valAx>
      <c:valAx>
        <c:axId val="3923571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360528"/>
        <c:crosses val="max"/>
        <c:crossBetween val="between"/>
      </c:valAx>
      <c:catAx>
        <c:axId val="392360528"/>
        <c:scaling>
          <c:orientation val="minMax"/>
        </c:scaling>
        <c:delete val="1"/>
        <c:axPos val="b"/>
        <c:numFmt formatCode="General" sourceLinked="1"/>
        <c:majorTickMark val="out"/>
        <c:minorTickMark val="none"/>
        <c:tickLblPos val="nextTo"/>
        <c:crossAx val="3923571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[Supply_Chain Project.xlsx]Pivot Table!PivotTable5</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Supply Chain Risk Assesment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Table'!$B$25</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Table'!$A$26:$A$35</c:f>
              <c:strCache>
                <c:ptCount val="10"/>
                <c:pt idx="0">
                  <c:v>SKU68</c:v>
                </c:pt>
                <c:pt idx="1">
                  <c:v>SKU2</c:v>
                </c:pt>
                <c:pt idx="2">
                  <c:v>SKU34</c:v>
                </c:pt>
                <c:pt idx="3">
                  <c:v>SKU16</c:v>
                </c:pt>
                <c:pt idx="4">
                  <c:v>SKU4</c:v>
                </c:pt>
                <c:pt idx="5">
                  <c:v>SKU87</c:v>
                </c:pt>
                <c:pt idx="6">
                  <c:v>SKU76</c:v>
                </c:pt>
                <c:pt idx="7">
                  <c:v>SKU47</c:v>
                </c:pt>
                <c:pt idx="8">
                  <c:v>SKU58</c:v>
                </c:pt>
                <c:pt idx="9">
                  <c:v>SKU15</c:v>
                </c:pt>
              </c:strCache>
            </c:strRef>
          </c:cat>
          <c:val>
            <c:numRef>
              <c:f>'Pivot Table'!$B$26:$B$35</c:f>
              <c:numCache>
                <c:formatCode>0</c:formatCode>
                <c:ptCount val="10"/>
                <c:pt idx="0">
                  <c:v>8</c:v>
                </c:pt>
                <c:pt idx="1">
                  <c:v>0</c:v>
                </c:pt>
                <c:pt idx="2">
                  <c:v>0</c:v>
                </c:pt>
                <c:pt idx="3">
                  <c:v>-5</c:v>
                </c:pt>
                <c:pt idx="4">
                  <c:v>-12</c:v>
                </c:pt>
                <c:pt idx="5">
                  <c:v>-28</c:v>
                </c:pt>
                <c:pt idx="6">
                  <c:v>-37</c:v>
                </c:pt>
                <c:pt idx="7">
                  <c:v>-45</c:v>
                </c:pt>
                <c:pt idx="8">
                  <c:v>-45</c:v>
                </c:pt>
                <c:pt idx="9">
                  <c:v>-64</c:v>
                </c:pt>
              </c:numCache>
            </c:numRef>
          </c:val>
          <c:extLst>
            <c:ext xmlns:c16="http://schemas.microsoft.com/office/drawing/2014/chart" uri="{C3380CC4-5D6E-409C-BE32-E72D297353CC}">
              <c16:uniqueId val="{00000000-BF77-4802-B531-6C765FC02834}"/>
            </c:ext>
          </c:extLst>
        </c:ser>
        <c:dLbls>
          <c:showLegendKey val="0"/>
          <c:showVal val="0"/>
          <c:showCatName val="0"/>
          <c:showSerName val="0"/>
          <c:showPercent val="0"/>
          <c:showBubbleSize val="0"/>
        </c:dLbls>
        <c:gapWidth val="100"/>
        <c:overlap val="-24"/>
        <c:axId val="534110752"/>
        <c:axId val="534099232"/>
      </c:barChart>
      <c:catAx>
        <c:axId val="534110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099232"/>
        <c:crosses val="autoZero"/>
        <c:auto val="1"/>
        <c:lblAlgn val="ctr"/>
        <c:lblOffset val="100"/>
        <c:noMultiLvlLbl val="0"/>
      </c:catAx>
      <c:valAx>
        <c:axId val="53409923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11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47625</xdr:colOff>
      <xdr:row>12</xdr:row>
      <xdr:rowOff>104774</xdr:rowOff>
    </xdr:from>
    <xdr:to>
      <xdr:col>12</xdr:col>
      <xdr:colOff>352425</xdr:colOff>
      <xdr:row>25</xdr:row>
      <xdr:rowOff>100011</xdr:rowOff>
    </xdr:to>
    <xdr:graphicFrame macro="">
      <xdr:nvGraphicFramePr>
        <xdr:cNvPr id="2" name="Chart 1">
          <a:extLst>
            <a:ext uri="{FF2B5EF4-FFF2-40B4-BE49-F238E27FC236}">
              <a16:creationId xmlns:a16="http://schemas.microsoft.com/office/drawing/2014/main" id="{8939E2B4-EB90-A363-ACD7-EACCA37F6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76199</xdr:colOff>
      <xdr:row>27</xdr:row>
      <xdr:rowOff>14287</xdr:rowOff>
    </xdr:from>
    <xdr:to>
      <xdr:col>11</xdr:col>
      <xdr:colOff>114299</xdr:colOff>
      <xdr:row>41</xdr:row>
      <xdr:rowOff>28575</xdr:rowOff>
    </xdr:to>
    <xdr:graphicFrame macro="">
      <xdr:nvGraphicFramePr>
        <xdr:cNvPr id="3" name="Chart 2">
          <a:extLst>
            <a:ext uri="{FF2B5EF4-FFF2-40B4-BE49-F238E27FC236}">
              <a16:creationId xmlns:a16="http://schemas.microsoft.com/office/drawing/2014/main" id="{B5BD0B48-FD19-CA2D-B12B-252FC836A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619125</xdr:colOff>
      <xdr:row>41</xdr:row>
      <xdr:rowOff>80962</xdr:rowOff>
    </xdr:from>
    <xdr:to>
      <xdr:col>9</xdr:col>
      <xdr:colOff>95250</xdr:colOff>
      <xdr:row>55</xdr:row>
      <xdr:rowOff>157162</xdr:rowOff>
    </xdr:to>
    <xdr:graphicFrame macro="">
      <xdr:nvGraphicFramePr>
        <xdr:cNvPr id="4" name="Chart 3">
          <a:extLst>
            <a:ext uri="{FF2B5EF4-FFF2-40B4-BE49-F238E27FC236}">
              <a16:creationId xmlns:a16="http://schemas.microsoft.com/office/drawing/2014/main" id="{89461678-FD6B-0130-2215-664B5BA7C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72985</xdr:rowOff>
    </xdr:from>
    <xdr:to>
      <xdr:col>14</xdr:col>
      <xdr:colOff>952499</xdr:colOff>
      <xdr:row>6</xdr:row>
      <xdr:rowOff>107156</xdr:rowOff>
    </xdr:to>
    <xdr:sp macro="" textlink="">
      <xdr:nvSpPr>
        <xdr:cNvPr id="2" name="Rectangle: Rounded Corners 1">
          <a:extLst>
            <a:ext uri="{FF2B5EF4-FFF2-40B4-BE49-F238E27FC236}">
              <a16:creationId xmlns:a16="http://schemas.microsoft.com/office/drawing/2014/main" id="{62CA5D5D-2D92-01BE-58E3-9165424992E0}"/>
            </a:ext>
          </a:extLst>
        </xdr:cNvPr>
        <xdr:cNvSpPr/>
      </xdr:nvSpPr>
      <xdr:spPr>
        <a:xfrm>
          <a:off x="0" y="72985"/>
          <a:ext cx="9453562" cy="1177171"/>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119865</xdr:colOff>
      <xdr:row>6</xdr:row>
      <xdr:rowOff>156945</xdr:rowOff>
    </xdr:from>
    <xdr:to>
      <xdr:col>2</xdr:col>
      <xdr:colOff>394607</xdr:colOff>
      <xdr:row>34</xdr:row>
      <xdr:rowOff>154780</xdr:rowOff>
    </xdr:to>
    <xdr:sp macro="" textlink="">
      <xdr:nvSpPr>
        <xdr:cNvPr id="5" name="Rectangle: Rounded Corners 4">
          <a:extLst>
            <a:ext uri="{FF2B5EF4-FFF2-40B4-BE49-F238E27FC236}">
              <a16:creationId xmlns:a16="http://schemas.microsoft.com/office/drawing/2014/main" id="{D95C8393-0C12-2D1A-B1AE-BAA543FFEEAC}"/>
            </a:ext>
          </a:extLst>
        </xdr:cNvPr>
        <xdr:cNvSpPr/>
      </xdr:nvSpPr>
      <xdr:spPr>
        <a:xfrm>
          <a:off x="119865" y="1299945"/>
          <a:ext cx="1489180" cy="5331835"/>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110558</xdr:colOff>
      <xdr:row>0</xdr:row>
      <xdr:rowOff>156482</xdr:rowOff>
    </xdr:from>
    <xdr:to>
      <xdr:col>1</xdr:col>
      <xdr:colOff>407533</xdr:colOff>
      <xdr:row>5</xdr:row>
      <xdr:rowOff>118382</xdr:rowOff>
    </xdr:to>
    <xdr:pic>
      <xdr:nvPicPr>
        <xdr:cNvPr id="7" name="Graphic 6" descr="Truck with solid fill">
          <a:extLst>
            <a:ext uri="{FF2B5EF4-FFF2-40B4-BE49-F238E27FC236}">
              <a16:creationId xmlns:a16="http://schemas.microsoft.com/office/drawing/2014/main" id="{03E6316B-A83D-5DE3-49E6-A138A5B785B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0558" y="156482"/>
          <a:ext cx="904194" cy="914400"/>
        </a:xfrm>
        <a:prstGeom prst="rect">
          <a:avLst/>
        </a:prstGeom>
      </xdr:spPr>
    </xdr:pic>
    <xdr:clientData/>
  </xdr:twoCellAnchor>
  <xdr:twoCellAnchor>
    <xdr:from>
      <xdr:col>1</xdr:col>
      <xdr:colOff>522174</xdr:colOff>
      <xdr:row>0</xdr:row>
      <xdr:rowOff>141176</xdr:rowOff>
    </xdr:from>
    <xdr:to>
      <xdr:col>8</xdr:col>
      <xdr:colOff>71437</xdr:colOff>
      <xdr:row>5</xdr:row>
      <xdr:rowOff>127568</xdr:rowOff>
    </xdr:to>
    <xdr:sp macro="" textlink="">
      <xdr:nvSpPr>
        <xdr:cNvPr id="9" name="Rectangle: Rounded Corners 8">
          <a:extLst>
            <a:ext uri="{FF2B5EF4-FFF2-40B4-BE49-F238E27FC236}">
              <a16:creationId xmlns:a16="http://schemas.microsoft.com/office/drawing/2014/main" id="{804C7364-BE5B-6364-B465-D95F70E86D9E}"/>
            </a:ext>
          </a:extLst>
        </xdr:cNvPr>
        <xdr:cNvSpPr/>
      </xdr:nvSpPr>
      <xdr:spPr>
        <a:xfrm>
          <a:off x="1129393" y="141176"/>
          <a:ext cx="3799794" cy="938892"/>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ysClr val="windowText" lastClr="000000"/>
              </a:solidFill>
            </a:rPr>
            <a:t>Supply C</a:t>
          </a:r>
          <a:r>
            <a:rPr lang="en-US" sz="2400" b="1" baseline="0">
              <a:solidFill>
                <a:sysClr val="windowText" lastClr="000000"/>
              </a:solidFill>
            </a:rPr>
            <a:t>hain Dashboard</a:t>
          </a:r>
          <a:endParaRPr lang="en-US" sz="2400" b="1">
            <a:solidFill>
              <a:sysClr val="windowText" lastClr="000000"/>
            </a:solidFill>
          </a:endParaRPr>
        </a:p>
      </xdr:txBody>
    </xdr:sp>
    <xdr:clientData/>
  </xdr:twoCellAnchor>
  <xdr:twoCellAnchor>
    <xdr:from>
      <xdr:col>2</xdr:col>
      <xdr:colOff>476251</xdr:colOff>
      <xdr:row>6</xdr:row>
      <xdr:rowOff>163286</xdr:rowOff>
    </xdr:from>
    <xdr:to>
      <xdr:col>10</xdr:col>
      <xdr:colOff>585109</xdr:colOff>
      <xdr:row>19</xdr:row>
      <xdr:rowOff>130969</xdr:rowOff>
    </xdr:to>
    <xdr:graphicFrame macro="">
      <xdr:nvGraphicFramePr>
        <xdr:cNvPr id="10" name="Chart 9">
          <a:extLst>
            <a:ext uri="{FF2B5EF4-FFF2-40B4-BE49-F238E27FC236}">
              <a16:creationId xmlns:a16="http://schemas.microsoft.com/office/drawing/2014/main" id="{2EC62FFE-751A-4636-A6D3-B5E457B0C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501762</xdr:colOff>
      <xdr:row>20</xdr:row>
      <xdr:rowOff>5102</xdr:rowOff>
    </xdr:from>
    <xdr:to>
      <xdr:col>15</xdr:col>
      <xdr:colOff>178593</xdr:colOff>
      <xdr:row>34</xdr:row>
      <xdr:rowOff>128927</xdr:rowOff>
    </xdr:to>
    <xdr:graphicFrame macro="">
      <xdr:nvGraphicFramePr>
        <xdr:cNvPr id="11" name="Chart 10">
          <a:extLst>
            <a:ext uri="{FF2B5EF4-FFF2-40B4-BE49-F238E27FC236}">
              <a16:creationId xmlns:a16="http://schemas.microsoft.com/office/drawing/2014/main" id="{85F94005-E46C-4F58-8AB3-5EAD58E56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483058</xdr:colOff>
      <xdr:row>20</xdr:row>
      <xdr:rowOff>15307</xdr:rowOff>
    </xdr:from>
    <xdr:to>
      <xdr:col>9</xdr:col>
      <xdr:colOff>369095</xdr:colOff>
      <xdr:row>34</xdr:row>
      <xdr:rowOff>124164</xdr:rowOff>
    </xdr:to>
    <xdr:graphicFrame macro="">
      <xdr:nvGraphicFramePr>
        <xdr:cNvPr id="12" name="Chart 11">
          <a:extLst>
            <a:ext uri="{FF2B5EF4-FFF2-40B4-BE49-F238E27FC236}">
              <a16:creationId xmlns:a16="http://schemas.microsoft.com/office/drawing/2014/main" id="{73BBE5E4-4CFD-4A87-B7D9-451909156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279626</xdr:colOff>
      <xdr:row>7</xdr:row>
      <xdr:rowOff>190498</xdr:rowOff>
    </xdr:from>
    <xdr:to>
      <xdr:col>2</xdr:col>
      <xdr:colOff>252847</xdr:colOff>
      <xdr:row>14</xdr:row>
      <xdr:rowOff>71761</xdr:rowOff>
    </xdr:to>
    <mc:AlternateContent xmlns:mc="http://schemas.openxmlformats.org/markup-compatibility/2006" xmlns:a14="http://schemas.microsoft.com/office/drawing/2010/main">
      <mc:Choice Requires="a14">
        <xdr:graphicFrame macro="">
          <xdr:nvGraphicFramePr>
            <xdr:cNvPr id="14" name="Customer demographics">
              <a:extLst>
                <a:ext uri="{FF2B5EF4-FFF2-40B4-BE49-F238E27FC236}">
                  <a16:creationId xmlns:a16="http://schemas.microsoft.com/office/drawing/2014/main" id="{D52A1A52-136A-3CA9-58DB-7A6564E2A2DD}"/>
                </a:ext>
              </a:extLst>
            </xdr:cNvPr>
            <xdr:cNvGraphicFramePr/>
          </xdr:nvGraphicFramePr>
          <xdr:xfrm>
            <a:off x="0" y="0"/>
            <a:ext cx="0" cy="0"/>
          </xdr:xfrm>
          <a:graphic>
            <a:graphicData uri="http://schemas.microsoft.com/office/drawing/2010/slicer">
              <sle:slicer xmlns:sle="http://schemas.microsoft.com/office/drawing/2010/slicer" name="Customer demographics"/>
            </a:graphicData>
          </a:graphic>
        </xdr:graphicFrame>
      </mc:Choice>
      <mc:Fallback xmlns="">
        <xdr:sp macro="" textlink="">
          <xdr:nvSpPr>
            <xdr:cNvPr id="0" name=""/>
            <xdr:cNvSpPr>
              <a:spLocks noTextEdit="1"/>
            </xdr:cNvSpPr>
          </xdr:nvSpPr>
          <xdr:spPr>
            <a:xfrm>
              <a:off x="279626" y="1523998"/>
              <a:ext cx="1187659" cy="1500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762678</xdr:colOff>
      <xdr:row>0</xdr:row>
      <xdr:rowOff>110559</xdr:rowOff>
    </xdr:from>
    <xdr:to>
      <xdr:col>14</xdr:col>
      <xdr:colOff>367962</xdr:colOff>
      <xdr:row>6</xdr:row>
      <xdr:rowOff>64839</xdr:rowOff>
    </xdr:to>
    <mc:AlternateContent xmlns:mc="http://schemas.openxmlformats.org/markup-compatibility/2006" xmlns:a14="http://schemas.microsoft.com/office/drawing/2010/main">
      <mc:Choice Requires="a14">
        <xdr:graphicFrame macro="">
          <xdr:nvGraphicFramePr>
            <xdr:cNvPr id="15" name="Shipping carriers">
              <a:extLst>
                <a:ext uri="{FF2B5EF4-FFF2-40B4-BE49-F238E27FC236}">
                  <a16:creationId xmlns:a16="http://schemas.microsoft.com/office/drawing/2014/main" id="{5CBD856D-FA83-FC91-5319-2AC82442D2B4}"/>
                </a:ext>
              </a:extLst>
            </xdr:cNvPr>
            <xdr:cNvGraphicFramePr/>
          </xdr:nvGraphicFramePr>
          <xdr:xfrm>
            <a:off x="0" y="0"/>
            <a:ext cx="0" cy="0"/>
          </xdr:xfrm>
          <a:graphic>
            <a:graphicData uri="http://schemas.microsoft.com/office/drawing/2010/slicer">
              <sle:slicer xmlns:sle="http://schemas.microsoft.com/office/drawing/2010/slicer" name="Shipping carriers"/>
            </a:graphicData>
          </a:graphic>
        </xdr:graphicFrame>
      </mc:Choice>
      <mc:Fallback xmlns="">
        <xdr:sp macro="" textlink="">
          <xdr:nvSpPr>
            <xdr:cNvPr id="0" name=""/>
            <xdr:cNvSpPr>
              <a:spLocks noTextEdit="1"/>
            </xdr:cNvSpPr>
          </xdr:nvSpPr>
          <xdr:spPr>
            <a:xfrm>
              <a:off x="9323272" y="110559"/>
              <a:ext cx="1700784"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396987</xdr:colOff>
      <xdr:row>0</xdr:row>
      <xdr:rowOff>95251</xdr:rowOff>
    </xdr:from>
    <xdr:to>
      <xdr:col>11</xdr:col>
      <xdr:colOff>273844</xdr:colOff>
      <xdr:row>6</xdr:row>
      <xdr:rowOff>47625</xdr:rowOff>
    </xdr:to>
    <mc:AlternateContent xmlns:mc="http://schemas.openxmlformats.org/markup-compatibility/2006" xmlns:a14="http://schemas.microsoft.com/office/drawing/2010/main">
      <mc:Choice Requires="a14">
        <xdr:graphicFrame macro="">
          <xdr:nvGraphicFramePr>
            <xdr:cNvPr id="16" name="Supplier name">
              <a:extLst>
                <a:ext uri="{FF2B5EF4-FFF2-40B4-BE49-F238E27FC236}">
                  <a16:creationId xmlns:a16="http://schemas.microsoft.com/office/drawing/2014/main" id="{7E8C8399-C6B0-2525-B6A7-495A9019C409}"/>
                </a:ext>
              </a:extLst>
            </xdr:cNvPr>
            <xdr:cNvGraphicFramePr/>
          </xdr:nvGraphicFramePr>
          <xdr:xfrm>
            <a:off x="0" y="0"/>
            <a:ext cx="0" cy="0"/>
          </xdr:xfrm>
          <a:graphic>
            <a:graphicData uri="http://schemas.microsoft.com/office/drawing/2010/slicer">
              <sle:slicer xmlns:sle="http://schemas.microsoft.com/office/drawing/2010/slicer" name="Supplier name"/>
            </a:graphicData>
          </a:graphic>
        </xdr:graphicFrame>
      </mc:Choice>
      <mc:Fallback xmlns="">
        <xdr:sp macro="" textlink="">
          <xdr:nvSpPr>
            <xdr:cNvPr id="0" name=""/>
            <xdr:cNvSpPr>
              <a:spLocks noTextEdit="1"/>
            </xdr:cNvSpPr>
          </xdr:nvSpPr>
          <xdr:spPr>
            <a:xfrm>
              <a:off x="5254737" y="95251"/>
              <a:ext cx="1698513" cy="109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526257</xdr:colOff>
      <xdr:row>0</xdr:row>
      <xdr:rowOff>107157</xdr:rowOff>
    </xdr:from>
    <xdr:to>
      <xdr:col>12</xdr:col>
      <xdr:colOff>345853</xdr:colOff>
      <xdr:row>6</xdr:row>
      <xdr:rowOff>61437</xdr:rowOff>
    </xdr:to>
    <mc:AlternateContent xmlns:mc="http://schemas.openxmlformats.org/markup-compatibility/2006" xmlns:a14="http://schemas.microsoft.com/office/drawing/2010/main">
      <mc:Choice Requires="a14">
        <xdr:graphicFrame macro="">
          <xdr:nvGraphicFramePr>
            <xdr:cNvPr id="17" name="Inspection results">
              <a:extLst>
                <a:ext uri="{FF2B5EF4-FFF2-40B4-BE49-F238E27FC236}">
                  <a16:creationId xmlns:a16="http://schemas.microsoft.com/office/drawing/2014/main" id="{B55D72AD-69D8-AF5A-0BD9-0DB635562085}"/>
                </a:ext>
              </a:extLst>
            </xdr:cNvPr>
            <xdr:cNvGraphicFramePr/>
          </xdr:nvGraphicFramePr>
          <xdr:xfrm>
            <a:off x="0" y="0"/>
            <a:ext cx="0" cy="0"/>
          </xdr:xfrm>
          <a:graphic>
            <a:graphicData uri="http://schemas.microsoft.com/office/drawing/2010/slicer">
              <sle:slicer xmlns:sle="http://schemas.microsoft.com/office/drawing/2010/slicer" name="Inspection results"/>
            </a:graphicData>
          </a:graphic>
        </xdr:graphicFrame>
      </mc:Choice>
      <mc:Fallback xmlns="">
        <xdr:sp macro="" textlink="">
          <xdr:nvSpPr>
            <xdr:cNvPr id="0" name=""/>
            <xdr:cNvSpPr>
              <a:spLocks noTextEdit="1"/>
            </xdr:cNvSpPr>
          </xdr:nvSpPr>
          <xdr:spPr>
            <a:xfrm>
              <a:off x="7205663" y="107157"/>
              <a:ext cx="1700784"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259215</xdr:colOff>
      <xdr:row>24</xdr:row>
      <xdr:rowOff>158175</xdr:rowOff>
    </xdr:from>
    <xdr:to>
      <xdr:col>2</xdr:col>
      <xdr:colOff>242641</xdr:colOff>
      <xdr:row>33</xdr:row>
      <xdr:rowOff>47625</xdr:rowOff>
    </xdr:to>
    <mc:AlternateContent xmlns:mc="http://schemas.openxmlformats.org/markup-compatibility/2006" xmlns:a14="http://schemas.microsoft.com/office/drawing/2010/main">
      <mc:Choice Requires="a14">
        <xdr:graphicFrame macro="">
          <xdr:nvGraphicFramePr>
            <xdr:cNvPr id="18" name="Transportation modes">
              <a:extLst>
                <a:ext uri="{FF2B5EF4-FFF2-40B4-BE49-F238E27FC236}">
                  <a16:creationId xmlns:a16="http://schemas.microsoft.com/office/drawing/2014/main" id="{5095C739-EB02-EA79-83C7-AB587C39FD8E}"/>
                </a:ext>
              </a:extLst>
            </xdr:cNvPr>
            <xdr:cNvGraphicFramePr/>
          </xdr:nvGraphicFramePr>
          <xdr:xfrm>
            <a:off x="0" y="0"/>
            <a:ext cx="0" cy="0"/>
          </xdr:xfrm>
          <a:graphic>
            <a:graphicData uri="http://schemas.microsoft.com/office/drawing/2010/slicer">
              <sle:slicer xmlns:sle="http://schemas.microsoft.com/office/drawing/2010/slicer" name="Transportation modes"/>
            </a:graphicData>
          </a:graphic>
        </xdr:graphicFrame>
      </mc:Choice>
      <mc:Fallback xmlns="">
        <xdr:sp macro="" textlink="">
          <xdr:nvSpPr>
            <xdr:cNvPr id="0" name=""/>
            <xdr:cNvSpPr>
              <a:spLocks noTextEdit="1"/>
            </xdr:cNvSpPr>
          </xdr:nvSpPr>
          <xdr:spPr>
            <a:xfrm>
              <a:off x="259215" y="5206425"/>
              <a:ext cx="1197864" cy="160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337457</xdr:colOff>
      <xdr:row>0</xdr:row>
      <xdr:rowOff>0</xdr:rowOff>
    </xdr:from>
    <xdr:to>
      <xdr:col>33</xdr:col>
      <xdr:colOff>329293</xdr:colOff>
      <xdr:row>12</xdr:row>
      <xdr:rowOff>142875</xdr:rowOff>
    </xdr:to>
    <mc:AlternateContent xmlns:mc="http://schemas.openxmlformats.org/markup-compatibility/2006" xmlns:a14="http://schemas.microsoft.com/office/drawing/2010/main">
      <mc:Choice Requires="a14">
        <xdr:graphicFrame macro="">
          <xdr:nvGraphicFramePr>
            <xdr:cNvPr id="19" name="Routes">
              <a:extLst>
                <a:ext uri="{FF2B5EF4-FFF2-40B4-BE49-F238E27FC236}">
                  <a16:creationId xmlns:a16="http://schemas.microsoft.com/office/drawing/2014/main" id="{F555B44A-C1CE-BFB1-EFB5-1CFB92CC550D}"/>
                </a:ext>
              </a:extLst>
            </xdr:cNvPr>
            <xdr:cNvGraphicFramePr/>
          </xdr:nvGraphicFramePr>
          <xdr:xfrm>
            <a:off x="0" y="0"/>
            <a:ext cx="0" cy="0"/>
          </xdr:xfrm>
          <a:graphic>
            <a:graphicData uri="http://schemas.microsoft.com/office/drawing/2010/slicer">
              <sle:slicer xmlns:sle="http://schemas.microsoft.com/office/drawing/2010/slicer" name="Routes"/>
            </a:graphicData>
          </a:graphic>
        </xdr:graphicFrame>
      </mc:Choice>
      <mc:Fallback xmlns="">
        <xdr:sp macro="" textlink="">
          <xdr:nvSpPr>
            <xdr:cNvPr id="0" name=""/>
            <xdr:cNvSpPr>
              <a:spLocks noTextEdit="1"/>
            </xdr:cNvSpPr>
          </xdr:nvSpPr>
          <xdr:spPr>
            <a:xfrm>
              <a:off x="21792520" y="0"/>
              <a:ext cx="1813492"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263334</xdr:colOff>
      <xdr:row>15</xdr:row>
      <xdr:rowOff>178593</xdr:rowOff>
    </xdr:from>
    <xdr:to>
      <xdr:col>2</xdr:col>
      <xdr:colOff>228551</xdr:colOff>
      <xdr:row>22</xdr:row>
      <xdr:rowOff>178593</xdr:rowOff>
    </xdr:to>
    <mc:AlternateContent xmlns:mc="http://schemas.openxmlformats.org/markup-compatibility/2006" xmlns:a14="http://schemas.microsoft.com/office/drawing/2010/main">
      <mc:Choice Requires="a14">
        <xdr:graphicFrame macro="">
          <xdr:nvGraphicFramePr>
            <xdr:cNvPr id="21" name="Product Type">
              <a:extLst>
                <a:ext uri="{FF2B5EF4-FFF2-40B4-BE49-F238E27FC236}">
                  <a16:creationId xmlns:a16="http://schemas.microsoft.com/office/drawing/2014/main" id="{54359E80-6404-27AF-1C43-6567C0C03273}"/>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263334" y="3369468"/>
              <a:ext cx="1179655"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sa Alam" refreshedDate="45795.083870833332" createdVersion="8" refreshedVersion="8" minRefreshableVersion="3" recordCount="100" xr:uid="{658125C1-6623-4576-AC9E-6DA345463D9A}">
  <cacheSource type="worksheet">
    <worksheetSource name="Table2"/>
  </cacheSource>
  <cacheFields count="29">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Price" numFmtId="0">
      <sharedItems containsSemiMixedTypes="0" containsString="0" containsNumber="1" minValue="1.6999760138659299" maxValue="99.171328638624104"/>
    </cacheField>
    <cacheField name="Availability" numFmtId="0">
      <sharedItems containsSemiMixedTypes="0" containsString="0" containsNumber="1" containsInteger="1" minValue="1" maxValue="100" count="63">
        <n v="55"/>
        <n v="95"/>
        <n v="34"/>
        <n v="68"/>
        <n v="26"/>
        <n v="87"/>
        <n v="48"/>
        <n v="59"/>
        <n v="78"/>
        <n v="35"/>
        <n v="11"/>
        <n v="41"/>
        <n v="5"/>
        <n v="94"/>
        <n v="74"/>
        <n v="82"/>
        <n v="23"/>
        <n v="100"/>
        <n v="22"/>
        <n v="60"/>
        <n v="30"/>
        <n v="32"/>
        <n v="73"/>
        <n v="9"/>
        <n v="42"/>
        <n v="12"/>
        <n v="3"/>
        <n v="10"/>
        <n v="28"/>
        <n v="43"/>
        <n v="63"/>
        <n v="96"/>
        <n v="75"/>
        <n v="97"/>
        <n v="98"/>
        <n v="6"/>
        <n v="1"/>
        <n v="93"/>
        <n v="19"/>
        <n v="91"/>
        <n v="61"/>
        <n v="16"/>
        <n v="90"/>
        <n v="65"/>
        <n v="81"/>
        <n v="89"/>
        <n v="72"/>
        <n v="52"/>
        <n v="29"/>
        <n v="62"/>
        <n v="14"/>
        <n v="88"/>
        <n v="64"/>
        <n v="50"/>
        <n v="56"/>
        <n v="13"/>
        <n v="99"/>
        <n v="83"/>
        <n v="18"/>
        <n v="24"/>
        <n v="58"/>
        <n v="44"/>
        <n v="17"/>
      </sharedItems>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230132801" maxValue="9866.4654579796897"/>
    </cacheField>
    <cacheField name="Risk Factor" numFmtId="0">
      <sharedItems containsSemiMixedTypes="0" containsString="0" containsNumber="1" containsInteger="1" minValue="-2970" maxValue="8"/>
    </cacheField>
    <cacheField name="Customer demographics" numFmtId="0">
      <sharedItems count="4">
        <s v="Non-binary"/>
        <s v="Female"/>
        <s v="Unknown"/>
        <s v="Male"/>
      </sharedItems>
    </cacheField>
    <cacheField name="Stock levels" numFmtId="0">
      <sharedItems containsSemiMixedTypes="0" containsString="0" containsNumber="1" containsInteger="1" minValue="0" maxValue="100"/>
    </cacheField>
    <cacheField name="Order Lead time"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0">
      <sharedItems containsSemiMixedTypes="0" containsString="0" containsNumber="1" minValue="1.0134865660958901" maxValue="9.9298162452772498"/>
    </cacheField>
    <cacheField name="Supplier name" numFmtId="0">
      <sharedItems count="5">
        <s v="Supplier 3"/>
        <s v="Supplier 1"/>
        <s v="Supplier 5"/>
        <s v="Supplier 4"/>
        <s v="Supplier 2"/>
      </sharedItems>
    </cacheField>
    <cacheField name="Location" numFmtId="0">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695870601" maxValue="99.466108603599096"/>
    </cacheField>
    <cacheField name="Inspection results" numFmtId="0">
      <sharedItems count="3">
        <s v="Pending"/>
        <s v="Fail"/>
        <s v="Pass"/>
      </sharedItems>
    </cacheField>
    <cacheField name="Defect rates" numFmtId="0">
      <sharedItems containsSemiMixedTypes="0" containsString="0" containsNumber="1" minValue="1.8607567631014899E-2" maxValue="4.9392552886209398"/>
    </cacheField>
    <cacheField name="Transportation modes" numFmtId="0">
      <sharedItems count="4">
        <s v="Road"/>
        <s v="Air"/>
        <s v="Rail"/>
        <s v="Sea"/>
      </sharedItems>
    </cacheField>
    <cacheField name="Sellable Stock" numFmtId="0">
      <sharedItems containsSemiMixedTypes="0" containsString="0" containsNumber="1" minValue="0" maxValue="890.46"/>
    </cacheField>
    <cacheField name="Routes" numFmtId="0">
      <sharedItems count="3">
        <s v="Route B"/>
        <s v="Route C"/>
        <s v="Route A"/>
      </sharedItems>
    </cacheField>
    <cacheField name="Helper" numFmtId="0">
      <sharedItems/>
    </cacheField>
    <cacheField name="Costs" numFmtId="0">
      <sharedItems containsSemiMixedTypes="0" containsString="0" containsNumber="1" minValue="103.916247960704" maxValue="997.41345013319403"/>
    </cacheField>
    <cacheField name="Gross Profit" numFmtId="0" formula="'Revenue generated'-Costs-'Manufacturing costs'-'Shipping costs'" databaseField="0"/>
    <cacheField name="Transportation Cost" numFmtId="0" formula="Costs-'Manufacturing costs'-'Shipping costs'" databaseField="0"/>
  </cacheFields>
  <extLst>
    <ext xmlns:x14="http://schemas.microsoft.com/office/spreadsheetml/2009/9/main" uri="{725AE2AE-9491-48be-B2B4-4EB974FC3084}">
      <x14:pivotCacheDefinition pivotCacheId="514782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69.808005542115694"/>
    <x v="0"/>
    <n v="802"/>
    <n v="8661.9967923923796"/>
    <n v="-399"/>
    <x v="0"/>
    <n v="58"/>
    <n v="7"/>
    <n v="96"/>
    <n v="4"/>
    <x v="0"/>
    <n v="2.9565721394308002"/>
    <x v="0"/>
    <s v="Mumbai"/>
    <n v="29"/>
    <n v="215"/>
    <n v="29"/>
    <n v="46.279879240508301"/>
    <x v="0"/>
    <n v="0.226410360849925"/>
    <x v="0"/>
    <n v="124.7"/>
    <x v="0"/>
    <s v="haircare ,SKU0 ,69.8080055421157 ,55 ,802 ,8661.99679239238 ,-399 ,Non-binary ,58 ,7 ,96 ,4 ,Carrier B ,2.9565721394308 ,Supplier 3 ,Mumbai ,29 ,215 ,29 ,46.2798792405083 ,Pending ,0.226410360849925 ,Road ,124.7 ,Route B"/>
    <n v="187.75207545920301"/>
  </r>
  <r>
    <x v="1"/>
    <x v="1"/>
    <n v="14.8435232750843"/>
    <x v="1"/>
    <n v="736"/>
    <n v="7460.9000654458396"/>
    <n v="-1560"/>
    <x v="1"/>
    <n v="53"/>
    <n v="30"/>
    <n v="37"/>
    <n v="2"/>
    <x v="1"/>
    <n v="9.7165747714313095"/>
    <x v="0"/>
    <s v="Mumbai"/>
    <n v="23"/>
    <n v="517"/>
    <n v="30"/>
    <n v="33.616768953730002"/>
    <x v="0"/>
    <n v="4.8540680263886999"/>
    <x v="0"/>
    <n v="274.01"/>
    <x v="0"/>
    <s v="skincare ,SKU1 ,14.8435232750843 ,95 ,736 ,7460.90006544584 ,-1560 ,Female ,53 ,30 ,37 ,2 ,Carrier A ,9.71657477143131 ,Supplier 3 ,Mumbai ,23 ,517 ,30 ,33.61676895373 ,Pending ,4.8540680263887 ,Road ,274.01 ,Route B"/>
    <n v="503.06557914966902"/>
  </r>
  <r>
    <x v="0"/>
    <x v="2"/>
    <n v="11.319683293090501"/>
    <x v="2"/>
    <n v="8"/>
    <n v="9577.7496258687297"/>
    <n v="0"/>
    <x v="2"/>
    <n v="1"/>
    <n v="10"/>
    <n v="88"/>
    <n v="2"/>
    <x v="0"/>
    <n v="8.0544792617321495"/>
    <x v="1"/>
    <s v="Mumbai"/>
    <n v="12"/>
    <n v="971"/>
    <n v="27"/>
    <n v="30.6880193482842"/>
    <x v="0"/>
    <n v="4.5805926191992201"/>
    <x v="1"/>
    <n v="9.7100000000000009"/>
    <x v="1"/>
    <s v="haircare ,SKU2 ,11.3196832930905 ,34 ,8 ,9577.74962586873 ,0 ,Unknown ,1 ,10 ,88 ,2 ,Carrier B ,8.05447926173215 ,Supplier 1 ,Mumbai ,12 ,971 ,27 ,30.6880193482842 ,Pending ,4.58059261919922 ,Air ,9.71 ,Route C"/>
    <n v="141.920281771519"/>
  </r>
  <r>
    <x v="1"/>
    <x v="3"/>
    <n v="61.1633430164377"/>
    <x v="3"/>
    <n v="83"/>
    <n v="7766.8364256852301"/>
    <n v="-286"/>
    <x v="0"/>
    <n v="23"/>
    <n v="13"/>
    <n v="59"/>
    <n v="6"/>
    <x v="2"/>
    <n v="1.7295685635434199"/>
    <x v="2"/>
    <s v="Kolkata"/>
    <n v="24"/>
    <n v="937"/>
    <n v="18"/>
    <n v="35.624741397125"/>
    <x v="1"/>
    <n v="4.7466486206477496"/>
    <x v="2"/>
    <n v="215.51"/>
    <x v="2"/>
    <s v="skincare ,SKU3 ,61.1633430164377 ,68 ,83 ,7766.83642568523 ,-286 ,Non-binary ,23 ,13 ,59 ,6 ,Carrier C ,1.72956856354342 ,Supplier 5 ,Kolkata ,24 ,937 ,18 ,35.624741397125 ,Fail ,4.74664862064775 ,Rail ,215.51 ,Route A"/>
    <n v="254.776159219286"/>
  </r>
  <r>
    <x v="1"/>
    <x v="4"/>
    <n v="4.8054960363458896"/>
    <x v="4"/>
    <n v="871"/>
    <n v="2686.50515156744"/>
    <n v="-12"/>
    <x v="0"/>
    <n v="5"/>
    <n v="3"/>
    <n v="56"/>
    <n v="8"/>
    <x v="1"/>
    <n v="3.8905479158706702"/>
    <x v="1"/>
    <s v="Delhi"/>
    <n v="5"/>
    <n v="414"/>
    <n v="3"/>
    <n v="92.065160598712794"/>
    <x v="1"/>
    <n v="3.1455795228330001"/>
    <x v="1"/>
    <n v="20.7"/>
    <x v="2"/>
    <s v="skincare ,SKU4 ,4.80549603634589 ,26 ,871 ,2686.50515156744 ,-12 ,Non-binary ,5 ,3 ,56 ,8 ,Carrier A ,3.89054791587067 ,Supplier 1 ,Delhi ,5 ,414 ,3 ,92.0651605987128 ,Fail ,3.145579522833 ,Air ,20.7 ,Route A"/>
    <n v="923.44063171192204"/>
  </r>
  <r>
    <x v="0"/>
    <x v="5"/>
    <n v="1.6999760138659299"/>
    <x v="5"/>
    <n v="147"/>
    <n v="2828.3487459757498"/>
    <n v="-2403"/>
    <x v="0"/>
    <n v="90"/>
    <n v="27"/>
    <n v="66"/>
    <n v="3"/>
    <x v="0"/>
    <n v="4.4440988643822896"/>
    <x v="3"/>
    <s v="Bangalore"/>
    <n v="10"/>
    <n v="104"/>
    <n v="17"/>
    <n v="56.766475557431797"/>
    <x v="1"/>
    <n v="2.7791935115711599"/>
    <x v="0"/>
    <n v="93.6"/>
    <x v="2"/>
    <s v="haircare ,SKU5 ,1.69997601386593 ,87 ,147 ,2828.34874597575 ,-2403 ,Non-binary ,90 ,27 ,66 ,3 ,Carrier B ,4.44409886438229 ,Supplier 4 ,Bangalore ,10 ,104 ,17 ,56.7664755574318 ,Fail ,2.77919351157116 ,Road ,93.6 ,Route A"/>
    <n v="235.461236735537"/>
  </r>
  <r>
    <x v="1"/>
    <x v="6"/>
    <n v="4.0783328631079403"/>
    <x v="6"/>
    <n v="65"/>
    <n v="7823.4765595317303"/>
    <n v="-150"/>
    <x v="3"/>
    <n v="11"/>
    <n v="15"/>
    <n v="58"/>
    <n v="8"/>
    <x v="2"/>
    <n v="3.8807633029519999"/>
    <x v="0"/>
    <s v="Kolkata"/>
    <n v="14"/>
    <n v="314"/>
    <n v="24"/>
    <n v="1.0850685695870601"/>
    <x v="0"/>
    <n v="1.0009106193041299"/>
    <x v="3"/>
    <n v="34.54"/>
    <x v="2"/>
    <s v="skincare ,SKU6 ,4.07833286310794 ,48 ,65 ,7823.47655953173 ,-150 ,Male ,11 ,15 ,58 ,8 ,Carrier C ,3.880763302952 ,Supplier 3 ,Kolkata ,14 ,314 ,24 ,1.08506856958706 ,Pending ,1.00091061930413 ,Sea ,34.54 ,Route A"/>
    <n v="134.36909686103101"/>
  </r>
  <r>
    <x v="2"/>
    <x v="7"/>
    <n v="42.958384382459997"/>
    <x v="7"/>
    <n v="426"/>
    <n v="8496.1038130898305"/>
    <n v="-1564"/>
    <x v="1"/>
    <n v="93"/>
    <n v="17"/>
    <n v="11"/>
    <n v="1"/>
    <x v="0"/>
    <n v="2.3483387844177801"/>
    <x v="3"/>
    <s v="Bangalore"/>
    <n v="22"/>
    <n v="564"/>
    <n v="1"/>
    <n v="99.466108603599096"/>
    <x v="1"/>
    <n v="0.39817718685065001"/>
    <x v="0"/>
    <n v="524.52"/>
    <x v="1"/>
    <s v="cosmetics ,SKU7 ,42.95838438246 ,59 ,426 ,8496.10381308983 ,-1564 ,Female ,93 ,17 ,11 ,1 ,Carrier B ,2.34833878441778 ,Supplier 4 ,Bangalore ,22 ,564 ,1 ,99.4661086035991 ,Fail ,0.39817718685065 ,Road ,524.52 ,Route C"/>
    <n v="802.05631181755803"/>
  </r>
  <r>
    <x v="2"/>
    <x v="8"/>
    <n v="68.717596748527299"/>
    <x v="8"/>
    <n v="150"/>
    <n v="7517.3632106311197"/>
    <n v="-40"/>
    <x v="1"/>
    <n v="5"/>
    <n v="10"/>
    <n v="15"/>
    <n v="7"/>
    <x v="2"/>
    <n v="3.4047338570830199"/>
    <x v="3"/>
    <s v="Mumbai"/>
    <n v="13"/>
    <n v="769"/>
    <n v="8"/>
    <n v="11.423027139565599"/>
    <x v="0"/>
    <n v="2.7098626911099601"/>
    <x v="3"/>
    <n v="38.450000000000003"/>
    <x v="0"/>
    <s v="cosmetics ,SKU8 ,68.7175967485273 ,78 ,150 ,7517.36321063112 ,-40 ,Female ,5 ,10 ,15 ,7 ,Carrier C ,3.40473385708302 ,Supplier 4 ,Mumbai ,13 ,769 ,8 ,11.4230271395656 ,Pending ,2.70986269110996 ,Sea ,38.45 ,Route B"/>
    <n v="505.55713422546398"/>
  </r>
  <r>
    <x v="1"/>
    <x v="9"/>
    <n v="64.0157329412785"/>
    <x v="9"/>
    <n v="980"/>
    <n v="4971.1459875855498"/>
    <n v="-351"/>
    <x v="2"/>
    <n v="14"/>
    <n v="27"/>
    <n v="83"/>
    <n v="1"/>
    <x v="1"/>
    <n v="7.1666452910482104"/>
    <x v="4"/>
    <s v="Chennai"/>
    <n v="29"/>
    <n v="963"/>
    <n v="23"/>
    <n v="47.957601634951502"/>
    <x v="0"/>
    <n v="3.8446144787675798"/>
    <x v="2"/>
    <n v="134.82"/>
    <x v="0"/>
    <s v="skincare ,SKU9 ,64.0157329412785 ,35 ,980 ,4971.14598758555 ,-351 ,Unknown ,14 ,27 ,83 ,1 ,Carrier A ,7.16664529104821 ,Supplier 2 ,Chennai ,29 ,963 ,23 ,47.9576016349515 ,Pending ,3.84461447876758 ,Rail ,134.82 ,Route B"/>
    <n v="995.92946149864099"/>
  </r>
  <r>
    <x v="1"/>
    <x v="10"/>
    <n v="15.707795681912099"/>
    <x v="10"/>
    <n v="996"/>
    <n v="2330.9658020919401"/>
    <n v="-650"/>
    <x v="0"/>
    <n v="51"/>
    <n v="13"/>
    <n v="80"/>
    <n v="2"/>
    <x v="2"/>
    <n v="8.6732112112786108"/>
    <x v="2"/>
    <s v="Kolkata"/>
    <n v="18"/>
    <n v="830"/>
    <n v="5"/>
    <n v="96.527352785310896"/>
    <x v="2"/>
    <n v="1.72731392835594"/>
    <x v="0"/>
    <n v="423.3"/>
    <x v="0"/>
    <s v="skincare ,SKU10 ,15.7077956819121 ,11 ,996 ,2330.96580209194 ,-650 ,Non-binary ,51 ,13 ,80 ,2 ,Carrier C ,8.67321121127861 ,Supplier 5 ,Kolkata ,18 ,830 ,5 ,96.5273527853109 ,Pass ,1.72731392835594 ,Road ,423.3 ,Route B"/>
    <n v="806.10317770292295"/>
  </r>
  <r>
    <x v="1"/>
    <x v="11"/>
    <n v="90.635459982288594"/>
    <x v="1"/>
    <n v="960"/>
    <n v="6099.9441155814502"/>
    <n v="-1035"/>
    <x v="1"/>
    <n v="46"/>
    <n v="23"/>
    <n v="60"/>
    <n v="1"/>
    <x v="1"/>
    <n v="4.5239431243166601"/>
    <x v="4"/>
    <s v="Kolkata"/>
    <n v="28"/>
    <n v="362"/>
    <n v="11"/>
    <n v="27.5923630866636"/>
    <x v="0"/>
    <n v="2.1169821372994301E-2"/>
    <x v="1"/>
    <n v="166.52"/>
    <x v="2"/>
    <s v="skincare ,SKU11 ,90.6354599822886 ,95 ,960 ,6099.94411558145 ,-1035 ,Female ,46 ,23 ,60 ,1 ,Carrier A ,4.52394312431666 ,Supplier 2 ,Kolkata ,28 ,362 ,11 ,27.5923630866636 ,Pending ,0.0211698213729943 ,Air ,166.52 ,Route A"/>
    <n v="126.72303340940699"/>
  </r>
  <r>
    <x v="0"/>
    <x v="12"/>
    <n v="71.213389075359999"/>
    <x v="11"/>
    <n v="336"/>
    <n v="2873.74144602144"/>
    <n v="-2970"/>
    <x v="2"/>
    <n v="100"/>
    <n v="30"/>
    <n v="85"/>
    <n v="4"/>
    <x v="1"/>
    <n v="1.32527401018452"/>
    <x v="3"/>
    <s v="Kolkata"/>
    <n v="3"/>
    <n v="563"/>
    <n v="3"/>
    <n v="32.321286213424003"/>
    <x v="1"/>
    <n v="2.1612537475559099"/>
    <x v="0"/>
    <n v="563"/>
    <x v="0"/>
    <s v="haircare ,SKU12 ,71.21338907536 ,41 ,336 ,2873.74144602144 ,-2970 ,Unknown ,100 ,30 ,85 ,4 ,Carrier A ,1.32527401018452 ,Supplier 4 ,Kolkata ,3 ,563 ,3 ,32.321286213424 ,Fail ,2.16125374755591 ,Road ,563 ,Route B"/>
    <n v="402.96878907376998"/>
  </r>
  <r>
    <x v="1"/>
    <x v="13"/>
    <n v="16.160393317379899"/>
    <x v="12"/>
    <n v="249"/>
    <n v="4052.7384162378598"/>
    <n v="-632"/>
    <x v="3"/>
    <n v="80"/>
    <n v="8"/>
    <n v="48"/>
    <n v="9"/>
    <x v="1"/>
    <n v="9.5372830611083295"/>
    <x v="2"/>
    <s v="Bangalore"/>
    <n v="23"/>
    <n v="173"/>
    <n v="10"/>
    <n v="97.829050110173199"/>
    <x v="0"/>
    <n v="1.63107423007153"/>
    <x v="0"/>
    <n v="138.4"/>
    <x v="0"/>
    <s v="skincare ,SKU13 ,16.1603933173799 ,5 ,249 ,4052.73841623786 ,-632 ,Male ,80 ,8 ,48 ,9 ,Carrier A ,9.53728306110833 ,Supplier 5 ,Bangalore ,23 ,173 ,10 ,97.8290501101732 ,Pending ,1.63107423007153 ,Road ,138.4 ,Route B"/>
    <n v="547.24100516096803"/>
  </r>
  <r>
    <x v="1"/>
    <x v="14"/>
    <n v="99.171328638624104"/>
    <x v="4"/>
    <n v="562"/>
    <n v="8653.5709264697998"/>
    <n v="-1537"/>
    <x v="0"/>
    <n v="54"/>
    <n v="29"/>
    <n v="78"/>
    <n v="5"/>
    <x v="0"/>
    <n v="2.0397701894493299"/>
    <x v="1"/>
    <s v="Kolkata"/>
    <n v="25"/>
    <n v="558"/>
    <n v="14"/>
    <n v="5.7914366298629796"/>
    <x v="0"/>
    <n v="0.100682851565093"/>
    <x v="1"/>
    <n v="301.32"/>
    <x v="0"/>
    <s v="skincare ,SKU14 ,99.1713286386241 ,26 ,562 ,8653.5709264698 ,-1537 ,Non-binary ,54 ,29 ,78 ,5 ,Carrier B ,2.03977018944933 ,Supplier 1 ,Kolkata ,25 ,558 ,14 ,5.79143662986298 ,Pending ,0.100682851565093 ,Air ,301.32 ,Route B"/>
    <n v="929.23528996088896"/>
  </r>
  <r>
    <x v="1"/>
    <x v="15"/>
    <n v="36.989244928626903"/>
    <x v="13"/>
    <n v="469"/>
    <n v="5442.0867853976697"/>
    <n v="-64"/>
    <x v="0"/>
    <n v="9"/>
    <n v="8"/>
    <n v="69"/>
    <n v="7"/>
    <x v="0"/>
    <n v="2.4220397232752"/>
    <x v="1"/>
    <s v="Bangalore"/>
    <n v="14"/>
    <n v="580"/>
    <n v="7"/>
    <n v="97.121281751474299"/>
    <x v="2"/>
    <n v="2.2644057611985402"/>
    <x v="3"/>
    <n v="52.2"/>
    <x v="0"/>
    <s v="skincare ,SKU15 ,36.9892449286269 ,94 ,469 ,5442.08678539767 ,-64 ,Non-binary ,9 ,8 ,69 ,7 ,Carrier B ,2.4220397232752 ,Supplier 1 ,Bangalore ,14 ,580 ,7 ,97.1212817514743 ,Pass ,2.26440576119854 ,Sea ,52.2 ,Route B"/>
    <n v="127.861800001625"/>
  </r>
  <r>
    <x v="1"/>
    <x v="16"/>
    <n v="7.5471721097912701"/>
    <x v="14"/>
    <n v="280"/>
    <n v="6453.7979681762799"/>
    <n v="-5"/>
    <x v="1"/>
    <n v="2"/>
    <n v="5"/>
    <n v="78"/>
    <n v="1"/>
    <x v="0"/>
    <n v="4.1913245857054999"/>
    <x v="1"/>
    <s v="Bangalore"/>
    <n v="3"/>
    <n v="399"/>
    <n v="21"/>
    <n v="77.106342497849994"/>
    <x v="2"/>
    <n v="1.01256308925804"/>
    <x v="1"/>
    <n v="7.98"/>
    <x v="2"/>
    <s v="skincare ,SKU16 ,7.54717210979127 ,74 ,280 ,6453.79796817628 ,-5 ,Female ,2 ,5 ,78 ,1 ,Carrier B ,4.1913245857055 ,Supplier 1 ,Bangalore ,3 ,399 ,21 ,77.10634249785 ,Pass ,1.01256308925804 ,Air ,7.98 ,Route A"/>
    <n v="865.52577977123997"/>
  </r>
  <r>
    <x v="2"/>
    <x v="17"/>
    <n v="81.462534369237005"/>
    <x v="15"/>
    <n v="126"/>
    <n v="2629.39643484526"/>
    <n v="-748"/>
    <x v="1"/>
    <n v="45"/>
    <n v="17"/>
    <n v="85"/>
    <n v="9"/>
    <x v="2"/>
    <n v="3.5854189582323399"/>
    <x v="1"/>
    <s v="Chennai"/>
    <n v="7"/>
    <n v="453"/>
    <n v="16"/>
    <n v="47.679680368355299"/>
    <x v="1"/>
    <n v="0.102020754918176"/>
    <x v="1"/>
    <n v="203.85"/>
    <x v="1"/>
    <s v="cosmetics ,SKU17 ,81.462534369237 ,82 ,126 ,2629.39643484526 ,-748 ,Female ,45 ,17 ,85 ,9 ,Carrier C ,3.58541895823234 ,Supplier 1 ,Chennai ,7 ,453 ,16 ,47.6796803683553 ,Fail ,0.102020754918176 ,Air ,203.85 ,Route C"/>
    <n v="670.93439079241"/>
  </r>
  <r>
    <x v="0"/>
    <x v="18"/>
    <n v="36.4436277704609"/>
    <x v="16"/>
    <n v="620"/>
    <n v="9364.6735050761708"/>
    <n v="-90"/>
    <x v="2"/>
    <n v="10"/>
    <n v="10"/>
    <n v="46"/>
    <n v="8"/>
    <x v="2"/>
    <n v="4.3392247141107001"/>
    <x v="4"/>
    <s v="Kolkata"/>
    <n v="18"/>
    <n v="374"/>
    <n v="17"/>
    <n v="27.107980854843898"/>
    <x v="0"/>
    <n v="2.2319391107292601"/>
    <x v="3"/>
    <n v="37.4"/>
    <x v="2"/>
    <s v="haircare ,SKU18 ,36.4436277704609 ,23 ,620 ,9364.67350507617 ,-90 ,Unknown ,10 ,10 ,46 ,8 ,Carrier C ,4.3392247141107 ,Supplier 2 ,Kolkata ,18 ,374 ,17 ,27.1079808548439 ,Pending ,2.23193911072926 ,Sea ,37.4 ,Route A"/>
    <n v="593.48025872065102"/>
  </r>
  <r>
    <x v="1"/>
    <x v="19"/>
    <n v="51.123870087964697"/>
    <x v="17"/>
    <n v="187"/>
    <n v="2553.4955849912099"/>
    <n v="-517"/>
    <x v="2"/>
    <n v="48"/>
    <n v="11"/>
    <n v="94"/>
    <n v="3"/>
    <x v="1"/>
    <n v="4.7426358828418698"/>
    <x v="3"/>
    <s v="Chennai"/>
    <n v="20"/>
    <n v="694"/>
    <n v="16"/>
    <n v="82.373320587990193"/>
    <x v="1"/>
    <n v="3.64645086541702"/>
    <x v="0"/>
    <n v="333.12"/>
    <x v="1"/>
    <s v="skincare ,SKU19 ,51.1238700879647 ,100 ,187 ,2553.49558499121 ,-517 ,Unknown ,48 ,11 ,94 ,3 ,Carrier A ,4.74263588284187 ,Supplier 4 ,Chennai ,20 ,694 ,16 ,82.3733205879902 ,Fail ,3.64645086541702 ,Road ,333.12 ,Route C"/>
    <n v="477.30763109090299"/>
  </r>
  <r>
    <x v="1"/>
    <x v="20"/>
    <n v="96.341072439963298"/>
    <x v="18"/>
    <n v="320"/>
    <n v="8128.0276968511898"/>
    <n v="-312"/>
    <x v="2"/>
    <n v="27"/>
    <n v="12"/>
    <n v="68"/>
    <n v="6"/>
    <x v="1"/>
    <n v="8.8783346509268402"/>
    <x v="1"/>
    <s v="Chennai"/>
    <n v="29"/>
    <n v="309"/>
    <n v="6"/>
    <n v="65.686259608488598"/>
    <x v="2"/>
    <n v="4.2314165735345304"/>
    <x v="1"/>
    <n v="83.43"/>
    <x v="0"/>
    <s v="skincare ,SKU20 ,96.3410724399633 ,22 ,320 ,8128.02769685119 ,-312 ,Unknown ,27 ,12 ,68 ,6 ,Carrier A ,8.87833465092684 ,Supplier 1 ,Chennai ,29 ,309 ,6 ,65.6862596084886 ,Pass ,4.23141657353453 ,Air ,83.43 ,Route B"/>
    <n v="493.871215316205"/>
  </r>
  <r>
    <x v="2"/>
    <x v="21"/>
    <n v="84.893868984950799"/>
    <x v="19"/>
    <n v="601"/>
    <n v="7087.0526963574302"/>
    <n v="-1700"/>
    <x v="2"/>
    <n v="69"/>
    <n v="25"/>
    <n v="7"/>
    <n v="6"/>
    <x v="0"/>
    <n v="6.0378837692182898"/>
    <x v="2"/>
    <s v="Chennai"/>
    <n v="19"/>
    <n v="791"/>
    <n v="4"/>
    <n v="61.735728954160898"/>
    <x v="0"/>
    <n v="1.8607567631014899E-2"/>
    <x v="1"/>
    <n v="545.79"/>
    <x v="1"/>
    <s v="cosmetics ,SKU21 ,84.8938689849508 ,60 ,601 ,7087.05269635743 ,-1700 ,Unknown ,69 ,25 ,7 ,6 ,Carrier B ,6.03788376921829 ,Supplier 5 ,Chennai ,19 ,791 ,4 ,61.7357289541609 ,Pending ,0.0186075676310149 ,Air ,545.79 ,Route C"/>
    <n v="523.36091472015801"/>
  </r>
  <r>
    <x v="0"/>
    <x v="22"/>
    <n v="27.679780886501899"/>
    <x v="0"/>
    <n v="884"/>
    <n v="2390.8078665561702"/>
    <n v="-70"/>
    <x v="2"/>
    <n v="71"/>
    <n v="1"/>
    <n v="63"/>
    <n v="10"/>
    <x v="1"/>
    <n v="9.5676489209230393"/>
    <x v="3"/>
    <s v="Kolkata"/>
    <n v="22"/>
    <n v="780"/>
    <n v="28"/>
    <n v="50.120839612977299"/>
    <x v="1"/>
    <n v="2.5912754732111098"/>
    <x v="2"/>
    <n v="553.79999999999995"/>
    <x v="1"/>
    <s v="haircare ,SKU22 ,27.6797808865019 ,55 ,884 ,2390.80786655617 ,-70 ,Unknown ,71 ,1 ,63 ,10 ,Carrier A ,9.56764892092304 ,Supplier 4 ,Kolkata ,22 ,780 ,28 ,50.1208396129773 ,Fail ,2.59127547321111 ,Rail ,553.8 ,Route C"/>
    <n v="205.57199582694699"/>
  </r>
  <r>
    <x v="2"/>
    <x v="23"/>
    <n v="4.3243411858641601"/>
    <x v="20"/>
    <n v="391"/>
    <n v="8858.3675710114803"/>
    <n v="-415"/>
    <x v="2"/>
    <n v="84"/>
    <n v="5"/>
    <n v="29"/>
    <n v="7"/>
    <x v="1"/>
    <n v="2.92485760114555"/>
    <x v="2"/>
    <s v="Kolkata"/>
    <n v="11"/>
    <n v="568"/>
    <n v="29"/>
    <n v="98.6099572427038"/>
    <x v="0"/>
    <n v="1.3422915627227301"/>
    <x v="2"/>
    <n v="477.12"/>
    <x v="2"/>
    <s v="cosmetics ,SKU23 ,4.32434118586416 ,30 ,391 ,8858.36757101148 ,-415 ,Unknown ,84 ,5 ,29 ,7 ,Carrier A ,2.92485760114555 ,Supplier 5 ,Kolkata ,11 ,568 ,29 ,98.6099572427038 ,Pending ,1.34229156272273 ,Rail ,477.12 ,Route A"/>
    <n v="196.329446112412"/>
  </r>
  <r>
    <x v="0"/>
    <x v="24"/>
    <n v="4.1563083593111001"/>
    <x v="21"/>
    <n v="209"/>
    <n v="9049.0778609398894"/>
    <n v="-78"/>
    <x v="3"/>
    <n v="4"/>
    <n v="26"/>
    <n v="2"/>
    <n v="8"/>
    <x v="2"/>
    <n v="9.7412916892843597"/>
    <x v="4"/>
    <s v="Bangalore"/>
    <n v="28"/>
    <n v="447"/>
    <n v="3"/>
    <n v="40.382359702924802"/>
    <x v="0"/>
    <n v="3.69131029262872"/>
    <x v="1"/>
    <n v="17.88"/>
    <x v="2"/>
    <s v="haircare ,SKU24 ,4.1563083593111 ,32 ,209 ,9049.07786093989 ,-78 ,Male ,4 ,26 ,2 ,8 ,Carrier C ,9.74129168928436 ,Supplier 2 ,Bangalore ,28 ,447 ,3 ,40.3823597029248 ,Pending ,3.69131029262872 ,Air ,17.88 ,Route A"/>
    <n v="758.72477260293795"/>
  </r>
  <r>
    <x v="0"/>
    <x v="25"/>
    <n v="39.629343985092603"/>
    <x v="22"/>
    <n v="142"/>
    <n v="2174.7770543506499"/>
    <n v="-891"/>
    <x v="3"/>
    <n v="82"/>
    <n v="11"/>
    <n v="52"/>
    <n v="3"/>
    <x v="2"/>
    <n v="2.2310736812817198"/>
    <x v="3"/>
    <s v="Kolkata"/>
    <n v="19"/>
    <n v="934"/>
    <n v="23"/>
    <n v="78.280383118415301"/>
    <x v="0"/>
    <n v="3.79723121711418"/>
    <x v="0"/>
    <n v="765.88"/>
    <x v="0"/>
    <s v="haircare ,SKU25 ,39.6293439850926 ,73 ,142 ,2174.77705435065 ,-891 ,Male ,82 ,11 ,52 ,3 ,Carrier C ,2.23107368128172 ,Supplier 4 ,Kolkata ,19 ,934 ,23 ,78.2803831184153 ,Pending ,3.79723121711418 ,Road ,765.88 ,Route B"/>
    <n v="458.53594573920901"/>
  </r>
  <r>
    <x v="0"/>
    <x v="26"/>
    <n v="97.446946617892806"/>
    <x v="23"/>
    <n v="353"/>
    <n v="3716.49332589403"/>
    <n v="-928"/>
    <x v="3"/>
    <n v="59"/>
    <n v="16"/>
    <n v="48"/>
    <n v="4"/>
    <x v="0"/>
    <n v="6.5075486210785503"/>
    <x v="4"/>
    <s v="Bangalore"/>
    <n v="26"/>
    <n v="171"/>
    <n v="4"/>
    <n v="15.972229757181699"/>
    <x v="2"/>
    <n v="2.1193197367249201"/>
    <x v="2"/>
    <n v="100.89"/>
    <x v="2"/>
    <s v="haircare ,SKU26 ,97.4469466178928 ,9 ,353 ,3716.49332589403 ,-928 ,Male ,59 ,16 ,48 ,4 ,Carrier B ,6.50754862107855 ,Supplier 2 ,Bangalore ,26 ,171 ,4 ,15.9722297571817 ,Pass ,2.11931973672492 ,Rail ,100.89 ,Route A"/>
    <n v="617.86691645837698"/>
  </r>
  <r>
    <x v="2"/>
    <x v="27"/>
    <n v="92.557360812401996"/>
    <x v="24"/>
    <n v="352"/>
    <n v="2686.4572235759802"/>
    <n v="-414"/>
    <x v="2"/>
    <n v="47"/>
    <n v="9"/>
    <n v="62"/>
    <n v="8"/>
    <x v="2"/>
    <n v="7.4067509529980704"/>
    <x v="2"/>
    <s v="Mumbai"/>
    <n v="25"/>
    <n v="291"/>
    <n v="4"/>
    <n v="10.5282450700421"/>
    <x v="1"/>
    <n v="2.8646678378833701"/>
    <x v="3"/>
    <n v="136.77000000000001"/>
    <x v="0"/>
    <s v="cosmetics ,SKU27 ,92.557360812402 ,42 ,352 ,2686.45722357598 ,-414 ,Unknown ,47 ,9 ,62 ,8 ,Carrier C ,7.40675095299807 ,Supplier 5 ,Mumbai ,25 ,291 ,4 ,10.5282450700421 ,Fail ,2.86466783788337 ,Sea ,136.77 ,Route B"/>
    <n v="762.45918215568304"/>
  </r>
  <r>
    <x v="2"/>
    <x v="28"/>
    <n v="2.3972747055971402"/>
    <x v="25"/>
    <n v="394"/>
    <n v="6117.3246150839896"/>
    <n v="-705"/>
    <x v="1"/>
    <n v="48"/>
    <n v="15"/>
    <n v="24"/>
    <n v="4"/>
    <x v="0"/>
    <n v="9.8981405080692202"/>
    <x v="1"/>
    <s v="Mumbai"/>
    <n v="13"/>
    <n v="171"/>
    <n v="7"/>
    <n v="59.429381810691503"/>
    <x v="1"/>
    <n v="0.81575707929567198"/>
    <x v="1"/>
    <n v="82.08"/>
    <x v="2"/>
    <s v="cosmetics ,SKU28 ,2.39727470559714 ,12 ,394 ,6117.32461508399 ,-705 ,Female ,48 ,15 ,24 ,4 ,Carrier B ,9.89814050806922 ,Supplier 1 ,Mumbai ,13 ,171 ,7 ,59.4293818106915 ,Fail ,0.815757079295672 ,Air ,82.08 ,Route A"/>
    <n v="123.437027511827"/>
  </r>
  <r>
    <x v="2"/>
    <x v="29"/>
    <n v="63.447559185207297"/>
    <x v="26"/>
    <n v="253"/>
    <n v="8318.9031946171708"/>
    <n v="-220"/>
    <x v="1"/>
    <n v="45"/>
    <n v="5"/>
    <n v="67"/>
    <n v="7"/>
    <x v="0"/>
    <n v="8.1009731453970293"/>
    <x v="1"/>
    <s v="Kolkata"/>
    <n v="16"/>
    <n v="329"/>
    <n v="7"/>
    <n v="39.292875586065698"/>
    <x v="2"/>
    <n v="3.8780989365884802"/>
    <x v="0"/>
    <n v="148.05000000000001"/>
    <x v="0"/>
    <s v="cosmetics ,SKU29 ,63.4475591852073 ,3 ,253 ,8318.90319461717 ,-220 ,Female ,45 ,5 ,67 ,7 ,Carrier B ,8.10097314539703 ,Supplier 1 ,Kolkata ,16 ,329 ,7 ,39.2928755860657 ,Pass ,3.87809893658848 ,Road ,148.05 ,Route B"/>
    <n v="764.93537594070801"/>
  </r>
  <r>
    <x v="0"/>
    <x v="30"/>
    <n v="8.0228592105263896"/>
    <x v="27"/>
    <n v="327"/>
    <n v="2766.3423668660798"/>
    <n v="-1534"/>
    <x v="3"/>
    <n v="60"/>
    <n v="26"/>
    <n v="35"/>
    <n v="7"/>
    <x v="0"/>
    <n v="8.9545283153180097"/>
    <x v="3"/>
    <s v="Kolkata"/>
    <n v="27"/>
    <n v="806"/>
    <n v="30"/>
    <n v="51.634893400109299"/>
    <x v="0"/>
    <n v="0.96539470535239302"/>
    <x v="0"/>
    <n v="483.6"/>
    <x v="1"/>
    <s v="haircare ,SKU30 ,8.02285921052639 ,10 ,327 ,2766.34236686608 ,-1534 ,Male ,60 ,26 ,35 ,7 ,Carrier B ,8.95452831531801 ,Supplier 4 ,Kolkata ,27 ,806 ,30 ,51.6348934001093 ,Pending ,0.965394705352393 ,Road ,483.6 ,Route C"/>
    <n v="880.08098824716103"/>
  </r>
  <r>
    <x v="1"/>
    <x v="31"/>
    <n v="50.847393051718697"/>
    <x v="28"/>
    <n v="168"/>
    <n v="9655.1351027193905"/>
    <n v="-85"/>
    <x v="3"/>
    <n v="6"/>
    <n v="17"/>
    <n v="44"/>
    <n v="4"/>
    <x v="0"/>
    <n v="2.6796609649813998"/>
    <x v="0"/>
    <s v="Chennai"/>
    <n v="24"/>
    <n v="461"/>
    <n v="8"/>
    <n v="60.251145661598002"/>
    <x v="0"/>
    <n v="2.9890000066550702"/>
    <x v="2"/>
    <n v="27.66"/>
    <x v="1"/>
    <s v="skincare ,SKU31 ,50.8473930517187 ,28 ,168 ,9655.13510271939 ,-85 ,Male ,6 ,17 ,44 ,4 ,Carrier B ,2.6796609649814 ,Supplier 3 ,Chennai ,24 ,461 ,8 ,60.251145661598 ,Pending ,2.98900000665507 ,Rail ,27.66 ,Route C"/>
    <n v="609.379206618426"/>
  </r>
  <r>
    <x v="1"/>
    <x v="32"/>
    <n v="79.209936015656695"/>
    <x v="29"/>
    <n v="781"/>
    <n v="9571.5504873278096"/>
    <n v="-1144"/>
    <x v="2"/>
    <n v="89"/>
    <n v="13"/>
    <n v="64"/>
    <n v="4"/>
    <x v="2"/>
    <n v="6.5991049012385803"/>
    <x v="0"/>
    <s v="Kolkata"/>
    <n v="30"/>
    <n v="737"/>
    <n v="7"/>
    <n v="29.6924671537497"/>
    <x v="2"/>
    <n v="1.94603611938611"/>
    <x v="0"/>
    <n v="655.93"/>
    <x v="2"/>
    <s v="skincare ,SKU32 ,79.2099360156567 ,43 ,781 ,9571.55048732781 ,-1144 ,Unknown ,89 ,13 ,64 ,4 ,Carrier C ,6.59910490123858 ,Supplier 3 ,Kolkata ,30 ,737 ,7 ,29.6924671537497 ,Pass ,1.94603611938611 ,Road ,655.93 ,Route A"/>
    <n v="761.17390951487698"/>
  </r>
  <r>
    <x v="2"/>
    <x v="33"/>
    <n v="64.795435000155607"/>
    <x v="30"/>
    <n v="616"/>
    <n v="5149.9983504080301"/>
    <n v="-51"/>
    <x v="0"/>
    <n v="4"/>
    <n v="17"/>
    <n v="95"/>
    <n v="9"/>
    <x v="2"/>
    <n v="4.85827050343664"/>
    <x v="2"/>
    <s v="Chennai"/>
    <n v="1"/>
    <n v="251"/>
    <n v="23"/>
    <n v="23.853427512896101"/>
    <x v="1"/>
    <n v="3.54104601225092"/>
    <x v="3"/>
    <n v="10.039999999999999"/>
    <x v="2"/>
    <s v="cosmetics ,SKU33 ,64.7954350001556 ,63 ,616 ,5149.99835040803 ,-51 ,Non-binary ,4 ,17 ,95 ,9 ,Carrier C ,4.85827050343664 ,Supplier 5 ,Chennai ,1 ,251 ,23 ,23.8534275128961 ,Fail ,3.54104601225092 ,Sea ,10.04 ,Route A"/>
    <n v="371.25529551987103"/>
  </r>
  <r>
    <x v="1"/>
    <x v="34"/>
    <n v="37.467592329842397"/>
    <x v="31"/>
    <n v="602"/>
    <n v="9061.7108955077201"/>
    <n v="0"/>
    <x v="2"/>
    <n v="1"/>
    <n v="26"/>
    <n v="21"/>
    <n v="7"/>
    <x v="1"/>
    <n v="1.0194875708221101"/>
    <x v="1"/>
    <s v="Chennai"/>
    <n v="4"/>
    <n v="452"/>
    <n v="10"/>
    <n v="10.754272815029299"/>
    <x v="2"/>
    <n v="0.64660455937205397"/>
    <x v="0"/>
    <n v="4.5199999999999996"/>
    <x v="0"/>
    <s v="skincare ,SKU34 ,37.4675923298424 ,96 ,602 ,9061.71089550772 ,0 ,Unknown ,1 ,26 ,21 ,7 ,Carrier A ,1.01948757082211 ,Supplier 1 ,Chennai ,4 ,452 ,10 ,10.7542728150293 ,Pass ,0.646604559372054 ,Road ,4.52 ,Route B"/>
    <n v="510.35800043352299"/>
  </r>
  <r>
    <x v="2"/>
    <x v="35"/>
    <n v="84.957786816350406"/>
    <x v="10"/>
    <n v="449"/>
    <n v="6541.3293448024597"/>
    <n v="-1107"/>
    <x v="1"/>
    <n v="42"/>
    <n v="27"/>
    <n v="85"/>
    <n v="8"/>
    <x v="2"/>
    <n v="5.2881899903273997"/>
    <x v="1"/>
    <s v="Delhi"/>
    <n v="3"/>
    <n v="367"/>
    <n v="2"/>
    <n v="58.004787044743701"/>
    <x v="2"/>
    <n v="0.54115409806058101"/>
    <x v="3"/>
    <n v="154.13999999999999"/>
    <x v="1"/>
    <s v="cosmetics ,SKU35 ,84.9577868163504 ,11 ,449 ,6541.32934480246 ,-1107 ,Female ,42 ,27 ,85 ,8 ,Carrier C ,5.2881899903274 ,Supplier 1 ,Delhi ,3 ,367 ,2 ,58.0047870447437 ,Pass ,0.541154098060581 ,Sea ,154.14 ,Route C"/>
    <n v="553.42047123035502"/>
  </r>
  <r>
    <x v="1"/>
    <x v="36"/>
    <n v="9.81300257875405"/>
    <x v="2"/>
    <n v="963"/>
    <n v="7573.4024578487297"/>
    <n v="-391"/>
    <x v="1"/>
    <n v="18"/>
    <n v="23"/>
    <n v="28"/>
    <n v="3"/>
    <x v="0"/>
    <n v="2.1079512671590801"/>
    <x v="4"/>
    <s v="Delhi"/>
    <n v="26"/>
    <n v="671"/>
    <n v="19"/>
    <n v="45.531364237162101"/>
    <x v="1"/>
    <n v="3.8055333792433501"/>
    <x v="1"/>
    <n v="120.78"/>
    <x v="1"/>
    <s v="skincare ,SKU36 ,9.81300257875405 ,34 ,963 ,7573.40245784873 ,-391 ,Female ,18 ,23 ,28 ,3 ,Carrier B ,2.10795126715908 ,Supplier 2 ,Delhi ,26 ,671 ,19 ,45.5313642371621 ,Fail ,3.80553337924335 ,Air ,120.78 ,Route C"/>
    <n v="403.80897424817999"/>
  </r>
  <r>
    <x v="1"/>
    <x v="37"/>
    <n v="23.3998447526143"/>
    <x v="12"/>
    <n v="963"/>
    <n v="2438.3399304700201"/>
    <n v="-192"/>
    <x v="1"/>
    <n v="25"/>
    <n v="8"/>
    <n v="21"/>
    <n v="9"/>
    <x v="1"/>
    <n v="1.53265527359043"/>
    <x v="0"/>
    <s v="Kolkata"/>
    <n v="24"/>
    <n v="867"/>
    <n v="15"/>
    <n v="34.343277465075303"/>
    <x v="0"/>
    <n v="2.61028808484811"/>
    <x v="3"/>
    <n v="216.75"/>
    <x v="2"/>
    <s v="skincare ,SKU37 ,23.3998447526143 ,5 ,963 ,2438.33993047002 ,-192 ,Female ,25 ,8 ,21 ,9 ,Carrier A ,1.53265527359043 ,Supplier 3 ,Kolkata ,24 ,867 ,15 ,34.3432774650753 ,Pending ,2.61028808484811 ,Sea ,216.75 ,Route A"/>
    <n v="183.932968043594"/>
  </r>
  <r>
    <x v="2"/>
    <x v="38"/>
    <n v="52.075930682707799"/>
    <x v="32"/>
    <n v="705"/>
    <n v="9692.3180402184298"/>
    <n v="-68"/>
    <x v="0"/>
    <n v="69"/>
    <n v="1"/>
    <n v="88"/>
    <n v="5"/>
    <x v="0"/>
    <n v="9.2359314372492207"/>
    <x v="2"/>
    <s v="Mumbai"/>
    <n v="10"/>
    <n v="841"/>
    <n v="12"/>
    <n v="5.9306936455283097"/>
    <x v="0"/>
    <n v="0.613326899164507"/>
    <x v="1"/>
    <n v="580.29"/>
    <x v="0"/>
    <s v="cosmetics ,SKU38 ,52.0759306827078 ,75 ,705 ,9692.31804021843 ,-68 ,Non-binary ,69 ,1 ,88 ,5 ,Carrier B ,9.23593143724922 ,Supplier 5 ,Mumbai ,10 ,841 ,12 ,5.93069364552831 ,Pending ,0.613326899164507 ,Air ,580.29 ,Route B"/>
    <n v="339.67286994860598"/>
  </r>
  <r>
    <x v="1"/>
    <x v="39"/>
    <n v="19.127477265823199"/>
    <x v="4"/>
    <n v="176"/>
    <n v="1912.4656631007599"/>
    <n v="-2233"/>
    <x v="1"/>
    <n v="78"/>
    <n v="29"/>
    <n v="34"/>
    <n v="3"/>
    <x v="1"/>
    <n v="5.5625037788303802"/>
    <x v="4"/>
    <s v="Kolkata"/>
    <n v="30"/>
    <n v="791"/>
    <n v="6"/>
    <n v="9.0058074287816403"/>
    <x v="1"/>
    <n v="1.4519722039968099"/>
    <x v="1"/>
    <n v="616.98"/>
    <x v="0"/>
    <s v="skincare ,SKU39 ,19.1274772658232 ,26 ,176 ,1912.46566310076 ,-2233 ,Female ,78 ,29 ,34 ,3 ,Carrier A ,5.56250377883038 ,Supplier 2 ,Kolkata ,30 ,791 ,6 ,9.00580742878164 ,Fail ,1.45197220399681 ,Air ,616.98 ,Route B"/>
    <n v="653.67299455203295"/>
  </r>
  <r>
    <x v="1"/>
    <x v="40"/>
    <n v="80.541424170940303"/>
    <x v="33"/>
    <n v="933"/>
    <n v="5724.9593504562599"/>
    <n v="-1780"/>
    <x v="1"/>
    <n v="90"/>
    <n v="20"/>
    <n v="39"/>
    <n v="8"/>
    <x v="2"/>
    <n v="7.2295951397364702"/>
    <x v="1"/>
    <s v="Kolkata"/>
    <n v="18"/>
    <n v="793"/>
    <n v="1"/>
    <n v="88.179407104217404"/>
    <x v="0"/>
    <n v="4.2132694305865597"/>
    <x v="0"/>
    <n v="713.7"/>
    <x v="2"/>
    <s v="skincare ,SKU40 ,80.5414241709403 ,97 ,933 ,5724.95935045626 ,-1780 ,Female ,90 ,20 ,39 ,8 ,Carrier C ,7.22959513973647 ,Supplier 1 ,Kolkata ,18 ,793 ,1 ,88.1794071042174 ,Pending ,4.21326943058656 ,Road ,713.7 ,Route A"/>
    <n v="529.80872398069096"/>
  </r>
  <r>
    <x v="1"/>
    <x v="41"/>
    <n v="99.113291615317095"/>
    <x v="9"/>
    <n v="556"/>
    <n v="5521.2052590109697"/>
    <n v="-1197"/>
    <x v="1"/>
    <n v="64"/>
    <n v="19"/>
    <n v="38"/>
    <n v="8"/>
    <x v="0"/>
    <n v="5.7732637437666501"/>
    <x v="3"/>
    <s v="Chennai"/>
    <n v="18"/>
    <n v="892"/>
    <n v="7"/>
    <n v="95.332064548772493"/>
    <x v="1"/>
    <n v="4.5302262398259602E-2"/>
    <x v="3"/>
    <n v="570.88"/>
    <x v="2"/>
    <s v="skincare ,SKU41 ,99.1132916153171 ,35 ,556 ,5521.20525901097 ,-1197 ,Female ,64 ,19 ,38 ,8 ,Carrier B ,5.77326374376665 ,Supplier 4 ,Chennai ,18 ,892 ,7 ,95.3320645487725 ,Fail ,0.0453022623982596 ,Sea ,570.88 ,Route A"/>
    <n v="275.52437113130901"/>
  </r>
  <r>
    <x v="1"/>
    <x v="42"/>
    <n v="46.529167614516702"/>
    <x v="34"/>
    <n v="155"/>
    <n v="1839.60942585676"/>
    <n v="-567"/>
    <x v="1"/>
    <n v="22"/>
    <n v="27"/>
    <n v="57"/>
    <n v="4"/>
    <x v="2"/>
    <n v="7.5262483268515004"/>
    <x v="2"/>
    <s v="Bangalore"/>
    <n v="26"/>
    <n v="179"/>
    <n v="7"/>
    <n v="96.422820639571796"/>
    <x v="1"/>
    <n v="4.9392552886209398"/>
    <x v="0"/>
    <n v="39.380000000000003"/>
    <x v="2"/>
    <s v="skincare ,SKU42 ,46.5291676145167 ,98 ,155 ,1839.60942585676 ,-567 ,Female ,22 ,27 ,57 ,4 ,Carrier C ,7.5262483268515 ,Supplier 5 ,Bangalore ,26 ,179 ,7 ,96.4228206395718 ,Fail ,4.93925528862094 ,Road ,39.38 ,Route A"/>
    <n v="635.65712050199102"/>
  </r>
  <r>
    <x v="0"/>
    <x v="43"/>
    <n v="11.7432717763092"/>
    <x v="35"/>
    <n v="598"/>
    <n v="5737.4255991190203"/>
    <n v="-1015"/>
    <x v="2"/>
    <n v="36"/>
    <n v="29"/>
    <n v="85"/>
    <n v="9"/>
    <x v="0"/>
    <n v="3.6940212683884499"/>
    <x v="2"/>
    <s v="Mumbai"/>
    <n v="1"/>
    <n v="206"/>
    <n v="23"/>
    <n v="26.2773659573324"/>
    <x v="0"/>
    <n v="0.37230476798509698"/>
    <x v="1"/>
    <n v="74.16"/>
    <x v="2"/>
    <s v="haircare ,SKU43 ,11.7432717763092 ,6 ,598 ,5737.42559911902 ,-1015 ,Unknown ,36 ,29 ,85 ,9 ,Carrier B ,3.69402126838845 ,Supplier 5 ,Mumbai ,1 ,206 ,23 ,26.2773659573324 ,Pending ,0.372304767985097 ,Air ,74.16 ,Route A"/>
    <n v="716.04411975933999"/>
  </r>
  <r>
    <x v="2"/>
    <x v="44"/>
    <n v="51.355790913110297"/>
    <x v="2"/>
    <n v="919"/>
    <n v="7152.28604943551"/>
    <n v="-228"/>
    <x v="1"/>
    <n v="13"/>
    <n v="19"/>
    <n v="72"/>
    <n v="6"/>
    <x v="2"/>
    <n v="7.5774496573766896"/>
    <x v="4"/>
    <s v="Delhi"/>
    <n v="7"/>
    <n v="834"/>
    <n v="18"/>
    <n v="22.554106620887701"/>
    <x v="1"/>
    <n v="2.9626263204548802"/>
    <x v="2"/>
    <n v="108.42"/>
    <x v="2"/>
    <s v="cosmetics ,SKU44 ,51.3557909131103 ,34 ,919 ,7152.28604943551 ,-228 ,Female ,13 ,19 ,72 ,6 ,Carrier C ,7.57744965737669 ,Supplier 2 ,Delhi ,7 ,834 ,18 ,22.5541066208877 ,Fail ,2.96262632045488 ,Rail ,108.42 ,Route A"/>
    <n v="610.45326961922694"/>
  </r>
  <r>
    <x v="0"/>
    <x v="45"/>
    <n v="33.784138033065503"/>
    <x v="36"/>
    <n v="24"/>
    <n v="5267.9568075105199"/>
    <n v="-644"/>
    <x v="3"/>
    <n v="93"/>
    <n v="7"/>
    <n v="52"/>
    <n v="6"/>
    <x v="0"/>
    <n v="5.2151550087119096"/>
    <x v="4"/>
    <s v="Chennai"/>
    <n v="25"/>
    <n v="794"/>
    <n v="25"/>
    <n v="66.312544439991598"/>
    <x v="2"/>
    <n v="3.2196046120841002"/>
    <x v="2"/>
    <n v="738.42"/>
    <x v="2"/>
    <s v="haircare ,SKU45 ,33.7841380330655 ,1 ,24 ,5267.95680751052 ,-644 ,Male ,93 ,7 ,52 ,6 ,Carrier B ,5.21515500871191 ,Supplier 2 ,Chennai ,25 ,794 ,25 ,66.3125444399916 ,Pass ,3.2196046120841 ,Rail ,738.42 ,Route A"/>
    <n v="495.30569702847299"/>
  </r>
  <r>
    <x v="0"/>
    <x v="46"/>
    <n v="27.082207199888899"/>
    <x v="32"/>
    <n v="859"/>
    <n v="2556.7673606335902"/>
    <n v="-2639"/>
    <x v="0"/>
    <n v="92"/>
    <n v="29"/>
    <n v="6"/>
    <n v="8"/>
    <x v="0"/>
    <n v="4.0709558370840799"/>
    <x v="0"/>
    <s v="Chennai"/>
    <n v="18"/>
    <n v="870"/>
    <n v="23"/>
    <n v="77.322353211051606"/>
    <x v="0"/>
    <n v="3.6486105925361998"/>
    <x v="0"/>
    <n v="800.4"/>
    <x v="0"/>
    <s v="haircare ,SKU46 ,27.0822071998889 ,75 ,859 ,2556.76736063359 ,-2639 ,Non-binary ,92 ,29 ,6 ,8 ,Carrier B ,4.07095583708408 ,Supplier 3 ,Chennai ,18 ,870 ,23 ,77.3223532110516 ,Pending ,3.6486105925362 ,Road ,800.4 ,Route B"/>
    <n v="380.43593711196399"/>
  </r>
  <r>
    <x v="1"/>
    <x v="47"/>
    <n v="95.712135880936003"/>
    <x v="37"/>
    <n v="910"/>
    <n v="7089.4742499341801"/>
    <n v="-45"/>
    <x v="3"/>
    <n v="4"/>
    <n v="15"/>
    <n v="51"/>
    <n v="9"/>
    <x v="0"/>
    <n v="8.9787507559499709"/>
    <x v="1"/>
    <s v="Kolkata"/>
    <n v="10"/>
    <n v="964"/>
    <n v="20"/>
    <n v="19.7129929112936"/>
    <x v="0"/>
    <n v="0.38057358671321301"/>
    <x v="2"/>
    <n v="38.56"/>
    <x v="2"/>
    <s v="skincare ,SKU47 ,95.712135880936 ,93 ,910 ,7089.47424993418 ,-45 ,Male ,4 ,15 ,51 ,9 ,Carrier B ,8.97875075594997 ,Supplier 1 ,Kolkata ,10 ,964 ,20 ,19.7129929112936 ,Pending ,0.380573586713213 ,Rail ,38.56 ,Route A"/>
    <n v="581.60235505058597"/>
  </r>
  <r>
    <x v="0"/>
    <x v="48"/>
    <n v="76.035544426891704"/>
    <x v="28"/>
    <n v="29"/>
    <n v="7397.0710045871801"/>
    <n v="-464"/>
    <x v="0"/>
    <n v="30"/>
    <n v="16"/>
    <n v="9"/>
    <n v="3"/>
    <x v="2"/>
    <n v="7.0958331565551296"/>
    <x v="4"/>
    <s v="Mumbai"/>
    <n v="9"/>
    <n v="109"/>
    <n v="18"/>
    <n v="23.126363582464698"/>
    <x v="1"/>
    <n v="1.6981125407144"/>
    <x v="2"/>
    <n v="32.700000000000003"/>
    <x v="0"/>
    <s v="haircare ,SKU48 ,76.0355444268917 ,28 ,29 ,7397.07100458718 ,-464 ,Non-binary ,30 ,16 ,9 ,3 ,Carrier C ,7.09583315655513 ,Supplier 2 ,Mumbai ,9 ,109 ,18 ,23.1263635824647 ,Fail ,1.6981125407144 ,Rail ,32.7 ,Route B"/>
    <n v="768.65191395437"/>
  </r>
  <r>
    <x v="2"/>
    <x v="49"/>
    <n v="78.897913205639995"/>
    <x v="38"/>
    <n v="99"/>
    <n v="8001.6132065190004"/>
    <n v="-2304"/>
    <x v="2"/>
    <n v="97"/>
    <n v="24"/>
    <n v="9"/>
    <n v="6"/>
    <x v="2"/>
    <n v="2.5056210329009101"/>
    <x v="2"/>
    <s v="Delhi"/>
    <n v="28"/>
    <n v="177"/>
    <n v="28"/>
    <n v="14.1478154439792"/>
    <x v="2"/>
    <n v="2.8258139854001301"/>
    <x v="2"/>
    <n v="171.69"/>
    <x v="2"/>
    <s v="cosmetics ,SKU49 ,78.89791320564 ,19 ,99 ,8001.613206519 ,-2304 ,Unknown ,97 ,24 ,9 ,6 ,Carrier C ,2.50562103290091 ,Supplier 5 ,Delhi ,28 ,177 ,28 ,14.1478154439792 ,Pass ,2.82581398540013 ,Rail ,171.69 ,Route A"/>
    <n v="336.89016851997701"/>
  </r>
  <r>
    <x v="2"/>
    <x v="50"/>
    <n v="14.203484264803"/>
    <x v="39"/>
    <n v="633"/>
    <n v="5910.8853896688897"/>
    <n v="-690"/>
    <x v="1"/>
    <n v="31"/>
    <n v="23"/>
    <n v="82"/>
    <n v="10"/>
    <x v="1"/>
    <n v="6.2478609149759903"/>
    <x v="4"/>
    <s v="Delhi"/>
    <n v="20"/>
    <n v="306"/>
    <n v="21"/>
    <n v="45.178757924634503"/>
    <x v="1"/>
    <n v="4.7548008046711798"/>
    <x v="2"/>
    <n v="94.86"/>
    <x v="0"/>
    <s v="cosmetics ,SKU50 ,14.203484264803 ,91 ,633 ,5910.88538966889 ,-690 ,Female ,31 ,23 ,82 ,10 ,Carrier A ,6.24786091497599 ,Supplier 2 ,Delhi ,20 ,306 ,21 ,45.1787579246345 ,Fail ,4.75480080467118 ,Rail ,94.86 ,Route B"/>
    <n v="496.24865029194001"/>
  </r>
  <r>
    <x v="0"/>
    <x v="51"/>
    <n v="26.700760972461701"/>
    <x v="40"/>
    <n v="154"/>
    <n v="9866.4654579796897"/>
    <n v="-396"/>
    <x v="3"/>
    <n v="100"/>
    <n v="4"/>
    <n v="52"/>
    <n v="1"/>
    <x v="1"/>
    <n v="4.78300055794766"/>
    <x v="2"/>
    <s v="Bangalore"/>
    <n v="18"/>
    <n v="673"/>
    <n v="28"/>
    <n v="14.190328344569901"/>
    <x v="0"/>
    <n v="1.77295117208355"/>
    <x v="0"/>
    <n v="673"/>
    <x v="2"/>
    <s v="haircare ,SKU51 ,26.7007609724617 ,61 ,154 ,9866.46545797969 ,-396 ,Male ,100 ,4 ,52 ,1 ,Carrier A ,4.78300055794766 ,Supplier 5 ,Bangalore ,18 ,673 ,28 ,14.1903283445699 ,Pending ,1.77295117208355 ,Road ,673 ,Route A"/>
    <n v="694.98231757944495"/>
  </r>
  <r>
    <x v="1"/>
    <x v="52"/>
    <n v="98.031829656465007"/>
    <x v="36"/>
    <n v="820"/>
    <n v="9435.7626089121295"/>
    <n v="-693"/>
    <x v="3"/>
    <n v="64"/>
    <n v="11"/>
    <n v="11"/>
    <n v="1"/>
    <x v="0"/>
    <n v="8.6310521797689397"/>
    <x v="1"/>
    <s v="Mumbai"/>
    <n v="10"/>
    <n v="727"/>
    <n v="27"/>
    <n v="9.1668491485971497"/>
    <x v="0"/>
    <n v="2.1224716191438202"/>
    <x v="1"/>
    <n v="465.28"/>
    <x v="1"/>
    <s v="skincare ,SKU52 ,98.031829656465 ,1 ,820 ,9435.76260891213 ,-693 ,Male ,64 ,11 ,11 ,1 ,Carrier B ,8.63105217976894 ,Supplier 1 ,Mumbai ,10 ,727 ,27 ,9.16684914859715 ,Pending ,2.12247161914382 ,Air ,465.28 ,Route C"/>
    <n v="602.89849883838303"/>
  </r>
  <r>
    <x v="1"/>
    <x v="53"/>
    <n v="30.3414707112142"/>
    <x v="37"/>
    <n v="242"/>
    <n v="8232.3348294258194"/>
    <n v="-2375"/>
    <x v="3"/>
    <n v="96"/>
    <n v="25"/>
    <n v="54"/>
    <n v="3"/>
    <x v="0"/>
    <n v="1.0134865660958901"/>
    <x v="1"/>
    <s v="Delhi"/>
    <n v="1"/>
    <n v="631"/>
    <n v="17"/>
    <n v="83.344058991677898"/>
    <x v="0"/>
    <n v="1.41034757607602"/>
    <x v="1"/>
    <n v="605.76"/>
    <x v="0"/>
    <s v="skincare ,SKU53 ,30.3414707112142 ,93 ,242 ,8232.33482942582 ,-2375 ,Male ,96 ,25 ,54 ,3 ,Carrier B ,1.01348656609589 ,Supplier 1 ,Delhi ,1 ,631 ,17 ,83.3440589916779 ,Pending ,1.41034757607602 ,Air ,605.76 ,Route B"/>
    <n v="750.73784066827"/>
  </r>
  <r>
    <x v="0"/>
    <x v="54"/>
    <n v="31.1462431602408"/>
    <x v="10"/>
    <n v="622"/>
    <n v="6088.0214799408504"/>
    <n v="-704"/>
    <x v="0"/>
    <n v="33"/>
    <n v="22"/>
    <n v="61"/>
    <n v="3"/>
    <x v="0"/>
    <n v="4.3051034712876302"/>
    <x v="1"/>
    <s v="Kolkata"/>
    <n v="26"/>
    <n v="497"/>
    <n v="29"/>
    <n v="30.186023375822501"/>
    <x v="2"/>
    <n v="2.4787719755397402"/>
    <x v="0"/>
    <n v="164.01"/>
    <x v="0"/>
    <s v="haircare ,SKU54 ,31.1462431602408 ,11 ,622 ,6088.02147994085 ,-704 ,Non-binary ,33 ,22 ,61 ,3 ,Carrier B ,4.30510347128763 ,Supplier 1 ,Kolkata ,26 ,497 ,29 ,30.1860233758225 ,Pass ,2.47877197553974 ,Road ,164.01 ,Route B"/>
    <n v="814.06999658218695"/>
  </r>
  <r>
    <x v="0"/>
    <x v="55"/>
    <n v="79.855058340789398"/>
    <x v="41"/>
    <n v="701"/>
    <n v="2925.6751703038099"/>
    <n v="-1056"/>
    <x v="3"/>
    <n v="97"/>
    <n v="11"/>
    <n v="11"/>
    <n v="5"/>
    <x v="1"/>
    <n v="5.0143649550309002"/>
    <x v="4"/>
    <s v="Delhi"/>
    <n v="27"/>
    <n v="918"/>
    <n v="5"/>
    <n v="30.323545256616502"/>
    <x v="1"/>
    <n v="4.5489196593963799"/>
    <x v="3"/>
    <n v="890.46"/>
    <x v="0"/>
    <s v="haircare ,SKU55 ,79.8550583407894 ,16 ,701 ,2925.67517030381 ,-1056 ,Male ,97 ,11 ,11 ,5 ,Carrier A ,5.0143649550309 ,Supplier 2 ,Delhi ,27 ,918 ,5 ,30.3235452566165 ,Fail ,4.54891965939638 ,Sea ,890.46 ,Route B"/>
    <n v="323.01292795247798"/>
  </r>
  <r>
    <x v="1"/>
    <x v="56"/>
    <n v="20.9863860370433"/>
    <x v="42"/>
    <n v="93"/>
    <n v="4767.0204843441297"/>
    <n v="-552"/>
    <x v="0"/>
    <n v="25"/>
    <n v="23"/>
    <n v="83"/>
    <n v="5"/>
    <x v="2"/>
    <n v="1.77442971407173"/>
    <x v="1"/>
    <s v="Mumbai"/>
    <n v="24"/>
    <n v="826"/>
    <n v="28"/>
    <n v="12.8362845728327"/>
    <x v="2"/>
    <n v="1.1737554953874501"/>
    <x v="1"/>
    <n v="206.5"/>
    <x v="0"/>
    <s v="skincare ,SKU56 ,20.9863860370433 ,90 ,93 ,4767.02048434413 ,-552 ,Non-binary ,25 ,23 ,83 ,5 ,Carrier C ,1.77442971407173 ,Supplier 1 ,Mumbai ,24 ,826 ,28 ,12.8362845728327 ,Pass ,1.17375549538745 ,Air ,206.5 ,Route B"/>
    <n v="832.210808706021"/>
  </r>
  <r>
    <x v="0"/>
    <x v="57"/>
    <n v="49.263205350734097"/>
    <x v="43"/>
    <n v="227"/>
    <n v="1605.8669003924001"/>
    <n v="-72"/>
    <x v="2"/>
    <n v="5"/>
    <n v="18"/>
    <n v="51"/>
    <n v="1"/>
    <x v="0"/>
    <n v="9.1605585353818704"/>
    <x v="4"/>
    <s v="Delhi"/>
    <n v="21"/>
    <n v="588"/>
    <n v="25"/>
    <n v="67.779622987078099"/>
    <x v="0"/>
    <n v="2.5111748302126999"/>
    <x v="2"/>
    <n v="29.4"/>
    <x v="2"/>
    <s v="haircare ,SKU57 ,49.2632053507341 ,65 ,227 ,1605.8669003924 ,-72 ,Unknown ,5 ,18 ,51 ,1 ,Carrier B ,9.16055853538187 ,Supplier 2 ,Delhi ,21 ,588 ,25 ,67.7796229870781 ,Pending ,2.5111748302127 ,Rail ,29.4 ,Route A"/>
    <n v="482.19123860252802"/>
  </r>
  <r>
    <x v="1"/>
    <x v="58"/>
    <n v="59.841561377289302"/>
    <x v="44"/>
    <n v="896"/>
    <n v="2021.1498103371"/>
    <n v="-45"/>
    <x v="0"/>
    <n v="10"/>
    <n v="5"/>
    <n v="44"/>
    <n v="7"/>
    <x v="1"/>
    <n v="4.9384385647120901"/>
    <x v="0"/>
    <s v="Delhi"/>
    <n v="18"/>
    <n v="396"/>
    <n v="7"/>
    <n v="65.047415094691402"/>
    <x v="1"/>
    <n v="1.7303747198591899"/>
    <x v="0"/>
    <n v="39.6"/>
    <x v="0"/>
    <s v="skincare ,SKU58 ,59.8415613772893 ,81 ,896 ,2021.1498103371 ,-45 ,Non-binary ,10 ,5 ,44 ,7 ,Carrier A ,4.93843856471209 ,Supplier 3 ,Delhi ,18 ,396 ,7 ,65.0474150946914 ,Fail ,1.73037471985919 ,Road ,39.6 ,Route B"/>
    <n v="110.364335231364"/>
  </r>
  <r>
    <x v="2"/>
    <x v="59"/>
    <n v="63.828398347710902"/>
    <x v="20"/>
    <n v="484"/>
    <n v="1061.6185230132801"/>
    <n v="-1584"/>
    <x v="0"/>
    <n v="100"/>
    <n v="16"/>
    <n v="26"/>
    <n v="7"/>
    <x v="0"/>
    <n v="7.2937225968677204"/>
    <x v="1"/>
    <s v="Kolkata"/>
    <n v="11"/>
    <n v="176"/>
    <n v="4"/>
    <n v="1.90076224351945"/>
    <x v="1"/>
    <n v="0.44719401546382298"/>
    <x v="1"/>
    <n v="176"/>
    <x v="2"/>
    <s v="cosmetics ,SKU59 ,63.8283983477109 ,30 ,484 ,1061.61852301328 ,-1584 ,Non-binary ,100 ,16 ,26 ,7 ,Carrier B ,7.29372259686772 ,Supplier 1 ,Kolkata ,11 ,176 ,4 ,1.90076224351945 ,Fail ,0.447194015463823 ,Air ,176 ,Route A"/>
    <n v="312.57427361009297"/>
  </r>
  <r>
    <x v="1"/>
    <x v="60"/>
    <n v="17.028027920188698"/>
    <x v="41"/>
    <n v="380"/>
    <n v="8864.0843495864301"/>
    <n v="-1080"/>
    <x v="1"/>
    <n v="41"/>
    <n v="27"/>
    <n v="72"/>
    <n v="8"/>
    <x v="2"/>
    <n v="4.3813681581023101"/>
    <x v="3"/>
    <s v="Mumbai"/>
    <n v="29"/>
    <n v="929"/>
    <n v="24"/>
    <n v="87.213057815135599"/>
    <x v="1"/>
    <n v="2.8530906166490499"/>
    <x v="2"/>
    <n v="380.89"/>
    <x v="2"/>
    <s v="skincare ,SKU60 ,17.0280279201887 ,16 ,380 ,8864.08434958643 ,-1080 ,Female ,41 ,27 ,72 ,8 ,Carrier C ,4.38136815810231 ,Supplier 4 ,Mumbai ,29 ,929 ,24 ,87.2130578151356 ,Fail ,2.85309061664905 ,Rail ,380.89 ,Route A"/>
    <n v="430.16909697513597"/>
  </r>
  <r>
    <x v="0"/>
    <x v="61"/>
    <n v="52.028749903294901"/>
    <x v="16"/>
    <n v="117"/>
    <n v="6885.5893508962499"/>
    <n v="-713"/>
    <x v="2"/>
    <n v="32"/>
    <n v="23"/>
    <n v="36"/>
    <n v="7"/>
    <x v="2"/>
    <n v="9.0303404225219399"/>
    <x v="3"/>
    <s v="Kolkata"/>
    <n v="14"/>
    <n v="480"/>
    <n v="12"/>
    <n v="78.702393968878894"/>
    <x v="1"/>
    <n v="4.3674705382050503"/>
    <x v="1"/>
    <n v="153.6"/>
    <x v="2"/>
    <s v="haircare ,SKU61 ,52.0287499032949 ,23 ,117 ,6885.58935089625 ,-713 ,Unknown ,32 ,23 ,36 ,7 ,Carrier C ,9.03034042252194 ,Supplier 4 ,Kolkata ,14 ,480 ,12 ,78.7023939688789 ,Fail ,4.36747053820505 ,Air ,153.6 ,Route A"/>
    <n v="164.366528243419"/>
  </r>
  <r>
    <x v="2"/>
    <x v="62"/>
    <n v="72.796353955587307"/>
    <x v="45"/>
    <n v="270"/>
    <n v="3899.7468337292198"/>
    <n v="-170"/>
    <x v="2"/>
    <n v="86"/>
    <n v="2"/>
    <n v="40"/>
    <n v="7"/>
    <x v="2"/>
    <n v="7.2917013887767697"/>
    <x v="4"/>
    <s v="Mumbai"/>
    <n v="13"/>
    <n v="751"/>
    <n v="14"/>
    <n v="21.048642725168602"/>
    <x v="2"/>
    <n v="1.87400140404437"/>
    <x v="3"/>
    <n v="645.86"/>
    <x v="1"/>
    <s v="cosmetics ,SKU62 ,72.7963539555873 ,89 ,270 ,3899.74683372922 ,-170 ,Unknown ,86 ,2 ,40 ,7 ,Carrier C ,7.29170138877677 ,Supplier 2 ,Mumbai ,13 ,751 ,14 ,21.0486427251686 ,Pass ,1.87400140404437 ,Sea ,645.86 ,Route C"/>
    <n v="320.84651575911101"/>
  </r>
  <r>
    <x v="1"/>
    <x v="63"/>
    <n v="13.0173767852878"/>
    <x v="0"/>
    <n v="246"/>
    <n v="4256.9491408502199"/>
    <n v="-1007"/>
    <x v="0"/>
    <n v="54"/>
    <n v="19"/>
    <n v="10"/>
    <n v="4"/>
    <x v="1"/>
    <n v="2.45793352798733"/>
    <x v="0"/>
    <s v="Bangalore"/>
    <n v="18"/>
    <n v="736"/>
    <n v="10"/>
    <n v="20.075003975630398"/>
    <x v="0"/>
    <n v="3.6328432903821302"/>
    <x v="3"/>
    <n v="397.44"/>
    <x v="2"/>
    <s v="skincare ,SKU63 ,13.0173767852878 ,55 ,246 ,4256.94914085022 ,-1007 ,Non-binary ,54 ,19 ,10 ,4 ,Carrier A ,2.45793352798733 ,Supplier 3 ,Bangalore ,18 ,736 ,10 ,20.0750039756304 ,Pending ,3.63284329038213 ,Sea ,397.44 ,Route A"/>
    <n v="687.28617786641701"/>
  </r>
  <r>
    <x v="1"/>
    <x v="64"/>
    <n v="89.634095608135297"/>
    <x v="10"/>
    <n v="134"/>
    <n v="8458.7308783671706"/>
    <n v="-1944"/>
    <x v="1"/>
    <n v="73"/>
    <n v="27"/>
    <n v="75"/>
    <n v="6"/>
    <x v="2"/>
    <n v="4.5853534681946497"/>
    <x v="1"/>
    <s v="Delhi"/>
    <n v="17"/>
    <n v="328"/>
    <n v="6"/>
    <n v="8.6930424258772803"/>
    <x v="1"/>
    <n v="0.15948631471751401"/>
    <x v="1"/>
    <n v="239.44"/>
    <x v="1"/>
    <s v="skincare ,SKU64 ,89.6340956081353 ,11 ,134 ,8458.73087836717 ,-1944 ,Female ,73 ,27 ,75 ,6 ,Carrier C ,4.58535346819465 ,Supplier 1 ,Delhi ,17 ,328 ,6 ,8.69304242587728 ,Fail ,0.159486314717514 ,Air ,239.44 ,Route C"/>
    <n v="771.225084681157"/>
  </r>
  <r>
    <x v="1"/>
    <x v="65"/>
    <n v="33.697717206643098"/>
    <x v="46"/>
    <n v="457"/>
    <n v="8354.5796864819895"/>
    <n v="-1344"/>
    <x v="3"/>
    <n v="57"/>
    <n v="24"/>
    <n v="54"/>
    <n v="8"/>
    <x v="2"/>
    <n v="6.5805413478845898"/>
    <x v="2"/>
    <s v="Kolkata"/>
    <n v="16"/>
    <n v="358"/>
    <n v="21"/>
    <n v="1.59722274305067"/>
    <x v="1"/>
    <n v="4.9110959548423301"/>
    <x v="2"/>
    <n v="204.06"/>
    <x v="1"/>
    <s v="skincare ,SKU65 ,33.6977172066431 ,72 ,457 ,8354.57968648199 ,-1344 ,Male ,57 ,24 ,54 ,8 ,Carrier C ,6.58054134788459 ,Supplier 5 ,Kolkata ,16 ,358 ,21 ,1.59722274305067 ,Fail ,4.91109595484233 ,Rail ,204.06 ,Route C"/>
    <n v="555.85910367174301"/>
  </r>
  <r>
    <x v="1"/>
    <x v="66"/>
    <n v="26.034869773962001"/>
    <x v="47"/>
    <n v="704"/>
    <n v="8367.7216180201503"/>
    <n v="-204"/>
    <x v="1"/>
    <n v="13"/>
    <n v="17"/>
    <n v="19"/>
    <n v="8"/>
    <x v="1"/>
    <n v="2.2161427287713602"/>
    <x v="2"/>
    <s v="Kolkata"/>
    <n v="24"/>
    <n v="867"/>
    <n v="28"/>
    <n v="42.084436738309897"/>
    <x v="1"/>
    <n v="3.44806328834026"/>
    <x v="0"/>
    <n v="112.71"/>
    <x v="2"/>
    <s v="skincare ,SKU66 ,26.034869773962 ,52 ,704 ,8367.72161802015 ,-204 ,Female ,13 ,17 ,19 ,8 ,Carrier A ,2.21614272877136 ,Supplier 5 ,Kolkata ,24 ,867 ,28 ,42.0844367383099 ,Fail ,3.44806328834026 ,Road ,112.71 ,Route A"/>
    <n v="393.84334857842703"/>
  </r>
  <r>
    <x v="1"/>
    <x v="67"/>
    <n v="87.755432354001002"/>
    <x v="41"/>
    <n v="513"/>
    <n v="9473.7980325083299"/>
    <n v="-99"/>
    <x v="2"/>
    <n v="12"/>
    <n v="9"/>
    <n v="71"/>
    <n v="9"/>
    <x v="2"/>
    <n v="9.1478115447106294"/>
    <x v="1"/>
    <s v="Mumbai"/>
    <n v="10"/>
    <n v="198"/>
    <n v="11"/>
    <n v="7.0578761469782298"/>
    <x v="2"/>
    <n v="0.131955444311814"/>
    <x v="3"/>
    <n v="23.76"/>
    <x v="1"/>
    <s v="skincare ,SKU67 ,87.755432354001 ,16 ,513 ,9473.79803250833 ,-99 ,Unknown ,12 ,9 ,71 ,9 ,Carrier C ,9.14781154471063 ,Supplier 1 ,Mumbai ,10 ,198 ,11 ,7.05787614697823 ,Pass ,0.131955444311814 ,Sea ,23.76 ,Route C"/>
    <n v="169.27180138478599"/>
  </r>
  <r>
    <x v="0"/>
    <x v="68"/>
    <n v="37.931812382790298"/>
    <x v="48"/>
    <n v="163"/>
    <n v="3550.21843278099"/>
    <n v="8"/>
    <x v="0"/>
    <n v="0"/>
    <n v="8"/>
    <n v="58"/>
    <n v="8"/>
    <x v="0"/>
    <n v="1.19425186488499"/>
    <x v="4"/>
    <s v="Bangalore"/>
    <n v="2"/>
    <n v="375"/>
    <n v="18"/>
    <n v="97.113581563462205"/>
    <x v="1"/>
    <n v="1.9834678721741801"/>
    <x v="2"/>
    <n v="0"/>
    <x v="2"/>
    <s v="haircare ,SKU68 ,37.9318123827903 ,29 ,163 ,3550.21843278099 ,8 ,Non-binary ,0 ,8 ,58 ,8 ,Carrier B ,1.19425186488499 ,Supplier 2 ,Bangalore ,2 ,375 ,18 ,97.1135815634622 ,Fail ,1.98346787217418 ,Rail ,0 ,Route A"/>
    <n v="299.70630311810299"/>
  </r>
  <r>
    <x v="1"/>
    <x v="69"/>
    <n v="54.865528517069698"/>
    <x v="49"/>
    <n v="511"/>
    <n v="1752.3810874841199"/>
    <n v="-94"/>
    <x v="0"/>
    <n v="95"/>
    <n v="1"/>
    <n v="27"/>
    <n v="3"/>
    <x v="0"/>
    <n v="9.7052867901203399"/>
    <x v="3"/>
    <s v="Kolkata"/>
    <n v="9"/>
    <n v="862"/>
    <n v="7"/>
    <n v="77.627765812748095"/>
    <x v="0"/>
    <n v="1.3623879886490999"/>
    <x v="1"/>
    <n v="818.9"/>
    <x v="2"/>
    <s v="skincare ,SKU69 ,54.8655285170697 ,62 ,511 ,1752.38108748412 ,-94 ,Non-binary ,95 ,1 ,27 ,3 ,Carrier B ,9.70528679012034 ,Supplier 4 ,Kolkata ,9 ,862 ,7 ,77.6277658127481 ,Pending ,1.3623879886491 ,Air ,818.9 ,Route A"/>
    <n v="207.66320620857499"/>
  </r>
  <r>
    <x v="0"/>
    <x v="70"/>
    <n v="47.914541824058702"/>
    <x v="42"/>
    <n v="32"/>
    <n v="7014.8879872033804"/>
    <n v="-108"/>
    <x v="1"/>
    <n v="10"/>
    <n v="12"/>
    <n v="22"/>
    <n v="4"/>
    <x v="0"/>
    <n v="6.3157177546007199"/>
    <x v="1"/>
    <s v="Bangalore"/>
    <n v="22"/>
    <n v="775"/>
    <n v="16"/>
    <n v="11.440781823761199"/>
    <x v="2"/>
    <n v="1.8305755986122301"/>
    <x v="0"/>
    <n v="77.5"/>
    <x v="1"/>
    <s v="haircare ,SKU70 ,47.9145418240587 ,90 ,32 ,7014.88798720338 ,-108 ,Female ,10 ,12 ,22 ,4 ,Carrier B ,6.31571775460072 ,Supplier 1 ,Bangalore ,22 ,775 ,16 ,11.4407818237612 ,Pass ,1.83057559861223 ,Road ,77.5 ,Route C"/>
    <n v="183.27289874871099"/>
  </r>
  <r>
    <x v="2"/>
    <x v="71"/>
    <n v="6.3815331627479601"/>
    <x v="50"/>
    <n v="637"/>
    <n v="8180.3370854254399"/>
    <n v="-150"/>
    <x v="1"/>
    <n v="76"/>
    <n v="2"/>
    <n v="26"/>
    <n v="6"/>
    <x v="1"/>
    <n v="9.2281903170525101"/>
    <x v="4"/>
    <s v="Bangalore"/>
    <n v="2"/>
    <n v="258"/>
    <n v="10"/>
    <n v="30.661677477859499"/>
    <x v="0"/>
    <n v="2.07875060787496"/>
    <x v="0"/>
    <n v="196.08"/>
    <x v="2"/>
    <s v="cosmetics ,SKU71 ,6.38153316274796 ,14 ,637 ,8180.33708542544 ,-150 ,Female ,76 ,2 ,26 ,6 ,Carrier A ,9.22819031705251 ,Supplier 2 ,Bangalore ,2 ,258 ,10 ,30.6616774778595 ,Pending ,2.07875060787496 ,Road ,196.08 ,Route A"/>
    <n v="405.167067888855"/>
  </r>
  <r>
    <x v="2"/>
    <x v="72"/>
    <n v="90.204427520528"/>
    <x v="51"/>
    <n v="478"/>
    <n v="2633.1219813122498"/>
    <n v="-1624"/>
    <x v="0"/>
    <n v="57"/>
    <n v="29"/>
    <n v="77"/>
    <n v="9"/>
    <x v="1"/>
    <n v="6.5996141596895397"/>
    <x v="1"/>
    <s v="Bangalore"/>
    <n v="21"/>
    <n v="152"/>
    <n v="11"/>
    <n v="55.760492895244198"/>
    <x v="0"/>
    <n v="3.2133296074383"/>
    <x v="2"/>
    <n v="86.64"/>
    <x v="0"/>
    <s v="cosmetics ,SKU72 ,90.204427520528 ,88 ,478 ,2633.12198131225 ,-1624 ,Non-binary ,57 ,29 ,77 ,9 ,Carrier A ,6.59961415968954 ,Supplier 1 ,Bangalore ,21 ,152 ,11 ,55.7604928952442 ,Pending ,3.2133296074383 ,Rail ,86.64 ,Route B"/>
    <n v="677.94456984618296"/>
  </r>
  <r>
    <x v="2"/>
    <x v="73"/>
    <n v="83.851017681304597"/>
    <x v="11"/>
    <n v="375"/>
    <n v="7910.8869161406801"/>
    <n v="-400"/>
    <x v="3"/>
    <n v="17"/>
    <n v="25"/>
    <n v="66"/>
    <n v="5"/>
    <x v="0"/>
    <n v="1.5129368369160701"/>
    <x v="3"/>
    <s v="Chennai"/>
    <n v="13"/>
    <n v="444"/>
    <n v="4"/>
    <n v="46.870238797617098"/>
    <x v="1"/>
    <n v="4.6205460645137002"/>
    <x v="0"/>
    <n v="75.48"/>
    <x v="2"/>
    <s v="cosmetics ,SKU73 ,83.8510176813046 ,41 ,375 ,7910.88691614068 ,-400 ,Male ,17 ,25 ,66 ,5 ,Carrier B ,1.51293683691607 ,Supplier 4 ,Chennai ,13 ,444 ,4 ,46.8702387976171 ,Fail ,4.6205460645137 ,Road ,75.48 ,Route A"/>
    <n v="866.472800129657"/>
  </r>
  <r>
    <x v="0"/>
    <x v="74"/>
    <n v="3.1700114135661499"/>
    <x v="52"/>
    <n v="904"/>
    <n v="5709.9452959692799"/>
    <n v="-240"/>
    <x v="1"/>
    <n v="41"/>
    <n v="6"/>
    <n v="1"/>
    <n v="5"/>
    <x v="1"/>
    <n v="5.2376546500374399"/>
    <x v="3"/>
    <s v="Delhi"/>
    <n v="1"/>
    <n v="919"/>
    <n v="9"/>
    <n v="80.580852156447804"/>
    <x v="1"/>
    <n v="0.39661272410993498"/>
    <x v="2"/>
    <n v="376.79"/>
    <x v="2"/>
    <s v="haircare ,SKU74 ,3.17001141356615 ,64 ,904 ,5709.94529596928 ,-240 ,Female ,41 ,6 ,1 ,5 ,Carrier A ,5.23765465003744 ,Supplier 4 ,Delhi ,1 ,919 ,9 ,80.5808521564478 ,Fail ,0.396612724109935 ,Rail ,376.79 ,Route A"/>
    <n v="341.55265678322297"/>
  </r>
  <r>
    <x v="1"/>
    <x v="75"/>
    <n v="92.996884233970604"/>
    <x v="48"/>
    <n v="106"/>
    <n v="1889.07358977933"/>
    <n v="-300"/>
    <x v="0"/>
    <n v="16"/>
    <n v="20"/>
    <n v="56"/>
    <n v="10"/>
    <x v="2"/>
    <n v="2.47389776104546"/>
    <x v="1"/>
    <s v="Chennai"/>
    <n v="25"/>
    <n v="759"/>
    <n v="11"/>
    <n v="48.064782640006499"/>
    <x v="2"/>
    <n v="2.0300690886687498"/>
    <x v="1"/>
    <n v="121.44"/>
    <x v="1"/>
    <s v="skincare ,SKU75 ,92.9968842339706 ,29 ,106 ,1889.07358977933 ,-300 ,Non-binary ,16 ,20 ,56 ,10 ,Carrier C ,2.47389776104546 ,Supplier 1 ,Chennai ,25 ,759 ,11 ,48.0647826400065 ,Pass ,2.03006908866875 ,Air ,121.44 ,Route C"/>
    <n v="873.12964801765099"/>
  </r>
  <r>
    <x v="0"/>
    <x v="76"/>
    <n v="69.108799547430294"/>
    <x v="16"/>
    <n v="241"/>
    <n v="5328.3759842977497"/>
    <n v="-37"/>
    <x v="3"/>
    <n v="38"/>
    <n v="1"/>
    <n v="22"/>
    <n v="10"/>
    <x v="1"/>
    <n v="7.0545383368369201"/>
    <x v="4"/>
    <s v="Bangalore"/>
    <n v="25"/>
    <n v="985"/>
    <n v="24"/>
    <n v="64.323597795600193"/>
    <x v="0"/>
    <n v="2.1800374515822099"/>
    <x v="2"/>
    <n v="374.3"/>
    <x v="2"/>
    <s v="haircare ,SKU76 ,69.1087995474303 ,23 ,241 ,5328.37598429775 ,-37 ,Male ,38 ,1 ,22 ,10 ,Carrier A ,7.05453833683692 ,Supplier 2 ,Bangalore ,25 ,985 ,24 ,64.3235977956002 ,Pending ,2.18003745158221 ,Rail ,374.3 ,Route A"/>
    <n v="997.41345013319403"/>
  </r>
  <r>
    <x v="0"/>
    <x v="77"/>
    <n v="57.449742958971399"/>
    <x v="50"/>
    <n v="359"/>
    <n v="2483.7601775427902"/>
    <n v="-2660"/>
    <x v="2"/>
    <n v="96"/>
    <n v="28"/>
    <n v="57"/>
    <n v="4"/>
    <x v="0"/>
    <n v="6.7809466256178901"/>
    <x v="1"/>
    <s v="Kolkata"/>
    <n v="26"/>
    <n v="334"/>
    <n v="5"/>
    <n v="42.952444748991802"/>
    <x v="2"/>
    <n v="3.0551418183075398"/>
    <x v="0"/>
    <n v="320.64"/>
    <x v="0"/>
    <s v="haircare ,SKU77 ,57.4497429589714 ,14 ,359 ,2483.76017754279 ,-2660 ,Unknown ,96 ,28 ,57 ,4 ,Carrier B ,6.78094662561789 ,Supplier 1 ,Kolkata ,26 ,334 ,5 ,42.9524447489918 ,Pass ,3.05514181830754 ,Road ,320.64 ,Route B"/>
    <n v="852.56809891984994"/>
  </r>
  <r>
    <x v="0"/>
    <x v="78"/>
    <n v="6.30688317611191"/>
    <x v="53"/>
    <n v="946"/>
    <n v="1292.45841793775"/>
    <n v="-16"/>
    <x v="2"/>
    <n v="5"/>
    <n v="4"/>
    <n v="51"/>
    <n v="5"/>
    <x v="0"/>
    <n v="8.4670497708619905"/>
    <x v="2"/>
    <s v="Mumbai"/>
    <n v="25"/>
    <n v="858"/>
    <n v="21"/>
    <n v="71.126514720403307"/>
    <x v="0"/>
    <n v="4.0968813324704501"/>
    <x v="3"/>
    <n v="42.9"/>
    <x v="1"/>
    <s v="haircare ,SKU78 ,6.30688317611191 ,50 ,946 ,1292.45841793775 ,-16 ,Unknown ,5 ,4 ,51 ,5 ,Carrier B ,8.46704977086199 ,Supplier 5 ,Mumbai ,25 ,858 ,21 ,71.1265147204033 ,Pending ,4.09688133247045 ,Sea ,42.9 ,Route C"/>
    <n v="323.59220343132199"/>
  </r>
  <r>
    <x v="0"/>
    <x v="79"/>
    <n v="57.057031221103202"/>
    <x v="54"/>
    <n v="198"/>
    <n v="7888.7232684270803"/>
    <n v="-750"/>
    <x v="0"/>
    <n v="31"/>
    <n v="25"/>
    <n v="20"/>
    <n v="1"/>
    <x v="0"/>
    <n v="6.49632536429504"/>
    <x v="0"/>
    <s v="Bangalore"/>
    <n v="5"/>
    <n v="228"/>
    <n v="12"/>
    <n v="57.870902924036201"/>
    <x v="0"/>
    <n v="0.16587162748060799"/>
    <x v="1"/>
    <n v="70.680000000000007"/>
    <x v="1"/>
    <s v="haircare ,SKU79 ,57.0570312211032 ,56 ,198 ,7888.72326842708 ,-750 ,Non-binary ,31 ,25 ,20 ,1 ,Carrier B ,6.49632536429504 ,Supplier 3 ,Bangalore ,5 ,228 ,12 ,57.8709029240362 ,Pending ,0.165871627480608 ,Air ,70.68 ,Route C"/>
    <n v="351.50421933503799"/>
  </r>
  <r>
    <x v="1"/>
    <x v="80"/>
    <n v="91.128318350444303"/>
    <x v="32"/>
    <n v="872"/>
    <n v="8651.67268298206"/>
    <n v="-532"/>
    <x v="2"/>
    <n v="39"/>
    <n v="14"/>
    <n v="41"/>
    <n v="2"/>
    <x v="2"/>
    <n v="2.8331846794189701"/>
    <x v="0"/>
    <s v="Chennai"/>
    <n v="8"/>
    <n v="202"/>
    <n v="5"/>
    <n v="76.961228023819999"/>
    <x v="1"/>
    <n v="2.8496621985053299"/>
    <x v="3"/>
    <n v="78.78"/>
    <x v="0"/>
    <s v="skincare ,SKU80 ,91.1283183504443 ,75 ,872 ,8651.67268298206 ,-532 ,Unknown ,39 ,14 ,41 ,2 ,Carrier C ,2.83318467941897 ,Supplier 3 ,Chennai ,8 ,202 ,5 ,76.96122802382 ,Fail ,2.84966219850533 ,Sea ,78.78 ,Route B"/>
    <n v="787.77985049434403"/>
  </r>
  <r>
    <x v="0"/>
    <x v="81"/>
    <n v="72.819206930318202"/>
    <x v="23"/>
    <n v="774"/>
    <n v="4384.4134000458598"/>
    <n v="-282"/>
    <x v="2"/>
    <n v="48"/>
    <n v="6"/>
    <n v="8"/>
    <n v="5"/>
    <x v="0"/>
    <n v="4.0662775015120403"/>
    <x v="0"/>
    <s v="Delhi"/>
    <n v="28"/>
    <n v="698"/>
    <n v="1"/>
    <n v="19.789592941903599"/>
    <x v="0"/>
    <n v="2.54754712154871"/>
    <x v="2"/>
    <n v="335.04"/>
    <x v="0"/>
    <s v="haircare ,SKU81 ,72.8192069303182 ,9 ,774 ,4384.41340004586 ,-282 ,Unknown ,48 ,6 ,8 ,5 ,Carrier B ,4.06627750151204 ,Supplier 3 ,Delhi ,28 ,698 ,1 ,19.7895929419036 ,Pending ,2.54754712154871 ,Rail ,335.04 ,Route B"/>
    <n v="276.77833594679799"/>
  </r>
  <r>
    <x v="1"/>
    <x v="82"/>
    <n v="17.034930739467899"/>
    <x v="55"/>
    <n v="336"/>
    <n v="2943.3818676094502"/>
    <n v="-779"/>
    <x v="2"/>
    <n v="42"/>
    <n v="19"/>
    <n v="72"/>
    <n v="1"/>
    <x v="1"/>
    <n v="4.7081818735419301"/>
    <x v="4"/>
    <s v="Mumbai"/>
    <n v="6"/>
    <n v="955"/>
    <n v="26"/>
    <n v="4.4652784349432402"/>
    <x v="0"/>
    <n v="4.1378770486223502"/>
    <x v="0"/>
    <n v="401.1"/>
    <x v="1"/>
    <s v="skincare ,SKU82 ,17.0349307394679 ,13 ,336 ,2943.38186760945 ,-779 ,Unknown ,42 ,19 ,72 ,1 ,Carrier A ,4.70818187354193 ,Supplier 2 ,Mumbai ,6 ,955 ,26 ,4.46527843494324 ,Pending ,4.13787704862235 ,Road ,401.1 ,Route C"/>
    <n v="589.97855562804"/>
  </r>
  <r>
    <x v="0"/>
    <x v="83"/>
    <n v="68.911246211606297"/>
    <x v="15"/>
    <n v="663"/>
    <n v="2411.7546321104901"/>
    <n v="-1536"/>
    <x v="2"/>
    <n v="65"/>
    <n v="24"/>
    <n v="7"/>
    <n v="8"/>
    <x v="0"/>
    <n v="4.94983957799694"/>
    <x v="1"/>
    <s v="Bangalore"/>
    <n v="20"/>
    <n v="443"/>
    <n v="5"/>
    <n v="97.730593800533001"/>
    <x v="1"/>
    <n v="0.77300613406724705"/>
    <x v="0"/>
    <n v="287.95"/>
    <x v="2"/>
    <s v="haircare ,SKU83 ,68.9112462116063 ,82 ,663 ,2411.75463211049 ,-1536 ,Unknown ,65 ,24 ,7 ,8 ,Carrier B ,4.94983957799694 ,Supplier 1 ,Bangalore ,20 ,443 ,5 ,97.730593800533 ,Fail ,0.773006134067247 ,Road ,287.95 ,Route A"/>
    <n v="682.97101822609295"/>
  </r>
  <r>
    <x v="0"/>
    <x v="84"/>
    <n v="89.104367292102197"/>
    <x v="56"/>
    <n v="618"/>
    <n v="2048.2900998487098"/>
    <n v="-1872"/>
    <x v="2"/>
    <n v="73"/>
    <n v="26"/>
    <n v="80"/>
    <n v="10"/>
    <x v="1"/>
    <n v="8.3816156249226292"/>
    <x v="2"/>
    <s v="Chennai"/>
    <n v="24"/>
    <n v="589"/>
    <n v="22"/>
    <n v="33.808636513209002"/>
    <x v="2"/>
    <n v="4.8434565771180402"/>
    <x v="1"/>
    <n v="429.97"/>
    <x v="0"/>
    <s v="haircare ,SKU84 ,89.1043672921022 ,99 ,618 ,2048.29009984871 ,-1872 ,Unknown ,73 ,26 ,80 ,10 ,Carrier A ,8.38161562492263 ,Supplier 5 ,Chennai ,24 ,589 ,22 ,33.808636513209 ,Pass ,4.84345657711804 ,Air ,429.97 ,Route B"/>
    <n v="465.45700596368698"/>
  </r>
  <r>
    <x v="2"/>
    <x v="85"/>
    <n v="76.962994415193805"/>
    <x v="57"/>
    <n v="25"/>
    <n v="8684.6130592538502"/>
    <n v="-252"/>
    <x v="1"/>
    <n v="15"/>
    <n v="18"/>
    <n v="66"/>
    <n v="2"/>
    <x v="2"/>
    <n v="8.2491687048717193"/>
    <x v="2"/>
    <s v="Chennai"/>
    <n v="4"/>
    <n v="211"/>
    <n v="2"/>
    <n v="69.929345518672307"/>
    <x v="1"/>
    <n v="1.3744289997457499"/>
    <x v="0"/>
    <n v="31.65"/>
    <x v="0"/>
    <s v="cosmetics ,SKU85 ,76.9629944151938 ,83 ,25 ,8684.61305925385 ,-252 ,Female ,15 ,18 ,66 ,2 ,Carrier C ,8.24916870487172 ,Supplier 5 ,Chennai ,4 ,211 ,2 ,69.9293455186723 ,Fail ,1.37442899974575 ,Road ,31.65 ,Route B"/>
    <n v="842.68683000464102"/>
  </r>
  <r>
    <x v="1"/>
    <x v="86"/>
    <n v="19.9981769404042"/>
    <x v="58"/>
    <n v="223"/>
    <n v="1229.59102856498"/>
    <n v="-434"/>
    <x v="2"/>
    <n v="32"/>
    <n v="14"/>
    <n v="22"/>
    <n v="6"/>
    <x v="0"/>
    <n v="1.4543053101535499"/>
    <x v="1"/>
    <s v="Mumbai"/>
    <n v="4"/>
    <n v="569"/>
    <n v="18"/>
    <n v="74.608969995194599"/>
    <x v="2"/>
    <n v="2.0515129307662399"/>
    <x v="2"/>
    <n v="182.08"/>
    <x v="2"/>
    <s v="skincare ,SKU86 ,19.9981769404042 ,18 ,223 ,1229.59102856498 ,-434 ,Unknown ,32 ,14 ,22 ,6 ,Carrier B ,1.45430531015355 ,Supplier 1 ,Mumbai ,4 ,569 ,18 ,74.6089699951946 ,Pass ,2.05151293076624 ,Rail ,182.08 ,Route A"/>
    <n v="264.25488983586598"/>
  </r>
  <r>
    <x v="0"/>
    <x v="87"/>
    <n v="80.414036650355698"/>
    <x v="59"/>
    <n v="79"/>
    <n v="5133.8467010866898"/>
    <n v="-28"/>
    <x v="3"/>
    <n v="5"/>
    <n v="7"/>
    <n v="55"/>
    <n v="10"/>
    <x v="1"/>
    <n v="6.5758037975485299"/>
    <x v="0"/>
    <s v="Chennai"/>
    <n v="27"/>
    <n v="523"/>
    <n v="17"/>
    <n v="28.696996824143099"/>
    <x v="1"/>
    <n v="3.6937377878392699"/>
    <x v="3"/>
    <n v="26.15"/>
    <x v="0"/>
    <s v="haircare ,SKU87 ,80.4140366503557 ,24 ,79 ,5133.84670108669 ,-28 ,Male ,5 ,7 ,55 ,10 ,Carrier A ,6.57580379754853 ,Supplier 3 ,Chennai ,27 ,523 ,17 ,28.6969968241431 ,Fail ,3.69373778783927 ,Sea ,26.15 ,Route B"/>
    <n v="879.35921773492396"/>
  </r>
  <r>
    <x v="2"/>
    <x v="88"/>
    <n v="75.270406975724995"/>
    <x v="60"/>
    <n v="737"/>
    <n v="9444.7420330629793"/>
    <n v="-1062"/>
    <x v="3"/>
    <n v="60"/>
    <n v="18"/>
    <n v="85"/>
    <n v="7"/>
    <x v="1"/>
    <n v="3.8012531329310701"/>
    <x v="4"/>
    <s v="Mumbai"/>
    <n v="21"/>
    <n v="953"/>
    <n v="11"/>
    <n v="68.1849190570411"/>
    <x v="0"/>
    <n v="0.722204401882931"/>
    <x v="3"/>
    <n v="571.79999999999995"/>
    <x v="2"/>
    <s v="cosmetics ,SKU88 ,75.270406975725 ,58 ,737 ,9444.74203306298 ,-1062 ,Male ,60 ,18 ,85 ,7 ,Carrier A ,3.80125313293107 ,Supplier 2 ,Mumbai ,21 ,953 ,11 ,68.1849190570411 ,Pending ,0.722204401882931 ,Sea ,571.8 ,Route A"/>
    <n v="103.916247960704"/>
  </r>
  <r>
    <x v="2"/>
    <x v="89"/>
    <n v="97.760085581938597"/>
    <x v="27"/>
    <n v="134"/>
    <n v="5924.6825668532301"/>
    <n v="-89"/>
    <x v="2"/>
    <n v="90"/>
    <n v="1"/>
    <n v="27"/>
    <n v="8"/>
    <x v="0"/>
    <n v="9.9298162452772498"/>
    <x v="1"/>
    <s v="Kolkata"/>
    <n v="23"/>
    <n v="370"/>
    <n v="11"/>
    <n v="46.603873381644398"/>
    <x v="0"/>
    <n v="1.9076657339590699"/>
    <x v="2"/>
    <n v="333"/>
    <x v="0"/>
    <s v="cosmetics ,SKU89 ,97.7600855819386 ,10 ,134 ,5924.68256685323 ,-89 ,Unknown ,90 ,1 ,27 ,8 ,Carrier B ,9.92981624527725 ,Supplier 1 ,Kolkata ,23 ,370 ,11 ,46.6038733816444 ,Pending ,1.90766573395907 ,Rail ,333 ,Route B"/>
    <n v="517.49997392906005"/>
  </r>
  <r>
    <x v="1"/>
    <x v="90"/>
    <n v="13.881913501359101"/>
    <x v="54"/>
    <n v="320"/>
    <n v="9592.6335702803099"/>
    <n v="-1170"/>
    <x v="0"/>
    <n v="66"/>
    <n v="18"/>
    <n v="96"/>
    <n v="7"/>
    <x v="0"/>
    <n v="7.6744307081126903"/>
    <x v="0"/>
    <s v="Bangalore"/>
    <n v="8"/>
    <n v="585"/>
    <n v="8"/>
    <n v="85.675963335797903"/>
    <x v="2"/>
    <n v="1.2193822244013801"/>
    <x v="2"/>
    <n v="386.1"/>
    <x v="0"/>
    <s v="skincare ,SKU90 ,13.8819135013591 ,56 ,320 ,9592.63357028031 ,-1170 ,Non-binary ,66 ,18 ,96 ,7 ,Carrier B ,7.67443070811269 ,Supplier 3 ,Bangalore ,8 ,585 ,8 ,85.6759633357979 ,Pass ,1.21938222440138 ,Rail ,386.1 ,Route B"/>
    <n v="990.07847250581096"/>
  </r>
  <r>
    <x v="2"/>
    <x v="91"/>
    <n v="62.111965463961702"/>
    <x v="42"/>
    <n v="916"/>
    <n v="1935.20679350759"/>
    <n v="-2134"/>
    <x v="3"/>
    <n v="98"/>
    <n v="22"/>
    <n v="85"/>
    <n v="7"/>
    <x v="0"/>
    <n v="7.4715140844011403"/>
    <x v="3"/>
    <s v="Delhi"/>
    <n v="5"/>
    <n v="207"/>
    <n v="28"/>
    <n v="39.772882502339897"/>
    <x v="0"/>
    <n v="0.62600185820939402"/>
    <x v="2"/>
    <n v="202.86"/>
    <x v="0"/>
    <s v="cosmetics ,SKU91 ,62.1119654639617 ,90 ,916 ,1935.20679350759 ,-2134 ,Male ,98 ,22 ,85 ,7 ,Carrier B ,7.47151408440114 ,Supplier 4 ,Delhi ,5 ,207 ,28 ,39.7728825023399 ,Pending ,0.626001858209394 ,Rail ,202.86 ,Route B"/>
    <n v="996.77831495062298"/>
  </r>
  <r>
    <x v="2"/>
    <x v="92"/>
    <n v="47.714233075820196"/>
    <x v="61"/>
    <n v="276"/>
    <n v="2100.1297546259302"/>
    <n v="-2225"/>
    <x v="3"/>
    <n v="90"/>
    <n v="25"/>
    <n v="10"/>
    <n v="8"/>
    <x v="0"/>
    <n v="4.4695000261236002"/>
    <x v="4"/>
    <s v="Mumbai"/>
    <n v="4"/>
    <n v="671"/>
    <n v="29"/>
    <n v="62.612690395614301"/>
    <x v="2"/>
    <n v="0.33343182522473902"/>
    <x v="2"/>
    <n v="603.9"/>
    <x v="0"/>
    <s v="cosmetics ,SKU92 ,47.7142330758202 ,44 ,276 ,2100.12975462593 ,-2225 ,Male ,90 ,25 ,10 ,8 ,Carrier B ,4.4695000261236 ,Supplier 2 ,Mumbai ,4 ,671 ,29 ,62.6126903956143 ,Pass ,0.333431825224739 ,Rail ,603.9 ,Route B"/>
    <n v="230.092782536762"/>
  </r>
  <r>
    <x v="0"/>
    <x v="93"/>
    <n v="69.290831002905406"/>
    <x v="51"/>
    <n v="114"/>
    <n v="4531.4021336919004"/>
    <n v="-1054"/>
    <x v="2"/>
    <n v="63"/>
    <n v="17"/>
    <n v="66"/>
    <n v="1"/>
    <x v="2"/>
    <n v="7.00643205900439"/>
    <x v="3"/>
    <s v="Chennai"/>
    <n v="21"/>
    <n v="824"/>
    <n v="20"/>
    <n v="35.633652343343797"/>
    <x v="1"/>
    <n v="4.1657817954241398"/>
    <x v="1"/>
    <n v="519.12"/>
    <x v="2"/>
    <s v="haircare ,SKU93 ,69.2908310029054 ,88 ,114 ,4531.4021336919 ,-1054 ,Unknown ,63 ,17 ,66 ,1 ,Carrier C ,7.00643205900439 ,Supplier 4 ,Chennai ,21 ,824 ,20 ,35.6336523433438 ,Fail ,4.16578179542414 ,Air ,519.12 ,Route A"/>
    <n v="823.52384588815505"/>
  </r>
  <r>
    <x v="2"/>
    <x v="94"/>
    <n v="3.0376887246314102"/>
    <x v="33"/>
    <n v="987"/>
    <n v="7888.3565466618702"/>
    <n v="-1976"/>
    <x v="2"/>
    <n v="77"/>
    <n v="26"/>
    <n v="72"/>
    <n v="9"/>
    <x v="0"/>
    <n v="6.9429459420325799"/>
    <x v="4"/>
    <s v="Delhi"/>
    <n v="12"/>
    <n v="908"/>
    <n v="14"/>
    <n v="60.387378614862101"/>
    <x v="2"/>
    <n v="1.4636074984727701"/>
    <x v="2"/>
    <n v="699.16"/>
    <x v="0"/>
    <s v="cosmetics ,SKU94 ,3.03768872463141 ,97 ,987 ,7888.35654666187 ,-1976 ,Unknown ,77 ,26 ,72 ,9 ,Carrier B ,6.94294594203258 ,Supplier 2 ,Delhi ,12 ,908 ,14 ,60.3873786148621 ,Pass ,1.46360749847277 ,Rail ,699.16 ,Route B"/>
    <n v="846.66525698669398"/>
  </r>
  <r>
    <x v="0"/>
    <x v="95"/>
    <n v="77.903927219447695"/>
    <x v="43"/>
    <n v="672"/>
    <n v="7386.3639440486604"/>
    <n v="-196"/>
    <x v="2"/>
    <n v="15"/>
    <n v="14"/>
    <n v="26"/>
    <n v="9"/>
    <x v="0"/>
    <n v="8.6303388696027508"/>
    <x v="3"/>
    <s v="Mumbai"/>
    <n v="18"/>
    <n v="450"/>
    <n v="26"/>
    <n v="58.890685768589897"/>
    <x v="0"/>
    <n v="1.21088212958506"/>
    <x v="1"/>
    <n v="67.5"/>
    <x v="2"/>
    <s v="haircare ,SKU95 ,77.9039272194477 ,65 ,672 ,7386.36394404866 ,-196 ,Unknown ,15 ,14 ,26 ,9 ,Carrier B ,8.63033886960275 ,Supplier 4 ,Mumbai ,18 ,450 ,26 ,58.8906857685899 ,Pending ,1.21088212958506 ,Air ,67.5 ,Route A"/>
    <n v="778.86424137664699"/>
  </r>
  <r>
    <x v="2"/>
    <x v="96"/>
    <n v="24.423131420373299"/>
    <x v="48"/>
    <n v="324"/>
    <n v="7698.4247656321104"/>
    <n v="-132"/>
    <x v="0"/>
    <n v="67"/>
    <n v="2"/>
    <n v="32"/>
    <n v="3"/>
    <x v="2"/>
    <n v="5.3528780439967996"/>
    <x v="0"/>
    <s v="Mumbai"/>
    <n v="28"/>
    <n v="648"/>
    <n v="28"/>
    <n v="17.803756331391199"/>
    <x v="0"/>
    <n v="3.8720476814821301"/>
    <x v="0"/>
    <n v="434.16"/>
    <x v="2"/>
    <s v="cosmetics ,SKU96 ,24.4231314203733 ,29 ,324 ,7698.42476563211 ,-132 ,Non-binary ,67 ,2 ,32 ,3 ,Carrier C ,5.3528780439968 ,Supplier 3 ,Mumbai ,28 ,648 ,28 ,17.8037563313912 ,Pending ,3.87204768148213 ,Road ,434.16 ,Route A"/>
    <n v="188.74214114905601"/>
  </r>
  <r>
    <x v="0"/>
    <x v="97"/>
    <n v="3.5261112591434101"/>
    <x v="54"/>
    <n v="62"/>
    <n v="4370.9165799845296"/>
    <n v="-855"/>
    <x v="3"/>
    <n v="46"/>
    <n v="19"/>
    <n v="4"/>
    <n v="9"/>
    <x v="1"/>
    <n v="7.9048456112096703"/>
    <x v="3"/>
    <s v="Mumbai"/>
    <n v="10"/>
    <n v="535"/>
    <n v="13"/>
    <n v="65.765155926367399"/>
    <x v="1"/>
    <n v="3.3762378347179798"/>
    <x v="0"/>
    <n v="246.1"/>
    <x v="2"/>
    <s v="haircare ,SKU97 ,3.52611125914341 ,56 ,62 ,4370.91657998453 ,-855 ,Male ,46 ,19 ,4 ,9 ,Carrier A ,7.90484561120967 ,Supplier 4 ,Mumbai ,10 ,535 ,13 ,65.7651559263674 ,Fail ,3.37623783471798 ,Road ,246.1 ,Route A"/>
    <n v="540.13242286796697"/>
  </r>
  <r>
    <x v="1"/>
    <x v="98"/>
    <n v="19.754604866878601"/>
    <x v="29"/>
    <n v="913"/>
    <n v="8525.9525596835192"/>
    <n v="-52"/>
    <x v="1"/>
    <n v="53"/>
    <n v="1"/>
    <n v="27"/>
    <n v="7"/>
    <x v="0"/>
    <n v="1.4098010951380699"/>
    <x v="2"/>
    <s v="Chennai"/>
    <n v="28"/>
    <n v="581"/>
    <n v="9"/>
    <n v="5.6046908643717801"/>
    <x v="0"/>
    <n v="2.9081221693512598"/>
    <x v="2"/>
    <n v="307.93"/>
    <x v="2"/>
    <s v="skincare ,SKU98 ,19.7546048668786 ,43 ,913 ,8525.95255968352 ,-52 ,Female ,53 ,1 ,27 ,7 ,Carrier B ,1.40980109513807 ,Supplier 5 ,Chennai ,28 ,581 ,9 ,5.60469086437178 ,Pending ,2.90812216935126 ,Rail ,307.93 ,Route A"/>
    <n v="882.19886354704101"/>
  </r>
  <r>
    <x v="0"/>
    <x v="99"/>
    <n v="68.517832699276596"/>
    <x v="62"/>
    <n v="627"/>
    <n v="9185.1858291817007"/>
    <n v="-432"/>
    <x v="2"/>
    <n v="55"/>
    <n v="8"/>
    <n v="59"/>
    <n v="6"/>
    <x v="0"/>
    <n v="1.3110237561206199"/>
    <x v="4"/>
    <s v="Chennai"/>
    <n v="29"/>
    <n v="921"/>
    <n v="2"/>
    <n v="38.072898520625998"/>
    <x v="1"/>
    <n v="0.34602729070550298"/>
    <x v="2"/>
    <n v="506.55"/>
    <x v="0"/>
    <s v="haircare ,SKU99 ,68.5178326992766 ,17 ,627 ,9185.1858291817 ,-432 ,Unknown ,55 ,8 ,59 ,6 ,Carrier B ,1.31102375612062 ,Supplier 2 ,Chennai ,29 ,921 ,2 ,38.072898520626 ,Fail ,0.346027290705503 ,Rail ,506.55 ,Route B"/>
    <n v="210.743008964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64121F-487E-45CB-8EC4-6D3E09A90E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D8" firstHeaderRow="0" firstDataRow="1" firstDataCol="0"/>
  <pivotFields count="29">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items count="4">
        <item x="1"/>
        <item x="0"/>
        <item x="2"/>
        <item t="default"/>
      </items>
    </pivotField>
    <pivotField showAll="0"/>
    <pivotField showAll="0">
      <items count="6">
        <item x="1"/>
        <item x="4"/>
        <item x="0"/>
        <item h="1" x="3"/>
        <item h="1" x="2"/>
        <item t="default"/>
      </items>
    </pivotField>
    <pivotField showAll="0"/>
    <pivotField dataField="1" showAll="0"/>
    <pivotField showAll="0"/>
    <pivotField dataField="1" showAll="0"/>
    <pivotField showAll="0"/>
    <pivotField showAll="0">
      <items count="4">
        <item x="1"/>
        <item x="2"/>
        <item x="0"/>
        <item t="default"/>
      </items>
    </pivotField>
    <pivotField showAll="0"/>
    <pivotField showAll="0"/>
    <pivotField showAll="0"/>
    <pivotField showAll="0"/>
    <pivotField showAll="0"/>
    <pivotField showAl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Average of Manufacturing lead time" fld="18" subtotal="average" baseField="0" baseItem="0"/>
    <dataField name="Average of Lead time" fld="16" subtotal="average" baseField="0" baseItem="0"/>
    <dataField name="Average of Shipping times" fld="11" subtotal="average" baseField="0" baseItem="0"/>
    <dataField name="Average of Order Lead time"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664962-2B11-4D2F-8811-371E6B4B97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29">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4">
        <item x="1"/>
        <item x="0"/>
        <item x="2"/>
        <item t="default"/>
      </items>
    </pivotField>
    <pivotField dataField="1" showAll="0"/>
    <pivotField showAll="0">
      <items count="6">
        <item x="1"/>
        <item x="4"/>
        <item x="0"/>
        <item h="1" x="3"/>
        <item h="1" x="2"/>
        <item t="default"/>
      </items>
    </pivotField>
    <pivotField showAll="0"/>
    <pivotField showAll="0"/>
    <pivotField showAll="0"/>
    <pivotField showAll="0"/>
    <pivotField dataField="1" showAll="0"/>
    <pivotField showAll="0">
      <items count="4">
        <item x="1"/>
        <item x="2"/>
        <item x="0"/>
        <item t="default"/>
      </items>
    </pivotField>
    <pivotField showAll="0"/>
    <pivotField showAll="0"/>
    <pivotField showAll="0"/>
    <pivotField showAll="0"/>
    <pivotField showAll="0"/>
    <pivotField dataField="1" showAll="0"/>
    <pivotField dataField="1" dragToRow="0" dragToCol="0" dragToPage="0" showAll="0" defaultSubtotal="0"/>
    <pivotField dragToRow="0" dragToCol="0" dragToPage="0" showAll="0" defaultSubtotal="0"/>
  </pivotFields>
  <rowItems count="1">
    <i/>
  </rowItems>
  <colFields count="1">
    <field x="-2"/>
  </colFields>
  <colItems count="5">
    <i>
      <x/>
    </i>
    <i i="1">
      <x v="1"/>
    </i>
    <i i="2">
      <x v="2"/>
    </i>
    <i i="3">
      <x v="3"/>
    </i>
    <i i="4">
      <x v="4"/>
    </i>
  </colItems>
  <dataFields count="5">
    <dataField name="Sum of Revenue generated" fld="5" baseField="0" baseItem="0" numFmtId="164"/>
    <dataField name="Sum of Manufacturing costs" fld="19" baseField="0" baseItem="0" numFmtId="165"/>
    <dataField name="Sum of Costs" fld="26" baseField="0" baseItem="0" numFmtId="165"/>
    <dataField name="Sum of Shipping costs" fld="13" baseField="0" baseItem="0" numFmtId="165"/>
    <dataField name="Sum of Gross Profit" fld="27" baseField="0" baseItem="0" numFmtId="165"/>
  </dataFields>
  <formats count="2">
    <format dxfId="39">
      <pivotArea outline="0" collapsedLevelsAreSubtotals="1" fieldPosition="0">
        <references count="1">
          <reference field="4294967294" count="1" selected="0">
            <x v="0"/>
          </reference>
        </references>
      </pivotArea>
    </format>
    <format dxfId="38">
      <pivotArea outline="0" collapsedLevelsAreSubtotals="1" fieldPosition="0">
        <references count="1">
          <reference field="4294967294" count="4" selected="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D07335-0F6A-4AB4-AE73-3BB57F4B7DA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41:C45" firstHeaderRow="0" firstDataRow="1" firstDataCol="1"/>
  <pivotFields count="29">
    <pivotField showAll="0"/>
    <pivotField showAll="0" defaultSubtotal="0"/>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items count="6">
        <item x="1"/>
        <item x="4"/>
        <item x="0"/>
        <item h="1" x="3"/>
        <item h="1" x="2"/>
        <item t="default"/>
      </items>
    </pivotField>
    <pivotField showAll="0"/>
    <pivotField showAll="0"/>
    <pivotField showAll="0"/>
    <pivotField showAll="0"/>
    <pivotField showAll="0"/>
    <pivotField showAll="0">
      <items count="4">
        <item x="1"/>
        <item x="2"/>
        <item x="0"/>
        <item t="default"/>
      </items>
    </pivotField>
    <pivotField showAll="0"/>
    <pivotField axis="axisRow" showAll="0">
      <items count="5">
        <item x="1"/>
        <item x="2"/>
        <item x="0"/>
        <item x="3"/>
        <item t="default"/>
      </items>
    </pivotField>
    <pivotField showAll="0"/>
    <pivotField showAll="0"/>
    <pivotField showAll="0"/>
    <pivotField dataField="1" showAll="0"/>
    <pivotField dragToRow="0" dragToCol="0" dragToPage="0" showAll="0" defaultSubtotal="0"/>
    <pivotField dataField="1" dragToRow="0" dragToCol="0" dragToPage="0" showAll="0" defaultSubtotal="0"/>
  </pivotFields>
  <rowFields count="1">
    <field x="22"/>
  </rowFields>
  <rowItems count="4">
    <i>
      <x/>
    </i>
    <i>
      <x v="1"/>
    </i>
    <i>
      <x v="2"/>
    </i>
    <i>
      <x v="3"/>
    </i>
  </rowItems>
  <colFields count="1">
    <field x="-2"/>
  </colFields>
  <colItems count="2">
    <i>
      <x/>
    </i>
    <i i="1">
      <x v="1"/>
    </i>
  </colItems>
  <dataFields count="2">
    <dataField name="Sum of Costs" fld="26" baseField="0" baseItem="0"/>
    <dataField name="Sum of Transportation Cost" fld="28" baseField="0" baseItem="0"/>
  </dataFields>
  <formats count="1">
    <format dxfId="40">
      <pivotArea outline="0" collapsedLevelsAreSubtotals="1" fieldPosition="0"/>
    </format>
  </formats>
  <chartFormats count="4">
    <chartFormat chart="17" format="0" series="1">
      <pivotArea type="data" outline="0" fieldPosition="0">
        <references count="1">
          <reference field="4294967294" count="1" selected="0">
            <x v="1"/>
          </reference>
        </references>
      </pivotArea>
    </chartFormat>
    <chartFormat chart="17" format="1"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B85FBB-7BC8-4A58-A048-871825FD364A}"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25:B35" firstHeaderRow="1" firstDataRow="1" firstDataCol="1"/>
  <pivotFields count="29">
    <pivotField showAll="0"/>
    <pivotField axis="axisRow" showAll="0" measureFilter="1" sortType="descending" defaultSubtotal="0">
      <items count="100">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items count="4">
        <item x="1"/>
        <item x="0"/>
        <item x="2"/>
        <item t="default"/>
      </items>
    </pivotField>
    <pivotField showAll="0"/>
    <pivotField showAll="0">
      <items count="6">
        <item x="1"/>
        <item x="4"/>
        <item x="0"/>
        <item h="1" x="3"/>
        <item h="1" x="2"/>
        <item t="default"/>
      </items>
    </pivotField>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10">
    <i>
      <x v="65"/>
    </i>
    <i>
      <x v="12"/>
    </i>
    <i>
      <x v="28"/>
    </i>
    <i>
      <x v="8"/>
    </i>
    <i>
      <x v="34"/>
    </i>
    <i>
      <x v="86"/>
    </i>
    <i>
      <x v="74"/>
    </i>
    <i>
      <x v="42"/>
    </i>
    <i>
      <x v="54"/>
    </i>
    <i>
      <x v="7"/>
    </i>
  </rowItems>
  <colItems count="1">
    <i/>
  </colItems>
  <dataFields count="1">
    <dataField name="Sum of Risk Factor" fld="6" baseField="0" baseItem="0" numFmtId="1"/>
  </dataFields>
  <formats count="1">
    <format dxfId="41">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77C573-3426-4269-9081-E03226BDB35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15:D19" firstHeaderRow="1" firstDataRow="2" firstDataCol="1"/>
  <pivotFields count="29">
    <pivotField axis="axisCol" showAll="0">
      <items count="4">
        <item x="2"/>
        <item x="0"/>
        <item x="1"/>
        <item t="default"/>
      </items>
    </pivotField>
    <pivotField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showAll="0"/>
    <pivotField showAll="0">
      <items count="64">
        <item x="36"/>
        <item x="26"/>
        <item x="12"/>
        <item x="35"/>
        <item x="23"/>
        <item x="27"/>
        <item x="10"/>
        <item x="25"/>
        <item x="55"/>
        <item x="50"/>
        <item x="41"/>
        <item x="62"/>
        <item x="58"/>
        <item x="38"/>
        <item x="18"/>
        <item x="16"/>
        <item x="59"/>
        <item x="4"/>
        <item x="28"/>
        <item x="48"/>
        <item x="20"/>
        <item x="21"/>
        <item x="2"/>
        <item x="9"/>
        <item x="11"/>
        <item x="24"/>
        <item x="29"/>
        <item x="61"/>
        <item x="6"/>
        <item x="53"/>
        <item x="47"/>
        <item x="0"/>
        <item x="54"/>
        <item x="60"/>
        <item x="7"/>
        <item x="19"/>
        <item x="40"/>
        <item x="49"/>
        <item x="30"/>
        <item x="52"/>
        <item x="43"/>
        <item x="3"/>
        <item x="46"/>
        <item x="22"/>
        <item x="14"/>
        <item x="32"/>
        <item x="8"/>
        <item x="44"/>
        <item x="15"/>
        <item x="57"/>
        <item x="5"/>
        <item x="51"/>
        <item x="45"/>
        <item x="42"/>
        <item x="39"/>
        <item x="37"/>
        <item x="13"/>
        <item x="1"/>
        <item x="31"/>
        <item x="33"/>
        <item x="34"/>
        <item x="56"/>
        <item x="17"/>
        <item t="default"/>
      </items>
    </pivotField>
    <pivotField showAll="0"/>
    <pivotField showAll="0"/>
    <pivotField showAll="0"/>
    <pivotField showAll="0">
      <items count="5">
        <item x="1"/>
        <item x="3"/>
        <item x="0"/>
        <item x="2"/>
        <item t="default"/>
      </items>
    </pivotField>
    <pivotField showAll="0"/>
    <pivotField showAll="0"/>
    <pivotField showAll="0"/>
    <pivotField showAll="0"/>
    <pivotField showAll="0">
      <items count="4">
        <item x="1"/>
        <item x="0"/>
        <item x="2"/>
        <item t="default"/>
      </items>
    </pivotField>
    <pivotField showAll="0"/>
    <pivotField axis="axisRow" showAll="0">
      <items count="6">
        <item x="1"/>
        <item x="4"/>
        <item x="0"/>
        <item h="1" x="3"/>
        <item h="1" x="2"/>
        <item t="default"/>
      </items>
    </pivotField>
    <pivotField showAll="0"/>
    <pivotField showAll="0"/>
    <pivotField showAll="0"/>
    <pivotField showAll="0"/>
    <pivotField showAll="0"/>
    <pivotField showAll="0">
      <items count="4">
        <item x="1"/>
        <item x="2"/>
        <item x="0"/>
        <item t="default"/>
      </items>
    </pivotField>
    <pivotField dataField="1" showAll="0"/>
    <pivotField showAll="0">
      <items count="5">
        <item x="1"/>
        <item x="2"/>
        <item x="0"/>
        <item x="3"/>
        <item t="default"/>
      </items>
    </pivotField>
    <pivotField showAll="0"/>
    <pivotField showAll="0">
      <items count="4">
        <item x="2"/>
        <item x="0"/>
        <item x="1"/>
        <item t="default"/>
      </items>
    </pivotField>
    <pivotField showAll="0"/>
    <pivotField showAll="0"/>
    <pivotField dragToRow="0" dragToCol="0" dragToPage="0" showAll="0" defaultSubtotal="0"/>
    <pivotField dragToRow="0" dragToCol="0" dragToPage="0" showAll="0" defaultSubtotal="0"/>
  </pivotFields>
  <rowFields count="1">
    <field x="14"/>
  </rowFields>
  <rowItems count="3">
    <i>
      <x/>
    </i>
    <i>
      <x v="1"/>
    </i>
    <i>
      <x v="2"/>
    </i>
  </rowItems>
  <colFields count="1">
    <field x="0"/>
  </colFields>
  <colItems count="3">
    <i>
      <x/>
    </i>
    <i>
      <x v="1"/>
    </i>
    <i>
      <x v="2"/>
    </i>
  </colItems>
  <dataFields count="1">
    <dataField name="Average of Defect rates" fld="21" subtotal="average" baseField="13" baseItem="0" numFmtId="166"/>
  </dataFields>
  <formats count="1">
    <format dxfId="42">
      <pivotArea outline="0" collapsedLevelsAreSubtotals="1" fieldPosition="0"/>
    </format>
  </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10" format="6" series="1">
      <pivotArea type="data" outline="0" fieldPosition="0">
        <references count="2">
          <reference field="4294967294" count="1" selected="0">
            <x v="0"/>
          </reference>
          <reference field="0" count="1" selected="0">
            <x v="0"/>
          </reference>
        </references>
      </pivotArea>
    </chartFormat>
    <chartFormat chart="10" format="7" series="1">
      <pivotArea type="data" outline="0" fieldPosition="0">
        <references count="2">
          <reference field="4294967294" count="1" selected="0">
            <x v="0"/>
          </reference>
          <reference field="0" count="1" selected="0">
            <x v="1"/>
          </reference>
        </references>
      </pivotArea>
    </chartFormat>
    <chartFormat chart="10"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9F2AD1-7A23-48A9-8C6F-E6F319F5A38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D12" firstHeaderRow="0" firstDataRow="1" firstDataCol="0"/>
  <pivotFields count="29">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1"/>
        <item x="0"/>
        <item x="2"/>
        <item t="default"/>
      </items>
    </pivotField>
    <pivotField showAll="0"/>
    <pivotField showAll="0">
      <items count="6">
        <item x="1"/>
        <item x="4"/>
        <item x="0"/>
        <item h="1" x="3"/>
        <item h="1" x="2"/>
        <item t="default"/>
      </items>
    </pivotField>
    <pivotField showAll="0"/>
    <pivotField showAll="0"/>
    <pivotField dataField="1" showAll="0"/>
    <pivotField showAll="0"/>
    <pivotField showAll="0"/>
    <pivotField showAll="0">
      <items count="4">
        <item x="1"/>
        <item x="2"/>
        <item x="0"/>
        <item t="default"/>
      </items>
    </pivotField>
    <pivotField dataField="1" showAll="0"/>
    <pivotField showAll="0"/>
    <pivotField dataField="1" showAll="0"/>
    <pivotField showAll="0"/>
    <pivotField showAll="0"/>
    <pivotField showAl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Average of Stock levels" fld="8" subtotal="average" baseField="0" baseItem="0"/>
    <dataField name="Average of Defect rates" fld="21" subtotal="average" baseField="0" baseItem="0"/>
    <dataField name="Sum of Production volumes" fld="17" baseField="0" baseItem="0" numFmtId="167"/>
    <dataField name="Sum of Sellable Stock" fld="23" baseField="0" baseItem="0" numFmtId="167"/>
  </dataFields>
  <formats count="4">
    <format dxfId="46">
      <pivotArea outline="0" collapsedLevelsAreSubtotals="1" fieldPosition="0"/>
    </format>
    <format dxfId="45">
      <pivotArea outline="0" collapsedLevelsAreSubtotals="1" fieldPosition="0">
        <references count="1">
          <reference field="4294967294" count="1" selected="0">
            <x v="3"/>
          </reference>
        </references>
      </pivotArea>
    </format>
    <format dxfId="44">
      <pivotArea outline="0" collapsedLevelsAreSubtotals="1" fieldPosition="0">
        <references count="1">
          <reference field="4294967294" count="1" selected="0">
            <x v="2"/>
          </reference>
        </references>
      </pivotArea>
    </format>
    <format dxfId="43">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00938B-5465-495D-9A5E-EEDA88F7D83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1:O12" firstHeaderRow="0" firstDataRow="1" firstDataCol="0"/>
  <pivotFields count="29">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items count="4">
        <item x="1"/>
        <item x="0"/>
        <item x="2"/>
        <item t="default"/>
      </items>
    </pivotField>
    <pivotField showAll="0"/>
    <pivotField showAll="0">
      <items count="6">
        <item x="1"/>
        <item x="4"/>
        <item x="0"/>
        <item h="1" x="3"/>
        <item h="1" x="2"/>
        <item t="default"/>
      </items>
    </pivotField>
    <pivotField showAll="0"/>
    <pivotField dataField="1" showAll="0"/>
    <pivotField showAll="0"/>
    <pivotField dataField="1" showAll="0"/>
    <pivotField showAll="0"/>
    <pivotField showAll="0">
      <items count="4">
        <item x="1"/>
        <item x="2"/>
        <item x="0"/>
        <item t="default"/>
      </items>
    </pivotField>
    <pivotField showAll="0"/>
    <pivotField showAll="0"/>
    <pivotField showAll="0"/>
    <pivotField showAll="0"/>
    <pivotField showAll="0"/>
    <pivotField showAl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Average of Manufacturing lead time" fld="18" subtotal="average" baseField="0" baseItem="0"/>
    <dataField name="Average of Lead time" fld="16" subtotal="average" baseField="0" baseItem="0"/>
    <dataField name="Average of Shipping times" fld="11" subtotal="average" baseField="0" baseItem="0"/>
    <dataField name="Average of Order Lead time" fld="9" subtotal="average" baseField="0" baseItem="0"/>
  </dataFields>
  <formats count="5">
    <format dxfId="5">
      <pivotArea dataOnly="0" labelOnly="1" outline="0" fieldPosition="0">
        <references count="1">
          <reference field="4294967294" count="4">
            <x v="0"/>
            <x v="1"/>
            <x v="2"/>
            <x v="3"/>
          </reference>
        </references>
      </pivotArea>
    </format>
    <format dxfId="4">
      <pivotArea dataOnly="0" labelOnly="1" outline="0" fieldPosition="0">
        <references count="1">
          <reference field="4294967294" count="4">
            <x v="0"/>
            <x v="1"/>
            <x v="2"/>
            <x v="3"/>
          </reference>
        </references>
      </pivotArea>
    </format>
    <format dxfId="3">
      <pivotArea outline="0" collapsedLevelsAreSubtotals="1" fieldPosition="0"/>
    </format>
    <format dxfId="2">
      <pivotArea outline="0" collapsedLevelsAreSubtotals="1" fieldPosition="0"/>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102A90-8887-46C6-9935-47534C7B4BE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8:P9" firstHeaderRow="0" firstDataRow="1" firstDataCol="0"/>
  <pivotFields count="29">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4">
        <item x="1"/>
        <item x="0"/>
        <item x="2"/>
        <item t="default"/>
      </items>
    </pivotField>
    <pivotField dataField="1" showAll="0"/>
    <pivotField showAll="0">
      <items count="6">
        <item x="1"/>
        <item x="4"/>
        <item x="0"/>
        <item h="1" x="3"/>
        <item h="1" x="2"/>
        <item t="default"/>
      </items>
    </pivotField>
    <pivotField showAll="0"/>
    <pivotField showAll="0"/>
    <pivotField showAll="0"/>
    <pivotField showAll="0"/>
    <pivotField dataField="1" showAll="0"/>
    <pivotField showAll="0">
      <items count="4">
        <item x="1"/>
        <item x="2"/>
        <item x="0"/>
        <item t="default"/>
      </items>
    </pivotField>
    <pivotField showAll="0"/>
    <pivotField showAll="0"/>
    <pivotField showAll="0"/>
    <pivotField showAll="0"/>
    <pivotField showAll="0"/>
    <pivotField dataField="1" showAll="0"/>
    <pivotField dataField="1" dragToRow="0" dragToCol="0" dragToPage="0" showAll="0" defaultSubtotal="0"/>
    <pivotField dragToRow="0" dragToCol="0" dragToPage="0" showAll="0" defaultSubtotal="0"/>
  </pivotFields>
  <rowItems count="1">
    <i/>
  </rowItems>
  <colFields count="1">
    <field x="-2"/>
  </colFields>
  <colItems count="5">
    <i>
      <x/>
    </i>
    <i i="1">
      <x v="1"/>
    </i>
    <i i="2">
      <x v="2"/>
    </i>
    <i i="3">
      <x v="3"/>
    </i>
    <i i="4">
      <x v="4"/>
    </i>
  </colItems>
  <dataFields count="5">
    <dataField name="Sum of Revenue generated" fld="5" baseField="0" baseItem="0" numFmtId="164"/>
    <dataField name="Sum of Manufacturing costs" fld="19" baseField="0" baseItem="0" numFmtId="165"/>
    <dataField name="Sum of Costs" fld="26" baseField="0" baseItem="0" numFmtId="165"/>
    <dataField name="Sum of Shipping costs" fld="13" baseField="0" baseItem="0" numFmtId="165"/>
    <dataField name="Sum of Gross Profit" fld="27" baseField="0" baseItem="0" numFmtId="165"/>
  </dataFields>
  <formats count="8">
    <format dxfId="13">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4" selected="0">
            <x v="1"/>
            <x v="2"/>
            <x v="3"/>
            <x v="4"/>
          </reference>
        </references>
      </pivotArea>
    </format>
    <format dxfId="11">
      <pivotArea dataOnly="0" labelOnly="1" outline="0" fieldPosition="0">
        <references count="1">
          <reference field="4294967294" count="5">
            <x v="0"/>
            <x v="1"/>
            <x v="2"/>
            <x v="3"/>
            <x v="4"/>
          </reference>
        </references>
      </pivotArea>
    </format>
    <format dxfId="10">
      <pivotArea dataOnly="0" labelOnly="1" outline="0" fieldPosition="0">
        <references count="1">
          <reference field="4294967294" count="5">
            <x v="0"/>
            <x v="1"/>
            <x v="2"/>
            <x v="3"/>
            <x v="4"/>
          </reference>
        </references>
      </pivotArea>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dataOnly="0" labelOnly="1" outline="0"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0C33D3-182A-463F-8B14-7FED3D95D1C1}"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L14:O18" firstHeaderRow="1" firstDataRow="2" firstDataCol="1"/>
  <pivotFields count="29">
    <pivotField axis="axisCol" showAll="0">
      <items count="4">
        <item x="2"/>
        <item x="0"/>
        <item x="1"/>
        <item t="default"/>
      </items>
    </pivotField>
    <pivotField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showAll="0"/>
    <pivotField showAll="0">
      <items count="64">
        <item x="36"/>
        <item x="26"/>
        <item x="12"/>
        <item x="35"/>
        <item x="23"/>
        <item x="27"/>
        <item x="10"/>
        <item x="25"/>
        <item x="55"/>
        <item x="50"/>
        <item x="41"/>
        <item x="62"/>
        <item x="58"/>
        <item x="38"/>
        <item x="18"/>
        <item x="16"/>
        <item x="59"/>
        <item x="4"/>
        <item x="28"/>
        <item x="48"/>
        <item x="20"/>
        <item x="21"/>
        <item x="2"/>
        <item x="9"/>
        <item x="11"/>
        <item x="24"/>
        <item x="29"/>
        <item x="61"/>
        <item x="6"/>
        <item x="53"/>
        <item x="47"/>
        <item x="0"/>
        <item x="54"/>
        <item x="60"/>
        <item x="7"/>
        <item x="19"/>
        <item x="40"/>
        <item x="49"/>
        <item x="30"/>
        <item x="52"/>
        <item x="43"/>
        <item x="3"/>
        <item x="46"/>
        <item x="22"/>
        <item x="14"/>
        <item x="32"/>
        <item x="8"/>
        <item x="44"/>
        <item x="15"/>
        <item x="57"/>
        <item x="5"/>
        <item x="51"/>
        <item x="45"/>
        <item x="42"/>
        <item x="39"/>
        <item x="37"/>
        <item x="13"/>
        <item x="1"/>
        <item x="31"/>
        <item x="33"/>
        <item x="34"/>
        <item x="56"/>
        <item x="17"/>
        <item t="default"/>
      </items>
    </pivotField>
    <pivotField showAll="0"/>
    <pivotField showAll="0"/>
    <pivotField showAll="0"/>
    <pivotField showAll="0">
      <items count="5">
        <item x="1"/>
        <item x="3"/>
        <item x="0"/>
        <item x="2"/>
        <item t="default"/>
      </items>
    </pivotField>
    <pivotField showAll="0"/>
    <pivotField showAll="0"/>
    <pivotField showAll="0"/>
    <pivotField showAll="0"/>
    <pivotField showAll="0">
      <items count="4">
        <item x="1"/>
        <item x="0"/>
        <item x="2"/>
        <item t="default"/>
      </items>
    </pivotField>
    <pivotField showAll="0"/>
    <pivotField axis="axisRow" showAll="0">
      <items count="6">
        <item x="1"/>
        <item x="4"/>
        <item x="0"/>
        <item h="1" x="3"/>
        <item h="1" x="2"/>
        <item t="default"/>
      </items>
    </pivotField>
    <pivotField showAll="0"/>
    <pivotField showAll="0"/>
    <pivotField showAll="0"/>
    <pivotField showAll="0"/>
    <pivotField showAll="0"/>
    <pivotField showAll="0">
      <items count="4">
        <item x="1"/>
        <item x="2"/>
        <item x="0"/>
        <item t="default"/>
      </items>
    </pivotField>
    <pivotField dataField="1" showAll="0"/>
    <pivotField showAll="0">
      <items count="5">
        <item x="1"/>
        <item x="2"/>
        <item x="0"/>
        <item x="3"/>
        <item t="default"/>
      </items>
    </pivotField>
    <pivotField showAll="0"/>
    <pivotField showAll="0">
      <items count="4">
        <item x="2"/>
        <item x="0"/>
        <item x="1"/>
        <item t="default"/>
      </items>
    </pivotField>
    <pivotField showAll="0"/>
    <pivotField showAll="0"/>
    <pivotField dragToRow="0" dragToCol="0" dragToPage="0" showAll="0" defaultSubtotal="0"/>
    <pivotField dragToRow="0" dragToCol="0" dragToPage="0" showAll="0" defaultSubtotal="0"/>
  </pivotFields>
  <rowFields count="1">
    <field x="14"/>
  </rowFields>
  <rowItems count="3">
    <i>
      <x/>
    </i>
    <i>
      <x v="1"/>
    </i>
    <i>
      <x v="2"/>
    </i>
  </rowItems>
  <colFields count="1">
    <field x="0"/>
  </colFields>
  <colItems count="3">
    <i>
      <x/>
    </i>
    <i>
      <x v="1"/>
    </i>
    <i>
      <x v="2"/>
    </i>
  </colItems>
  <dataFields count="1">
    <dataField name="Average of Defect rates" fld="21" subtotal="average" baseField="13" baseItem="0" numFmtId="166"/>
  </dataFields>
  <formats count="20">
    <format dxfId="33">
      <pivotArea outline="0" collapsedLevelsAreSubtotals="1" fieldPosition="0"/>
    </format>
    <format dxfId="32">
      <pivotArea type="origin" dataOnly="0" labelOnly="1" outline="0" fieldPosition="0"/>
    </format>
    <format dxfId="31">
      <pivotArea field="0" type="button" dataOnly="0" labelOnly="1" outline="0" axis="axisCol" fieldPosition="0"/>
    </format>
    <format dxfId="30">
      <pivotArea type="topRight" dataOnly="0" labelOnly="1" outline="0" fieldPosition="0"/>
    </format>
    <format dxfId="29">
      <pivotArea field="14" type="button" dataOnly="0" labelOnly="1" outline="0" axis="axisRow" fieldPosition="0"/>
    </format>
    <format dxfId="28">
      <pivotArea dataOnly="0" labelOnly="1" fieldPosition="0">
        <references count="1">
          <reference field="0" count="0"/>
        </references>
      </pivotArea>
    </format>
    <format dxfId="27">
      <pivotArea type="origin" dataOnly="0" labelOnly="1" outline="0" fieldPosition="0"/>
    </format>
    <format dxfId="26">
      <pivotArea field="0" type="button" dataOnly="0" labelOnly="1" outline="0" axis="axisCol" fieldPosition="0"/>
    </format>
    <format dxfId="25">
      <pivotArea type="topRight" dataOnly="0" labelOnly="1" outline="0" fieldPosition="0"/>
    </format>
    <format dxfId="24">
      <pivotArea field="14" type="button" dataOnly="0" labelOnly="1" outline="0" axis="axisRow" fieldPosition="0"/>
    </format>
    <format dxfId="23">
      <pivotArea dataOnly="0" labelOnly="1" fieldPosition="0">
        <references count="1">
          <reference field="0" count="0"/>
        </references>
      </pivotArea>
    </format>
    <format dxfId="22">
      <pivotArea type="origin" dataOnly="0" labelOnly="1" outline="0" fieldPosition="0"/>
    </format>
    <format dxfId="21">
      <pivotArea field="0" type="button" dataOnly="0" labelOnly="1" outline="0" axis="axisCol" fieldPosition="0"/>
    </format>
    <format dxfId="20">
      <pivotArea type="topRight" dataOnly="0" labelOnly="1" outline="0" fieldPosition="0"/>
    </format>
    <format dxfId="19">
      <pivotArea field="14" type="button" dataOnly="0" labelOnly="1" outline="0" axis="axisRow" fieldPosition="0"/>
    </format>
    <format dxfId="18">
      <pivotArea dataOnly="0" labelOnly="1" fieldPosition="0">
        <references count="1">
          <reference field="0" count="0"/>
        </references>
      </pivotArea>
    </format>
    <format dxfId="17">
      <pivotArea outline="0" collapsedLevelsAreSubtotals="1" fieldPosition="0"/>
    </format>
    <format dxfId="16">
      <pivotArea dataOnly="0" labelOnly="1" fieldPosition="0">
        <references count="1">
          <reference field="14" count="0"/>
        </references>
      </pivotArea>
    </format>
    <format dxfId="15">
      <pivotArea outline="0" collapsedLevelsAreSubtotals="1" fieldPosition="0"/>
    </format>
    <format dxfId="14">
      <pivotArea dataOnly="0" labelOnly="1" fieldPosition="0">
        <references count="1">
          <reference field="14" count="0"/>
        </references>
      </pivotArea>
    </format>
  </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10" format="6" series="1">
      <pivotArea type="data" outline="0" fieldPosition="0">
        <references count="2">
          <reference field="4294967294" count="1" selected="0">
            <x v="0"/>
          </reference>
          <reference field="0" count="1" selected="0">
            <x v="0"/>
          </reference>
        </references>
      </pivotArea>
    </chartFormat>
    <chartFormat chart="10" format="7" series="1">
      <pivotArea type="data" outline="0" fieldPosition="0">
        <references count="2">
          <reference field="4294967294" count="1" selected="0">
            <x v="0"/>
          </reference>
          <reference field="0" count="1" selected="0">
            <x v="1"/>
          </reference>
        </references>
      </pivotArea>
    </chartFormat>
    <chartFormat chart="10"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mographics" xr10:uid="{E4B73661-B84A-41BB-82C9-A352F9804330}" sourceName="Customer demographics">
  <pivotTables>
    <pivotTable tabId="3" name="PivotTable4"/>
    <pivotTable tabId="4" name="PivotTable10"/>
  </pivotTables>
  <data>
    <tabular pivotCacheId="514782852">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carriers" xr10:uid="{41D8B90B-4171-4B50-ACE2-1EF85C87919C}" sourceName="Shipping carriers">
  <pivotTables>
    <pivotTable tabId="3" name="PivotTable4"/>
    <pivotTable tabId="4" name="PivotTable10"/>
    <pivotTable tabId="4" name="PivotTable7"/>
    <pivotTable tabId="4" name="PivotTable8"/>
    <pivotTable tabId="3" name="PivotTable1"/>
    <pivotTable tabId="3" name="PivotTable2"/>
    <pivotTable tabId="3" name="PivotTable3"/>
    <pivotTable tabId="3" name="PivotTable5"/>
    <pivotTable tabId="3" name="PivotTable6"/>
  </pivotTables>
  <data>
    <tabular pivotCacheId="51478285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_name" xr10:uid="{67334B60-FE9C-4476-8E99-9DBFE8072363}" sourceName="Supplier name">
  <pivotTables>
    <pivotTable tabId="3" name="PivotTable4"/>
    <pivotTable tabId="3" name="PivotTable1"/>
    <pivotTable tabId="3" name="PivotTable2"/>
    <pivotTable tabId="3" name="PivotTable3"/>
    <pivotTable tabId="3" name="PivotTable5"/>
    <pivotTable tabId="3" name="PivotTable6"/>
    <pivotTable tabId="4" name="PivotTable7"/>
    <pivotTable tabId="4" name="PivotTable8"/>
    <pivotTable tabId="4" name="PivotTable10"/>
  </pivotTables>
  <data>
    <tabular pivotCacheId="514782852">
      <items count="5">
        <i x="1" s="1"/>
        <i x="4" s="1"/>
        <i x="0" s="1"/>
        <i x="3"/>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pection_results" xr10:uid="{E254E072-075C-4169-A64C-B5B0AB02AE1E}" sourceName="Inspection results">
  <pivotTables>
    <pivotTable tabId="3" name="PivotTable4"/>
    <pivotTable tabId="4" name="PivotTable10"/>
    <pivotTable tabId="4" name="PivotTable7"/>
    <pivotTable tabId="4" name="PivotTable8"/>
    <pivotTable tabId="3" name="PivotTable1"/>
    <pivotTable tabId="3" name="PivotTable2"/>
    <pivotTable tabId="3" name="PivotTable3"/>
    <pivotTable tabId="3" name="PivotTable5"/>
    <pivotTable tabId="3" name="PivotTable6"/>
  </pivotTables>
  <data>
    <tabular pivotCacheId="514782852">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portation_modes" xr10:uid="{2AEC26E3-9FE8-4133-9DC5-E05CC324E3E6}" sourceName="Transportation modes">
  <pivotTables>
    <pivotTable tabId="3" name="PivotTable4"/>
    <pivotTable tabId="4" name="PivotTable10"/>
  </pivotTables>
  <data>
    <tabular pivotCacheId="514782852">
      <items count="4">
        <i x="1" s="1"/>
        <i x="2"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tes" xr10:uid="{D1ABE683-797C-48EE-A071-BC15CF1EB264}" sourceName="Routes">
  <pivotTables>
    <pivotTable tabId="3" name="PivotTable4"/>
    <pivotTable tabId="4" name="PivotTable10"/>
  </pivotTables>
  <data>
    <tabular pivotCacheId="514782852">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647DA287-266D-45A2-A244-E0CCF7C2F078}" sourceName="Product Type">
  <pivotTables>
    <pivotTable tabId="3" name="PivotTable4"/>
    <pivotTable tabId="4" name="PivotTable10"/>
  </pivotTables>
  <data>
    <tabular pivotCacheId="51478285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demographics" xr10:uid="{9CBA043A-3B9B-41C9-8995-B81A7A5D09F3}" cache="Slicer_Customer_demographics" caption="Customer demographics" rowHeight="256032"/>
  <slicer name="Shipping carriers" xr10:uid="{DFCD4BEF-9361-49C1-AE9A-3206A02C6B48}" cache="Slicer_Shipping_carriers" caption="Shipping carriers" rowHeight="257175"/>
  <slicer name="Supplier name" xr10:uid="{729AE19E-C80B-40DD-BFC9-071BC57750B9}" cache="Slicer_Supplier_name" caption="Supplier name" rowHeight="257175"/>
  <slicer name="Inspection results" xr10:uid="{013FBE54-0787-4D80-A008-B6281F8DDA38}" cache="Slicer_Inspection_results" caption="Inspection results" rowHeight="257175"/>
  <slicer name="Transportation modes" xr10:uid="{22037894-2AB1-4755-BC1E-9AA027E5D171}" cache="Slicer_Transportation_modes" caption="Transportation modes" rowHeight="257175"/>
  <slicer name="Routes" xr10:uid="{D5C9B0FD-8E31-41E7-9C82-BF3B9236630F}" cache="Slicer_Routes" caption="Routes" rowHeight="257175"/>
  <slicer name="Product Type" xr10:uid="{B68B1DFA-FF40-4A5C-942D-F9CCCF3FF87C}" cache="Slicer_Product_Type" caption="Product Typ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A1BB48-B80C-4DAB-A197-114811BD6748}" name="Table2" displayName="Table2" ref="A1:AA101" totalsRowShown="0">
  <autoFilter ref="A1:AA101" xr:uid="{1EA1BB48-B80C-4DAB-A197-114811BD6748}"/>
  <tableColumns count="27">
    <tableColumn id="1" xr3:uid="{596189EC-F4AD-45CC-9144-6879ACE6EB89}" name="Product Type"/>
    <tableColumn id="2" xr3:uid="{59DC3543-D0D3-491A-8C9E-C89EF750FC4C}" name="SKU"/>
    <tableColumn id="3" xr3:uid="{B25D2393-699B-401C-B7D5-69DA0BFA17E6}" name="Price"/>
    <tableColumn id="4" xr3:uid="{BB8A15E7-7815-4571-9793-64855FE572E5}" name="Availability"/>
    <tableColumn id="5" xr3:uid="{26D72FF8-0A64-491A-9F29-FCE600A4285B}" name="Number of products sold"/>
    <tableColumn id="6" xr3:uid="{691F3DD2-CDFC-40AE-9F54-EA986BB2A35F}" name="Revenue generated"/>
    <tableColumn id="27" xr3:uid="{85507C20-4A61-4152-B86B-3C3FCC615356}" name="Risk Factor" dataDxfId="37">
      <calculatedColumnFormula>Table2[[#This Row],[Order Lead time]]*(1-Table2[[#This Row],[Stock levels]])</calculatedColumnFormula>
    </tableColumn>
    <tableColumn id="7" xr3:uid="{4AB8F705-18A2-4777-BA2F-9060AD462E71}" name="Customer demographics"/>
    <tableColumn id="8" xr3:uid="{A3C55814-8754-4AED-B0B8-834213ACB741}" name="Stock levels"/>
    <tableColumn id="9" xr3:uid="{BB8E8118-187E-4DD5-A41A-A6CFCC575AD7}" name="Order Lead time"/>
    <tableColumn id="10" xr3:uid="{8D5C5E94-B58C-4B9B-AEA6-C7CAE86E908A}" name="Order quantities"/>
    <tableColumn id="11" xr3:uid="{7031BF31-DB54-46EC-968F-857242EFA390}" name="Shipping times"/>
    <tableColumn id="12" xr3:uid="{5EEDCA53-87F4-4271-A296-147B249E93BC}" name="Shipping carriers"/>
    <tableColumn id="13" xr3:uid="{04A3A6AB-D5F8-4244-B819-8C49B1E0DB54}" name="Shipping costs"/>
    <tableColumn id="14" xr3:uid="{E4D13990-E389-4F42-9381-B02B61DC35C4}" name="Supplier name"/>
    <tableColumn id="15" xr3:uid="{BC9B44FD-0089-4D42-A138-106C28E1DA7E}" name="Location"/>
    <tableColumn id="16" xr3:uid="{2545B984-6D67-4487-A467-D54D5C9E41C9}" name="Lead time"/>
    <tableColumn id="17" xr3:uid="{B0B3AE3D-C98E-4B61-89AF-E101AD793A7C}" name="Production volumes"/>
    <tableColumn id="18" xr3:uid="{FE8E46C1-9B6F-4254-A0FB-E804717C8251}" name="Manufacturing lead time"/>
    <tableColumn id="19" xr3:uid="{159D844F-526E-4602-BD20-EB0C7494E50A}" name="Manufacturing costs"/>
    <tableColumn id="20" xr3:uid="{9D7F9496-669D-4DAE-9FE3-E1C8A957EF42}" name="Inspection results"/>
    <tableColumn id="21" xr3:uid="{91D60963-C16A-4786-A364-D9CE5BEF48DD}" name="Defect rates"/>
    <tableColumn id="22" xr3:uid="{40F02FE3-CB76-4802-B781-892B0294BB73}" name="Transportation modes"/>
    <tableColumn id="25" xr3:uid="{B02E37A2-AA99-460C-A2C4-344BB9DAE5E8}" name="Sellable Stock" dataDxfId="36">
      <calculatedColumnFormula>Table2[[#This Row],[Production volumes]]*Table2[[#This Row],[Stock levels]]/100</calculatedColumnFormula>
    </tableColumn>
    <tableColumn id="23" xr3:uid="{A3F3AC95-3DFE-48F5-9F23-8698FBC63435}" name="Routes"/>
    <tableColumn id="26" xr3:uid="{F27D4D94-84FC-4034-ACDC-FDC232937840}" name="Helper" dataDxfId="35">
      <calculatedColumnFormula>_xlfn.TEXTJOIN(" ,",FALSE,Table2[[#This Row],[Product Type]:[Routes]])</calculatedColumnFormula>
    </tableColumn>
    <tableColumn id="24" xr3:uid="{68C2AECF-987E-4D51-8677-AE6DB157F0B3}" name="Cos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80630F-BE4D-4BEA-A580-92A549C6FC0F}" name="Table3" displayName="Table3" ref="AB1:AB102" totalsRowShown="0">
  <autoFilter ref="AB1:AB102" xr:uid="{0380630F-BE4D-4BEA-A580-92A549C6FC0F}"/>
  <tableColumns count="1">
    <tableColumn id="1" xr3:uid="{EF587B90-E1E8-4BED-80A4-0651A31F5190}" name="Column1" dataDxfId="34">
      <calculatedColumnFormula>A2&amp;B2&amp;C2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4969C-3B71-4C57-9058-DE48F6036091}">
  <dimension ref="A3:E45"/>
  <sheetViews>
    <sheetView workbookViewId="0">
      <selection activeCell="E8" sqref="E8"/>
    </sheetView>
  </sheetViews>
  <sheetFormatPr defaultRowHeight="15" x14ac:dyDescent="0.25"/>
  <cols>
    <col min="1" max="1" width="22.42578125" bestFit="1" customWidth="1"/>
    <col min="2" max="2" width="16.85546875" bestFit="1" customWidth="1"/>
    <col min="3" max="3" width="8.28515625" bestFit="1" customWidth="1"/>
    <col min="4" max="4" width="8.5703125" bestFit="1" customWidth="1"/>
    <col min="5" max="5" width="18.7109375" bestFit="1" customWidth="1"/>
  </cols>
  <sheetData>
    <row r="3" spans="1:5" x14ac:dyDescent="0.25">
      <c r="A3" t="s">
        <v>155</v>
      </c>
      <c r="B3" t="s">
        <v>156</v>
      </c>
      <c r="C3" t="s">
        <v>157</v>
      </c>
      <c r="D3" t="s">
        <v>158</v>
      </c>
      <c r="E3" t="s">
        <v>159</v>
      </c>
    </row>
    <row r="4" spans="1:5" x14ac:dyDescent="0.25">
      <c r="A4" s="2">
        <v>380792.39328291861</v>
      </c>
      <c r="B4" s="3">
        <v>2792.0658660718223</v>
      </c>
      <c r="C4" s="3">
        <v>33883.581566405272</v>
      </c>
      <c r="D4" s="3">
        <v>346.9256261013262</v>
      </c>
      <c r="E4" s="3">
        <v>343769.82022434019</v>
      </c>
    </row>
    <row r="7" spans="1:5" x14ac:dyDescent="0.25">
      <c r="A7" t="s">
        <v>161</v>
      </c>
      <c r="B7" t="s">
        <v>162</v>
      </c>
      <c r="C7" t="s">
        <v>163</v>
      </c>
      <c r="D7" t="s">
        <v>164</v>
      </c>
    </row>
    <row r="8" spans="1:5" x14ac:dyDescent="0.25">
      <c r="A8" s="1">
        <v>14.171875</v>
      </c>
      <c r="B8" s="1">
        <v>17.328125</v>
      </c>
      <c r="C8" s="1">
        <v>5.671875</v>
      </c>
      <c r="D8" s="1">
        <v>16.015625</v>
      </c>
    </row>
    <row r="11" spans="1:5" x14ac:dyDescent="0.25">
      <c r="A11" t="s">
        <v>168</v>
      </c>
      <c r="B11" t="s">
        <v>169</v>
      </c>
      <c r="C11" t="s">
        <v>165</v>
      </c>
      <c r="D11" s="10" t="s">
        <v>167</v>
      </c>
    </row>
    <row r="12" spans="1:5" x14ac:dyDescent="0.25">
      <c r="A12" s="6">
        <v>44.03125</v>
      </c>
      <c r="B12" s="6">
        <v>2.1510202479473595</v>
      </c>
      <c r="C12" s="9">
        <v>35647</v>
      </c>
      <c r="D12" s="9">
        <v>16100.460000000005</v>
      </c>
    </row>
    <row r="15" spans="1:5" x14ac:dyDescent="0.25">
      <c r="A15" s="4" t="s">
        <v>169</v>
      </c>
      <c r="B15" s="4" t="s">
        <v>171</v>
      </c>
    </row>
    <row r="16" spans="1:5" x14ac:dyDescent="0.25">
      <c r="A16" s="4" t="s">
        <v>170</v>
      </c>
      <c r="B16" t="s">
        <v>55</v>
      </c>
      <c r="C16" t="s">
        <v>22</v>
      </c>
      <c r="D16" t="s">
        <v>31</v>
      </c>
    </row>
    <row r="17" spans="1:4" x14ac:dyDescent="0.25">
      <c r="A17" s="5" t="s">
        <v>37</v>
      </c>
      <c r="B17" s="6">
        <v>1.5578886036748718</v>
      </c>
      <c r="C17" s="6">
        <v>2.5436176291451953</v>
      </c>
      <c r="D17" s="6">
        <v>1.6716462562755092</v>
      </c>
    </row>
    <row r="18" spans="1:4" x14ac:dyDescent="0.25">
      <c r="A18" s="5" t="s">
        <v>59</v>
      </c>
      <c r="B18" s="6">
        <v>2.0270604089465474</v>
      </c>
      <c r="C18" s="6">
        <v>2.4529913396952372</v>
      </c>
      <c r="D18" s="6">
        <v>2.6522333864006171</v>
      </c>
    </row>
    <row r="19" spans="1:4" x14ac:dyDescent="0.25">
      <c r="A19" s="5" t="s">
        <v>26</v>
      </c>
      <c r="B19" s="6">
        <v>3.8720476814821301</v>
      </c>
      <c r="C19" s="6">
        <v>2.0564354980509423</v>
      </c>
      <c r="D19" s="6">
        <v>2.5369516988589051</v>
      </c>
    </row>
    <row r="25" spans="1:4" x14ac:dyDescent="0.25">
      <c r="A25" s="4" t="s">
        <v>170</v>
      </c>
      <c r="B25" t="s">
        <v>173</v>
      </c>
    </row>
    <row r="26" spans="1:4" x14ac:dyDescent="0.25">
      <c r="A26" s="5" t="s">
        <v>120</v>
      </c>
      <c r="B26" s="8">
        <v>8</v>
      </c>
    </row>
    <row r="27" spans="1:4" x14ac:dyDescent="0.25">
      <c r="A27" s="5" t="s">
        <v>35</v>
      </c>
      <c r="B27" s="8">
        <v>0</v>
      </c>
    </row>
    <row r="28" spans="1:4" x14ac:dyDescent="0.25">
      <c r="A28" s="5" t="s">
        <v>86</v>
      </c>
      <c r="B28" s="8">
        <v>0</v>
      </c>
    </row>
    <row r="29" spans="1:4" x14ac:dyDescent="0.25">
      <c r="A29" s="5" t="s">
        <v>68</v>
      </c>
      <c r="B29" s="8">
        <v>-5</v>
      </c>
    </row>
    <row r="30" spans="1:4" x14ac:dyDescent="0.25">
      <c r="A30" s="5" t="s">
        <v>47</v>
      </c>
      <c r="B30" s="8">
        <v>-12</v>
      </c>
    </row>
    <row r="31" spans="1:4" x14ac:dyDescent="0.25">
      <c r="A31" s="5" t="s">
        <v>139</v>
      </c>
      <c r="B31" s="8">
        <v>-28</v>
      </c>
    </row>
    <row r="32" spans="1:4" x14ac:dyDescent="0.25">
      <c r="A32" s="5" t="s">
        <v>128</v>
      </c>
      <c r="B32" s="8">
        <v>-37</v>
      </c>
    </row>
    <row r="33" spans="1:3" x14ac:dyDescent="0.25">
      <c r="A33" s="5" t="s">
        <v>99</v>
      </c>
      <c r="B33" s="8">
        <v>-45</v>
      </c>
    </row>
    <row r="34" spans="1:3" x14ac:dyDescent="0.25">
      <c r="A34" s="5" t="s">
        <v>110</v>
      </c>
      <c r="B34" s="8">
        <v>-45</v>
      </c>
    </row>
    <row r="35" spans="1:3" x14ac:dyDescent="0.25">
      <c r="A35" s="5" t="s">
        <v>67</v>
      </c>
      <c r="B35" s="8">
        <v>-64</v>
      </c>
    </row>
    <row r="41" spans="1:3" x14ac:dyDescent="0.25">
      <c r="A41" s="4" t="s">
        <v>170</v>
      </c>
      <c r="B41" t="s">
        <v>157</v>
      </c>
      <c r="C41" t="s">
        <v>174</v>
      </c>
    </row>
    <row r="42" spans="1:3" x14ac:dyDescent="0.25">
      <c r="A42" s="5" t="s">
        <v>38</v>
      </c>
      <c r="B42" s="8">
        <v>10585.57476550518</v>
      </c>
      <c r="C42" s="8">
        <v>9767.9979336609395</v>
      </c>
    </row>
    <row r="43" spans="1:3" x14ac:dyDescent="0.25">
      <c r="A43" s="5" t="s">
        <v>45</v>
      </c>
      <c r="B43" s="8">
        <v>10968.805752925286</v>
      </c>
      <c r="C43" s="8">
        <v>9883.6851812084496</v>
      </c>
    </row>
    <row r="44" spans="1:3" x14ac:dyDescent="0.25">
      <c r="A44" s="5" t="s">
        <v>29</v>
      </c>
      <c r="B44" s="8">
        <v>7464.663713964791</v>
      </c>
      <c r="C44" s="8">
        <v>6752.9651590784988</v>
      </c>
    </row>
    <row r="45" spans="1:3" x14ac:dyDescent="0.25">
      <c r="A45" s="5" t="s">
        <v>54</v>
      </c>
      <c r="B45" s="8">
        <v>4864.5373340100205</v>
      </c>
      <c r="C45" s="8">
        <v>4339.9418002842385</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505F8-E5DB-49E1-85F9-28AE9CAD8226}">
  <dimension ref="A1:AB102"/>
  <sheetViews>
    <sheetView topLeftCell="E1" workbookViewId="0">
      <selection activeCell="G4" sqref="G4"/>
    </sheetView>
  </sheetViews>
  <sheetFormatPr defaultRowHeight="15" x14ac:dyDescent="0.25"/>
  <cols>
    <col min="1" max="1" width="14.85546875" customWidth="1"/>
    <col min="4" max="4" width="13" customWidth="1"/>
    <col min="5" max="5" width="25.42578125" customWidth="1"/>
    <col min="6" max="7" width="20.7109375" customWidth="1"/>
    <col min="8" max="8" width="25.28515625" customWidth="1"/>
    <col min="9" max="9" width="14" customWidth="1"/>
    <col min="10" max="10" width="13" customWidth="1"/>
    <col min="11" max="11" width="17.85546875" customWidth="1"/>
    <col min="12" max="12" width="16.5703125" customWidth="1"/>
    <col min="13" max="13" width="18.28515625" customWidth="1"/>
    <col min="14" max="14" width="16.28515625" customWidth="1"/>
    <col min="15" max="15" width="16.140625" customWidth="1"/>
    <col min="16" max="16" width="10.85546875" customWidth="1"/>
    <col min="17" max="17" width="12" customWidth="1"/>
    <col min="18" max="18" width="21.140625" customWidth="1"/>
    <col min="19" max="19" width="24.85546875" customWidth="1"/>
    <col min="20" max="20" width="21.28515625" customWidth="1"/>
    <col min="21" max="21" width="19.42578125" customWidth="1"/>
    <col min="22" max="22" width="14.28515625" customWidth="1"/>
    <col min="23" max="24" width="22.85546875" customWidth="1"/>
    <col min="25" max="25" width="9.5703125" customWidth="1"/>
    <col min="26" max="26" width="83.7109375" customWidth="1"/>
    <col min="28" max="28" width="29.28515625" customWidth="1"/>
  </cols>
  <sheetData>
    <row r="1" spans="1:28" x14ac:dyDescent="0.25">
      <c r="A1" t="s">
        <v>152</v>
      </c>
      <c r="B1" t="s">
        <v>0</v>
      </c>
      <c r="C1" t="s">
        <v>1</v>
      </c>
      <c r="D1" t="s">
        <v>2</v>
      </c>
      <c r="E1" t="s">
        <v>3</v>
      </c>
      <c r="F1" t="s">
        <v>4</v>
      </c>
      <c r="G1" t="s">
        <v>172</v>
      </c>
      <c r="H1" t="s">
        <v>5</v>
      </c>
      <c r="I1" t="s">
        <v>6</v>
      </c>
      <c r="J1" t="s">
        <v>160</v>
      </c>
      <c r="K1" t="s">
        <v>7</v>
      </c>
      <c r="L1" t="s">
        <v>8</v>
      </c>
      <c r="M1" t="s">
        <v>9</v>
      </c>
      <c r="N1" t="s">
        <v>10</v>
      </c>
      <c r="O1" t="s">
        <v>11</v>
      </c>
      <c r="P1" t="s">
        <v>12</v>
      </c>
      <c r="Q1" t="s">
        <v>13</v>
      </c>
      <c r="R1" t="s">
        <v>14</v>
      </c>
      <c r="S1" t="s">
        <v>15</v>
      </c>
      <c r="T1" t="s">
        <v>16</v>
      </c>
      <c r="U1" t="s">
        <v>17</v>
      </c>
      <c r="V1" t="s">
        <v>18</v>
      </c>
      <c r="W1" t="s">
        <v>19</v>
      </c>
      <c r="X1" t="s">
        <v>166</v>
      </c>
      <c r="Y1" t="s">
        <v>20</v>
      </c>
      <c r="Z1" t="s">
        <v>154</v>
      </c>
      <c r="AA1" t="s">
        <v>21</v>
      </c>
      <c r="AB1" t="s">
        <v>153</v>
      </c>
    </row>
    <row r="2" spans="1:28" x14ac:dyDescent="0.25">
      <c r="A2" t="s">
        <v>22</v>
      </c>
      <c r="B2" t="s">
        <v>23</v>
      </c>
      <c r="C2">
        <v>69.808005542115694</v>
      </c>
      <c r="D2">
        <v>55</v>
      </c>
      <c r="E2">
        <v>802</v>
      </c>
      <c r="F2">
        <v>8661.9967923923796</v>
      </c>
      <c r="G2">
        <f>Table2[[#This Row],[Order Lead time]]*(1-Table2[[#This Row],[Stock levels]])</f>
        <v>-399</v>
      </c>
      <c r="H2" t="s">
        <v>24</v>
      </c>
      <c r="I2">
        <v>58</v>
      </c>
      <c r="J2">
        <v>7</v>
      </c>
      <c r="K2">
        <v>96</v>
      </c>
      <c r="L2">
        <v>4</v>
      </c>
      <c r="M2" t="s">
        <v>25</v>
      </c>
      <c r="N2">
        <v>2.9565721394308002</v>
      </c>
      <c r="O2" t="s">
        <v>26</v>
      </c>
      <c r="P2" t="s">
        <v>27</v>
      </c>
      <c r="Q2">
        <v>29</v>
      </c>
      <c r="R2">
        <v>215</v>
      </c>
      <c r="S2">
        <v>29</v>
      </c>
      <c r="T2">
        <v>46.279879240508301</v>
      </c>
      <c r="U2" t="s">
        <v>28</v>
      </c>
      <c r="V2">
        <v>0.226410360849925</v>
      </c>
      <c r="W2" t="s">
        <v>29</v>
      </c>
      <c r="X2">
        <f>Table2[[#This Row],[Production volumes]]*Table2[[#This Row],[Stock levels]]/100</f>
        <v>124.7</v>
      </c>
      <c r="Y2" t="s">
        <v>30</v>
      </c>
      <c r="Z2" t="str">
        <f>_xlfn.TEXTJOIN(" ,",FALSE,Table2[[#This Row],[Product Type]:[Routes]])</f>
        <v>haircare ,SKU0 ,69.8080055421157 ,55 ,802 ,8661.99679239238 ,-399 ,Non-binary ,58 ,7 ,96 ,4 ,Carrier B ,2.9565721394308 ,Supplier 3 ,Mumbai ,29 ,215 ,29 ,46.2798792405083 ,Pending ,0.226410360849925 ,Road ,124.7 ,Route B</v>
      </c>
      <c r="AA2">
        <v>187.75207545920301</v>
      </c>
      <c r="AB2" t="str">
        <f t="shared" ref="AB2:AB33" si="0">A2&amp;B2&amp;C2</f>
        <v>haircareSKU069.8080055421157</v>
      </c>
    </row>
    <row r="3" spans="1:28" x14ac:dyDescent="0.25">
      <c r="A3" t="s">
        <v>31</v>
      </c>
      <c r="B3" t="s">
        <v>32</v>
      </c>
      <c r="C3">
        <v>14.8435232750843</v>
      </c>
      <c r="D3">
        <v>95</v>
      </c>
      <c r="E3">
        <v>736</v>
      </c>
      <c r="F3">
        <v>7460.9000654458396</v>
      </c>
      <c r="G3">
        <f>Table2[[#This Row],[Order Lead time]]*(1-Table2[[#This Row],[Stock levels]])</f>
        <v>-1560</v>
      </c>
      <c r="H3" t="s">
        <v>33</v>
      </c>
      <c r="I3">
        <v>53</v>
      </c>
      <c r="J3">
        <v>30</v>
      </c>
      <c r="K3">
        <v>37</v>
      </c>
      <c r="L3">
        <v>2</v>
      </c>
      <c r="M3" t="s">
        <v>34</v>
      </c>
      <c r="N3">
        <v>9.7165747714313095</v>
      </c>
      <c r="O3" t="s">
        <v>26</v>
      </c>
      <c r="P3" t="s">
        <v>27</v>
      </c>
      <c r="Q3">
        <v>23</v>
      </c>
      <c r="R3">
        <v>517</v>
      </c>
      <c r="S3">
        <v>30</v>
      </c>
      <c r="T3">
        <v>33.616768953730002</v>
      </c>
      <c r="U3" t="s">
        <v>28</v>
      </c>
      <c r="V3">
        <v>4.8540680263886999</v>
      </c>
      <c r="W3" t="s">
        <v>29</v>
      </c>
      <c r="X3">
        <f>Table2[[#This Row],[Production volumes]]*Table2[[#This Row],[Stock levels]]/100</f>
        <v>274.01</v>
      </c>
      <c r="Y3" t="s">
        <v>30</v>
      </c>
      <c r="Z3" t="str">
        <f>_xlfn.TEXTJOIN(" ,",FALSE,Table2[[#This Row],[Product Type]:[Routes]])</f>
        <v>skincare ,SKU1 ,14.8435232750843 ,95 ,736 ,7460.90006544584 ,-1560 ,Female ,53 ,30 ,37 ,2 ,Carrier A ,9.71657477143131 ,Supplier 3 ,Mumbai ,23 ,517 ,30 ,33.61676895373 ,Pending ,4.8540680263887 ,Road ,274.01 ,Route B</v>
      </c>
      <c r="AA3">
        <v>503.06557914966902</v>
      </c>
      <c r="AB3" t="str">
        <f t="shared" si="0"/>
        <v>skincareSKU114.8435232750843</v>
      </c>
    </row>
    <row r="4" spans="1:28" x14ac:dyDescent="0.25">
      <c r="A4" t="s">
        <v>22</v>
      </c>
      <c r="B4" t="s">
        <v>35</v>
      </c>
      <c r="C4">
        <v>11.319683293090501</v>
      </c>
      <c r="D4">
        <v>34</v>
      </c>
      <c r="E4">
        <v>8</v>
      </c>
      <c r="F4">
        <v>9577.7496258687297</v>
      </c>
      <c r="G4">
        <f>Table2[[#This Row],[Order Lead time]]*(1-Table2[[#This Row],[Stock levels]])</f>
        <v>0</v>
      </c>
      <c r="H4" t="s">
        <v>36</v>
      </c>
      <c r="I4">
        <v>1</v>
      </c>
      <c r="J4">
        <v>10</v>
      </c>
      <c r="K4">
        <v>88</v>
      </c>
      <c r="L4">
        <v>2</v>
      </c>
      <c r="M4" t="s">
        <v>25</v>
      </c>
      <c r="N4">
        <v>8.0544792617321495</v>
      </c>
      <c r="O4" t="s">
        <v>37</v>
      </c>
      <c r="P4" t="s">
        <v>27</v>
      </c>
      <c r="Q4">
        <v>12</v>
      </c>
      <c r="R4">
        <v>971</v>
      </c>
      <c r="S4">
        <v>27</v>
      </c>
      <c r="T4">
        <v>30.6880193482842</v>
      </c>
      <c r="U4" t="s">
        <v>28</v>
      </c>
      <c r="V4">
        <v>4.5805926191992201</v>
      </c>
      <c r="W4" t="s">
        <v>38</v>
      </c>
      <c r="X4">
        <f>Table2[[#This Row],[Production volumes]]*Table2[[#This Row],[Stock levels]]/100</f>
        <v>9.7100000000000009</v>
      </c>
      <c r="Y4" t="s">
        <v>39</v>
      </c>
      <c r="Z4" t="str">
        <f>_xlfn.TEXTJOIN(" ,",FALSE,Table2[[#This Row],[Product Type]:[Routes]])</f>
        <v>haircare ,SKU2 ,11.3196832930905 ,34 ,8 ,9577.74962586873 ,0 ,Unknown ,1 ,10 ,88 ,2 ,Carrier B ,8.05447926173215 ,Supplier 1 ,Mumbai ,12 ,971 ,27 ,30.6880193482842 ,Pending ,4.58059261919922 ,Air ,9.71 ,Route C</v>
      </c>
      <c r="AA4">
        <v>141.920281771519</v>
      </c>
      <c r="AB4" t="str">
        <f t="shared" si="0"/>
        <v>haircareSKU211.3196832930905</v>
      </c>
    </row>
    <row r="5" spans="1:28" x14ac:dyDescent="0.25">
      <c r="A5" t="s">
        <v>31</v>
      </c>
      <c r="B5" t="s">
        <v>40</v>
      </c>
      <c r="C5">
        <v>61.1633430164377</v>
      </c>
      <c r="D5">
        <v>68</v>
      </c>
      <c r="E5">
        <v>83</v>
      </c>
      <c r="F5">
        <v>7766.8364256852301</v>
      </c>
      <c r="G5">
        <f>Table2[[#This Row],[Order Lead time]]*(1-Table2[[#This Row],[Stock levels]])</f>
        <v>-286</v>
      </c>
      <c r="H5" t="s">
        <v>24</v>
      </c>
      <c r="I5">
        <v>23</v>
      </c>
      <c r="J5">
        <v>13</v>
      </c>
      <c r="K5">
        <v>59</v>
      </c>
      <c r="L5">
        <v>6</v>
      </c>
      <c r="M5" t="s">
        <v>41</v>
      </c>
      <c r="N5">
        <v>1.7295685635434199</v>
      </c>
      <c r="O5" t="s">
        <v>42</v>
      </c>
      <c r="P5" t="s">
        <v>43</v>
      </c>
      <c r="Q5">
        <v>24</v>
      </c>
      <c r="R5">
        <v>937</v>
      </c>
      <c r="S5">
        <v>18</v>
      </c>
      <c r="T5">
        <v>35.624741397125</v>
      </c>
      <c r="U5" t="s">
        <v>44</v>
      </c>
      <c r="V5">
        <v>4.7466486206477496</v>
      </c>
      <c r="W5" t="s">
        <v>45</v>
      </c>
      <c r="X5">
        <f>Table2[[#This Row],[Production volumes]]*Table2[[#This Row],[Stock levels]]/100</f>
        <v>215.51</v>
      </c>
      <c r="Y5" t="s">
        <v>46</v>
      </c>
      <c r="Z5" t="str">
        <f>_xlfn.TEXTJOIN(" ,",FALSE,Table2[[#This Row],[Product Type]:[Routes]])</f>
        <v>skincare ,SKU3 ,61.1633430164377 ,68 ,83 ,7766.83642568523 ,-286 ,Non-binary ,23 ,13 ,59 ,6 ,Carrier C ,1.72956856354342 ,Supplier 5 ,Kolkata ,24 ,937 ,18 ,35.624741397125 ,Fail ,4.74664862064775 ,Rail ,215.51 ,Route A</v>
      </c>
      <c r="AA5">
        <v>254.776159219286</v>
      </c>
      <c r="AB5" t="str">
        <f t="shared" si="0"/>
        <v>skincareSKU361.1633430164377</v>
      </c>
    </row>
    <row r="6" spans="1:28" x14ac:dyDescent="0.25">
      <c r="A6" t="s">
        <v>31</v>
      </c>
      <c r="B6" t="s">
        <v>47</v>
      </c>
      <c r="C6">
        <v>4.8054960363458896</v>
      </c>
      <c r="D6">
        <v>26</v>
      </c>
      <c r="E6">
        <v>871</v>
      </c>
      <c r="F6">
        <v>2686.50515156744</v>
      </c>
      <c r="G6">
        <f>Table2[[#This Row],[Order Lead time]]*(1-Table2[[#This Row],[Stock levels]])</f>
        <v>-12</v>
      </c>
      <c r="H6" t="s">
        <v>24</v>
      </c>
      <c r="I6">
        <v>5</v>
      </c>
      <c r="J6">
        <v>3</v>
      </c>
      <c r="K6">
        <v>56</v>
      </c>
      <c r="L6">
        <v>8</v>
      </c>
      <c r="M6" t="s">
        <v>34</v>
      </c>
      <c r="N6">
        <v>3.8905479158706702</v>
      </c>
      <c r="O6" t="s">
        <v>37</v>
      </c>
      <c r="P6" t="s">
        <v>48</v>
      </c>
      <c r="Q6">
        <v>5</v>
      </c>
      <c r="R6">
        <v>414</v>
      </c>
      <c r="S6">
        <v>3</v>
      </c>
      <c r="T6">
        <v>92.065160598712794</v>
      </c>
      <c r="U6" t="s">
        <v>44</v>
      </c>
      <c r="V6">
        <v>3.1455795228330001</v>
      </c>
      <c r="W6" t="s">
        <v>38</v>
      </c>
      <c r="X6">
        <f>Table2[[#This Row],[Production volumes]]*Table2[[#This Row],[Stock levels]]/100</f>
        <v>20.7</v>
      </c>
      <c r="Y6" t="s">
        <v>46</v>
      </c>
      <c r="Z6" t="str">
        <f>_xlfn.TEXTJOIN(" ,",FALSE,Table2[[#This Row],[Product Type]:[Routes]])</f>
        <v>skincare ,SKU4 ,4.80549603634589 ,26 ,871 ,2686.50515156744 ,-12 ,Non-binary ,5 ,3 ,56 ,8 ,Carrier A ,3.89054791587067 ,Supplier 1 ,Delhi ,5 ,414 ,3 ,92.0651605987128 ,Fail ,3.145579522833 ,Air ,20.7 ,Route A</v>
      </c>
      <c r="AA6">
        <v>923.44063171192204</v>
      </c>
      <c r="AB6" t="str">
        <f t="shared" si="0"/>
        <v>skincareSKU44.80549603634589</v>
      </c>
    </row>
    <row r="7" spans="1:28" x14ac:dyDescent="0.25">
      <c r="A7" t="s">
        <v>22</v>
      </c>
      <c r="B7" t="s">
        <v>49</v>
      </c>
      <c r="C7">
        <v>1.6999760138659299</v>
      </c>
      <c r="D7">
        <v>87</v>
      </c>
      <c r="E7">
        <v>147</v>
      </c>
      <c r="F7">
        <v>2828.3487459757498</v>
      </c>
      <c r="G7">
        <f>Table2[[#This Row],[Order Lead time]]*(1-Table2[[#This Row],[Stock levels]])</f>
        <v>-2403</v>
      </c>
      <c r="H7" t="s">
        <v>24</v>
      </c>
      <c r="I7">
        <v>90</v>
      </c>
      <c r="J7">
        <v>27</v>
      </c>
      <c r="K7">
        <v>66</v>
      </c>
      <c r="L7">
        <v>3</v>
      </c>
      <c r="M7" t="s">
        <v>25</v>
      </c>
      <c r="N7">
        <v>4.4440988643822896</v>
      </c>
      <c r="O7" t="s">
        <v>50</v>
      </c>
      <c r="P7" t="s">
        <v>51</v>
      </c>
      <c r="Q7">
        <v>10</v>
      </c>
      <c r="R7">
        <v>104</v>
      </c>
      <c r="S7">
        <v>17</v>
      </c>
      <c r="T7">
        <v>56.766475557431797</v>
      </c>
      <c r="U7" t="s">
        <v>44</v>
      </c>
      <c r="V7">
        <v>2.7791935115711599</v>
      </c>
      <c r="W7" t="s">
        <v>29</v>
      </c>
      <c r="X7">
        <f>Table2[[#This Row],[Production volumes]]*Table2[[#This Row],[Stock levels]]/100</f>
        <v>93.6</v>
      </c>
      <c r="Y7" t="s">
        <v>46</v>
      </c>
      <c r="Z7" t="str">
        <f>_xlfn.TEXTJOIN(" ,",FALSE,Table2[[#This Row],[Product Type]:[Routes]])</f>
        <v>haircare ,SKU5 ,1.69997601386593 ,87 ,147 ,2828.34874597575 ,-2403 ,Non-binary ,90 ,27 ,66 ,3 ,Carrier B ,4.44409886438229 ,Supplier 4 ,Bangalore ,10 ,104 ,17 ,56.7664755574318 ,Fail ,2.77919351157116 ,Road ,93.6 ,Route A</v>
      </c>
      <c r="AA7">
        <v>235.461236735537</v>
      </c>
      <c r="AB7" t="str">
        <f t="shared" si="0"/>
        <v>haircareSKU51.69997601386593</v>
      </c>
    </row>
    <row r="8" spans="1:28" x14ac:dyDescent="0.25">
      <c r="A8" t="s">
        <v>31</v>
      </c>
      <c r="B8" t="s">
        <v>52</v>
      </c>
      <c r="C8">
        <v>4.0783328631079403</v>
      </c>
      <c r="D8">
        <v>48</v>
      </c>
      <c r="E8">
        <v>65</v>
      </c>
      <c r="F8">
        <v>7823.4765595317303</v>
      </c>
      <c r="G8">
        <f>Table2[[#This Row],[Order Lead time]]*(1-Table2[[#This Row],[Stock levels]])</f>
        <v>-150</v>
      </c>
      <c r="H8" t="s">
        <v>53</v>
      </c>
      <c r="I8">
        <v>11</v>
      </c>
      <c r="J8">
        <v>15</v>
      </c>
      <c r="K8">
        <v>58</v>
      </c>
      <c r="L8">
        <v>8</v>
      </c>
      <c r="M8" t="s">
        <v>41</v>
      </c>
      <c r="N8">
        <v>3.8807633029519999</v>
      </c>
      <c r="O8" t="s">
        <v>26</v>
      </c>
      <c r="P8" t="s">
        <v>43</v>
      </c>
      <c r="Q8">
        <v>14</v>
      </c>
      <c r="R8">
        <v>314</v>
      </c>
      <c r="S8">
        <v>24</v>
      </c>
      <c r="T8">
        <v>1.0850685695870601</v>
      </c>
      <c r="U8" t="s">
        <v>28</v>
      </c>
      <c r="V8">
        <v>1.0009106193041299</v>
      </c>
      <c r="W8" t="s">
        <v>54</v>
      </c>
      <c r="X8">
        <f>Table2[[#This Row],[Production volumes]]*Table2[[#This Row],[Stock levels]]/100</f>
        <v>34.54</v>
      </c>
      <c r="Y8" t="s">
        <v>46</v>
      </c>
      <c r="Z8" t="str">
        <f>_xlfn.TEXTJOIN(" ,",FALSE,Table2[[#This Row],[Product Type]:[Routes]])</f>
        <v>skincare ,SKU6 ,4.07833286310794 ,48 ,65 ,7823.47655953173 ,-150 ,Male ,11 ,15 ,58 ,8 ,Carrier C ,3.880763302952 ,Supplier 3 ,Kolkata ,14 ,314 ,24 ,1.08506856958706 ,Pending ,1.00091061930413 ,Sea ,34.54 ,Route A</v>
      </c>
      <c r="AA8">
        <v>134.36909686103101</v>
      </c>
      <c r="AB8" t="str">
        <f t="shared" si="0"/>
        <v>skincareSKU64.07833286310794</v>
      </c>
    </row>
    <row r="9" spans="1:28" x14ac:dyDescent="0.25">
      <c r="A9" t="s">
        <v>55</v>
      </c>
      <c r="B9" t="s">
        <v>56</v>
      </c>
      <c r="C9">
        <v>42.958384382459997</v>
      </c>
      <c r="D9">
        <v>59</v>
      </c>
      <c r="E9">
        <v>426</v>
      </c>
      <c r="F9">
        <v>8496.1038130898305</v>
      </c>
      <c r="G9">
        <f>Table2[[#This Row],[Order Lead time]]*(1-Table2[[#This Row],[Stock levels]])</f>
        <v>-1564</v>
      </c>
      <c r="H9" t="s">
        <v>33</v>
      </c>
      <c r="I9">
        <v>93</v>
      </c>
      <c r="J9">
        <v>17</v>
      </c>
      <c r="K9">
        <v>11</v>
      </c>
      <c r="L9">
        <v>1</v>
      </c>
      <c r="M9" t="s">
        <v>25</v>
      </c>
      <c r="N9">
        <v>2.3483387844177801</v>
      </c>
      <c r="O9" t="s">
        <v>50</v>
      </c>
      <c r="P9" t="s">
        <v>51</v>
      </c>
      <c r="Q9">
        <v>22</v>
      </c>
      <c r="R9">
        <v>564</v>
      </c>
      <c r="S9">
        <v>1</v>
      </c>
      <c r="T9">
        <v>99.466108603599096</v>
      </c>
      <c r="U9" t="s">
        <v>44</v>
      </c>
      <c r="V9">
        <v>0.39817718685065001</v>
      </c>
      <c r="W9" t="s">
        <v>29</v>
      </c>
      <c r="X9">
        <f>Table2[[#This Row],[Production volumes]]*Table2[[#This Row],[Stock levels]]/100</f>
        <v>524.52</v>
      </c>
      <c r="Y9" t="s">
        <v>39</v>
      </c>
      <c r="Z9" t="str">
        <f>_xlfn.TEXTJOIN(" ,",FALSE,Table2[[#This Row],[Product Type]:[Routes]])</f>
        <v>cosmetics ,SKU7 ,42.95838438246 ,59 ,426 ,8496.10381308983 ,-1564 ,Female ,93 ,17 ,11 ,1 ,Carrier B ,2.34833878441778 ,Supplier 4 ,Bangalore ,22 ,564 ,1 ,99.4661086035991 ,Fail ,0.39817718685065 ,Road ,524.52 ,Route C</v>
      </c>
      <c r="AA9">
        <v>802.05631181755803</v>
      </c>
      <c r="AB9" t="str">
        <f t="shared" si="0"/>
        <v>cosmeticsSKU742.95838438246</v>
      </c>
    </row>
    <row r="10" spans="1:28" x14ac:dyDescent="0.25">
      <c r="A10" t="s">
        <v>55</v>
      </c>
      <c r="B10" t="s">
        <v>57</v>
      </c>
      <c r="C10">
        <v>68.717596748527299</v>
      </c>
      <c r="D10">
        <v>78</v>
      </c>
      <c r="E10">
        <v>150</v>
      </c>
      <c r="F10">
        <v>7517.3632106311197</v>
      </c>
      <c r="G10">
        <f>Table2[[#This Row],[Order Lead time]]*(1-Table2[[#This Row],[Stock levels]])</f>
        <v>-40</v>
      </c>
      <c r="H10" t="s">
        <v>33</v>
      </c>
      <c r="I10">
        <v>5</v>
      </c>
      <c r="J10">
        <v>10</v>
      </c>
      <c r="K10">
        <v>15</v>
      </c>
      <c r="L10">
        <v>7</v>
      </c>
      <c r="M10" t="s">
        <v>41</v>
      </c>
      <c r="N10">
        <v>3.4047338570830199</v>
      </c>
      <c r="O10" t="s">
        <v>50</v>
      </c>
      <c r="P10" t="s">
        <v>27</v>
      </c>
      <c r="Q10">
        <v>13</v>
      </c>
      <c r="R10">
        <v>769</v>
      </c>
      <c r="S10">
        <v>8</v>
      </c>
      <c r="T10">
        <v>11.423027139565599</v>
      </c>
      <c r="U10" t="s">
        <v>28</v>
      </c>
      <c r="V10">
        <v>2.7098626911099601</v>
      </c>
      <c r="W10" t="s">
        <v>54</v>
      </c>
      <c r="X10">
        <f>Table2[[#This Row],[Production volumes]]*Table2[[#This Row],[Stock levels]]/100</f>
        <v>38.450000000000003</v>
      </c>
      <c r="Y10" t="s">
        <v>30</v>
      </c>
      <c r="Z10" t="str">
        <f>_xlfn.TEXTJOIN(" ,",FALSE,Table2[[#This Row],[Product Type]:[Routes]])</f>
        <v>cosmetics ,SKU8 ,68.7175967485273 ,78 ,150 ,7517.36321063112 ,-40 ,Female ,5 ,10 ,15 ,7 ,Carrier C ,3.40473385708302 ,Supplier 4 ,Mumbai ,13 ,769 ,8 ,11.4230271395656 ,Pending ,2.70986269110996 ,Sea ,38.45 ,Route B</v>
      </c>
      <c r="AA10">
        <v>505.55713422546398</v>
      </c>
      <c r="AB10" t="str">
        <f t="shared" si="0"/>
        <v>cosmeticsSKU868.7175967485273</v>
      </c>
    </row>
    <row r="11" spans="1:28" x14ac:dyDescent="0.25">
      <c r="A11" t="s">
        <v>31</v>
      </c>
      <c r="B11" t="s">
        <v>58</v>
      </c>
      <c r="C11">
        <v>64.0157329412785</v>
      </c>
      <c r="D11">
        <v>35</v>
      </c>
      <c r="E11">
        <v>980</v>
      </c>
      <c r="F11">
        <v>4971.1459875855498</v>
      </c>
      <c r="G11">
        <f>Table2[[#This Row],[Order Lead time]]*(1-Table2[[#This Row],[Stock levels]])</f>
        <v>-351</v>
      </c>
      <c r="H11" t="s">
        <v>36</v>
      </c>
      <c r="I11">
        <v>14</v>
      </c>
      <c r="J11">
        <v>27</v>
      </c>
      <c r="K11">
        <v>83</v>
      </c>
      <c r="L11">
        <v>1</v>
      </c>
      <c r="M11" t="s">
        <v>34</v>
      </c>
      <c r="N11">
        <v>7.1666452910482104</v>
      </c>
      <c r="O11" t="s">
        <v>59</v>
      </c>
      <c r="P11" t="s">
        <v>60</v>
      </c>
      <c r="Q11">
        <v>29</v>
      </c>
      <c r="R11">
        <v>963</v>
      </c>
      <c r="S11">
        <v>23</v>
      </c>
      <c r="T11">
        <v>47.957601634951502</v>
      </c>
      <c r="U11" t="s">
        <v>28</v>
      </c>
      <c r="V11">
        <v>3.8446144787675798</v>
      </c>
      <c r="W11" t="s">
        <v>45</v>
      </c>
      <c r="X11">
        <f>Table2[[#This Row],[Production volumes]]*Table2[[#This Row],[Stock levels]]/100</f>
        <v>134.82</v>
      </c>
      <c r="Y11" t="s">
        <v>30</v>
      </c>
      <c r="Z11" t="str">
        <f>_xlfn.TEXTJOIN(" ,",FALSE,Table2[[#This Row],[Product Type]:[Routes]])</f>
        <v>skincare ,SKU9 ,64.0157329412785 ,35 ,980 ,4971.14598758555 ,-351 ,Unknown ,14 ,27 ,83 ,1 ,Carrier A ,7.16664529104821 ,Supplier 2 ,Chennai ,29 ,963 ,23 ,47.9576016349515 ,Pending ,3.84461447876758 ,Rail ,134.82 ,Route B</v>
      </c>
      <c r="AA11">
        <v>995.92946149864099</v>
      </c>
      <c r="AB11" t="str">
        <f t="shared" si="0"/>
        <v>skincareSKU964.0157329412785</v>
      </c>
    </row>
    <row r="12" spans="1:28" x14ac:dyDescent="0.25">
      <c r="A12" t="s">
        <v>31</v>
      </c>
      <c r="B12" t="s">
        <v>61</v>
      </c>
      <c r="C12">
        <v>15.707795681912099</v>
      </c>
      <c r="D12">
        <v>11</v>
      </c>
      <c r="E12">
        <v>996</v>
      </c>
      <c r="F12">
        <v>2330.9658020919401</v>
      </c>
      <c r="G12">
        <f>Table2[[#This Row],[Order Lead time]]*(1-Table2[[#This Row],[Stock levels]])</f>
        <v>-650</v>
      </c>
      <c r="H12" t="s">
        <v>24</v>
      </c>
      <c r="I12">
        <v>51</v>
      </c>
      <c r="J12">
        <v>13</v>
      </c>
      <c r="K12">
        <v>80</v>
      </c>
      <c r="L12">
        <v>2</v>
      </c>
      <c r="M12" t="s">
        <v>41</v>
      </c>
      <c r="N12">
        <v>8.6732112112786108</v>
      </c>
      <c r="O12" t="s">
        <v>42</v>
      </c>
      <c r="P12" t="s">
        <v>43</v>
      </c>
      <c r="Q12">
        <v>18</v>
      </c>
      <c r="R12">
        <v>830</v>
      </c>
      <c r="S12">
        <v>5</v>
      </c>
      <c r="T12">
        <v>96.527352785310896</v>
      </c>
      <c r="U12" t="s">
        <v>62</v>
      </c>
      <c r="V12">
        <v>1.72731392835594</v>
      </c>
      <c r="W12" t="s">
        <v>29</v>
      </c>
      <c r="X12">
        <f>Table2[[#This Row],[Production volumes]]*Table2[[#This Row],[Stock levels]]/100</f>
        <v>423.3</v>
      </c>
      <c r="Y12" t="s">
        <v>30</v>
      </c>
      <c r="Z12" t="str">
        <f>_xlfn.TEXTJOIN(" ,",FALSE,Table2[[#This Row],[Product Type]:[Routes]])</f>
        <v>skincare ,SKU10 ,15.7077956819121 ,11 ,996 ,2330.96580209194 ,-650 ,Non-binary ,51 ,13 ,80 ,2 ,Carrier C ,8.67321121127861 ,Supplier 5 ,Kolkata ,18 ,830 ,5 ,96.5273527853109 ,Pass ,1.72731392835594 ,Road ,423.3 ,Route B</v>
      </c>
      <c r="AA12">
        <v>806.10317770292295</v>
      </c>
      <c r="AB12" t="str">
        <f t="shared" si="0"/>
        <v>skincareSKU1015.7077956819121</v>
      </c>
    </row>
    <row r="13" spans="1:28" x14ac:dyDescent="0.25">
      <c r="A13" t="s">
        <v>31</v>
      </c>
      <c r="B13" t="s">
        <v>63</v>
      </c>
      <c r="C13">
        <v>90.635459982288594</v>
      </c>
      <c r="D13">
        <v>95</v>
      </c>
      <c r="E13">
        <v>960</v>
      </c>
      <c r="F13">
        <v>6099.9441155814502</v>
      </c>
      <c r="G13">
        <f>Table2[[#This Row],[Order Lead time]]*(1-Table2[[#This Row],[Stock levels]])</f>
        <v>-1035</v>
      </c>
      <c r="H13" t="s">
        <v>33</v>
      </c>
      <c r="I13">
        <v>46</v>
      </c>
      <c r="J13">
        <v>23</v>
      </c>
      <c r="K13">
        <v>60</v>
      </c>
      <c r="L13">
        <v>1</v>
      </c>
      <c r="M13" t="s">
        <v>34</v>
      </c>
      <c r="N13">
        <v>4.5239431243166601</v>
      </c>
      <c r="O13" t="s">
        <v>59</v>
      </c>
      <c r="P13" t="s">
        <v>43</v>
      </c>
      <c r="Q13">
        <v>28</v>
      </c>
      <c r="R13">
        <v>362</v>
      </c>
      <c r="S13">
        <v>11</v>
      </c>
      <c r="T13">
        <v>27.5923630866636</v>
      </c>
      <c r="U13" t="s">
        <v>28</v>
      </c>
      <c r="V13">
        <v>2.1169821372994301E-2</v>
      </c>
      <c r="W13" t="s">
        <v>38</v>
      </c>
      <c r="X13">
        <f>Table2[[#This Row],[Production volumes]]*Table2[[#This Row],[Stock levels]]/100</f>
        <v>166.52</v>
      </c>
      <c r="Y13" t="s">
        <v>46</v>
      </c>
      <c r="Z13" t="str">
        <f>_xlfn.TEXTJOIN(" ,",FALSE,Table2[[#This Row],[Product Type]:[Routes]])</f>
        <v>skincare ,SKU11 ,90.6354599822886 ,95 ,960 ,6099.94411558145 ,-1035 ,Female ,46 ,23 ,60 ,1 ,Carrier A ,4.52394312431666 ,Supplier 2 ,Kolkata ,28 ,362 ,11 ,27.5923630866636 ,Pending ,0.0211698213729943 ,Air ,166.52 ,Route A</v>
      </c>
      <c r="AA13">
        <v>126.72303340940699</v>
      </c>
      <c r="AB13" t="str">
        <f t="shared" si="0"/>
        <v>skincareSKU1190.6354599822886</v>
      </c>
    </row>
    <row r="14" spans="1:28" x14ac:dyDescent="0.25">
      <c r="A14" t="s">
        <v>22</v>
      </c>
      <c r="B14" t="s">
        <v>64</v>
      </c>
      <c r="C14">
        <v>71.213389075359999</v>
      </c>
      <c r="D14">
        <v>41</v>
      </c>
      <c r="E14">
        <v>336</v>
      </c>
      <c r="F14">
        <v>2873.74144602144</v>
      </c>
      <c r="G14">
        <f>Table2[[#This Row],[Order Lead time]]*(1-Table2[[#This Row],[Stock levels]])</f>
        <v>-2970</v>
      </c>
      <c r="H14" t="s">
        <v>36</v>
      </c>
      <c r="I14">
        <v>100</v>
      </c>
      <c r="J14">
        <v>30</v>
      </c>
      <c r="K14">
        <v>85</v>
      </c>
      <c r="L14">
        <v>4</v>
      </c>
      <c r="M14" t="s">
        <v>34</v>
      </c>
      <c r="N14">
        <v>1.32527401018452</v>
      </c>
      <c r="O14" t="s">
        <v>50</v>
      </c>
      <c r="P14" t="s">
        <v>43</v>
      </c>
      <c r="Q14">
        <v>3</v>
      </c>
      <c r="R14">
        <v>563</v>
      </c>
      <c r="S14">
        <v>3</v>
      </c>
      <c r="T14">
        <v>32.321286213424003</v>
      </c>
      <c r="U14" t="s">
        <v>44</v>
      </c>
      <c r="V14">
        <v>2.1612537475559099</v>
      </c>
      <c r="W14" t="s">
        <v>29</v>
      </c>
      <c r="X14">
        <f>Table2[[#This Row],[Production volumes]]*Table2[[#This Row],[Stock levels]]/100</f>
        <v>563</v>
      </c>
      <c r="Y14" t="s">
        <v>30</v>
      </c>
      <c r="Z14" t="str">
        <f>_xlfn.TEXTJOIN(" ,",FALSE,Table2[[#This Row],[Product Type]:[Routes]])</f>
        <v>haircare ,SKU12 ,71.21338907536 ,41 ,336 ,2873.74144602144 ,-2970 ,Unknown ,100 ,30 ,85 ,4 ,Carrier A ,1.32527401018452 ,Supplier 4 ,Kolkata ,3 ,563 ,3 ,32.321286213424 ,Fail ,2.16125374755591 ,Road ,563 ,Route B</v>
      </c>
      <c r="AA14">
        <v>402.96878907376998</v>
      </c>
      <c r="AB14" t="str">
        <f t="shared" si="0"/>
        <v>haircareSKU1271.21338907536</v>
      </c>
    </row>
    <row r="15" spans="1:28" x14ac:dyDescent="0.25">
      <c r="A15" t="s">
        <v>31</v>
      </c>
      <c r="B15" t="s">
        <v>65</v>
      </c>
      <c r="C15">
        <v>16.160393317379899</v>
      </c>
      <c r="D15">
        <v>5</v>
      </c>
      <c r="E15">
        <v>249</v>
      </c>
      <c r="F15">
        <v>4052.7384162378598</v>
      </c>
      <c r="G15">
        <f>Table2[[#This Row],[Order Lead time]]*(1-Table2[[#This Row],[Stock levels]])</f>
        <v>-632</v>
      </c>
      <c r="H15" t="s">
        <v>53</v>
      </c>
      <c r="I15">
        <v>80</v>
      </c>
      <c r="J15">
        <v>8</v>
      </c>
      <c r="K15">
        <v>48</v>
      </c>
      <c r="L15">
        <v>9</v>
      </c>
      <c r="M15" t="s">
        <v>34</v>
      </c>
      <c r="N15">
        <v>9.5372830611083295</v>
      </c>
      <c r="O15" t="s">
        <v>42</v>
      </c>
      <c r="P15" t="s">
        <v>51</v>
      </c>
      <c r="Q15">
        <v>23</v>
      </c>
      <c r="R15">
        <v>173</v>
      </c>
      <c r="S15">
        <v>10</v>
      </c>
      <c r="T15">
        <v>97.829050110173199</v>
      </c>
      <c r="U15" t="s">
        <v>28</v>
      </c>
      <c r="V15">
        <v>1.63107423007153</v>
      </c>
      <c r="W15" t="s">
        <v>29</v>
      </c>
      <c r="X15">
        <f>Table2[[#This Row],[Production volumes]]*Table2[[#This Row],[Stock levels]]/100</f>
        <v>138.4</v>
      </c>
      <c r="Y15" t="s">
        <v>30</v>
      </c>
      <c r="Z15" t="str">
        <f>_xlfn.TEXTJOIN(" ,",FALSE,Table2[[#This Row],[Product Type]:[Routes]])</f>
        <v>skincare ,SKU13 ,16.1603933173799 ,5 ,249 ,4052.73841623786 ,-632 ,Male ,80 ,8 ,48 ,9 ,Carrier A ,9.53728306110833 ,Supplier 5 ,Bangalore ,23 ,173 ,10 ,97.8290501101732 ,Pending ,1.63107423007153 ,Road ,138.4 ,Route B</v>
      </c>
      <c r="AA15">
        <v>547.24100516096803</v>
      </c>
      <c r="AB15" t="str">
        <f t="shared" si="0"/>
        <v>skincareSKU1316.1603933173799</v>
      </c>
    </row>
    <row r="16" spans="1:28" x14ac:dyDescent="0.25">
      <c r="A16" t="s">
        <v>31</v>
      </c>
      <c r="B16" t="s">
        <v>66</v>
      </c>
      <c r="C16">
        <v>99.171328638624104</v>
      </c>
      <c r="D16">
        <v>26</v>
      </c>
      <c r="E16">
        <v>562</v>
      </c>
      <c r="F16">
        <v>8653.5709264697998</v>
      </c>
      <c r="G16">
        <f>Table2[[#This Row],[Order Lead time]]*(1-Table2[[#This Row],[Stock levels]])</f>
        <v>-1537</v>
      </c>
      <c r="H16" t="s">
        <v>24</v>
      </c>
      <c r="I16">
        <v>54</v>
      </c>
      <c r="J16">
        <v>29</v>
      </c>
      <c r="K16">
        <v>78</v>
      </c>
      <c r="L16">
        <v>5</v>
      </c>
      <c r="M16" t="s">
        <v>25</v>
      </c>
      <c r="N16">
        <v>2.0397701894493299</v>
      </c>
      <c r="O16" t="s">
        <v>37</v>
      </c>
      <c r="P16" t="s">
        <v>43</v>
      </c>
      <c r="Q16">
        <v>25</v>
      </c>
      <c r="R16">
        <v>558</v>
      </c>
      <c r="S16">
        <v>14</v>
      </c>
      <c r="T16">
        <v>5.7914366298629796</v>
      </c>
      <c r="U16" t="s">
        <v>28</v>
      </c>
      <c r="V16">
        <v>0.100682851565093</v>
      </c>
      <c r="W16" t="s">
        <v>38</v>
      </c>
      <c r="X16">
        <f>Table2[[#This Row],[Production volumes]]*Table2[[#This Row],[Stock levels]]/100</f>
        <v>301.32</v>
      </c>
      <c r="Y16" t="s">
        <v>30</v>
      </c>
      <c r="Z16" t="str">
        <f>_xlfn.TEXTJOIN(" ,",FALSE,Table2[[#This Row],[Product Type]:[Routes]])</f>
        <v>skincare ,SKU14 ,99.1713286386241 ,26 ,562 ,8653.5709264698 ,-1537 ,Non-binary ,54 ,29 ,78 ,5 ,Carrier B ,2.03977018944933 ,Supplier 1 ,Kolkata ,25 ,558 ,14 ,5.79143662986298 ,Pending ,0.100682851565093 ,Air ,301.32 ,Route B</v>
      </c>
      <c r="AA16">
        <v>929.23528996088896</v>
      </c>
      <c r="AB16" t="str">
        <f t="shared" si="0"/>
        <v>skincareSKU1499.1713286386241</v>
      </c>
    </row>
    <row r="17" spans="1:28" x14ac:dyDescent="0.25">
      <c r="A17" t="s">
        <v>31</v>
      </c>
      <c r="B17" t="s">
        <v>67</v>
      </c>
      <c r="C17">
        <v>36.989244928626903</v>
      </c>
      <c r="D17">
        <v>94</v>
      </c>
      <c r="E17">
        <v>469</v>
      </c>
      <c r="F17">
        <v>5442.0867853976697</v>
      </c>
      <c r="G17">
        <f>Table2[[#This Row],[Order Lead time]]*(1-Table2[[#This Row],[Stock levels]])</f>
        <v>-64</v>
      </c>
      <c r="H17" t="s">
        <v>24</v>
      </c>
      <c r="I17">
        <v>9</v>
      </c>
      <c r="J17">
        <v>8</v>
      </c>
      <c r="K17">
        <v>69</v>
      </c>
      <c r="L17">
        <v>7</v>
      </c>
      <c r="M17" t="s">
        <v>25</v>
      </c>
      <c r="N17">
        <v>2.4220397232752</v>
      </c>
      <c r="O17" t="s">
        <v>37</v>
      </c>
      <c r="P17" t="s">
        <v>51</v>
      </c>
      <c r="Q17">
        <v>14</v>
      </c>
      <c r="R17">
        <v>580</v>
      </c>
      <c r="S17">
        <v>7</v>
      </c>
      <c r="T17">
        <v>97.121281751474299</v>
      </c>
      <c r="U17" t="s">
        <v>62</v>
      </c>
      <c r="V17">
        <v>2.2644057611985402</v>
      </c>
      <c r="W17" t="s">
        <v>54</v>
      </c>
      <c r="X17">
        <f>Table2[[#This Row],[Production volumes]]*Table2[[#This Row],[Stock levels]]/100</f>
        <v>52.2</v>
      </c>
      <c r="Y17" t="s">
        <v>30</v>
      </c>
      <c r="Z17" t="str">
        <f>_xlfn.TEXTJOIN(" ,",FALSE,Table2[[#This Row],[Product Type]:[Routes]])</f>
        <v>skincare ,SKU15 ,36.9892449286269 ,94 ,469 ,5442.08678539767 ,-64 ,Non-binary ,9 ,8 ,69 ,7 ,Carrier B ,2.4220397232752 ,Supplier 1 ,Bangalore ,14 ,580 ,7 ,97.1212817514743 ,Pass ,2.26440576119854 ,Sea ,52.2 ,Route B</v>
      </c>
      <c r="AA17">
        <v>127.861800001625</v>
      </c>
      <c r="AB17" t="str">
        <f t="shared" si="0"/>
        <v>skincareSKU1536.9892449286269</v>
      </c>
    </row>
    <row r="18" spans="1:28" x14ac:dyDescent="0.25">
      <c r="A18" t="s">
        <v>31</v>
      </c>
      <c r="B18" t="s">
        <v>68</v>
      </c>
      <c r="C18">
        <v>7.5471721097912701</v>
      </c>
      <c r="D18">
        <v>74</v>
      </c>
      <c r="E18">
        <v>280</v>
      </c>
      <c r="F18">
        <v>6453.7979681762799</v>
      </c>
      <c r="G18">
        <f>Table2[[#This Row],[Order Lead time]]*(1-Table2[[#This Row],[Stock levels]])</f>
        <v>-5</v>
      </c>
      <c r="H18" t="s">
        <v>33</v>
      </c>
      <c r="I18">
        <v>2</v>
      </c>
      <c r="J18">
        <v>5</v>
      </c>
      <c r="K18">
        <v>78</v>
      </c>
      <c r="L18">
        <v>1</v>
      </c>
      <c r="M18" t="s">
        <v>25</v>
      </c>
      <c r="N18">
        <v>4.1913245857054999</v>
      </c>
      <c r="O18" t="s">
        <v>37</v>
      </c>
      <c r="P18" t="s">
        <v>51</v>
      </c>
      <c r="Q18">
        <v>3</v>
      </c>
      <c r="R18">
        <v>399</v>
      </c>
      <c r="S18">
        <v>21</v>
      </c>
      <c r="T18">
        <v>77.106342497849994</v>
      </c>
      <c r="U18" t="s">
        <v>62</v>
      </c>
      <c r="V18">
        <v>1.01256308925804</v>
      </c>
      <c r="W18" t="s">
        <v>38</v>
      </c>
      <c r="X18">
        <f>Table2[[#This Row],[Production volumes]]*Table2[[#This Row],[Stock levels]]/100</f>
        <v>7.98</v>
      </c>
      <c r="Y18" t="s">
        <v>46</v>
      </c>
      <c r="Z18" t="str">
        <f>_xlfn.TEXTJOIN(" ,",FALSE,Table2[[#This Row],[Product Type]:[Routes]])</f>
        <v>skincare ,SKU16 ,7.54717210979127 ,74 ,280 ,6453.79796817628 ,-5 ,Female ,2 ,5 ,78 ,1 ,Carrier B ,4.1913245857055 ,Supplier 1 ,Bangalore ,3 ,399 ,21 ,77.10634249785 ,Pass ,1.01256308925804 ,Air ,7.98 ,Route A</v>
      </c>
      <c r="AA18">
        <v>865.52577977123997</v>
      </c>
      <c r="AB18" t="str">
        <f t="shared" si="0"/>
        <v>skincareSKU167.54717210979127</v>
      </c>
    </row>
    <row r="19" spans="1:28" x14ac:dyDescent="0.25">
      <c r="A19" t="s">
        <v>55</v>
      </c>
      <c r="B19" t="s">
        <v>69</v>
      </c>
      <c r="C19">
        <v>81.462534369237005</v>
      </c>
      <c r="D19">
        <v>82</v>
      </c>
      <c r="E19">
        <v>126</v>
      </c>
      <c r="F19">
        <v>2629.39643484526</v>
      </c>
      <c r="G19">
        <f>Table2[[#This Row],[Order Lead time]]*(1-Table2[[#This Row],[Stock levels]])</f>
        <v>-748</v>
      </c>
      <c r="H19" t="s">
        <v>33</v>
      </c>
      <c r="I19">
        <v>45</v>
      </c>
      <c r="J19">
        <v>17</v>
      </c>
      <c r="K19">
        <v>85</v>
      </c>
      <c r="L19">
        <v>9</v>
      </c>
      <c r="M19" t="s">
        <v>41</v>
      </c>
      <c r="N19">
        <v>3.5854189582323399</v>
      </c>
      <c r="O19" t="s">
        <v>37</v>
      </c>
      <c r="P19" t="s">
        <v>60</v>
      </c>
      <c r="Q19">
        <v>7</v>
      </c>
      <c r="R19">
        <v>453</v>
      </c>
      <c r="S19">
        <v>16</v>
      </c>
      <c r="T19">
        <v>47.679680368355299</v>
      </c>
      <c r="U19" t="s">
        <v>44</v>
      </c>
      <c r="V19">
        <v>0.102020754918176</v>
      </c>
      <c r="W19" t="s">
        <v>38</v>
      </c>
      <c r="X19">
        <f>Table2[[#This Row],[Production volumes]]*Table2[[#This Row],[Stock levels]]/100</f>
        <v>203.85</v>
      </c>
      <c r="Y19" t="s">
        <v>39</v>
      </c>
      <c r="Z19" t="str">
        <f>_xlfn.TEXTJOIN(" ,",FALSE,Table2[[#This Row],[Product Type]:[Routes]])</f>
        <v>cosmetics ,SKU17 ,81.462534369237 ,82 ,126 ,2629.39643484526 ,-748 ,Female ,45 ,17 ,85 ,9 ,Carrier C ,3.58541895823234 ,Supplier 1 ,Chennai ,7 ,453 ,16 ,47.6796803683553 ,Fail ,0.102020754918176 ,Air ,203.85 ,Route C</v>
      </c>
      <c r="AA19">
        <v>670.93439079241</v>
      </c>
      <c r="AB19" t="str">
        <f t="shared" si="0"/>
        <v>cosmeticsSKU1781.462534369237</v>
      </c>
    </row>
    <row r="20" spans="1:28" x14ac:dyDescent="0.25">
      <c r="A20" t="s">
        <v>22</v>
      </c>
      <c r="B20" t="s">
        <v>70</v>
      </c>
      <c r="C20">
        <v>36.4436277704609</v>
      </c>
      <c r="D20">
        <v>23</v>
      </c>
      <c r="E20">
        <v>620</v>
      </c>
      <c r="F20">
        <v>9364.6735050761708</v>
      </c>
      <c r="G20">
        <f>Table2[[#This Row],[Order Lead time]]*(1-Table2[[#This Row],[Stock levels]])</f>
        <v>-90</v>
      </c>
      <c r="H20" t="s">
        <v>36</v>
      </c>
      <c r="I20">
        <v>10</v>
      </c>
      <c r="J20">
        <v>10</v>
      </c>
      <c r="K20">
        <v>46</v>
      </c>
      <c r="L20">
        <v>8</v>
      </c>
      <c r="M20" t="s">
        <v>41</v>
      </c>
      <c r="N20">
        <v>4.3392247141107001</v>
      </c>
      <c r="O20" t="s">
        <v>59</v>
      </c>
      <c r="P20" t="s">
        <v>43</v>
      </c>
      <c r="Q20">
        <v>18</v>
      </c>
      <c r="R20">
        <v>374</v>
      </c>
      <c r="S20">
        <v>17</v>
      </c>
      <c r="T20">
        <v>27.107980854843898</v>
      </c>
      <c r="U20" t="s">
        <v>28</v>
      </c>
      <c r="V20">
        <v>2.2319391107292601</v>
      </c>
      <c r="W20" t="s">
        <v>54</v>
      </c>
      <c r="X20">
        <f>Table2[[#This Row],[Production volumes]]*Table2[[#This Row],[Stock levels]]/100</f>
        <v>37.4</v>
      </c>
      <c r="Y20" t="s">
        <v>46</v>
      </c>
      <c r="Z20" t="str">
        <f>_xlfn.TEXTJOIN(" ,",FALSE,Table2[[#This Row],[Product Type]:[Routes]])</f>
        <v>haircare ,SKU18 ,36.4436277704609 ,23 ,620 ,9364.67350507617 ,-90 ,Unknown ,10 ,10 ,46 ,8 ,Carrier C ,4.3392247141107 ,Supplier 2 ,Kolkata ,18 ,374 ,17 ,27.1079808548439 ,Pending ,2.23193911072926 ,Sea ,37.4 ,Route A</v>
      </c>
      <c r="AA20">
        <v>593.48025872065102</v>
      </c>
      <c r="AB20" t="str">
        <f t="shared" si="0"/>
        <v>haircareSKU1836.4436277704609</v>
      </c>
    </row>
    <row r="21" spans="1:28" x14ac:dyDescent="0.25">
      <c r="A21" t="s">
        <v>31</v>
      </c>
      <c r="B21" t="s">
        <v>71</v>
      </c>
      <c r="C21">
        <v>51.123870087964697</v>
      </c>
      <c r="D21">
        <v>100</v>
      </c>
      <c r="E21">
        <v>187</v>
      </c>
      <c r="F21">
        <v>2553.4955849912099</v>
      </c>
      <c r="G21">
        <f>Table2[[#This Row],[Order Lead time]]*(1-Table2[[#This Row],[Stock levels]])</f>
        <v>-517</v>
      </c>
      <c r="H21" t="s">
        <v>36</v>
      </c>
      <c r="I21">
        <v>48</v>
      </c>
      <c r="J21">
        <v>11</v>
      </c>
      <c r="K21">
        <v>94</v>
      </c>
      <c r="L21">
        <v>3</v>
      </c>
      <c r="M21" t="s">
        <v>34</v>
      </c>
      <c r="N21">
        <v>4.7426358828418698</v>
      </c>
      <c r="O21" t="s">
        <v>50</v>
      </c>
      <c r="P21" t="s">
        <v>60</v>
      </c>
      <c r="Q21">
        <v>20</v>
      </c>
      <c r="R21">
        <v>694</v>
      </c>
      <c r="S21">
        <v>16</v>
      </c>
      <c r="T21">
        <v>82.373320587990193</v>
      </c>
      <c r="U21" t="s">
        <v>44</v>
      </c>
      <c r="V21">
        <v>3.64645086541702</v>
      </c>
      <c r="W21" t="s">
        <v>29</v>
      </c>
      <c r="X21">
        <f>Table2[[#This Row],[Production volumes]]*Table2[[#This Row],[Stock levels]]/100</f>
        <v>333.12</v>
      </c>
      <c r="Y21" t="s">
        <v>39</v>
      </c>
      <c r="Z21" t="str">
        <f>_xlfn.TEXTJOIN(" ,",FALSE,Table2[[#This Row],[Product Type]:[Routes]])</f>
        <v>skincare ,SKU19 ,51.1238700879647 ,100 ,187 ,2553.49558499121 ,-517 ,Unknown ,48 ,11 ,94 ,3 ,Carrier A ,4.74263588284187 ,Supplier 4 ,Chennai ,20 ,694 ,16 ,82.3733205879902 ,Fail ,3.64645086541702 ,Road ,333.12 ,Route C</v>
      </c>
      <c r="AA21">
        <v>477.30763109090299</v>
      </c>
      <c r="AB21" t="str">
        <f t="shared" si="0"/>
        <v>skincareSKU1951.1238700879647</v>
      </c>
    </row>
    <row r="22" spans="1:28" x14ac:dyDescent="0.25">
      <c r="A22" t="s">
        <v>31</v>
      </c>
      <c r="B22" t="s">
        <v>72</v>
      </c>
      <c r="C22">
        <v>96.341072439963298</v>
      </c>
      <c r="D22">
        <v>22</v>
      </c>
      <c r="E22">
        <v>320</v>
      </c>
      <c r="F22">
        <v>8128.0276968511898</v>
      </c>
      <c r="G22">
        <f>Table2[[#This Row],[Order Lead time]]*(1-Table2[[#This Row],[Stock levels]])</f>
        <v>-312</v>
      </c>
      <c r="H22" t="s">
        <v>36</v>
      </c>
      <c r="I22">
        <v>27</v>
      </c>
      <c r="J22">
        <v>12</v>
      </c>
      <c r="K22">
        <v>68</v>
      </c>
      <c r="L22">
        <v>6</v>
      </c>
      <c r="M22" t="s">
        <v>34</v>
      </c>
      <c r="N22">
        <v>8.8783346509268402</v>
      </c>
      <c r="O22" t="s">
        <v>37</v>
      </c>
      <c r="P22" t="s">
        <v>60</v>
      </c>
      <c r="Q22">
        <v>29</v>
      </c>
      <c r="R22">
        <v>309</v>
      </c>
      <c r="S22">
        <v>6</v>
      </c>
      <c r="T22">
        <v>65.686259608488598</v>
      </c>
      <c r="U22" t="s">
        <v>62</v>
      </c>
      <c r="V22">
        <v>4.2314165735345304</v>
      </c>
      <c r="W22" t="s">
        <v>38</v>
      </c>
      <c r="X22">
        <f>Table2[[#This Row],[Production volumes]]*Table2[[#This Row],[Stock levels]]/100</f>
        <v>83.43</v>
      </c>
      <c r="Y22" t="s">
        <v>30</v>
      </c>
      <c r="Z22" t="str">
        <f>_xlfn.TEXTJOIN(" ,",FALSE,Table2[[#This Row],[Product Type]:[Routes]])</f>
        <v>skincare ,SKU20 ,96.3410724399633 ,22 ,320 ,8128.02769685119 ,-312 ,Unknown ,27 ,12 ,68 ,6 ,Carrier A ,8.87833465092684 ,Supplier 1 ,Chennai ,29 ,309 ,6 ,65.6862596084886 ,Pass ,4.23141657353453 ,Air ,83.43 ,Route B</v>
      </c>
      <c r="AA22">
        <v>493.871215316205</v>
      </c>
      <c r="AB22" t="str">
        <f t="shared" si="0"/>
        <v>skincareSKU2096.3410724399633</v>
      </c>
    </row>
    <row r="23" spans="1:28" x14ac:dyDescent="0.25">
      <c r="A23" t="s">
        <v>55</v>
      </c>
      <c r="B23" t="s">
        <v>73</v>
      </c>
      <c r="C23">
        <v>84.893868984950799</v>
      </c>
      <c r="D23">
        <v>60</v>
      </c>
      <c r="E23">
        <v>601</v>
      </c>
      <c r="F23">
        <v>7087.0526963574302</v>
      </c>
      <c r="G23">
        <f>Table2[[#This Row],[Order Lead time]]*(1-Table2[[#This Row],[Stock levels]])</f>
        <v>-1700</v>
      </c>
      <c r="H23" t="s">
        <v>36</v>
      </c>
      <c r="I23">
        <v>69</v>
      </c>
      <c r="J23">
        <v>25</v>
      </c>
      <c r="K23">
        <v>7</v>
      </c>
      <c r="L23">
        <v>6</v>
      </c>
      <c r="M23" t="s">
        <v>25</v>
      </c>
      <c r="N23">
        <v>6.0378837692182898</v>
      </c>
      <c r="O23" t="s">
        <v>42</v>
      </c>
      <c r="P23" t="s">
        <v>60</v>
      </c>
      <c r="Q23">
        <v>19</v>
      </c>
      <c r="R23">
        <v>791</v>
      </c>
      <c r="S23">
        <v>4</v>
      </c>
      <c r="T23">
        <v>61.735728954160898</v>
      </c>
      <c r="U23" t="s">
        <v>28</v>
      </c>
      <c r="V23">
        <v>1.8607567631014899E-2</v>
      </c>
      <c r="W23" t="s">
        <v>38</v>
      </c>
      <c r="X23">
        <f>Table2[[#This Row],[Production volumes]]*Table2[[#This Row],[Stock levels]]/100</f>
        <v>545.79</v>
      </c>
      <c r="Y23" t="s">
        <v>39</v>
      </c>
      <c r="Z23" t="str">
        <f>_xlfn.TEXTJOIN(" ,",FALSE,Table2[[#This Row],[Product Type]:[Routes]])</f>
        <v>cosmetics ,SKU21 ,84.8938689849508 ,60 ,601 ,7087.05269635743 ,-1700 ,Unknown ,69 ,25 ,7 ,6 ,Carrier B ,6.03788376921829 ,Supplier 5 ,Chennai ,19 ,791 ,4 ,61.7357289541609 ,Pending ,0.0186075676310149 ,Air ,545.79 ,Route C</v>
      </c>
      <c r="AA23">
        <v>523.36091472015801</v>
      </c>
      <c r="AB23" t="str">
        <f t="shared" si="0"/>
        <v>cosmeticsSKU2184.8938689849508</v>
      </c>
    </row>
    <row r="24" spans="1:28" x14ac:dyDescent="0.25">
      <c r="A24" t="s">
        <v>22</v>
      </c>
      <c r="B24" t="s">
        <v>74</v>
      </c>
      <c r="C24">
        <v>27.679780886501899</v>
      </c>
      <c r="D24">
        <v>55</v>
      </c>
      <c r="E24">
        <v>884</v>
      </c>
      <c r="F24">
        <v>2390.8078665561702</v>
      </c>
      <c r="G24">
        <f>Table2[[#This Row],[Order Lead time]]*(1-Table2[[#This Row],[Stock levels]])</f>
        <v>-70</v>
      </c>
      <c r="H24" t="s">
        <v>36</v>
      </c>
      <c r="I24">
        <v>71</v>
      </c>
      <c r="J24">
        <v>1</v>
      </c>
      <c r="K24">
        <v>63</v>
      </c>
      <c r="L24">
        <v>10</v>
      </c>
      <c r="M24" t="s">
        <v>34</v>
      </c>
      <c r="N24">
        <v>9.5676489209230393</v>
      </c>
      <c r="O24" t="s">
        <v>50</v>
      </c>
      <c r="P24" t="s">
        <v>43</v>
      </c>
      <c r="Q24">
        <v>22</v>
      </c>
      <c r="R24">
        <v>780</v>
      </c>
      <c r="S24">
        <v>28</v>
      </c>
      <c r="T24">
        <v>50.120839612977299</v>
      </c>
      <c r="U24" t="s">
        <v>44</v>
      </c>
      <c r="V24">
        <v>2.5912754732111098</v>
      </c>
      <c r="W24" t="s">
        <v>45</v>
      </c>
      <c r="X24">
        <f>Table2[[#This Row],[Production volumes]]*Table2[[#This Row],[Stock levels]]/100</f>
        <v>553.79999999999995</v>
      </c>
      <c r="Y24" t="s">
        <v>39</v>
      </c>
      <c r="Z24" t="str">
        <f>_xlfn.TEXTJOIN(" ,",FALSE,Table2[[#This Row],[Product Type]:[Routes]])</f>
        <v>haircare ,SKU22 ,27.6797808865019 ,55 ,884 ,2390.80786655617 ,-70 ,Unknown ,71 ,1 ,63 ,10 ,Carrier A ,9.56764892092304 ,Supplier 4 ,Kolkata ,22 ,780 ,28 ,50.1208396129773 ,Fail ,2.59127547321111 ,Rail ,553.8 ,Route C</v>
      </c>
      <c r="AA24">
        <v>205.57199582694699</v>
      </c>
      <c r="AB24" t="str">
        <f t="shared" si="0"/>
        <v>haircareSKU2227.6797808865019</v>
      </c>
    </row>
    <row r="25" spans="1:28" x14ac:dyDescent="0.25">
      <c r="A25" t="s">
        <v>55</v>
      </c>
      <c r="B25" t="s">
        <v>75</v>
      </c>
      <c r="C25">
        <v>4.3243411858641601</v>
      </c>
      <c r="D25">
        <v>30</v>
      </c>
      <c r="E25">
        <v>391</v>
      </c>
      <c r="F25">
        <v>8858.3675710114803</v>
      </c>
      <c r="G25">
        <f>Table2[[#This Row],[Order Lead time]]*(1-Table2[[#This Row],[Stock levels]])</f>
        <v>-415</v>
      </c>
      <c r="H25" t="s">
        <v>36</v>
      </c>
      <c r="I25">
        <v>84</v>
      </c>
      <c r="J25">
        <v>5</v>
      </c>
      <c r="K25">
        <v>29</v>
      </c>
      <c r="L25">
        <v>7</v>
      </c>
      <c r="M25" t="s">
        <v>34</v>
      </c>
      <c r="N25">
        <v>2.92485760114555</v>
      </c>
      <c r="O25" t="s">
        <v>42</v>
      </c>
      <c r="P25" t="s">
        <v>43</v>
      </c>
      <c r="Q25">
        <v>11</v>
      </c>
      <c r="R25">
        <v>568</v>
      </c>
      <c r="S25">
        <v>29</v>
      </c>
      <c r="T25">
        <v>98.6099572427038</v>
      </c>
      <c r="U25" t="s">
        <v>28</v>
      </c>
      <c r="V25">
        <v>1.3422915627227301</v>
      </c>
      <c r="W25" t="s">
        <v>45</v>
      </c>
      <c r="X25">
        <f>Table2[[#This Row],[Production volumes]]*Table2[[#This Row],[Stock levels]]/100</f>
        <v>477.12</v>
      </c>
      <c r="Y25" t="s">
        <v>46</v>
      </c>
      <c r="Z25" t="str">
        <f>_xlfn.TEXTJOIN(" ,",FALSE,Table2[[#This Row],[Product Type]:[Routes]])</f>
        <v>cosmetics ,SKU23 ,4.32434118586416 ,30 ,391 ,8858.36757101148 ,-415 ,Unknown ,84 ,5 ,29 ,7 ,Carrier A ,2.92485760114555 ,Supplier 5 ,Kolkata ,11 ,568 ,29 ,98.6099572427038 ,Pending ,1.34229156272273 ,Rail ,477.12 ,Route A</v>
      </c>
      <c r="AA25">
        <v>196.329446112412</v>
      </c>
      <c r="AB25" t="str">
        <f t="shared" si="0"/>
        <v>cosmeticsSKU234.32434118586416</v>
      </c>
    </row>
    <row r="26" spans="1:28" x14ac:dyDescent="0.25">
      <c r="A26" t="s">
        <v>22</v>
      </c>
      <c r="B26" t="s">
        <v>76</v>
      </c>
      <c r="C26">
        <v>4.1563083593111001</v>
      </c>
      <c r="D26">
        <v>32</v>
      </c>
      <c r="E26">
        <v>209</v>
      </c>
      <c r="F26">
        <v>9049.0778609398894</v>
      </c>
      <c r="G26">
        <f>Table2[[#This Row],[Order Lead time]]*(1-Table2[[#This Row],[Stock levels]])</f>
        <v>-78</v>
      </c>
      <c r="H26" t="s">
        <v>53</v>
      </c>
      <c r="I26">
        <v>4</v>
      </c>
      <c r="J26">
        <v>26</v>
      </c>
      <c r="K26">
        <v>2</v>
      </c>
      <c r="L26">
        <v>8</v>
      </c>
      <c r="M26" t="s">
        <v>41</v>
      </c>
      <c r="N26">
        <v>9.7412916892843597</v>
      </c>
      <c r="O26" t="s">
        <v>59</v>
      </c>
      <c r="P26" t="s">
        <v>51</v>
      </c>
      <c r="Q26">
        <v>28</v>
      </c>
      <c r="R26">
        <v>447</v>
      </c>
      <c r="S26">
        <v>3</v>
      </c>
      <c r="T26">
        <v>40.382359702924802</v>
      </c>
      <c r="U26" t="s">
        <v>28</v>
      </c>
      <c r="V26">
        <v>3.69131029262872</v>
      </c>
      <c r="W26" t="s">
        <v>38</v>
      </c>
      <c r="X26">
        <f>Table2[[#This Row],[Production volumes]]*Table2[[#This Row],[Stock levels]]/100</f>
        <v>17.88</v>
      </c>
      <c r="Y26" t="s">
        <v>46</v>
      </c>
      <c r="Z26" t="str">
        <f>_xlfn.TEXTJOIN(" ,",FALSE,Table2[[#This Row],[Product Type]:[Routes]])</f>
        <v>haircare ,SKU24 ,4.1563083593111 ,32 ,209 ,9049.07786093989 ,-78 ,Male ,4 ,26 ,2 ,8 ,Carrier C ,9.74129168928436 ,Supplier 2 ,Bangalore ,28 ,447 ,3 ,40.3823597029248 ,Pending ,3.69131029262872 ,Air ,17.88 ,Route A</v>
      </c>
      <c r="AA26">
        <v>758.72477260293795</v>
      </c>
      <c r="AB26" t="str">
        <f t="shared" si="0"/>
        <v>haircareSKU244.1563083593111</v>
      </c>
    </row>
    <row r="27" spans="1:28" x14ac:dyDescent="0.25">
      <c r="A27" t="s">
        <v>22</v>
      </c>
      <c r="B27" t="s">
        <v>77</v>
      </c>
      <c r="C27">
        <v>39.629343985092603</v>
      </c>
      <c r="D27">
        <v>73</v>
      </c>
      <c r="E27">
        <v>142</v>
      </c>
      <c r="F27">
        <v>2174.7770543506499</v>
      </c>
      <c r="G27">
        <f>Table2[[#This Row],[Order Lead time]]*(1-Table2[[#This Row],[Stock levels]])</f>
        <v>-891</v>
      </c>
      <c r="H27" t="s">
        <v>53</v>
      </c>
      <c r="I27">
        <v>82</v>
      </c>
      <c r="J27">
        <v>11</v>
      </c>
      <c r="K27">
        <v>52</v>
      </c>
      <c r="L27">
        <v>3</v>
      </c>
      <c r="M27" t="s">
        <v>41</v>
      </c>
      <c r="N27">
        <v>2.2310736812817198</v>
      </c>
      <c r="O27" t="s">
        <v>50</v>
      </c>
      <c r="P27" t="s">
        <v>43</v>
      </c>
      <c r="Q27">
        <v>19</v>
      </c>
      <c r="R27">
        <v>934</v>
      </c>
      <c r="S27">
        <v>23</v>
      </c>
      <c r="T27">
        <v>78.280383118415301</v>
      </c>
      <c r="U27" t="s">
        <v>28</v>
      </c>
      <c r="V27">
        <v>3.79723121711418</v>
      </c>
      <c r="W27" t="s">
        <v>29</v>
      </c>
      <c r="X27">
        <f>Table2[[#This Row],[Production volumes]]*Table2[[#This Row],[Stock levels]]/100</f>
        <v>765.88</v>
      </c>
      <c r="Y27" t="s">
        <v>30</v>
      </c>
      <c r="Z27" t="str">
        <f>_xlfn.TEXTJOIN(" ,",FALSE,Table2[[#This Row],[Product Type]:[Routes]])</f>
        <v>haircare ,SKU25 ,39.6293439850926 ,73 ,142 ,2174.77705435065 ,-891 ,Male ,82 ,11 ,52 ,3 ,Carrier C ,2.23107368128172 ,Supplier 4 ,Kolkata ,19 ,934 ,23 ,78.2803831184153 ,Pending ,3.79723121711418 ,Road ,765.88 ,Route B</v>
      </c>
      <c r="AA27">
        <v>458.53594573920901</v>
      </c>
      <c r="AB27" t="str">
        <f t="shared" si="0"/>
        <v>haircareSKU2539.6293439850926</v>
      </c>
    </row>
    <row r="28" spans="1:28" x14ac:dyDescent="0.25">
      <c r="A28" t="s">
        <v>22</v>
      </c>
      <c r="B28" t="s">
        <v>78</v>
      </c>
      <c r="C28">
        <v>97.446946617892806</v>
      </c>
      <c r="D28">
        <v>9</v>
      </c>
      <c r="E28">
        <v>353</v>
      </c>
      <c r="F28">
        <v>3716.49332589403</v>
      </c>
      <c r="G28">
        <f>Table2[[#This Row],[Order Lead time]]*(1-Table2[[#This Row],[Stock levels]])</f>
        <v>-928</v>
      </c>
      <c r="H28" t="s">
        <v>53</v>
      </c>
      <c r="I28">
        <v>59</v>
      </c>
      <c r="J28">
        <v>16</v>
      </c>
      <c r="K28">
        <v>48</v>
      </c>
      <c r="L28">
        <v>4</v>
      </c>
      <c r="M28" t="s">
        <v>25</v>
      </c>
      <c r="N28">
        <v>6.5075486210785503</v>
      </c>
      <c r="O28" t="s">
        <v>59</v>
      </c>
      <c r="P28" t="s">
        <v>51</v>
      </c>
      <c r="Q28">
        <v>26</v>
      </c>
      <c r="R28">
        <v>171</v>
      </c>
      <c r="S28">
        <v>4</v>
      </c>
      <c r="T28">
        <v>15.972229757181699</v>
      </c>
      <c r="U28" t="s">
        <v>62</v>
      </c>
      <c r="V28">
        <v>2.1193197367249201</v>
      </c>
      <c r="W28" t="s">
        <v>45</v>
      </c>
      <c r="X28">
        <f>Table2[[#This Row],[Production volumes]]*Table2[[#This Row],[Stock levels]]/100</f>
        <v>100.89</v>
      </c>
      <c r="Y28" t="s">
        <v>46</v>
      </c>
      <c r="Z28" t="str">
        <f>_xlfn.TEXTJOIN(" ,",FALSE,Table2[[#This Row],[Product Type]:[Routes]])</f>
        <v>haircare ,SKU26 ,97.4469466178928 ,9 ,353 ,3716.49332589403 ,-928 ,Male ,59 ,16 ,48 ,4 ,Carrier B ,6.50754862107855 ,Supplier 2 ,Bangalore ,26 ,171 ,4 ,15.9722297571817 ,Pass ,2.11931973672492 ,Rail ,100.89 ,Route A</v>
      </c>
      <c r="AA28">
        <v>617.86691645837698</v>
      </c>
      <c r="AB28" t="str">
        <f t="shared" si="0"/>
        <v>haircareSKU2697.4469466178928</v>
      </c>
    </row>
    <row r="29" spans="1:28" x14ac:dyDescent="0.25">
      <c r="A29" t="s">
        <v>55</v>
      </c>
      <c r="B29" t="s">
        <v>79</v>
      </c>
      <c r="C29">
        <v>92.557360812401996</v>
      </c>
      <c r="D29">
        <v>42</v>
      </c>
      <c r="E29">
        <v>352</v>
      </c>
      <c r="F29">
        <v>2686.4572235759802</v>
      </c>
      <c r="G29">
        <f>Table2[[#This Row],[Order Lead time]]*(1-Table2[[#This Row],[Stock levels]])</f>
        <v>-414</v>
      </c>
      <c r="H29" t="s">
        <v>36</v>
      </c>
      <c r="I29">
        <v>47</v>
      </c>
      <c r="J29">
        <v>9</v>
      </c>
      <c r="K29">
        <v>62</v>
      </c>
      <c r="L29">
        <v>8</v>
      </c>
      <c r="M29" t="s">
        <v>41</v>
      </c>
      <c r="N29">
        <v>7.4067509529980704</v>
      </c>
      <c r="O29" t="s">
        <v>42</v>
      </c>
      <c r="P29" t="s">
        <v>27</v>
      </c>
      <c r="Q29">
        <v>25</v>
      </c>
      <c r="R29">
        <v>291</v>
      </c>
      <c r="S29">
        <v>4</v>
      </c>
      <c r="T29">
        <v>10.5282450700421</v>
      </c>
      <c r="U29" t="s">
        <v>44</v>
      </c>
      <c r="V29">
        <v>2.8646678378833701</v>
      </c>
      <c r="W29" t="s">
        <v>54</v>
      </c>
      <c r="X29">
        <f>Table2[[#This Row],[Production volumes]]*Table2[[#This Row],[Stock levels]]/100</f>
        <v>136.77000000000001</v>
      </c>
      <c r="Y29" t="s">
        <v>30</v>
      </c>
      <c r="Z29" t="str">
        <f>_xlfn.TEXTJOIN(" ,",FALSE,Table2[[#This Row],[Product Type]:[Routes]])</f>
        <v>cosmetics ,SKU27 ,92.557360812402 ,42 ,352 ,2686.45722357598 ,-414 ,Unknown ,47 ,9 ,62 ,8 ,Carrier C ,7.40675095299807 ,Supplier 5 ,Mumbai ,25 ,291 ,4 ,10.5282450700421 ,Fail ,2.86466783788337 ,Sea ,136.77 ,Route B</v>
      </c>
      <c r="AA29">
        <v>762.45918215568304</v>
      </c>
      <c r="AB29" t="str">
        <f t="shared" si="0"/>
        <v>cosmeticsSKU2792.557360812402</v>
      </c>
    </row>
    <row r="30" spans="1:28" x14ac:dyDescent="0.25">
      <c r="A30" t="s">
        <v>55</v>
      </c>
      <c r="B30" t="s">
        <v>80</v>
      </c>
      <c r="C30">
        <v>2.3972747055971402</v>
      </c>
      <c r="D30">
        <v>12</v>
      </c>
      <c r="E30">
        <v>394</v>
      </c>
      <c r="F30">
        <v>6117.3246150839896</v>
      </c>
      <c r="G30">
        <f>Table2[[#This Row],[Order Lead time]]*(1-Table2[[#This Row],[Stock levels]])</f>
        <v>-705</v>
      </c>
      <c r="H30" t="s">
        <v>33</v>
      </c>
      <c r="I30">
        <v>48</v>
      </c>
      <c r="J30">
        <v>15</v>
      </c>
      <c r="K30">
        <v>24</v>
      </c>
      <c r="L30">
        <v>4</v>
      </c>
      <c r="M30" t="s">
        <v>25</v>
      </c>
      <c r="N30">
        <v>9.8981405080692202</v>
      </c>
      <c r="O30" t="s">
        <v>37</v>
      </c>
      <c r="P30" t="s">
        <v>27</v>
      </c>
      <c r="Q30">
        <v>13</v>
      </c>
      <c r="R30">
        <v>171</v>
      </c>
      <c r="S30">
        <v>7</v>
      </c>
      <c r="T30">
        <v>59.429381810691503</v>
      </c>
      <c r="U30" t="s">
        <v>44</v>
      </c>
      <c r="V30">
        <v>0.81575707929567198</v>
      </c>
      <c r="W30" t="s">
        <v>38</v>
      </c>
      <c r="X30">
        <f>Table2[[#This Row],[Production volumes]]*Table2[[#This Row],[Stock levels]]/100</f>
        <v>82.08</v>
      </c>
      <c r="Y30" t="s">
        <v>46</v>
      </c>
      <c r="Z30" t="str">
        <f>_xlfn.TEXTJOIN(" ,",FALSE,Table2[[#This Row],[Product Type]:[Routes]])</f>
        <v>cosmetics ,SKU28 ,2.39727470559714 ,12 ,394 ,6117.32461508399 ,-705 ,Female ,48 ,15 ,24 ,4 ,Carrier B ,9.89814050806922 ,Supplier 1 ,Mumbai ,13 ,171 ,7 ,59.4293818106915 ,Fail ,0.815757079295672 ,Air ,82.08 ,Route A</v>
      </c>
      <c r="AA30">
        <v>123.437027511827</v>
      </c>
      <c r="AB30" t="str">
        <f t="shared" si="0"/>
        <v>cosmeticsSKU282.39727470559714</v>
      </c>
    </row>
    <row r="31" spans="1:28" x14ac:dyDescent="0.25">
      <c r="A31" t="s">
        <v>55</v>
      </c>
      <c r="B31" t="s">
        <v>81</v>
      </c>
      <c r="C31">
        <v>63.447559185207297</v>
      </c>
      <c r="D31">
        <v>3</v>
      </c>
      <c r="E31">
        <v>253</v>
      </c>
      <c r="F31">
        <v>8318.9031946171708</v>
      </c>
      <c r="G31">
        <f>Table2[[#This Row],[Order Lead time]]*(1-Table2[[#This Row],[Stock levels]])</f>
        <v>-220</v>
      </c>
      <c r="H31" t="s">
        <v>33</v>
      </c>
      <c r="I31">
        <v>45</v>
      </c>
      <c r="J31">
        <v>5</v>
      </c>
      <c r="K31">
        <v>67</v>
      </c>
      <c r="L31">
        <v>7</v>
      </c>
      <c r="M31" t="s">
        <v>25</v>
      </c>
      <c r="N31">
        <v>8.1009731453970293</v>
      </c>
      <c r="O31" t="s">
        <v>37</v>
      </c>
      <c r="P31" t="s">
        <v>43</v>
      </c>
      <c r="Q31">
        <v>16</v>
      </c>
      <c r="R31">
        <v>329</v>
      </c>
      <c r="S31">
        <v>7</v>
      </c>
      <c r="T31">
        <v>39.292875586065698</v>
      </c>
      <c r="U31" t="s">
        <v>62</v>
      </c>
      <c r="V31">
        <v>3.8780989365884802</v>
      </c>
      <c r="W31" t="s">
        <v>29</v>
      </c>
      <c r="X31">
        <f>Table2[[#This Row],[Production volumes]]*Table2[[#This Row],[Stock levels]]/100</f>
        <v>148.05000000000001</v>
      </c>
      <c r="Y31" t="s">
        <v>30</v>
      </c>
      <c r="Z31" t="str">
        <f>_xlfn.TEXTJOIN(" ,",FALSE,Table2[[#This Row],[Product Type]:[Routes]])</f>
        <v>cosmetics ,SKU29 ,63.4475591852073 ,3 ,253 ,8318.90319461717 ,-220 ,Female ,45 ,5 ,67 ,7 ,Carrier B ,8.10097314539703 ,Supplier 1 ,Kolkata ,16 ,329 ,7 ,39.2928755860657 ,Pass ,3.87809893658848 ,Road ,148.05 ,Route B</v>
      </c>
      <c r="AA31">
        <v>764.93537594070801</v>
      </c>
      <c r="AB31" t="str">
        <f t="shared" si="0"/>
        <v>cosmeticsSKU2963.4475591852073</v>
      </c>
    </row>
    <row r="32" spans="1:28" x14ac:dyDescent="0.25">
      <c r="A32" t="s">
        <v>22</v>
      </c>
      <c r="B32" t="s">
        <v>82</v>
      </c>
      <c r="C32">
        <v>8.0228592105263896</v>
      </c>
      <c r="D32">
        <v>10</v>
      </c>
      <c r="E32">
        <v>327</v>
      </c>
      <c r="F32">
        <v>2766.3423668660798</v>
      </c>
      <c r="G32">
        <f>Table2[[#This Row],[Order Lead time]]*(1-Table2[[#This Row],[Stock levels]])</f>
        <v>-1534</v>
      </c>
      <c r="H32" t="s">
        <v>53</v>
      </c>
      <c r="I32">
        <v>60</v>
      </c>
      <c r="J32">
        <v>26</v>
      </c>
      <c r="K32">
        <v>35</v>
      </c>
      <c r="L32">
        <v>7</v>
      </c>
      <c r="M32" t="s">
        <v>25</v>
      </c>
      <c r="N32">
        <v>8.9545283153180097</v>
      </c>
      <c r="O32" t="s">
        <v>50</v>
      </c>
      <c r="P32" t="s">
        <v>43</v>
      </c>
      <c r="Q32">
        <v>27</v>
      </c>
      <c r="R32">
        <v>806</v>
      </c>
      <c r="S32">
        <v>30</v>
      </c>
      <c r="T32">
        <v>51.634893400109299</v>
      </c>
      <c r="U32" t="s">
        <v>28</v>
      </c>
      <c r="V32">
        <v>0.96539470535239302</v>
      </c>
      <c r="W32" t="s">
        <v>29</v>
      </c>
      <c r="X32">
        <f>Table2[[#This Row],[Production volumes]]*Table2[[#This Row],[Stock levels]]/100</f>
        <v>483.6</v>
      </c>
      <c r="Y32" t="s">
        <v>39</v>
      </c>
      <c r="Z32" t="str">
        <f>_xlfn.TEXTJOIN(" ,",FALSE,Table2[[#This Row],[Product Type]:[Routes]])</f>
        <v>haircare ,SKU30 ,8.02285921052639 ,10 ,327 ,2766.34236686608 ,-1534 ,Male ,60 ,26 ,35 ,7 ,Carrier B ,8.95452831531801 ,Supplier 4 ,Kolkata ,27 ,806 ,30 ,51.6348934001093 ,Pending ,0.965394705352393 ,Road ,483.6 ,Route C</v>
      </c>
      <c r="AA32">
        <v>880.08098824716103</v>
      </c>
      <c r="AB32" t="str">
        <f t="shared" si="0"/>
        <v>haircareSKU308.02285921052639</v>
      </c>
    </row>
    <row r="33" spans="1:28" x14ac:dyDescent="0.25">
      <c r="A33" t="s">
        <v>31</v>
      </c>
      <c r="B33" t="s">
        <v>83</v>
      </c>
      <c r="C33">
        <v>50.847393051718697</v>
      </c>
      <c r="D33">
        <v>28</v>
      </c>
      <c r="E33">
        <v>168</v>
      </c>
      <c r="F33">
        <v>9655.1351027193905</v>
      </c>
      <c r="G33">
        <f>Table2[[#This Row],[Order Lead time]]*(1-Table2[[#This Row],[Stock levels]])</f>
        <v>-85</v>
      </c>
      <c r="H33" t="s">
        <v>53</v>
      </c>
      <c r="I33">
        <v>6</v>
      </c>
      <c r="J33">
        <v>17</v>
      </c>
      <c r="K33">
        <v>44</v>
      </c>
      <c r="L33">
        <v>4</v>
      </c>
      <c r="M33" t="s">
        <v>25</v>
      </c>
      <c r="N33">
        <v>2.6796609649813998</v>
      </c>
      <c r="O33" t="s">
        <v>26</v>
      </c>
      <c r="P33" t="s">
        <v>60</v>
      </c>
      <c r="Q33">
        <v>24</v>
      </c>
      <c r="R33">
        <v>461</v>
      </c>
      <c r="S33">
        <v>8</v>
      </c>
      <c r="T33">
        <v>60.251145661598002</v>
      </c>
      <c r="U33" t="s">
        <v>28</v>
      </c>
      <c r="V33">
        <v>2.9890000066550702</v>
      </c>
      <c r="W33" t="s">
        <v>45</v>
      </c>
      <c r="X33">
        <f>Table2[[#This Row],[Production volumes]]*Table2[[#This Row],[Stock levels]]/100</f>
        <v>27.66</v>
      </c>
      <c r="Y33" t="s">
        <v>39</v>
      </c>
      <c r="Z33" t="str">
        <f>_xlfn.TEXTJOIN(" ,",FALSE,Table2[[#This Row],[Product Type]:[Routes]])</f>
        <v>skincare ,SKU31 ,50.8473930517187 ,28 ,168 ,9655.13510271939 ,-85 ,Male ,6 ,17 ,44 ,4 ,Carrier B ,2.6796609649814 ,Supplier 3 ,Chennai ,24 ,461 ,8 ,60.251145661598 ,Pending ,2.98900000665507 ,Rail ,27.66 ,Route C</v>
      </c>
      <c r="AA33">
        <v>609.379206618426</v>
      </c>
      <c r="AB33" t="str">
        <f t="shared" si="0"/>
        <v>skincareSKU3150.8473930517187</v>
      </c>
    </row>
    <row r="34" spans="1:28" x14ac:dyDescent="0.25">
      <c r="A34" t="s">
        <v>31</v>
      </c>
      <c r="B34" t="s">
        <v>84</v>
      </c>
      <c r="C34">
        <v>79.209936015656695</v>
      </c>
      <c r="D34">
        <v>43</v>
      </c>
      <c r="E34">
        <v>781</v>
      </c>
      <c r="F34">
        <v>9571.5504873278096</v>
      </c>
      <c r="G34">
        <f>Table2[[#This Row],[Order Lead time]]*(1-Table2[[#This Row],[Stock levels]])</f>
        <v>-1144</v>
      </c>
      <c r="H34" t="s">
        <v>36</v>
      </c>
      <c r="I34">
        <v>89</v>
      </c>
      <c r="J34">
        <v>13</v>
      </c>
      <c r="K34">
        <v>64</v>
      </c>
      <c r="L34">
        <v>4</v>
      </c>
      <c r="M34" t="s">
        <v>41</v>
      </c>
      <c r="N34">
        <v>6.5991049012385803</v>
      </c>
      <c r="O34" t="s">
        <v>26</v>
      </c>
      <c r="P34" t="s">
        <v>43</v>
      </c>
      <c r="Q34">
        <v>30</v>
      </c>
      <c r="R34">
        <v>737</v>
      </c>
      <c r="S34">
        <v>7</v>
      </c>
      <c r="T34">
        <v>29.6924671537497</v>
      </c>
      <c r="U34" t="s">
        <v>62</v>
      </c>
      <c r="V34">
        <v>1.94603611938611</v>
      </c>
      <c r="W34" t="s">
        <v>29</v>
      </c>
      <c r="X34">
        <f>Table2[[#This Row],[Production volumes]]*Table2[[#This Row],[Stock levels]]/100</f>
        <v>655.93</v>
      </c>
      <c r="Y34" t="s">
        <v>46</v>
      </c>
      <c r="Z34" t="str">
        <f>_xlfn.TEXTJOIN(" ,",FALSE,Table2[[#This Row],[Product Type]:[Routes]])</f>
        <v>skincare ,SKU32 ,79.2099360156567 ,43 ,781 ,9571.55048732781 ,-1144 ,Unknown ,89 ,13 ,64 ,4 ,Carrier C ,6.59910490123858 ,Supplier 3 ,Kolkata ,30 ,737 ,7 ,29.6924671537497 ,Pass ,1.94603611938611 ,Road ,655.93 ,Route A</v>
      </c>
      <c r="AA34">
        <v>761.17390951487698</v>
      </c>
      <c r="AB34" t="str">
        <f t="shared" ref="AB34:AB65" si="1">A34&amp;B34&amp;C34</f>
        <v>skincareSKU3279.2099360156567</v>
      </c>
    </row>
    <row r="35" spans="1:28" x14ac:dyDescent="0.25">
      <c r="A35" t="s">
        <v>55</v>
      </c>
      <c r="B35" t="s">
        <v>85</v>
      </c>
      <c r="C35">
        <v>64.795435000155607</v>
      </c>
      <c r="D35">
        <v>63</v>
      </c>
      <c r="E35">
        <v>616</v>
      </c>
      <c r="F35">
        <v>5149.9983504080301</v>
      </c>
      <c r="G35">
        <f>Table2[[#This Row],[Order Lead time]]*(1-Table2[[#This Row],[Stock levels]])</f>
        <v>-51</v>
      </c>
      <c r="H35" t="s">
        <v>24</v>
      </c>
      <c r="I35">
        <v>4</v>
      </c>
      <c r="J35">
        <v>17</v>
      </c>
      <c r="K35">
        <v>95</v>
      </c>
      <c r="L35">
        <v>9</v>
      </c>
      <c r="M35" t="s">
        <v>41</v>
      </c>
      <c r="N35">
        <v>4.85827050343664</v>
      </c>
      <c r="O35" t="s">
        <v>42</v>
      </c>
      <c r="P35" t="s">
        <v>60</v>
      </c>
      <c r="Q35">
        <v>1</v>
      </c>
      <c r="R35">
        <v>251</v>
      </c>
      <c r="S35">
        <v>23</v>
      </c>
      <c r="T35">
        <v>23.853427512896101</v>
      </c>
      <c r="U35" t="s">
        <v>44</v>
      </c>
      <c r="V35">
        <v>3.54104601225092</v>
      </c>
      <c r="W35" t="s">
        <v>54</v>
      </c>
      <c r="X35">
        <f>Table2[[#This Row],[Production volumes]]*Table2[[#This Row],[Stock levels]]/100</f>
        <v>10.039999999999999</v>
      </c>
      <c r="Y35" t="s">
        <v>46</v>
      </c>
      <c r="Z35" t="str">
        <f>_xlfn.TEXTJOIN(" ,",FALSE,Table2[[#This Row],[Product Type]:[Routes]])</f>
        <v>cosmetics ,SKU33 ,64.7954350001556 ,63 ,616 ,5149.99835040803 ,-51 ,Non-binary ,4 ,17 ,95 ,9 ,Carrier C ,4.85827050343664 ,Supplier 5 ,Chennai ,1 ,251 ,23 ,23.8534275128961 ,Fail ,3.54104601225092 ,Sea ,10.04 ,Route A</v>
      </c>
      <c r="AA35">
        <v>371.25529551987103</v>
      </c>
      <c r="AB35" t="str">
        <f t="shared" si="1"/>
        <v>cosmeticsSKU3364.7954350001556</v>
      </c>
    </row>
    <row r="36" spans="1:28" x14ac:dyDescent="0.25">
      <c r="A36" t="s">
        <v>31</v>
      </c>
      <c r="B36" t="s">
        <v>86</v>
      </c>
      <c r="C36">
        <v>37.467592329842397</v>
      </c>
      <c r="D36">
        <v>96</v>
      </c>
      <c r="E36">
        <v>602</v>
      </c>
      <c r="F36">
        <v>9061.7108955077201</v>
      </c>
      <c r="G36">
        <f>Table2[[#This Row],[Order Lead time]]*(1-Table2[[#This Row],[Stock levels]])</f>
        <v>0</v>
      </c>
      <c r="H36" t="s">
        <v>36</v>
      </c>
      <c r="I36">
        <v>1</v>
      </c>
      <c r="J36">
        <v>26</v>
      </c>
      <c r="K36">
        <v>21</v>
      </c>
      <c r="L36">
        <v>7</v>
      </c>
      <c r="M36" t="s">
        <v>34</v>
      </c>
      <c r="N36">
        <v>1.0194875708221101</v>
      </c>
      <c r="O36" t="s">
        <v>37</v>
      </c>
      <c r="P36" t="s">
        <v>60</v>
      </c>
      <c r="Q36">
        <v>4</v>
      </c>
      <c r="R36">
        <v>452</v>
      </c>
      <c r="S36">
        <v>10</v>
      </c>
      <c r="T36">
        <v>10.754272815029299</v>
      </c>
      <c r="U36" t="s">
        <v>62</v>
      </c>
      <c r="V36">
        <v>0.64660455937205397</v>
      </c>
      <c r="W36" t="s">
        <v>29</v>
      </c>
      <c r="X36">
        <f>Table2[[#This Row],[Production volumes]]*Table2[[#This Row],[Stock levels]]/100</f>
        <v>4.5199999999999996</v>
      </c>
      <c r="Y36" t="s">
        <v>30</v>
      </c>
      <c r="Z36" t="str">
        <f>_xlfn.TEXTJOIN(" ,",FALSE,Table2[[#This Row],[Product Type]:[Routes]])</f>
        <v>skincare ,SKU34 ,37.4675923298424 ,96 ,602 ,9061.71089550772 ,0 ,Unknown ,1 ,26 ,21 ,7 ,Carrier A ,1.01948757082211 ,Supplier 1 ,Chennai ,4 ,452 ,10 ,10.7542728150293 ,Pass ,0.646604559372054 ,Road ,4.52 ,Route B</v>
      </c>
      <c r="AA36">
        <v>510.35800043352299</v>
      </c>
      <c r="AB36" t="str">
        <f t="shared" si="1"/>
        <v>skincareSKU3437.4675923298424</v>
      </c>
    </row>
    <row r="37" spans="1:28" x14ac:dyDescent="0.25">
      <c r="A37" t="s">
        <v>55</v>
      </c>
      <c r="B37" t="s">
        <v>87</v>
      </c>
      <c r="C37">
        <v>84.957786816350406</v>
      </c>
      <c r="D37">
        <v>11</v>
      </c>
      <c r="E37">
        <v>449</v>
      </c>
      <c r="F37">
        <v>6541.3293448024597</v>
      </c>
      <c r="G37">
        <f>Table2[[#This Row],[Order Lead time]]*(1-Table2[[#This Row],[Stock levels]])</f>
        <v>-1107</v>
      </c>
      <c r="H37" t="s">
        <v>33</v>
      </c>
      <c r="I37">
        <v>42</v>
      </c>
      <c r="J37">
        <v>27</v>
      </c>
      <c r="K37">
        <v>85</v>
      </c>
      <c r="L37">
        <v>8</v>
      </c>
      <c r="M37" t="s">
        <v>41</v>
      </c>
      <c r="N37">
        <v>5.2881899903273997</v>
      </c>
      <c r="O37" t="s">
        <v>37</v>
      </c>
      <c r="P37" t="s">
        <v>48</v>
      </c>
      <c r="Q37">
        <v>3</v>
      </c>
      <c r="R37">
        <v>367</v>
      </c>
      <c r="S37">
        <v>2</v>
      </c>
      <c r="T37">
        <v>58.004787044743701</v>
      </c>
      <c r="U37" t="s">
        <v>62</v>
      </c>
      <c r="V37">
        <v>0.54115409806058101</v>
      </c>
      <c r="W37" t="s">
        <v>54</v>
      </c>
      <c r="X37">
        <f>Table2[[#This Row],[Production volumes]]*Table2[[#This Row],[Stock levels]]/100</f>
        <v>154.13999999999999</v>
      </c>
      <c r="Y37" t="s">
        <v>39</v>
      </c>
      <c r="Z37" t="str">
        <f>_xlfn.TEXTJOIN(" ,",FALSE,Table2[[#This Row],[Product Type]:[Routes]])</f>
        <v>cosmetics ,SKU35 ,84.9577868163504 ,11 ,449 ,6541.32934480246 ,-1107 ,Female ,42 ,27 ,85 ,8 ,Carrier C ,5.2881899903274 ,Supplier 1 ,Delhi ,3 ,367 ,2 ,58.0047870447437 ,Pass ,0.541154098060581 ,Sea ,154.14 ,Route C</v>
      </c>
      <c r="AA37">
        <v>553.42047123035502</v>
      </c>
      <c r="AB37" t="str">
        <f t="shared" si="1"/>
        <v>cosmeticsSKU3584.9577868163504</v>
      </c>
    </row>
    <row r="38" spans="1:28" x14ac:dyDescent="0.25">
      <c r="A38" t="s">
        <v>31</v>
      </c>
      <c r="B38" t="s">
        <v>88</v>
      </c>
      <c r="C38">
        <v>9.81300257875405</v>
      </c>
      <c r="D38">
        <v>34</v>
      </c>
      <c r="E38">
        <v>963</v>
      </c>
      <c r="F38">
        <v>7573.4024578487297</v>
      </c>
      <c r="G38">
        <f>Table2[[#This Row],[Order Lead time]]*(1-Table2[[#This Row],[Stock levels]])</f>
        <v>-391</v>
      </c>
      <c r="H38" t="s">
        <v>33</v>
      </c>
      <c r="I38">
        <v>18</v>
      </c>
      <c r="J38">
        <v>23</v>
      </c>
      <c r="K38">
        <v>28</v>
      </c>
      <c r="L38">
        <v>3</v>
      </c>
      <c r="M38" t="s">
        <v>25</v>
      </c>
      <c r="N38">
        <v>2.1079512671590801</v>
      </c>
      <c r="O38" t="s">
        <v>59</v>
      </c>
      <c r="P38" t="s">
        <v>48</v>
      </c>
      <c r="Q38">
        <v>26</v>
      </c>
      <c r="R38">
        <v>671</v>
      </c>
      <c r="S38">
        <v>19</v>
      </c>
      <c r="T38">
        <v>45.531364237162101</v>
      </c>
      <c r="U38" t="s">
        <v>44</v>
      </c>
      <c r="V38">
        <v>3.8055333792433501</v>
      </c>
      <c r="W38" t="s">
        <v>38</v>
      </c>
      <c r="X38">
        <f>Table2[[#This Row],[Production volumes]]*Table2[[#This Row],[Stock levels]]/100</f>
        <v>120.78</v>
      </c>
      <c r="Y38" t="s">
        <v>39</v>
      </c>
      <c r="Z38" t="str">
        <f>_xlfn.TEXTJOIN(" ,",FALSE,Table2[[#This Row],[Product Type]:[Routes]])</f>
        <v>skincare ,SKU36 ,9.81300257875405 ,34 ,963 ,7573.40245784873 ,-391 ,Female ,18 ,23 ,28 ,3 ,Carrier B ,2.10795126715908 ,Supplier 2 ,Delhi ,26 ,671 ,19 ,45.5313642371621 ,Fail ,3.80553337924335 ,Air ,120.78 ,Route C</v>
      </c>
      <c r="AA38">
        <v>403.80897424817999</v>
      </c>
      <c r="AB38" t="str">
        <f t="shared" si="1"/>
        <v>skincareSKU369.81300257875405</v>
      </c>
    </row>
    <row r="39" spans="1:28" x14ac:dyDescent="0.25">
      <c r="A39" t="s">
        <v>31</v>
      </c>
      <c r="B39" t="s">
        <v>89</v>
      </c>
      <c r="C39">
        <v>23.3998447526143</v>
      </c>
      <c r="D39">
        <v>5</v>
      </c>
      <c r="E39">
        <v>963</v>
      </c>
      <c r="F39">
        <v>2438.3399304700201</v>
      </c>
      <c r="G39">
        <f>Table2[[#This Row],[Order Lead time]]*(1-Table2[[#This Row],[Stock levels]])</f>
        <v>-192</v>
      </c>
      <c r="H39" t="s">
        <v>33</v>
      </c>
      <c r="I39">
        <v>25</v>
      </c>
      <c r="J39">
        <v>8</v>
      </c>
      <c r="K39">
        <v>21</v>
      </c>
      <c r="L39">
        <v>9</v>
      </c>
      <c r="M39" t="s">
        <v>34</v>
      </c>
      <c r="N39">
        <v>1.53265527359043</v>
      </c>
      <c r="O39" t="s">
        <v>26</v>
      </c>
      <c r="P39" t="s">
        <v>43</v>
      </c>
      <c r="Q39">
        <v>24</v>
      </c>
      <c r="R39">
        <v>867</v>
      </c>
      <c r="S39">
        <v>15</v>
      </c>
      <c r="T39">
        <v>34.343277465075303</v>
      </c>
      <c r="U39" t="s">
        <v>28</v>
      </c>
      <c r="V39">
        <v>2.61028808484811</v>
      </c>
      <c r="W39" t="s">
        <v>54</v>
      </c>
      <c r="X39">
        <f>Table2[[#This Row],[Production volumes]]*Table2[[#This Row],[Stock levels]]/100</f>
        <v>216.75</v>
      </c>
      <c r="Y39" t="s">
        <v>46</v>
      </c>
      <c r="Z39" t="str">
        <f>_xlfn.TEXTJOIN(" ,",FALSE,Table2[[#This Row],[Product Type]:[Routes]])</f>
        <v>skincare ,SKU37 ,23.3998447526143 ,5 ,963 ,2438.33993047002 ,-192 ,Female ,25 ,8 ,21 ,9 ,Carrier A ,1.53265527359043 ,Supplier 3 ,Kolkata ,24 ,867 ,15 ,34.3432774650753 ,Pending ,2.61028808484811 ,Sea ,216.75 ,Route A</v>
      </c>
      <c r="AA39">
        <v>183.932968043594</v>
      </c>
      <c r="AB39" t="str">
        <f t="shared" si="1"/>
        <v>skincareSKU3723.3998447526143</v>
      </c>
    </row>
    <row r="40" spans="1:28" x14ac:dyDescent="0.25">
      <c r="A40" t="s">
        <v>55</v>
      </c>
      <c r="B40" t="s">
        <v>90</v>
      </c>
      <c r="C40">
        <v>52.075930682707799</v>
      </c>
      <c r="D40">
        <v>75</v>
      </c>
      <c r="E40">
        <v>705</v>
      </c>
      <c r="F40">
        <v>9692.3180402184298</v>
      </c>
      <c r="G40">
        <f>Table2[[#This Row],[Order Lead time]]*(1-Table2[[#This Row],[Stock levels]])</f>
        <v>-68</v>
      </c>
      <c r="H40" t="s">
        <v>24</v>
      </c>
      <c r="I40">
        <v>69</v>
      </c>
      <c r="J40">
        <v>1</v>
      </c>
      <c r="K40">
        <v>88</v>
      </c>
      <c r="L40">
        <v>5</v>
      </c>
      <c r="M40" t="s">
        <v>25</v>
      </c>
      <c r="N40">
        <v>9.2359314372492207</v>
      </c>
      <c r="O40" t="s">
        <v>42</v>
      </c>
      <c r="P40" t="s">
        <v>27</v>
      </c>
      <c r="Q40">
        <v>10</v>
      </c>
      <c r="R40">
        <v>841</v>
      </c>
      <c r="S40">
        <v>12</v>
      </c>
      <c r="T40">
        <v>5.9306936455283097</v>
      </c>
      <c r="U40" t="s">
        <v>28</v>
      </c>
      <c r="V40">
        <v>0.613326899164507</v>
      </c>
      <c r="W40" t="s">
        <v>38</v>
      </c>
      <c r="X40">
        <f>Table2[[#This Row],[Production volumes]]*Table2[[#This Row],[Stock levels]]/100</f>
        <v>580.29</v>
      </c>
      <c r="Y40" t="s">
        <v>30</v>
      </c>
      <c r="Z40" t="str">
        <f>_xlfn.TEXTJOIN(" ,",FALSE,Table2[[#This Row],[Product Type]:[Routes]])</f>
        <v>cosmetics ,SKU38 ,52.0759306827078 ,75 ,705 ,9692.31804021843 ,-68 ,Non-binary ,69 ,1 ,88 ,5 ,Carrier B ,9.23593143724922 ,Supplier 5 ,Mumbai ,10 ,841 ,12 ,5.93069364552831 ,Pending ,0.613326899164507 ,Air ,580.29 ,Route B</v>
      </c>
      <c r="AA40">
        <v>339.67286994860598</v>
      </c>
      <c r="AB40" t="str">
        <f t="shared" si="1"/>
        <v>cosmeticsSKU3852.0759306827078</v>
      </c>
    </row>
    <row r="41" spans="1:28" x14ac:dyDescent="0.25">
      <c r="A41" t="s">
        <v>31</v>
      </c>
      <c r="B41" t="s">
        <v>91</v>
      </c>
      <c r="C41">
        <v>19.127477265823199</v>
      </c>
      <c r="D41">
        <v>26</v>
      </c>
      <c r="E41">
        <v>176</v>
      </c>
      <c r="F41">
        <v>1912.4656631007599</v>
      </c>
      <c r="G41">
        <f>Table2[[#This Row],[Order Lead time]]*(1-Table2[[#This Row],[Stock levels]])</f>
        <v>-2233</v>
      </c>
      <c r="H41" t="s">
        <v>33</v>
      </c>
      <c r="I41">
        <v>78</v>
      </c>
      <c r="J41">
        <v>29</v>
      </c>
      <c r="K41">
        <v>34</v>
      </c>
      <c r="L41">
        <v>3</v>
      </c>
      <c r="M41" t="s">
        <v>34</v>
      </c>
      <c r="N41">
        <v>5.5625037788303802</v>
      </c>
      <c r="O41" t="s">
        <v>59</v>
      </c>
      <c r="P41" t="s">
        <v>43</v>
      </c>
      <c r="Q41">
        <v>30</v>
      </c>
      <c r="R41">
        <v>791</v>
      </c>
      <c r="S41">
        <v>6</v>
      </c>
      <c r="T41">
        <v>9.0058074287816403</v>
      </c>
      <c r="U41" t="s">
        <v>44</v>
      </c>
      <c r="V41">
        <v>1.4519722039968099</v>
      </c>
      <c r="W41" t="s">
        <v>38</v>
      </c>
      <c r="X41">
        <f>Table2[[#This Row],[Production volumes]]*Table2[[#This Row],[Stock levels]]/100</f>
        <v>616.98</v>
      </c>
      <c r="Y41" t="s">
        <v>30</v>
      </c>
      <c r="Z41" t="str">
        <f>_xlfn.TEXTJOIN(" ,",FALSE,Table2[[#This Row],[Product Type]:[Routes]])</f>
        <v>skincare ,SKU39 ,19.1274772658232 ,26 ,176 ,1912.46566310076 ,-2233 ,Female ,78 ,29 ,34 ,3 ,Carrier A ,5.56250377883038 ,Supplier 2 ,Kolkata ,30 ,791 ,6 ,9.00580742878164 ,Fail ,1.45197220399681 ,Air ,616.98 ,Route B</v>
      </c>
      <c r="AA41">
        <v>653.67299455203295</v>
      </c>
      <c r="AB41" t="str">
        <f t="shared" si="1"/>
        <v>skincareSKU3919.1274772658232</v>
      </c>
    </row>
    <row r="42" spans="1:28" x14ac:dyDescent="0.25">
      <c r="A42" t="s">
        <v>31</v>
      </c>
      <c r="B42" t="s">
        <v>92</v>
      </c>
      <c r="C42">
        <v>80.541424170940303</v>
      </c>
      <c r="D42">
        <v>97</v>
      </c>
      <c r="E42">
        <v>933</v>
      </c>
      <c r="F42">
        <v>5724.9593504562599</v>
      </c>
      <c r="G42">
        <f>Table2[[#This Row],[Order Lead time]]*(1-Table2[[#This Row],[Stock levels]])</f>
        <v>-1780</v>
      </c>
      <c r="H42" t="s">
        <v>33</v>
      </c>
      <c r="I42">
        <v>90</v>
      </c>
      <c r="J42">
        <v>20</v>
      </c>
      <c r="K42">
        <v>39</v>
      </c>
      <c r="L42">
        <v>8</v>
      </c>
      <c r="M42" t="s">
        <v>41</v>
      </c>
      <c r="N42">
        <v>7.2295951397364702</v>
      </c>
      <c r="O42" t="s">
        <v>37</v>
      </c>
      <c r="P42" t="s">
        <v>43</v>
      </c>
      <c r="Q42">
        <v>18</v>
      </c>
      <c r="R42">
        <v>793</v>
      </c>
      <c r="S42">
        <v>1</v>
      </c>
      <c r="T42">
        <v>88.179407104217404</v>
      </c>
      <c r="U42" t="s">
        <v>28</v>
      </c>
      <c r="V42">
        <v>4.2132694305865597</v>
      </c>
      <c r="W42" t="s">
        <v>29</v>
      </c>
      <c r="X42">
        <f>Table2[[#This Row],[Production volumes]]*Table2[[#This Row],[Stock levels]]/100</f>
        <v>713.7</v>
      </c>
      <c r="Y42" t="s">
        <v>46</v>
      </c>
      <c r="Z42" t="str">
        <f>_xlfn.TEXTJOIN(" ,",FALSE,Table2[[#This Row],[Product Type]:[Routes]])</f>
        <v>skincare ,SKU40 ,80.5414241709403 ,97 ,933 ,5724.95935045626 ,-1780 ,Female ,90 ,20 ,39 ,8 ,Carrier C ,7.22959513973647 ,Supplier 1 ,Kolkata ,18 ,793 ,1 ,88.1794071042174 ,Pending ,4.21326943058656 ,Road ,713.7 ,Route A</v>
      </c>
      <c r="AA42">
        <v>529.80872398069096</v>
      </c>
      <c r="AB42" t="str">
        <f t="shared" si="1"/>
        <v>skincareSKU4080.5414241709403</v>
      </c>
    </row>
    <row r="43" spans="1:28" x14ac:dyDescent="0.25">
      <c r="A43" t="s">
        <v>31</v>
      </c>
      <c r="B43" t="s">
        <v>93</v>
      </c>
      <c r="C43">
        <v>99.113291615317095</v>
      </c>
      <c r="D43">
        <v>35</v>
      </c>
      <c r="E43">
        <v>556</v>
      </c>
      <c r="F43">
        <v>5521.2052590109697</v>
      </c>
      <c r="G43">
        <f>Table2[[#This Row],[Order Lead time]]*(1-Table2[[#This Row],[Stock levels]])</f>
        <v>-1197</v>
      </c>
      <c r="H43" t="s">
        <v>33</v>
      </c>
      <c r="I43">
        <v>64</v>
      </c>
      <c r="J43">
        <v>19</v>
      </c>
      <c r="K43">
        <v>38</v>
      </c>
      <c r="L43">
        <v>8</v>
      </c>
      <c r="M43" t="s">
        <v>25</v>
      </c>
      <c r="N43">
        <v>5.7732637437666501</v>
      </c>
      <c r="O43" t="s">
        <v>50</v>
      </c>
      <c r="P43" t="s">
        <v>60</v>
      </c>
      <c r="Q43">
        <v>18</v>
      </c>
      <c r="R43">
        <v>892</v>
      </c>
      <c r="S43">
        <v>7</v>
      </c>
      <c r="T43">
        <v>95.332064548772493</v>
      </c>
      <c r="U43" t="s">
        <v>44</v>
      </c>
      <c r="V43">
        <v>4.5302262398259602E-2</v>
      </c>
      <c r="W43" t="s">
        <v>54</v>
      </c>
      <c r="X43">
        <f>Table2[[#This Row],[Production volumes]]*Table2[[#This Row],[Stock levels]]/100</f>
        <v>570.88</v>
      </c>
      <c r="Y43" t="s">
        <v>46</v>
      </c>
      <c r="Z43" t="str">
        <f>_xlfn.TEXTJOIN(" ,",FALSE,Table2[[#This Row],[Product Type]:[Routes]])</f>
        <v>skincare ,SKU41 ,99.1132916153171 ,35 ,556 ,5521.20525901097 ,-1197 ,Female ,64 ,19 ,38 ,8 ,Carrier B ,5.77326374376665 ,Supplier 4 ,Chennai ,18 ,892 ,7 ,95.3320645487725 ,Fail ,0.0453022623982596 ,Sea ,570.88 ,Route A</v>
      </c>
      <c r="AA43">
        <v>275.52437113130901</v>
      </c>
      <c r="AB43" t="str">
        <f t="shared" si="1"/>
        <v>skincareSKU4199.1132916153171</v>
      </c>
    </row>
    <row r="44" spans="1:28" x14ac:dyDescent="0.25">
      <c r="A44" t="s">
        <v>31</v>
      </c>
      <c r="B44" t="s">
        <v>94</v>
      </c>
      <c r="C44">
        <v>46.529167614516702</v>
      </c>
      <c r="D44">
        <v>98</v>
      </c>
      <c r="E44">
        <v>155</v>
      </c>
      <c r="F44">
        <v>1839.60942585676</v>
      </c>
      <c r="G44">
        <f>Table2[[#This Row],[Order Lead time]]*(1-Table2[[#This Row],[Stock levels]])</f>
        <v>-567</v>
      </c>
      <c r="H44" t="s">
        <v>33</v>
      </c>
      <c r="I44">
        <v>22</v>
      </c>
      <c r="J44">
        <v>27</v>
      </c>
      <c r="K44">
        <v>57</v>
      </c>
      <c r="L44">
        <v>4</v>
      </c>
      <c r="M44" t="s">
        <v>41</v>
      </c>
      <c r="N44">
        <v>7.5262483268515004</v>
      </c>
      <c r="O44" t="s">
        <v>42</v>
      </c>
      <c r="P44" t="s">
        <v>51</v>
      </c>
      <c r="Q44">
        <v>26</v>
      </c>
      <c r="R44">
        <v>179</v>
      </c>
      <c r="S44">
        <v>7</v>
      </c>
      <c r="T44">
        <v>96.422820639571796</v>
      </c>
      <c r="U44" t="s">
        <v>44</v>
      </c>
      <c r="V44">
        <v>4.9392552886209398</v>
      </c>
      <c r="W44" t="s">
        <v>29</v>
      </c>
      <c r="X44">
        <f>Table2[[#This Row],[Production volumes]]*Table2[[#This Row],[Stock levels]]/100</f>
        <v>39.380000000000003</v>
      </c>
      <c r="Y44" t="s">
        <v>46</v>
      </c>
      <c r="Z44" t="str">
        <f>_xlfn.TEXTJOIN(" ,",FALSE,Table2[[#This Row],[Product Type]:[Routes]])</f>
        <v>skincare ,SKU42 ,46.5291676145167 ,98 ,155 ,1839.60942585676 ,-567 ,Female ,22 ,27 ,57 ,4 ,Carrier C ,7.5262483268515 ,Supplier 5 ,Bangalore ,26 ,179 ,7 ,96.4228206395718 ,Fail ,4.93925528862094 ,Road ,39.38 ,Route A</v>
      </c>
      <c r="AA44">
        <v>635.65712050199102</v>
      </c>
      <c r="AB44" t="str">
        <f t="shared" si="1"/>
        <v>skincareSKU4246.5291676145167</v>
      </c>
    </row>
    <row r="45" spans="1:28" x14ac:dyDescent="0.25">
      <c r="A45" t="s">
        <v>22</v>
      </c>
      <c r="B45" t="s">
        <v>95</v>
      </c>
      <c r="C45">
        <v>11.7432717763092</v>
      </c>
      <c r="D45">
        <v>6</v>
      </c>
      <c r="E45">
        <v>598</v>
      </c>
      <c r="F45">
        <v>5737.4255991190203</v>
      </c>
      <c r="G45">
        <f>Table2[[#This Row],[Order Lead time]]*(1-Table2[[#This Row],[Stock levels]])</f>
        <v>-1015</v>
      </c>
      <c r="H45" t="s">
        <v>36</v>
      </c>
      <c r="I45">
        <v>36</v>
      </c>
      <c r="J45">
        <v>29</v>
      </c>
      <c r="K45">
        <v>85</v>
      </c>
      <c r="L45">
        <v>9</v>
      </c>
      <c r="M45" t="s">
        <v>25</v>
      </c>
      <c r="N45">
        <v>3.6940212683884499</v>
      </c>
      <c r="O45" t="s">
        <v>42</v>
      </c>
      <c r="P45" t="s">
        <v>27</v>
      </c>
      <c r="Q45">
        <v>1</v>
      </c>
      <c r="R45">
        <v>206</v>
      </c>
      <c r="S45">
        <v>23</v>
      </c>
      <c r="T45">
        <v>26.2773659573324</v>
      </c>
      <c r="U45" t="s">
        <v>28</v>
      </c>
      <c r="V45">
        <v>0.37230476798509698</v>
      </c>
      <c r="W45" t="s">
        <v>38</v>
      </c>
      <c r="X45">
        <f>Table2[[#This Row],[Production volumes]]*Table2[[#This Row],[Stock levels]]/100</f>
        <v>74.16</v>
      </c>
      <c r="Y45" t="s">
        <v>46</v>
      </c>
      <c r="Z45" t="str">
        <f>_xlfn.TEXTJOIN(" ,",FALSE,Table2[[#This Row],[Product Type]:[Routes]])</f>
        <v>haircare ,SKU43 ,11.7432717763092 ,6 ,598 ,5737.42559911902 ,-1015 ,Unknown ,36 ,29 ,85 ,9 ,Carrier B ,3.69402126838845 ,Supplier 5 ,Mumbai ,1 ,206 ,23 ,26.2773659573324 ,Pending ,0.372304767985097 ,Air ,74.16 ,Route A</v>
      </c>
      <c r="AA45">
        <v>716.04411975933999</v>
      </c>
      <c r="AB45" t="str">
        <f t="shared" si="1"/>
        <v>haircareSKU4311.7432717763092</v>
      </c>
    </row>
    <row r="46" spans="1:28" x14ac:dyDescent="0.25">
      <c r="A46" t="s">
        <v>55</v>
      </c>
      <c r="B46" t="s">
        <v>96</v>
      </c>
      <c r="C46">
        <v>51.355790913110297</v>
      </c>
      <c r="D46">
        <v>34</v>
      </c>
      <c r="E46">
        <v>919</v>
      </c>
      <c r="F46">
        <v>7152.28604943551</v>
      </c>
      <c r="G46">
        <f>Table2[[#This Row],[Order Lead time]]*(1-Table2[[#This Row],[Stock levels]])</f>
        <v>-228</v>
      </c>
      <c r="H46" t="s">
        <v>33</v>
      </c>
      <c r="I46">
        <v>13</v>
      </c>
      <c r="J46">
        <v>19</v>
      </c>
      <c r="K46">
        <v>72</v>
      </c>
      <c r="L46">
        <v>6</v>
      </c>
      <c r="M46" t="s">
        <v>41</v>
      </c>
      <c r="N46">
        <v>7.5774496573766896</v>
      </c>
      <c r="O46" t="s">
        <v>59</v>
      </c>
      <c r="P46" t="s">
        <v>48</v>
      </c>
      <c r="Q46">
        <v>7</v>
      </c>
      <c r="R46">
        <v>834</v>
      </c>
      <c r="S46">
        <v>18</v>
      </c>
      <c r="T46">
        <v>22.554106620887701</v>
      </c>
      <c r="U46" t="s">
        <v>44</v>
      </c>
      <c r="V46">
        <v>2.9626263204548802</v>
      </c>
      <c r="W46" t="s">
        <v>45</v>
      </c>
      <c r="X46">
        <f>Table2[[#This Row],[Production volumes]]*Table2[[#This Row],[Stock levels]]/100</f>
        <v>108.42</v>
      </c>
      <c r="Y46" t="s">
        <v>46</v>
      </c>
      <c r="Z46" t="str">
        <f>_xlfn.TEXTJOIN(" ,",FALSE,Table2[[#This Row],[Product Type]:[Routes]])</f>
        <v>cosmetics ,SKU44 ,51.3557909131103 ,34 ,919 ,7152.28604943551 ,-228 ,Female ,13 ,19 ,72 ,6 ,Carrier C ,7.57744965737669 ,Supplier 2 ,Delhi ,7 ,834 ,18 ,22.5541066208877 ,Fail ,2.96262632045488 ,Rail ,108.42 ,Route A</v>
      </c>
      <c r="AA46">
        <v>610.45326961922694</v>
      </c>
      <c r="AB46" t="str">
        <f t="shared" si="1"/>
        <v>cosmeticsSKU4451.3557909131103</v>
      </c>
    </row>
    <row r="47" spans="1:28" x14ac:dyDescent="0.25">
      <c r="A47" t="s">
        <v>22</v>
      </c>
      <c r="B47" t="s">
        <v>97</v>
      </c>
      <c r="C47">
        <v>33.784138033065503</v>
      </c>
      <c r="D47">
        <v>1</v>
      </c>
      <c r="E47">
        <v>24</v>
      </c>
      <c r="F47">
        <v>5267.9568075105199</v>
      </c>
      <c r="G47">
        <f>Table2[[#This Row],[Order Lead time]]*(1-Table2[[#This Row],[Stock levels]])</f>
        <v>-644</v>
      </c>
      <c r="H47" t="s">
        <v>53</v>
      </c>
      <c r="I47">
        <v>93</v>
      </c>
      <c r="J47">
        <v>7</v>
      </c>
      <c r="K47">
        <v>52</v>
      </c>
      <c r="L47">
        <v>6</v>
      </c>
      <c r="M47" t="s">
        <v>25</v>
      </c>
      <c r="N47">
        <v>5.2151550087119096</v>
      </c>
      <c r="O47" t="s">
        <v>59</v>
      </c>
      <c r="P47" t="s">
        <v>60</v>
      </c>
      <c r="Q47">
        <v>25</v>
      </c>
      <c r="R47">
        <v>794</v>
      </c>
      <c r="S47">
        <v>25</v>
      </c>
      <c r="T47">
        <v>66.312544439991598</v>
      </c>
      <c r="U47" t="s">
        <v>62</v>
      </c>
      <c r="V47">
        <v>3.2196046120841002</v>
      </c>
      <c r="W47" t="s">
        <v>45</v>
      </c>
      <c r="X47">
        <f>Table2[[#This Row],[Production volumes]]*Table2[[#This Row],[Stock levels]]/100</f>
        <v>738.42</v>
      </c>
      <c r="Y47" t="s">
        <v>46</v>
      </c>
      <c r="Z47" t="str">
        <f>_xlfn.TEXTJOIN(" ,",FALSE,Table2[[#This Row],[Product Type]:[Routes]])</f>
        <v>haircare ,SKU45 ,33.7841380330655 ,1 ,24 ,5267.95680751052 ,-644 ,Male ,93 ,7 ,52 ,6 ,Carrier B ,5.21515500871191 ,Supplier 2 ,Chennai ,25 ,794 ,25 ,66.3125444399916 ,Pass ,3.2196046120841 ,Rail ,738.42 ,Route A</v>
      </c>
      <c r="AA47">
        <v>495.30569702847299</v>
      </c>
      <c r="AB47" t="str">
        <f t="shared" si="1"/>
        <v>haircareSKU4533.7841380330655</v>
      </c>
    </row>
    <row r="48" spans="1:28" x14ac:dyDescent="0.25">
      <c r="A48" t="s">
        <v>22</v>
      </c>
      <c r="B48" t="s">
        <v>98</v>
      </c>
      <c r="C48">
        <v>27.082207199888899</v>
      </c>
      <c r="D48">
        <v>75</v>
      </c>
      <c r="E48">
        <v>859</v>
      </c>
      <c r="F48">
        <v>2556.7673606335902</v>
      </c>
      <c r="G48">
        <f>Table2[[#This Row],[Order Lead time]]*(1-Table2[[#This Row],[Stock levels]])</f>
        <v>-2639</v>
      </c>
      <c r="H48" t="s">
        <v>24</v>
      </c>
      <c r="I48">
        <v>92</v>
      </c>
      <c r="J48">
        <v>29</v>
      </c>
      <c r="K48">
        <v>6</v>
      </c>
      <c r="L48">
        <v>8</v>
      </c>
      <c r="M48" t="s">
        <v>25</v>
      </c>
      <c r="N48">
        <v>4.0709558370840799</v>
      </c>
      <c r="O48" t="s">
        <v>26</v>
      </c>
      <c r="P48" t="s">
        <v>60</v>
      </c>
      <c r="Q48">
        <v>18</v>
      </c>
      <c r="R48">
        <v>870</v>
      </c>
      <c r="S48">
        <v>23</v>
      </c>
      <c r="T48">
        <v>77.322353211051606</v>
      </c>
      <c r="U48" t="s">
        <v>28</v>
      </c>
      <c r="V48">
        <v>3.6486105925361998</v>
      </c>
      <c r="W48" t="s">
        <v>29</v>
      </c>
      <c r="X48">
        <f>Table2[[#This Row],[Production volumes]]*Table2[[#This Row],[Stock levels]]/100</f>
        <v>800.4</v>
      </c>
      <c r="Y48" t="s">
        <v>30</v>
      </c>
      <c r="Z48" t="str">
        <f>_xlfn.TEXTJOIN(" ,",FALSE,Table2[[#This Row],[Product Type]:[Routes]])</f>
        <v>haircare ,SKU46 ,27.0822071998889 ,75 ,859 ,2556.76736063359 ,-2639 ,Non-binary ,92 ,29 ,6 ,8 ,Carrier B ,4.07095583708408 ,Supplier 3 ,Chennai ,18 ,870 ,23 ,77.3223532110516 ,Pending ,3.6486105925362 ,Road ,800.4 ,Route B</v>
      </c>
      <c r="AA48">
        <v>380.43593711196399</v>
      </c>
      <c r="AB48" t="str">
        <f t="shared" si="1"/>
        <v>haircareSKU4627.0822071998889</v>
      </c>
    </row>
    <row r="49" spans="1:28" x14ac:dyDescent="0.25">
      <c r="A49" t="s">
        <v>31</v>
      </c>
      <c r="B49" t="s">
        <v>99</v>
      </c>
      <c r="C49">
        <v>95.712135880936003</v>
      </c>
      <c r="D49">
        <v>93</v>
      </c>
      <c r="E49">
        <v>910</v>
      </c>
      <c r="F49">
        <v>7089.4742499341801</v>
      </c>
      <c r="G49">
        <f>Table2[[#This Row],[Order Lead time]]*(1-Table2[[#This Row],[Stock levels]])</f>
        <v>-45</v>
      </c>
      <c r="H49" t="s">
        <v>53</v>
      </c>
      <c r="I49">
        <v>4</v>
      </c>
      <c r="J49">
        <v>15</v>
      </c>
      <c r="K49">
        <v>51</v>
      </c>
      <c r="L49">
        <v>9</v>
      </c>
      <c r="M49" t="s">
        <v>25</v>
      </c>
      <c r="N49">
        <v>8.9787507559499709</v>
      </c>
      <c r="O49" t="s">
        <v>37</v>
      </c>
      <c r="P49" t="s">
        <v>43</v>
      </c>
      <c r="Q49">
        <v>10</v>
      </c>
      <c r="R49">
        <v>964</v>
      </c>
      <c r="S49">
        <v>20</v>
      </c>
      <c r="T49">
        <v>19.7129929112936</v>
      </c>
      <c r="U49" t="s">
        <v>28</v>
      </c>
      <c r="V49">
        <v>0.38057358671321301</v>
      </c>
      <c r="W49" t="s">
        <v>45</v>
      </c>
      <c r="X49">
        <f>Table2[[#This Row],[Production volumes]]*Table2[[#This Row],[Stock levels]]/100</f>
        <v>38.56</v>
      </c>
      <c r="Y49" t="s">
        <v>46</v>
      </c>
      <c r="Z49" t="str">
        <f>_xlfn.TEXTJOIN(" ,",FALSE,Table2[[#This Row],[Product Type]:[Routes]])</f>
        <v>skincare ,SKU47 ,95.712135880936 ,93 ,910 ,7089.47424993418 ,-45 ,Male ,4 ,15 ,51 ,9 ,Carrier B ,8.97875075594997 ,Supplier 1 ,Kolkata ,10 ,964 ,20 ,19.7129929112936 ,Pending ,0.380573586713213 ,Rail ,38.56 ,Route A</v>
      </c>
      <c r="AA49">
        <v>581.60235505058597</v>
      </c>
      <c r="AB49" t="str">
        <f t="shared" si="1"/>
        <v>skincareSKU4795.712135880936</v>
      </c>
    </row>
    <row r="50" spans="1:28" x14ac:dyDescent="0.25">
      <c r="A50" t="s">
        <v>22</v>
      </c>
      <c r="B50" t="s">
        <v>100</v>
      </c>
      <c r="C50">
        <v>76.035544426891704</v>
      </c>
      <c r="D50">
        <v>28</v>
      </c>
      <c r="E50">
        <v>29</v>
      </c>
      <c r="F50">
        <v>7397.0710045871801</v>
      </c>
      <c r="G50">
        <f>Table2[[#This Row],[Order Lead time]]*(1-Table2[[#This Row],[Stock levels]])</f>
        <v>-464</v>
      </c>
      <c r="H50" t="s">
        <v>24</v>
      </c>
      <c r="I50">
        <v>30</v>
      </c>
      <c r="J50">
        <v>16</v>
      </c>
      <c r="K50">
        <v>9</v>
      </c>
      <c r="L50">
        <v>3</v>
      </c>
      <c r="M50" t="s">
        <v>41</v>
      </c>
      <c r="N50">
        <v>7.0958331565551296</v>
      </c>
      <c r="O50" t="s">
        <v>59</v>
      </c>
      <c r="P50" t="s">
        <v>27</v>
      </c>
      <c r="Q50">
        <v>9</v>
      </c>
      <c r="R50">
        <v>109</v>
      </c>
      <c r="S50">
        <v>18</v>
      </c>
      <c r="T50">
        <v>23.126363582464698</v>
      </c>
      <c r="U50" t="s">
        <v>44</v>
      </c>
      <c r="V50">
        <v>1.6981125407144</v>
      </c>
      <c r="W50" t="s">
        <v>45</v>
      </c>
      <c r="X50">
        <f>Table2[[#This Row],[Production volumes]]*Table2[[#This Row],[Stock levels]]/100</f>
        <v>32.700000000000003</v>
      </c>
      <c r="Y50" t="s">
        <v>30</v>
      </c>
      <c r="Z50" t="str">
        <f>_xlfn.TEXTJOIN(" ,",FALSE,Table2[[#This Row],[Product Type]:[Routes]])</f>
        <v>haircare ,SKU48 ,76.0355444268917 ,28 ,29 ,7397.07100458718 ,-464 ,Non-binary ,30 ,16 ,9 ,3 ,Carrier C ,7.09583315655513 ,Supplier 2 ,Mumbai ,9 ,109 ,18 ,23.1263635824647 ,Fail ,1.6981125407144 ,Rail ,32.7 ,Route B</v>
      </c>
      <c r="AA50">
        <v>768.65191395437</v>
      </c>
      <c r="AB50" t="str">
        <f t="shared" si="1"/>
        <v>haircareSKU4876.0355444268917</v>
      </c>
    </row>
    <row r="51" spans="1:28" x14ac:dyDescent="0.25">
      <c r="A51" t="s">
        <v>55</v>
      </c>
      <c r="B51" t="s">
        <v>101</v>
      </c>
      <c r="C51">
        <v>78.897913205639995</v>
      </c>
      <c r="D51">
        <v>19</v>
      </c>
      <c r="E51">
        <v>99</v>
      </c>
      <c r="F51">
        <v>8001.6132065190004</v>
      </c>
      <c r="G51">
        <f>Table2[[#This Row],[Order Lead time]]*(1-Table2[[#This Row],[Stock levels]])</f>
        <v>-2304</v>
      </c>
      <c r="H51" t="s">
        <v>36</v>
      </c>
      <c r="I51">
        <v>97</v>
      </c>
      <c r="J51">
        <v>24</v>
      </c>
      <c r="K51">
        <v>9</v>
      </c>
      <c r="L51">
        <v>6</v>
      </c>
      <c r="M51" t="s">
        <v>41</v>
      </c>
      <c r="N51">
        <v>2.5056210329009101</v>
      </c>
      <c r="O51" t="s">
        <v>42</v>
      </c>
      <c r="P51" t="s">
        <v>48</v>
      </c>
      <c r="Q51">
        <v>28</v>
      </c>
      <c r="R51">
        <v>177</v>
      </c>
      <c r="S51">
        <v>28</v>
      </c>
      <c r="T51">
        <v>14.1478154439792</v>
      </c>
      <c r="U51" t="s">
        <v>62</v>
      </c>
      <c r="V51">
        <v>2.8258139854001301</v>
      </c>
      <c r="W51" t="s">
        <v>45</v>
      </c>
      <c r="X51">
        <f>Table2[[#This Row],[Production volumes]]*Table2[[#This Row],[Stock levels]]/100</f>
        <v>171.69</v>
      </c>
      <c r="Y51" t="s">
        <v>46</v>
      </c>
      <c r="Z51" t="str">
        <f>_xlfn.TEXTJOIN(" ,",FALSE,Table2[[#This Row],[Product Type]:[Routes]])</f>
        <v>cosmetics ,SKU49 ,78.89791320564 ,19 ,99 ,8001.613206519 ,-2304 ,Unknown ,97 ,24 ,9 ,6 ,Carrier C ,2.50562103290091 ,Supplier 5 ,Delhi ,28 ,177 ,28 ,14.1478154439792 ,Pass ,2.82581398540013 ,Rail ,171.69 ,Route A</v>
      </c>
      <c r="AA51">
        <v>336.89016851997701</v>
      </c>
      <c r="AB51" t="str">
        <f t="shared" si="1"/>
        <v>cosmeticsSKU4978.89791320564</v>
      </c>
    </row>
    <row r="52" spans="1:28" x14ac:dyDescent="0.25">
      <c r="A52" t="s">
        <v>55</v>
      </c>
      <c r="B52" t="s">
        <v>102</v>
      </c>
      <c r="C52">
        <v>14.203484264803</v>
      </c>
      <c r="D52">
        <v>91</v>
      </c>
      <c r="E52">
        <v>633</v>
      </c>
      <c r="F52">
        <v>5910.8853896688897</v>
      </c>
      <c r="G52">
        <f>Table2[[#This Row],[Order Lead time]]*(1-Table2[[#This Row],[Stock levels]])</f>
        <v>-690</v>
      </c>
      <c r="H52" t="s">
        <v>33</v>
      </c>
      <c r="I52">
        <v>31</v>
      </c>
      <c r="J52">
        <v>23</v>
      </c>
      <c r="K52">
        <v>82</v>
      </c>
      <c r="L52">
        <v>10</v>
      </c>
      <c r="M52" t="s">
        <v>34</v>
      </c>
      <c r="N52">
        <v>6.2478609149759903</v>
      </c>
      <c r="O52" t="s">
        <v>59</v>
      </c>
      <c r="P52" t="s">
        <v>48</v>
      </c>
      <c r="Q52">
        <v>20</v>
      </c>
      <c r="R52">
        <v>306</v>
      </c>
      <c r="S52">
        <v>21</v>
      </c>
      <c r="T52">
        <v>45.178757924634503</v>
      </c>
      <c r="U52" t="s">
        <v>44</v>
      </c>
      <c r="V52">
        <v>4.7548008046711798</v>
      </c>
      <c r="W52" t="s">
        <v>45</v>
      </c>
      <c r="X52">
        <f>Table2[[#This Row],[Production volumes]]*Table2[[#This Row],[Stock levels]]/100</f>
        <v>94.86</v>
      </c>
      <c r="Y52" t="s">
        <v>30</v>
      </c>
      <c r="Z52" t="str">
        <f>_xlfn.TEXTJOIN(" ,",FALSE,Table2[[#This Row],[Product Type]:[Routes]])</f>
        <v>cosmetics ,SKU50 ,14.203484264803 ,91 ,633 ,5910.88538966889 ,-690 ,Female ,31 ,23 ,82 ,10 ,Carrier A ,6.24786091497599 ,Supplier 2 ,Delhi ,20 ,306 ,21 ,45.1787579246345 ,Fail ,4.75480080467118 ,Rail ,94.86 ,Route B</v>
      </c>
      <c r="AA52">
        <v>496.24865029194001</v>
      </c>
      <c r="AB52" t="str">
        <f t="shared" si="1"/>
        <v>cosmeticsSKU5014.203484264803</v>
      </c>
    </row>
    <row r="53" spans="1:28" x14ac:dyDescent="0.25">
      <c r="A53" t="s">
        <v>22</v>
      </c>
      <c r="B53" t="s">
        <v>103</v>
      </c>
      <c r="C53">
        <v>26.700760972461701</v>
      </c>
      <c r="D53">
        <v>61</v>
      </c>
      <c r="E53">
        <v>154</v>
      </c>
      <c r="F53">
        <v>9866.4654579796897</v>
      </c>
      <c r="G53">
        <f>Table2[[#This Row],[Order Lead time]]*(1-Table2[[#This Row],[Stock levels]])</f>
        <v>-396</v>
      </c>
      <c r="H53" t="s">
        <v>53</v>
      </c>
      <c r="I53">
        <v>100</v>
      </c>
      <c r="J53">
        <v>4</v>
      </c>
      <c r="K53">
        <v>52</v>
      </c>
      <c r="L53">
        <v>1</v>
      </c>
      <c r="M53" t="s">
        <v>34</v>
      </c>
      <c r="N53">
        <v>4.78300055794766</v>
      </c>
      <c r="O53" t="s">
        <v>42</v>
      </c>
      <c r="P53" t="s">
        <v>51</v>
      </c>
      <c r="Q53">
        <v>18</v>
      </c>
      <c r="R53">
        <v>673</v>
      </c>
      <c r="S53">
        <v>28</v>
      </c>
      <c r="T53">
        <v>14.190328344569901</v>
      </c>
      <c r="U53" t="s">
        <v>28</v>
      </c>
      <c r="V53">
        <v>1.77295117208355</v>
      </c>
      <c r="W53" t="s">
        <v>29</v>
      </c>
      <c r="X53">
        <f>Table2[[#This Row],[Production volumes]]*Table2[[#This Row],[Stock levels]]/100</f>
        <v>673</v>
      </c>
      <c r="Y53" t="s">
        <v>46</v>
      </c>
      <c r="Z53" t="str">
        <f>_xlfn.TEXTJOIN(" ,",FALSE,Table2[[#This Row],[Product Type]:[Routes]])</f>
        <v>haircare ,SKU51 ,26.7007609724617 ,61 ,154 ,9866.46545797969 ,-396 ,Male ,100 ,4 ,52 ,1 ,Carrier A ,4.78300055794766 ,Supplier 5 ,Bangalore ,18 ,673 ,28 ,14.1903283445699 ,Pending ,1.77295117208355 ,Road ,673 ,Route A</v>
      </c>
      <c r="AA53">
        <v>694.98231757944495</v>
      </c>
      <c r="AB53" t="str">
        <f t="shared" si="1"/>
        <v>haircareSKU5126.7007609724617</v>
      </c>
    </row>
    <row r="54" spans="1:28" x14ac:dyDescent="0.25">
      <c r="A54" t="s">
        <v>31</v>
      </c>
      <c r="B54" t="s">
        <v>104</v>
      </c>
      <c r="C54">
        <v>98.031829656465007</v>
      </c>
      <c r="D54">
        <v>1</v>
      </c>
      <c r="E54">
        <v>820</v>
      </c>
      <c r="F54">
        <v>9435.7626089121295</v>
      </c>
      <c r="G54">
        <f>Table2[[#This Row],[Order Lead time]]*(1-Table2[[#This Row],[Stock levels]])</f>
        <v>-693</v>
      </c>
      <c r="H54" t="s">
        <v>53</v>
      </c>
      <c r="I54">
        <v>64</v>
      </c>
      <c r="J54">
        <v>11</v>
      </c>
      <c r="K54">
        <v>11</v>
      </c>
      <c r="L54">
        <v>1</v>
      </c>
      <c r="M54" t="s">
        <v>25</v>
      </c>
      <c r="N54">
        <v>8.6310521797689397</v>
      </c>
      <c r="O54" t="s">
        <v>37</v>
      </c>
      <c r="P54" t="s">
        <v>27</v>
      </c>
      <c r="Q54">
        <v>10</v>
      </c>
      <c r="R54">
        <v>727</v>
      </c>
      <c r="S54">
        <v>27</v>
      </c>
      <c r="T54">
        <v>9.1668491485971497</v>
      </c>
      <c r="U54" t="s">
        <v>28</v>
      </c>
      <c r="V54">
        <v>2.1224716191438202</v>
      </c>
      <c r="W54" t="s">
        <v>38</v>
      </c>
      <c r="X54">
        <f>Table2[[#This Row],[Production volumes]]*Table2[[#This Row],[Stock levels]]/100</f>
        <v>465.28</v>
      </c>
      <c r="Y54" t="s">
        <v>39</v>
      </c>
      <c r="Z54" t="str">
        <f>_xlfn.TEXTJOIN(" ,",FALSE,Table2[[#This Row],[Product Type]:[Routes]])</f>
        <v>skincare ,SKU52 ,98.031829656465 ,1 ,820 ,9435.76260891213 ,-693 ,Male ,64 ,11 ,11 ,1 ,Carrier B ,8.63105217976894 ,Supplier 1 ,Mumbai ,10 ,727 ,27 ,9.16684914859715 ,Pending ,2.12247161914382 ,Air ,465.28 ,Route C</v>
      </c>
      <c r="AA54">
        <v>602.89849883838303</v>
      </c>
      <c r="AB54" t="str">
        <f t="shared" si="1"/>
        <v>skincareSKU5298.031829656465</v>
      </c>
    </row>
    <row r="55" spans="1:28" x14ac:dyDescent="0.25">
      <c r="A55" t="s">
        <v>31</v>
      </c>
      <c r="B55" t="s">
        <v>105</v>
      </c>
      <c r="C55">
        <v>30.3414707112142</v>
      </c>
      <c r="D55">
        <v>93</v>
      </c>
      <c r="E55">
        <v>242</v>
      </c>
      <c r="F55">
        <v>8232.3348294258194</v>
      </c>
      <c r="G55">
        <f>Table2[[#This Row],[Order Lead time]]*(1-Table2[[#This Row],[Stock levels]])</f>
        <v>-2375</v>
      </c>
      <c r="H55" t="s">
        <v>53</v>
      </c>
      <c r="I55">
        <v>96</v>
      </c>
      <c r="J55">
        <v>25</v>
      </c>
      <c r="K55">
        <v>54</v>
      </c>
      <c r="L55">
        <v>3</v>
      </c>
      <c r="M55" t="s">
        <v>25</v>
      </c>
      <c r="N55">
        <v>1.0134865660958901</v>
      </c>
      <c r="O55" t="s">
        <v>37</v>
      </c>
      <c r="P55" t="s">
        <v>48</v>
      </c>
      <c r="Q55">
        <v>1</v>
      </c>
      <c r="R55">
        <v>631</v>
      </c>
      <c r="S55">
        <v>17</v>
      </c>
      <c r="T55">
        <v>83.344058991677898</v>
      </c>
      <c r="U55" t="s">
        <v>28</v>
      </c>
      <c r="V55">
        <v>1.41034757607602</v>
      </c>
      <c r="W55" t="s">
        <v>38</v>
      </c>
      <c r="X55">
        <f>Table2[[#This Row],[Production volumes]]*Table2[[#This Row],[Stock levels]]/100</f>
        <v>605.76</v>
      </c>
      <c r="Y55" t="s">
        <v>30</v>
      </c>
      <c r="Z55" t="str">
        <f>_xlfn.TEXTJOIN(" ,",FALSE,Table2[[#This Row],[Product Type]:[Routes]])</f>
        <v>skincare ,SKU53 ,30.3414707112142 ,93 ,242 ,8232.33482942582 ,-2375 ,Male ,96 ,25 ,54 ,3 ,Carrier B ,1.01348656609589 ,Supplier 1 ,Delhi ,1 ,631 ,17 ,83.3440589916779 ,Pending ,1.41034757607602 ,Air ,605.76 ,Route B</v>
      </c>
      <c r="AA55">
        <v>750.73784066827</v>
      </c>
      <c r="AB55" t="str">
        <f t="shared" si="1"/>
        <v>skincareSKU5330.3414707112142</v>
      </c>
    </row>
    <row r="56" spans="1:28" x14ac:dyDescent="0.25">
      <c r="A56" t="s">
        <v>22</v>
      </c>
      <c r="B56" t="s">
        <v>106</v>
      </c>
      <c r="C56">
        <v>31.1462431602408</v>
      </c>
      <c r="D56">
        <v>11</v>
      </c>
      <c r="E56">
        <v>622</v>
      </c>
      <c r="F56">
        <v>6088.0214799408504</v>
      </c>
      <c r="G56">
        <f>Table2[[#This Row],[Order Lead time]]*(1-Table2[[#This Row],[Stock levels]])</f>
        <v>-704</v>
      </c>
      <c r="H56" t="s">
        <v>24</v>
      </c>
      <c r="I56">
        <v>33</v>
      </c>
      <c r="J56">
        <v>22</v>
      </c>
      <c r="K56">
        <v>61</v>
      </c>
      <c r="L56">
        <v>3</v>
      </c>
      <c r="M56" t="s">
        <v>25</v>
      </c>
      <c r="N56">
        <v>4.3051034712876302</v>
      </c>
      <c r="O56" t="s">
        <v>37</v>
      </c>
      <c r="P56" t="s">
        <v>43</v>
      </c>
      <c r="Q56">
        <v>26</v>
      </c>
      <c r="R56">
        <v>497</v>
      </c>
      <c r="S56">
        <v>29</v>
      </c>
      <c r="T56">
        <v>30.186023375822501</v>
      </c>
      <c r="U56" t="s">
        <v>62</v>
      </c>
      <c r="V56">
        <v>2.4787719755397402</v>
      </c>
      <c r="W56" t="s">
        <v>29</v>
      </c>
      <c r="X56">
        <f>Table2[[#This Row],[Production volumes]]*Table2[[#This Row],[Stock levels]]/100</f>
        <v>164.01</v>
      </c>
      <c r="Y56" t="s">
        <v>30</v>
      </c>
      <c r="Z56" t="str">
        <f>_xlfn.TEXTJOIN(" ,",FALSE,Table2[[#This Row],[Product Type]:[Routes]])</f>
        <v>haircare ,SKU54 ,31.1462431602408 ,11 ,622 ,6088.02147994085 ,-704 ,Non-binary ,33 ,22 ,61 ,3 ,Carrier B ,4.30510347128763 ,Supplier 1 ,Kolkata ,26 ,497 ,29 ,30.1860233758225 ,Pass ,2.47877197553974 ,Road ,164.01 ,Route B</v>
      </c>
      <c r="AA56">
        <v>814.06999658218695</v>
      </c>
      <c r="AB56" t="str">
        <f t="shared" si="1"/>
        <v>haircareSKU5431.1462431602408</v>
      </c>
    </row>
    <row r="57" spans="1:28" x14ac:dyDescent="0.25">
      <c r="A57" t="s">
        <v>22</v>
      </c>
      <c r="B57" t="s">
        <v>107</v>
      </c>
      <c r="C57">
        <v>79.855058340789398</v>
      </c>
      <c r="D57">
        <v>16</v>
      </c>
      <c r="E57">
        <v>701</v>
      </c>
      <c r="F57">
        <v>2925.6751703038099</v>
      </c>
      <c r="G57">
        <f>Table2[[#This Row],[Order Lead time]]*(1-Table2[[#This Row],[Stock levels]])</f>
        <v>-1056</v>
      </c>
      <c r="H57" t="s">
        <v>53</v>
      </c>
      <c r="I57">
        <v>97</v>
      </c>
      <c r="J57">
        <v>11</v>
      </c>
      <c r="K57">
        <v>11</v>
      </c>
      <c r="L57">
        <v>5</v>
      </c>
      <c r="M57" t="s">
        <v>34</v>
      </c>
      <c r="N57">
        <v>5.0143649550309002</v>
      </c>
      <c r="O57" t="s">
        <v>59</v>
      </c>
      <c r="P57" t="s">
        <v>48</v>
      </c>
      <c r="Q57">
        <v>27</v>
      </c>
      <c r="R57">
        <v>918</v>
      </c>
      <c r="S57">
        <v>5</v>
      </c>
      <c r="T57">
        <v>30.323545256616502</v>
      </c>
      <c r="U57" t="s">
        <v>44</v>
      </c>
      <c r="V57">
        <v>4.5489196593963799</v>
      </c>
      <c r="W57" t="s">
        <v>54</v>
      </c>
      <c r="X57">
        <f>Table2[[#This Row],[Production volumes]]*Table2[[#This Row],[Stock levels]]/100</f>
        <v>890.46</v>
      </c>
      <c r="Y57" t="s">
        <v>30</v>
      </c>
      <c r="Z57" t="str">
        <f>_xlfn.TEXTJOIN(" ,",FALSE,Table2[[#This Row],[Product Type]:[Routes]])</f>
        <v>haircare ,SKU55 ,79.8550583407894 ,16 ,701 ,2925.67517030381 ,-1056 ,Male ,97 ,11 ,11 ,5 ,Carrier A ,5.0143649550309 ,Supplier 2 ,Delhi ,27 ,918 ,5 ,30.3235452566165 ,Fail ,4.54891965939638 ,Sea ,890.46 ,Route B</v>
      </c>
      <c r="AA57">
        <v>323.01292795247798</v>
      </c>
      <c r="AB57" t="str">
        <f t="shared" si="1"/>
        <v>haircareSKU5579.8550583407894</v>
      </c>
    </row>
    <row r="58" spans="1:28" x14ac:dyDescent="0.25">
      <c r="A58" t="s">
        <v>31</v>
      </c>
      <c r="B58" t="s">
        <v>108</v>
      </c>
      <c r="C58">
        <v>20.9863860370433</v>
      </c>
      <c r="D58">
        <v>90</v>
      </c>
      <c r="E58">
        <v>93</v>
      </c>
      <c r="F58">
        <v>4767.0204843441297</v>
      </c>
      <c r="G58">
        <f>Table2[[#This Row],[Order Lead time]]*(1-Table2[[#This Row],[Stock levels]])</f>
        <v>-552</v>
      </c>
      <c r="H58" t="s">
        <v>24</v>
      </c>
      <c r="I58">
        <v>25</v>
      </c>
      <c r="J58">
        <v>23</v>
      </c>
      <c r="K58">
        <v>83</v>
      </c>
      <c r="L58">
        <v>5</v>
      </c>
      <c r="M58" t="s">
        <v>41</v>
      </c>
      <c r="N58">
        <v>1.77442971407173</v>
      </c>
      <c r="O58" t="s">
        <v>37</v>
      </c>
      <c r="P58" t="s">
        <v>27</v>
      </c>
      <c r="Q58">
        <v>24</v>
      </c>
      <c r="R58">
        <v>826</v>
      </c>
      <c r="S58">
        <v>28</v>
      </c>
      <c r="T58">
        <v>12.8362845728327</v>
      </c>
      <c r="U58" t="s">
        <v>62</v>
      </c>
      <c r="V58">
        <v>1.1737554953874501</v>
      </c>
      <c r="W58" t="s">
        <v>38</v>
      </c>
      <c r="X58">
        <f>Table2[[#This Row],[Production volumes]]*Table2[[#This Row],[Stock levels]]/100</f>
        <v>206.5</v>
      </c>
      <c r="Y58" t="s">
        <v>30</v>
      </c>
      <c r="Z58" t="str">
        <f>_xlfn.TEXTJOIN(" ,",FALSE,Table2[[#This Row],[Product Type]:[Routes]])</f>
        <v>skincare ,SKU56 ,20.9863860370433 ,90 ,93 ,4767.02048434413 ,-552 ,Non-binary ,25 ,23 ,83 ,5 ,Carrier C ,1.77442971407173 ,Supplier 1 ,Mumbai ,24 ,826 ,28 ,12.8362845728327 ,Pass ,1.17375549538745 ,Air ,206.5 ,Route B</v>
      </c>
      <c r="AA58">
        <v>832.210808706021</v>
      </c>
      <c r="AB58" t="str">
        <f t="shared" si="1"/>
        <v>skincareSKU5620.9863860370433</v>
      </c>
    </row>
    <row r="59" spans="1:28" x14ac:dyDescent="0.25">
      <c r="A59" t="s">
        <v>22</v>
      </c>
      <c r="B59" t="s">
        <v>109</v>
      </c>
      <c r="C59">
        <v>49.263205350734097</v>
      </c>
      <c r="D59">
        <v>65</v>
      </c>
      <c r="E59">
        <v>227</v>
      </c>
      <c r="F59">
        <v>1605.8669003924001</v>
      </c>
      <c r="G59">
        <f>Table2[[#This Row],[Order Lead time]]*(1-Table2[[#This Row],[Stock levels]])</f>
        <v>-72</v>
      </c>
      <c r="H59" t="s">
        <v>36</v>
      </c>
      <c r="I59">
        <v>5</v>
      </c>
      <c r="J59">
        <v>18</v>
      </c>
      <c r="K59">
        <v>51</v>
      </c>
      <c r="L59">
        <v>1</v>
      </c>
      <c r="M59" t="s">
        <v>25</v>
      </c>
      <c r="N59">
        <v>9.1605585353818704</v>
      </c>
      <c r="O59" t="s">
        <v>59</v>
      </c>
      <c r="P59" t="s">
        <v>48</v>
      </c>
      <c r="Q59">
        <v>21</v>
      </c>
      <c r="R59">
        <v>588</v>
      </c>
      <c r="S59">
        <v>25</v>
      </c>
      <c r="T59">
        <v>67.779622987078099</v>
      </c>
      <c r="U59" t="s">
        <v>28</v>
      </c>
      <c r="V59">
        <v>2.5111748302126999</v>
      </c>
      <c r="W59" t="s">
        <v>45</v>
      </c>
      <c r="X59">
        <f>Table2[[#This Row],[Production volumes]]*Table2[[#This Row],[Stock levels]]/100</f>
        <v>29.4</v>
      </c>
      <c r="Y59" t="s">
        <v>46</v>
      </c>
      <c r="Z59" t="str">
        <f>_xlfn.TEXTJOIN(" ,",FALSE,Table2[[#This Row],[Product Type]:[Routes]])</f>
        <v>haircare ,SKU57 ,49.2632053507341 ,65 ,227 ,1605.8669003924 ,-72 ,Unknown ,5 ,18 ,51 ,1 ,Carrier B ,9.16055853538187 ,Supplier 2 ,Delhi ,21 ,588 ,25 ,67.7796229870781 ,Pending ,2.5111748302127 ,Rail ,29.4 ,Route A</v>
      </c>
      <c r="AA59">
        <v>482.19123860252802</v>
      </c>
      <c r="AB59" t="str">
        <f t="shared" si="1"/>
        <v>haircareSKU5749.2632053507341</v>
      </c>
    </row>
    <row r="60" spans="1:28" x14ac:dyDescent="0.25">
      <c r="A60" t="s">
        <v>31</v>
      </c>
      <c r="B60" t="s">
        <v>110</v>
      </c>
      <c r="C60">
        <v>59.841561377289302</v>
      </c>
      <c r="D60">
        <v>81</v>
      </c>
      <c r="E60">
        <v>896</v>
      </c>
      <c r="F60">
        <v>2021.1498103371</v>
      </c>
      <c r="G60">
        <f>Table2[[#This Row],[Order Lead time]]*(1-Table2[[#This Row],[Stock levels]])</f>
        <v>-45</v>
      </c>
      <c r="H60" t="s">
        <v>24</v>
      </c>
      <c r="I60">
        <v>10</v>
      </c>
      <c r="J60">
        <v>5</v>
      </c>
      <c r="K60">
        <v>44</v>
      </c>
      <c r="L60">
        <v>7</v>
      </c>
      <c r="M60" t="s">
        <v>34</v>
      </c>
      <c r="N60">
        <v>4.9384385647120901</v>
      </c>
      <c r="O60" t="s">
        <v>26</v>
      </c>
      <c r="P60" t="s">
        <v>48</v>
      </c>
      <c r="Q60">
        <v>18</v>
      </c>
      <c r="R60">
        <v>396</v>
      </c>
      <c r="S60">
        <v>7</v>
      </c>
      <c r="T60">
        <v>65.047415094691402</v>
      </c>
      <c r="U60" t="s">
        <v>44</v>
      </c>
      <c r="V60">
        <v>1.7303747198591899</v>
      </c>
      <c r="W60" t="s">
        <v>29</v>
      </c>
      <c r="X60">
        <f>Table2[[#This Row],[Production volumes]]*Table2[[#This Row],[Stock levels]]/100</f>
        <v>39.6</v>
      </c>
      <c r="Y60" t="s">
        <v>30</v>
      </c>
      <c r="Z60" t="str">
        <f>_xlfn.TEXTJOIN(" ,",FALSE,Table2[[#This Row],[Product Type]:[Routes]])</f>
        <v>skincare ,SKU58 ,59.8415613772893 ,81 ,896 ,2021.1498103371 ,-45 ,Non-binary ,10 ,5 ,44 ,7 ,Carrier A ,4.93843856471209 ,Supplier 3 ,Delhi ,18 ,396 ,7 ,65.0474150946914 ,Fail ,1.73037471985919 ,Road ,39.6 ,Route B</v>
      </c>
      <c r="AA60">
        <v>110.364335231364</v>
      </c>
      <c r="AB60" t="str">
        <f t="shared" si="1"/>
        <v>skincareSKU5859.8415613772893</v>
      </c>
    </row>
    <row r="61" spans="1:28" x14ac:dyDescent="0.25">
      <c r="A61" t="s">
        <v>55</v>
      </c>
      <c r="B61" t="s">
        <v>111</v>
      </c>
      <c r="C61">
        <v>63.828398347710902</v>
      </c>
      <c r="D61">
        <v>30</v>
      </c>
      <c r="E61">
        <v>484</v>
      </c>
      <c r="F61">
        <v>1061.6185230132801</v>
      </c>
      <c r="G61">
        <f>Table2[[#This Row],[Order Lead time]]*(1-Table2[[#This Row],[Stock levels]])</f>
        <v>-1584</v>
      </c>
      <c r="H61" t="s">
        <v>24</v>
      </c>
      <c r="I61">
        <v>100</v>
      </c>
      <c r="J61">
        <v>16</v>
      </c>
      <c r="K61">
        <v>26</v>
      </c>
      <c r="L61">
        <v>7</v>
      </c>
      <c r="M61" t="s">
        <v>25</v>
      </c>
      <c r="N61">
        <v>7.2937225968677204</v>
      </c>
      <c r="O61" t="s">
        <v>37</v>
      </c>
      <c r="P61" t="s">
        <v>43</v>
      </c>
      <c r="Q61">
        <v>11</v>
      </c>
      <c r="R61">
        <v>176</v>
      </c>
      <c r="S61">
        <v>4</v>
      </c>
      <c r="T61">
        <v>1.90076224351945</v>
      </c>
      <c r="U61" t="s">
        <v>44</v>
      </c>
      <c r="V61">
        <v>0.44719401546382298</v>
      </c>
      <c r="W61" t="s">
        <v>38</v>
      </c>
      <c r="X61">
        <f>Table2[[#This Row],[Production volumes]]*Table2[[#This Row],[Stock levels]]/100</f>
        <v>176</v>
      </c>
      <c r="Y61" t="s">
        <v>46</v>
      </c>
      <c r="Z61" t="str">
        <f>_xlfn.TEXTJOIN(" ,",FALSE,Table2[[#This Row],[Product Type]:[Routes]])</f>
        <v>cosmetics ,SKU59 ,63.8283983477109 ,30 ,484 ,1061.61852301328 ,-1584 ,Non-binary ,100 ,16 ,26 ,7 ,Carrier B ,7.29372259686772 ,Supplier 1 ,Kolkata ,11 ,176 ,4 ,1.90076224351945 ,Fail ,0.447194015463823 ,Air ,176 ,Route A</v>
      </c>
      <c r="AA61">
        <v>312.57427361009297</v>
      </c>
      <c r="AB61" t="str">
        <f t="shared" si="1"/>
        <v>cosmeticsSKU5963.8283983477109</v>
      </c>
    </row>
    <row r="62" spans="1:28" x14ac:dyDescent="0.25">
      <c r="A62" t="s">
        <v>31</v>
      </c>
      <c r="B62" t="s">
        <v>112</v>
      </c>
      <c r="C62">
        <v>17.028027920188698</v>
      </c>
      <c r="D62">
        <v>16</v>
      </c>
      <c r="E62">
        <v>380</v>
      </c>
      <c r="F62">
        <v>8864.0843495864301</v>
      </c>
      <c r="G62">
        <f>Table2[[#This Row],[Order Lead time]]*(1-Table2[[#This Row],[Stock levels]])</f>
        <v>-1080</v>
      </c>
      <c r="H62" t="s">
        <v>33</v>
      </c>
      <c r="I62">
        <v>41</v>
      </c>
      <c r="J62">
        <v>27</v>
      </c>
      <c r="K62">
        <v>72</v>
      </c>
      <c r="L62">
        <v>8</v>
      </c>
      <c r="M62" t="s">
        <v>41</v>
      </c>
      <c r="N62">
        <v>4.3813681581023101</v>
      </c>
      <c r="O62" t="s">
        <v>50</v>
      </c>
      <c r="P62" t="s">
        <v>27</v>
      </c>
      <c r="Q62">
        <v>29</v>
      </c>
      <c r="R62">
        <v>929</v>
      </c>
      <c r="S62">
        <v>24</v>
      </c>
      <c r="T62">
        <v>87.213057815135599</v>
      </c>
      <c r="U62" t="s">
        <v>44</v>
      </c>
      <c r="V62">
        <v>2.8530906166490499</v>
      </c>
      <c r="W62" t="s">
        <v>45</v>
      </c>
      <c r="X62">
        <f>Table2[[#This Row],[Production volumes]]*Table2[[#This Row],[Stock levels]]/100</f>
        <v>380.89</v>
      </c>
      <c r="Y62" t="s">
        <v>46</v>
      </c>
      <c r="Z62" t="str">
        <f>_xlfn.TEXTJOIN(" ,",FALSE,Table2[[#This Row],[Product Type]:[Routes]])</f>
        <v>skincare ,SKU60 ,17.0280279201887 ,16 ,380 ,8864.08434958643 ,-1080 ,Female ,41 ,27 ,72 ,8 ,Carrier C ,4.38136815810231 ,Supplier 4 ,Mumbai ,29 ,929 ,24 ,87.2130578151356 ,Fail ,2.85309061664905 ,Rail ,380.89 ,Route A</v>
      </c>
      <c r="AA62">
        <v>430.16909697513597</v>
      </c>
      <c r="AB62" t="str">
        <f t="shared" si="1"/>
        <v>skincareSKU6017.0280279201887</v>
      </c>
    </row>
    <row r="63" spans="1:28" x14ac:dyDescent="0.25">
      <c r="A63" t="s">
        <v>22</v>
      </c>
      <c r="B63" t="s">
        <v>113</v>
      </c>
      <c r="C63">
        <v>52.028749903294901</v>
      </c>
      <c r="D63">
        <v>23</v>
      </c>
      <c r="E63">
        <v>117</v>
      </c>
      <c r="F63">
        <v>6885.5893508962499</v>
      </c>
      <c r="G63">
        <f>Table2[[#This Row],[Order Lead time]]*(1-Table2[[#This Row],[Stock levels]])</f>
        <v>-713</v>
      </c>
      <c r="H63" t="s">
        <v>36</v>
      </c>
      <c r="I63">
        <v>32</v>
      </c>
      <c r="J63">
        <v>23</v>
      </c>
      <c r="K63">
        <v>36</v>
      </c>
      <c r="L63">
        <v>7</v>
      </c>
      <c r="M63" t="s">
        <v>41</v>
      </c>
      <c r="N63">
        <v>9.0303404225219399</v>
      </c>
      <c r="O63" t="s">
        <v>50</v>
      </c>
      <c r="P63" t="s">
        <v>43</v>
      </c>
      <c r="Q63">
        <v>14</v>
      </c>
      <c r="R63">
        <v>480</v>
      </c>
      <c r="S63">
        <v>12</v>
      </c>
      <c r="T63">
        <v>78.702393968878894</v>
      </c>
      <c r="U63" t="s">
        <v>44</v>
      </c>
      <c r="V63">
        <v>4.3674705382050503</v>
      </c>
      <c r="W63" t="s">
        <v>38</v>
      </c>
      <c r="X63">
        <f>Table2[[#This Row],[Production volumes]]*Table2[[#This Row],[Stock levels]]/100</f>
        <v>153.6</v>
      </c>
      <c r="Y63" t="s">
        <v>46</v>
      </c>
      <c r="Z63" t="str">
        <f>_xlfn.TEXTJOIN(" ,",FALSE,Table2[[#This Row],[Product Type]:[Routes]])</f>
        <v>haircare ,SKU61 ,52.0287499032949 ,23 ,117 ,6885.58935089625 ,-713 ,Unknown ,32 ,23 ,36 ,7 ,Carrier C ,9.03034042252194 ,Supplier 4 ,Kolkata ,14 ,480 ,12 ,78.7023939688789 ,Fail ,4.36747053820505 ,Air ,153.6 ,Route A</v>
      </c>
      <c r="AA63">
        <v>164.366528243419</v>
      </c>
      <c r="AB63" t="str">
        <f t="shared" si="1"/>
        <v>haircareSKU6152.0287499032949</v>
      </c>
    </row>
    <row r="64" spans="1:28" x14ac:dyDescent="0.25">
      <c r="A64" t="s">
        <v>55</v>
      </c>
      <c r="B64" t="s">
        <v>114</v>
      </c>
      <c r="C64">
        <v>72.796353955587307</v>
      </c>
      <c r="D64">
        <v>89</v>
      </c>
      <c r="E64">
        <v>270</v>
      </c>
      <c r="F64">
        <v>3899.7468337292198</v>
      </c>
      <c r="G64">
        <f>Table2[[#This Row],[Order Lead time]]*(1-Table2[[#This Row],[Stock levels]])</f>
        <v>-170</v>
      </c>
      <c r="H64" t="s">
        <v>36</v>
      </c>
      <c r="I64">
        <v>86</v>
      </c>
      <c r="J64">
        <v>2</v>
      </c>
      <c r="K64">
        <v>40</v>
      </c>
      <c r="L64">
        <v>7</v>
      </c>
      <c r="M64" t="s">
        <v>41</v>
      </c>
      <c r="N64">
        <v>7.2917013887767697</v>
      </c>
      <c r="O64" t="s">
        <v>59</v>
      </c>
      <c r="P64" t="s">
        <v>27</v>
      </c>
      <c r="Q64">
        <v>13</v>
      </c>
      <c r="R64">
        <v>751</v>
      </c>
      <c r="S64">
        <v>14</v>
      </c>
      <c r="T64">
        <v>21.048642725168602</v>
      </c>
      <c r="U64" t="s">
        <v>62</v>
      </c>
      <c r="V64">
        <v>1.87400140404437</v>
      </c>
      <c r="W64" t="s">
        <v>54</v>
      </c>
      <c r="X64">
        <f>Table2[[#This Row],[Production volumes]]*Table2[[#This Row],[Stock levels]]/100</f>
        <v>645.86</v>
      </c>
      <c r="Y64" t="s">
        <v>39</v>
      </c>
      <c r="Z64" t="str">
        <f>_xlfn.TEXTJOIN(" ,",FALSE,Table2[[#This Row],[Product Type]:[Routes]])</f>
        <v>cosmetics ,SKU62 ,72.7963539555873 ,89 ,270 ,3899.74683372922 ,-170 ,Unknown ,86 ,2 ,40 ,7 ,Carrier C ,7.29170138877677 ,Supplier 2 ,Mumbai ,13 ,751 ,14 ,21.0486427251686 ,Pass ,1.87400140404437 ,Sea ,645.86 ,Route C</v>
      </c>
      <c r="AA64">
        <v>320.84651575911101</v>
      </c>
      <c r="AB64" t="str">
        <f t="shared" si="1"/>
        <v>cosmeticsSKU6272.7963539555873</v>
      </c>
    </row>
    <row r="65" spans="1:28" x14ac:dyDescent="0.25">
      <c r="A65" t="s">
        <v>31</v>
      </c>
      <c r="B65" t="s">
        <v>115</v>
      </c>
      <c r="C65">
        <v>13.0173767852878</v>
      </c>
      <c r="D65">
        <v>55</v>
      </c>
      <c r="E65">
        <v>246</v>
      </c>
      <c r="F65">
        <v>4256.9491408502199</v>
      </c>
      <c r="G65">
        <f>Table2[[#This Row],[Order Lead time]]*(1-Table2[[#This Row],[Stock levels]])</f>
        <v>-1007</v>
      </c>
      <c r="H65" t="s">
        <v>24</v>
      </c>
      <c r="I65">
        <v>54</v>
      </c>
      <c r="J65">
        <v>19</v>
      </c>
      <c r="K65">
        <v>10</v>
      </c>
      <c r="L65">
        <v>4</v>
      </c>
      <c r="M65" t="s">
        <v>34</v>
      </c>
      <c r="N65">
        <v>2.45793352798733</v>
      </c>
      <c r="O65" t="s">
        <v>26</v>
      </c>
      <c r="P65" t="s">
        <v>51</v>
      </c>
      <c r="Q65">
        <v>18</v>
      </c>
      <c r="R65">
        <v>736</v>
      </c>
      <c r="S65">
        <v>10</v>
      </c>
      <c r="T65">
        <v>20.075003975630398</v>
      </c>
      <c r="U65" t="s">
        <v>28</v>
      </c>
      <c r="V65">
        <v>3.6328432903821302</v>
      </c>
      <c r="W65" t="s">
        <v>54</v>
      </c>
      <c r="X65">
        <f>Table2[[#This Row],[Production volumes]]*Table2[[#This Row],[Stock levels]]/100</f>
        <v>397.44</v>
      </c>
      <c r="Y65" t="s">
        <v>46</v>
      </c>
      <c r="Z65" t="str">
        <f>_xlfn.TEXTJOIN(" ,",FALSE,Table2[[#This Row],[Product Type]:[Routes]])</f>
        <v>skincare ,SKU63 ,13.0173767852878 ,55 ,246 ,4256.94914085022 ,-1007 ,Non-binary ,54 ,19 ,10 ,4 ,Carrier A ,2.45793352798733 ,Supplier 3 ,Bangalore ,18 ,736 ,10 ,20.0750039756304 ,Pending ,3.63284329038213 ,Sea ,397.44 ,Route A</v>
      </c>
      <c r="AA65">
        <v>687.28617786641701</v>
      </c>
      <c r="AB65" t="str">
        <f t="shared" si="1"/>
        <v>skincareSKU6313.0173767852878</v>
      </c>
    </row>
    <row r="66" spans="1:28" x14ac:dyDescent="0.25">
      <c r="A66" t="s">
        <v>31</v>
      </c>
      <c r="B66" t="s">
        <v>116</v>
      </c>
      <c r="C66">
        <v>89.634095608135297</v>
      </c>
      <c r="D66">
        <v>11</v>
      </c>
      <c r="E66">
        <v>134</v>
      </c>
      <c r="F66">
        <v>8458.7308783671706</v>
      </c>
      <c r="G66">
        <f>Table2[[#This Row],[Order Lead time]]*(1-Table2[[#This Row],[Stock levels]])</f>
        <v>-1944</v>
      </c>
      <c r="H66" t="s">
        <v>33</v>
      </c>
      <c r="I66">
        <v>73</v>
      </c>
      <c r="J66">
        <v>27</v>
      </c>
      <c r="K66">
        <v>75</v>
      </c>
      <c r="L66">
        <v>6</v>
      </c>
      <c r="M66" t="s">
        <v>41</v>
      </c>
      <c r="N66">
        <v>4.5853534681946497</v>
      </c>
      <c r="O66" t="s">
        <v>37</v>
      </c>
      <c r="P66" t="s">
        <v>48</v>
      </c>
      <c r="Q66">
        <v>17</v>
      </c>
      <c r="R66">
        <v>328</v>
      </c>
      <c r="S66">
        <v>6</v>
      </c>
      <c r="T66">
        <v>8.6930424258772803</v>
      </c>
      <c r="U66" t="s">
        <v>44</v>
      </c>
      <c r="V66">
        <v>0.15948631471751401</v>
      </c>
      <c r="W66" t="s">
        <v>38</v>
      </c>
      <c r="X66">
        <f>Table2[[#This Row],[Production volumes]]*Table2[[#This Row],[Stock levels]]/100</f>
        <v>239.44</v>
      </c>
      <c r="Y66" t="s">
        <v>39</v>
      </c>
      <c r="Z66" t="str">
        <f>_xlfn.TEXTJOIN(" ,",FALSE,Table2[[#This Row],[Product Type]:[Routes]])</f>
        <v>skincare ,SKU64 ,89.6340956081353 ,11 ,134 ,8458.73087836717 ,-1944 ,Female ,73 ,27 ,75 ,6 ,Carrier C ,4.58535346819465 ,Supplier 1 ,Delhi ,17 ,328 ,6 ,8.69304242587728 ,Fail ,0.159486314717514 ,Air ,239.44 ,Route C</v>
      </c>
      <c r="AA66">
        <v>771.225084681157</v>
      </c>
      <c r="AB66" t="str">
        <f t="shared" ref="AB66:AB102" si="2">A66&amp;B66&amp;C66</f>
        <v>skincareSKU6489.6340956081353</v>
      </c>
    </row>
    <row r="67" spans="1:28" x14ac:dyDescent="0.25">
      <c r="A67" t="s">
        <v>31</v>
      </c>
      <c r="B67" t="s">
        <v>117</v>
      </c>
      <c r="C67">
        <v>33.697717206643098</v>
      </c>
      <c r="D67">
        <v>72</v>
      </c>
      <c r="E67">
        <v>457</v>
      </c>
      <c r="F67">
        <v>8354.5796864819895</v>
      </c>
      <c r="G67">
        <f>Table2[[#This Row],[Order Lead time]]*(1-Table2[[#This Row],[Stock levels]])</f>
        <v>-1344</v>
      </c>
      <c r="H67" t="s">
        <v>53</v>
      </c>
      <c r="I67">
        <v>57</v>
      </c>
      <c r="J67">
        <v>24</v>
      </c>
      <c r="K67">
        <v>54</v>
      </c>
      <c r="L67">
        <v>8</v>
      </c>
      <c r="M67" t="s">
        <v>41</v>
      </c>
      <c r="N67">
        <v>6.5805413478845898</v>
      </c>
      <c r="O67" t="s">
        <v>42</v>
      </c>
      <c r="P67" t="s">
        <v>43</v>
      </c>
      <c r="Q67">
        <v>16</v>
      </c>
      <c r="R67">
        <v>358</v>
      </c>
      <c r="S67">
        <v>21</v>
      </c>
      <c r="T67">
        <v>1.59722274305067</v>
      </c>
      <c r="U67" t="s">
        <v>44</v>
      </c>
      <c r="V67">
        <v>4.9110959548423301</v>
      </c>
      <c r="W67" t="s">
        <v>45</v>
      </c>
      <c r="X67">
        <f>Table2[[#This Row],[Production volumes]]*Table2[[#This Row],[Stock levels]]/100</f>
        <v>204.06</v>
      </c>
      <c r="Y67" t="s">
        <v>39</v>
      </c>
      <c r="Z67" t="str">
        <f>_xlfn.TEXTJOIN(" ,",FALSE,Table2[[#This Row],[Product Type]:[Routes]])</f>
        <v>skincare ,SKU65 ,33.6977172066431 ,72 ,457 ,8354.57968648199 ,-1344 ,Male ,57 ,24 ,54 ,8 ,Carrier C ,6.58054134788459 ,Supplier 5 ,Kolkata ,16 ,358 ,21 ,1.59722274305067 ,Fail ,4.91109595484233 ,Rail ,204.06 ,Route C</v>
      </c>
      <c r="AA67">
        <v>555.85910367174301</v>
      </c>
      <c r="AB67" t="str">
        <f t="shared" si="2"/>
        <v>skincareSKU6533.6977172066431</v>
      </c>
    </row>
    <row r="68" spans="1:28" x14ac:dyDescent="0.25">
      <c r="A68" t="s">
        <v>31</v>
      </c>
      <c r="B68" t="s">
        <v>118</v>
      </c>
      <c r="C68">
        <v>26.034869773962001</v>
      </c>
      <c r="D68">
        <v>52</v>
      </c>
      <c r="E68">
        <v>704</v>
      </c>
      <c r="F68">
        <v>8367.7216180201503</v>
      </c>
      <c r="G68">
        <f>Table2[[#This Row],[Order Lead time]]*(1-Table2[[#This Row],[Stock levels]])</f>
        <v>-204</v>
      </c>
      <c r="H68" t="s">
        <v>33</v>
      </c>
      <c r="I68">
        <v>13</v>
      </c>
      <c r="J68">
        <v>17</v>
      </c>
      <c r="K68">
        <v>19</v>
      </c>
      <c r="L68">
        <v>8</v>
      </c>
      <c r="M68" t="s">
        <v>34</v>
      </c>
      <c r="N68">
        <v>2.2161427287713602</v>
      </c>
      <c r="O68" t="s">
        <v>42</v>
      </c>
      <c r="P68" t="s">
        <v>43</v>
      </c>
      <c r="Q68">
        <v>24</v>
      </c>
      <c r="R68">
        <v>867</v>
      </c>
      <c r="S68">
        <v>28</v>
      </c>
      <c r="T68">
        <v>42.084436738309897</v>
      </c>
      <c r="U68" t="s">
        <v>44</v>
      </c>
      <c r="V68">
        <v>3.44806328834026</v>
      </c>
      <c r="W68" t="s">
        <v>29</v>
      </c>
      <c r="X68">
        <f>Table2[[#This Row],[Production volumes]]*Table2[[#This Row],[Stock levels]]/100</f>
        <v>112.71</v>
      </c>
      <c r="Y68" t="s">
        <v>46</v>
      </c>
      <c r="Z68" t="str">
        <f>_xlfn.TEXTJOIN(" ,",FALSE,Table2[[#This Row],[Product Type]:[Routes]])</f>
        <v>skincare ,SKU66 ,26.034869773962 ,52 ,704 ,8367.72161802015 ,-204 ,Female ,13 ,17 ,19 ,8 ,Carrier A ,2.21614272877136 ,Supplier 5 ,Kolkata ,24 ,867 ,28 ,42.0844367383099 ,Fail ,3.44806328834026 ,Road ,112.71 ,Route A</v>
      </c>
      <c r="AA68">
        <v>393.84334857842703</v>
      </c>
      <c r="AB68" t="str">
        <f t="shared" si="2"/>
        <v>skincareSKU6626.034869773962</v>
      </c>
    </row>
    <row r="69" spans="1:28" x14ac:dyDescent="0.25">
      <c r="A69" t="s">
        <v>31</v>
      </c>
      <c r="B69" t="s">
        <v>119</v>
      </c>
      <c r="C69">
        <v>87.755432354001002</v>
      </c>
      <c r="D69">
        <v>16</v>
      </c>
      <c r="E69">
        <v>513</v>
      </c>
      <c r="F69">
        <v>9473.7980325083299</v>
      </c>
      <c r="G69">
        <f>Table2[[#This Row],[Order Lead time]]*(1-Table2[[#This Row],[Stock levels]])</f>
        <v>-99</v>
      </c>
      <c r="H69" t="s">
        <v>36</v>
      </c>
      <c r="I69">
        <v>12</v>
      </c>
      <c r="J69">
        <v>9</v>
      </c>
      <c r="K69">
        <v>71</v>
      </c>
      <c r="L69">
        <v>9</v>
      </c>
      <c r="M69" t="s">
        <v>41</v>
      </c>
      <c r="N69">
        <v>9.1478115447106294</v>
      </c>
      <c r="O69" t="s">
        <v>37</v>
      </c>
      <c r="P69" t="s">
        <v>27</v>
      </c>
      <c r="Q69">
        <v>10</v>
      </c>
      <c r="R69">
        <v>198</v>
      </c>
      <c r="S69">
        <v>11</v>
      </c>
      <c r="T69">
        <v>7.0578761469782298</v>
      </c>
      <c r="U69" t="s">
        <v>62</v>
      </c>
      <c r="V69">
        <v>0.131955444311814</v>
      </c>
      <c r="W69" t="s">
        <v>54</v>
      </c>
      <c r="X69">
        <f>Table2[[#This Row],[Production volumes]]*Table2[[#This Row],[Stock levels]]/100</f>
        <v>23.76</v>
      </c>
      <c r="Y69" t="s">
        <v>39</v>
      </c>
      <c r="Z69" t="str">
        <f>_xlfn.TEXTJOIN(" ,",FALSE,Table2[[#This Row],[Product Type]:[Routes]])</f>
        <v>skincare ,SKU67 ,87.755432354001 ,16 ,513 ,9473.79803250833 ,-99 ,Unknown ,12 ,9 ,71 ,9 ,Carrier C ,9.14781154471063 ,Supplier 1 ,Mumbai ,10 ,198 ,11 ,7.05787614697823 ,Pass ,0.131955444311814 ,Sea ,23.76 ,Route C</v>
      </c>
      <c r="AA69">
        <v>169.27180138478599</v>
      </c>
      <c r="AB69" t="str">
        <f t="shared" si="2"/>
        <v>skincareSKU6787.755432354001</v>
      </c>
    </row>
    <row r="70" spans="1:28" x14ac:dyDescent="0.25">
      <c r="A70" t="s">
        <v>22</v>
      </c>
      <c r="B70" t="s">
        <v>120</v>
      </c>
      <c r="C70">
        <v>37.931812382790298</v>
      </c>
      <c r="D70">
        <v>29</v>
      </c>
      <c r="E70">
        <v>163</v>
      </c>
      <c r="F70">
        <v>3550.21843278099</v>
      </c>
      <c r="G70">
        <f>Table2[[#This Row],[Order Lead time]]*(1-Table2[[#This Row],[Stock levels]])</f>
        <v>8</v>
      </c>
      <c r="H70" t="s">
        <v>24</v>
      </c>
      <c r="I70">
        <v>0</v>
      </c>
      <c r="J70">
        <v>8</v>
      </c>
      <c r="K70">
        <v>58</v>
      </c>
      <c r="L70">
        <v>8</v>
      </c>
      <c r="M70" t="s">
        <v>25</v>
      </c>
      <c r="N70">
        <v>1.19425186488499</v>
      </c>
      <c r="O70" t="s">
        <v>59</v>
      </c>
      <c r="P70" t="s">
        <v>51</v>
      </c>
      <c r="Q70">
        <v>2</v>
      </c>
      <c r="R70">
        <v>375</v>
      </c>
      <c r="S70">
        <v>18</v>
      </c>
      <c r="T70">
        <v>97.113581563462205</v>
      </c>
      <c r="U70" t="s">
        <v>44</v>
      </c>
      <c r="V70">
        <v>1.9834678721741801</v>
      </c>
      <c r="W70" t="s">
        <v>45</v>
      </c>
      <c r="X70">
        <f>Table2[[#This Row],[Production volumes]]*Table2[[#This Row],[Stock levels]]/100</f>
        <v>0</v>
      </c>
      <c r="Y70" t="s">
        <v>46</v>
      </c>
      <c r="Z70" t="str">
        <f>_xlfn.TEXTJOIN(" ,",FALSE,Table2[[#This Row],[Product Type]:[Routes]])</f>
        <v>haircare ,SKU68 ,37.9318123827903 ,29 ,163 ,3550.21843278099 ,8 ,Non-binary ,0 ,8 ,58 ,8 ,Carrier B ,1.19425186488499 ,Supplier 2 ,Bangalore ,2 ,375 ,18 ,97.1135815634622 ,Fail ,1.98346787217418 ,Rail ,0 ,Route A</v>
      </c>
      <c r="AA70">
        <v>299.70630311810299</v>
      </c>
      <c r="AB70" t="str">
        <f t="shared" si="2"/>
        <v>haircareSKU6837.9318123827903</v>
      </c>
    </row>
    <row r="71" spans="1:28" x14ac:dyDescent="0.25">
      <c r="A71" t="s">
        <v>31</v>
      </c>
      <c r="B71" t="s">
        <v>121</v>
      </c>
      <c r="C71">
        <v>54.865528517069698</v>
      </c>
      <c r="D71">
        <v>62</v>
      </c>
      <c r="E71">
        <v>511</v>
      </c>
      <c r="F71">
        <v>1752.3810874841199</v>
      </c>
      <c r="G71">
        <f>Table2[[#This Row],[Order Lead time]]*(1-Table2[[#This Row],[Stock levels]])</f>
        <v>-94</v>
      </c>
      <c r="H71" t="s">
        <v>24</v>
      </c>
      <c r="I71">
        <v>95</v>
      </c>
      <c r="J71">
        <v>1</v>
      </c>
      <c r="K71">
        <v>27</v>
      </c>
      <c r="L71">
        <v>3</v>
      </c>
      <c r="M71" t="s">
        <v>25</v>
      </c>
      <c r="N71">
        <v>9.7052867901203399</v>
      </c>
      <c r="O71" t="s">
        <v>50</v>
      </c>
      <c r="P71" t="s">
        <v>43</v>
      </c>
      <c r="Q71">
        <v>9</v>
      </c>
      <c r="R71">
        <v>862</v>
      </c>
      <c r="S71">
        <v>7</v>
      </c>
      <c r="T71">
        <v>77.627765812748095</v>
      </c>
      <c r="U71" t="s">
        <v>28</v>
      </c>
      <c r="V71">
        <v>1.3623879886490999</v>
      </c>
      <c r="W71" t="s">
        <v>38</v>
      </c>
      <c r="X71">
        <f>Table2[[#This Row],[Production volumes]]*Table2[[#This Row],[Stock levels]]/100</f>
        <v>818.9</v>
      </c>
      <c r="Y71" t="s">
        <v>46</v>
      </c>
      <c r="Z71" t="str">
        <f>_xlfn.TEXTJOIN(" ,",FALSE,Table2[[#This Row],[Product Type]:[Routes]])</f>
        <v>skincare ,SKU69 ,54.8655285170697 ,62 ,511 ,1752.38108748412 ,-94 ,Non-binary ,95 ,1 ,27 ,3 ,Carrier B ,9.70528679012034 ,Supplier 4 ,Kolkata ,9 ,862 ,7 ,77.6277658127481 ,Pending ,1.3623879886491 ,Air ,818.9 ,Route A</v>
      </c>
      <c r="AA71">
        <v>207.66320620857499</v>
      </c>
      <c r="AB71" t="str">
        <f t="shared" si="2"/>
        <v>skincareSKU6954.8655285170697</v>
      </c>
    </row>
    <row r="72" spans="1:28" x14ac:dyDescent="0.25">
      <c r="A72" t="s">
        <v>22</v>
      </c>
      <c r="B72" t="s">
        <v>122</v>
      </c>
      <c r="C72">
        <v>47.914541824058702</v>
      </c>
      <c r="D72">
        <v>90</v>
      </c>
      <c r="E72">
        <v>32</v>
      </c>
      <c r="F72">
        <v>7014.8879872033804</v>
      </c>
      <c r="G72">
        <f>Table2[[#This Row],[Order Lead time]]*(1-Table2[[#This Row],[Stock levels]])</f>
        <v>-108</v>
      </c>
      <c r="H72" t="s">
        <v>33</v>
      </c>
      <c r="I72">
        <v>10</v>
      </c>
      <c r="J72">
        <v>12</v>
      </c>
      <c r="K72">
        <v>22</v>
      </c>
      <c r="L72">
        <v>4</v>
      </c>
      <c r="M72" t="s">
        <v>25</v>
      </c>
      <c r="N72">
        <v>6.3157177546007199</v>
      </c>
      <c r="O72" t="s">
        <v>37</v>
      </c>
      <c r="P72" t="s">
        <v>51</v>
      </c>
      <c r="Q72">
        <v>22</v>
      </c>
      <c r="R72">
        <v>775</v>
      </c>
      <c r="S72">
        <v>16</v>
      </c>
      <c r="T72">
        <v>11.440781823761199</v>
      </c>
      <c r="U72" t="s">
        <v>62</v>
      </c>
      <c r="V72">
        <v>1.8305755986122301</v>
      </c>
      <c r="W72" t="s">
        <v>29</v>
      </c>
      <c r="X72">
        <f>Table2[[#This Row],[Production volumes]]*Table2[[#This Row],[Stock levels]]/100</f>
        <v>77.5</v>
      </c>
      <c r="Y72" t="s">
        <v>39</v>
      </c>
      <c r="Z72" t="str">
        <f>_xlfn.TEXTJOIN(" ,",FALSE,Table2[[#This Row],[Product Type]:[Routes]])</f>
        <v>haircare ,SKU70 ,47.9145418240587 ,90 ,32 ,7014.88798720338 ,-108 ,Female ,10 ,12 ,22 ,4 ,Carrier B ,6.31571775460072 ,Supplier 1 ,Bangalore ,22 ,775 ,16 ,11.4407818237612 ,Pass ,1.83057559861223 ,Road ,77.5 ,Route C</v>
      </c>
      <c r="AA72">
        <v>183.27289874871099</v>
      </c>
      <c r="AB72" t="str">
        <f t="shared" si="2"/>
        <v>haircareSKU7047.9145418240587</v>
      </c>
    </row>
    <row r="73" spans="1:28" x14ac:dyDescent="0.25">
      <c r="A73" t="s">
        <v>55</v>
      </c>
      <c r="B73" t="s">
        <v>123</v>
      </c>
      <c r="C73">
        <v>6.3815331627479601</v>
      </c>
      <c r="D73">
        <v>14</v>
      </c>
      <c r="E73">
        <v>637</v>
      </c>
      <c r="F73">
        <v>8180.3370854254399</v>
      </c>
      <c r="G73">
        <f>Table2[[#This Row],[Order Lead time]]*(1-Table2[[#This Row],[Stock levels]])</f>
        <v>-150</v>
      </c>
      <c r="H73" t="s">
        <v>33</v>
      </c>
      <c r="I73">
        <v>76</v>
      </c>
      <c r="J73">
        <v>2</v>
      </c>
      <c r="K73">
        <v>26</v>
      </c>
      <c r="L73">
        <v>6</v>
      </c>
      <c r="M73" t="s">
        <v>34</v>
      </c>
      <c r="N73">
        <v>9.2281903170525101</v>
      </c>
      <c r="O73" t="s">
        <v>59</v>
      </c>
      <c r="P73" t="s">
        <v>51</v>
      </c>
      <c r="Q73">
        <v>2</v>
      </c>
      <c r="R73">
        <v>258</v>
      </c>
      <c r="S73">
        <v>10</v>
      </c>
      <c r="T73">
        <v>30.661677477859499</v>
      </c>
      <c r="U73" t="s">
        <v>28</v>
      </c>
      <c r="V73">
        <v>2.07875060787496</v>
      </c>
      <c r="W73" t="s">
        <v>29</v>
      </c>
      <c r="X73">
        <f>Table2[[#This Row],[Production volumes]]*Table2[[#This Row],[Stock levels]]/100</f>
        <v>196.08</v>
      </c>
      <c r="Y73" t="s">
        <v>46</v>
      </c>
      <c r="Z73" t="str">
        <f>_xlfn.TEXTJOIN(" ,",FALSE,Table2[[#This Row],[Product Type]:[Routes]])</f>
        <v>cosmetics ,SKU71 ,6.38153316274796 ,14 ,637 ,8180.33708542544 ,-150 ,Female ,76 ,2 ,26 ,6 ,Carrier A ,9.22819031705251 ,Supplier 2 ,Bangalore ,2 ,258 ,10 ,30.6616774778595 ,Pending ,2.07875060787496 ,Road ,196.08 ,Route A</v>
      </c>
      <c r="AA73">
        <v>405.167067888855</v>
      </c>
      <c r="AB73" t="str">
        <f t="shared" si="2"/>
        <v>cosmeticsSKU716.38153316274796</v>
      </c>
    </row>
    <row r="74" spans="1:28" x14ac:dyDescent="0.25">
      <c r="A74" t="s">
        <v>55</v>
      </c>
      <c r="B74" t="s">
        <v>124</v>
      </c>
      <c r="C74">
        <v>90.204427520528</v>
      </c>
      <c r="D74">
        <v>88</v>
      </c>
      <c r="E74">
        <v>478</v>
      </c>
      <c r="F74">
        <v>2633.1219813122498</v>
      </c>
      <c r="G74">
        <f>Table2[[#This Row],[Order Lead time]]*(1-Table2[[#This Row],[Stock levels]])</f>
        <v>-1624</v>
      </c>
      <c r="H74" t="s">
        <v>24</v>
      </c>
      <c r="I74">
        <v>57</v>
      </c>
      <c r="J74">
        <v>29</v>
      </c>
      <c r="K74">
        <v>77</v>
      </c>
      <c r="L74">
        <v>9</v>
      </c>
      <c r="M74" t="s">
        <v>34</v>
      </c>
      <c r="N74">
        <v>6.5996141596895397</v>
      </c>
      <c r="O74" t="s">
        <v>37</v>
      </c>
      <c r="P74" t="s">
        <v>51</v>
      </c>
      <c r="Q74">
        <v>21</v>
      </c>
      <c r="R74">
        <v>152</v>
      </c>
      <c r="S74">
        <v>11</v>
      </c>
      <c r="T74">
        <v>55.760492895244198</v>
      </c>
      <c r="U74" t="s">
        <v>28</v>
      </c>
      <c r="V74">
        <v>3.2133296074383</v>
      </c>
      <c r="W74" t="s">
        <v>45</v>
      </c>
      <c r="X74">
        <f>Table2[[#This Row],[Production volumes]]*Table2[[#This Row],[Stock levels]]/100</f>
        <v>86.64</v>
      </c>
      <c r="Y74" t="s">
        <v>30</v>
      </c>
      <c r="Z74" t="str">
        <f>_xlfn.TEXTJOIN(" ,",FALSE,Table2[[#This Row],[Product Type]:[Routes]])</f>
        <v>cosmetics ,SKU72 ,90.204427520528 ,88 ,478 ,2633.12198131225 ,-1624 ,Non-binary ,57 ,29 ,77 ,9 ,Carrier A ,6.59961415968954 ,Supplier 1 ,Bangalore ,21 ,152 ,11 ,55.7604928952442 ,Pending ,3.2133296074383 ,Rail ,86.64 ,Route B</v>
      </c>
      <c r="AA74">
        <v>677.94456984618296</v>
      </c>
      <c r="AB74" t="str">
        <f t="shared" si="2"/>
        <v>cosmeticsSKU7290.204427520528</v>
      </c>
    </row>
    <row r="75" spans="1:28" x14ac:dyDescent="0.25">
      <c r="A75" t="s">
        <v>55</v>
      </c>
      <c r="B75" t="s">
        <v>125</v>
      </c>
      <c r="C75">
        <v>83.851017681304597</v>
      </c>
      <c r="D75">
        <v>41</v>
      </c>
      <c r="E75">
        <v>375</v>
      </c>
      <c r="F75">
        <v>7910.8869161406801</v>
      </c>
      <c r="G75">
        <f>Table2[[#This Row],[Order Lead time]]*(1-Table2[[#This Row],[Stock levels]])</f>
        <v>-400</v>
      </c>
      <c r="H75" t="s">
        <v>53</v>
      </c>
      <c r="I75">
        <v>17</v>
      </c>
      <c r="J75">
        <v>25</v>
      </c>
      <c r="K75">
        <v>66</v>
      </c>
      <c r="L75">
        <v>5</v>
      </c>
      <c r="M75" t="s">
        <v>25</v>
      </c>
      <c r="N75">
        <v>1.5129368369160701</v>
      </c>
      <c r="O75" t="s">
        <v>50</v>
      </c>
      <c r="P75" t="s">
        <v>60</v>
      </c>
      <c r="Q75">
        <v>13</v>
      </c>
      <c r="R75">
        <v>444</v>
      </c>
      <c r="S75">
        <v>4</v>
      </c>
      <c r="T75">
        <v>46.870238797617098</v>
      </c>
      <c r="U75" t="s">
        <v>44</v>
      </c>
      <c r="V75">
        <v>4.6205460645137002</v>
      </c>
      <c r="W75" t="s">
        <v>29</v>
      </c>
      <c r="X75">
        <f>Table2[[#This Row],[Production volumes]]*Table2[[#This Row],[Stock levels]]/100</f>
        <v>75.48</v>
      </c>
      <c r="Y75" t="s">
        <v>46</v>
      </c>
      <c r="Z75" t="str">
        <f>_xlfn.TEXTJOIN(" ,",FALSE,Table2[[#This Row],[Product Type]:[Routes]])</f>
        <v>cosmetics ,SKU73 ,83.8510176813046 ,41 ,375 ,7910.88691614068 ,-400 ,Male ,17 ,25 ,66 ,5 ,Carrier B ,1.51293683691607 ,Supplier 4 ,Chennai ,13 ,444 ,4 ,46.8702387976171 ,Fail ,4.6205460645137 ,Road ,75.48 ,Route A</v>
      </c>
      <c r="AA75">
        <v>866.472800129657</v>
      </c>
      <c r="AB75" t="str">
        <f t="shared" si="2"/>
        <v>cosmeticsSKU7383.8510176813046</v>
      </c>
    </row>
    <row r="76" spans="1:28" x14ac:dyDescent="0.25">
      <c r="A76" t="s">
        <v>22</v>
      </c>
      <c r="B76" t="s">
        <v>126</v>
      </c>
      <c r="C76">
        <v>3.1700114135661499</v>
      </c>
      <c r="D76">
        <v>64</v>
      </c>
      <c r="E76">
        <v>904</v>
      </c>
      <c r="F76">
        <v>5709.9452959692799</v>
      </c>
      <c r="G76">
        <f>Table2[[#This Row],[Order Lead time]]*(1-Table2[[#This Row],[Stock levels]])</f>
        <v>-240</v>
      </c>
      <c r="H76" t="s">
        <v>33</v>
      </c>
      <c r="I76">
        <v>41</v>
      </c>
      <c r="J76">
        <v>6</v>
      </c>
      <c r="K76">
        <v>1</v>
      </c>
      <c r="L76">
        <v>5</v>
      </c>
      <c r="M76" t="s">
        <v>34</v>
      </c>
      <c r="N76">
        <v>5.2376546500374399</v>
      </c>
      <c r="O76" t="s">
        <v>50</v>
      </c>
      <c r="P76" t="s">
        <v>48</v>
      </c>
      <c r="Q76">
        <v>1</v>
      </c>
      <c r="R76">
        <v>919</v>
      </c>
      <c r="S76">
        <v>9</v>
      </c>
      <c r="T76">
        <v>80.580852156447804</v>
      </c>
      <c r="U76" t="s">
        <v>44</v>
      </c>
      <c r="V76">
        <v>0.39661272410993498</v>
      </c>
      <c r="W76" t="s">
        <v>45</v>
      </c>
      <c r="X76">
        <f>Table2[[#This Row],[Production volumes]]*Table2[[#This Row],[Stock levels]]/100</f>
        <v>376.79</v>
      </c>
      <c r="Y76" t="s">
        <v>46</v>
      </c>
      <c r="Z76" t="str">
        <f>_xlfn.TEXTJOIN(" ,",FALSE,Table2[[#This Row],[Product Type]:[Routes]])</f>
        <v>haircare ,SKU74 ,3.17001141356615 ,64 ,904 ,5709.94529596928 ,-240 ,Female ,41 ,6 ,1 ,5 ,Carrier A ,5.23765465003744 ,Supplier 4 ,Delhi ,1 ,919 ,9 ,80.5808521564478 ,Fail ,0.396612724109935 ,Rail ,376.79 ,Route A</v>
      </c>
      <c r="AA76">
        <v>341.55265678322297</v>
      </c>
      <c r="AB76" t="str">
        <f t="shared" si="2"/>
        <v>haircareSKU743.17001141356615</v>
      </c>
    </row>
    <row r="77" spans="1:28" x14ac:dyDescent="0.25">
      <c r="A77" t="s">
        <v>31</v>
      </c>
      <c r="B77" t="s">
        <v>127</v>
      </c>
      <c r="C77">
        <v>92.996884233970604</v>
      </c>
      <c r="D77">
        <v>29</v>
      </c>
      <c r="E77">
        <v>106</v>
      </c>
      <c r="F77">
        <v>1889.07358977933</v>
      </c>
      <c r="G77">
        <f>Table2[[#This Row],[Order Lead time]]*(1-Table2[[#This Row],[Stock levels]])</f>
        <v>-300</v>
      </c>
      <c r="H77" t="s">
        <v>24</v>
      </c>
      <c r="I77">
        <v>16</v>
      </c>
      <c r="J77">
        <v>20</v>
      </c>
      <c r="K77">
        <v>56</v>
      </c>
      <c r="L77">
        <v>10</v>
      </c>
      <c r="M77" t="s">
        <v>41</v>
      </c>
      <c r="N77">
        <v>2.47389776104546</v>
      </c>
      <c r="O77" t="s">
        <v>37</v>
      </c>
      <c r="P77" t="s">
        <v>60</v>
      </c>
      <c r="Q77">
        <v>25</v>
      </c>
      <c r="R77">
        <v>759</v>
      </c>
      <c r="S77">
        <v>11</v>
      </c>
      <c r="T77">
        <v>48.064782640006499</v>
      </c>
      <c r="U77" t="s">
        <v>62</v>
      </c>
      <c r="V77">
        <v>2.0300690886687498</v>
      </c>
      <c r="W77" t="s">
        <v>38</v>
      </c>
      <c r="X77">
        <f>Table2[[#This Row],[Production volumes]]*Table2[[#This Row],[Stock levels]]/100</f>
        <v>121.44</v>
      </c>
      <c r="Y77" t="s">
        <v>39</v>
      </c>
      <c r="Z77" t="str">
        <f>_xlfn.TEXTJOIN(" ,",FALSE,Table2[[#This Row],[Product Type]:[Routes]])</f>
        <v>skincare ,SKU75 ,92.9968842339706 ,29 ,106 ,1889.07358977933 ,-300 ,Non-binary ,16 ,20 ,56 ,10 ,Carrier C ,2.47389776104546 ,Supplier 1 ,Chennai ,25 ,759 ,11 ,48.0647826400065 ,Pass ,2.03006908866875 ,Air ,121.44 ,Route C</v>
      </c>
      <c r="AA77">
        <v>873.12964801765099</v>
      </c>
      <c r="AB77" t="str">
        <f t="shared" si="2"/>
        <v>skincareSKU7592.9968842339706</v>
      </c>
    </row>
    <row r="78" spans="1:28" x14ac:dyDescent="0.25">
      <c r="A78" t="s">
        <v>22</v>
      </c>
      <c r="B78" t="s">
        <v>128</v>
      </c>
      <c r="C78">
        <v>69.108799547430294</v>
      </c>
      <c r="D78">
        <v>23</v>
      </c>
      <c r="E78">
        <v>241</v>
      </c>
      <c r="F78">
        <v>5328.3759842977497</v>
      </c>
      <c r="G78">
        <f>Table2[[#This Row],[Order Lead time]]*(1-Table2[[#This Row],[Stock levels]])</f>
        <v>-37</v>
      </c>
      <c r="H78" t="s">
        <v>53</v>
      </c>
      <c r="I78">
        <v>38</v>
      </c>
      <c r="J78">
        <v>1</v>
      </c>
      <c r="K78">
        <v>22</v>
      </c>
      <c r="L78">
        <v>10</v>
      </c>
      <c r="M78" t="s">
        <v>34</v>
      </c>
      <c r="N78">
        <v>7.0545383368369201</v>
      </c>
      <c r="O78" t="s">
        <v>59</v>
      </c>
      <c r="P78" t="s">
        <v>51</v>
      </c>
      <c r="Q78">
        <v>25</v>
      </c>
      <c r="R78">
        <v>985</v>
      </c>
      <c r="S78">
        <v>24</v>
      </c>
      <c r="T78">
        <v>64.323597795600193</v>
      </c>
      <c r="U78" t="s">
        <v>28</v>
      </c>
      <c r="V78">
        <v>2.1800374515822099</v>
      </c>
      <c r="W78" t="s">
        <v>45</v>
      </c>
      <c r="X78">
        <f>Table2[[#This Row],[Production volumes]]*Table2[[#This Row],[Stock levels]]/100</f>
        <v>374.3</v>
      </c>
      <c r="Y78" t="s">
        <v>46</v>
      </c>
      <c r="Z78" t="str">
        <f>_xlfn.TEXTJOIN(" ,",FALSE,Table2[[#This Row],[Product Type]:[Routes]])</f>
        <v>haircare ,SKU76 ,69.1087995474303 ,23 ,241 ,5328.37598429775 ,-37 ,Male ,38 ,1 ,22 ,10 ,Carrier A ,7.05453833683692 ,Supplier 2 ,Bangalore ,25 ,985 ,24 ,64.3235977956002 ,Pending ,2.18003745158221 ,Rail ,374.3 ,Route A</v>
      </c>
      <c r="AA78">
        <v>997.41345013319403</v>
      </c>
      <c r="AB78" t="str">
        <f t="shared" si="2"/>
        <v>haircareSKU7669.1087995474303</v>
      </c>
    </row>
    <row r="79" spans="1:28" x14ac:dyDescent="0.25">
      <c r="A79" t="s">
        <v>22</v>
      </c>
      <c r="B79" t="s">
        <v>129</v>
      </c>
      <c r="C79">
        <v>57.449742958971399</v>
      </c>
      <c r="D79">
        <v>14</v>
      </c>
      <c r="E79">
        <v>359</v>
      </c>
      <c r="F79">
        <v>2483.7601775427902</v>
      </c>
      <c r="G79">
        <f>Table2[[#This Row],[Order Lead time]]*(1-Table2[[#This Row],[Stock levels]])</f>
        <v>-2660</v>
      </c>
      <c r="H79" t="s">
        <v>36</v>
      </c>
      <c r="I79">
        <v>96</v>
      </c>
      <c r="J79">
        <v>28</v>
      </c>
      <c r="K79">
        <v>57</v>
      </c>
      <c r="L79">
        <v>4</v>
      </c>
      <c r="M79" t="s">
        <v>25</v>
      </c>
      <c r="N79">
        <v>6.7809466256178901</v>
      </c>
      <c r="O79" t="s">
        <v>37</v>
      </c>
      <c r="P79" t="s">
        <v>43</v>
      </c>
      <c r="Q79">
        <v>26</v>
      </c>
      <c r="R79">
        <v>334</v>
      </c>
      <c r="S79">
        <v>5</v>
      </c>
      <c r="T79">
        <v>42.952444748991802</v>
      </c>
      <c r="U79" t="s">
        <v>62</v>
      </c>
      <c r="V79">
        <v>3.0551418183075398</v>
      </c>
      <c r="W79" t="s">
        <v>29</v>
      </c>
      <c r="X79">
        <f>Table2[[#This Row],[Production volumes]]*Table2[[#This Row],[Stock levels]]/100</f>
        <v>320.64</v>
      </c>
      <c r="Y79" t="s">
        <v>30</v>
      </c>
      <c r="Z79" t="str">
        <f>_xlfn.TEXTJOIN(" ,",FALSE,Table2[[#This Row],[Product Type]:[Routes]])</f>
        <v>haircare ,SKU77 ,57.4497429589714 ,14 ,359 ,2483.76017754279 ,-2660 ,Unknown ,96 ,28 ,57 ,4 ,Carrier B ,6.78094662561789 ,Supplier 1 ,Kolkata ,26 ,334 ,5 ,42.9524447489918 ,Pass ,3.05514181830754 ,Road ,320.64 ,Route B</v>
      </c>
      <c r="AA79">
        <v>852.56809891984994</v>
      </c>
      <c r="AB79" t="str">
        <f t="shared" si="2"/>
        <v>haircareSKU7757.4497429589714</v>
      </c>
    </row>
    <row r="80" spans="1:28" x14ac:dyDescent="0.25">
      <c r="A80" t="s">
        <v>22</v>
      </c>
      <c r="B80" t="s">
        <v>130</v>
      </c>
      <c r="C80">
        <v>6.30688317611191</v>
      </c>
      <c r="D80">
        <v>50</v>
      </c>
      <c r="E80">
        <v>946</v>
      </c>
      <c r="F80">
        <v>1292.45841793775</v>
      </c>
      <c r="G80">
        <f>Table2[[#This Row],[Order Lead time]]*(1-Table2[[#This Row],[Stock levels]])</f>
        <v>-16</v>
      </c>
      <c r="H80" t="s">
        <v>36</v>
      </c>
      <c r="I80">
        <v>5</v>
      </c>
      <c r="J80">
        <v>4</v>
      </c>
      <c r="K80">
        <v>51</v>
      </c>
      <c r="L80">
        <v>5</v>
      </c>
      <c r="M80" t="s">
        <v>25</v>
      </c>
      <c r="N80">
        <v>8.4670497708619905</v>
      </c>
      <c r="O80" t="s">
        <v>42</v>
      </c>
      <c r="P80" t="s">
        <v>27</v>
      </c>
      <c r="Q80">
        <v>25</v>
      </c>
      <c r="R80">
        <v>858</v>
      </c>
      <c r="S80">
        <v>21</v>
      </c>
      <c r="T80">
        <v>71.126514720403307</v>
      </c>
      <c r="U80" t="s">
        <v>28</v>
      </c>
      <c r="V80">
        <v>4.0968813324704501</v>
      </c>
      <c r="W80" t="s">
        <v>54</v>
      </c>
      <c r="X80">
        <f>Table2[[#This Row],[Production volumes]]*Table2[[#This Row],[Stock levels]]/100</f>
        <v>42.9</v>
      </c>
      <c r="Y80" t="s">
        <v>39</v>
      </c>
      <c r="Z80" t="str">
        <f>_xlfn.TEXTJOIN(" ,",FALSE,Table2[[#This Row],[Product Type]:[Routes]])</f>
        <v>haircare ,SKU78 ,6.30688317611191 ,50 ,946 ,1292.45841793775 ,-16 ,Unknown ,5 ,4 ,51 ,5 ,Carrier B ,8.46704977086199 ,Supplier 5 ,Mumbai ,25 ,858 ,21 ,71.1265147204033 ,Pending ,4.09688133247045 ,Sea ,42.9 ,Route C</v>
      </c>
      <c r="AA80">
        <v>323.59220343132199</v>
      </c>
      <c r="AB80" t="str">
        <f t="shared" si="2"/>
        <v>haircareSKU786.30688317611191</v>
      </c>
    </row>
    <row r="81" spans="1:28" x14ac:dyDescent="0.25">
      <c r="A81" t="s">
        <v>22</v>
      </c>
      <c r="B81" t="s">
        <v>131</v>
      </c>
      <c r="C81">
        <v>57.057031221103202</v>
      </c>
      <c r="D81">
        <v>56</v>
      </c>
      <c r="E81">
        <v>198</v>
      </c>
      <c r="F81">
        <v>7888.7232684270803</v>
      </c>
      <c r="G81">
        <f>Table2[[#This Row],[Order Lead time]]*(1-Table2[[#This Row],[Stock levels]])</f>
        <v>-750</v>
      </c>
      <c r="H81" t="s">
        <v>24</v>
      </c>
      <c r="I81">
        <v>31</v>
      </c>
      <c r="J81">
        <v>25</v>
      </c>
      <c r="K81">
        <v>20</v>
      </c>
      <c r="L81">
        <v>1</v>
      </c>
      <c r="M81" t="s">
        <v>25</v>
      </c>
      <c r="N81">
        <v>6.49632536429504</v>
      </c>
      <c r="O81" t="s">
        <v>26</v>
      </c>
      <c r="P81" t="s">
        <v>51</v>
      </c>
      <c r="Q81">
        <v>5</v>
      </c>
      <c r="R81">
        <v>228</v>
      </c>
      <c r="S81">
        <v>12</v>
      </c>
      <c r="T81">
        <v>57.870902924036201</v>
      </c>
      <c r="U81" t="s">
        <v>28</v>
      </c>
      <c r="V81">
        <v>0.16587162748060799</v>
      </c>
      <c r="W81" t="s">
        <v>38</v>
      </c>
      <c r="X81">
        <f>Table2[[#This Row],[Production volumes]]*Table2[[#This Row],[Stock levels]]/100</f>
        <v>70.680000000000007</v>
      </c>
      <c r="Y81" t="s">
        <v>39</v>
      </c>
      <c r="Z81" t="str">
        <f>_xlfn.TEXTJOIN(" ,",FALSE,Table2[[#This Row],[Product Type]:[Routes]])</f>
        <v>haircare ,SKU79 ,57.0570312211032 ,56 ,198 ,7888.72326842708 ,-750 ,Non-binary ,31 ,25 ,20 ,1 ,Carrier B ,6.49632536429504 ,Supplier 3 ,Bangalore ,5 ,228 ,12 ,57.8709029240362 ,Pending ,0.165871627480608 ,Air ,70.68 ,Route C</v>
      </c>
      <c r="AA81">
        <v>351.50421933503799</v>
      </c>
      <c r="AB81" t="str">
        <f t="shared" si="2"/>
        <v>haircareSKU7957.0570312211032</v>
      </c>
    </row>
    <row r="82" spans="1:28" x14ac:dyDescent="0.25">
      <c r="A82" t="s">
        <v>31</v>
      </c>
      <c r="B82" t="s">
        <v>132</v>
      </c>
      <c r="C82">
        <v>91.128318350444303</v>
      </c>
      <c r="D82">
        <v>75</v>
      </c>
      <c r="E82">
        <v>872</v>
      </c>
      <c r="F82">
        <v>8651.67268298206</v>
      </c>
      <c r="G82">
        <f>Table2[[#This Row],[Order Lead time]]*(1-Table2[[#This Row],[Stock levels]])</f>
        <v>-532</v>
      </c>
      <c r="H82" t="s">
        <v>36</v>
      </c>
      <c r="I82">
        <v>39</v>
      </c>
      <c r="J82">
        <v>14</v>
      </c>
      <c r="K82">
        <v>41</v>
      </c>
      <c r="L82">
        <v>2</v>
      </c>
      <c r="M82" t="s">
        <v>41</v>
      </c>
      <c r="N82">
        <v>2.8331846794189701</v>
      </c>
      <c r="O82" t="s">
        <v>26</v>
      </c>
      <c r="P82" t="s">
        <v>60</v>
      </c>
      <c r="Q82">
        <v>8</v>
      </c>
      <c r="R82">
        <v>202</v>
      </c>
      <c r="S82">
        <v>5</v>
      </c>
      <c r="T82">
        <v>76.961228023819999</v>
      </c>
      <c r="U82" t="s">
        <v>44</v>
      </c>
      <c r="V82">
        <v>2.8496621985053299</v>
      </c>
      <c r="W82" t="s">
        <v>54</v>
      </c>
      <c r="X82">
        <f>Table2[[#This Row],[Production volumes]]*Table2[[#This Row],[Stock levels]]/100</f>
        <v>78.78</v>
      </c>
      <c r="Y82" t="s">
        <v>30</v>
      </c>
      <c r="Z82" t="str">
        <f>_xlfn.TEXTJOIN(" ,",FALSE,Table2[[#This Row],[Product Type]:[Routes]])</f>
        <v>skincare ,SKU80 ,91.1283183504443 ,75 ,872 ,8651.67268298206 ,-532 ,Unknown ,39 ,14 ,41 ,2 ,Carrier C ,2.83318467941897 ,Supplier 3 ,Chennai ,8 ,202 ,5 ,76.96122802382 ,Fail ,2.84966219850533 ,Sea ,78.78 ,Route B</v>
      </c>
      <c r="AA82">
        <v>787.77985049434403</v>
      </c>
      <c r="AB82" t="str">
        <f t="shared" si="2"/>
        <v>skincareSKU8091.1283183504443</v>
      </c>
    </row>
    <row r="83" spans="1:28" x14ac:dyDescent="0.25">
      <c r="A83" t="s">
        <v>22</v>
      </c>
      <c r="B83" t="s">
        <v>133</v>
      </c>
      <c r="C83">
        <v>72.819206930318202</v>
      </c>
      <c r="D83">
        <v>9</v>
      </c>
      <c r="E83">
        <v>774</v>
      </c>
      <c r="F83">
        <v>4384.4134000458598</v>
      </c>
      <c r="G83">
        <f>Table2[[#This Row],[Order Lead time]]*(1-Table2[[#This Row],[Stock levels]])</f>
        <v>-282</v>
      </c>
      <c r="H83" t="s">
        <v>36</v>
      </c>
      <c r="I83">
        <v>48</v>
      </c>
      <c r="J83">
        <v>6</v>
      </c>
      <c r="K83">
        <v>8</v>
      </c>
      <c r="L83">
        <v>5</v>
      </c>
      <c r="M83" t="s">
        <v>25</v>
      </c>
      <c r="N83">
        <v>4.0662775015120403</v>
      </c>
      <c r="O83" t="s">
        <v>26</v>
      </c>
      <c r="P83" t="s">
        <v>48</v>
      </c>
      <c r="Q83">
        <v>28</v>
      </c>
      <c r="R83">
        <v>698</v>
      </c>
      <c r="S83">
        <v>1</v>
      </c>
      <c r="T83">
        <v>19.789592941903599</v>
      </c>
      <c r="U83" t="s">
        <v>28</v>
      </c>
      <c r="V83">
        <v>2.54754712154871</v>
      </c>
      <c r="W83" t="s">
        <v>45</v>
      </c>
      <c r="X83">
        <f>Table2[[#This Row],[Production volumes]]*Table2[[#This Row],[Stock levels]]/100</f>
        <v>335.04</v>
      </c>
      <c r="Y83" t="s">
        <v>30</v>
      </c>
      <c r="Z83" t="str">
        <f>_xlfn.TEXTJOIN(" ,",FALSE,Table2[[#This Row],[Product Type]:[Routes]])</f>
        <v>haircare ,SKU81 ,72.8192069303182 ,9 ,774 ,4384.41340004586 ,-282 ,Unknown ,48 ,6 ,8 ,5 ,Carrier B ,4.06627750151204 ,Supplier 3 ,Delhi ,28 ,698 ,1 ,19.7895929419036 ,Pending ,2.54754712154871 ,Rail ,335.04 ,Route B</v>
      </c>
      <c r="AA83">
        <v>276.77833594679799</v>
      </c>
      <c r="AB83" t="str">
        <f t="shared" si="2"/>
        <v>haircareSKU8172.8192069303182</v>
      </c>
    </row>
    <row r="84" spans="1:28" x14ac:dyDescent="0.25">
      <c r="A84" t="s">
        <v>31</v>
      </c>
      <c r="B84" t="s">
        <v>134</v>
      </c>
      <c r="C84">
        <v>17.034930739467899</v>
      </c>
      <c r="D84">
        <v>13</v>
      </c>
      <c r="E84">
        <v>336</v>
      </c>
      <c r="F84">
        <v>2943.3818676094502</v>
      </c>
      <c r="G84">
        <f>Table2[[#This Row],[Order Lead time]]*(1-Table2[[#This Row],[Stock levels]])</f>
        <v>-779</v>
      </c>
      <c r="H84" t="s">
        <v>36</v>
      </c>
      <c r="I84">
        <v>42</v>
      </c>
      <c r="J84">
        <v>19</v>
      </c>
      <c r="K84">
        <v>72</v>
      </c>
      <c r="L84">
        <v>1</v>
      </c>
      <c r="M84" t="s">
        <v>34</v>
      </c>
      <c r="N84">
        <v>4.7081818735419301</v>
      </c>
      <c r="O84" t="s">
        <v>59</v>
      </c>
      <c r="P84" t="s">
        <v>27</v>
      </c>
      <c r="Q84">
        <v>6</v>
      </c>
      <c r="R84">
        <v>955</v>
      </c>
      <c r="S84">
        <v>26</v>
      </c>
      <c r="T84">
        <v>4.4652784349432402</v>
      </c>
      <c r="U84" t="s">
        <v>28</v>
      </c>
      <c r="V84">
        <v>4.1378770486223502</v>
      </c>
      <c r="W84" t="s">
        <v>29</v>
      </c>
      <c r="X84">
        <f>Table2[[#This Row],[Production volumes]]*Table2[[#This Row],[Stock levels]]/100</f>
        <v>401.1</v>
      </c>
      <c r="Y84" t="s">
        <v>39</v>
      </c>
      <c r="Z84" t="str">
        <f>_xlfn.TEXTJOIN(" ,",FALSE,Table2[[#This Row],[Product Type]:[Routes]])</f>
        <v>skincare ,SKU82 ,17.0349307394679 ,13 ,336 ,2943.38186760945 ,-779 ,Unknown ,42 ,19 ,72 ,1 ,Carrier A ,4.70818187354193 ,Supplier 2 ,Mumbai ,6 ,955 ,26 ,4.46527843494324 ,Pending ,4.13787704862235 ,Road ,401.1 ,Route C</v>
      </c>
      <c r="AA84">
        <v>589.97855562804</v>
      </c>
      <c r="AB84" t="str">
        <f t="shared" si="2"/>
        <v>skincareSKU8217.0349307394679</v>
      </c>
    </row>
    <row r="85" spans="1:28" x14ac:dyDescent="0.25">
      <c r="A85" t="s">
        <v>22</v>
      </c>
      <c r="B85" t="s">
        <v>135</v>
      </c>
      <c r="C85">
        <v>68.911246211606297</v>
      </c>
      <c r="D85">
        <v>82</v>
      </c>
      <c r="E85">
        <v>663</v>
      </c>
      <c r="F85">
        <v>2411.7546321104901</v>
      </c>
      <c r="G85">
        <f>Table2[[#This Row],[Order Lead time]]*(1-Table2[[#This Row],[Stock levels]])</f>
        <v>-1536</v>
      </c>
      <c r="H85" t="s">
        <v>36</v>
      </c>
      <c r="I85">
        <v>65</v>
      </c>
      <c r="J85">
        <v>24</v>
      </c>
      <c r="K85">
        <v>7</v>
      </c>
      <c r="L85">
        <v>8</v>
      </c>
      <c r="M85" t="s">
        <v>25</v>
      </c>
      <c r="N85">
        <v>4.94983957799694</v>
      </c>
      <c r="O85" t="s">
        <v>37</v>
      </c>
      <c r="P85" t="s">
        <v>51</v>
      </c>
      <c r="Q85">
        <v>20</v>
      </c>
      <c r="R85">
        <v>443</v>
      </c>
      <c r="S85">
        <v>5</v>
      </c>
      <c r="T85">
        <v>97.730593800533001</v>
      </c>
      <c r="U85" t="s">
        <v>44</v>
      </c>
      <c r="V85">
        <v>0.77300613406724705</v>
      </c>
      <c r="W85" t="s">
        <v>29</v>
      </c>
      <c r="X85">
        <f>Table2[[#This Row],[Production volumes]]*Table2[[#This Row],[Stock levels]]/100</f>
        <v>287.95</v>
      </c>
      <c r="Y85" t="s">
        <v>46</v>
      </c>
      <c r="Z85" t="str">
        <f>_xlfn.TEXTJOIN(" ,",FALSE,Table2[[#This Row],[Product Type]:[Routes]])</f>
        <v>haircare ,SKU83 ,68.9112462116063 ,82 ,663 ,2411.75463211049 ,-1536 ,Unknown ,65 ,24 ,7 ,8 ,Carrier B ,4.94983957799694 ,Supplier 1 ,Bangalore ,20 ,443 ,5 ,97.730593800533 ,Fail ,0.773006134067247 ,Road ,287.95 ,Route A</v>
      </c>
      <c r="AA85">
        <v>682.97101822609295</v>
      </c>
      <c r="AB85" t="str">
        <f t="shared" si="2"/>
        <v>haircareSKU8368.9112462116063</v>
      </c>
    </row>
    <row r="86" spans="1:28" x14ac:dyDescent="0.25">
      <c r="A86" t="s">
        <v>22</v>
      </c>
      <c r="B86" t="s">
        <v>136</v>
      </c>
      <c r="C86">
        <v>89.104367292102197</v>
      </c>
      <c r="D86">
        <v>99</v>
      </c>
      <c r="E86">
        <v>618</v>
      </c>
      <c r="F86">
        <v>2048.2900998487098</v>
      </c>
      <c r="G86">
        <f>Table2[[#This Row],[Order Lead time]]*(1-Table2[[#This Row],[Stock levels]])</f>
        <v>-1872</v>
      </c>
      <c r="H86" t="s">
        <v>36</v>
      </c>
      <c r="I86">
        <v>73</v>
      </c>
      <c r="J86">
        <v>26</v>
      </c>
      <c r="K86">
        <v>80</v>
      </c>
      <c r="L86">
        <v>10</v>
      </c>
      <c r="M86" t="s">
        <v>34</v>
      </c>
      <c r="N86">
        <v>8.3816156249226292</v>
      </c>
      <c r="O86" t="s">
        <v>42</v>
      </c>
      <c r="P86" t="s">
        <v>60</v>
      </c>
      <c r="Q86">
        <v>24</v>
      </c>
      <c r="R86">
        <v>589</v>
      </c>
      <c r="S86">
        <v>22</v>
      </c>
      <c r="T86">
        <v>33.808636513209002</v>
      </c>
      <c r="U86" t="s">
        <v>62</v>
      </c>
      <c r="V86">
        <v>4.8434565771180402</v>
      </c>
      <c r="W86" t="s">
        <v>38</v>
      </c>
      <c r="X86">
        <f>Table2[[#This Row],[Production volumes]]*Table2[[#This Row],[Stock levels]]/100</f>
        <v>429.97</v>
      </c>
      <c r="Y86" t="s">
        <v>30</v>
      </c>
      <c r="Z86" t="str">
        <f>_xlfn.TEXTJOIN(" ,",FALSE,Table2[[#This Row],[Product Type]:[Routes]])</f>
        <v>haircare ,SKU84 ,89.1043672921022 ,99 ,618 ,2048.29009984871 ,-1872 ,Unknown ,73 ,26 ,80 ,10 ,Carrier A ,8.38161562492263 ,Supplier 5 ,Chennai ,24 ,589 ,22 ,33.808636513209 ,Pass ,4.84345657711804 ,Air ,429.97 ,Route B</v>
      </c>
      <c r="AA86">
        <v>465.45700596368698</v>
      </c>
      <c r="AB86" t="str">
        <f t="shared" si="2"/>
        <v>haircareSKU8489.1043672921022</v>
      </c>
    </row>
    <row r="87" spans="1:28" x14ac:dyDescent="0.25">
      <c r="A87" t="s">
        <v>55</v>
      </c>
      <c r="B87" t="s">
        <v>137</v>
      </c>
      <c r="C87">
        <v>76.962994415193805</v>
      </c>
      <c r="D87">
        <v>83</v>
      </c>
      <c r="E87">
        <v>25</v>
      </c>
      <c r="F87">
        <v>8684.6130592538502</v>
      </c>
      <c r="G87">
        <f>Table2[[#This Row],[Order Lead time]]*(1-Table2[[#This Row],[Stock levels]])</f>
        <v>-252</v>
      </c>
      <c r="H87" t="s">
        <v>33</v>
      </c>
      <c r="I87">
        <v>15</v>
      </c>
      <c r="J87">
        <v>18</v>
      </c>
      <c r="K87">
        <v>66</v>
      </c>
      <c r="L87">
        <v>2</v>
      </c>
      <c r="M87" t="s">
        <v>41</v>
      </c>
      <c r="N87">
        <v>8.2491687048717193</v>
      </c>
      <c r="O87" t="s">
        <v>42</v>
      </c>
      <c r="P87" t="s">
        <v>60</v>
      </c>
      <c r="Q87">
        <v>4</v>
      </c>
      <c r="R87">
        <v>211</v>
      </c>
      <c r="S87">
        <v>2</v>
      </c>
      <c r="T87">
        <v>69.929345518672307</v>
      </c>
      <c r="U87" t="s">
        <v>44</v>
      </c>
      <c r="V87">
        <v>1.3744289997457499</v>
      </c>
      <c r="W87" t="s">
        <v>29</v>
      </c>
      <c r="X87">
        <f>Table2[[#This Row],[Production volumes]]*Table2[[#This Row],[Stock levels]]/100</f>
        <v>31.65</v>
      </c>
      <c r="Y87" t="s">
        <v>30</v>
      </c>
      <c r="Z87" t="str">
        <f>_xlfn.TEXTJOIN(" ,",FALSE,Table2[[#This Row],[Product Type]:[Routes]])</f>
        <v>cosmetics ,SKU85 ,76.9629944151938 ,83 ,25 ,8684.61305925385 ,-252 ,Female ,15 ,18 ,66 ,2 ,Carrier C ,8.24916870487172 ,Supplier 5 ,Chennai ,4 ,211 ,2 ,69.9293455186723 ,Fail ,1.37442899974575 ,Road ,31.65 ,Route B</v>
      </c>
      <c r="AA87">
        <v>842.68683000464102</v>
      </c>
      <c r="AB87" t="str">
        <f t="shared" si="2"/>
        <v>cosmeticsSKU8576.9629944151938</v>
      </c>
    </row>
    <row r="88" spans="1:28" x14ac:dyDescent="0.25">
      <c r="A88" t="s">
        <v>31</v>
      </c>
      <c r="B88" t="s">
        <v>138</v>
      </c>
      <c r="C88">
        <v>19.9981769404042</v>
      </c>
      <c r="D88">
        <v>18</v>
      </c>
      <c r="E88">
        <v>223</v>
      </c>
      <c r="F88">
        <v>1229.59102856498</v>
      </c>
      <c r="G88">
        <f>Table2[[#This Row],[Order Lead time]]*(1-Table2[[#This Row],[Stock levels]])</f>
        <v>-434</v>
      </c>
      <c r="H88" t="s">
        <v>36</v>
      </c>
      <c r="I88">
        <v>32</v>
      </c>
      <c r="J88">
        <v>14</v>
      </c>
      <c r="K88">
        <v>22</v>
      </c>
      <c r="L88">
        <v>6</v>
      </c>
      <c r="M88" t="s">
        <v>25</v>
      </c>
      <c r="N88">
        <v>1.4543053101535499</v>
      </c>
      <c r="O88" t="s">
        <v>37</v>
      </c>
      <c r="P88" t="s">
        <v>27</v>
      </c>
      <c r="Q88">
        <v>4</v>
      </c>
      <c r="R88">
        <v>569</v>
      </c>
      <c r="S88">
        <v>18</v>
      </c>
      <c r="T88">
        <v>74.608969995194599</v>
      </c>
      <c r="U88" t="s">
        <v>62</v>
      </c>
      <c r="V88">
        <v>2.0515129307662399</v>
      </c>
      <c r="W88" t="s">
        <v>45</v>
      </c>
      <c r="X88">
        <f>Table2[[#This Row],[Production volumes]]*Table2[[#This Row],[Stock levels]]/100</f>
        <v>182.08</v>
      </c>
      <c r="Y88" t="s">
        <v>46</v>
      </c>
      <c r="Z88" t="str">
        <f>_xlfn.TEXTJOIN(" ,",FALSE,Table2[[#This Row],[Product Type]:[Routes]])</f>
        <v>skincare ,SKU86 ,19.9981769404042 ,18 ,223 ,1229.59102856498 ,-434 ,Unknown ,32 ,14 ,22 ,6 ,Carrier B ,1.45430531015355 ,Supplier 1 ,Mumbai ,4 ,569 ,18 ,74.6089699951946 ,Pass ,2.05151293076624 ,Rail ,182.08 ,Route A</v>
      </c>
      <c r="AA88">
        <v>264.25488983586598</v>
      </c>
      <c r="AB88" t="str">
        <f t="shared" si="2"/>
        <v>skincareSKU8619.9981769404042</v>
      </c>
    </row>
    <row r="89" spans="1:28" x14ac:dyDescent="0.25">
      <c r="A89" t="s">
        <v>22</v>
      </c>
      <c r="B89" t="s">
        <v>139</v>
      </c>
      <c r="C89">
        <v>80.414036650355698</v>
      </c>
      <c r="D89">
        <v>24</v>
      </c>
      <c r="E89">
        <v>79</v>
      </c>
      <c r="F89">
        <v>5133.8467010866898</v>
      </c>
      <c r="G89">
        <f>Table2[[#This Row],[Order Lead time]]*(1-Table2[[#This Row],[Stock levels]])</f>
        <v>-28</v>
      </c>
      <c r="H89" t="s">
        <v>53</v>
      </c>
      <c r="I89">
        <v>5</v>
      </c>
      <c r="J89">
        <v>7</v>
      </c>
      <c r="K89">
        <v>55</v>
      </c>
      <c r="L89">
        <v>10</v>
      </c>
      <c r="M89" t="s">
        <v>34</v>
      </c>
      <c r="N89">
        <v>6.5758037975485299</v>
      </c>
      <c r="O89" t="s">
        <v>26</v>
      </c>
      <c r="P89" t="s">
        <v>60</v>
      </c>
      <c r="Q89">
        <v>27</v>
      </c>
      <c r="R89">
        <v>523</v>
      </c>
      <c r="S89">
        <v>17</v>
      </c>
      <c r="T89">
        <v>28.696996824143099</v>
      </c>
      <c r="U89" t="s">
        <v>44</v>
      </c>
      <c r="V89">
        <v>3.6937377878392699</v>
      </c>
      <c r="W89" t="s">
        <v>54</v>
      </c>
      <c r="X89">
        <f>Table2[[#This Row],[Production volumes]]*Table2[[#This Row],[Stock levels]]/100</f>
        <v>26.15</v>
      </c>
      <c r="Y89" t="s">
        <v>30</v>
      </c>
      <c r="Z89" t="str">
        <f>_xlfn.TEXTJOIN(" ,",FALSE,Table2[[#This Row],[Product Type]:[Routes]])</f>
        <v>haircare ,SKU87 ,80.4140366503557 ,24 ,79 ,5133.84670108669 ,-28 ,Male ,5 ,7 ,55 ,10 ,Carrier A ,6.57580379754853 ,Supplier 3 ,Chennai ,27 ,523 ,17 ,28.6969968241431 ,Fail ,3.69373778783927 ,Sea ,26.15 ,Route B</v>
      </c>
      <c r="AA89">
        <v>879.35921773492396</v>
      </c>
      <c r="AB89" t="str">
        <f t="shared" si="2"/>
        <v>haircareSKU8780.4140366503557</v>
      </c>
    </row>
    <row r="90" spans="1:28" x14ac:dyDescent="0.25">
      <c r="A90" t="s">
        <v>55</v>
      </c>
      <c r="B90" t="s">
        <v>140</v>
      </c>
      <c r="C90">
        <v>75.270406975724995</v>
      </c>
      <c r="D90">
        <v>58</v>
      </c>
      <c r="E90">
        <v>737</v>
      </c>
      <c r="F90">
        <v>9444.7420330629793</v>
      </c>
      <c r="G90">
        <f>Table2[[#This Row],[Order Lead time]]*(1-Table2[[#This Row],[Stock levels]])</f>
        <v>-1062</v>
      </c>
      <c r="H90" t="s">
        <v>53</v>
      </c>
      <c r="I90">
        <v>60</v>
      </c>
      <c r="J90">
        <v>18</v>
      </c>
      <c r="K90">
        <v>85</v>
      </c>
      <c r="L90">
        <v>7</v>
      </c>
      <c r="M90" t="s">
        <v>34</v>
      </c>
      <c r="N90">
        <v>3.8012531329310701</v>
      </c>
      <c r="O90" t="s">
        <v>59</v>
      </c>
      <c r="P90" t="s">
        <v>27</v>
      </c>
      <c r="Q90">
        <v>21</v>
      </c>
      <c r="R90">
        <v>953</v>
      </c>
      <c r="S90">
        <v>11</v>
      </c>
      <c r="T90">
        <v>68.1849190570411</v>
      </c>
      <c r="U90" t="s">
        <v>28</v>
      </c>
      <c r="V90">
        <v>0.722204401882931</v>
      </c>
      <c r="W90" t="s">
        <v>54</v>
      </c>
      <c r="X90">
        <f>Table2[[#This Row],[Production volumes]]*Table2[[#This Row],[Stock levels]]/100</f>
        <v>571.79999999999995</v>
      </c>
      <c r="Y90" t="s">
        <v>46</v>
      </c>
      <c r="Z90" t="str">
        <f>_xlfn.TEXTJOIN(" ,",FALSE,Table2[[#This Row],[Product Type]:[Routes]])</f>
        <v>cosmetics ,SKU88 ,75.270406975725 ,58 ,737 ,9444.74203306298 ,-1062 ,Male ,60 ,18 ,85 ,7 ,Carrier A ,3.80125313293107 ,Supplier 2 ,Mumbai ,21 ,953 ,11 ,68.1849190570411 ,Pending ,0.722204401882931 ,Sea ,571.8 ,Route A</v>
      </c>
      <c r="AA90">
        <v>103.916247960704</v>
      </c>
      <c r="AB90" t="str">
        <f t="shared" si="2"/>
        <v>cosmeticsSKU8875.270406975725</v>
      </c>
    </row>
    <row r="91" spans="1:28" x14ac:dyDescent="0.25">
      <c r="A91" t="s">
        <v>55</v>
      </c>
      <c r="B91" t="s">
        <v>141</v>
      </c>
      <c r="C91">
        <v>97.760085581938597</v>
      </c>
      <c r="D91">
        <v>10</v>
      </c>
      <c r="E91">
        <v>134</v>
      </c>
      <c r="F91">
        <v>5924.6825668532301</v>
      </c>
      <c r="G91">
        <f>Table2[[#This Row],[Order Lead time]]*(1-Table2[[#This Row],[Stock levels]])</f>
        <v>-89</v>
      </c>
      <c r="H91" t="s">
        <v>36</v>
      </c>
      <c r="I91">
        <v>90</v>
      </c>
      <c r="J91">
        <v>1</v>
      </c>
      <c r="K91">
        <v>27</v>
      </c>
      <c r="L91">
        <v>8</v>
      </c>
      <c r="M91" t="s">
        <v>25</v>
      </c>
      <c r="N91">
        <v>9.9298162452772498</v>
      </c>
      <c r="O91" t="s">
        <v>37</v>
      </c>
      <c r="P91" t="s">
        <v>43</v>
      </c>
      <c r="Q91">
        <v>23</v>
      </c>
      <c r="R91">
        <v>370</v>
      </c>
      <c r="S91">
        <v>11</v>
      </c>
      <c r="T91">
        <v>46.603873381644398</v>
      </c>
      <c r="U91" t="s">
        <v>28</v>
      </c>
      <c r="V91">
        <v>1.9076657339590699</v>
      </c>
      <c r="W91" t="s">
        <v>45</v>
      </c>
      <c r="X91">
        <f>Table2[[#This Row],[Production volumes]]*Table2[[#This Row],[Stock levels]]/100</f>
        <v>333</v>
      </c>
      <c r="Y91" t="s">
        <v>30</v>
      </c>
      <c r="Z91" t="str">
        <f>_xlfn.TEXTJOIN(" ,",FALSE,Table2[[#This Row],[Product Type]:[Routes]])</f>
        <v>cosmetics ,SKU89 ,97.7600855819386 ,10 ,134 ,5924.68256685323 ,-89 ,Unknown ,90 ,1 ,27 ,8 ,Carrier B ,9.92981624527725 ,Supplier 1 ,Kolkata ,23 ,370 ,11 ,46.6038733816444 ,Pending ,1.90766573395907 ,Rail ,333 ,Route B</v>
      </c>
      <c r="AA91">
        <v>517.49997392906005</v>
      </c>
      <c r="AB91" t="str">
        <f t="shared" si="2"/>
        <v>cosmeticsSKU8997.7600855819386</v>
      </c>
    </row>
    <row r="92" spans="1:28" x14ac:dyDescent="0.25">
      <c r="A92" t="s">
        <v>31</v>
      </c>
      <c r="B92" t="s">
        <v>142</v>
      </c>
      <c r="C92">
        <v>13.881913501359101</v>
      </c>
      <c r="D92">
        <v>56</v>
      </c>
      <c r="E92">
        <v>320</v>
      </c>
      <c r="F92">
        <v>9592.6335702803099</v>
      </c>
      <c r="G92">
        <f>Table2[[#This Row],[Order Lead time]]*(1-Table2[[#This Row],[Stock levels]])</f>
        <v>-1170</v>
      </c>
      <c r="H92" t="s">
        <v>24</v>
      </c>
      <c r="I92">
        <v>66</v>
      </c>
      <c r="J92">
        <v>18</v>
      </c>
      <c r="K92">
        <v>96</v>
      </c>
      <c r="L92">
        <v>7</v>
      </c>
      <c r="M92" t="s">
        <v>25</v>
      </c>
      <c r="N92">
        <v>7.6744307081126903</v>
      </c>
      <c r="O92" t="s">
        <v>26</v>
      </c>
      <c r="P92" t="s">
        <v>51</v>
      </c>
      <c r="Q92">
        <v>8</v>
      </c>
      <c r="R92">
        <v>585</v>
      </c>
      <c r="S92">
        <v>8</v>
      </c>
      <c r="T92">
        <v>85.675963335797903</v>
      </c>
      <c r="U92" t="s">
        <v>62</v>
      </c>
      <c r="V92">
        <v>1.2193822244013801</v>
      </c>
      <c r="W92" t="s">
        <v>45</v>
      </c>
      <c r="X92">
        <f>Table2[[#This Row],[Production volumes]]*Table2[[#This Row],[Stock levels]]/100</f>
        <v>386.1</v>
      </c>
      <c r="Y92" t="s">
        <v>30</v>
      </c>
      <c r="Z92" t="str">
        <f>_xlfn.TEXTJOIN(" ,",FALSE,Table2[[#This Row],[Product Type]:[Routes]])</f>
        <v>skincare ,SKU90 ,13.8819135013591 ,56 ,320 ,9592.63357028031 ,-1170 ,Non-binary ,66 ,18 ,96 ,7 ,Carrier B ,7.67443070811269 ,Supplier 3 ,Bangalore ,8 ,585 ,8 ,85.6759633357979 ,Pass ,1.21938222440138 ,Rail ,386.1 ,Route B</v>
      </c>
      <c r="AA92">
        <v>990.07847250581096</v>
      </c>
      <c r="AB92" t="str">
        <f t="shared" si="2"/>
        <v>skincareSKU9013.8819135013591</v>
      </c>
    </row>
    <row r="93" spans="1:28" x14ac:dyDescent="0.25">
      <c r="A93" t="s">
        <v>55</v>
      </c>
      <c r="B93" t="s">
        <v>143</v>
      </c>
      <c r="C93">
        <v>62.111965463961702</v>
      </c>
      <c r="D93">
        <v>90</v>
      </c>
      <c r="E93">
        <v>916</v>
      </c>
      <c r="F93">
        <v>1935.20679350759</v>
      </c>
      <c r="G93">
        <f>Table2[[#This Row],[Order Lead time]]*(1-Table2[[#This Row],[Stock levels]])</f>
        <v>-2134</v>
      </c>
      <c r="H93" t="s">
        <v>53</v>
      </c>
      <c r="I93">
        <v>98</v>
      </c>
      <c r="J93">
        <v>22</v>
      </c>
      <c r="K93">
        <v>85</v>
      </c>
      <c r="L93">
        <v>7</v>
      </c>
      <c r="M93" t="s">
        <v>25</v>
      </c>
      <c r="N93">
        <v>7.4715140844011403</v>
      </c>
      <c r="O93" t="s">
        <v>50</v>
      </c>
      <c r="P93" t="s">
        <v>48</v>
      </c>
      <c r="Q93">
        <v>5</v>
      </c>
      <c r="R93">
        <v>207</v>
      </c>
      <c r="S93">
        <v>28</v>
      </c>
      <c r="T93">
        <v>39.772882502339897</v>
      </c>
      <c r="U93" t="s">
        <v>28</v>
      </c>
      <c r="V93">
        <v>0.62600185820939402</v>
      </c>
      <c r="W93" t="s">
        <v>45</v>
      </c>
      <c r="X93">
        <f>Table2[[#This Row],[Production volumes]]*Table2[[#This Row],[Stock levels]]/100</f>
        <v>202.86</v>
      </c>
      <c r="Y93" t="s">
        <v>30</v>
      </c>
      <c r="Z93" t="str">
        <f>_xlfn.TEXTJOIN(" ,",FALSE,Table2[[#This Row],[Product Type]:[Routes]])</f>
        <v>cosmetics ,SKU91 ,62.1119654639617 ,90 ,916 ,1935.20679350759 ,-2134 ,Male ,98 ,22 ,85 ,7 ,Carrier B ,7.47151408440114 ,Supplier 4 ,Delhi ,5 ,207 ,28 ,39.7728825023399 ,Pending ,0.626001858209394 ,Rail ,202.86 ,Route B</v>
      </c>
      <c r="AA93">
        <v>996.77831495062298</v>
      </c>
      <c r="AB93" t="str">
        <f t="shared" si="2"/>
        <v>cosmeticsSKU9162.1119654639617</v>
      </c>
    </row>
    <row r="94" spans="1:28" x14ac:dyDescent="0.25">
      <c r="A94" t="s">
        <v>55</v>
      </c>
      <c r="B94" t="s">
        <v>144</v>
      </c>
      <c r="C94">
        <v>47.714233075820196</v>
      </c>
      <c r="D94">
        <v>44</v>
      </c>
      <c r="E94">
        <v>276</v>
      </c>
      <c r="F94">
        <v>2100.1297546259302</v>
      </c>
      <c r="G94">
        <f>Table2[[#This Row],[Order Lead time]]*(1-Table2[[#This Row],[Stock levels]])</f>
        <v>-2225</v>
      </c>
      <c r="H94" t="s">
        <v>53</v>
      </c>
      <c r="I94">
        <v>90</v>
      </c>
      <c r="J94">
        <v>25</v>
      </c>
      <c r="K94">
        <v>10</v>
      </c>
      <c r="L94">
        <v>8</v>
      </c>
      <c r="M94" t="s">
        <v>25</v>
      </c>
      <c r="N94">
        <v>4.4695000261236002</v>
      </c>
      <c r="O94" t="s">
        <v>59</v>
      </c>
      <c r="P94" t="s">
        <v>27</v>
      </c>
      <c r="Q94">
        <v>4</v>
      </c>
      <c r="R94">
        <v>671</v>
      </c>
      <c r="S94">
        <v>29</v>
      </c>
      <c r="T94">
        <v>62.612690395614301</v>
      </c>
      <c r="U94" t="s">
        <v>62</v>
      </c>
      <c r="V94">
        <v>0.33343182522473902</v>
      </c>
      <c r="W94" t="s">
        <v>45</v>
      </c>
      <c r="X94">
        <f>Table2[[#This Row],[Production volumes]]*Table2[[#This Row],[Stock levels]]/100</f>
        <v>603.9</v>
      </c>
      <c r="Y94" t="s">
        <v>30</v>
      </c>
      <c r="Z94" t="str">
        <f>_xlfn.TEXTJOIN(" ,",FALSE,Table2[[#This Row],[Product Type]:[Routes]])</f>
        <v>cosmetics ,SKU92 ,47.7142330758202 ,44 ,276 ,2100.12975462593 ,-2225 ,Male ,90 ,25 ,10 ,8 ,Carrier B ,4.4695000261236 ,Supplier 2 ,Mumbai ,4 ,671 ,29 ,62.6126903956143 ,Pass ,0.333431825224739 ,Rail ,603.9 ,Route B</v>
      </c>
      <c r="AA94">
        <v>230.092782536762</v>
      </c>
      <c r="AB94" t="str">
        <f t="shared" si="2"/>
        <v>cosmeticsSKU9247.7142330758202</v>
      </c>
    </row>
    <row r="95" spans="1:28" x14ac:dyDescent="0.25">
      <c r="A95" t="s">
        <v>22</v>
      </c>
      <c r="B95" t="s">
        <v>145</v>
      </c>
      <c r="C95">
        <v>69.290831002905406</v>
      </c>
      <c r="D95">
        <v>88</v>
      </c>
      <c r="E95">
        <v>114</v>
      </c>
      <c r="F95">
        <v>4531.4021336919004</v>
      </c>
      <c r="G95">
        <f>Table2[[#This Row],[Order Lead time]]*(1-Table2[[#This Row],[Stock levels]])</f>
        <v>-1054</v>
      </c>
      <c r="H95" t="s">
        <v>36</v>
      </c>
      <c r="I95">
        <v>63</v>
      </c>
      <c r="J95">
        <v>17</v>
      </c>
      <c r="K95">
        <v>66</v>
      </c>
      <c r="L95">
        <v>1</v>
      </c>
      <c r="M95" t="s">
        <v>41</v>
      </c>
      <c r="N95">
        <v>7.00643205900439</v>
      </c>
      <c r="O95" t="s">
        <v>50</v>
      </c>
      <c r="P95" t="s">
        <v>60</v>
      </c>
      <c r="Q95">
        <v>21</v>
      </c>
      <c r="R95">
        <v>824</v>
      </c>
      <c r="S95">
        <v>20</v>
      </c>
      <c r="T95">
        <v>35.633652343343797</v>
      </c>
      <c r="U95" t="s">
        <v>44</v>
      </c>
      <c r="V95">
        <v>4.1657817954241398</v>
      </c>
      <c r="W95" t="s">
        <v>38</v>
      </c>
      <c r="X95">
        <f>Table2[[#This Row],[Production volumes]]*Table2[[#This Row],[Stock levels]]/100</f>
        <v>519.12</v>
      </c>
      <c r="Y95" t="s">
        <v>46</v>
      </c>
      <c r="Z95" t="str">
        <f>_xlfn.TEXTJOIN(" ,",FALSE,Table2[[#This Row],[Product Type]:[Routes]])</f>
        <v>haircare ,SKU93 ,69.2908310029054 ,88 ,114 ,4531.4021336919 ,-1054 ,Unknown ,63 ,17 ,66 ,1 ,Carrier C ,7.00643205900439 ,Supplier 4 ,Chennai ,21 ,824 ,20 ,35.6336523433438 ,Fail ,4.16578179542414 ,Air ,519.12 ,Route A</v>
      </c>
      <c r="AA95">
        <v>823.52384588815505</v>
      </c>
      <c r="AB95" t="str">
        <f t="shared" si="2"/>
        <v>haircareSKU9369.2908310029054</v>
      </c>
    </row>
    <row r="96" spans="1:28" x14ac:dyDescent="0.25">
      <c r="A96" t="s">
        <v>55</v>
      </c>
      <c r="B96" t="s">
        <v>146</v>
      </c>
      <c r="C96">
        <v>3.0376887246314102</v>
      </c>
      <c r="D96">
        <v>97</v>
      </c>
      <c r="E96">
        <v>987</v>
      </c>
      <c r="F96">
        <v>7888.3565466618702</v>
      </c>
      <c r="G96">
        <f>Table2[[#This Row],[Order Lead time]]*(1-Table2[[#This Row],[Stock levels]])</f>
        <v>-1976</v>
      </c>
      <c r="H96" t="s">
        <v>36</v>
      </c>
      <c r="I96">
        <v>77</v>
      </c>
      <c r="J96">
        <v>26</v>
      </c>
      <c r="K96">
        <v>72</v>
      </c>
      <c r="L96">
        <v>9</v>
      </c>
      <c r="M96" t="s">
        <v>25</v>
      </c>
      <c r="N96">
        <v>6.9429459420325799</v>
      </c>
      <c r="O96" t="s">
        <v>59</v>
      </c>
      <c r="P96" t="s">
        <v>48</v>
      </c>
      <c r="Q96">
        <v>12</v>
      </c>
      <c r="R96">
        <v>908</v>
      </c>
      <c r="S96">
        <v>14</v>
      </c>
      <c r="T96">
        <v>60.387378614862101</v>
      </c>
      <c r="U96" t="s">
        <v>62</v>
      </c>
      <c r="V96">
        <v>1.4636074984727701</v>
      </c>
      <c r="W96" t="s">
        <v>45</v>
      </c>
      <c r="X96">
        <f>Table2[[#This Row],[Production volumes]]*Table2[[#This Row],[Stock levels]]/100</f>
        <v>699.16</v>
      </c>
      <c r="Y96" t="s">
        <v>30</v>
      </c>
      <c r="Z96" t="str">
        <f>_xlfn.TEXTJOIN(" ,",FALSE,Table2[[#This Row],[Product Type]:[Routes]])</f>
        <v>cosmetics ,SKU94 ,3.03768872463141 ,97 ,987 ,7888.35654666187 ,-1976 ,Unknown ,77 ,26 ,72 ,9 ,Carrier B ,6.94294594203258 ,Supplier 2 ,Delhi ,12 ,908 ,14 ,60.3873786148621 ,Pass ,1.46360749847277 ,Rail ,699.16 ,Route B</v>
      </c>
      <c r="AA96">
        <v>846.66525698669398</v>
      </c>
      <c r="AB96" t="str">
        <f t="shared" si="2"/>
        <v>cosmeticsSKU943.03768872463141</v>
      </c>
    </row>
    <row r="97" spans="1:28" x14ac:dyDescent="0.25">
      <c r="A97" t="s">
        <v>22</v>
      </c>
      <c r="B97" t="s">
        <v>147</v>
      </c>
      <c r="C97">
        <v>77.903927219447695</v>
      </c>
      <c r="D97">
        <v>65</v>
      </c>
      <c r="E97">
        <v>672</v>
      </c>
      <c r="F97">
        <v>7386.3639440486604</v>
      </c>
      <c r="G97">
        <f>Table2[[#This Row],[Order Lead time]]*(1-Table2[[#This Row],[Stock levels]])</f>
        <v>-196</v>
      </c>
      <c r="H97" t="s">
        <v>36</v>
      </c>
      <c r="I97">
        <v>15</v>
      </c>
      <c r="J97">
        <v>14</v>
      </c>
      <c r="K97">
        <v>26</v>
      </c>
      <c r="L97">
        <v>9</v>
      </c>
      <c r="M97" t="s">
        <v>25</v>
      </c>
      <c r="N97">
        <v>8.6303388696027508</v>
      </c>
      <c r="O97" t="s">
        <v>50</v>
      </c>
      <c r="P97" t="s">
        <v>27</v>
      </c>
      <c r="Q97">
        <v>18</v>
      </c>
      <c r="R97">
        <v>450</v>
      </c>
      <c r="S97">
        <v>26</v>
      </c>
      <c r="T97">
        <v>58.890685768589897</v>
      </c>
      <c r="U97" t="s">
        <v>28</v>
      </c>
      <c r="V97">
        <v>1.21088212958506</v>
      </c>
      <c r="W97" t="s">
        <v>38</v>
      </c>
      <c r="X97">
        <f>Table2[[#This Row],[Production volumes]]*Table2[[#This Row],[Stock levels]]/100</f>
        <v>67.5</v>
      </c>
      <c r="Y97" t="s">
        <v>46</v>
      </c>
      <c r="Z97" t="str">
        <f>_xlfn.TEXTJOIN(" ,",FALSE,Table2[[#This Row],[Product Type]:[Routes]])</f>
        <v>haircare ,SKU95 ,77.9039272194477 ,65 ,672 ,7386.36394404866 ,-196 ,Unknown ,15 ,14 ,26 ,9 ,Carrier B ,8.63033886960275 ,Supplier 4 ,Mumbai ,18 ,450 ,26 ,58.8906857685899 ,Pending ,1.21088212958506 ,Air ,67.5 ,Route A</v>
      </c>
      <c r="AA97">
        <v>778.86424137664699</v>
      </c>
      <c r="AB97" t="str">
        <f t="shared" si="2"/>
        <v>haircareSKU9577.9039272194477</v>
      </c>
    </row>
    <row r="98" spans="1:28" x14ac:dyDescent="0.25">
      <c r="A98" t="s">
        <v>55</v>
      </c>
      <c r="B98" t="s">
        <v>148</v>
      </c>
      <c r="C98">
        <v>24.423131420373299</v>
      </c>
      <c r="D98">
        <v>29</v>
      </c>
      <c r="E98">
        <v>324</v>
      </c>
      <c r="F98">
        <v>7698.4247656321104</v>
      </c>
      <c r="G98">
        <f>Table2[[#This Row],[Order Lead time]]*(1-Table2[[#This Row],[Stock levels]])</f>
        <v>-132</v>
      </c>
      <c r="H98" t="s">
        <v>24</v>
      </c>
      <c r="I98">
        <v>67</v>
      </c>
      <c r="J98">
        <v>2</v>
      </c>
      <c r="K98">
        <v>32</v>
      </c>
      <c r="L98">
        <v>3</v>
      </c>
      <c r="M98" t="s">
        <v>41</v>
      </c>
      <c r="N98">
        <v>5.3528780439967996</v>
      </c>
      <c r="O98" t="s">
        <v>26</v>
      </c>
      <c r="P98" t="s">
        <v>27</v>
      </c>
      <c r="Q98">
        <v>28</v>
      </c>
      <c r="R98">
        <v>648</v>
      </c>
      <c r="S98">
        <v>28</v>
      </c>
      <c r="T98">
        <v>17.803756331391199</v>
      </c>
      <c r="U98" t="s">
        <v>28</v>
      </c>
      <c r="V98">
        <v>3.8720476814821301</v>
      </c>
      <c r="W98" t="s">
        <v>29</v>
      </c>
      <c r="X98">
        <f>Table2[[#This Row],[Production volumes]]*Table2[[#This Row],[Stock levels]]/100</f>
        <v>434.16</v>
      </c>
      <c r="Y98" t="s">
        <v>46</v>
      </c>
      <c r="Z98" t="str">
        <f>_xlfn.TEXTJOIN(" ,",FALSE,Table2[[#This Row],[Product Type]:[Routes]])</f>
        <v>cosmetics ,SKU96 ,24.4231314203733 ,29 ,324 ,7698.42476563211 ,-132 ,Non-binary ,67 ,2 ,32 ,3 ,Carrier C ,5.3528780439968 ,Supplier 3 ,Mumbai ,28 ,648 ,28 ,17.8037563313912 ,Pending ,3.87204768148213 ,Road ,434.16 ,Route A</v>
      </c>
      <c r="AA98">
        <v>188.74214114905601</v>
      </c>
      <c r="AB98" t="str">
        <f t="shared" si="2"/>
        <v>cosmeticsSKU9624.4231314203733</v>
      </c>
    </row>
    <row r="99" spans="1:28" x14ac:dyDescent="0.25">
      <c r="A99" t="s">
        <v>22</v>
      </c>
      <c r="B99" t="s">
        <v>149</v>
      </c>
      <c r="C99">
        <v>3.5261112591434101</v>
      </c>
      <c r="D99">
        <v>56</v>
      </c>
      <c r="E99">
        <v>62</v>
      </c>
      <c r="F99">
        <v>4370.9165799845296</v>
      </c>
      <c r="G99">
        <f>Table2[[#This Row],[Order Lead time]]*(1-Table2[[#This Row],[Stock levels]])</f>
        <v>-855</v>
      </c>
      <c r="H99" t="s">
        <v>53</v>
      </c>
      <c r="I99">
        <v>46</v>
      </c>
      <c r="J99">
        <v>19</v>
      </c>
      <c r="K99">
        <v>4</v>
      </c>
      <c r="L99">
        <v>9</v>
      </c>
      <c r="M99" t="s">
        <v>34</v>
      </c>
      <c r="N99">
        <v>7.9048456112096703</v>
      </c>
      <c r="O99" t="s">
        <v>50</v>
      </c>
      <c r="P99" t="s">
        <v>27</v>
      </c>
      <c r="Q99">
        <v>10</v>
      </c>
      <c r="R99">
        <v>535</v>
      </c>
      <c r="S99">
        <v>13</v>
      </c>
      <c r="T99">
        <v>65.765155926367399</v>
      </c>
      <c r="U99" t="s">
        <v>44</v>
      </c>
      <c r="V99">
        <v>3.3762378347179798</v>
      </c>
      <c r="W99" t="s">
        <v>29</v>
      </c>
      <c r="X99">
        <f>Table2[[#This Row],[Production volumes]]*Table2[[#This Row],[Stock levels]]/100</f>
        <v>246.1</v>
      </c>
      <c r="Y99" t="s">
        <v>46</v>
      </c>
      <c r="Z99" t="str">
        <f>_xlfn.TEXTJOIN(" ,",FALSE,Table2[[#This Row],[Product Type]:[Routes]])</f>
        <v>haircare ,SKU97 ,3.52611125914341 ,56 ,62 ,4370.91657998453 ,-855 ,Male ,46 ,19 ,4 ,9 ,Carrier A ,7.90484561120967 ,Supplier 4 ,Mumbai ,10 ,535 ,13 ,65.7651559263674 ,Fail ,3.37623783471798 ,Road ,246.1 ,Route A</v>
      </c>
      <c r="AA99">
        <v>540.13242286796697</v>
      </c>
      <c r="AB99" t="str">
        <f t="shared" si="2"/>
        <v>haircareSKU973.52611125914341</v>
      </c>
    </row>
    <row r="100" spans="1:28" x14ac:dyDescent="0.25">
      <c r="A100" t="s">
        <v>31</v>
      </c>
      <c r="B100" t="s">
        <v>150</v>
      </c>
      <c r="C100">
        <v>19.754604866878601</v>
      </c>
      <c r="D100">
        <v>43</v>
      </c>
      <c r="E100">
        <v>913</v>
      </c>
      <c r="F100">
        <v>8525.9525596835192</v>
      </c>
      <c r="G100">
        <f>Table2[[#This Row],[Order Lead time]]*(1-Table2[[#This Row],[Stock levels]])</f>
        <v>-52</v>
      </c>
      <c r="H100" t="s">
        <v>33</v>
      </c>
      <c r="I100">
        <v>53</v>
      </c>
      <c r="J100">
        <v>1</v>
      </c>
      <c r="K100">
        <v>27</v>
      </c>
      <c r="L100">
        <v>7</v>
      </c>
      <c r="M100" t="s">
        <v>25</v>
      </c>
      <c r="N100">
        <v>1.4098010951380699</v>
      </c>
      <c r="O100" t="s">
        <v>42</v>
      </c>
      <c r="P100" t="s">
        <v>60</v>
      </c>
      <c r="Q100">
        <v>28</v>
      </c>
      <c r="R100">
        <v>581</v>
      </c>
      <c r="S100">
        <v>9</v>
      </c>
      <c r="T100">
        <v>5.6046908643717801</v>
      </c>
      <c r="U100" t="s">
        <v>28</v>
      </c>
      <c r="V100">
        <v>2.9081221693512598</v>
      </c>
      <c r="W100" t="s">
        <v>45</v>
      </c>
      <c r="X100">
        <f>Table2[[#This Row],[Production volumes]]*Table2[[#This Row],[Stock levels]]/100</f>
        <v>307.93</v>
      </c>
      <c r="Y100" t="s">
        <v>46</v>
      </c>
      <c r="Z100" t="str">
        <f>_xlfn.TEXTJOIN(" ,",FALSE,Table2[[#This Row],[Product Type]:[Routes]])</f>
        <v>skincare ,SKU98 ,19.7546048668786 ,43 ,913 ,8525.95255968352 ,-52 ,Female ,53 ,1 ,27 ,7 ,Carrier B ,1.40980109513807 ,Supplier 5 ,Chennai ,28 ,581 ,9 ,5.60469086437178 ,Pending ,2.90812216935126 ,Rail ,307.93 ,Route A</v>
      </c>
      <c r="AA100">
        <v>882.19886354704101</v>
      </c>
      <c r="AB100" t="str">
        <f t="shared" si="2"/>
        <v>skincareSKU9819.7546048668786</v>
      </c>
    </row>
    <row r="101" spans="1:28" x14ac:dyDescent="0.25">
      <c r="A101" t="s">
        <v>22</v>
      </c>
      <c r="B101" t="s">
        <v>151</v>
      </c>
      <c r="C101">
        <v>68.517832699276596</v>
      </c>
      <c r="D101">
        <v>17</v>
      </c>
      <c r="E101">
        <v>627</v>
      </c>
      <c r="F101">
        <v>9185.1858291817007</v>
      </c>
      <c r="G101">
        <f>Table2[[#This Row],[Order Lead time]]*(1-Table2[[#This Row],[Stock levels]])</f>
        <v>-432</v>
      </c>
      <c r="H101" t="s">
        <v>36</v>
      </c>
      <c r="I101">
        <v>55</v>
      </c>
      <c r="J101">
        <v>8</v>
      </c>
      <c r="K101">
        <v>59</v>
      </c>
      <c r="L101">
        <v>6</v>
      </c>
      <c r="M101" t="s">
        <v>25</v>
      </c>
      <c r="N101">
        <v>1.3110237561206199</v>
      </c>
      <c r="O101" t="s">
        <v>59</v>
      </c>
      <c r="P101" t="s">
        <v>60</v>
      </c>
      <c r="Q101">
        <v>29</v>
      </c>
      <c r="R101">
        <v>921</v>
      </c>
      <c r="S101">
        <v>2</v>
      </c>
      <c r="T101">
        <v>38.072898520625998</v>
      </c>
      <c r="U101" t="s">
        <v>44</v>
      </c>
      <c r="V101">
        <v>0.34602729070550298</v>
      </c>
      <c r="W101" t="s">
        <v>45</v>
      </c>
      <c r="X101">
        <f>Table2[[#This Row],[Production volumes]]*Table2[[#This Row],[Stock levels]]/100</f>
        <v>506.55</v>
      </c>
      <c r="Y101" t="s">
        <v>30</v>
      </c>
      <c r="Z101" t="str">
        <f>_xlfn.TEXTJOIN(" ,",FALSE,Table2[[#This Row],[Product Type]:[Routes]])</f>
        <v>haircare ,SKU99 ,68.5178326992766 ,17 ,627 ,9185.1858291817 ,-432 ,Unknown ,55 ,8 ,59 ,6 ,Carrier B ,1.31102375612062 ,Supplier 2 ,Chennai ,29 ,921 ,2 ,38.072898520626 ,Fail ,0.346027290705503 ,Rail ,506.55 ,Route B</v>
      </c>
      <c r="AA101">
        <v>210.743008964246</v>
      </c>
      <c r="AB101" t="str">
        <f t="shared" si="2"/>
        <v>haircareSKU9968.5178326992766</v>
      </c>
    </row>
    <row r="102" spans="1:28" x14ac:dyDescent="0.25">
      <c r="AB102" t="str">
        <f t="shared" si="2"/>
        <v/>
      </c>
    </row>
  </sheetData>
  <conditionalFormatting sqref="Z1:Z101">
    <cfRule type="duplicateValues" dxfId="0" priority="1"/>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7FD9B-9289-4DEE-934C-53C99103B94F}">
  <dimension ref="L8:P18"/>
  <sheetViews>
    <sheetView showGridLines="0" tabSelected="1" topLeftCell="A3" zoomScale="80" zoomScaleNormal="80" workbookViewId="0">
      <selection activeCell="S2" sqref="S2"/>
    </sheetView>
  </sheetViews>
  <sheetFormatPr defaultRowHeight="15" x14ac:dyDescent="0.25"/>
  <cols>
    <col min="1" max="11" width="9.140625" customWidth="1"/>
    <col min="12" max="12" width="28.140625" bestFit="1" customWidth="1"/>
    <col min="13" max="13" width="21" bestFit="1" customWidth="1"/>
    <col min="14" max="14" width="10.42578125" bestFit="1" customWidth="1"/>
    <col min="15" max="15" width="10.85546875" bestFit="1" customWidth="1"/>
    <col min="16" max="16" width="23.5703125" bestFit="1" customWidth="1"/>
    <col min="17" max="18" width="9.140625" customWidth="1"/>
  </cols>
  <sheetData>
    <row r="8" spans="12:16" ht="18.75" x14ac:dyDescent="0.3">
      <c r="L8" s="11" t="s">
        <v>155</v>
      </c>
      <c r="M8" s="11" t="s">
        <v>156</v>
      </c>
      <c r="N8" s="11" t="s">
        <v>157</v>
      </c>
      <c r="O8" s="11" t="s">
        <v>158</v>
      </c>
      <c r="P8" s="19" t="s">
        <v>159</v>
      </c>
    </row>
    <row r="9" spans="12:16" ht="18.75" x14ac:dyDescent="0.3">
      <c r="L9" s="13">
        <v>380792.39328291861</v>
      </c>
      <c r="M9" s="14">
        <v>2792.0658660718223</v>
      </c>
      <c r="N9" s="14">
        <v>33883.581566405272</v>
      </c>
      <c r="O9" s="14">
        <v>346.9256261013262</v>
      </c>
      <c r="P9" s="14">
        <v>343769.82022434019</v>
      </c>
    </row>
    <row r="10" spans="12:16" ht="18.75" x14ac:dyDescent="0.3">
      <c r="L10" s="15"/>
      <c r="M10" s="15"/>
      <c r="N10" s="15"/>
      <c r="O10" s="15"/>
      <c r="P10" s="15"/>
    </row>
    <row r="11" spans="12:16" ht="18.75" x14ac:dyDescent="0.3">
      <c r="L11" s="11" t="s">
        <v>161</v>
      </c>
      <c r="M11" s="11" t="s">
        <v>162</v>
      </c>
      <c r="N11" s="11" t="s">
        <v>163</v>
      </c>
      <c r="O11" s="11" t="s">
        <v>164</v>
      </c>
      <c r="P11" s="11"/>
    </row>
    <row r="12" spans="12:16" ht="18.75" x14ac:dyDescent="0.3">
      <c r="L12" s="18">
        <v>14.171875</v>
      </c>
      <c r="M12" s="18">
        <v>17.328125</v>
      </c>
      <c r="N12" s="18">
        <v>5.671875</v>
      </c>
      <c r="O12" s="18">
        <v>16.015625</v>
      </c>
    </row>
    <row r="13" spans="12:16" x14ac:dyDescent="0.25">
      <c r="L13" s="7"/>
      <c r="M13" s="7"/>
      <c r="N13" s="7"/>
      <c r="O13" s="7"/>
    </row>
    <row r="14" spans="12:16" ht="18.75" x14ac:dyDescent="0.3">
      <c r="L14" s="12" t="s">
        <v>169</v>
      </c>
      <c r="M14" s="12" t="s">
        <v>171</v>
      </c>
      <c r="N14" s="12"/>
      <c r="O14" s="12"/>
    </row>
    <row r="15" spans="12:16" ht="18.75" x14ac:dyDescent="0.3">
      <c r="L15" s="12" t="s">
        <v>170</v>
      </c>
      <c r="M15" s="12" t="s">
        <v>55</v>
      </c>
      <c r="N15" s="12" t="s">
        <v>22</v>
      </c>
      <c r="O15" s="12" t="s">
        <v>31</v>
      </c>
    </row>
    <row r="16" spans="12:16" ht="18.75" x14ac:dyDescent="0.3">
      <c r="L16" s="16" t="s">
        <v>37</v>
      </c>
      <c r="M16" s="17">
        <v>1.5578886036748718</v>
      </c>
      <c r="N16" s="17">
        <v>2.5436176291451953</v>
      </c>
      <c r="O16" s="17">
        <v>1.6716462562755092</v>
      </c>
    </row>
    <row r="17" spans="12:15" ht="18.75" x14ac:dyDescent="0.3">
      <c r="L17" s="16" t="s">
        <v>59</v>
      </c>
      <c r="M17" s="17">
        <v>2.0270604089465474</v>
      </c>
      <c r="N17" s="17">
        <v>2.4529913396952372</v>
      </c>
      <c r="O17" s="17">
        <v>2.6522333864006171</v>
      </c>
    </row>
    <row r="18" spans="12:15" ht="18.75" x14ac:dyDescent="0.3">
      <c r="L18" s="16" t="s">
        <v>26</v>
      </c>
      <c r="M18" s="17">
        <v>3.8720476814821301</v>
      </c>
      <c r="N18" s="17">
        <v>2.0564354980509423</v>
      </c>
      <c r="O18" s="17">
        <v>2.5369516988589051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supply_chain_data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Alam</dc:creator>
  <cp:lastModifiedBy>Parsa Alam</cp:lastModifiedBy>
  <dcterms:created xsi:type="dcterms:W3CDTF">2025-02-08T14:40:37Z</dcterms:created>
  <dcterms:modified xsi:type="dcterms:W3CDTF">2025-05-26T18:48:27Z</dcterms:modified>
</cp:coreProperties>
</file>