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83DFAA02-E633-4196-99CF-A277824FBB22}" xr6:coauthVersionLast="36" xr6:coauthVersionMax="36" xr10:uidLastSave="{00000000-0000-0000-0000-000000000000}"/>
  <bookViews>
    <workbookView xWindow="0" yWindow="0" windowWidth="22260" windowHeight="12645" activeTab="9" xr2:uid="{00000000-000D-0000-FFFF-FFFF00000000}"/>
  </bookViews>
  <sheets>
    <sheet name="EMI 1" sheetId="1" r:id="rId1"/>
    <sheet name="EMI 2" sheetId="2" r:id="rId2"/>
    <sheet name=" FD 1" sheetId="3" r:id="rId3"/>
    <sheet name="FD 2" sheetId="4" r:id="rId4"/>
    <sheet name="What-if GS1" sheetId="5" r:id="rId5"/>
    <sheet name="What-if GS2" sheetId="6" r:id="rId6"/>
    <sheet name="What-if SM" sheetId="7" r:id="rId7"/>
    <sheet name="Moving Average 1" sheetId="11" r:id="rId8"/>
    <sheet name="Moving Average 2" sheetId="12" r:id="rId9"/>
    <sheet name="Prediction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2" l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B5" i="7" l="1"/>
  <c r="E4" i="6"/>
  <c r="F4" i="6"/>
  <c r="D4" i="6"/>
  <c r="B4" i="6"/>
  <c r="B5" i="4"/>
  <c r="B6" i="4" s="1"/>
  <c r="E3" i="5"/>
  <c r="E6" i="5" s="1"/>
  <c r="E5" i="5"/>
  <c r="G5" i="5"/>
  <c r="G6" i="5" s="1"/>
  <c r="G3" i="5"/>
  <c r="F5" i="5"/>
  <c r="F3" i="5"/>
  <c r="B5" i="5"/>
  <c r="B6" i="5" s="1"/>
  <c r="B3" i="5"/>
  <c r="B6" i="3"/>
  <c r="B5" i="3"/>
  <c r="B4" i="2"/>
  <c r="B6" i="2" s="1"/>
  <c r="B7" i="2" s="1"/>
  <c r="B8" i="2" s="1"/>
  <c r="B7" i="1"/>
  <c r="B6" i="1"/>
  <c r="B4" i="1"/>
  <c r="F6" i="5" l="1"/>
</calcChain>
</file>

<file path=xl/sharedStrings.xml><?xml version="1.0" encoding="utf-8"?>
<sst xmlns="http://schemas.openxmlformats.org/spreadsheetml/2006/main" count="79" uniqueCount="49">
  <si>
    <t>Loan Amount</t>
  </si>
  <si>
    <t>Interest Rate</t>
  </si>
  <si>
    <t>Tenure</t>
  </si>
  <si>
    <t>Tenure (months)</t>
  </si>
  <si>
    <t>EMI</t>
  </si>
  <si>
    <t>Loan Amoount</t>
  </si>
  <si>
    <t>Rate</t>
  </si>
  <si>
    <t>Tenure in month</t>
  </si>
  <si>
    <t>Total</t>
  </si>
  <si>
    <t>Total Interest</t>
  </si>
  <si>
    <t>Total to be paid back</t>
  </si>
  <si>
    <t>Investment amount</t>
  </si>
  <si>
    <t>Interest rate</t>
  </si>
  <si>
    <t>Maturity value</t>
  </si>
  <si>
    <t>Earnings</t>
  </si>
  <si>
    <t xml:space="preserve"> </t>
  </si>
  <si>
    <t>MV-Investment</t>
  </si>
  <si>
    <t>EMI*Tenure in months</t>
  </si>
  <si>
    <t>Total - Loan amount</t>
  </si>
  <si>
    <t>Unit cost</t>
  </si>
  <si>
    <t>Quantity produced</t>
  </si>
  <si>
    <t>Total cost</t>
  </si>
  <si>
    <t>Unit cost * quantity</t>
  </si>
  <si>
    <t>Selling price</t>
  </si>
  <si>
    <t>Total profit</t>
  </si>
  <si>
    <t>Selling price * quantity</t>
  </si>
  <si>
    <t>Revnue - total cost</t>
  </si>
  <si>
    <t>Total revenue</t>
  </si>
  <si>
    <t>Investment</t>
  </si>
  <si>
    <t>Maturity Value</t>
  </si>
  <si>
    <t>Expected</t>
  </si>
  <si>
    <t>Profit</t>
  </si>
  <si>
    <t>3 Months Moving Average</t>
  </si>
  <si>
    <t>5 Months Moving Average</t>
  </si>
  <si>
    <t>Dates</t>
  </si>
  <si>
    <t>Stock Price</t>
  </si>
  <si>
    <t>Actual Profit</t>
  </si>
  <si>
    <t>Margin</t>
  </si>
  <si>
    <t>Actual Sales</t>
  </si>
  <si>
    <t>Actual COGS</t>
  </si>
  <si>
    <t>Total Expenses</t>
  </si>
  <si>
    <t>Marketing</t>
  </si>
  <si>
    <t>Inventory</t>
  </si>
  <si>
    <t>3 Months MA</t>
  </si>
  <si>
    <t>5 Month MA</t>
  </si>
  <si>
    <t>Line Equation</t>
  </si>
  <si>
    <t>Margin =</t>
  </si>
  <si>
    <t>(1.2729*Profit)+36.687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</si>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</sst>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mmm/yyyy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indexed="0"/>
      <name val="Verdana"/>
      <family val="2"/>
    </font>
    <font>
      <b/>
      <sz val="10"/>
      <color theme="4" tint="-0.249977111117893"/>
      <name val="Verdana"/>
      <family val="2"/>
    </font>
    <font>
      <sz val="10"/>
      <color theme="4" tint="-0.249977111117893"/>
      <name val="Verdan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10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10" fontId="0" fillId="3" borderId="0" xfId="0" applyNumberFormat="1" applyFill="1"/>
    <xf numFmtId="0" fontId="1" fillId="4" borderId="1" xfId="0" applyFont="1" applyFill="1" applyBorder="1"/>
    <xf numFmtId="0" fontId="0" fillId="0" borderId="0" xfId="0" applyNumberFormat="1"/>
    <xf numFmtId="164" fontId="0" fillId="0" borderId="0" xfId="0" applyNumberFormat="1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3" fillId="0" borderId="2" xfId="0" applyFont="1" applyBorder="1"/>
    <xf numFmtId="0" fontId="4" fillId="4" borderId="0" xfId="0" applyFont="1" applyFill="1"/>
    <xf numFmtId="0" fontId="4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Fill="1"/>
    <xf numFmtId="0" fontId="4" fillId="0" borderId="2" xfId="0" applyFont="1" applyFill="1" applyBorder="1"/>
  </cellXfs>
  <cellStyles count="2">
    <cellStyle name="Normal" xfId="0" builtinId="0"/>
    <cellStyle name="Normal 2" xfId="1" xr:uid="{C70760EE-DFD2-4D9E-8EC3-7AFDADE53C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'Moving Average 1'!$A$2:$A$25</c:f>
              <c:numCache>
                <c:formatCode>mmm/yyyy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'Moving Average 1'!$B$2:$B$25</c:f>
              <c:numCache>
                <c:formatCode>General</c:formatCode>
                <c:ptCount val="24"/>
                <c:pt idx="0">
                  <c:v>8041</c:v>
                </c:pt>
                <c:pt idx="1">
                  <c:v>8369</c:v>
                </c:pt>
                <c:pt idx="2">
                  <c:v>8365</c:v>
                </c:pt>
                <c:pt idx="3">
                  <c:v>8670</c:v>
                </c:pt>
                <c:pt idx="4">
                  <c:v>8947</c:v>
                </c:pt>
                <c:pt idx="5">
                  <c:v>9571</c:v>
                </c:pt>
                <c:pt idx="6">
                  <c:v>9905</c:v>
                </c:pt>
                <c:pt idx="7">
                  <c:v>9566</c:v>
                </c:pt>
                <c:pt idx="8">
                  <c:v>8508</c:v>
                </c:pt>
                <c:pt idx="9">
                  <c:v>8674</c:v>
                </c:pt>
                <c:pt idx="10">
                  <c:v>8399</c:v>
                </c:pt>
                <c:pt idx="11">
                  <c:v>8811</c:v>
                </c:pt>
                <c:pt idx="12">
                  <c:v>12524</c:v>
                </c:pt>
                <c:pt idx="13">
                  <c:v>12419</c:v>
                </c:pt>
                <c:pt idx="14">
                  <c:v>12415</c:v>
                </c:pt>
                <c:pt idx="15">
                  <c:v>12863</c:v>
                </c:pt>
                <c:pt idx="16">
                  <c:v>12348</c:v>
                </c:pt>
                <c:pt idx="17">
                  <c:v>13218</c:v>
                </c:pt>
                <c:pt idx="18">
                  <c:v>13671</c:v>
                </c:pt>
                <c:pt idx="19">
                  <c:v>13205</c:v>
                </c:pt>
                <c:pt idx="20">
                  <c:v>12627</c:v>
                </c:pt>
                <c:pt idx="21">
                  <c:v>12878</c:v>
                </c:pt>
                <c:pt idx="22">
                  <c:v>12460</c:v>
                </c:pt>
                <c:pt idx="23">
                  <c:v>13089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4-4B90-988F-ECDE567C4564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'Moving Average 1'!$A$2:$A$25</c:f>
              <c:numCache>
                <c:formatCode>mmm/yyyy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'Moving Average 1'!$C$2:$C$25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8258.3333333333339</c:v>
                </c:pt>
                <c:pt idx="3">
                  <c:v>8468</c:v>
                </c:pt>
                <c:pt idx="4">
                  <c:v>8660.6666666666661</c:v>
                </c:pt>
                <c:pt idx="5">
                  <c:v>9062.6666666666661</c:v>
                </c:pt>
                <c:pt idx="6">
                  <c:v>9474.3333333333339</c:v>
                </c:pt>
                <c:pt idx="7">
                  <c:v>9680.6666666666661</c:v>
                </c:pt>
                <c:pt idx="8">
                  <c:v>9326.3333333333339</c:v>
                </c:pt>
                <c:pt idx="9">
                  <c:v>8916</c:v>
                </c:pt>
                <c:pt idx="10">
                  <c:v>8527</c:v>
                </c:pt>
                <c:pt idx="11">
                  <c:v>8628</c:v>
                </c:pt>
                <c:pt idx="12">
                  <c:v>9911.3333333333339</c:v>
                </c:pt>
                <c:pt idx="13">
                  <c:v>11251.333333333334</c:v>
                </c:pt>
                <c:pt idx="14">
                  <c:v>12452.666666666666</c:v>
                </c:pt>
                <c:pt idx="15">
                  <c:v>12565.666666666666</c:v>
                </c:pt>
                <c:pt idx="16">
                  <c:v>12542</c:v>
                </c:pt>
                <c:pt idx="17">
                  <c:v>12809.666666666666</c:v>
                </c:pt>
                <c:pt idx="18">
                  <c:v>13079</c:v>
                </c:pt>
                <c:pt idx="19">
                  <c:v>13364.666666666666</c:v>
                </c:pt>
                <c:pt idx="20">
                  <c:v>13167.666666666666</c:v>
                </c:pt>
                <c:pt idx="21">
                  <c:v>12903.333333333334</c:v>
                </c:pt>
                <c:pt idx="22">
                  <c:v>12655</c:v>
                </c:pt>
                <c:pt idx="23">
                  <c:v>12809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4-4B90-988F-ECDE567C4564}"/>
            </c:ext>
          </c:extLst>
        </c:ser>
        <c:ser>
          <c:idx val="2"/>
          <c:order val="2"/>
          <c:tx>
            <c:v>5 months MA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'Moving Average 1'!$A$2:$A$25</c:f>
              <c:numCache>
                <c:formatCode>mmm/yyyy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'Moving Average 1'!$D$2:$D$25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8478.4</c:v>
                </c:pt>
                <c:pt idx="5">
                  <c:v>8784.4</c:v>
                </c:pt>
                <c:pt idx="6">
                  <c:v>9091.6</c:v>
                </c:pt>
                <c:pt idx="7">
                  <c:v>9331.7999999999993</c:v>
                </c:pt>
                <c:pt idx="8">
                  <c:v>9299.4</c:v>
                </c:pt>
                <c:pt idx="9">
                  <c:v>9244.7999999999993</c:v>
                </c:pt>
                <c:pt idx="10">
                  <c:v>9010.4</c:v>
                </c:pt>
                <c:pt idx="11">
                  <c:v>8791.6</c:v>
                </c:pt>
                <c:pt idx="12">
                  <c:v>9383.2000000000007</c:v>
                </c:pt>
                <c:pt idx="13">
                  <c:v>10165.4</c:v>
                </c:pt>
                <c:pt idx="14">
                  <c:v>10913.6</c:v>
                </c:pt>
                <c:pt idx="15">
                  <c:v>11806.4</c:v>
                </c:pt>
                <c:pt idx="16">
                  <c:v>12513.8</c:v>
                </c:pt>
                <c:pt idx="17">
                  <c:v>12652.6</c:v>
                </c:pt>
                <c:pt idx="18">
                  <c:v>12903</c:v>
                </c:pt>
                <c:pt idx="19">
                  <c:v>13061</c:v>
                </c:pt>
                <c:pt idx="20">
                  <c:v>13013.8</c:v>
                </c:pt>
                <c:pt idx="21">
                  <c:v>13119.8</c:v>
                </c:pt>
                <c:pt idx="22">
                  <c:v>12968.2</c:v>
                </c:pt>
                <c:pt idx="23">
                  <c:v>12851.8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4-4B90-988F-ECDE567C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55944"/>
        <c:axId val="640654960"/>
      </c:lineChart>
      <c:dateAx>
        <c:axId val="640655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60"/>
        <c:crosses val="autoZero"/>
        <c:auto val="1"/>
        <c:lblOffset val="100"/>
        <c:baseTimeUnit val="months"/>
      </c:dateAx>
      <c:valAx>
        <c:axId val="6406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Price 3 &amp; 5 Months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 2'!$A$2:$A$25</c:f>
              <c:numCache>
                <c:formatCode>mmm/yyyy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'Moving Average 2'!$B$2:$B$25</c:f>
              <c:numCache>
                <c:formatCode>General</c:formatCode>
                <c:ptCount val="24"/>
                <c:pt idx="0">
                  <c:v>35</c:v>
                </c:pt>
                <c:pt idx="1">
                  <c:v>32</c:v>
                </c:pt>
                <c:pt idx="2">
                  <c:v>38</c:v>
                </c:pt>
                <c:pt idx="3">
                  <c:v>42</c:v>
                </c:pt>
                <c:pt idx="4">
                  <c:v>41</c:v>
                </c:pt>
                <c:pt idx="5">
                  <c:v>34</c:v>
                </c:pt>
                <c:pt idx="6">
                  <c:v>39</c:v>
                </c:pt>
                <c:pt idx="7">
                  <c:v>39</c:v>
                </c:pt>
                <c:pt idx="8">
                  <c:v>31</c:v>
                </c:pt>
                <c:pt idx="9">
                  <c:v>36</c:v>
                </c:pt>
                <c:pt idx="10">
                  <c:v>34</c:v>
                </c:pt>
                <c:pt idx="11">
                  <c:v>37</c:v>
                </c:pt>
                <c:pt idx="12">
                  <c:v>33</c:v>
                </c:pt>
                <c:pt idx="13">
                  <c:v>31</c:v>
                </c:pt>
                <c:pt idx="14">
                  <c:v>35</c:v>
                </c:pt>
                <c:pt idx="15">
                  <c:v>33</c:v>
                </c:pt>
                <c:pt idx="16">
                  <c:v>31</c:v>
                </c:pt>
                <c:pt idx="17">
                  <c:v>42</c:v>
                </c:pt>
                <c:pt idx="18">
                  <c:v>32</c:v>
                </c:pt>
                <c:pt idx="19">
                  <c:v>42</c:v>
                </c:pt>
                <c:pt idx="20">
                  <c:v>38</c:v>
                </c:pt>
                <c:pt idx="21">
                  <c:v>33</c:v>
                </c:pt>
                <c:pt idx="22">
                  <c:v>31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C-426B-9BE0-D5CF4A5D1786}"/>
            </c:ext>
          </c:extLst>
        </c:ser>
        <c:ser>
          <c:idx val="1"/>
          <c:order val="1"/>
          <c:tx>
            <c:v>3 month MA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 2'!$A$2:$A$25</c:f>
              <c:numCache>
                <c:formatCode>mmm/yyyy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'Moving Average 2'!$C$2:$C$25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35</c:v>
                </c:pt>
                <c:pt idx="3">
                  <c:v>37.333333333333336</c:v>
                </c:pt>
                <c:pt idx="4">
                  <c:v>40.333333333333336</c:v>
                </c:pt>
                <c:pt idx="5">
                  <c:v>39</c:v>
                </c:pt>
                <c:pt idx="6">
                  <c:v>38</c:v>
                </c:pt>
                <c:pt idx="7">
                  <c:v>37.333333333333336</c:v>
                </c:pt>
                <c:pt idx="8">
                  <c:v>36.333333333333336</c:v>
                </c:pt>
                <c:pt idx="9">
                  <c:v>35.333333333333336</c:v>
                </c:pt>
                <c:pt idx="10">
                  <c:v>33.666666666666664</c:v>
                </c:pt>
                <c:pt idx="11">
                  <c:v>35.666666666666664</c:v>
                </c:pt>
                <c:pt idx="12">
                  <c:v>34.666666666666664</c:v>
                </c:pt>
                <c:pt idx="13">
                  <c:v>33.666666666666664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35.333333333333336</c:v>
                </c:pt>
                <c:pt idx="18">
                  <c:v>35</c:v>
                </c:pt>
                <c:pt idx="19">
                  <c:v>38.666666666666664</c:v>
                </c:pt>
                <c:pt idx="20">
                  <c:v>37.333333333333336</c:v>
                </c:pt>
                <c:pt idx="21">
                  <c:v>37.666666666666664</c:v>
                </c:pt>
                <c:pt idx="22">
                  <c:v>34</c:v>
                </c:pt>
                <c:pt idx="23">
                  <c:v>32.666666666666664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C-426B-9BE0-D5CF4A5D1786}"/>
            </c:ext>
          </c:extLst>
        </c:ser>
        <c:ser>
          <c:idx val="2"/>
          <c:order val="2"/>
          <c:tx>
            <c:v>5 month MA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 2'!$A$2:$A$25</c:f>
              <c:numCache>
                <c:formatCode>mmm/yyyy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'Moving Average 2'!$D$2:$D$25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37.6</c:v>
                </c:pt>
                <c:pt idx="5">
                  <c:v>37.4</c:v>
                </c:pt>
                <c:pt idx="6">
                  <c:v>38.799999999999997</c:v>
                </c:pt>
                <c:pt idx="7">
                  <c:v>39</c:v>
                </c:pt>
                <c:pt idx="8">
                  <c:v>36.799999999999997</c:v>
                </c:pt>
                <c:pt idx="9">
                  <c:v>35.799999999999997</c:v>
                </c:pt>
                <c:pt idx="10">
                  <c:v>35.799999999999997</c:v>
                </c:pt>
                <c:pt idx="11">
                  <c:v>35.4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</c:v>
                </c:pt>
                <c:pt idx="15">
                  <c:v>33.799999999999997</c:v>
                </c:pt>
                <c:pt idx="16">
                  <c:v>32.6</c:v>
                </c:pt>
                <c:pt idx="17">
                  <c:v>34.4</c:v>
                </c:pt>
                <c:pt idx="18">
                  <c:v>34.6</c:v>
                </c:pt>
                <c:pt idx="19">
                  <c:v>36</c:v>
                </c:pt>
                <c:pt idx="20">
                  <c:v>37</c:v>
                </c:pt>
                <c:pt idx="21">
                  <c:v>37.4</c:v>
                </c:pt>
                <c:pt idx="22">
                  <c:v>35.200000000000003</c:v>
                </c:pt>
                <c:pt idx="23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C-426B-9BE0-D5CF4A5D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3995224"/>
        <c:axId val="683993584"/>
      </c:lineChart>
      <c:dateAx>
        <c:axId val="68399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93584"/>
        <c:crosses val="autoZero"/>
        <c:auto val="1"/>
        <c:lblOffset val="100"/>
        <c:baseTimeUnit val="months"/>
      </c:dateAx>
      <c:valAx>
        <c:axId val="683993584"/>
        <c:scaling>
          <c:orientation val="minMax"/>
          <c:max val="46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95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20150322118823E-2"/>
          <c:y val="0.10641664339093539"/>
          <c:w val="0.74238531973276067"/>
          <c:h val="0.82418048464993776"/>
        </c:manualLayout>
      </c:layout>
      <c:scatterChart>
        <c:scatterStyle val="lineMarker"/>
        <c:varyColors val="0"/>
        <c:ser>
          <c:idx val="0"/>
          <c:order val="0"/>
          <c:tx>
            <c:v>Profit vs Margin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573034004552245E-2"/>
                  <c:y val="-4.8220524515628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Prediction!$A$2:$A$51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xVal>
          <c:yVal>
            <c:numRef>
              <c:f>Prediction!$B$2:$B$51</c:f>
              <c:numCache>
                <c:formatCode>General</c:formatCode>
                <c:ptCount val="50"/>
                <c:pt idx="0">
                  <c:v>130</c:v>
                </c:pt>
                <c:pt idx="1">
                  <c:v>107</c:v>
                </c:pt>
                <c:pt idx="2">
                  <c:v>139</c:v>
                </c:pt>
                <c:pt idx="3">
                  <c:v>56</c:v>
                </c:pt>
                <c:pt idx="4">
                  <c:v>80</c:v>
                </c:pt>
                <c:pt idx="5">
                  <c:v>108</c:v>
                </c:pt>
                <c:pt idx="6">
                  <c:v>171</c:v>
                </c:pt>
                <c:pt idx="7">
                  <c:v>87</c:v>
                </c:pt>
                <c:pt idx="8">
                  <c:v>80</c:v>
                </c:pt>
                <c:pt idx="9">
                  <c:v>72</c:v>
                </c:pt>
                <c:pt idx="10">
                  <c:v>76</c:v>
                </c:pt>
                <c:pt idx="11">
                  <c:v>201</c:v>
                </c:pt>
                <c:pt idx="12">
                  <c:v>139</c:v>
                </c:pt>
                <c:pt idx="13">
                  <c:v>312</c:v>
                </c:pt>
                <c:pt idx="14">
                  <c:v>228</c:v>
                </c:pt>
                <c:pt idx="15">
                  <c:v>130</c:v>
                </c:pt>
                <c:pt idx="16">
                  <c:v>107</c:v>
                </c:pt>
                <c:pt idx="17">
                  <c:v>139</c:v>
                </c:pt>
                <c:pt idx="18">
                  <c:v>80</c:v>
                </c:pt>
                <c:pt idx="19">
                  <c:v>108</c:v>
                </c:pt>
                <c:pt idx="20">
                  <c:v>27</c:v>
                </c:pt>
                <c:pt idx="21">
                  <c:v>34</c:v>
                </c:pt>
                <c:pt idx="22">
                  <c:v>31</c:v>
                </c:pt>
                <c:pt idx="23">
                  <c:v>26</c:v>
                </c:pt>
                <c:pt idx="24">
                  <c:v>26</c:v>
                </c:pt>
                <c:pt idx="25">
                  <c:v>312</c:v>
                </c:pt>
                <c:pt idx="26">
                  <c:v>139</c:v>
                </c:pt>
                <c:pt idx="27">
                  <c:v>228</c:v>
                </c:pt>
                <c:pt idx="28">
                  <c:v>301</c:v>
                </c:pt>
                <c:pt idx="29">
                  <c:v>105</c:v>
                </c:pt>
                <c:pt idx="30">
                  <c:v>92</c:v>
                </c:pt>
                <c:pt idx="31">
                  <c:v>42</c:v>
                </c:pt>
                <c:pt idx="32">
                  <c:v>73</c:v>
                </c:pt>
                <c:pt idx="33">
                  <c:v>68</c:v>
                </c:pt>
                <c:pt idx="34">
                  <c:v>53</c:v>
                </c:pt>
                <c:pt idx="35">
                  <c:v>11</c:v>
                </c:pt>
                <c:pt idx="36">
                  <c:v>47</c:v>
                </c:pt>
                <c:pt idx="37">
                  <c:v>36</c:v>
                </c:pt>
                <c:pt idx="38">
                  <c:v>80</c:v>
                </c:pt>
                <c:pt idx="39">
                  <c:v>83</c:v>
                </c:pt>
                <c:pt idx="40">
                  <c:v>87</c:v>
                </c:pt>
                <c:pt idx="41">
                  <c:v>116</c:v>
                </c:pt>
                <c:pt idx="42">
                  <c:v>72</c:v>
                </c:pt>
                <c:pt idx="43">
                  <c:v>171</c:v>
                </c:pt>
                <c:pt idx="44">
                  <c:v>48</c:v>
                </c:pt>
                <c:pt idx="45">
                  <c:v>48</c:v>
                </c:pt>
                <c:pt idx="46">
                  <c:v>126</c:v>
                </c:pt>
                <c:pt idx="47">
                  <c:v>66</c:v>
                </c:pt>
                <c:pt idx="48">
                  <c:v>111</c:v>
                </c:pt>
                <c:pt idx="4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4-455D-836E-20B0B3D7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02440"/>
        <c:axId val="684002768"/>
      </c:scatterChart>
      <c:valAx>
        <c:axId val="684002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02768"/>
        <c:crosses val="autoZero"/>
        <c:crossBetween val="midCat"/>
      </c:valAx>
      <c:valAx>
        <c:axId val="6840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0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55395490336434"/>
          <c:y val="0.36327747959810164"/>
          <c:w val="0.18408240873299928"/>
          <c:h val="0.22152838549247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Marketing vs Inventory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45509504182727E-2"/>
                  <c:y val="0.13797226360218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Prediction!$F$2:$F$51</c:f>
              <c:numCache>
                <c:formatCode>General</c:formatCode>
                <c:ptCount val="50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14</c:v>
                </c:pt>
                <c:pt idx="4">
                  <c:v>15</c:v>
                </c:pt>
                <c:pt idx="5">
                  <c:v>23</c:v>
                </c:pt>
                <c:pt idx="6">
                  <c:v>47</c:v>
                </c:pt>
                <c:pt idx="7">
                  <c:v>57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47</c:v>
                </c:pt>
                <c:pt idx="12">
                  <c:v>30</c:v>
                </c:pt>
                <c:pt idx="13">
                  <c:v>77</c:v>
                </c:pt>
                <c:pt idx="14">
                  <c:v>63</c:v>
                </c:pt>
                <c:pt idx="15">
                  <c:v>24</c:v>
                </c:pt>
                <c:pt idx="16">
                  <c:v>27</c:v>
                </c:pt>
                <c:pt idx="17">
                  <c:v>26</c:v>
                </c:pt>
                <c:pt idx="18">
                  <c:v>15</c:v>
                </c:pt>
                <c:pt idx="19">
                  <c:v>23</c:v>
                </c:pt>
                <c:pt idx="20">
                  <c:v>5</c:v>
                </c:pt>
                <c:pt idx="21">
                  <c:v>8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77</c:v>
                </c:pt>
                <c:pt idx="26">
                  <c:v>30</c:v>
                </c:pt>
                <c:pt idx="27">
                  <c:v>63</c:v>
                </c:pt>
                <c:pt idx="28">
                  <c:v>93</c:v>
                </c:pt>
                <c:pt idx="29">
                  <c:v>32</c:v>
                </c:pt>
                <c:pt idx="30">
                  <c:v>24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34</c:v>
                </c:pt>
                <c:pt idx="35">
                  <c:v>27</c:v>
                </c:pt>
                <c:pt idx="36">
                  <c:v>11</c:v>
                </c:pt>
                <c:pt idx="37">
                  <c:v>11</c:v>
                </c:pt>
                <c:pt idx="38">
                  <c:v>19</c:v>
                </c:pt>
                <c:pt idx="39">
                  <c:v>18</c:v>
                </c:pt>
                <c:pt idx="40">
                  <c:v>57</c:v>
                </c:pt>
                <c:pt idx="41">
                  <c:v>26</c:v>
                </c:pt>
                <c:pt idx="42">
                  <c:v>22</c:v>
                </c:pt>
                <c:pt idx="43">
                  <c:v>47</c:v>
                </c:pt>
                <c:pt idx="44">
                  <c:v>8</c:v>
                </c:pt>
                <c:pt idx="45">
                  <c:v>8</c:v>
                </c:pt>
                <c:pt idx="46">
                  <c:v>27</c:v>
                </c:pt>
                <c:pt idx="47">
                  <c:v>20</c:v>
                </c:pt>
                <c:pt idx="48">
                  <c:v>72</c:v>
                </c:pt>
                <c:pt idx="49">
                  <c:v>25</c:v>
                </c:pt>
              </c:numCache>
            </c:numRef>
          </c:xVal>
          <c:yVal>
            <c:numRef>
              <c:f>Prediction!$G$2:$G$51</c:f>
              <c:numCache>
                <c:formatCode>General</c:formatCode>
                <c:ptCount val="50"/>
                <c:pt idx="0">
                  <c:v>777</c:v>
                </c:pt>
                <c:pt idx="1">
                  <c:v>623</c:v>
                </c:pt>
                <c:pt idx="2">
                  <c:v>821</c:v>
                </c:pt>
                <c:pt idx="3">
                  <c:v>623</c:v>
                </c:pt>
                <c:pt idx="4">
                  <c:v>456</c:v>
                </c:pt>
                <c:pt idx="5">
                  <c:v>558</c:v>
                </c:pt>
                <c:pt idx="6">
                  <c:v>1091</c:v>
                </c:pt>
                <c:pt idx="7">
                  <c:v>435</c:v>
                </c:pt>
                <c:pt idx="8">
                  <c:v>336</c:v>
                </c:pt>
                <c:pt idx="9">
                  <c:v>338</c:v>
                </c:pt>
                <c:pt idx="10">
                  <c:v>965</c:v>
                </c:pt>
                <c:pt idx="11">
                  <c:v>862</c:v>
                </c:pt>
                <c:pt idx="12">
                  <c:v>608</c:v>
                </c:pt>
                <c:pt idx="13">
                  <c:v>1310</c:v>
                </c:pt>
                <c:pt idx="14">
                  <c:v>1459</c:v>
                </c:pt>
                <c:pt idx="15">
                  <c:v>777</c:v>
                </c:pt>
                <c:pt idx="16">
                  <c:v>623</c:v>
                </c:pt>
                <c:pt idx="17">
                  <c:v>821</c:v>
                </c:pt>
                <c:pt idx="18">
                  <c:v>456</c:v>
                </c:pt>
                <c:pt idx="19">
                  <c:v>558</c:v>
                </c:pt>
                <c:pt idx="20">
                  <c:v>821</c:v>
                </c:pt>
                <c:pt idx="21">
                  <c:v>965</c:v>
                </c:pt>
                <c:pt idx="22">
                  <c:v>623</c:v>
                </c:pt>
                <c:pt idx="23">
                  <c:v>777</c:v>
                </c:pt>
                <c:pt idx="24">
                  <c:v>777</c:v>
                </c:pt>
                <c:pt idx="25">
                  <c:v>1310</c:v>
                </c:pt>
                <c:pt idx="26">
                  <c:v>608</c:v>
                </c:pt>
                <c:pt idx="27">
                  <c:v>1459</c:v>
                </c:pt>
                <c:pt idx="28">
                  <c:v>1419</c:v>
                </c:pt>
                <c:pt idx="29">
                  <c:v>494</c:v>
                </c:pt>
                <c:pt idx="30">
                  <c:v>965</c:v>
                </c:pt>
                <c:pt idx="31">
                  <c:v>197</c:v>
                </c:pt>
                <c:pt idx="32">
                  <c:v>821</c:v>
                </c:pt>
                <c:pt idx="33">
                  <c:v>777</c:v>
                </c:pt>
                <c:pt idx="34">
                  <c:v>261</c:v>
                </c:pt>
                <c:pt idx="35">
                  <c:v>525</c:v>
                </c:pt>
                <c:pt idx="36">
                  <c:v>196</c:v>
                </c:pt>
                <c:pt idx="37">
                  <c:v>169</c:v>
                </c:pt>
                <c:pt idx="38">
                  <c:v>336</c:v>
                </c:pt>
                <c:pt idx="39">
                  <c:v>364</c:v>
                </c:pt>
                <c:pt idx="40">
                  <c:v>435</c:v>
                </c:pt>
                <c:pt idx="41">
                  <c:v>500</c:v>
                </c:pt>
                <c:pt idx="42">
                  <c:v>338</c:v>
                </c:pt>
                <c:pt idx="43">
                  <c:v>1091</c:v>
                </c:pt>
                <c:pt idx="44">
                  <c:v>456</c:v>
                </c:pt>
                <c:pt idx="45">
                  <c:v>821</c:v>
                </c:pt>
                <c:pt idx="46">
                  <c:v>651</c:v>
                </c:pt>
                <c:pt idx="47">
                  <c:v>312</c:v>
                </c:pt>
                <c:pt idx="48">
                  <c:v>551</c:v>
                </c:pt>
                <c:pt idx="49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9-4D46-8D69-DE239F96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81400"/>
        <c:axId val="694080744"/>
      </c:scatterChart>
      <c:valAx>
        <c:axId val="69408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80744"/>
        <c:crosses val="autoZero"/>
        <c:crossBetween val="midCat"/>
      </c:valAx>
      <c:valAx>
        <c:axId val="6940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8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Expenses vs Inventory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93157897516331"/>
                  <c:y val="-0.1188296135864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Prediction!$E$2:$E$51</c:f>
              <c:numCache>
                <c:formatCode>General</c:formatCode>
                <c:ptCount val="50"/>
                <c:pt idx="0">
                  <c:v>36</c:v>
                </c:pt>
                <c:pt idx="1">
                  <c:v>39</c:v>
                </c:pt>
                <c:pt idx="2">
                  <c:v>38</c:v>
                </c:pt>
                <c:pt idx="3">
                  <c:v>26</c:v>
                </c:pt>
                <c:pt idx="4">
                  <c:v>26</c:v>
                </c:pt>
                <c:pt idx="5">
                  <c:v>55</c:v>
                </c:pt>
                <c:pt idx="6">
                  <c:v>72</c:v>
                </c:pt>
                <c:pt idx="7">
                  <c:v>87</c:v>
                </c:pt>
                <c:pt idx="8">
                  <c:v>47</c:v>
                </c:pt>
                <c:pt idx="9">
                  <c:v>55</c:v>
                </c:pt>
                <c:pt idx="10">
                  <c:v>40</c:v>
                </c:pt>
                <c:pt idx="11">
                  <c:v>90</c:v>
                </c:pt>
                <c:pt idx="12">
                  <c:v>52</c:v>
                </c:pt>
                <c:pt idx="13">
                  <c:v>109</c:v>
                </c:pt>
                <c:pt idx="14">
                  <c:v>88</c:v>
                </c:pt>
                <c:pt idx="15">
                  <c:v>35</c:v>
                </c:pt>
                <c:pt idx="16">
                  <c:v>39</c:v>
                </c:pt>
                <c:pt idx="17">
                  <c:v>38</c:v>
                </c:pt>
                <c:pt idx="18">
                  <c:v>27</c:v>
                </c:pt>
                <c:pt idx="19">
                  <c:v>54</c:v>
                </c:pt>
                <c:pt idx="20">
                  <c:v>16</c:v>
                </c:pt>
                <c:pt idx="21">
                  <c:v>29</c:v>
                </c:pt>
                <c:pt idx="22">
                  <c:v>19</c:v>
                </c:pt>
                <c:pt idx="23">
                  <c:v>15</c:v>
                </c:pt>
                <c:pt idx="24">
                  <c:v>16</c:v>
                </c:pt>
                <c:pt idx="25">
                  <c:v>110</c:v>
                </c:pt>
                <c:pt idx="26">
                  <c:v>53</c:v>
                </c:pt>
                <c:pt idx="27">
                  <c:v>87</c:v>
                </c:pt>
                <c:pt idx="28">
                  <c:v>126</c:v>
                </c:pt>
                <c:pt idx="29">
                  <c:v>66</c:v>
                </c:pt>
                <c:pt idx="30">
                  <c:v>45</c:v>
                </c:pt>
                <c:pt idx="31">
                  <c:v>46</c:v>
                </c:pt>
                <c:pt idx="32">
                  <c:v>25</c:v>
                </c:pt>
                <c:pt idx="33">
                  <c:v>23</c:v>
                </c:pt>
                <c:pt idx="34">
                  <c:v>64</c:v>
                </c:pt>
                <c:pt idx="35">
                  <c:v>50</c:v>
                </c:pt>
                <c:pt idx="36">
                  <c:v>38</c:v>
                </c:pt>
                <c:pt idx="37">
                  <c:v>45</c:v>
                </c:pt>
                <c:pt idx="38">
                  <c:v>46</c:v>
                </c:pt>
                <c:pt idx="39">
                  <c:v>41</c:v>
                </c:pt>
                <c:pt idx="40">
                  <c:v>87</c:v>
                </c:pt>
                <c:pt idx="41">
                  <c:v>49</c:v>
                </c:pt>
                <c:pt idx="42">
                  <c:v>56</c:v>
                </c:pt>
                <c:pt idx="43">
                  <c:v>72</c:v>
                </c:pt>
                <c:pt idx="44">
                  <c:v>19</c:v>
                </c:pt>
                <c:pt idx="45">
                  <c:v>19</c:v>
                </c:pt>
                <c:pt idx="46">
                  <c:v>58</c:v>
                </c:pt>
                <c:pt idx="47">
                  <c:v>53</c:v>
                </c:pt>
                <c:pt idx="48">
                  <c:v>102</c:v>
                </c:pt>
                <c:pt idx="49">
                  <c:v>52</c:v>
                </c:pt>
              </c:numCache>
            </c:numRef>
          </c:xVal>
          <c:yVal>
            <c:numRef>
              <c:f>Prediction!$G$2:$G$51</c:f>
              <c:numCache>
                <c:formatCode>General</c:formatCode>
                <c:ptCount val="50"/>
                <c:pt idx="0">
                  <c:v>777</c:v>
                </c:pt>
                <c:pt idx="1">
                  <c:v>623</c:v>
                </c:pt>
                <c:pt idx="2">
                  <c:v>821</c:v>
                </c:pt>
                <c:pt idx="3">
                  <c:v>623</c:v>
                </c:pt>
                <c:pt idx="4">
                  <c:v>456</c:v>
                </c:pt>
                <c:pt idx="5">
                  <c:v>558</c:v>
                </c:pt>
                <c:pt idx="6">
                  <c:v>1091</c:v>
                </c:pt>
                <c:pt idx="7">
                  <c:v>435</c:v>
                </c:pt>
                <c:pt idx="8">
                  <c:v>336</c:v>
                </c:pt>
                <c:pt idx="9">
                  <c:v>338</c:v>
                </c:pt>
                <c:pt idx="10">
                  <c:v>965</c:v>
                </c:pt>
                <c:pt idx="11">
                  <c:v>862</c:v>
                </c:pt>
                <c:pt idx="12">
                  <c:v>608</c:v>
                </c:pt>
                <c:pt idx="13">
                  <c:v>1310</c:v>
                </c:pt>
                <c:pt idx="14">
                  <c:v>1459</c:v>
                </c:pt>
                <c:pt idx="15">
                  <c:v>777</c:v>
                </c:pt>
                <c:pt idx="16">
                  <c:v>623</c:v>
                </c:pt>
                <c:pt idx="17">
                  <c:v>821</c:v>
                </c:pt>
                <c:pt idx="18">
                  <c:v>456</c:v>
                </c:pt>
                <c:pt idx="19">
                  <c:v>558</c:v>
                </c:pt>
                <c:pt idx="20">
                  <c:v>821</c:v>
                </c:pt>
                <c:pt idx="21">
                  <c:v>965</c:v>
                </c:pt>
                <c:pt idx="22">
                  <c:v>623</c:v>
                </c:pt>
                <c:pt idx="23">
                  <c:v>777</c:v>
                </c:pt>
                <c:pt idx="24">
                  <c:v>777</c:v>
                </c:pt>
                <c:pt idx="25">
                  <c:v>1310</c:v>
                </c:pt>
                <c:pt idx="26">
                  <c:v>608</c:v>
                </c:pt>
                <c:pt idx="27">
                  <c:v>1459</c:v>
                </c:pt>
                <c:pt idx="28">
                  <c:v>1419</c:v>
                </c:pt>
                <c:pt idx="29">
                  <c:v>494</c:v>
                </c:pt>
                <c:pt idx="30">
                  <c:v>965</c:v>
                </c:pt>
                <c:pt idx="31">
                  <c:v>197</c:v>
                </c:pt>
                <c:pt idx="32">
                  <c:v>821</c:v>
                </c:pt>
                <c:pt idx="33">
                  <c:v>777</c:v>
                </c:pt>
                <c:pt idx="34">
                  <c:v>261</c:v>
                </c:pt>
                <c:pt idx="35">
                  <c:v>525</c:v>
                </c:pt>
                <c:pt idx="36">
                  <c:v>196</c:v>
                </c:pt>
                <c:pt idx="37">
                  <c:v>169</c:v>
                </c:pt>
                <c:pt idx="38">
                  <c:v>336</c:v>
                </c:pt>
                <c:pt idx="39">
                  <c:v>364</c:v>
                </c:pt>
                <c:pt idx="40">
                  <c:v>435</c:v>
                </c:pt>
                <c:pt idx="41">
                  <c:v>500</c:v>
                </c:pt>
                <c:pt idx="42">
                  <c:v>338</c:v>
                </c:pt>
                <c:pt idx="43">
                  <c:v>1091</c:v>
                </c:pt>
                <c:pt idx="44">
                  <c:v>456</c:v>
                </c:pt>
                <c:pt idx="45">
                  <c:v>821</c:v>
                </c:pt>
                <c:pt idx="46">
                  <c:v>651</c:v>
                </c:pt>
                <c:pt idx="47">
                  <c:v>312</c:v>
                </c:pt>
                <c:pt idx="48">
                  <c:v>551</c:v>
                </c:pt>
                <c:pt idx="49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D-4821-8330-62D6F020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19160"/>
        <c:axId val="718719488"/>
      </c:scatterChart>
      <c:valAx>
        <c:axId val="71871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19488"/>
        <c:crosses val="autoZero"/>
        <c:crossBetween val="midCat"/>
      </c:valAx>
      <c:valAx>
        <c:axId val="718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1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vs COGS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Inventory vs COGS+Prediction!$G$2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79382131313283"/>
                  <c:y val="-0.151910429800926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Prediction!$G$2:$G$51</c:f>
              <c:numCache>
                <c:formatCode>General</c:formatCode>
                <c:ptCount val="50"/>
                <c:pt idx="0">
                  <c:v>777</c:v>
                </c:pt>
                <c:pt idx="1">
                  <c:v>623</c:v>
                </c:pt>
                <c:pt idx="2">
                  <c:v>821</c:v>
                </c:pt>
                <c:pt idx="3">
                  <c:v>623</c:v>
                </c:pt>
                <c:pt idx="4">
                  <c:v>456</c:v>
                </c:pt>
                <c:pt idx="5">
                  <c:v>558</c:v>
                </c:pt>
                <c:pt idx="6">
                  <c:v>1091</c:v>
                </c:pt>
                <c:pt idx="7">
                  <c:v>435</c:v>
                </c:pt>
                <c:pt idx="8">
                  <c:v>336</c:v>
                </c:pt>
                <c:pt idx="9">
                  <c:v>338</c:v>
                </c:pt>
                <c:pt idx="10">
                  <c:v>965</c:v>
                </c:pt>
                <c:pt idx="11">
                  <c:v>862</c:v>
                </c:pt>
                <c:pt idx="12">
                  <c:v>608</c:v>
                </c:pt>
                <c:pt idx="13">
                  <c:v>1310</c:v>
                </c:pt>
                <c:pt idx="14">
                  <c:v>1459</c:v>
                </c:pt>
                <c:pt idx="15">
                  <c:v>777</c:v>
                </c:pt>
                <c:pt idx="16">
                  <c:v>623</c:v>
                </c:pt>
                <c:pt idx="17">
                  <c:v>821</c:v>
                </c:pt>
                <c:pt idx="18">
                  <c:v>456</c:v>
                </c:pt>
                <c:pt idx="19">
                  <c:v>558</c:v>
                </c:pt>
                <c:pt idx="20">
                  <c:v>821</c:v>
                </c:pt>
                <c:pt idx="21">
                  <c:v>965</c:v>
                </c:pt>
                <c:pt idx="22">
                  <c:v>623</c:v>
                </c:pt>
                <c:pt idx="23">
                  <c:v>777</c:v>
                </c:pt>
                <c:pt idx="24">
                  <c:v>777</c:v>
                </c:pt>
                <c:pt idx="25">
                  <c:v>1310</c:v>
                </c:pt>
                <c:pt idx="26">
                  <c:v>608</c:v>
                </c:pt>
                <c:pt idx="27">
                  <c:v>1459</c:v>
                </c:pt>
                <c:pt idx="28">
                  <c:v>1419</c:v>
                </c:pt>
                <c:pt idx="29">
                  <c:v>494</c:v>
                </c:pt>
                <c:pt idx="30">
                  <c:v>965</c:v>
                </c:pt>
                <c:pt idx="31">
                  <c:v>197</c:v>
                </c:pt>
                <c:pt idx="32">
                  <c:v>821</c:v>
                </c:pt>
                <c:pt idx="33">
                  <c:v>777</c:v>
                </c:pt>
                <c:pt idx="34">
                  <c:v>261</c:v>
                </c:pt>
                <c:pt idx="35">
                  <c:v>525</c:v>
                </c:pt>
                <c:pt idx="36">
                  <c:v>196</c:v>
                </c:pt>
                <c:pt idx="37">
                  <c:v>169</c:v>
                </c:pt>
                <c:pt idx="38">
                  <c:v>336</c:v>
                </c:pt>
                <c:pt idx="39">
                  <c:v>364</c:v>
                </c:pt>
                <c:pt idx="40">
                  <c:v>435</c:v>
                </c:pt>
                <c:pt idx="41">
                  <c:v>500</c:v>
                </c:pt>
                <c:pt idx="42">
                  <c:v>338</c:v>
                </c:pt>
                <c:pt idx="43">
                  <c:v>1091</c:v>
                </c:pt>
                <c:pt idx="44">
                  <c:v>456</c:v>
                </c:pt>
                <c:pt idx="45">
                  <c:v>821</c:v>
                </c:pt>
                <c:pt idx="46">
                  <c:v>651</c:v>
                </c:pt>
                <c:pt idx="47">
                  <c:v>312</c:v>
                </c:pt>
                <c:pt idx="48">
                  <c:v>551</c:v>
                </c:pt>
                <c:pt idx="49">
                  <c:v>432</c:v>
                </c:pt>
              </c:numCache>
            </c:numRef>
          </c:xVal>
          <c:yVal>
            <c:numRef>
              <c:f>Prediction!$D$2:$D$51</c:f>
              <c:numCache>
                <c:formatCode>General</c:formatCode>
                <c:ptCount val="50"/>
                <c:pt idx="0">
                  <c:v>89</c:v>
                </c:pt>
                <c:pt idx="1">
                  <c:v>83</c:v>
                </c:pt>
                <c:pt idx="2">
                  <c:v>95</c:v>
                </c:pt>
                <c:pt idx="3">
                  <c:v>44</c:v>
                </c:pt>
                <c:pt idx="4">
                  <c:v>54</c:v>
                </c:pt>
                <c:pt idx="5">
                  <c:v>72</c:v>
                </c:pt>
                <c:pt idx="6">
                  <c:v>223</c:v>
                </c:pt>
                <c:pt idx="7">
                  <c:v>63</c:v>
                </c:pt>
                <c:pt idx="8">
                  <c:v>60</c:v>
                </c:pt>
                <c:pt idx="9">
                  <c:v>58</c:v>
                </c:pt>
                <c:pt idx="10">
                  <c:v>64</c:v>
                </c:pt>
                <c:pt idx="11">
                  <c:v>223</c:v>
                </c:pt>
                <c:pt idx="12">
                  <c:v>95</c:v>
                </c:pt>
                <c:pt idx="13">
                  <c:v>254</c:v>
                </c:pt>
                <c:pt idx="14">
                  <c:v>159</c:v>
                </c:pt>
                <c:pt idx="15">
                  <c:v>89</c:v>
                </c:pt>
                <c:pt idx="16">
                  <c:v>83</c:v>
                </c:pt>
                <c:pt idx="17">
                  <c:v>95</c:v>
                </c:pt>
                <c:pt idx="18">
                  <c:v>54</c:v>
                </c:pt>
                <c:pt idx="19">
                  <c:v>72</c:v>
                </c:pt>
                <c:pt idx="20">
                  <c:v>18</c:v>
                </c:pt>
                <c:pt idx="21">
                  <c:v>28</c:v>
                </c:pt>
                <c:pt idx="22">
                  <c:v>23</c:v>
                </c:pt>
                <c:pt idx="23">
                  <c:v>17</c:v>
                </c:pt>
                <c:pt idx="24">
                  <c:v>17</c:v>
                </c:pt>
                <c:pt idx="25">
                  <c:v>203</c:v>
                </c:pt>
                <c:pt idx="26">
                  <c:v>95</c:v>
                </c:pt>
                <c:pt idx="27">
                  <c:v>251</c:v>
                </c:pt>
                <c:pt idx="28">
                  <c:v>321</c:v>
                </c:pt>
                <c:pt idx="29">
                  <c:v>85</c:v>
                </c:pt>
                <c:pt idx="30">
                  <c:v>78</c:v>
                </c:pt>
                <c:pt idx="31">
                  <c:v>34</c:v>
                </c:pt>
                <c:pt idx="32">
                  <c:v>50</c:v>
                </c:pt>
                <c:pt idx="33">
                  <c:v>46</c:v>
                </c:pt>
                <c:pt idx="34">
                  <c:v>37</c:v>
                </c:pt>
                <c:pt idx="35">
                  <c:v>88</c:v>
                </c:pt>
                <c:pt idx="36">
                  <c:v>35</c:v>
                </c:pt>
                <c:pt idx="37">
                  <c:v>29</c:v>
                </c:pt>
                <c:pt idx="38">
                  <c:v>60</c:v>
                </c:pt>
                <c:pt idx="39">
                  <c:v>57</c:v>
                </c:pt>
                <c:pt idx="40">
                  <c:v>63</c:v>
                </c:pt>
                <c:pt idx="41">
                  <c:v>84</c:v>
                </c:pt>
                <c:pt idx="42">
                  <c:v>58</c:v>
                </c:pt>
                <c:pt idx="43">
                  <c:v>132</c:v>
                </c:pt>
                <c:pt idx="44">
                  <c:v>32</c:v>
                </c:pt>
                <c:pt idx="45">
                  <c:v>32</c:v>
                </c:pt>
                <c:pt idx="46">
                  <c:v>84</c:v>
                </c:pt>
                <c:pt idx="47">
                  <c:v>54</c:v>
                </c:pt>
                <c:pt idx="48">
                  <c:v>79</c:v>
                </c:pt>
                <c:pt idx="4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A-4F56-AADB-36F6B8A5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73536"/>
        <c:axId val="722173864"/>
      </c:scatterChart>
      <c:valAx>
        <c:axId val="7221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73864"/>
        <c:crosses val="autoZero"/>
        <c:crossBetween val="midCat"/>
      </c:valAx>
      <c:valAx>
        <c:axId val="7221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7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9524</xdr:rowOff>
    </xdr:from>
    <xdr:to>
      <xdr:col>17</xdr:col>
      <xdr:colOff>600075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FEC9E-00AB-4703-A849-8EE144EAD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1000124</xdr:colOff>
      <xdr:row>0</xdr:row>
      <xdr:rowOff>180975</xdr:rowOff>
    </xdr:from>
    <xdr:to>
      <xdr:col>13</xdr:col>
      <xdr:colOff>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4A6FD-4823-4B1B-B115-047315F3F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190499</xdr:rowOff>
    </xdr:from>
    <xdr:to>
      <xdr:col>14</xdr:col>
      <xdr:colOff>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31FD2-75C4-4F17-8E93-969316F6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9523</xdr:colOff>
      <xdr:row>6</xdr:row>
      <xdr:rowOff>9525</xdr:rowOff>
    </xdr:from>
    <xdr:to>
      <xdr:col>23</xdr:col>
      <xdr:colOff>19049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0F67B-DA05-4BC7-ADAC-0F5ED271C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27</xdr:row>
      <xdr:rowOff>190499</xdr:rowOff>
    </xdr:from>
    <xdr:to>
      <xdr:col>14</xdr:col>
      <xdr:colOff>9524</xdr:colOff>
      <xdr:row>43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606597-A4E9-4893-9219-00E5E35B1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28</xdr:row>
      <xdr:rowOff>19050</xdr:rowOff>
    </xdr:from>
    <xdr:to>
      <xdr:col>22</xdr:col>
      <xdr:colOff>600075</xdr:colOff>
      <xdr:row>43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AFDB64-E37C-464C-848A-C71D8F3A6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D1" sqref="D1"/>
    </sheetView>
  </sheetViews>
  <sheetFormatPr defaultRowHeight="15" x14ac:dyDescent="0.25"/>
  <cols>
    <col min="1" max="1" width="16.7109375" customWidth="1"/>
    <col min="2" max="2" width="13.140625" bestFit="1" customWidth="1"/>
    <col min="4" max="4" width="24.85546875" customWidth="1"/>
    <col min="5" max="5" width="10.28515625" customWidth="1"/>
  </cols>
  <sheetData>
    <row r="1" spans="1:2" x14ac:dyDescent="0.25">
      <c r="A1" t="s">
        <v>0</v>
      </c>
      <c r="B1">
        <v>100000</v>
      </c>
    </row>
    <row r="2" spans="1:2" x14ac:dyDescent="0.25">
      <c r="A2" t="s">
        <v>1</v>
      </c>
      <c r="B2" s="1">
        <v>9.5000000000000001E-2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f>B3*12</f>
        <v>96</v>
      </c>
    </row>
    <row r="6" spans="1:2" x14ac:dyDescent="0.25">
      <c r="A6" t="s">
        <v>4</v>
      </c>
      <c r="B6" s="2">
        <f>PMT(B2/12,B4,B1)</f>
        <v>-1491.0887337779911</v>
      </c>
    </row>
    <row r="7" spans="1:2" x14ac:dyDescent="0.25">
      <c r="A7" t="s">
        <v>8</v>
      </c>
      <c r="B7" s="2">
        <f>B6*B4</f>
        <v>-143144.51844268714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ADBA-A53A-4C7F-A6C4-D1D27287ABD9}">
  <dimension ref="A1:AB51"/>
  <sheetViews>
    <sheetView tabSelected="1" topLeftCell="G25" workbookViewId="0">
      <selection activeCell="O31" sqref="O31"/>
    </sheetView>
  </sheetViews>
  <sheetFormatPr defaultRowHeight="15" x14ac:dyDescent="0.25"/>
  <cols>
    <col min="1" max="1" width="14.28515625" customWidth="1"/>
    <col min="2" max="2" width="9.7109375" customWidth="1"/>
    <col min="3" max="4" width="14.7109375" customWidth="1"/>
    <col min="5" max="5" width="18.140625" customWidth="1"/>
    <col min="6" max="6" width="12.85546875" customWidth="1"/>
    <col min="7" max="7" width="11.7109375" customWidth="1"/>
    <col min="13" max="13" width="13.85546875" customWidth="1"/>
    <col min="14" max="14" width="20.5703125" customWidth="1"/>
    <col min="16" max="16" width="9.85546875" customWidth="1"/>
    <col min="17" max="17" width="10.85546875" customWidth="1"/>
    <col min="25" max="25" width="18.140625" customWidth="1"/>
    <col min="26" max="26" width="11.7109375" customWidth="1"/>
    <col min="27" max="27" width="14.7109375" customWidth="1"/>
    <col min="28" max="28" width="11.7109375" customWidth="1"/>
  </cols>
  <sheetData>
    <row r="1" spans="1:28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Y1" s="23"/>
      <c r="Z1" s="23"/>
      <c r="AA1" s="23"/>
      <c r="AB1" s="23"/>
    </row>
    <row r="2" spans="1:28" ht="15.75" thickBot="1" x14ac:dyDescent="0.3">
      <c r="A2" s="16">
        <v>94</v>
      </c>
      <c r="B2" s="16">
        <v>130</v>
      </c>
      <c r="C2" s="16">
        <v>219</v>
      </c>
      <c r="D2" s="16">
        <v>89</v>
      </c>
      <c r="E2" s="16">
        <v>36</v>
      </c>
      <c r="F2" s="16">
        <v>24</v>
      </c>
      <c r="G2" s="16">
        <v>777</v>
      </c>
      <c r="Y2" s="22"/>
      <c r="Z2" s="22"/>
      <c r="AA2" s="22"/>
      <c r="AB2" s="22"/>
    </row>
    <row r="3" spans="1:28" x14ac:dyDescent="0.25">
      <c r="A3" s="17">
        <v>68</v>
      </c>
      <c r="B3" s="17">
        <v>107</v>
      </c>
      <c r="C3" s="17">
        <v>190</v>
      </c>
      <c r="D3" s="17">
        <v>83</v>
      </c>
      <c r="E3" s="17">
        <v>39</v>
      </c>
      <c r="F3" s="17">
        <v>27</v>
      </c>
      <c r="G3" s="17">
        <v>623</v>
      </c>
      <c r="I3" s="20"/>
      <c r="J3" s="20" t="s">
        <v>31</v>
      </c>
      <c r="K3" s="20" t="s">
        <v>37</v>
      </c>
      <c r="M3" s="21" t="s">
        <v>45</v>
      </c>
      <c r="P3" s="20"/>
      <c r="Q3" s="20" t="s">
        <v>41</v>
      </c>
      <c r="R3" s="20" t="s">
        <v>42</v>
      </c>
      <c r="Y3" s="22"/>
      <c r="Z3" s="22"/>
      <c r="AA3" s="22"/>
      <c r="AB3" s="22"/>
    </row>
    <row r="4" spans="1:28" x14ac:dyDescent="0.25">
      <c r="A4" s="16">
        <v>101</v>
      </c>
      <c r="B4" s="16">
        <v>139</v>
      </c>
      <c r="C4" s="16">
        <v>234</v>
      </c>
      <c r="D4" s="16">
        <v>95</v>
      </c>
      <c r="E4" s="16">
        <v>38</v>
      </c>
      <c r="F4" s="16">
        <v>26</v>
      </c>
      <c r="G4" s="16">
        <v>821</v>
      </c>
      <c r="I4" s="18" t="s">
        <v>31</v>
      </c>
      <c r="J4" s="18">
        <v>1</v>
      </c>
      <c r="K4" s="18"/>
      <c r="M4" t="s">
        <v>46</v>
      </c>
      <c r="N4" t="s">
        <v>47</v>
      </c>
      <c r="P4" s="18" t="s">
        <v>41</v>
      </c>
      <c r="Q4" s="18">
        <v>1</v>
      </c>
      <c r="R4" s="18"/>
      <c r="Y4" s="22"/>
      <c r="Z4" s="22"/>
      <c r="AA4" s="22"/>
      <c r="AB4" s="22"/>
    </row>
    <row r="5" spans="1:28" ht="15.75" thickBot="1" x14ac:dyDescent="0.3">
      <c r="A5" s="17">
        <v>30</v>
      </c>
      <c r="B5" s="17">
        <v>56</v>
      </c>
      <c r="C5" s="17">
        <v>100</v>
      </c>
      <c r="D5" s="17">
        <v>44</v>
      </c>
      <c r="E5" s="17">
        <v>26</v>
      </c>
      <c r="F5" s="17">
        <v>14</v>
      </c>
      <c r="G5" s="17">
        <v>623</v>
      </c>
      <c r="I5" s="19" t="s">
        <v>37</v>
      </c>
      <c r="J5" s="19">
        <v>0.9487629729332091</v>
      </c>
      <c r="K5" s="19">
        <v>1</v>
      </c>
      <c r="P5" s="19" t="s">
        <v>42</v>
      </c>
      <c r="Q5" s="19">
        <v>0.55377671849396326</v>
      </c>
      <c r="R5" s="19">
        <v>1</v>
      </c>
      <c r="Y5" s="22"/>
      <c r="Z5" s="22"/>
      <c r="AA5" s="22"/>
      <c r="AB5" s="22"/>
    </row>
    <row r="6" spans="1:28" x14ac:dyDescent="0.25">
      <c r="A6" s="16">
        <v>54</v>
      </c>
      <c r="B6" s="16">
        <v>80</v>
      </c>
      <c r="C6" s="16">
        <v>134</v>
      </c>
      <c r="D6" s="16">
        <v>54</v>
      </c>
      <c r="E6" s="16">
        <v>26</v>
      </c>
      <c r="F6" s="16">
        <v>15</v>
      </c>
      <c r="G6" s="16">
        <v>456</v>
      </c>
      <c r="Y6" s="22"/>
      <c r="Z6" s="22"/>
      <c r="AA6" s="22"/>
      <c r="AB6" s="22"/>
    </row>
    <row r="7" spans="1:28" x14ac:dyDescent="0.25">
      <c r="A7" s="17">
        <v>53</v>
      </c>
      <c r="B7" s="17">
        <v>108</v>
      </c>
      <c r="C7" s="17">
        <v>180</v>
      </c>
      <c r="D7" s="17">
        <v>72</v>
      </c>
      <c r="E7" s="17">
        <v>55</v>
      </c>
      <c r="F7" s="17">
        <v>23</v>
      </c>
      <c r="G7" s="17">
        <v>558</v>
      </c>
      <c r="Y7" s="22"/>
      <c r="Z7" s="22"/>
      <c r="AA7" s="22"/>
      <c r="AB7" s="22"/>
    </row>
    <row r="8" spans="1:28" x14ac:dyDescent="0.25">
      <c r="A8" s="16">
        <v>99</v>
      </c>
      <c r="B8" s="16">
        <v>171</v>
      </c>
      <c r="C8" s="16">
        <v>341</v>
      </c>
      <c r="D8" s="16">
        <v>223</v>
      </c>
      <c r="E8" s="16">
        <v>72</v>
      </c>
      <c r="F8" s="16">
        <v>47</v>
      </c>
      <c r="G8" s="16">
        <v>1091</v>
      </c>
      <c r="Y8" s="22"/>
      <c r="Z8" s="22"/>
      <c r="AA8" s="22"/>
      <c r="AB8" s="22"/>
    </row>
    <row r="9" spans="1:28" x14ac:dyDescent="0.25">
      <c r="A9" s="17">
        <v>0</v>
      </c>
      <c r="B9" s="17">
        <v>87</v>
      </c>
      <c r="C9" s="17">
        <v>150</v>
      </c>
      <c r="D9" s="17">
        <v>63</v>
      </c>
      <c r="E9" s="17">
        <v>87</v>
      </c>
      <c r="F9" s="17">
        <v>57</v>
      </c>
      <c r="G9" s="17">
        <v>435</v>
      </c>
      <c r="Y9" s="22"/>
      <c r="Z9" s="22"/>
      <c r="AA9" s="22"/>
      <c r="AB9" s="22"/>
    </row>
    <row r="10" spans="1:28" x14ac:dyDescent="0.25">
      <c r="A10" s="16">
        <v>33</v>
      </c>
      <c r="B10" s="16">
        <v>80</v>
      </c>
      <c r="C10" s="16">
        <v>140</v>
      </c>
      <c r="D10" s="16">
        <v>60</v>
      </c>
      <c r="E10" s="16">
        <v>47</v>
      </c>
      <c r="F10" s="16">
        <v>19</v>
      </c>
      <c r="G10" s="16">
        <v>336</v>
      </c>
      <c r="Y10" s="22"/>
      <c r="Z10" s="22"/>
      <c r="AA10" s="22"/>
      <c r="AB10" s="22"/>
    </row>
    <row r="11" spans="1:28" x14ac:dyDescent="0.25">
      <c r="A11" s="17">
        <v>17</v>
      </c>
      <c r="B11" s="17">
        <v>72</v>
      </c>
      <c r="C11" s="17">
        <v>130</v>
      </c>
      <c r="D11" s="17">
        <v>58</v>
      </c>
      <c r="E11" s="17">
        <v>55</v>
      </c>
      <c r="F11" s="17">
        <v>22</v>
      </c>
      <c r="G11" s="17">
        <v>338</v>
      </c>
      <c r="Y11" s="22"/>
      <c r="Z11" s="22"/>
      <c r="AA11" s="22"/>
      <c r="AB11" s="22"/>
    </row>
    <row r="12" spans="1:28" x14ac:dyDescent="0.25">
      <c r="A12" s="16">
        <v>36</v>
      </c>
      <c r="B12" s="16">
        <v>76</v>
      </c>
      <c r="C12" s="16">
        <v>140</v>
      </c>
      <c r="D12" s="16">
        <v>64</v>
      </c>
      <c r="E12" s="16">
        <v>40</v>
      </c>
      <c r="F12" s="16">
        <v>19</v>
      </c>
      <c r="G12" s="16">
        <v>965</v>
      </c>
      <c r="Y12" s="22"/>
      <c r="Z12" s="22"/>
      <c r="AA12" s="22"/>
      <c r="AB12" s="22"/>
    </row>
    <row r="13" spans="1:28" x14ac:dyDescent="0.25">
      <c r="A13" s="17">
        <v>111</v>
      </c>
      <c r="B13" s="17">
        <v>201</v>
      </c>
      <c r="C13" s="17">
        <v>345</v>
      </c>
      <c r="D13" s="17">
        <v>223</v>
      </c>
      <c r="E13" s="17">
        <v>90</v>
      </c>
      <c r="F13" s="17">
        <v>47</v>
      </c>
      <c r="G13" s="17">
        <v>862</v>
      </c>
      <c r="Y13" s="22"/>
      <c r="Z13" s="22"/>
      <c r="AA13" s="22"/>
      <c r="AB13" s="22"/>
    </row>
    <row r="14" spans="1:28" x14ac:dyDescent="0.25">
      <c r="A14" s="16">
        <v>87</v>
      </c>
      <c r="B14" s="16">
        <v>139</v>
      </c>
      <c r="C14" s="16">
        <v>234</v>
      </c>
      <c r="D14" s="16">
        <v>95</v>
      </c>
      <c r="E14" s="16">
        <v>52</v>
      </c>
      <c r="F14" s="16">
        <v>30</v>
      </c>
      <c r="G14" s="16">
        <v>608</v>
      </c>
      <c r="Y14" s="22"/>
      <c r="Z14" s="22"/>
      <c r="AA14" s="22"/>
      <c r="AB14" s="22"/>
    </row>
    <row r="15" spans="1:28" x14ac:dyDescent="0.25">
      <c r="A15" s="17">
        <v>203</v>
      </c>
      <c r="B15" s="17">
        <v>312</v>
      </c>
      <c r="C15" s="17">
        <v>546</v>
      </c>
      <c r="D15" s="17">
        <v>254</v>
      </c>
      <c r="E15" s="17">
        <v>109</v>
      </c>
      <c r="F15" s="17">
        <v>77</v>
      </c>
      <c r="G15" s="17">
        <v>1310</v>
      </c>
      <c r="Y15" s="22"/>
      <c r="Z15" s="22"/>
      <c r="AA15" s="22"/>
      <c r="AB15" s="22"/>
    </row>
    <row r="16" spans="1:28" x14ac:dyDescent="0.25">
      <c r="A16" s="16">
        <v>140</v>
      </c>
      <c r="B16" s="16">
        <v>228</v>
      </c>
      <c r="C16" s="16">
        <v>456</v>
      </c>
      <c r="D16" s="16">
        <v>159</v>
      </c>
      <c r="E16" s="16">
        <v>88</v>
      </c>
      <c r="F16" s="16">
        <v>63</v>
      </c>
      <c r="G16" s="16">
        <v>1459</v>
      </c>
      <c r="Y16" s="22"/>
      <c r="Z16" s="22"/>
      <c r="AA16" s="22"/>
      <c r="AB16" s="22"/>
    </row>
    <row r="17" spans="1:28" x14ac:dyDescent="0.25">
      <c r="A17" s="17">
        <v>95</v>
      </c>
      <c r="B17" s="17">
        <v>130</v>
      </c>
      <c r="C17" s="17">
        <v>219</v>
      </c>
      <c r="D17" s="17">
        <v>89</v>
      </c>
      <c r="E17" s="17">
        <v>35</v>
      </c>
      <c r="F17" s="17">
        <v>24</v>
      </c>
      <c r="G17" s="17">
        <v>777</v>
      </c>
      <c r="Y17" s="22"/>
      <c r="Z17" s="22"/>
      <c r="AA17" s="22"/>
      <c r="AB17" s="22"/>
    </row>
    <row r="18" spans="1:28" x14ac:dyDescent="0.25">
      <c r="A18" s="16">
        <v>68</v>
      </c>
      <c r="B18" s="16">
        <v>107</v>
      </c>
      <c r="C18" s="16">
        <v>190</v>
      </c>
      <c r="D18" s="16">
        <v>83</v>
      </c>
      <c r="E18" s="16">
        <v>39</v>
      </c>
      <c r="F18" s="16">
        <v>27</v>
      </c>
      <c r="G18" s="16">
        <v>623</v>
      </c>
      <c r="Y18" s="22"/>
      <c r="Z18" s="22"/>
      <c r="AA18" s="22"/>
      <c r="AB18" s="22"/>
    </row>
    <row r="19" spans="1:28" x14ac:dyDescent="0.25">
      <c r="A19" s="17">
        <v>101</v>
      </c>
      <c r="B19" s="17">
        <v>139</v>
      </c>
      <c r="C19" s="17">
        <v>234</v>
      </c>
      <c r="D19" s="17">
        <v>95</v>
      </c>
      <c r="E19" s="17">
        <v>38</v>
      </c>
      <c r="F19" s="17">
        <v>26</v>
      </c>
      <c r="G19" s="17">
        <v>821</v>
      </c>
      <c r="Y19" s="22"/>
      <c r="Z19" s="22"/>
      <c r="AA19" s="22"/>
      <c r="AB19" s="22"/>
    </row>
    <row r="20" spans="1:28" x14ac:dyDescent="0.25">
      <c r="A20" s="16">
        <v>53</v>
      </c>
      <c r="B20" s="16">
        <v>80</v>
      </c>
      <c r="C20" s="16">
        <v>134</v>
      </c>
      <c r="D20" s="16">
        <v>54</v>
      </c>
      <c r="E20" s="16">
        <v>27</v>
      </c>
      <c r="F20" s="16">
        <v>15</v>
      </c>
      <c r="G20" s="16">
        <v>456</v>
      </c>
      <c r="Y20" s="22"/>
      <c r="Z20" s="22"/>
      <c r="AA20" s="22"/>
      <c r="AB20" s="22"/>
    </row>
    <row r="21" spans="1:28" x14ac:dyDescent="0.25">
      <c r="A21" s="17">
        <v>54</v>
      </c>
      <c r="B21" s="17">
        <v>108</v>
      </c>
      <c r="C21" s="17">
        <v>180</v>
      </c>
      <c r="D21" s="17">
        <v>72</v>
      </c>
      <c r="E21" s="17">
        <v>54</v>
      </c>
      <c r="F21" s="17">
        <v>23</v>
      </c>
      <c r="G21" s="17">
        <v>558</v>
      </c>
      <c r="Y21" s="22"/>
      <c r="Z21" s="22"/>
      <c r="AA21" s="22"/>
      <c r="AB21" s="22"/>
    </row>
    <row r="22" spans="1:28" x14ac:dyDescent="0.25">
      <c r="A22" s="16">
        <v>11</v>
      </c>
      <c r="B22" s="16">
        <v>27</v>
      </c>
      <c r="C22" s="16">
        <v>45</v>
      </c>
      <c r="D22" s="16">
        <v>18</v>
      </c>
      <c r="E22" s="16">
        <v>16</v>
      </c>
      <c r="F22" s="16">
        <v>5</v>
      </c>
      <c r="G22" s="16">
        <v>821</v>
      </c>
      <c r="Y22" s="22"/>
      <c r="Z22" s="22"/>
      <c r="AA22" s="22"/>
      <c r="AB22" s="22"/>
    </row>
    <row r="23" spans="1:28" x14ac:dyDescent="0.25">
      <c r="A23" s="17">
        <v>5</v>
      </c>
      <c r="B23" s="17">
        <v>34</v>
      </c>
      <c r="C23" s="17">
        <v>62</v>
      </c>
      <c r="D23" s="17">
        <v>28</v>
      </c>
      <c r="E23" s="17">
        <v>29</v>
      </c>
      <c r="F23" s="17">
        <v>8</v>
      </c>
      <c r="G23" s="17">
        <v>965</v>
      </c>
      <c r="Y23" s="22"/>
      <c r="Z23" s="22"/>
      <c r="AA23" s="22"/>
      <c r="AB23" s="22"/>
    </row>
    <row r="24" spans="1:28" ht="15.75" thickBot="1" x14ac:dyDescent="0.3">
      <c r="A24" s="16">
        <v>12</v>
      </c>
      <c r="B24" s="16">
        <v>31</v>
      </c>
      <c r="C24" s="16">
        <v>54</v>
      </c>
      <c r="D24" s="16">
        <v>23</v>
      </c>
      <c r="E24" s="16">
        <v>19</v>
      </c>
      <c r="F24" s="16">
        <v>7</v>
      </c>
      <c r="G24" s="16">
        <v>623</v>
      </c>
      <c r="Y24" s="22"/>
      <c r="Z24" s="22"/>
      <c r="AA24" s="22"/>
      <c r="AB24" s="22"/>
    </row>
    <row r="25" spans="1:28" x14ac:dyDescent="0.25">
      <c r="A25" s="17">
        <v>11</v>
      </c>
      <c r="B25" s="17">
        <v>26</v>
      </c>
      <c r="C25" s="17">
        <v>43</v>
      </c>
      <c r="D25" s="17">
        <v>17</v>
      </c>
      <c r="E25" s="17">
        <v>15</v>
      </c>
      <c r="F25" s="17">
        <v>4</v>
      </c>
      <c r="G25" s="17">
        <v>777</v>
      </c>
      <c r="I25" s="20"/>
      <c r="J25" s="20" t="s">
        <v>40</v>
      </c>
      <c r="K25" s="20" t="s">
        <v>42</v>
      </c>
      <c r="P25" s="20"/>
      <c r="Q25" s="20" t="s">
        <v>42</v>
      </c>
      <c r="R25" s="20" t="s">
        <v>48</v>
      </c>
      <c r="Y25" s="22"/>
      <c r="Z25" s="22"/>
      <c r="AA25" s="22"/>
      <c r="AB25" s="22"/>
    </row>
    <row r="26" spans="1:28" x14ac:dyDescent="0.25">
      <c r="A26" s="16">
        <v>10</v>
      </c>
      <c r="B26" s="16">
        <v>26</v>
      </c>
      <c r="C26" s="16">
        <v>43</v>
      </c>
      <c r="D26" s="16">
        <v>17</v>
      </c>
      <c r="E26" s="16">
        <v>16</v>
      </c>
      <c r="F26" s="16">
        <v>4</v>
      </c>
      <c r="G26" s="16">
        <v>777</v>
      </c>
      <c r="I26" s="18" t="s">
        <v>40</v>
      </c>
      <c r="J26" s="18">
        <v>1</v>
      </c>
      <c r="K26" s="18"/>
      <c r="P26" s="18" t="s">
        <v>42</v>
      </c>
      <c r="Q26" s="18">
        <v>1</v>
      </c>
      <c r="R26" s="18"/>
      <c r="Y26" s="22"/>
      <c r="Z26" s="22"/>
      <c r="AA26" s="22"/>
      <c r="AB26" s="22"/>
    </row>
    <row r="27" spans="1:28" ht="15.75" thickBot="1" x14ac:dyDescent="0.3">
      <c r="A27" s="17">
        <v>202</v>
      </c>
      <c r="B27" s="17">
        <v>312</v>
      </c>
      <c r="C27" s="17">
        <v>546</v>
      </c>
      <c r="D27" s="17">
        <v>203</v>
      </c>
      <c r="E27" s="17">
        <v>110</v>
      </c>
      <c r="F27" s="17">
        <v>77</v>
      </c>
      <c r="G27" s="17">
        <v>1310</v>
      </c>
      <c r="I27" s="19" t="s">
        <v>42</v>
      </c>
      <c r="J27" s="19">
        <v>0.39559395733192998</v>
      </c>
      <c r="K27" s="19">
        <v>1</v>
      </c>
      <c r="P27" s="19" t="s">
        <v>48</v>
      </c>
      <c r="Q27" s="19">
        <v>0.71571164717523217</v>
      </c>
      <c r="R27" s="19">
        <v>1</v>
      </c>
      <c r="Y27" s="22"/>
      <c r="Z27" s="22"/>
      <c r="AA27" s="22"/>
      <c r="AB27" s="22"/>
    </row>
    <row r="28" spans="1:28" x14ac:dyDescent="0.25">
      <c r="A28" s="16">
        <v>86</v>
      </c>
      <c r="B28" s="16">
        <v>139</v>
      </c>
      <c r="C28" s="16">
        <v>234</v>
      </c>
      <c r="D28" s="16">
        <v>95</v>
      </c>
      <c r="E28" s="16">
        <v>53</v>
      </c>
      <c r="F28" s="16">
        <v>30</v>
      </c>
      <c r="G28" s="16">
        <v>608</v>
      </c>
      <c r="Y28" s="22"/>
      <c r="Z28" s="22"/>
      <c r="AA28" s="22"/>
      <c r="AB28" s="22"/>
    </row>
    <row r="29" spans="1:28" x14ac:dyDescent="0.25">
      <c r="A29" s="17">
        <v>141</v>
      </c>
      <c r="B29" s="17">
        <v>228</v>
      </c>
      <c r="C29" s="17">
        <v>456</v>
      </c>
      <c r="D29" s="17">
        <v>251</v>
      </c>
      <c r="E29" s="17">
        <v>87</v>
      </c>
      <c r="F29" s="17">
        <v>63</v>
      </c>
      <c r="G29" s="17">
        <v>1459</v>
      </c>
      <c r="Y29" s="22"/>
      <c r="Z29" s="22"/>
      <c r="AA29" s="22"/>
      <c r="AB29" s="22"/>
    </row>
    <row r="30" spans="1:28" x14ac:dyDescent="0.25">
      <c r="A30" s="16">
        <v>175</v>
      </c>
      <c r="B30" s="16">
        <v>301</v>
      </c>
      <c r="C30" s="16">
        <v>546</v>
      </c>
      <c r="D30" s="16">
        <v>321</v>
      </c>
      <c r="E30" s="16">
        <v>126</v>
      </c>
      <c r="F30" s="16">
        <v>93</v>
      </c>
      <c r="G30" s="16">
        <v>1419</v>
      </c>
      <c r="Y30" s="22"/>
      <c r="Z30" s="22"/>
      <c r="AA30" s="22"/>
      <c r="AB30" s="22"/>
    </row>
    <row r="31" spans="1:28" x14ac:dyDescent="0.25">
      <c r="A31" s="17">
        <v>39</v>
      </c>
      <c r="B31" s="17">
        <v>105</v>
      </c>
      <c r="C31" s="17">
        <v>190</v>
      </c>
      <c r="D31" s="17">
        <v>85</v>
      </c>
      <c r="E31" s="17">
        <v>66</v>
      </c>
      <c r="F31" s="17">
        <v>32</v>
      </c>
      <c r="G31" s="17">
        <v>494</v>
      </c>
      <c r="Y31" s="22"/>
      <c r="Z31" s="22"/>
      <c r="AA31" s="22"/>
      <c r="AB31" s="22"/>
    </row>
    <row r="32" spans="1:28" x14ac:dyDescent="0.25">
      <c r="A32" s="16">
        <v>47</v>
      </c>
      <c r="B32" s="16">
        <v>92</v>
      </c>
      <c r="C32" s="16">
        <v>170</v>
      </c>
      <c r="D32" s="16">
        <v>78</v>
      </c>
      <c r="E32" s="16">
        <v>45</v>
      </c>
      <c r="F32" s="16">
        <v>24</v>
      </c>
      <c r="G32" s="16">
        <v>965</v>
      </c>
      <c r="Y32" s="22"/>
      <c r="Z32" s="22"/>
      <c r="AA32" s="22"/>
      <c r="AB32" s="22"/>
    </row>
    <row r="33" spans="1:28" x14ac:dyDescent="0.25">
      <c r="A33" s="17">
        <v>-4</v>
      </c>
      <c r="B33" s="17">
        <v>42</v>
      </c>
      <c r="C33" s="17">
        <v>76</v>
      </c>
      <c r="D33" s="17">
        <v>34</v>
      </c>
      <c r="E33" s="17">
        <v>46</v>
      </c>
      <c r="F33" s="17">
        <v>12</v>
      </c>
      <c r="G33" s="17">
        <v>197</v>
      </c>
      <c r="Y33" s="22"/>
      <c r="Z33" s="22"/>
      <c r="AA33" s="22"/>
      <c r="AB33" s="22"/>
    </row>
    <row r="34" spans="1:28" x14ac:dyDescent="0.25">
      <c r="A34" s="16">
        <v>48</v>
      </c>
      <c r="B34" s="16">
        <v>73</v>
      </c>
      <c r="C34" s="16">
        <v>123</v>
      </c>
      <c r="D34" s="16">
        <v>50</v>
      </c>
      <c r="E34" s="16">
        <v>25</v>
      </c>
      <c r="F34" s="16">
        <v>14</v>
      </c>
      <c r="G34" s="16">
        <v>821</v>
      </c>
      <c r="Y34" s="22"/>
      <c r="Z34" s="22"/>
      <c r="AA34" s="22"/>
      <c r="AB34" s="22"/>
    </row>
    <row r="35" spans="1:28" x14ac:dyDescent="0.25">
      <c r="A35" s="17">
        <v>45</v>
      </c>
      <c r="B35" s="17">
        <v>68</v>
      </c>
      <c r="C35" s="17">
        <v>114</v>
      </c>
      <c r="D35" s="17">
        <v>46</v>
      </c>
      <c r="E35" s="17">
        <v>23</v>
      </c>
      <c r="F35" s="17">
        <v>12</v>
      </c>
      <c r="G35" s="17">
        <v>777</v>
      </c>
      <c r="Y35" s="22"/>
      <c r="Z35" s="22"/>
      <c r="AA35" s="22"/>
      <c r="AB35" s="22"/>
    </row>
    <row r="36" spans="1:28" x14ac:dyDescent="0.25">
      <c r="A36" s="16">
        <v>-11</v>
      </c>
      <c r="B36" s="16">
        <v>53</v>
      </c>
      <c r="C36" s="16">
        <v>90</v>
      </c>
      <c r="D36" s="16">
        <v>37</v>
      </c>
      <c r="E36" s="16">
        <v>64</v>
      </c>
      <c r="F36" s="16">
        <v>34</v>
      </c>
      <c r="G36" s="16">
        <v>261</v>
      </c>
      <c r="Y36" s="22"/>
      <c r="Z36" s="22"/>
      <c r="AA36" s="22"/>
      <c r="AB36" s="22"/>
    </row>
    <row r="37" spans="1:28" x14ac:dyDescent="0.25">
      <c r="A37" s="17">
        <v>-39</v>
      </c>
      <c r="B37" s="17">
        <v>11</v>
      </c>
      <c r="C37" s="17">
        <v>99</v>
      </c>
      <c r="D37" s="17">
        <v>88</v>
      </c>
      <c r="E37" s="17">
        <v>50</v>
      </c>
      <c r="F37" s="17">
        <v>27</v>
      </c>
      <c r="G37" s="17">
        <v>525</v>
      </c>
      <c r="Y37" s="22"/>
      <c r="Z37" s="22"/>
      <c r="AA37" s="22"/>
      <c r="AB37" s="22"/>
    </row>
    <row r="38" spans="1:28" x14ac:dyDescent="0.25">
      <c r="A38" s="16">
        <v>9</v>
      </c>
      <c r="B38" s="16">
        <v>47</v>
      </c>
      <c r="C38" s="16">
        <v>82</v>
      </c>
      <c r="D38" s="16">
        <v>35</v>
      </c>
      <c r="E38" s="16">
        <v>38</v>
      </c>
      <c r="F38" s="16">
        <v>11</v>
      </c>
      <c r="G38" s="16">
        <v>196</v>
      </c>
      <c r="Y38" s="22"/>
      <c r="Z38" s="22"/>
      <c r="AA38" s="22"/>
      <c r="AB38" s="22"/>
    </row>
    <row r="39" spans="1:28" x14ac:dyDescent="0.25">
      <c r="A39" s="17">
        <v>-9</v>
      </c>
      <c r="B39" s="17">
        <v>36</v>
      </c>
      <c r="C39" s="17">
        <v>65</v>
      </c>
      <c r="D39" s="17">
        <v>29</v>
      </c>
      <c r="E39" s="17">
        <v>45</v>
      </c>
      <c r="F39" s="17">
        <v>11</v>
      </c>
      <c r="G39" s="17">
        <v>169</v>
      </c>
      <c r="Y39" s="22"/>
      <c r="Z39" s="22"/>
      <c r="AA39" s="22"/>
      <c r="AB39" s="22"/>
    </row>
    <row r="40" spans="1:28" x14ac:dyDescent="0.25">
      <c r="A40" s="16">
        <v>34</v>
      </c>
      <c r="B40" s="16">
        <v>80</v>
      </c>
      <c r="C40" s="16">
        <v>140</v>
      </c>
      <c r="D40" s="16">
        <v>60</v>
      </c>
      <c r="E40" s="16">
        <v>46</v>
      </c>
      <c r="F40" s="16">
        <v>19</v>
      </c>
      <c r="G40" s="16">
        <v>336</v>
      </c>
      <c r="Y40" s="22"/>
      <c r="Z40" s="22"/>
      <c r="AA40" s="22"/>
      <c r="AB40" s="22"/>
    </row>
    <row r="41" spans="1:28" x14ac:dyDescent="0.25">
      <c r="A41" s="17">
        <v>42</v>
      </c>
      <c r="B41" s="17">
        <v>83</v>
      </c>
      <c r="C41" s="17">
        <v>140</v>
      </c>
      <c r="D41" s="17">
        <v>57</v>
      </c>
      <c r="E41" s="17">
        <v>41</v>
      </c>
      <c r="F41" s="17">
        <v>18</v>
      </c>
      <c r="G41" s="17">
        <v>364</v>
      </c>
      <c r="Y41" s="22"/>
      <c r="Z41" s="22"/>
      <c r="AA41" s="22"/>
      <c r="AB41" s="22"/>
    </row>
    <row r="42" spans="1:28" x14ac:dyDescent="0.25">
      <c r="A42" s="16">
        <v>0</v>
      </c>
      <c r="B42" s="16">
        <v>87</v>
      </c>
      <c r="C42" s="16">
        <v>150</v>
      </c>
      <c r="D42" s="16">
        <v>63</v>
      </c>
      <c r="E42" s="16">
        <v>87</v>
      </c>
      <c r="F42" s="16">
        <v>57</v>
      </c>
      <c r="G42" s="16">
        <v>435</v>
      </c>
      <c r="Y42" s="22"/>
      <c r="Z42" s="22"/>
      <c r="AA42" s="22"/>
      <c r="AB42" s="22"/>
    </row>
    <row r="43" spans="1:28" x14ac:dyDescent="0.25">
      <c r="A43" s="17">
        <v>67</v>
      </c>
      <c r="B43" s="17">
        <v>116</v>
      </c>
      <c r="C43" s="17">
        <v>200</v>
      </c>
      <c r="D43" s="17">
        <v>84</v>
      </c>
      <c r="E43" s="17">
        <v>49</v>
      </c>
      <c r="F43" s="17">
        <v>26</v>
      </c>
      <c r="G43" s="17">
        <v>500</v>
      </c>
      <c r="Y43" s="22"/>
      <c r="Z43" s="22"/>
      <c r="AA43" s="22"/>
      <c r="AB43" s="22"/>
    </row>
    <row r="44" spans="1:28" x14ac:dyDescent="0.25">
      <c r="A44" s="16">
        <v>16</v>
      </c>
      <c r="B44" s="16">
        <v>72</v>
      </c>
      <c r="C44" s="16">
        <v>130</v>
      </c>
      <c r="D44" s="16">
        <v>58</v>
      </c>
      <c r="E44" s="16">
        <v>56</v>
      </c>
      <c r="F44" s="16">
        <v>22</v>
      </c>
      <c r="G44" s="16">
        <v>338</v>
      </c>
      <c r="Y44" s="22"/>
      <c r="Z44" s="22"/>
      <c r="AA44" s="22"/>
      <c r="AB44" s="22"/>
    </row>
    <row r="45" spans="1:28" x14ac:dyDescent="0.25">
      <c r="A45" s="17">
        <v>99</v>
      </c>
      <c r="B45" s="17">
        <v>171</v>
      </c>
      <c r="C45" s="17">
        <v>341</v>
      </c>
      <c r="D45" s="17">
        <v>132</v>
      </c>
      <c r="E45" s="17">
        <v>72</v>
      </c>
      <c r="F45" s="17">
        <v>47</v>
      </c>
      <c r="G45" s="17">
        <v>1091</v>
      </c>
      <c r="Y45" s="22"/>
      <c r="Z45" s="22"/>
      <c r="AA45" s="22"/>
      <c r="AB45" s="22"/>
    </row>
    <row r="46" spans="1:28" x14ac:dyDescent="0.25">
      <c r="A46" s="16">
        <v>29</v>
      </c>
      <c r="B46" s="16">
        <v>48</v>
      </c>
      <c r="C46" s="16">
        <v>80</v>
      </c>
      <c r="D46" s="16">
        <v>32</v>
      </c>
      <c r="E46" s="16">
        <v>19</v>
      </c>
      <c r="F46" s="16">
        <v>8</v>
      </c>
      <c r="G46" s="16">
        <v>456</v>
      </c>
      <c r="Y46" s="22"/>
      <c r="Z46" s="22"/>
      <c r="AA46" s="22"/>
      <c r="AB46" s="22"/>
    </row>
    <row r="47" spans="1:28" x14ac:dyDescent="0.25">
      <c r="A47" s="17">
        <v>29</v>
      </c>
      <c r="B47" s="17">
        <v>48</v>
      </c>
      <c r="C47" s="17">
        <v>80</v>
      </c>
      <c r="D47" s="17">
        <v>32</v>
      </c>
      <c r="E47" s="17">
        <v>19</v>
      </c>
      <c r="F47" s="17">
        <v>8</v>
      </c>
      <c r="G47" s="17">
        <v>821</v>
      </c>
      <c r="Y47" s="22"/>
      <c r="Z47" s="22"/>
      <c r="AA47" s="22"/>
      <c r="AB47" s="22"/>
    </row>
    <row r="48" spans="1:28" x14ac:dyDescent="0.25">
      <c r="A48" s="16">
        <v>68</v>
      </c>
      <c r="B48" s="16">
        <v>126</v>
      </c>
      <c r="C48" s="16">
        <v>210</v>
      </c>
      <c r="D48" s="16">
        <v>84</v>
      </c>
      <c r="E48" s="16">
        <v>58</v>
      </c>
      <c r="F48" s="16">
        <v>27</v>
      </c>
      <c r="G48" s="16">
        <v>651</v>
      </c>
      <c r="Y48" s="22"/>
      <c r="Z48" s="22"/>
      <c r="AA48" s="22"/>
      <c r="AB48" s="22"/>
    </row>
    <row r="49" spans="1:28" x14ac:dyDescent="0.25">
      <c r="A49" s="17">
        <v>13</v>
      </c>
      <c r="B49" s="17">
        <v>66</v>
      </c>
      <c r="C49" s="17">
        <v>120</v>
      </c>
      <c r="D49" s="17">
        <v>54</v>
      </c>
      <c r="E49" s="17">
        <v>53</v>
      </c>
      <c r="F49" s="17">
        <v>20</v>
      </c>
      <c r="G49" s="17">
        <v>312</v>
      </c>
      <c r="Y49" s="22"/>
      <c r="Z49" s="22"/>
      <c r="AA49" s="22"/>
      <c r="AB49" s="22"/>
    </row>
    <row r="50" spans="1:28" x14ac:dyDescent="0.25">
      <c r="A50" s="16">
        <v>9</v>
      </c>
      <c r="B50" s="16">
        <v>111</v>
      </c>
      <c r="C50" s="16">
        <v>190</v>
      </c>
      <c r="D50" s="16">
        <v>79</v>
      </c>
      <c r="E50" s="16">
        <v>102</v>
      </c>
      <c r="F50" s="16">
        <v>72</v>
      </c>
      <c r="G50" s="16">
        <v>551</v>
      </c>
      <c r="Y50" s="22"/>
      <c r="Z50" s="22"/>
      <c r="AA50" s="22"/>
      <c r="AB50" s="22"/>
    </row>
    <row r="51" spans="1:28" x14ac:dyDescent="0.25">
      <c r="A51" s="17">
        <v>51</v>
      </c>
      <c r="B51" s="17">
        <v>103</v>
      </c>
      <c r="C51" s="17">
        <v>180</v>
      </c>
      <c r="D51" s="17">
        <v>77</v>
      </c>
      <c r="E51" s="17">
        <v>52</v>
      </c>
      <c r="F51" s="17">
        <v>25</v>
      </c>
      <c r="G51" s="17">
        <v>432</v>
      </c>
      <c r="Y51" s="17"/>
      <c r="Z51" s="17"/>
      <c r="AA51" s="17"/>
      <c r="AB51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A8E9-3CEC-4BF4-B8FB-BF860A25CA38}">
  <dimension ref="A1:C8"/>
  <sheetViews>
    <sheetView workbookViewId="0">
      <selection activeCell="B9" sqref="B9"/>
    </sheetView>
  </sheetViews>
  <sheetFormatPr defaultColWidth="16.7109375" defaultRowHeight="15" x14ac:dyDescent="0.25"/>
  <cols>
    <col min="1" max="1" width="19.28515625" style="3" customWidth="1"/>
    <col min="2" max="2" width="16.7109375" style="3"/>
    <col min="3" max="3" width="19.7109375" style="3" customWidth="1"/>
    <col min="4" max="16384" width="16.7109375" style="3"/>
  </cols>
  <sheetData>
    <row r="1" spans="1:3" ht="18" customHeight="1" x14ac:dyDescent="0.25">
      <c r="A1" s="3" t="s">
        <v>5</v>
      </c>
      <c r="B1" s="3">
        <v>650000</v>
      </c>
    </row>
    <row r="2" spans="1:3" x14ac:dyDescent="0.25">
      <c r="A2" s="3" t="s">
        <v>6</v>
      </c>
      <c r="B2" s="4">
        <v>8.5000000000000006E-2</v>
      </c>
    </row>
    <row r="3" spans="1:3" x14ac:dyDescent="0.25">
      <c r="A3" s="3" t="s">
        <v>2</v>
      </c>
      <c r="B3" s="3">
        <v>15</v>
      </c>
    </row>
    <row r="4" spans="1:3" x14ac:dyDescent="0.25">
      <c r="A4" s="3" t="s">
        <v>7</v>
      </c>
      <c r="B4" s="3">
        <f>12*B3</f>
        <v>180</v>
      </c>
    </row>
    <row r="6" spans="1:3" x14ac:dyDescent="0.25">
      <c r="A6" s="3" t="s">
        <v>4</v>
      </c>
      <c r="B6" s="5">
        <f>PMT(B2/12,B4,B1)</f>
        <v>-6400.8071265163562</v>
      </c>
    </row>
    <row r="7" spans="1:3" ht="20.25" customHeight="1" x14ac:dyDescent="0.25">
      <c r="A7" s="3" t="s">
        <v>10</v>
      </c>
      <c r="B7" s="5">
        <f>B6*180</f>
        <v>-1152145.2827729441</v>
      </c>
      <c r="C7" s="6" t="s">
        <v>17</v>
      </c>
    </row>
    <row r="8" spans="1:3" ht="21.75" customHeight="1" x14ac:dyDescent="0.25">
      <c r="A8" s="3" t="s">
        <v>9</v>
      </c>
      <c r="B8" s="5">
        <f>-B7-B1</f>
        <v>502145.28277294408</v>
      </c>
      <c r="C8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D4F8-87B4-4268-BD50-0F2EF42D1180}">
  <dimension ref="A1:C8"/>
  <sheetViews>
    <sheetView workbookViewId="0">
      <selection activeCell="D1" sqref="D1"/>
    </sheetView>
  </sheetViews>
  <sheetFormatPr defaultRowHeight="15" x14ac:dyDescent="0.25"/>
  <cols>
    <col min="1" max="1" width="18.28515625" customWidth="1"/>
    <col min="2" max="2" width="13.42578125" bestFit="1" customWidth="1"/>
    <col min="3" max="3" width="16.85546875" bestFit="1" customWidth="1"/>
    <col min="4" max="4" width="24.7109375" customWidth="1"/>
  </cols>
  <sheetData>
    <row r="1" spans="1:3" x14ac:dyDescent="0.25">
      <c r="A1" t="s">
        <v>11</v>
      </c>
      <c r="B1">
        <v>800000</v>
      </c>
    </row>
    <row r="2" spans="1:3" x14ac:dyDescent="0.25">
      <c r="A2" t="s">
        <v>2</v>
      </c>
      <c r="B2">
        <v>9</v>
      </c>
    </row>
    <row r="3" spans="1:3" x14ac:dyDescent="0.25">
      <c r="A3" t="s">
        <v>12</v>
      </c>
      <c r="B3" s="1">
        <v>6.5000000000000002E-2</v>
      </c>
    </row>
    <row r="5" spans="1:3" x14ac:dyDescent="0.25">
      <c r="A5" t="s">
        <v>13</v>
      </c>
      <c r="B5" s="2">
        <f>FV(B3,B2,0,B1*-1)</f>
        <v>1410056.3119394246</v>
      </c>
    </row>
    <row r="6" spans="1:3" x14ac:dyDescent="0.25">
      <c r="A6" t="s">
        <v>14</v>
      </c>
      <c r="B6" s="2">
        <f>B5-B1</f>
        <v>610056.3119394246</v>
      </c>
      <c r="C6" t="s">
        <v>16</v>
      </c>
    </row>
    <row r="8" spans="1:3" x14ac:dyDescent="0.25">
      <c r="A8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19F6-DA6E-41E4-8F12-09407F3BBA0F}">
  <dimension ref="A1:B6"/>
  <sheetViews>
    <sheetView workbookViewId="0">
      <selection activeCell="B5" sqref="B5"/>
    </sheetView>
  </sheetViews>
  <sheetFormatPr defaultRowHeight="15" x14ac:dyDescent="0.25"/>
  <cols>
    <col min="1" max="1" width="17.85546875" customWidth="1"/>
    <col min="2" max="2" width="21.140625" customWidth="1"/>
  </cols>
  <sheetData>
    <row r="1" spans="1:2" x14ac:dyDescent="0.25">
      <c r="A1" t="s">
        <v>11</v>
      </c>
      <c r="B1">
        <v>1200000</v>
      </c>
    </row>
    <row r="2" spans="1:2" x14ac:dyDescent="0.25">
      <c r="A2" t="s">
        <v>2</v>
      </c>
      <c r="B2">
        <v>11.5</v>
      </c>
    </row>
    <row r="3" spans="1:2" x14ac:dyDescent="0.25">
      <c r="A3" t="s">
        <v>12</v>
      </c>
      <c r="B3" s="1">
        <v>5.7500000000000002E-2</v>
      </c>
    </row>
    <row r="5" spans="1:2" x14ac:dyDescent="0.25">
      <c r="A5" t="s">
        <v>13</v>
      </c>
      <c r="B5" s="2">
        <f>FV(B3,B2,0,B1*-1)</f>
        <v>2282472.588703101</v>
      </c>
    </row>
    <row r="6" spans="1:2" x14ac:dyDescent="0.25">
      <c r="A6" t="s">
        <v>14</v>
      </c>
      <c r="B6" s="2">
        <f>B5-B1</f>
        <v>1082472.588703101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3614-4825-4AF7-9414-10850BDCB665}">
  <dimension ref="A1:G6"/>
  <sheetViews>
    <sheetView workbookViewId="0">
      <selection activeCell="G4" sqref="G4"/>
    </sheetView>
  </sheetViews>
  <sheetFormatPr defaultRowHeight="15" x14ac:dyDescent="0.25"/>
  <cols>
    <col min="1" max="1" width="18.140625" customWidth="1"/>
    <col min="3" max="3" width="21.7109375" customWidth="1"/>
    <col min="4" max="4" width="10.140625" customWidth="1"/>
  </cols>
  <sheetData>
    <row r="1" spans="1:7" x14ac:dyDescent="0.25">
      <c r="A1" t="s">
        <v>19</v>
      </c>
      <c r="B1">
        <v>2.67</v>
      </c>
      <c r="E1" s="8">
        <v>2.4499999999999988</v>
      </c>
      <c r="F1">
        <v>2.67</v>
      </c>
      <c r="G1">
        <v>2.67</v>
      </c>
    </row>
    <row r="2" spans="1:7" x14ac:dyDescent="0.25">
      <c r="A2" t="s">
        <v>20</v>
      </c>
      <c r="B2">
        <v>1000</v>
      </c>
      <c r="E2">
        <v>1000</v>
      </c>
      <c r="F2" s="8">
        <v>1171.8749999999998</v>
      </c>
      <c r="G2">
        <v>1000</v>
      </c>
    </row>
    <row r="3" spans="1:7" x14ac:dyDescent="0.25">
      <c r="A3" t="s">
        <v>21</v>
      </c>
      <c r="B3" s="7">
        <f>B2*B1</f>
        <v>2670</v>
      </c>
      <c r="C3" t="s">
        <v>22</v>
      </c>
      <c r="E3" s="7">
        <f>E2*E1</f>
        <v>2449.9999999999986</v>
      </c>
      <c r="F3" s="7">
        <f>F2*F1</f>
        <v>3128.9062499999991</v>
      </c>
      <c r="G3" s="7">
        <f>G2*G1</f>
        <v>2670</v>
      </c>
    </row>
    <row r="4" spans="1:7" x14ac:dyDescent="0.25">
      <c r="A4" t="s">
        <v>23</v>
      </c>
      <c r="B4">
        <v>3.95</v>
      </c>
      <c r="E4">
        <v>3.95</v>
      </c>
      <c r="F4">
        <v>3.95</v>
      </c>
      <c r="G4" s="8">
        <v>4.169999999999999</v>
      </c>
    </row>
    <row r="5" spans="1:7" x14ac:dyDescent="0.25">
      <c r="A5" t="s">
        <v>27</v>
      </c>
      <c r="B5" s="7">
        <f>B4*B2</f>
        <v>3950</v>
      </c>
      <c r="C5" t="s">
        <v>25</v>
      </c>
      <c r="E5" s="7">
        <f>E4*E2</f>
        <v>3950</v>
      </c>
      <c r="F5" s="7">
        <f>F4*F2</f>
        <v>4628.9062499999991</v>
      </c>
      <c r="G5" s="7">
        <f>G4*G2</f>
        <v>4169.9999999999991</v>
      </c>
    </row>
    <row r="6" spans="1:7" x14ac:dyDescent="0.25">
      <c r="A6" t="s">
        <v>24</v>
      </c>
      <c r="B6" s="7">
        <f>B5-B3</f>
        <v>1280</v>
      </c>
      <c r="C6" t="s">
        <v>26</v>
      </c>
      <c r="E6" s="7">
        <f>E5-E3</f>
        <v>1500.0000000000014</v>
      </c>
      <c r="F6" s="7">
        <f>F5-F3</f>
        <v>1500</v>
      </c>
      <c r="G6" s="7">
        <f>G5-G3</f>
        <v>1499.9999999999991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A31E-0660-435E-A883-1EDBB36F907B}">
  <dimension ref="A1:F5"/>
  <sheetViews>
    <sheetView workbookViewId="0">
      <selection activeCell="F6" sqref="F6"/>
    </sheetView>
  </sheetViews>
  <sheetFormatPr defaultRowHeight="15" x14ac:dyDescent="0.25"/>
  <cols>
    <col min="1" max="1" width="17" customWidth="1"/>
    <col min="2" max="2" width="25.7109375" bestFit="1" customWidth="1"/>
    <col min="4" max="6" width="25.7109375" bestFit="1" customWidth="1"/>
  </cols>
  <sheetData>
    <row r="1" spans="1:6" x14ac:dyDescent="0.25">
      <c r="A1" t="s">
        <v>28</v>
      </c>
      <c r="B1">
        <v>1200000</v>
      </c>
      <c r="D1" s="8">
        <v>1314364.0869328466</v>
      </c>
      <c r="E1">
        <v>1200000</v>
      </c>
      <c r="F1">
        <v>1200000</v>
      </c>
    </row>
    <row r="2" spans="1:6" x14ac:dyDescent="0.25">
      <c r="A2" t="s">
        <v>2</v>
      </c>
      <c r="B2">
        <v>11.5</v>
      </c>
      <c r="D2">
        <v>11.5</v>
      </c>
      <c r="E2" s="8">
        <v>13.128246531534046</v>
      </c>
      <c r="F2">
        <v>11.5</v>
      </c>
    </row>
    <row r="3" spans="1:6" x14ac:dyDescent="0.25">
      <c r="A3" t="s">
        <v>6</v>
      </c>
      <c r="B3" s="1">
        <v>5.7500000000000002E-2</v>
      </c>
      <c r="D3" s="1">
        <v>5.7500000000000002E-2</v>
      </c>
      <c r="E3" s="1">
        <v>5.7500000000000002E-2</v>
      </c>
      <c r="F3" s="9">
        <v>6.5904150426299477E-2</v>
      </c>
    </row>
    <row r="4" spans="1:6" x14ac:dyDescent="0.25">
      <c r="A4" t="s">
        <v>29</v>
      </c>
      <c r="B4" s="2">
        <f>FV(B3,B2,0,B1*(-1))</f>
        <v>2282472.588703101</v>
      </c>
      <c r="D4" s="2">
        <f>FV(D3,D2,0,D1*(-1))</f>
        <v>2500000.0000000019</v>
      </c>
      <c r="E4" s="2">
        <f>FV(E3,E2,0,E1*(-1))</f>
        <v>2500000.0000000428</v>
      </c>
      <c r="F4" s="2">
        <f>FV(F3,F2,0,F1*(-1))</f>
        <v>2500000.0000000354</v>
      </c>
    </row>
    <row r="5" spans="1:6" x14ac:dyDescent="0.25">
      <c r="A5" t="s">
        <v>30</v>
      </c>
      <c r="B5" s="2">
        <v>2500000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EA87-983C-4E5B-B771-99CCB28B7CA8}">
  <dimension ref="A1:D5"/>
  <sheetViews>
    <sheetView workbookViewId="0">
      <selection activeCell="Q17" sqref="Q17"/>
    </sheetView>
  </sheetViews>
  <sheetFormatPr defaultRowHeight="15" x14ac:dyDescent="0.25"/>
  <cols>
    <col min="1" max="1" width="12.7109375" customWidth="1"/>
    <col min="2" max="2" width="13.140625" bestFit="1" customWidth="1"/>
  </cols>
  <sheetData>
    <row r="1" spans="1:4" x14ac:dyDescent="0.25">
      <c r="A1" t="s">
        <v>0</v>
      </c>
      <c r="B1">
        <v>1100000</v>
      </c>
    </row>
    <row r="2" spans="1:4" x14ac:dyDescent="0.25">
      <c r="A2" t="s">
        <v>2</v>
      </c>
      <c r="B2">
        <v>13.5</v>
      </c>
    </row>
    <row r="3" spans="1:4" x14ac:dyDescent="0.25">
      <c r="A3" t="s">
        <v>1</v>
      </c>
      <c r="B3" s="1">
        <v>0.09</v>
      </c>
    </row>
    <row r="4" spans="1:4" x14ac:dyDescent="0.25">
      <c r="C4" s="1"/>
      <c r="D4" s="1"/>
    </row>
    <row r="5" spans="1:4" x14ac:dyDescent="0.25">
      <c r="A5" t="s">
        <v>4</v>
      </c>
      <c r="B5" s="2">
        <f>PMT(B3/12,B2*12,B1)</f>
        <v>-11753.111682689694</v>
      </c>
    </row>
  </sheetData>
  <scenarios current="3" show="3">
    <scenario name="Type 1" locked="1" count="3" user="Author" comment="Created by Author on 15-04-2023">
      <inputCells r="B1" val="600000"/>
      <inputCells r="B2" val="7"/>
      <inputCells r="B3" val="0.085" numFmtId="10"/>
    </scenario>
    <scenario name="Type 2" locked="1" count="3" user="Author" comment="Created by Author on 15-04-2023_x000a_Modified by Author on 15-04-2023">
      <inputCells r="B1" val="900000"/>
      <inputCells r="B2" val="11"/>
      <inputCells r="B3" val="0.095" numFmtId="10"/>
    </scenario>
    <scenario name="Type 3" locked="1" count="3" user="Author" comment="Created by Author on 15-04-2023_x000a_Modified by Author on 15-04-2023">
      <inputCells r="B1" val="1400000"/>
      <inputCells r="B2" val="17"/>
      <inputCells r="B3" val="0.1075" numFmtId="10"/>
    </scenario>
    <scenario name="Type 4" locked="1" count="3" user="Author" comment="Created by Author on 15-04-2023_x000a_Modified by Author on 15-04-2023">
      <inputCells r="B1" val="1100000"/>
      <inputCells r="B2" val="13.5"/>
      <inputCells r="B3" val="0.09" numFmtId="10"/>
    </scenario>
  </scenario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5D4A-A77B-4A4E-B04F-8BF848D09DA9}">
  <dimension ref="A1:D25"/>
  <sheetViews>
    <sheetView workbookViewId="0">
      <selection activeCell="J1" sqref="J1"/>
    </sheetView>
  </sheetViews>
  <sheetFormatPr defaultRowHeight="15" x14ac:dyDescent="0.25"/>
  <cols>
    <col min="1" max="1" width="14.28515625" customWidth="1"/>
    <col min="2" max="2" width="22.42578125" customWidth="1"/>
    <col min="3" max="3" width="16.140625" style="13" customWidth="1"/>
    <col min="4" max="4" width="16.7109375" customWidth="1"/>
  </cols>
  <sheetData>
    <row r="1" spans="1:4" ht="45" x14ac:dyDescent="0.25">
      <c r="A1" s="10" t="s">
        <v>34</v>
      </c>
      <c r="B1" s="10" t="s">
        <v>31</v>
      </c>
      <c r="C1" s="14" t="s">
        <v>32</v>
      </c>
      <c r="D1" s="3" t="s">
        <v>33</v>
      </c>
    </row>
    <row r="2" spans="1:4" x14ac:dyDescent="0.25">
      <c r="A2" s="12">
        <v>43101</v>
      </c>
      <c r="B2" s="11">
        <v>8041</v>
      </c>
      <c r="C2" s="13" t="e">
        <v>#N/A</v>
      </c>
      <c r="D2" t="e">
        <v>#N/A</v>
      </c>
    </row>
    <row r="3" spans="1:4" x14ac:dyDescent="0.25">
      <c r="A3" s="12">
        <v>43132</v>
      </c>
      <c r="B3" s="11">
        <v>8369</v>
      </c>
      <c r="C3" s="13" t="e">
        <v>#N/A</v>
      </c>
      <c r="D3" t="e">
        <v>#N/A</v>
      </c>
    </row>
    <row r="4" spans="1:4" x14ac:dyDescent="0.25">
      <c r="A4" s="12">
        <v>43160</v>
      </c>
      <c r="B4" s="11">
        <v>8365</v>
      </c>
      <c r="C4" s="13">
        <f>AVERAGE(B2:B4)</f>
        <v>8258.3333333333339</v>
      </c>
      <c r="D4" t="e">
        <v>#N/A</v>
      </c>
    </row>
    <row r="5" spans="1:4" x14ac:dyDescent="0.25">
      <c r="A5" s="12">
        <v>43191</v>
      </c>
      <c r="B5" s="11">
        <v>8670</v>
      </c>
      <c r="C5" s="13">
        <f>AVERAGE(B3:B5)</f>
        <v>8468</v>
      </c>
      <c r="D5" t="e">
        <v>#N/A</v>
      </c>
    </row>
    <row r="6" spans="1:4" x14ac:dyDescent="0.25">
      <c r="A6" s="12">
        <v>43221</v>
      </c>
      <c r="B6" s="11">
        <v>8947</v>
      </c>
      <c r="C6" s="13">
        <f>AVERAGE(B4:B6)</f>
        <v>8660.6666666666661</v>
      </c>
      <c r="D6">
        <f t="shared" ref="D6:D25" si="0">AVERAGE(B2:B6)</f>
        <v>8478.4</v>
      </c>
    </row>
    <row r="7" spans="1:4" x14ac:dyDescent="0.25">
      <c r="A7" s="12">
        <v>43252</v>
      </c>
      <c r="B7" s="11">
        <v>9571</v>
      </c>
      <c r="C7" s="13">
        <f>AVERAGE(B5:B7)</f>
        <v>9062.6666666666661</v>
      </c>
      <c r="D7">
        <f t="shared" si="0"/>
        <v>8784.4</v>
      </c>
    </row>
    <row r="8" spans="1:4" x14ac:dyDescent="0.25">
      <c r="A8" s="12">
        <v>43282</v>
      </c>
      <c r="B8" s="11">
        <v>9905</v>
      </c>
      <c r="C8" s="13">
        <f>AVERAGE(B6:B8)</f>
        <v>9474.3333333333339</v>
      </c>
      <c r="D8">
        <f t="shared" si="0"/>
        <v>9091.6</v>
      </c>
    </row>
    <row r="9" spans="1:4" x14ac:dyDescent="0.25">
      <c r="A9" s="12">
        <v>43313</v>
      </c>
      <c r="B9" s="11">
        <v>9566</v>
      </c>
      <c r="C9" s="13">
        <f>AVERAGE(B7:B9)</f>
        <v>9680.6666666666661</v>
      </c>
      <c r="D9">
        <f t="shared" si="0"/>
        <v>9331.7999999999993</v>
      </c>
    </row>
    <row r="10" spans="1:4" x14ac:dyDescent="0.25">
      <c r="A10" s="12">
        <v>43344</v>
      </c>
      <c r="B10" s="11">
        <v>8508</v>
      </c>
      <c r="C10" s="13">
        <f>AVERAGE(B8:B10)</f>
        <v>9326.3333333333339</v>
      </c>
      <c r="D10">
        <f t="shared" si="0"/>
        <v>9299.4</v>
      </c>
    </row>
    <row r="11" spans="1:4" x14ac:dyDescent="0.25">
      <c r="A11" s="12">
        <v>43374</v>
      </c>
      <c r="B11" s="11">
        <v>8674</v>
      </c>
      <c r="C11" s="13">
        <f>AVERAGE(B9:B11)</f>
        <v>8916</v>
      </c>
      <c r="D11">
        <f t="shared" si="0"/>
        <v>9244.7999999999993</v>
      </c>
    </row>
    <row r="12" spans="1:4" x14ac:dyDescent="0.25">
      <c r="A12" s="12">
        <v>43405</v>
      </c>
      <c r="B12" s="11">
        <v>8399</v>
      </c>
      <c r="C12" s="13">
        <f>AVERAGE(B10:B12)</f>
        <v>8527</v>
      </c>
      <c r="D12">
        <f t="shared" si="0"/>
        <v>9010.4</v>
      </c>
    </row>
    <row r="13" spans="1:4" x14ac:dyDescent="0.25">
      <c r="A13" s="12">
        <v>43435</v>
      </c>
      <c r="B13" s="11">
        <v>8811</v>
      </c>
      <c r="C13" s="13">
        <f>AVERAGE(B11:B13)</f>
        <v>8628</v>
      </c>
      <c r="D13">
        <f t="shared" si="0"/>
        <v>8791.6</v>
      </c>
    </row>
    <row r="14" spans="1:4" x14ac:dyDescent="0.25">
      <c r="A14" s="12">
        <v>43466</v>
      </c>
      <c r="B14" s="11">
        <v>12524</v>
      </c>
      <c r="C14" s="13">
        <f>AVERAGE(B12:B14)</f>
        <v>9911.3333333333339</v>
      </c>
      <c r="D14">
        <f t="shared" si="0"/>
        <v>9383.2000000000007</v>
      </c>
    </row>
    <row r="15" spans="1:4" x14ac:dyDescent="0.25">
      <c r="A15" s="12">
        <v>43497</v>
      </c>
      <c r="B15" s="11">
        <v>12419</v>
      </c>
      <c r="C15" s="13">
        <f>AVERAGE(B13:B15)</f>
        <v>11251.333333333334</v>
      </c>
      <c r="D15">
        <f t="shared" si="0"/>
        <v>10165.4</v>
      </c>
    </row>
    <row r="16" spans="1:4" x14ac:dyDescent="0.25">
      <c r="A16" s="12">
        <v>43525</v>
      </c>
      <c r="B16" s="11">
        <v>12415</v>
      </c>
      <c r="C16" s="13">
        <f>AVERAGE(B14:B16)</f>
        <v>12452.666666666666</v>
      </c>
      <c r="D16">
        <f t="shared" si="0"/>
        <v>10913.6</v>
      </c>
    </row>
    <row r="17" spans="1:4" x14ac:dyDescent="0.25">
      <c r="A17" s="12">
        <v>43556</v>
      </c>
      <c r="B17" s="11">
        <v>12863</v>
      </c>
      <c r="C17" s="13">
        <f>AVERAGE(B15:B17)</f>
        <v>12565.666666666666</v>
      </c>
      <c r="D17">
        <f t="shared" si="0"/>
        <v>11806.4</v>
      </c>
    </row>
    <row r="18" spans="1:4" x14ac:dyDescent="0.25">
      <c r="A18" s="12">
        <v>43586</v>
      </c>
      <c r="B18" s="11">
        <v>12348</v>
      </c>
      <c r="C18" s="13">
        <f>AVERAGE(B16:B18)</f>
        <v>12542</v>
      </c>
      <c r="D18">
        <f t="shared" si="0"/>
        <v>12513.8</v>
      </c>
    </row>
    <row r="19" spans="1:4" x14ac:dyDescent="0.25">
      <c r="A19" s="12">
        <v>43617</v>
      </c>
      <c r="B19" s="11">
        <v>13218</v>
      </c>
      <c r="C19" s="13">
        <f>AVERAGE(B17:B19)</f>
        <v>12809.666666666666</v>
      </c>
      <c r="D19">
        <f t="shared" si="0"/>
        <v>12652.6</v>
      </c>
    </row>
    <row r="20" spans="1:4" x14ac:dyDescent="0.25">
      <c r="A20" s="12">
        <v>43647</v>
      </c>
      <c r="B20" s="11">
        <v>13671</v>
      </c>
      <c r="C20" s="13">
        <f>AVERAGE(B18:B20)</f>
        <v>13079</v>
      </c>
      <c r="D20">
        <f t="shared" si="0"/>
        <v>12903</v>
      </c>
    </row>
    <row r="21" spans="1:4" x14ac:dyDescent="0.25">
      <c r="A21" s="12">
        <v>43678</v>
      </c>
      <c r="B21" s="11">
        <v>13205</v>
      </c>
      <c r="C21" s="13">
        <f>AVERAGE(B19:B21)</f>
        <v>13364.666666666666</v>
      </c>
      <c r="D21">
        <f t="shared" si="0"/>
        <v>13061</v>
      </c>
    </row>
    <row r="22" spans="1:4" x14ac:dyDescent="0.25">
      <c r="A22" s="12">
        <v>43709</v>
      </c>
      <c r="B22" s="11">
        <v>12627</v>
      </c>
      <c r="C22" s="13">
        <f>AVERAGE(B20:B22)</f>
        <v>13167.666666666666</v>
      </c>
      <c r="D22">
        <f t="shared" si="0"/>
        <v>13013.8</v>
      </c>
    </row>
    <row r="23" spans="1:4" x14ac:dyDescent="0.25">
      <c r="A23" s="12">
        <v>43739</v>
      </c>
      <c r="B23" s="11">
        <v>12878</v>
      </c>
      <c r="C23" s="13">
        <f>AVERAGE(B21:B23)</f>
        <v>12903.333333333334</v>
      </c>
      <c r="D23">
        <f t="shared" si="0"/>
        <v>13119.8</v>
      </c>
    </row>
    <row r="24" spans="1:4" x14ac:dyDescent="0.25">
      <c r="A24" s="12">
        <v>43770</v>
      </c>
      <c r="B24" s="11">
        <v>12460</v>
      </c>
      <c r="C24" s="13">
        <f>AVERAGE(B22:B24)</f>
        <v>12655</v>
      </c>
      <c r="D24">
        <f t="shared" si="0"/>
        <v>12968.2</v>
      </c>
    </row>
    <row r="25" spans="1:4" x14ac:dyDescent="0.25">
      <c r="A25" s="12">
        <v>43800</v>
      </c>
      <c r="B25" s="11">
        <v>13089</v>
      </c>
      <c r="C25" s="13">
        <f>AVERAGE(B23:B25)</f>
        <v>12809</v>
      </c>
      <c r="D25">
        <f t="shared" si="0"/>
        <v>12851.8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8EA9-39C5-4D26-B54A-4AE21BC23912}">
  <dimension ref="A1:D25"/>
  <sheetViews>
    <sheetView workbookViewId="0">
      <selection activeCell="D3" sqref="D3"/>
    </sheetView>
  </sheetViews>
  <sheetFormatPr defaultColWidth="15" defaultRowHeight="15" x14ac:dyDescent="0.25"/>
  <cols>
    <col min="3" max="3" width="15" style="13"/>
  </cols>
  <sheetData>
    <row r="1" spans="1:4" x14ac:dyDescent="0.25">
      <c r="A1" t="s">
        <v>34</v>
      </c>
      <c r="B1" t="s">
        <v>35</v>
      </c>
      <c r="C1" s="13" t="s">
        <v>43</v>
      </c>
      <c r="D1" t="s">
        <v>44</v>
      </c>
    </row>
    <row r="2" spans="1:4" x14ac:dyDescent="0.25">
      <c r="A2" s="12">
        <v>43101</v>
      </c>
      <c r="B2">
        <v>35</v>
      </c>
      <c r="C2" s="13" t="e">
        <v>#N/A</v>
      </c>
      <c r="D2" t="e">
        <v>#N/A</v>
      </c>
    </row>
    <row r="3" spans="1:4" x14ac:dyDescent="0.25">
      <c r="A3" s="12">
        <v>43132</v>
      </c>
      <c r="B3">
        <v>32</v>
      </c>
      <c r="C3" s="13" t="e">
        <v>#N/A</v>
      </c>
      <c r="D3" t="e">
        <v>#N/A</v>
      </c>
    </row>
    <row r="4" spans="1:4" x14ac:dyDescent="0.25">
      <c r="A4" s="12">
        <v>43160</v>
      </c>
      <c r="B4">
        <v>38</v>
      </c>
      <c r="C4" s="13">
        <f t="shared" ref="C4:C25" si="0">AVERAGE(B2:B4)</f>
        <v>35</v>
      </c>
      <c r="D4" t="e">
        <v>#N/A</v>
      </c>
    </row>
    <row r="5" spans="1:4" x14ac:dyDescent="0.25">
      <c r="A5" s="12">
        <v>43191</v>
      </c>
      <c r="B5">
        <v>42</v>
      </c>
      <c r="C5" s="13">
        <f t="shared" si="0"/>
        <v>37.333333333333336</v>
      </c>
      <c r="D5" t="e">
        <v>#N/A</v>
      </c>
    </row>
    <row r="6" spans="1:4" x14ac:dyDescent="0.25">
      <c r="A6" s="12">
        <v>43221</v>
      </c>
      <c r="B6">
        <v>41</v>
      </c>
      <c r="C6" s="13">
        <f t="shared" si="0"/>
        <v>40.333333333333336</v>
      </c>
      <c r="D6">
        <f t="shared" ref="D6:D25" si="1">AVERAGE(B2:B6)</f>
        <v>37.6</v>
      </c>
    </row>
    <row r="7" spans="1:4" x14ac:dyDescent="0.25">
      <c r="A7" s="12">
        <v>43252</v>
      </c>
      <c r="B7">
        <v>34</v>
      </c>
      <c r="C7" s="13">
        <f t="shared" si="0"/>
        <v>39</v>
      </c>
      <c r="D7">
        <f t="shared" si="1"/>
        <v>37.4</v>
      </c>
    </row>
    <row r="8" spans="1:4" x14ac:dyDescent="0.25">
      <c r="A8" s="12">
        <v>43282</v>
      </c>
      <c r="B8">
        <v>39</v>
      </c>
      <c r="C8" s="13">
        <f t="shared" si="0"/>
        <v>38</v>
      </c>
      <c r="D8">
        <f t="shared" si="1"/>
        <v>38.799999999999997</v>
      </c>
    </row>
    <row r="9" spans="1:4" x14ac:dyDescent="0.25">
      <c r="A9" s="12">
        <v>43313</v>
      </c>
      <c r="B9">
        <v>39</v>
      </c>
      <c r="C9" s="13">
        <f t="shared" si="0"/>
        <v>37.333333333333336</v>
      </c>
      <c r="D9">
        <f t="shared" si="1"/>
        <v>39</v>
      </c>
    </row>
    <row r="10" spans="1:4" x14ac:dyDescent="0.25">
      <c r="A10" s="12">
        <v>43344</v>
      </c>
      <c r="B10">
        <v>31</v>
      </c>
      <c r="C10" s="13">
        <f t="shared" si="0"/>
        <v>36.333333333333336</v>
      </c>
      <c r="D10">
        <f t="shared" si="1"/>
        <v>36.799999999999997</v>
      </c>
    </row>
    <row r="11" spans="1:4" x14ac:dyDescent="0.25">
      <c r="A11" s="12">
        <v>43374</v>
      </c>
      <c r="B11">
        <v>36</v>
      </c>
      <c r="C11" s="13">
        <f t="shared" si="0"/>
        <v>35.333333333333336</v>
      </c>
      <c r="D11">
        <f t="shared" si="1"/>
        <v>35.799999999999997</v>
      </c>
    </row>
    <row r="12" spans="1:4" x14ac:dyDescent="0.25">
      <c r="A12" s="12">
        <v>43405</v>
      </c>
      <c r="B12">
        <v>34</v>
      </c>
      <c r="C12" s="13">
        <f t="shared" si="0"/>
        <v>33.666666666666664</v>
      </c>
      <c r="D12">
        <f t="shared" si="1"/>
        <v>35.799999999999997</v>
      </c>
    </row>
    <row r="13" spans="1:4" x14ac:dyDescent="0.25">
      <c r="A13" s="12">
        <v>43435</v>
      </c>
      <c r="B13">
        <v>37</v>
      </c>
      <c r="C13" s="13">
        <f t="shared" si="0"/>
        <v>35.666666666666664</v>
      </c>
      <c r="D13">
        <f t="shared" si="1"/>
        <v>35.4</v>
      </c>
    </row>
    <row r="14" spans="1:4" x14ac:dyDescent="0.25">
      <c r="A14" s="12">
        <v>43466</v>
      </c>
      <c r="B14">
        <v>33</v>
      </c>
      <c r="C14" s="13">
        <f t="shared" si="0"/>
        <v>34.666666666666664</v>
      </c>
      <c r="D14">
        <f t="shared" si="1"/>
        <v>34.200000000000003</v>
      </c>
    </row>
    <row r="15" spans="1:4" x14ac:dyDescent="0.25">
      <c r="A15" s="12">
        <v>43497</v>
      </c>
      <c r="B15">
        <v>31</v>
      </c>
      <c r="C15" s="13">
        <f t="shared" si="0"/>
        <v>33.666666666666664</v>
      </c>
      <c r="D15">
        <f t="shared" si="1"/>
        <v>34.200000000000003</v>
      </c>
    </row>
    <row r="16" spans="1:4" x14ac:dyDescent="0.25">
      <c r="A16" s="12">
        <v>43525</v>
      </c>
      <c r="B16">
        <v>35</v>
      </c>
      <c r="C16" s="13">
        <f t="shared" si="0"/>
        <v>33</v>
      </c>
      <c r="D16">
        <f t="shared" si="1"/>
        <v>34</v>
      </c>
    </row>
    <row r="17" spans="1:4" x14ac:dyDescent="0.25">
      <c r="A17" s="12">
        <v>43556</v>
      </c>
      <c r="B17">
        <v>33</v>
      </c>
      <c r="C17" s="13">
        <f t="shared" si="0"/>
        <v>33</v>
      </c>
      <c r="D17">
        <f t="shared" si="1"/>
        <v>33.799999999999997</v>
      </c>
    </row>
    <row r="18" spans="1:4" x14ac:dyDescent="0.25">
      <c r="A18" s="12">
        <v>43586</v>
      </c>
      <c r="B18">
        <v>31</v>
      </c>
      <c r="C18" s="13">
        <f t="shared" si="0"/>
        <v>33</v>
      </c>
      <c r="D18">
        <f t="shared" si="1"/>
        <v>32.6</v>
      </c>
    </row>
    <row r="19" spans="1:4" x14ac:dyDescent="0.25">
      <c r="A19" s="12">
        <v>43617</v>
      </c>
      <c r="B19">
        <v>42</v>
      </c>
      <c r="C19" s="13">
        <f t="shared" si="0"/>
        <v>35.333333333333336</v>
      </c>
      <c r="D19">
        <f t="shared" si="1"/>
        <v>34.4</v>
      </c>
    </row>
    <row r="20" spans="1:4" x14ac:dyDescent="0.25">
      <c r="A20" s="12">
        <v>43647</v>
      </c>
      <c r="B20">
        <v>32</v>
      </c>
      <c r="C20" s="13">
        <f t="shared" si="0"/>
        <v>35</v>
      </c>
      <c r="D20">
        <f t="shared" si="1"/>
        <v>34.6</v>
      </c>
    </row>
    <row r="21" spans="1:4" x14ac:dyDescent="0.25">
      <c r="A21" s="12">
        <v>43678</v>
      </c>
      <c r="B21">
        <v>42</v>
      </c>
      <c r="C21" s="13">
        <f t="shared" si="0"/>
        <v>38.666666666666664</v>
      </c>
      <c r="D21">
        <f t="shared" si="1"/>
        <v>36</v>
      </c>
    </row>
    <row r="22" spans="1:4" x14ac:dyDescent="0.25">
      <c r="A22" s="12">
        <v>43709</v>
      </c>
      <c r="B22">
        <v>38</v>
      </c>
      <c r="C22" s="13">
        <f t="shared" si="0"/>
        <v>37.333333333333336</v>
      </c>
      <c r="D22">
        <f t="shared" si="1"/>
        <v>37</v>
      </c>
    </row>
    <row r="23" spans="1:4" x14ac:dyDescent="0.25">
      <c r="A23" s="12">
        <v>43739</v>
      </c>
      <c r="B23">
        <v>33</v>
      </c>
      <c r="C23" s="13">
        <f t="shared" si="0"/>
        <v>37.666666666666664</v>
      </c>
      <c r="D23">
        <f t="shared" si="1"/>
        <v>37.4</v>
      </c>
    </row>
    <row r="24" spans="1:4" x14ac:dyDescent="0.25">
      <c r="A24" s="12">
        <v>43770</v>
      </c>
      <c r="B24">
        <v>31</v>
      </c>
      <c r="C24" s="13">
        <f t="shared" si="0"/>
        <v>34</v>
      </c>
      <c r="D24">
        <f t="shared" si="1"/>
        <v>35.200000000000003</v>
      </c>
    </row>
    <row r="25" spans="1:4" x14ac:dyDescent="0.25">
      <c r="A25" s="12">
        <v>43800</v>
      </c>
      <c r="B25">
        <v>34</v>
      </c>
      <c r="C25" s="13">
        <f t="shared" si="0"/>
        <v>32.666666666666664</v>
      </c>
      <c r="D25">
        <f t="shared" si="1"/>
        <v>35.6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EMI 1</vt:lpstr>
      <vt:lpstr>EMI 2</vt:lpstr>
      <vt:lpstr> FD 1</vt:lpstr>
      <vt:lpstr>FD 2</vt:lpstr>
      <vt:lpstr>What-if GS1</vt:lpstr>
      <vt:lpstr>What-if GS2</vt:lpstr>
      <vt:lpstr>What-if SM</vt:lpstr>
      <vt:lpstr>Moving Average 1</vt:lpstr>
      <vt:lpstr>Moving Average 2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2023-04-15T09:33:20Z</dcterms:modified>
</cp:coreProperties>
</file>