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F:\Ivy\Class\VBA\"/>
    </mc:Choice>
  </mc:AlternateContent>
  <xr:revisionPtr revIDLastSave="0" documentId="13_ncr:1_{A4DE467F-CEBD-4DC2-9136-59FCC2482F33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81029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<sst xmlns="http://schemas.openxmlformats.org/spreadsheetml/2006/main" count="9881" uniqueCount="1832">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</sst>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629-47E4-8C8F-3540618A751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629-47E4-8C8F-3540618A751F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8629-47E4-8C8F-3540618A751F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8629-47E4-8C8F-3540618A751F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9-47E4-8C8F-3540618A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27FA-4754-B553-95515CA4445C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7FA-4754-B553-95515CA4445C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27FA-4754-B553-95515CA4445C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A-4754-B553-95515CA4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5-4B14-97DD-9E88DF3E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B14-97DD-9E88DF3E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5-4B14-97DD-9E88DF3E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3.6590909090909092</c:v>
                </c:pt>
                <c:pt idx="2">
                  <c:v>3.4210526315789473</c:v>
                </c:pt>
                <c:pt idx="3">
                  <c:v>3.5348837209302326</c:v>
                </c:pt>
                <c:pt idx="4">
                  <c:v>3.5128205128205128</c:v>
                </c:pt>
                <c:pt idx="5">
                  <c:v>3.5714285714285716</c:v>
                </c:pt>
                <c:pt idx="6">
                  <c:v>3.3548387096774195</c:v>
                </c:pt>
                <c:pt idx="7">
                  <c:v>3.3409090909090908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01D-9AC0-61176356B7C1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01D-9AC0-61176356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abSelected="1"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59"/>
  <sheetViews>
    <sheetView topLeftCell="A13"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4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0.74468085106382975</v>
      </c>
      <c r="I16" s="35">
        <f>H16+ROWS($H$16:H16)/1000000</f>
        <v>0.74468185106382978</v>
      </c>
      <c r="J16" s="36">
        <f>IF($B$2=3,SMALL($I$16:$I$23,ROWS($I$16:I16)),LARGE($I$16:$I$23,ROWS($I$16:I16)))</f>
        <v>0.84375599999999995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0.69230769230769229</v>
      </c>
      <c r="I17" s="35">
        <f>H17+ROWS($H$16:H17)/1000000</f>
        <v>0.69230969230769224</v>
      </c>
      <c r="J17" s="36">
        <f>IF($B$2=3,SMALL($I$16:$I$23,ROWS($I$16:I17)),LARGE($I$16:$I$23,ROWS($I$16:I17)))</f>
        <v>0.78431772549019607</v>
      </c>
      <c r="K17" s="34">
        <f t="shared" ref="K17:K23" si="0">MATCH(J17,$I$16:$I$23,0)</f>
        <v>4</v>
      </c>
      <c r="L17" s="34" t="str">
        <f t="shared" ref="L17:L23" si="1">INDEX($A$16:$A$23,K17)</f>
        <v>Greg</v>
      </c>
      <c r="M17">
        <f>INDEX($A$16:$E$23,MATCH($L17,$A$16:$A$23,0),COLUMNS($K$14:L17))</f>
        <v>51</v>
      </c>
      <c r="N17">
        <f>INDEX($A$16:$E$23,MATCH($L17,$A$16:$A$23,0),COLUMNS($K$14:M17))</f>
        <v>44</v>
      </c>
      <c r="O17">
        <f>INDEX($A$16:$E$23,MATCH($L17,$A$16:$A$23,0),COLUMNS($K$14:N17))</f>
        <v>65.568181818181813</v>
      </c>
      <c r="P17">
        <f>INDEX($A$16:$E$23,MATCH($L17,$A$16:$A$23,0),COLUMNS($K$14:O17))</f>
        <v>0.78431372549019607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0.74</v>
      </c>
      <c r="I18" s="35">
        <f>H18+ROWS($H$16:H18)/1000000</f>
        <v>0.74000299999999997</v>
      </c>
      <c r="J18" s="36">
        <f>IF($B$2=3,SMALL($I$16:$I$23,ROWS($I$16:I18)),LARGE($I$16:$I$23,ROWS($I$16:I18)))</f>
        <v>0.78261369565217398</v>
      </c>
      <c r="K18" s="34">
        <f t="shared" si="0"/>
        <v>5</v>
      </c>
      <c r="L18" s="34" t="str">
        <f t="shared" si="1"/>
        <v>Jim</v>
      </c>
      <c r="M18">
        <f>INDEX($A$16:$E$23,MATCH($L18,$A$16:$A$23,0),COLUMNS($K$14:L18))</f>
        <v>46</v>
      </c>
      <c r="N18">
        <f>INDEX($A$16:$E$23,MATCH($L18,$A$16:$A$23,0),COLUMNS($K$14:M18))</f>
        <v>38</v>
      </c>
      <c r="O18">
        <f>INDEX($A$16:$E$23,MATCH($L18,$A$16:$A$23,0),COLUMNS($K$14:N18))</f>
        <v>70.868421052631575</v>
      </c>
      <c r="P18">
        <f>INDEX($A$16:$E$23,MATCH($L18,$A$16:$A$23,0),COLUMNS($K$14:O18))</f>
        <v>0.78260869565217395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0.78431372549019607</v>
      </c>
      <c r="I19" s="35">
        <f>H19+ROWS($H$16:H19)/1000000</f>
        <v>0.78431772549019607</v>
      </c>
      <c r="J19" s="36">
        <f>IF($B$2=3,SMALL($I$16:$I$23,ROWS($I$16:I19)),LARGE($I$16:$I$23,ROWS($I$16:I19)))</f>
        <v>0.75472498113207553</v>
      </c>
      <c r="K19" s="34">
        <f t="shared" si="0"/>
        <v>8</v>
      </c>
      <c r="L19" s="34" t="str">
        <f t="shared" si="1"/>
        <v>Dan</v>
      </c>
      <c r="M19">
        <f>INDEX($A$16:$E$23,MATCH($L19,$A$16:$A$23,0),COLUMNS($K$14:L19))</f>
        <v>53</v>
      </c>
      <c r="N19">
        <f>INDEX($A$16:$E$23,MATCH($L19,$A$16:$A$23,0),COLUMNS($K$14:M19))</f>
        <v>43</v>
      </c>
      <c r="O19">
        <f>INDEX($A$16:$E$23,MATCH($L19,$A$16:$A$23,0),COLUMNS($K$14:N19))</f>
        <v>65.860465116279073</v>
      </c>
      <c r="P19">
        <f>INDEX($A$16:$E$23,MATCH($L19,$A$16:$A$23,0),COLUMNS($K$14:O19))</f>
        <v>0.75471698113207553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0.78260869565217395</v>
      </c>
      <c r="I20" s="35">
        <f>H20+ROWS($H$16:H20)/1000000</f>
        <v>0.78261369565217398</v>
      </c>
      <c r="J20" s="36">
        <f>IF($B$2=3,SMALL($I$16:$I$23,ROWS($I$16:I20)),LARGE($I$16:$I$23,ROWS($I$16:I20)))</f>
        <v>0.74468185106382978</v>
      </c>
      <c r="K20" s="34">
        <f t="shared" si="0"/>
        <v>1</v>
      </c>
      <c r="L20" s="34" t="str">
        <f t="shared" si="1"/>
        <v>Diane</v>
      </c>
      <c r="M20">
        <f>INDEX($A$16:$E$23,MATCH($L20,$A$16:$A$23,0),COLUMNS($K$14:L20))</f>
        <v>47</v>
      </c>
      <c r="N20">
        <f>INDEX($A$16:$E$23,MATCH($L20,$A$16:$A$23,0),COLUMNS($K$14:M20))</f>
        <v>39</v>
      </c>
      <c r="O20">
        <f>INDEX($A$16:$E$23,MATCH($L20,$A$16:$A$23,0),COLUMNS($K$14:N20))</f>
        <v>71.974358974358978</v>
      </c>
      <c r="P20">
        <f>INDEX($A$16:$E$23,MATCH($L20,$A$16:$A$23,0),COLUMNS($K$14:O20))</f>
        <v>0.74468085106382975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0.84375</v>
      </c>
      <c r="I21" s="35">
        <f>H21+ROWS($H$16:H21)/1000000</f>
        <v>0.84375599999999995</v>
      </c>
      <c r="J21" s="36">
        <f>IF($B$2=3,SMALL($I$16:$I$23,ROWS($I$16:I21)),LARGE($I$16:$I$23,ROWS($I$16:I21)))</f>
        <v>0.74000299999999997</v>
      </c>
      <c r="K21" s="34">
        <f t="shared" si="0"/>
        <v>3</v>
      </c>
      <c r="L21" s="34" t="str">
        <f t="shared" si="1"/>
        <v>Stewart</v>
      </c>
      <c r="M21">
        <f>INDEX($A$16:$E$23,MATCH($L21,$A$16:$A$23,0),COLUMNS($K$14:L21))</f>
        <v>50</v>
      </c>
      <c r="N21">
        <f>INDEX($A$16:$E$23,MATCH($L21,$A$16:$A$23,0),COLUMNS($K$14:M21))</f>
        <v>42</v>
      </c>
      <c r="O21">
        <f>INDEX($A$16:$E$23,MATCH($L21,$A$16:$A$23,0),COLUMNS($K$14:N21))</f>
        <v>69.238095238095241</v>
      </c>
      <c r="P21">
        <f>INDEX($A$16:$E$23,MATCH($L21,$A$16:$A$23,0),COLUMNS($K$14:O21))</f>
        <v>0.74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0.67307692307692313</v>
      </c>
      <c r="I22" s="35">
        <f>H22+ROWS($H$16:H22)/1000000</f>
        <v>0.67308392307692311</v>
      </c>
      <c r="J22" s="36">
        <f>IF($B$2=3,SMALL($I$16:$I$23,ROWS($I$16:I22)),LARGE($I$16:$I$23,ROWS($I$16:I22)))</f>
        <v>0.69230969230769224</v>
      </c>
      <c r="K22" s="34">
        <f t="shared" si="0"/>
        <v>2</v>
      </c>
      <c r="L22" s="34" t="str">
        <f t="shared" si="1"/>
        <v>Becky</v>
      </c>
      <c r="M22">
        <f>INDEX($A$16:$E$23,MATCH($L22,$A$16:$A$23,0),COLUMNS($K$14:L22))</f>
        <v>39</v>
      </c>
      <c r="N22">
        <f>INDEX($A$16:$E$23,MATCH($L22,$A$16:$A$23,0),COLUMNS($K$14:M22))</f>
        <v>31</v>
      </c>
      <c r="O22">
        <f>INDEX($A$16:$E$23,MATCH($L22,$A$16:$A$23,0),COLUMNS($K$14:N22))</f>
        <v>67.903225806451616</v>
      </c>
      <c r="P22">
        <f>INDEX($A$16:$E$23,MATCH($L22,$A$16:$A$23,0),COLUMNS($K$14:O22))</f>
        <v>0.69230769230769229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0.75471698113207553</v>
      </c>
      <c r="I23" s="35">
        <f>H23+ROWS($H$16:H23)/1000000</f>
        <v>0.75472498113207553</v>
      </c>
      <c r="J23" s="36">
        <f>IF($B$2=3,SMALL($I$16:$I$23,ROWS($I$16:I23)),LARGE($I$16:$I$23,ROWS($I$16:I23)))</f>
        <v>0.67308392307692311</v>
      </c>
      <c r="K23" s="34">
        <f t="shared" si="0"/>
        <v>7</v>
      </c>
      <c r="L23" s="34" t="str">
        <f t="shared" si="1"/>
        <v>Martha</v>
      </c>
      <c r="M23">
        <f>INDEX($A$16:$E$23,MATCH($L23,$A$16:$A$23,0),COLUMNS($K$14:L23))</f>
        <v>52</v>
      </c>
      <c r="N23">
        <f>INDEX($A$16:$E$23,MATCH($L23,$A$16:$A$23,0),COLUMNS($K$14:M23))</f>
        <v>44</v>
      </c>
      <c r="O23">
        <f>INDEX($A$16:$E$23,MATCH($L23,$A$16:$A$23,0),COLUMNS($K$14:N23))</f>
        <v>71.5</v>
      </c>
      <c r="P23">
        <f>INDEX($A$16:$E$23,MATCH($L23,$A$16:$A$23,0),COLUMNS($K$14:O23))</f>
        <v>0.67307692307692313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Greg</v>
      </c>
      <c r="B34" s="3">
        <f>SUMPRODUCT((INT(Data[Date])=($D$2+COLUMNS($A$33:A34)-1))*(Data[Agent]=$A34)*(Data[Resolved]="Y"))</f>
        <v>3</v>
      </c>
      <c r="C34" s="3">
        <f>SUMPRODUCT((INT(Data[Date])=($D$2+COLUMNS($A$33:B34)-1))*(Data[Agent]=$A34)*(Data[Resolved]="Y"))</f>
        <v>8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Jim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1</v>
      </c>
      <c r="D35" s="3">
        <f>SUMPRODUCT((INT(Data[Date])=($D$2+COLUMNS($A$33:C35)-1))*(Data[Agent]=$A35)*(Data[Resolved]="Y"))</f>
        <v>7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6</v>
      </c>
    </row>
    <row r="36" spans="1:8" x14ac:dyDescent="0.25">
      <c r="A36" s="3" t="str">
        <f t="shared" si="2"/>
        <v>Dan</v>
      </c>
      <c r="B36" s="3">
        <f>SUMPRODUCT((INT(Data[Date])=($D$2+COLUMNS($A$33:A36)-1))*(Data[Agent]=$A36)*(Data[Resolved]="Y"))</f>
        <v>4</v>
      </c>
      <c r="C36" s="3">
        <f>SUMPRODUCT((INT(Data[Date])=($D$2+COLUMNS($A$33:B36)-1))*(Data[Agent]=$A36)*(Data[Resolved]="Y"))</f>
        <v>6</v>
      </c>
      <c r="D36" s="3">
        <f>SUMPRODUCT((INT(Data[Date])=($D$2+COLUMNS($A$33:C36)-1))*(Data[Agent]=$A36)*(Data[Resolved]="Y"))</f>
        <v>2</v>
      </c>
      <c r="E36" s="3">
        <f>SUMPRODUCT((INT(Data[Date])=($D$2+COLUMNS($A$33:D36)-1))*(Data[Agent]=$A36)*(Data[Resolved]="Y"))</f>
        <v>5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10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Diane</v>
      </c>
      <c r="B37" s="3">
        <f>SUMPRODUCT((INT(Data[Date])=($D$2+COLUMNS($A$33:A37)-1))*(Data[Agent]=$A37)*(Data[Resolved]="Y"))</f>
        <v>3</v>
      </c>
      <c r="C37" s="3">
        <f>SUMPRODUCT((INT(Data[Date])=($D$2+COLUMNS($A$33:B37)-1))*(Data[Agent]=$A37)*(Data[Resolved]="Y"))</f>
        <v>8</v>
      </c>
      <c r="D37" s="3">
        <f>SUMPRODUCT((INT(Data[Date])=($D$2+COLUMNS($A$33:C37)-1))*(Data[Agent]=$A37)*(Data[Resolved]="Y"))</f>
        <v>3</v>
      </c>
      <c r="E37" s="3">
        <f>SUMPRODUCT((INT(Data[Date])=($D$2+COLUMNS($A$33:D37)-1))*(Data[Agent]=$A37)*(Data[Resolved]="Y"))</f>
        <v>4</v>
      </c>
      <c r="F37" s="3">
        <f>SUMPRODUCT((INT(Data[Date])=($D$2+COLUMNS($A$33:E37)-1))*(Data[Agent]=$A37)*(Data[Resolved]="Y"))</f>
        <v>5</v>
      </c>
      <c r="G37" s="3">
        <f>SUMPRODUCT((INT(Data[Date])=($D$2+COLUMNS($A$33:F37)-1))*(Data[Agent]=$A37)*(Data[Resolved]="Y"))</f>
        <v>5</v>
      </c>
      <c r="H37" s="3">
        <f>SUMPRODUCT((INT(Data[Date])=($D$2+COLUMNS($A$33:G37)-1))*(Data[Agent]=$A37)*(Data[Resolved]="Y"))</f>
        <v>7</v>
      </c>
    </row>
    <row r="38" spans="1:8" x14ac:dyDescent="0.25">
      <c r="A38" s="3" t="str">
        <f t="shared" si="2"/>
        <v>Stewart</v>
      </c>
      <c r="B38" s="3">
        <f>SUMPRODUCT((INT(Data[Date])=($D$2+COLUMNS($A$33:A38)-1))*(Data[Agent]=$A38)*(Data[Resolved]="Y"))</f>
        <v>6</v>
      </c>
      <c r="C38" s="3">
        <f>SUMPRODUCT((INT(Data[Date])=($D$2+COLUMNS($A$33:B38)-1))*(Data[Agent]=$A38)*(Data[Resolved]="Y"))</f>
        <v>0</v>
      </c>
      <c r="D38" s="3">
        <f>SUMPRODUCT((INT(Data[Date])=($D$2+COLUMNS($A$33:C38)-1))*(Data[Agent]=$A38)*(Data[Resolved]="Y"))</f>
        <v>15</v>
      </c>
      <c r="E38" s="3">
        <f>SUMPRODUCT((INT(Data[Date])=($D$2+COLUMNS($A$33:D38)-1))*(Data[Agent]=$A38)*(Data[Resolved]="Y"))</f>
        <v>2</v>
      </c>
      <c r="F38" s="3">
        <f>SUMPRODUCT((INT(Data[Date])=($D$2+COLUMNS($A$33:E38)-1))*(Data[Agent]=$A38)*(Data[Resolved]="Y"))</f>
        <v>3</v>
      </c>
      <c r="G38" s="3">
        <f>SUMPRODUCT((INT(Data[Date])=($D$2+COLUMNS($A$33:F38)-1))*(Data[Agent]=$A38)*(Data[Resolved]="Y"))</f>
        <v>6</v>
      </c>
      <c r="H38" s="3">
        <f>SUMPRODUCT((INT(Data[Date])=($D$2+COLUMNS($A$33:G38)-1))*(Data[Agent]=$A38)*(Data[Resolved]="Y"))</f>
        <v>5</v>
      </c>
    </row>
    <row r="39" spans="1:8" x14ac:dyDescent="0.25">
      <c r="A39" s="3" t="str">
        <f t="shared" si="2"/>
        <v>Becky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5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5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5</v>
      </c>
      <c r="H39" s="3">
        <f>SUMPRODUCT((INT(Data[Date])=($D$2+COLUMNS($A$33:G39)-1))*(Data[Agent]=$A39)*(Data[Resolved]="Y"))</f>
        <v>7</v>
      </c>
    </row>
    <row r="40" spans="1:8" x14ac:dyDescent="0.25">
      <c r="A40" s="3" t="str">
        <f t="shared" si="2"/>
        <v>Martha</v>
      </c>
      <c r="B40" s="3">
        <f>SUMPRODUCT((INT(Data[Date])=($D$2+COLUMNS($A$33:A40)-1))*(Data[Agent]=$A40)*(Data[Resolved]="Y"))</f>
        <v>10</v>
      </c>
      <c r="C40" s="3">
        <f>SUMPRODUCT((INT(Data[Date])=($D$2+COLUMNS($A$33:B40)-1))*(Data[Agent]=$A40)*(Data[Resolved]="Y"))</f>
        <v>6</v>
      </c>
      <c r="D40" s="3">
        <f>SUMPRODUCT((INT(Data[Date])=($D$2+COLUMNS($A$33:C40)-1))*(Data[Agent]=$A40)*(Data[Resolved]="Y"))</f>
        <v>5</v>
      </c>
      <c r="E40" s="3">
        <f>SUMPRODUCT((INT(Data[Date])=($D$2+COLUMNS($A$33:D40)-1))*(Data[Agent]=$A40)*(Data[Resolved]="Y"))</f>
        <v>3</v>
      </c>
      <c r="F40" s="3">
        <f>SUMPRODUCT((INT(Data[Date])=($D$2+COLUMNS($A$33:E40)-1))*(Data[Agent]=$A40)*(Data[Resolved]="Y"))</f>
        <v>0</v>
      </c>
      <c r="G40" s="3">
        <f>SUMPRODUCT((INT(Data[Date])=($D$2+COLUMNS($A$33:F40)-1))*(Data[Agent]=$A40)*(Data[Resolved]="Y"))</f>
        <v>6</v>
      </c>
      <c r="H40" s="3">
        <f>SUMPRODUCT((INT(Data[Date])=($D$2+COLUMNS($A$33:G40)-1))*(Data[Agent]=$A40)*(Data[Resolved]="Y"))</f>
        <v>5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Greg</v>
      </c>
      <c r="B45" s="3">
        <f>SUMPRODUCT((Data[Column1]=TRUE)*(Data[Agent]=$A45),(Data[Satisfaction rating]))/N17</f>
        <v>3.6590909090909092</v>
      </c>
      <c r="C45" s="3">
        <v>3.5</v>
      </c>
      <c r="D45" s="38" t="str">
        <f t="shared" ref="D45:D51" si="4">IF(B45&gt;C45,$A$52&amp;" "&amp;A45,A45)</f>
        <v xml:space="preserve"> ☺ Greg</v>
      </c>
      <c r="E45" s="3">
        <f t="shared" ref="E45:E51" si="5">B45</f>
        <v>3.6590909090909092</v>
      </c>
    </row>
    <row r="46" spans="1:8" x14ac:dyDescent="0.25">
      <c r="A46" s="3" t="str">
        <f t="shared" si="3"/>
        <v>Jim</v>
      </c>
      <c r="B46" s="3">
        <f>SUMPRODUCT((Data[Column1]=TRUE)*(Data[Agent]=$A46),(Data[Satisfaction rating]))/N18</f>
        <v>3.4210526315789473</v>
      </c>
      <c r="C46" s="3">
        <v>3.5</v>
      </c>
      <c r="D46" s="38" t="str">
        <f t="shared" si="4"/>
        <v>Jim</v>
      </c>
      <c r="E46" s="3">
        <f t="shared" si="5"/>
        <v>3.4210526315789473</v>
      </c>
    </row>
    <row r="47" spans="1:8" x14ac:dyDescent="0.25">
      <c r="A47" s="3" t="str">
        <f t="shared" si="3"/>
        <v>Dan</v>
      </c>
      <c r="B47" s="3">
        <f>SUMPRODUCT((Data[Column1]=TRUE)*(Data[Agent]=$A47),(Data[Satisfaction rating]))/N19</f>
        <v>3.5348837209302326</v>
      </c>
      <c r="C47" s="3">
        <v>3.5</v>
      </c>
      <c r="D47" s="38" t="str">
        <f t="shared" si="4"/>
        <v xml:space="preserve"> ☺ Dan</v>
      </c>
      <c r="E47" s="3">
        <f t="shared" si="5"/>
        <v>3.5348837209302326</v>
      </c>
    </row>
    <row r="48" spans="1:8" x14ac:dyDescent="0.25">
      <c r="A48" s="3" t="str">
        <f t="shared" si="3"/>
        <v>Diane</v>
      </c>
      <c r="B48" s="3">
        <f>SUMPRODUCT((Data[Column1]=TRUE)*(Data[Agent]=$A48),(Data[Satisfaction rating]))/N20</f>
        <v>3.5128205128205128</v>
      </c>
      <c r="C48" s="3">
        <v>3.5</v>
      </c>
      <c r="D48" s="38" t="str">
        <f t="shared" si="4"/>
        <v xml:space="preserve"> ☺ Diane</v>
      </c>
      <c r="E48" s="3">
        <f t="shared" si="5"/>
        <v>3.5128205128205128</v>
      </c>
    </row>
    <row r="49" spans="1:6" x14ac:dyDescent="0.25">
      <c r="A49" s="3" t="str">
        <f t="shared" si="3"/>
        <v>Stewart</v>
      </c>
      <c r="B49" s="3">
        <f>SUMPRODUCT((Data[Column1]=TRUE)*(Data[Agent]=$A49),(Data[Satisfaction rating]))/N21</f>
        <v>3.5714285714285716</v>
      </c>
      <c r="C49" s="3">
        <v>3.5</v>
      </c>
      <c r="D49" s="38" t="str">
        <f t="shared" si="4"/>
        <v xml:space="preserve"> ☺ Stewart</v>
      </c>
      <c r="E49" s="3">
        <f t="shared" si="5"/>
        <v>3.5714285714285716</v>
      </c>
    </row>
    <row r="50" spans="1:6" x14ac:dyDescent="0.25">
      <c r="A50" s="3" t="str">
        <f t="shared" si="3"/>
        <v>Becky</v>
      </c>
      <c r="B50" s="3">
        <f>SUMPRODUCT((Data[Column1]=TRUE)*(Data[Agent]=$A50),(Data[Satisfaction rating]))/N22</f>
        <v>3.3548387096774195</v>
      </c>
      <c r="C50" s="3">
        <v>3.5</v>
      </c>
      <c r="D50" s="38" t="str">
        <f t="shared" si="4"/>
        <v>Becky</v>
      </c>
      <c r="E50" s="3">
        <f t="shared" si="5"/>
        <v>3.3548387096774195</v>
      </c>
    </row>
    <row r="51" spans="1:6" x14ac:dyDescent="0.25">
      <c r="A51" s="3" t="str">
        <f t="shared" si="3"/>
        <v>Martha</v>
      </c>
      <c r="B51" s="3">
        <f>SUMPRODUCT((Data[Column1]=TRUE)*(Data[Agent]=$A51),(Data[Satisfaction rating]))/N23</f>
        <v>3.3409090909090908</v>
      </c>
      <c r="C51" s="3">
        <v>3.5</v>
      </c>
      <c r="D51" s="38" t="str">
        <f t="shared" si="4"/>
        <v>Martha</v>
      </c>
      <c r="E51" s="3">
        <f t="shared" si="5"/>
        <v>3.3409090909090908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6:S16"/>
  <sheetViews>
    <sheetView showGridLines="0" showRowColHeaders="0" zoomScaleNormal="100" workbookViewId="0">
      <selection activeCell="H13" sqref="H13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25">
      <c r="B10" s="11" t="str">
        <f>Calculation!L17</f>
        <v>Greg</v>
      </c>
      <c r="C10" s="11">
        <f>Calculation!M17</f>
        <v>51</v>
      </c>
      <c r="D10" s="11">
        <f>Calculation!N17</f>
        <v>44</v>
      </c>
      <c r="E10" s="15">
        <f>Calculation!O17</f>
        <v>65.568181818181813</v>
      </c>
      <c r="F10" s="23">
        <f>Calculation!P17</f>
        <v>0.78431372549019607</v>
      </c>
      <c r="G10" s="22">
        <f t="shared" ref="G10:G16" si="0">F10</f>
        <v>0.78431372549019607</v>
      </c>
      <c r="H10" s="11"/>
    </row>
    <row r="11" spans="2:11" x14ac:dyDescent="0.25">
      <c r="B11" s="11" t="str">
        <f>Calculation!L18</f>
        <v>Jim</v>
      </c>
      <c r="C11" s="11">
        <f>Calculation!M18</f>
        <v>46</v>
      </c>
      <c r="D11" s="11">
        <f>Calculation!N18</f>
        <v>38</v>
      </c>
      <c r="E11" s="15">
        <f>Calculation!O18</f>
        <v>70.868421052631575</v>
      </c>
      <c r="F11" s="23">
        <f>Calculation!P18</f>
        <v>0.78260869565217395</v>
      </c>
      <c r="G11" s="22">
        <f t="shared" si="0"/>
        <v>0.78260869565217395</v>
      </c>
      <c r="H11" s="11"/>
    </row>
    <row r="12" spans="2:11" x14ac:dyDescent="0.25">
      <c r="B12" s="11" t="str">
        <f>Calculation!L19</f>
        <v>Dan</v>
      </c>
      <c r="C12" s="11">
        <f>Calculation!M19</f>
        <v>53</v>
      </c>
      <c r="D12" s="11">
        <f>Calculation!N19</f>
        <v>43</v>
      </c>
      <c r="E12" s="15">
        <f>Calculation!O19</f>
        <v>65.860465116279073</v>
      </c>
      <c r="F12" s="23">
        <f>Calculation!P19</f>
        <v>0.75471698113207553</v>
      </c>
      <c r="G12" s="22">
        <f t="shared" si="0"/>
        <v>0.75471698113207553</v>
      </c>
      <c r="H12" s="11"/>
    </row>
    <row r="13" spans="2:11" x14ac:dyDescent="0.25">
      <c r="B13" s="11" t="str">
        <f>Calculation!L20</f>
        <v>Diane</v>
      </c>
      <c r="C13" s="11">
        <f>Calculation!M20</f>
        <v>47</v>
      </c>
      <c r="D13" s="11">
        <f>Calculation!N20</f>
        <v>39</v>
      </c>
      <c r="E13" s="15">
        <f>Calculation!O20</f>
        <v>71.974358974358978</v>
      </c>
      <c r="F13" s="23">
        <f>Calculation!P20</f>
        <v>0.74468085106382975</v>
      </c>
      <c r="G13" s="22">
        <f t="shared" si="0"/>
        <v>0.74468085106382975</v>
      </c>
      <c r="H13" s="11"/>
    </row>
    <row r="14" spans="2:11" x14ac:dyDescent="0.25">
      <c r="B14" s="11" t="str">
        <f>Calculation!L21</f>
        <v>Stewart</v>
      </c>
      <c r="C14" s="11">
        <f>Calculation!M21</f>
        <v>50</v>
      </c>
      <c r="D14" s="11">
        <f>Calculation!N21</f>
        <v>42</v>
      </c>
      <c r="E14" s="15">
        <f>Calculation!O21</f>
        <v>69.238095238095241</v>
      </c>
      <c r="F14" s="23">
        <f>Calculation!P21</f>
        <v>0.74</v>
      </c>
      <c r="G14" s="22">
        <f t="shared" si="0"/>
        <v>0.74</v>
      </c>
      <c r="H14" s="11"/>
    </row>
    <row r="15" spans="2:11" x14ac:dyDescent="0.25">
      <c r="B15" s="11" t="str">
        <f>Calculation!L22</f>
        <v>Becky</v>
      </c>
      <c r="C15" s="11">
        <f>Calculation!M22</f>
        <v>39</v>
      </c>
      <c r="D15" s="11">
        <f>Calculation!N22</f>
        <v>31</v>
      </c>
      <c r="E15" s="15">
        <f>Calculation!O22</f>
        <v>67.903225806451616</v>
      </c>
      <c r="F15" s="23">
        <f>Calculation!P22</f>
        <v>0.69230769230769229</v>
      </c>
      <c r="G15" s="22">
        <f t="shared" si="0"/>
        <v>0.69230769230769229</v>
      </c>
      <c r="H15" s="11"/>
    </row>
    <row r="16" spans="2:11" x14ac:dyDescent="0.25">
      <c r="B16" s="11" t="str">
        <f>Calculation!L23</f>
        <v>Martha</v>
      </c>
      <c r="C16" s="11">
        <f>Calculation!M23</f>
        <v>52</v>
      </c>
      <c r="D16" s="11">
        <f>Calculation!N23</f>
        <v>44</v>
      </c>
      <c r="E16" s="15">
        <f>Calculation!O23</f>
        <v>71.5</v>
      </c>
      <c r="F16" s="23">
        <f>Calculation!P23</f>
        <v>0.67307692307692313</v>
      </c>
      <c r="G16" s="22">
        <f t="shared" si="0"/>
        <v>0.67307692307692313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Parthiva</cp:lastModifiedBy>
  <dcterms:created xsi:type="dcterms:W3CDTF">2015-03-31T11:23:42Z</dcterms:created>
  <dcterms:modified xsi:type="dcterms:W3CDTF">2022-07-05T15:49:30Z</dcterms:modified>
</cp:coreProperties>
</file>