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IAD\"/>
    </mc:Choice>
  </mc:AlternateContent>
  <bookViews>
    <workbookView xWindow="0" yWindow="0" windowWidth="15600" windowHeight="7896" tabRatio="592" firstSheet="15" activeTab="21"/>
  </bookViews>
  <sheets>
    <sheet name="capacity_calculation" sheetId="36" r:id="rId1"/>
    <sheet name="exportmanifest" sheetId="61" r:id="rId2"/>
    <sheet name="importmanifest" sheetId="62" r:id="rId3"/>
    <sheet name="delivery" sheetId="63" r:id="rId4"/>
    <sheet name="goodsacceptance" sheetId="64" r:id="rId5"/>
    <sheet name="flightmanagement" sheetId="91" r:id="rId6"/>
    <sheet name="stockmanagement" sheetId="92" r:id="rId7"/>
    <sheet name="capacitymanagement" sheetId="93" r:id="rId8"/>
    <sheet name="importtocra" sheetId="94" r:id="rId9"/>
    <sheet name="bookingandreservation" sheetId="95" r:id="rId10"/>
    <sheet name="androidhht" sheetId="65" r:id="rId11"/>
    <sheet name="awbdatacapture" sheetId="66" r:id="rId12"/>
    <sheet name="buildupplanning" sheetId="67" r:id="rId13"/>
    <sheet name="dgr" sheetId="68" r:id="rId14"/>
    <sheet name="exportscenario" sheetId="69" r:id="rId15"/>
    <sheet name="stationcashiering" sheetId="70" r:id="rId16"/>
    <sheet name="checksheets" sheetId="71" r:id="rId17"/>
    <sheet name="sst" sheetId="72" r:id="rId18"/>
    <sheet name="uldsighting" sheetId="73" r:id="rId19"/>
    <sheet name="mvpcrs" sheetId="74" r:id="rId20"/>
    <sheet name="afklregression" sheetId="75" r:id="rId21"/>
    <sheet name="mvp_reg_acceptance" sheetId="76" r:id="rId22"/>
    <sheet name="mvp_reg_delivery" sheetId="79" r:id="rId23"/>
    <sheet name="mvp_reg_exportmanifest" sheetId="77" r:id="rId24"/>
    <sheet name="mvp_reg_importmanifest" sheetId="78" r:id="rId25"/>
    <sheet name="mvp_cr_iascb_4752" sheetId="84" r:id="rId26"/>
    <sheet name="mvp_cr_iascb_51706" sheetId="80" r:id="rId27"/>
    <sheet name="mvp_cr_iascb_9283_overhang" sheetId="81" r:id="rId28"/>
    <sheet name="mvp_cr_iascb_9283_contour" sheetId="82" r:id="rId29"/>
    <sheet name="mvp_cr_iascb_93262" sheetId="83" r:id="rId30"/>
    <sheet name="mvp_dataload" sheetId="85" r:id="rId31"/>
    <sheet name="mvp_cr_iascb_4753" sheetId="86" r:id="rId32"/>
    <sheet name="mvp_cr_iascb_19842_32535" sheetId="87" r:id="rId33"/>
    <sheet name="mvp_cr_iascb_31368" sheetId="88" r:id="rId34"/>
    <sheet name="mvp_cr_iascb_31348" sheetId="89" r:id="rId35"/>
    <sheet name="mvp_cr_iascb_4753_patriarch" sheetId="90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95" l="1"/>
  <c r="H14" i="95"/>
  <c r="H13" i="95"/>
  <c r="H12" i="95"/>
  <c r="H11" i="95"/>
  <c r="H10" i="95"/>
  <c r="H9" i="95"/>
  <c r="H8" i="95"/>
  <c r="H7" i="95"/>
  <c r="H6" i="95"/>
  <c r="H5" i="95"/>
  <c r="H4" i="95"/>
  <c r="H3" i="95"/>
  <c r="H9" i="94"/>
  <c r="H8" i="94"/>
  <c r="H7" i="94"/>
  <c r="H6" i="94"/>
  <c r="H5" i="94"/>
  <c r="H4" i="94"/>
  <c r="H3" i="94"/>
  <c r="H9" i="93"/>
  <c r="H8" i="93"/>
  <c r="H7" i="93"/>
  <c r="H6" i="93"/>
  <c r="H5" i="93"/>
  <c r="H4" i="93"/>
  <c r="H3" i="93"/>
  <c r="H9" i="92"/>
  <c r="H8" i="92"/>
  <c r="H7" i="92"/>
  <c r="H6" i="92"/>
  <c r="H5" i="92"/>
  <c r="H4" i="92"/>
  <c r="H3" i="92"/>
  <c r="H9" i="91"/>
  <c r="H8" i="91"/>
  <c r="H7" i="91"/>
  <c r="H6" i="91"/>
  <c r="H5" i="91"/>
  <c r="H4" i="91"/>
  <c r="H3" i="91"/>
  <c r="H61" i="76" l="1"/>
  <c r="H32" i="80" l="1"/>
  <c r="H31" i="80"/>
  <c r="H30" i="80"/>
  <c r="H29" i="80"/>
  <c r="H28" i="80"/>
  <c r="H27" i="80"/>
  <c r="H26" i="80"/>
  <c r="H25" i="80"/>
  <c r="H24" i="80"/>
  <c r="H23" i="80"/>
  <c r="H22" i="80"/>
  <c r="H21" i="80"/>
  <c r="H20" i="80"/>
  <c r="H19" i="80"/>
  <c r="H18" i="80"/>
  <c r="H17" i="80"/>
  <c r="H16" i="80"/>
  <c r="H15" i="80"/>
  <c r="H14" i="80"/>
  <c r="H13" i="80"/>
  <c r="H12" i="80"/>
  <c r="H11" i="80"/>
  <c r="H10" i="80"/>
  <c r="H9" i="80"/>
  <c r="H8" i="80"/>
  <c r="H7" i="80"/>
  <c r="H6" i="80"/>
  <c r="H5" i="80"/>
  <c r="H4" i="80"/>
  <c r="H3" i="80"/>
  <c r="H9" i="84" l="1"/>
  <c r="H8" i="84"/>
  <c r="H7" i="84"/>
  <c r="H6" i="84"/>
  <c r="H5" i="84"/>
  <c r="H4" i="84"/>
  <c r="H3" i="84"/>
  <c r="H13" i="88" l="1"/>
  <c r="H12" i="88"/>
  <c r="H11" i="90" l="1"/>
  <c r="H10" i="90"/>
  <c r="H9" i="90"/>
  <c r="H8" i="90"/>
  <c r="H7" i="90"/>
  <c r="H6" i="90"/>
  <c r="H5" i="90"/>
  <c r="H4" i="90"/>
  <c r="H3" i="90"/>
  <c r="H11" i="86" l="1"/>
  <c r="H10" i="86"/>
  <c r="H9" i="86"/>
  <c r="H8" i="86"/>
  <c r="H7" i="86"/>
  <c r="H6" i="86"/>
  <c r="H5" i="86"/>
  <c r="H4" i="86"/>
  <c r="H3" i="86"/>
  <c r="H8" i="89" l="1"/>
  <c r="H7" i="89"/>
  <c r="H6" i="89"/>
  <c r="H5" i="89"/>
  <c r="H4" i="89"/>
  <c r="H3" i="89"/>
  <c r="H11" i="88" l="1"/>
  <c r="H10" i="88"/>
  <c r="H9" i="88" l="1"/>
  <c r="H8" i="88"/>
  <c r="H7" i="88" l="1"/>
  <c r="H6" i="88"/>
  <c r="H5" i="88"/>
  <c r="H4" i="88"/>
  <c r="H3" i="88"/>
  <c r="H8" i="87" l="1"/>
  <c r="H7" i="87"/>
  <c r="H6" i="87"/>
  <c r="H5" i="87"/>
  <c r="H4" i="87"/>
  <c r="H3" i="87"/>
  <c r="H60" i="76" l="1"/>
  <c r="H59" i="76"/>
  <c r="H58" i="76" l="1"/>
  <c r="H57" i="76"/>
  <c r="H3" i="85" l="1"/>
  <c r="H11" i="83" l="1"/>
  <c r="H10" i="83" l="1"/>
  <c r="H9" i="83" l="1"/>
  <c r="H8" i="83"/>
  <c r="H7" i="83"/>
  <c r="H6" i="83"/>
  <c r="H5" i="83"/>
  <c r="H4" i="83"/>
  <c r="H3" i="83"/>
  <c r="H7" i="82" l="1"/>
  <c r="H6" i="82"/>
  <c r="H5" i="82"/>
  <c r="H4" i="82"/>
  <c r="H3" i="82"/>
  <c r="H13" i="81" l="1"/>
  <c r="H12" i="81" l="1"/>
  <c r="H11" i="81"/>
  <c r="H10" i="81"/>
  <c r="H9" i="81"/>
  <c r="H8" i="81"/>
  <c r="H7" i="81"/>
  <c r="H6" i="81"/>
  <c r="H5" i="81"/>
  <c r="H4" i="81"/>
  <c r="H3" i="81"/>
  <c r="H21" i="79" l="1"/>
  <c r="H20" i="79"/>
  <c r="H19" i="79"/>
  <c r="H18" i="79"/>
  <c r="H17" i="79"/>
  <c r="H16" i="79"/>
  <c r="H15" i="79"/>
  <c r="H14" i="79"/>
  <c r="H13" i="79"/>
  <c r="H12" i="79"/>
  <c r="H11" i="79"/>
  <c r="H10" i="79"/>
  <c r="H9" i="79"/>
  <c r="H8" i="79"/>
  <c r="H7" i="79"/>
  <c r="H6" i="79"/>
  <c r="H5" i="79"/>
  <c r="H4" i="79"/>
  <c r="H3" i="79"/>
  <c r="H16" i="78" l="1"/>
  <c r="H15" i="78"/>
  <c r="H14" i="78" l="1"/>
  <c r="H13" i="78"/>
  <c r="H12" i="78"/>
  <c r="H11" i="78" l="1"/>
  <c r="H10" i="78"/>
  <c r="H9" i="78" l="1"/>
  <c r="H8" i="78"/>
  <c r="H7" i="78" l="1"/>
  <c r="H6" i="78" l="1"/>
  <c r="H5" i="78"/>
  <c r="H56" i="76" l="1"/>
  <c r="H4" i="78" l="1"/>
  <c r="H25" i="77" l="1"/>
  <c r="H24" i="77"/>
  <c r="H23" i="77"/>
  <c r="H22" i="77"/>
  <c r="H21" i="77"/>
  <c r="H20" i="77"/>
  <c r="H19" i="77"/>
  <c r="H18" i="77"/>
  <c r="H17" i="77"/>
  <c r="H16" i="77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3" i="78" l="1"/>
  <c r="H55" i="76" l="1"/>
  <c r="H54" i="76"/>
  <c r="H53" i="76"/>
  <c r="H52" i="76" l="1"/>
  <c r="H51" i="76" l="1"/>
  <c r="H50" i="76"/>
  <c r="H49" i="76" l="1"/>
  <c r="H48" i="76"/>
  <c r="H47" i="76" l="1"/>
  <c r="H46" i="76"/>
  <c r="H45" i="76" l="1"/>
  <c r="H44" i="76"/>
  <c r="H43" i="76"/>
  <c r="H42" i="76"/>
  <c r="H41" i="76"/>
  <c r="H40" i="76"/>
  <c r="H39" i="76" l="1"/>
  <c r="H38" i="76"/>
  <c r="H37" i="76"/>
  <c r="H36" i="76" l="1"/>
  <c r="H35" i="76"/>
  <c r="H34" i="76"/>
  <c r="H33" i="76" l="1"/>
  <c r="H32" i="76"/>
  <c r="H31" i="76"/>
  <c r="H30" i="76"/>
  <c r="H29" i="76" l="1"/>
  <c r="H28" i="76"/>
  <c r="H27" i="76" l="1"/>
  <c r="H26" i="76" l="1"/>
  <c r="H25" i="76"/>
  <c r="H24" i="76"/>
  <c r="H23" i="76"/>
  <c r="H22" i="76"/>
  <c r="H21" i="76"/>
  <c r="H20" i="76"/>
  <c r="H19" i="76"/>
  <c r="H18" i="76"/>
  <c r="H17" i="76"/>
  <c r="H16" i="76"/>
  <c r="H15" i="76"/>
  <c r="H14" i="76"/>
  <c r="H13" i="76"/>
  <c r="H12" i="76"/>
  <c r="H11" i="76"/>
  <c r="H10" i="76"/>
  <c r="H9" i="76"/>
  <c r="H8" i="76"/>
  <c r="H7" i="76"/>
  <c r="H6" i="76"/>
  <c r="H5" i="76"/>
  <c r="H4" i="76"/>
  <c r="H3" i="76"/>
  <c r="H38" i="74" l="1"/>
  <c r="H33" i="64" l="1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H8" i="64"/>
  <c r="H7" i="64"/>
  <c r="H6" i="64"/>
  <c r="H5" i="64"/>
  <c r="H4" i="64"/>
  <c r="H3" i="64"/>
  <c r="H28" i="61" l="1"/>
  <c r="H27" i="61"/>
  <c r="H26" i="61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H8" i="61"/>
  <c r="H7" i="61"/>
  <c r="H6" i="61"/>
  <c r="H5" i="61"/>
  <c r="H4" i="61"/>
  <c r="H3" i="61"/>
  <c r="H5" i="75" l="1"/>
  <c r="H4" i="75" l="1"/>
  <c r="H3" i="75" l="1"/>
  <c r="H37" i="74" l="1"/>
  <c r="H36" i="74" l="1"/>
  <c r="H35" i="74" l="1"/>
  <c r="H17" i="7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11" i="74"/>
  <c r="H16" i="74" l="1"/>
  <c r="H15" i="74" l="1"/>
  <c r="H14" i="74" l="1"/>
  <c r="H13" i="74" l="1"/>
  <c r="H12" i="74" l="1"/>
  <c r="H10" i="74" l="1"/>
  <c r="H9" i="74"/>
  <c r="H8" i="74"/>
  <c r="H7" i="74"/>
  <c r="H6" i="74"/>
  <c r="H5" i="74"/>
  <c r="H4" i="74"/>
  <c r="H3" i="74"/>
  <c r="H3" i="73" l="1"/>
  <c r="H4" i="72" l="1"/>
  <c r="H3" i="72" l="1"/>
  <c r="H5" i="71" l="1"/>
  <c r="H4" i="71" l="1"/>
  <c r="H3" i="71" l="1"/>
  <c r="H19" i="67" l="1"/>
  <c r="H18" i="67" l="1"/>
  <c r="H17" i="67" l="1"/>
  <c r="H60" i="65" l="1"/>
  <c r="H59" i="65" l="1"/>
  <c r="H16" i="67" l="1"/>
  <c r="H58" i="65" l="1"/>
  <c r="H57" i="65"/>
  <c r="H56" i="65"/>
  <c r="H55" i="65"/>
  <c r="H54" i="65"/>
  <c r="H53" i="65"/>
  <c r="H52" i="65"/>
  <c r="H51" i="65"/>
  <c r="H50" i="65"/>
  <c r="H49" i="65"/>
  <c r="H48" i="65"/>
  <c r="H47" i="65"/>
  <c r="H46" i="65"/>
  <c r="H45" i="65"/>
  <c r="H44" i="65"/>
  <c r="H43" i="65"/>
  <c r="H42" i="65"/>
  <c r="H41" i="65"/>
  <c r="H40" i="65"/>
  <c r="H39" i="65"/>
  <c r="H38" i="65"/>
  <c r="H37" i="65"/>
  <c r="H36" i="65"/>
  <c r="H35" i="65"/>
  <c r="H34" i="65"/>
  <c r="H33" i="65"/>
  <c r="H32" i="65"/>
  <c r="H31" i="65"/>
  <c r="H30" i="65"/>
  <c r="H29" i="65"/>
  <c r="H28" i="65"/>
  <c r="H27" i="65"/>
  <c r="H26" i="65"/>
  <c r="H25" i="65"/>
  <c r="H24" i="65"/>
  <c r="H23" i="65"/>
  <c r="H22" i="65"/>
  <c r="H21" i="65"/>
  <c r="H20" i="65"/>
  <c r="H19" i="65"/>
  <c r="H18" i="65"/>
  <c r="H17" i="65"/>
  <c r="H16" i="65"/>
  <c r="H15" i="65"/>
  <c r="H14" i="65"/>
  <c r="H13" i="65"/>
  <c r="H12" i="65"/>
  <c r="H11" i="65"/>
  <c r="H10" i="65"/>
  <c r="H9" i="65"/>
  <c r="H8" i="65"/>
  <c r="H7" i="65"/>
  <c r="H6" i="65"/>
  <c r="H5" i="65"/>
  <c r="H4" i="65"/>
  <c r="H3" i="65"/>
  <c r="H5" i="70" l="1"/>
  <c r="H15" i="67" l="1"/>
  <c r="H14" i="67"/>
  <c r="H13" i="67"/>
  <c r="H12" i="67"/>
  <c r="H11" i="67"/>
  <c r="H10" i="67"/>
  <c r="H9" i="67"/>
  <c r="H8" i="67"/>
  <c r="H7" i="67"/>
  <c r="H6" i="67"/>
  <c r="H4" i="70" l="1"/>
  <c r="H3" i="70" l="1"/>
  <c r="H3" i="69" l="1"/>
  <c r="H5" i="68" l="1"/>
  <c r="H4" i="68" l="1"/>
  <c r="H3" i="68"/>
  <c r="H5" i="67" l="1"/>
  <c r="H4" i="67" l="1"/>
  <c r="H3" i="67" l="1"/>
  <c r="H5" i="66" l="1"/>
  <c r="H4" i="66"/>
  <c r="H3" i="66"/>
  <c r="H11" i="63" l="1"/>
  <c r="H10" i="63"/>
  <c r="H9" i="63"/>
  <c r="H8" i="63"/>
  <c r="H7" i="63"/>
  <c r="H6" i="63"/>
  <c r="H5" i="63"/>
  <c r="H4" i="63"/>
  <c r="H3" i="63"/>
  <c r="H14" i="62" l="1"/>
  <c r="H13" i="62"/>
  <c r="H12" i="62"/>
  <c r="H11" i="62"/>
  <c r="H10" i="62"/>
  <c r="H9" i="62"/>
  <c r="H8" i="62"/>
  <c r="H7" i="62"/>
  <c r="H6" i="62"/>
  <c r="H5" i="62"/>
  <c r="H4" i="62"/>
  <c r="H3" i="62"/>
  <c r="H13" i="36" l="1"/>
  <c r="H12" i="36"/>
  <c r="H11" i="36"/>
  <c r="H10" i="36"/>
  <c r="H9" i="36"/>
  <c r="H8" i="36"/>
  <c r="H7" i="36"/>
  <c r="H6" i="36"/>
  <c r="H5" i="36"/>
  <c r="H4" i="36"/>
  <c r="H3" i="36"/>
</calcChain>
</file>

<file path=xl/sharedStrings.xml><?xml version="1.0" encoding="utf-8"?>
<sst xmlns="http://schemas.openxmlformats.org/spreadsheetml/2006/main" count="4588" uniqueCount="1188">
  <si>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</si>
  <si>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</si>
  <si>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</si>
  <si>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</si>
  <si>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</si>
  <si>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</si>
  <si>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</si>
  <si>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</si>
  <si>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</si>
  <si>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</si>
  <si>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</si>
  <si>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</si>
  <si>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</si>
  <si>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</si>
  <si>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</si>
  <si>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yes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</si>
  <si>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</si>
  <si>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</si>
  <si>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</si>
  <si>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</si>
  <si>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</si>
  <si>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</si>
  <si>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</si>
  <si>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TC_185</t>
  </si>
  <si>
    <t>capacity_calculation.TC_185</t>
  </si>
  <si>
    <t>TC_189</t>
  </si>
  <si>
    <t>capacity_calculation.TC_189</t>
  </si>
  <si>
    <t>TC_201</t>
  </si>
  <si>
    <t>TC_224</t>
  </si>
  <si>
    <t>capacity_calculation.TC_201</t>
  </si>
  <si>
    <t>capacity_calculation.TC_224</t>
  </si>
  <si>
    <t>LSY-TC-191865-PC-1043553_CM Set SPAV and Set OVB TCS1</t>
  </si>
  <si>
    <t>LSY-TC-191865-PC-1043554_CM Set SPAV and Set OVB TCS1</t>
  </si>
  <si>
    <t>LSY-TC-191867-PC-1076607_CM Set SPAV and Set OVB TCS3</t>
  </si>
  <si>
    <t>LSY-TC-197994-PC-1076582_CM Burst Flight Event TCS1</t>
  </si>
  <si>
    <t>TC_214</t>
  </si>
  <si>
    <t>capacity_calculation.TC_214</t>
  </si>
  <si>
    <t>LSY-TC-191883-PC-1114393_CM Set SCL TCS6</t>
  </si>
  <si>
    <t>TC_193</t>
  </si>
  <si>
    <t>capacity_calculation.TC_193</t>
  </si>
  <si>
    <t>LSY-TC-191865-PC-1076598_CM Set SPAV and Set OVB TCS1</t>
  </si>
  <si>
    <t>TC_197</t>
  </si>
  <si>
    <t>capacity_calculation.TC_197</t>
  </si>
  <si>
    <t>LSY-TC-191865-PC-1076681_CM Set SPAV and Set OVB TCS1</t>
  </si>
  <si>
    <t>TC_205</t>
  </si>
  <si>
    <t>capacity_calculation.TC_205</t>
  </si>
  <si>
    <t>LSY-TC-191878-PC-1076611_CM Set SCL TCS1</t>
  </si>
  <si>
    <t>TC_8437</t>
  </si>
  <si>
    <t>capacity_calculation.TC_8437</t>
  </si>
  <si>
    <t>LSY-TC-197990-PC-1076573_CM Set GSC and Set SCL TCS4</t>
  </si>
  <si>
    <t>TC_184</t>
  </si>
  <si>
    <t>capacity_calculation.TC_184</t>
  </si>
  <si>
    <t>LSY-TC-191860-PC-1043540_CM Create Ad-hoc Flight TCS1</t>
  </si>
  <si>
    <t>TC_216</t>
  </si>
  <si>
    <t>capacity_calculation.TC_216</t>
  </si>
  <si>
    <t>LSY-TC-191887-PC-1043632_CM Create Booking in FS TCS1</t>
  </si>
  <si>
    <t>EMFBL01</t>
  </si>
  <si>
    <t>Export manifest</t>
  </si>
  <si>
    <t>exportmanifest.EMFBL01</t>
  </si>
  <si>
    <t>EM01</t>
  </si>
  <si>
    <t>exportmanifest.EM01</t>
  </si>
  <si>
    <t>EM05</t>
  </si>
  <si>
    <t>exportmanifest.EM05</t>
  </si>
  <si>
    <t>EM02</t>
  </si>
  <si>
    <t>exportmanifest.EM02</t>
  </si>
  <si>
    <t>EM03</t>
  </si>
  <si>
    <t>exportmanifest.EM03</t>
  </si>
  <si>
    <t>EM22</t>
  </si>
  <si>
    <t>exportmanifest.EM22</t>
  </si>
  <si>
    <t>EM23</t>
  </si>
  <si>
    <t>exportmanifest.EM23</t>
  </si>
  <si>
    <t>IM018</t>
  </si>
  <si>
    <t>importmanifest.IM018</t>
  </si>
  <si>
    <t>Import Manifest</t>
  </si>
  <si>
    <t>IM017</t>
  </si>
  <si>
    <t>importmanifest.IM017</t>
  </si>
  <si>
    <t>IM025</t>
  </si>
  <si>
    <t>importmanifest.IM025</t>
  </si>
  <si>
    <t>IMFBL01</t>
  </si>
  <si>
    <t>importmanifest.IMFBL01</t>
  </si>
  <si>
    <t>IM021</t>
  </si>
  <si>
    <t>importmanifest.IM021</t>
  </si>
  <si>
    <t>IM007</t>
  </si>
  <si>
    <t>importmanifest.IM007</t>
  </si>
  <si>
    <t>IM010</t>
  </si>
  <si>
    <t>importmanifest.IM010</t>
  </si>
  <si>
    <t>IM015</t>
  </si>
  <si>
    <t>importmanifest.IM015</t>
  </si>
  <si>
    <t>IM001</t>
  </si>
  <si>
    <t>importmanifest.IM001</t>
  </si>
  <si>
    <t>IM002</t>
  </si>
  <si>
    <t>importmanifest.IM002</t>
  </si>
  <si>
    <t>IM005</t>
  </si>
  <si>
    <t>importmanifest.IM005</t>
  </si>
  <si>
    <t>IM013</t>
  </si>
  <si>
    <t>importmanifest.IM013</t>
  </si>
  <si>
    <t>EM06</t>
  </si>
  <si>
    <t>exportmanifest.EM06</t>
  </si>
  <si>
    <t>EM14</t>
  </si>
  <si>
    <t>exportmanifest.EM14</t>
  </si>
  <si>
    <t>EM18</t>
  </si>
  <si>
    <t>exportmanifest.EM18</t>
  </si>
  <si>
    <t>DC01</t>
  </si>
  <si>
    <t>delivery.DC01</t>
  </si>
  <si>
    <t>Delivery</t>
  </si>
  <si>
    <t>DC02</t>
  </si>
  <si>
    <t>delivery.DC02</t>
  </si>
  <si>
    <t>DC04</t>
  </si>
  <si>
    <t>delivery.DC04</t>
  </si>
  <si>
    <t>DC15</t>
  </si>
  <si>
    <t>delivery.DC15</t>
  </si>
  <si>
    <t>DCFBL01</t>
  </si>
  <si>
    <t>delivery.DCFBL01</t>
  </si>
  <si>
    <t>DeliveryIntegratedTestcases1</t>
  </si>
  <si>
    <t>delivery.DeliveryIntegratedTestcases1</t>
  </si>
  <si>
    <t>DeliveryIntegratedTestcases2</t>
  </si>
  <si>
    <t>delivery.DeliveryIntegratedTestcases2</t>
  </si>
  <si>
    <t>DeliveryIntegratedTestcases3</t>
  </si>
  <si>
    <t>delivery.DeliveryIntegratedTestcases3</t>
  </si>
  <si>
    <t>DeliveryIntegratedTestcases4</t>
  </si>
  <si>
    <t>delivery.DeliveryIntegratedTestcases4</t>
  </si>
  <si>
    <t>GAFBL01</t>
  </si>
  <si>
    <t>goodsacceptance.GAFBL01</t>
  </si>
  <si>
    <t>Goods Acceptance</t>
  </si>
  <si>
    <t>GA03</t>
  </si>
  <si>
    <t>goodsacceptance.GA03</t>
  </si>
  <si>
    <t>GA01</t>
  </si>
  <si>
    <t>goodsacceptance.GA01</t>
  </si>
  <si>
    <t>GA06</t>
  </si>
  <si>
    <t>goodsacceptance.GA06</t>
  </si>
  <si>
    <t>GA07</t>
  </si>
  <si>
    <t>goodsacceptance.GA07</t>
  </si>
  <si>
    <t>GA10</t>
  </si>
  <si>
    <t>goodsacceptance.GA10</t>
  </si>
  <si>
    <t>GA11</t>
  </si>
  <si>
    <t>goodsacceptance.GA11</t>
  </si>
  <si>
    <t>GA14</t>
  </si>
  <si>
    <t>goodsacceptance.GA14</t>
  </si>
  <si>
    <t>GA15</t>
  </si>
  <si>
    <t>goodsacceptance.GA15</t>
  </si>
  <si>
    <t>GA20</t>
  </si>
  <si>
    <t>goodsacceptance.GA20</t>
  </si>
  <si>
    <t>GA22</t>
  </si>
  <si>
    <t>goodsacceptance.GA22</t>
  </si>
  <si>
    <t>GA19</t>
  </si>
  <si>
    <t>goodsacceptance.GA19</t>
  </si>
  <si>
    <t>GA18</t>
  </si>
  <si>
    <t>goodsacceptance.GA18</t>
  </si>
  <si>
    <t>GA17</t>
  </si>
  <si>
    <t>goodsacceptance.GA17</t>
  </si>
  <si>
    <t>IntegratedTestCase</t>
  </si>
  <si>
    <t>goodsacceptance.IntegratedTestCase</t>
  </si>
  <si>
    <t>HHT09</t>
  </si>
  <si>
    <t>HHT03</t>
  </si>
  <si>
    <t>DataCaptureDomestic</t>
  </si>
  <si>
    <t>awbdatacapture.DataCaptureDomestic</t>
  </si>
  <si>
    <t>Awb Data Capture</t>
  </si>
  <si>
    <t>DataCaptureInternational</t>
  </si>
  <si>
    <t>awbdatacapture.DataCaptureInternational</t>
  </si>
  <si>
    <t>eAWBeFreight</t>
  </si>
  <si>
    <t>awbdatacapture.eAWBeFreight</t>
  </si>
  <si>
    <t>androidhht.HHT09</t>
  </si>
  <si>
    <t>androidhht.HHT03</t>
  </si>
  <si>
    <t>Android hht</t>
  </si>
  <si>
    <t>HHT14</t>
  </si>
  <si>
    <t>androidhht.HHT14</t>
  </si>
  <si>
    <t>HHT18</t>
  </si>
  <si>
    <t>androidhht.HHT18</t>
  </si>
  <si>
    <t>HHT95</t>
  </si>
  <si>
    <t>androidhht.HHT95</t>
  </si>
  <si>
    <t>HHT94</t>
  </si>
  <si>
    <t>androidhht.HHT94</t>
  </si>
  <si>
    <t>HHT60</t>
  </si>
  <si>
    <t>androidhht.HHT60</t>
  </si>
  <si>
    <t>HHT56</t>
  </si>
  <si>
    <t>androidhht.HHT56</t>
  </si>
  <si>
    <t>HHT57</t>
  </si>
  <si>
    <t>androidhht.HHT57</t>
  </si>
  <si>
    <t>HHT99</t>
  </si>
  <si>
    <t>androidhht.HHT99</t>
  </si>
  <si>
    <t>HHT34</t>
  </si>
  <si>
    <t>androidhht.HHT34</t>
  </si>
  <si>
    <t>HHT29</t>
  </si>
  <si>
    <t>androidhht.HHT29</t>
  </si>
  <si>
    <t>HHT27</t>
  </si>
  <si>
    <t>androidhht.HHT27</t>
  </si>
  <si>
    <t>HHT65</t>
  </si>
  <si>
    <t>androidhht.HHT65</t>
  </si>
  <si>
    <t>HHT68</t>
  </si>
  <si>
    <t>androidhht.HHT68</t>
  </si>
  <si>
    <t>HHT69</t>
  </si>
  <si>
    <t>androidhht.HHT69</t>
  </si>
  <si>
    <t>HHT76</t>
  </si>
  <si>
    <t>androidhht.HHT76</t>
  </si>
  <si>
    <t>HHT80</t>
  </si>
  <si>
    <t>androidhht.HHT80</t>
  </si>
  <si>
    <t>HHT81</t>
  </si>
  <si>
    <t>androidhht.HHT81</t>
  </si>
  <si>
    <t>HHT82</t>
  </si>
  <si>
    <t>androidhht.HHT82</t>
  </si>
  <si>
    <t>HHT11</t>
  </si>
  <si>
    <t>androidhht.HHT11</t>
  </si>
  <si>
    <t>HHT49</t>
  </si>
  <si>
    <t>androidhht.HHT49</t>
  </si>
  <si>
    <t>HHT50</t>
  </si>
  <si>
    <t>androidhht.HHT50</t>
  </si>
  <si>
    <t>HHT52</t>
  </si>
  <si>
    <t>androidhht.HHT52</t>
  </si>
  <si>
    <t>HHT71</t>
  </si>
  <si>
    <t>androidhht.HHT71</t>
  </si>
  <si>
    <t>HHT85</t>
  </si>
  <si>
    <t>androidhht.HHT85</t>
  </si>
  <si>
    <t>HHT86</t>
  </si>
  <si>
    <t>androidhht.HHT86</t>
  </si>
  <si>
    <t>androidhht.HHT87</t>
  </si>
  <si>
    <t>HHT87</t>
  </si>
  <si>
    <t>HHT88</t>
  </si>
  <si>
    <t>androidhht.HHT88</t>
  </si>
  <si>
    <t>HHT108</t>
  </si>
  <si>
    <t>androidhht.HHT108</t>
  </si>
  <si>
    <t>BDP08</t>
  </si>
  <si>
    <t>buildupplanning.BDP08</t>
  </si>
  <si>
    <t>Build up planning</t>
  </si>
  <si>
    <t>BDP09</t>
  </si>
  <si>
    <t>buildupplanning.BDP09</t>
  </si>
  <si>
    <t>BDP14</t>
  </si>
  <si>
    <t>buildupplanning.BDP14</t>
  </si>
  <si>
    <t>HHT285</t>
  </si>
  <si>
    <t>androidhht.HHT285</t>
  </si>
  <si>
    <t>HHT282</t>
  </si>
  <si>
    <t>androidhht.HHT282</t>
  </si>
  <si>
    <t>HHT135</t>
  </si>
  <si>
    <t>androidhht.HHT135</t>
  </si>
  <si>
    <t>HHT223</t>
  </si>
  <si>
    <t>androidhht.HHT223</t>
  </si>
  <si>
    <t>HHT300</t>
  </si>
  <si>
    <t>androidhht.HHT300</t>
  </si>
  <si>
    <t>GA02</t>
  </si>
  <si>
    <t>goodsacceptance.GA02</t>
  </si>
  <si>
    <t>HHT307</t>
  </si>
  <si>
    <t>androidhht.HHT307</t>
  </si>
  <si>
    <t>GA08</t>
  </si>
  <si>
    <t>goodsacceptance.GA08</t>
  </si>
  <si>
    <t>GA09</t>
  </si>
  <si>
    <t>goodsacceptance.GA09</t>
  </si>
  <si>
    <t>DG01</t>
  </si>
  <si>
    <t>dgr.DG01</t>
  </si>
  <si>
    <t>dgr</t>
  </si>
  <si>
    <t>DG02</t>
  </si>
  <si>
    <t>dgr.DG02</t>
  </si>
  <si>
    <t>DG14</t>
  </si>
  <si>
    <t>dgr.DG14</t>
  </si>
  <si>
    <t>ExportScenario01</t>
  </si>
  <si>
    <t>truesaas.ExportScenario01</t>
  </si>
  <si>
    <t>Export end to end scenario</t>
  </si>
  <si>
    <t>CSH12</t>
  </si>
  <si>
    <t>stationcashiering.CSH12</t>
  </si>
  <si>
    <t>stationcashiering</t>
  </si>
  <si>
    <t>CSH13</t>
  </si>
  <si>
    <t>stationcashiering.CSH13</t>
  </si>
  <si>
    <t>BDP11</t>
  </si>
  <si>
    <t>buildupplanning.BDP11</t>
  </si>
  <si>
    <t>BDP12</t>
  </si>
  <si>
    <t>buildupplanning.BDP12</t>
  </si>
  <si>
    <t>BDP16</t>
  </si>
  <si>
    <t>buildupplanning.BDP16</t>
  </si>
  <si>
    <t>BDP17</t>
  </si>
  <si>
    <t>buildupplanning.BDP17</t>
  </si>
  <si>
    <t>BDP18</t>
  </si>
  <si>
    <t>buildupplanning.BDP18</t>
  </si>
  <si>
    <t>BDP19</t>
  </si>
  <si>
    <t>buildupplanning.BDP19</t>
  </si>
  <si>
    <t>BDP24</t>
  </si>
  <si>
    <t>buildupplanning.BDP24</t>
  </si>
  <si>
    <t>BDP25</t>
  </si>
  <si>
    <t>buildupplanning.BDP25</t>
  </si>
  <si>
    <t>BDP28</t>
  </si>
  <si>
    <t>buildupplanning.BDP28</t>
  </si>
  <si>
    <t>BDP29</t>
  </si>
  <si>
    <t>buildupplanning.BDP29</t>
  </si>
  <si>
    <t>CSH16</t>
  </si>
  <si>
    <t>stationcashiering.CSH16</t>
  </si>
  <si>
    <t>HHT91</t>
  </si>
  <si>
    <t>androidhht.HHT91</t>
  </si>
  <si>
    <t>HHT92</t>
  </si>
  <si>
    <t>androidhht.HHT92</t>
  </si>
  <si>
    <t>HHT162</t>
  </si>
  <si>
    <t>androidhht.HHT162</t>
  </si>
  <si>
    <t>HHT163</t>
  </si>
  <si>
    <t>androidhht.HHT163</t>
  </si>
  <si>
    <t>HHT157</t>
  </si>
  <si>
    <t>androidhht.HHT157</t>
  </si>
  <si>
    <t>HHT158</t>
  </si>
  <si>
    <t>androidhht.HHT158</t>
  </si>
  <si>
    <t>HHT159</t>
  </si>
  <si>
    <t>androidhht.HHT159</t>
  </si>
  <si>
    <t>HHT160</t>
  </si>
  <si>
    <t>androidhht.HHT160</t>
  </si>
  <si>
    <t>HHT161</t>
  </si>
  <si>
    <t>androidhht.HHT161</t>
  </si>
  <si>
    <t>HHT10</t>
  </si>
  <si>
    <t>androidhht.HHT10</t>
  </si>
  <si>
    <t>HHT12</t>
  </si>
  <si>
    <t>androidhht.HHT12</t>
  </si>
  <si>
    <t>HHT28</t>
  </si>
  <si>
    <t>androidhht.HHT28</t>
  </si>
  <si>
    <t>HHT32</t>
  </si>
  <si>
    <t>androidhht.HHT32</t>
  </si>
  <si>
    <t>HHT13</t>
  </si>
  <si>
    <t>androidhht.HHT13</t>
  </si>
  <si>
    <t>HHT221</t>
  </si>
  <si>
    <t>androidhht.HHT221</t>
  </si>
  <si>
    <t>HHT222</t>
  </si>
  <si>
    <t>androidhht.HHT222</t>
  </si>
  <si>
    <t>HHT133</t>
  </si>
  <si>
    <t>androidhht.HHT133</t>
  </si>
  <si>
    <t>HHT15</t>
  </si>
  <si>
    <t>androidhht.HHT15</t>
  </si>
  <si>
    <t>HHT17</t>
  </si>
  <si>
    <t>androidhht.HHT17</t>
  </si>
  <si>
    <t>HHT261</t>
  </si>
  <si>
    <t>androidhht.HHT261</t>
  </si>
  <si>
    <t>BDP30</t>
  </si>
  <si>
    <t>buildupplanning.BDP30</t>
  </si>
  <si>
    <t>HHTSanity</t>
  </si>
  <si>
    <t>androidhht.HHTSanity</t>
  </si>
  <si>
    <t>HHTSanityWithIntactULD</t>
  </si>
  <si>
    <t>androidhht.HHTSanityWithIntactULD</t>
  </si>
  <si>
    <t>Skip</t>
  </si>
  <si>
    <t>BDP15</t>
  </si>
  <si>
    <t>buildupplanning.BDP15</t>
  </si>
  <si>
    <t>BDP22</t>
  </si>
  <si>
    <t>buildupplanning.BDP22</t>
  </si>
  <si>
    <t>BDP23</t>
  </si>
  <si>
    <t>buildupplanning.BDP23</t>
  </si>
  <si>
    <t>CK001</t>
  </si>
  <si>
    <t>checksheets.CK001</t>
  </si>
  <si>
    <t>checksheet</t>
  </si>
  <si>
    <t>CK003</t>
  </si>
  <si>
    <t>checksheets.CK003</t>
  </si>
  <si>
    <t>CK005</t>
  </si>
  <si>
    <t>checksheets.CK005</t>
  </si>
  <si>
    <t>SST01</t>
  </si>
  <si>
    <t>sst.SST01</t>
  </si>
  <si>
    <t>SST</t>
  </si>
  <si>
    <t>SSTSanity</t>
  </si>
  <si>
    <t>sst.SSTSanity</t>
  </si>
  <si>
    <t>uldsighting</t>
  </si>
  <si>
    <t>UldSightingSanityExportFlow</t>
  </si>
  <si>
    <t>uldsighting.UldSightingSanityExportFlow</t>
  </si>
  <si>
    <t>IASCB_9283_TC16</t>
  </si>
  <si>
    <t>mvpcrs.IASCB_9283_TC16</t>
  </si>
  <si>
    <t>Capture ULD contour and Overhang/Intend details for Pallet ULD from Buildup Screen in Android device</t>
  </si>
  <si>
    <t>IASCB_9283_TC18</t>
  </si>
  <si>
    <t>mvpcrs.IASCB_9283_TC18</t>
  </si>
  <si>
    <t>Capture ULD Contour details for Part Shipment from Buildup Screen in Android device</t>
  </si>
  <si>
    <t>IASCB_9283_TC19</t>
  </si>
  <si>
    <t>mvpcrs.IASCB_9283_TC19</t>
  </si>
  <si>
    <t>Verify System should n't allow user to Complete the Build up without Capturing the ULD Contour Code from Build up Screen in Android device</t>
  </si>
  <si>
    <t>IASCB_9283_TC17</t>
  </si>
  <si>
    <t>mvpcrs.IASCB_9283_TC17</t>
  </si>
  <si>
    <t>Capture ULD Contour for Split Function AWB from Buildup Screen in Android device</t>
  </si>
  <si>
    <t>IASCB_9283_TC02</t>
  </si>
  <si>
    <t>mvpcrs.IASCB_9283_TC02</t>
  </si>
  <si>
    <t>IASCB_9283_TC01</t>
  </si>
  <si>
    <t>mvpcrs.IASCB_9283_TC01</t>
  </si>
  <si>
    <t>IASCB_9283_TC03</t>
  </si>
  <si>
    <t>mvpcrs.IASCB_9283_TC03</t>
  </si>
  <si>
    <t>IASCB_9283_TC05</t>
  </si>
  <si>
    <t>mvpcrs.IASCB_9283_TC05</t>
  </si>
  <si>
    <t>IASCB_9283_TC06</t>
  </si>
  <si>
    <t>mvpcrs.IASCB_9283_TC06</t>
  </si>
  <si>
    <t>GA31</t>
  </si>
  <si>
    <t>goodsacceptance.GA31</t>
  </si>
  <si>
    <t>GA47</t>
  </si>
  <si>
    <t>goodsacceptance.GA47</t>
  </si>
  <si>
    <t>GA21</t>
  </si>
  <si>
    <t>goodsacceptance.GA21</t>
  </si>
  <si>
    <t>IASCB_9283_TC14</t>
  </si>
  <si>
    <t>mvpcrs.IASCB_9283_TC14</t>
  </si>
  <si>
    <t>IASCB_31348_TC01</t>
  </si>
  <si>
    <t>IASCB_31348_TC02</t>
  </si>
  <si>
    <t>IASCB_31348_TC03</t>
  </si>
  <si>
    <t>IASCB_31348_TC04</t>
  </si>
  <si>
    <t>IASCB_31348_TC06</t>
  </si>
  <si>
    <t>IASCB_31348_TC07</t>
  </si>
  <si>
    <t>IASCB_31348_TC09</t>
  </si>
  <si>
    <t>IASCB_31348_TC10</t>
  </si>
  <si>
    <t>IASCB_9283_TC11</t>
  </si>
  <si>
    <t>mvpcrs.IASCB_9283_TC11</t>
  </si>
  <si>
    <t>IASCB_9283_TC15</t>
  </si>
  <si>
    <t>IASCB_9283_TC21</t>
  </si>
  <si>
    <t>IASCB_9283_TC22</t>
  </si>
  <si>
    <t>IASCB_31368_TC01</t>
  </si>
  <si>
    <t>IASCB_31368_TC03</t>
  </si>
  <si>
    <t>IASCB_31368_TC07</t>
  </si>
  <si>
    <t>IASCB_31368_TC08</t>
  </si>
  <si>
    <t>IASCB_31368_TC10</t>
  </si>
  <si>
    <t>IASCB_31368_TC12</t>
  </si>
  <si>
    <t>IASCB_31368_TC13</t>
  </si>
  <si>
    <t>mvpcrs.IASCB_9283_TC15</t>
  </si>
  <si>
    <t>mvpcrs.IASCB_9283_TC21</t>
  </si>
  <si>
    <t>mvpcrs.IASCB_9283_TC22</t>
  </si>
  <si>
    <t>mvpcrs.IASCB_31348_TC01</t>
  </si>
  <si>
    <t>mvpcrs.IASCB_31348_TC02</t>
  </si>
  <si>
    <t>mvpcrs.IASCB_31348_TC03</t>
  </si>
  <si>
    <t>mvpcrs.IASCB_31348_TC04</t>
  </si>
  <si>
    <t>mvpcrs.IASCB_31348_TC06</t>
  </si>
  <si>
    <t>mvpcrs.IASCB_31348_TC07</t>
  </si>
  <si>
    <t>mvpcrs.IASCB_31348_TC10</t>
  </si>
  <si>
    <t>mvpcrs.IASCB_31348_TC09</t>
  </si>
  <si>
    <t>mvpcrs.IASCB_31368_TC01</t>
  </si>
  <si>
    <t>mvpcrs.IASCB_31368_TC03</t>
  </si>
  <si>
    <t>mvpcrs.IASCB_31368_TC07</t>
  </si>
  <si>
    <t>mvpcrs.IASCB_31368_TC08</t>
  </si>
  <si>
    <t>mvpcrs.IASCB_31368_TC10</t>
  </si>
  <si>
    <t>mvpcrs.IASCB_31368_TC12</t>
  </si>
  <si>
    <t>mvpcrs.IASCB_31368_TC13</t>
  </si>
  <si>
    <t>Capture Overhang/Indent details of the ULD from Buildup Screen in Android device</t>
  </si>
  <si>
    <t>Capture Overhang/Indent details for Pallet ULD from Buildup Screen in Android device</t>
  </si>
  <si>
    <t>Capture Overhang/Indent details for THRU ULD from Buildup Screen in Android device</t>
  </si>
  <si>
    <t>Capture Overhang/Indent details for Split Shipment from Buildup Screen in Android device</t>
  </si>
  <si>
    <t>Capture Overhang/Indent details for Part Shipment from Buildup Screen in Android device</t>
  </si>
  <si>
    <t>Update the Overhang/Indent details of the ULD which is marked as Top up from Build up Screen</t>
  </si>
  <si>
    <t>Select the Overhang Category based on the Captured details for Pallet ULD from Capture Overhang/Indent details screen</t>
  </si>
  <si>
    <t>Verify option to Update ULD Contour code from Build up Screen in Android device</t>
  </si>
  <si>
    <t>Assign the Incompactable ULD Contour code of the Air craft configuration from Build up Screen</t>
  </si>
  <si>
    <t>Verify System shouldn't allow user to assign the Incompactable ULD Contour code to Flight from Lying list</t>
  </si>
  <si>
    <t>Create Auto Block Set up with Release conditions for Found Cargo Discrepancy based on Irregularity Code with Close Flight Transaction</t>
  </si>
  <si>
    <t>Stamping of Irregularity against AWB while creating Found Cargo Discrepancy</t>
  </si>
  <si>
    <t>Blocking of Found Cargo discrepancy shipment based on  Irregularity Code, Transactions and Discrepancy type</t>
  </si>
  <si>
    <t>Verify Auto Block Should be created for Found Cargo Discrepancy Shipment based on the Irregularity Code, Transactions and Discrepancy type for Loose goods</t>
  </si>
  <si>
    <t>Combination of Special Shipments SCC(SPH) and General cargo SCC for Found Cargo Discrepancy Shipments</t>
  </si>
  <si>
    <t>Stamping of SPX after Releasing the Block for Auto Blocked Shipments due to Found Cargo Discrepancy for General Cargo (GEN)</t>
  </si>
  <si>
    <t>Split Shipment of AWB will be Blocked for Security and Screening while Creating the Found Cargo Discrepancy</t>
  </si>
  <si>
    <t>Verify transhipment AWB will be Blocked for Security and Screening while Creating the Found Cargo Discrepancy</t>
  </si>
  <si>
    <t>Damage Discrepancy capture for Unknown reason with the Damage code as OTH(Others)</t>
  </si>
  <si>
    <t>Auto Block Should be created for AWB for Which Damage Captured based on Configured Damage Code</t>
  </si>
  <si>
    <t>Build up Shouldn't be allowed for Blocked Shipment based on Damage Capture</t>
  </si>
  <si>
    <t>Verify System blocks the complete AWB even if Partial Pieces of AWB are captured as Damage</t>
  </si>
  <si>
    <t>Auto Block Shouldn't be created for Damage Discrepancy for Transit Shipment via truck</t>
  </si>
  <si>
    <t>Capture Multiple Screening methods with different status for Damage Discrepancy which blocked</t>
  </si>
  <si>
    <t xml:space="preserve">Capture Screening save as Passed twice and Verify block is getting released for Damage discrepancy </t>
  </si>
  <si>
    <t>IASCB_51706_CaptureAwb_TC04</t>
  </si>
  <si>
    <t>IASCB_51706_CaptureAwb_TC05</t>
  </si>
  <si>
    <t>IASCB_51706_CaptureAwb_TC06</t>
  </si>
  <si>
    <t>mvpcrs.IASCB_51706_CaptureAwb_TC04</t>
  </si>
  <si>
    <t>mvpcrs.IASCB_51706_CaptureAwb_TC05</t>
  </si>
  <si>
    <t>mvpcrs.IASCB_51706_CaptureAwb_TC06</t>
  </si>
  <si>
    <t xml:space="preserve">Split Shipment into multiple rows based on the SCC from Capture AWB screen </t>
  </si>
  <si>
    <t>Verify user can able associate one (or) more SCC to same row of Split Shipment from Capture AWB Screen</t>
  </si>
  <si>
    <t>Validate Split Shipment Pieces against the AWB stated pieces from Capture AWB Screen</t>
  </si>
  <si>
    <t>IASCB_51706_Acceptance_TC02</t>
  </si>
  <si>
    <t xml:space="preserve">Capture Goods Acceptance details from web application for Split Shipment based on Capture AWB details </t>
  </si>
  <si>
    <t>mvpcrs.IASCB_51706_Acceptance_TC02</t>
  </si>
  <si>
    <t>Capture Split Shipment Function for Multi line Part Shipment(Dims and ULD)</t>
  </si>
  <si>
    <t>IASCB_51706_CaptureAwb_TC10</t>
  </si>
  <si>
    <t>mvpcrs.IASCB_51706_CaptureAwb_TC10</t>
  </si>
  <si>
    <t>IASCB_51706_Acceptance_TC04</t>
  </si>
  <si>
    <t>mvpcrs.IASCB_51706_Acceptance_TC04</t>
  </si>
  <si>
    <t>AWBDCCDG2_001</t>
  </si>
  <si>
    <t>afklregression.AWBDCCDG2_001</t>
  </si>
  <si>
    <t>Data capture of AWB for a cash customer not registered in VC Client 
for local export of loose shipment which consignee is in China</t>
  </si>
  <si>
    <t>AWBDCCDG1_001</t>
  </si>
  <si>
    <t>Data capture of AWB for a cash customer not registered in VC Client 
for local export of loose shipment which consignee is not in China</t>
  </si>
  <si>
    <t>afklregression.AWBDCCDG1_001</t>
  </si>
  <si>
    <t>AWBDCCDG1_005</t>
  </si>
  <si>
    <t>afklregression.AWBDCCDG1_005</t>
  </si>
  <si>
    <t>Data capture of AWB for a cash customer registered in VC Client 
for local export of loose shipment which consignee is not in China</t>
  </si>
  <si>
    <t>EM27</t>
  </si>
  <si>
    <t>exportmanifest.EM27</t>
  </si>
  <si>
    <t>EM28</t>
  </si>
  <si>
    <t>exportmanifest.EM28</t>
  </si>
  <si>
    <t>EM29</t>
  </si>
  <si>
    <t>exportmanifest.EM29</t>
  </si>
  <si>
    <t>EM33</t>
  </si>
  <si>
    <t>exportmanifest.EM33</t>
  </si>
  <si>
    <t>EM34</t>
  </si>
  <si>
    <t>exportmanifest.EM34</t>
  </si>
  <si>
    <t>EM35</t>
  </si>
  <si>
    <t>exportmanifest.EM35</t>
  </si>
  <si>
    <t>EM36</t>
  </si>
  <si>
    <t>exportmanifest.EM36</t>
  </si>
  <si>
    <t>EM48</t>
  </si>
  <si>
    <t>exportmanifest.EM48</t>
  </si>
  <si>
    <t>EM49</t>
  </si>
  <si>
    <t>exportmanifest.EM49</t>
  </si>
  <si>
    <t>EM50</t>
  </si>
  <si>
    <t>exportmanifest.EM50</t>
  </si>
  <si>
    <t>EM51</t>
  </si>
  <si>
    <t>exportmanifest.EM51</t>
  </si>
  <si>
    <t>EM52</t>
  </si>
  <si>
    <t>exportmanifest.EM52</t>
  </si>
  <si>
    <t>EM59</t>
  </si>
  <si>
    <t>exportmanifest.EM59</t>
  </si>
  <si>
    <t>EM63</t>
  </si>
  <si>
    <t>exportmanifest.EM63</t>
  </si>
  <si>
    <t>EM65</t>
  </si>
  <si>
    <t>exportmanifest.EM65</t>
  </si>
  <si>
    <t>EM66</t>
  </si>
  <si>
    <t>exportmanifest.EM66</t>
  </si>
  <si>
    <t>GA04</t>
  </si>
  <si>
    <t>goodsacceptance.GA04</t>
  </si>
  <si>
    <t>GA05</t>
  </si>
  <si>
    <t>goodsacceptance.GA05</t>
  </si>
  <si>
    <t>GA23</t>
  </si>
  <si>
    <t>goodsacceptance.GA23</t>
  </si>
  <si>
    <t>GA26</t>
  </si>
  <si>
    <t>goodsacceptance.GA26</t>
  </si>
  <si>
    <t>GA29</t>
  </si>
  <si>
    <t>goodsacceptance.GA29</t>
  </si>
  <si>
    <t>GA36</t>
  </si>
  <si>
    <t>goodsacceptance.GA36</t>
  </si>
  <si>
    <t>GA37</t>
  </si>
  <si>
    <t>goodsacceptance.GA37</t>
  </si>
  <si>
    <t>GA40</t>
  </si>
  <si>
    <t>goodsacceptance.GA40</t>
  </si>
  <si>
    <t>GA42</t>
  </si>
  <si>
    <t>goodsacceptance.GA42</t>
  </si>
  <si>
    <t>IASCB_51706_Acceptance_TC01</t>
  </si>
  <si>
    <t>mvpcrs.IASCB_51706_Acceptance_TC01</t>
  </si>
  <si>
    <t>Verify user can able to split the AWB to multiple SUs by adding multiple rows and associate AWB pieces to SCCs</t>
  </si>
  <si>
    <t>AWBDC_CashPayment</t>
  </si>
  <si>
    <t>mvp_reg_acceptance.AWBDC_CashPayment</t>
  </si>
  <si>
    <t xml:space="preserve">Data capture of AWB for a cash customer not registered in VC Client for local export of loose shipment which consignee is not in China </t>
  </si>
  <si>
    <t>PaperDCNSCHAWB_4_2</t>
  </si>
  <si>
    <t>mvp_reg_acceptance.PaperDCNSCHAWB_4_2</t>
  </si>
  <si>
    <t>Data capture of non secured shipments with paper CNSL AWB for a cash/paycargo customer</t>
  </si>
  <si>
    <t>preconditions</t>
  </si>
  <si>
    <t>mvp_reg_acceptance.preconditions</t>
  </si>
  <si>
    <t>Acceptance_IAD1_001</t>
  </si>
  <si>
    <t>mvp_reg_acceptance.Acceptance_IAD1_001</t>
  </si>
  <si>
    <t>Loose shipments with complete acceptance. AWB data capture and screening are executed</t>
  </si>
  <si>
    <t>Acceptance_IAD1_002</t>
  </si>
  <si>
    <t>mvp_reg_acceptance.Acceptance_IAD1_002</t>
  </si>
  <si>
    <t>Loose shipments with complete acceptance ,AWB data capture is executed and screening is not done</t>
  </si>
  <si>
    <t>Acceptance_IAD1_003</t>
  </si>
  <si>
    <t>mvp_reg_acceptance.Acceptance_IAD1_003</t>
  </si>
  <si>
    <t>Loose shipments with complete acceptance AWB data capture is not executed and screening are not done (or fail) (FWB received)</t>
  </si>
  <si>
    <t>Acceptance_IAD1_004</t>
  </si>
  <si>
    <t>mvp_reg_acceptance.Acceptance_IAD1_004</t>
  </si>
  <si>
    <t>Loose shipments partial acceptance,AWB data capture and screening are executed</t>
  </si>
  <si>
    <t>Acceptance_IAD3_001</t>
  </si>
  <si>
    <t>mvp_reg_acceptance.Acceptance_IAD3_001</t>
  </si>
  <si>
    <t>Goods acceptance of loose shipment with COL AWB data capture and screening are executed</t>
  </si>
  <si>
    <t>Acceptance_IAD1_005</t>
  </si>
  <si>
    <t>mvp_reg_acceptance.Acceptance_IAD1_005</t>
  </si>
  <si>
    <t>Loose shipments partial acceptance,AWB data capture is done and screening is not done</t>
  </si>
  <si>
    <t>Acceptance_IAD3_002</t>
  </si>
  <si>
    <t>mvp_reg_acceptance.Acceptance_IAD3_002</t>
  </si>
  <si>
    <t>Partial goods acceptance with COL, AWB data capture and screening are executed</t>
  </si>
  <si>
    <t>Acceptance_IAD7_001</t>
  </si>
  <si>
    <t>mvp_reg_acceptance.Acceptance_IAD7_001</t>
  </si>
  <si>
    <t>Loose Transhipments with complete acceptance</t>
  </si>
  <si>
    <t>Acceptance_IAD7_002</t>
  </si>
  <si>
    <t>mvp_reg_acceptance.Acceptance_IAD7_002</t>
  </si>
  <si>
    <t>Loose Transhipments with partial acceptance</t>
  </si>
  <si>
    <t>Acceptance_IAD4_001</t>
  </si>
  <si>
    <t>mvp_reg_acceptance.Acceptance_IAD4_001</t>
  </si>
  <si>
    <t>Acceptance_IAD4_002</t>
  </si>
  <si>
    <t>mvp_reg_acceptance.Acceptance_IAD4_002</t>
  </si>
  <si>
    <t>Acceptance_IAD4_003</t>
  </si>
  <si>
    <t>mvp_reg_acceptance.Acceptance_IAD4_003</t>
  </si>
  <si>
    <t>ULD complete acceptance. AWB data capture and screening not done (or fail) (FWB received)</t>
  </si>
  <si>
    <t>Acceptance_IAD4_004</t>
  </si>
  <si>
    <t>mvp_reg_acceptance.Acceptance_IAD4_004</t>
  </si>
  <si>
    <t>ULD partial acceptance. AWB data capture and screening are done</t>
  </si>
  <si>
    <t>Acceptance_IAD4_005</t>
  </si>
  <si>
    <t>mvp_reg_acceptance.Acceptance_IAD4_005</t>
  </si>
  <si>
    <t>ULD partial acceptance. AWB data capture and screening not done (or fail) (FWB received)</t>
  </si>
  <si>
    <t>Acceptance_IAD4_006</t>
  </si>
  <si>
    <t>mvp_reg_acceptance.Acceptance_IAD4_006</t>
  </si>
  <si>
    <t>ULD partial acceptance. AWB data capture is done and screening is not done</t>
  </si>
  <si>
    <t>ManifestIAD_1</t>
  </si>
  <si>
    <t>mvp_reg_exportmanifest.ManifestIAD_1</t>
  </si>
  <si>
    <t>Close flight for buildup and manifest the flight</t>
  </si>
  <si>
    <t>ManifestIAD_2</t>
  </si>
  <si>
    <t>mvp_reg_exportmanifest.ManifestIAD_2</t>
  </si>
  <si>
    <t>Reopen build up at flight level</t>
  </si>
  <si>
    <t>ManifestIAD_3</t>
  </si>
  <si>
    <t>mvp_reg_exportmanifest.ManifestIAD_3</t>
  </si>
  <si>
    <t>Reopen flight after finalization</t>
  </si>
  <si>
    <t>BuildUpIAD1_001</t>
  </si>
  <si>
    <t>mvp_reg_exportmanifest.BuildUpIAD1_001</t>
  </si>
  <si>
    <t>Build up of a ULD with local AWB for which an FBL has been received</t>
  </si>
  <si>
    <t>BuildUpIAD1_002</t>
  </si>
  <si>
    <t>mvp_reg_exportmanifest.BuildUpIAD1_002</t>
  </si>
  <si>
    <t>Build up of a ULD with local MAWB+HAWB for which an FBL has been received</t>
  </si>
  <si>
    <t>BuildUpIAD1_003</t>
  </si>
  <si>
    <t>mvp_reg_exportmanifest.BuildUpIAD1_003</t>
  </si>
  <si>
    <t>Build up of a Thru ULD with AWB for which an FBL has been received</t>
  </si>
  <si>
    <t>BuildUpIAD1_004</t>
  </si>
  <si>
    <t>mvp_reg_exportmanifest.BuildUpIAD1_004</t>
  </si>
  <si>
    <t>Build up of a Thru ULD with MAWB+HAWB for which an FBL has been received</t>
  </si>
  <si>
    <t>BuildUpIAD1_005</t>
  </si>
  <si>
    <t>mvp_reg_exportmanifest.BuildUpIAD1_005</t>
  </si>
  <si>
    <t>Build up of an Intact ULD with AWB for which an FBL has been received</t>
  </si>
  <si>
    <t>BuildUpIAD1_006</t>
  </si>
  <si>
    <t>mvp_reg_exportmanifest.BuildUpIAD1_006</t>
  </si>
  <si>
    <t>Build up of an Intact ULD with MAWB+HAWB for which an FBL has been received</t>
  </si>
  <si>
    <t>BuildUpIAD2_001</t>
  </si>
  <si>
    <t>mvp_reg_exportmanifest.BuildUpIAD2_001</t>
  </si>
  <si>
    <t>Build up shipments for which an FBL has been received</t>
  </si>
  <si>
    <t>BuildUpIAD2_002</t>
  </si>
  <si>
    <t>mvp_reg_exportmanifest.BuildUpIAD2_002</t>
  </si>
  <si>
    <t>Build up and unassign shipments for which an FBL has been received</t>
  </si>
  <si>
    <t>BuildUpIAD4_001</t>
  </si>
  <si>
    <t>mvp_reg_exportmanifest.BuildUpIAD4_001</t>
  </si>
  <si>
    <t>Build up of shipments from the lying list</t>
  </si>
  <si>
    <t>BuildUpIAD4_002</t>
  </si>
  <si>
    <t>mvp_reg_exportmanifest.BuildUpIAD4_002</t>
  </si>
  <si>
    <t>Acceptance_IAD1_006</t>
  </si>
  <si>
    <t>mvp_reg_acceptance.Acceptance_IAD1_006</t>
  </si>
  <si>
    <t>Acceptance_IAD1_007</t>
  </si>
  <si>
    <t>mvp_reg_acceptance.Acceptance_IAD1_007</t>
  </si>
  <si>
    <t>Acceptance_IAD8_001</t>
  </si>
  <si>
    <t>mvp_reg_acceptance.Acceptance_IAD8_001</t>
  </si>
  <si>
    <t>Acceptance of MAWB and HAWB with all parts received, AWB data capture and screening are executed</t>
  </si>
  <si>
    <t>Acceptance_IAD8_002</t>
  </si>
  <si>
    <t>mvp_reg_acceptance.Acceptance_IAD8_002</t>
  </si>
  <si>
    <t>BuildUpIAD2_003</t>
  </si>
  <si>
    <t>mvp_reg_exportmanifest.BuildUpIAD2_003</t>
  </si>
  <si>
    <t>Acceptance of MAWB and HAWB with all parts received. AWB data capture not done but xFWB and xFZB received</t>
  </si>
  <si>
    <t>Loose shipments acceptance AWB data capture and screening not done (FWB received)</t>
  </si>
  <si>
    <t>Loose DIP shipments with complete acceptance, AWB data capture and screening are not done (or fail)</t>
  </si>
  <si>
    <t>ULD complete acceptance. AWB data capture and screening are done</t>
  </si>
  <si>
    <t>ULD complete acceptance,AWB data capture is done and screening is not done</t>
  </si>
  <si>
    <t>PaperDCNSCMAWB_4_1</t>
  </si>
  <si>
    <t>mvp_reg_acceptance.PaperDCNSCMAWB_4_1</t>
  </si>
  <si>
    <t xml:space="preserve"> Data capture of a paper AWB for non secured shipments and credit customer. No XFWB required</t>
  </si>
  <si>
    <t>PaperDCSPXTSA_5_1</t>
  </si>
  <si>
    <t>mvp_reg_acceptance.PaperDCSPXTSA_5_1</t>
  </si>
  <si>
    <t>Manual data capture of a paper AWB for secured shipments unvalid IAC and CCSF certificates</t>
  </si>
  <si>
    <t>Acceptance_IAD5_001</t>
  </si>
  <si>
    <t>mvp_reg_acceptance.Acceptance_IAD5_001</t>
  </si>
  <si>
    <t xml:space="preserve">ULD goods acceptance with DG.AWB data capture and screening are done
</t>
  </si>
  <si>
    <t>BuildUp_DG</t>
  </si>
  <si>
    <t>mvp_reg_exportmanifest.BuildUp_DG</t>
  </si>
  <si>
    <t>Manually Add and unassign a ULD from the flight</t>
  </si>
  <si>
    <t>BuildUpIAD3_001</t>
  </si>
  <si>
    <t>mvp_reg_exportmanifest.BuildUpIAD3_001</t>
  </si>
  <si>
    <t>Manually add a new ULD to the flight</t>
  </si>
  <si>
    <t>BuildUpIAD3_002</t>
  </si>
  <si>
    <t>mvp_reg_exportmanifest.BuildUpIAD3_002</t>
  </si>
  <si>
    <t>ExportAIAWB_630</t>
  </si>
  <si>
    <t>mvp_reg_exportmanifest.ExportAIAWB_630</t>
  </si>
  <si>
    <t>Export of AWB for which FWB have been sent by the customers FBL received for the an AI flight</t>
  </si>
  <si>
    <t>ExportAIAWB_635</t>
  </si>
  <si>
    <t>mvp_reg_exportmanifest.ExportAIAWB_635</t>
  </si>
  <si>
    <t>Export of consolidated AWB for which FWB and FHL have been sent by the customers FBL received for an AI flight</t>
  </si>
  <si>
    <t>Acceptance_IAD5_002</t>
  </si>
  <si>
    <t>mvp_reg_acceptance.Acceptance_IAD5_002</t>
  </si>
  <si>
    <t>PaperDCAWBMAWB</t>
  </si>
  <si>
    <t>mvp_reg_acceptance.PaperDCAWBMAWB</t>
  </si>
  <si>
    <t>Data capture of paper AWB for an account customer for local export of loose shipment which consignee is not in China</t>
  </si>
  <si>
    <t>Acceptance_IAD9_001</t>
  </si>
  <si>
    <t>mvp_reg_acceptance.Acceptance_IAD9_001</t>
  </si>
  <si>
    <t>ULD complete acceptance of shipments with valid TSA information ,AWB data capture and screening are done (SPX)</t>
  </si>
  <si>
    <t>Acceptance_IAD9_002</t>
  </si>
  <si>
    <t>mvp_reg_acceptance.Acceptance_IAD9_002</t>
  </si>
  <si>
    <t>ULD complete acceptance of shipments with unvalid TSA information ,AWB data capture and screening are done (SPX)</t>
  </si>
  <si>
    <t>Acceptance_IAD9_003</t>
  </si>
  <si>
    <t>mvp_reg_acceptance.Acceptance_IAD9_003</t>
  </si>
  <si>
    <t>ULD complete acceptance of SPX shipments with valid TSA information ,AWB data capture not done (FWB received)</t>
  </si>
  <si>
    <t>Acceptance_IAD9_004</t>
  </si>
  <si>
    <t>mvp_reg_acceptance.Acceptance_IAD9_004</t>
  </si>
  <si>
    <t>ULD complete acceptance of SPX shipments with unvalid TSA information, AWB data capture not done</t>
  </si>
  <si>
    <t>DeliveryDocumentation_IAD2_001</t>
  </si>
  <si>
    <t>mvp_reg_delivery.DeliveryDocumentation_IAD2_001</t>
  </si>
  <si>
    <t>Delivery of Intact ULD with no additionnal charges</t>
  </si>
  <si>
    <t>Acceptance_IAD6_001</t>
  </si>
  <si>
    <t>mvp_reg_acceptance.Acceptance_IAD6_001</t>
  </si>
  <si>
    <t>Goods acceptance of an ULD with COL. AWB data capture and screening are done</t>
  </si>
  <si>
    <t>Acceptance_IAD6_002</t>
  </si>
  <si>
    <t>mvp_reg_acceptance.Acceptance_IAD6_002</t>
  </si>
  <si>
    <t>Partial goods acceptance of an ULD with COL. AWB data capture and screening are done</t>
  </si>
  <si>
    <t>Securisation_IAD1_004</t>
  </si>
  <si>
    <t>mvp_reg_acceptance.Securisation_IAD1_004</t>
  </si>
  <si>
    <t>Screening of unsecured shipments (NSC) with pass result</t>
  </si>
  <si>
    <t>AWBDCCDG8_009</t>
  </si>
  <si>
    <t>mvp_reg_acceptance.AWBDCCDG8_009</t>
  </si>
  <si>
    <t>AWBDCCDG2_009</t>
  </si>
  <si>
    <t>mvp_reg_acceptance.AWBDCCDG2_009</t>
  </si>
  <si>
    <t>Data capture of AWB for an account customer for local export of loose shipment which consignee is in China (FWB received)</t>
  </si>
  <si>
    <t>AWBDCCDG4_009</t>
  </si>
  <si>
    <t>mvp_reg_acceptance.AWBDCCDG4_009</t>
  </si>
  <si>
    <t>Acceptance_IAD2_001</t>
  </si>
  <si>
    <t>mvp_reg_acceptance.Acceptance_IAD2_001</t>
  </si>
  <si>
    <t>Goods acceptance with DG, AWB data capture and screening are executed</t>
  </si>
  <si>
    <t>Acceptance_IAD2_002</t>
  </si>
  <si>
    <t>mvp_reg_acceptance.Acceptance_IAD2_002</t>
  </si>
  <si>
    <t>Partial goods acceptance with DG shipments</t>
  </si>
  <si>
    <t>Securisation_IAD1_002</t>
  </si>
  <si>
    <t>mvp_reg_acceptance.Securisation_IAD1_002</t>
  </si>
  <si>
    <t>Screening of unsecured shipments with fail result</t>
  </si>
  <si>
    <t>AWBDCIADNSCMAWB_1_1</t>
  </si>
  <si>
    <t>mvp_reg_acceptance.AWBDCIADNSCMAWB_1_1</t>
  </si>
  <si>
    <t>Data capture of non secured MAWB for a credit customer,An xFWB customer has been received</t>
  </si>
  <si>
    <t>AWBDCDGNSC_1_3</t>
  </si>
  <si>
    <t>mvp_reg_acceptance.AWBDCDGNSC_1_3</t>
  </si>
  <si>
    <t>Data capture of non secured dangerous goods,xFWB has been received</t>
  </si>
  <si>
    <t>AWBDCIADNSCHAWB_1_2</t>
  </si>
  <si>
    <t>mvp_reg_acceptance.AWBDCIADNSCHAWB_1_2</t>
  </si>
  <si>
    <t>Data capture of non secured consolidated AWB for a credit customer ,xFWB and xFZB customer have been received</t>
  </si>
  <si>
    <t>Securisation_IAD1_001</t>
  </si>
  <si>
    <t>mvp_reg_acceptance.Securisation_IAD1_001</t>
  </si>
  <si>
    <t>Screening of unsecured shipments with pass result</t>
  </si>
  <si>
    <t>Securisation_IAD4_001</t>
  </si>
  <si>
    <t>mvp_reg_acceptance.Securisation_IAD4_001</t>
  </si>
  <si>
    <t>Screening of DIP shipment with exemption</t>
  </si>
  <si>
    <t>Securisation_IAD2_001</t>
  </si>
  <si>
    <t>mvp_reg_acceptance.Securisation_IAD2_001</t>
  </si>
  <si>
    <t>Screening of secured shipments with fail result</t>
  </si>
  <si>
    <t>Securisation_IAD2_002</t>
  </si>
  <si>
    <t>mvp_reg_acceptance.Securisation_IAD2_002</t>
  </si>
  <si>
    <t>Screening of secured shipments with fail result, different screening method</t>
  </si>
  <si>
    <t>Acceptance_IAD6_003</t>
  </si>
  <si>
    <t>mvp_reg_acceptance.Acceptance_IAD6_003</t>
  </si>
  <si>
    <t>Goods acceptance with COL,AWB data capture and screening not done</t>
  </si>
  <si>
    <t>Acceptance_IAD2_003</t>
  </si>
  <si>
    <t>mvp_reg_acceptance.Acceptance_IAD2_003</t>
  </si>
  <si>
    <t>Goods acceptance with DG,AWB data capture and screening not done</t>
  </si>
  <si>
    <t>Acceptance_IAD8_004</t>
  </si>
  <si>
    <t>mvp_reg_acceptance.Acceptance_IAD8_004</t>
  </si>
  <si>
    <t>Acceptance of MAWB and HAWB with all parts received, AWB data capture not done with paper FWB and FHL</t>
  </si>
  <si>
    <t>DeliveryDocumentation_IAD1_002</t>
  </si>
  <si>
    <t>mvp_reg_delivery.DeliveryDocumentation_IAD1_002</t>
  </si>
  <si>
    <t>Delivery of loose shipments for the same customer with other charges to be added manually(ex: DJ / MG / MC / UD)</t>
  </si>
  <si>
    <t>DeliveryDocumentation_IAD1_003</t>
  </si>
  <si>
    <t>mvp_reg_delivery.DeliveryDocumentation_IAD1_003</t>
  </si>
  <si>
    <t>Delivery of loose shipments for different customers without additionnal charges</t>
  </si>
  <si>
    <t>DeliveryDocumentation_IAD1_004</t>
  </si>
  <si>
    <t>mvp_reg_delivery.DeliveryDocumentation_IAD1_004</t>
  </si>
  <si>
    <t>Delivery of loose shipments for different customers with other charges to be added manually (ex: DJ / MG / MC / UD)</t>
  </si>
  <si>
    <t>Acceptance_IAD8_003</t>
  </si>
  <si>
    <t>mvp_reg_acceptance.Acceptance_IAD8_003</t>
  </si>
  <si>
    <t>Acceptance of MAWB and HAWB with all parts received,AWB data capture and screening executed with paper FWB and FHL"</t>
  </si>
  <si>
    <t>AWBDC_2_RateLines_LooseAndUld</t>
  </si>
  <si>
    <t>mvp_reg_acceptance.AWBDC_2_RateLines_LooseAndUld</t>
  </si>
  <si>
    <t>Data Capture for Credit Customer known in VC Client, for local export lose and ULD shipment.</t>
  </si>
  <si>
    <t>Securisation_IAD1_003</t>
  </si>
  <si>
    <t>mvp_reg_acceptance.Securisation_IAD1_003</t>
  </si>
  <si>
    <t>Screening of unsecured shipments with pass result and with a regulated agent</t>
  </si>
  <si>
    <t>ImportManifestIAD1_001</t>
  </si>
  <si>
    <t xml:space="preserve">xFFM and related xFWB have been received.Documentary check for a loose/ULD AWB
</t>
  </si>
  <si>
    <t>mvp_reg_importmanifest.ImportManifestIAD1_001</t>
  </si>
  <si>
    <t>ExportOtherAirlineAWB_646</t>
  </si>
  <si>
    <t>mvp_reg_exportmanifest.ExportOtherAirlineAWB_646</t>
  </si>
  <si>
    <t>ExportOtherAirlineAWB_647</t>
  </si>
  <si>
    <t>mvp_reg_exportmanifest.ExportOtherAirlineAWB_647</t>
  </si>
  <si>
    <t>TransittoOnline_689</t>
  </si>
  <si>
    <t>mvp_reg_exportmanifest.TransittoOnline_689</t>
  </si>
  <si>
    <t>TransittoOfline_690</t>
  </si>
  <si>
    <t>mvp_reg_exportmanifest.TransittoOfline_690</t>
  </si>
  <si>
    <t>DeliveryDocumentation_IAD2_002</t>
  </si>
  <si>
    <t>mvp_reg_delivery.DeliveryDocumentation_IAD2_002</t>
  </si>
  <si>
    <t>Delivery of Intact ULD with charges to be added manually 
(ex: DJ / MG / MC / UD)</t>
  </si>
  <si>
    <t>DeliveryDocumentation_IAD3_001</t>
  </si>
  <si>
    <t>mvp_reg_delivery.DeliveryDocumentation_IAD3_001</t>
  </si>
  <si>
    <t>Generate DN for part-shipments with no additionnal charges</t>
  </si>
  <si>
    <t>DeliveryDocumentation_IAD3_002</t>
  </si>
  <si>
    <t>mvp_reg_delivery.DeliveryDocumentation_IAD3_002</t>
  </si>
  <si>
    <t>Generate DN for part-shipments with additionnal charges</t>
  </si>
  <si>
    <t>DeliveryDocumentation_IAD1_001</t>
  </si>
  <si>
    <t>mvp_reg_delivery.DeliveryDocumentation_IAD1_001</t>
  </si>
  <si>
    <t>Delivery of loose shipments to the same customer without additionnal charges</t>
  </si>
  <si>
    <t>PhysicalDelivery_IAD1_001</t>
  </si>
  <si>
    <t>mvp_reg_delivery.PhysicalDelivery_IAD1_001</t>
  </si>
  <si>
    <t>Capture physical delivery of loose shipments</t>
  </si>
  <si>
    <t>PhysicalDelivery_IAD1_002</t>
  </si>
  <si>
    <t>mvp_reg_delivery.PhysicalDelivery_IAD1_002</t>
  </si>
  <si>
    <t>Capture physical delivery of Intact unit</t>
  </si>
  <si>
    <t>PhysicalDelivery_IAD1_003</t>
  </si>
  <si>
    <t>mvp_reg_delivery.PhysicalDelivery_IAD1_003</t>
  </si>
  <si>
    <t>Capture partial delivery</t>
  </si>
  <si>
    <t>PhysicalDelivery_IAD2_001</t>
  </si>
  <si>
    <t>mvp_reg_delivery.PhysicalDelivery_IAD2_001</t>
  </si>
  <si>
    <t>Capture delivery of shipments with irregularities (e.g damaged =&gt;TRC006)</t>
  </si>
  <si>
    <t>ImportManifestIAD1_002</t>
  </si>
  <si>
    <t>mvp_reg_importmanifest.ImportManifestIAD1_002</t>
  </si>
  <si>
    <t>Documentary check for a T-ULD and AWB received from xFFM and xFWB</t>
  </si>
  <si>
    <t xml:space="preserve"> AWB DC manual and automatic other charges</t>
  </si>
  <si>
    <t>AWBDC_ManualAndAutomaticCharges</t>
  </si>
  <si>
    <t>mvp_reg_acceptance.AWBDC_ManualAndAutomaticCharges</t>
  </si>
  <si>
    <t>Breakdown_IAD4_001</t>
  </si>
  <si>
    <t>mvp_reg_importmanifest.Breakdown_IAD4_001</t>
  </si>
  <si>
    <t>Breakdown of a ULD marked as Intac</t>
  </si>
  <si>
    <t>Breakdown_IAD4_002</t>
  </si>
  <si>
    <t>mvp_reg_importmanifest.Breakdown_IAD4_002</t>
  </si>
  <si>
    <t>Breakdown of a ULD marked as a Thru unit</t>
  </si>
  <si>
    <t>ImportManifestIAD1_003</t>
  </si>
  <si>
    <t>mvp_reg_importmanifest.ImportManifestIAD1_003</t>
  </si>
  <si>
    <t>xFFM and related xFWB have been received. Documentary check for a Intact ULD and AWB</t>
  </si>
  <si>
    <t>ImportAILocal_650</t>
  </si>
  <si>
    <t>mvp_reg_delivery.ImportAILocal_650</t>
  </si>
  <si>
    <t>Import process for local shipments at IAD (capture delivery) 
FFM received for an AI flight</t>
  </si>
  <si>
    <t>Import process for local shipments at IAD (capture delivery) 
FFM received for an AZ flight</t>
  </si>
  <si>
    <t>Breakdown_IAD5_002</t>
  </si>
  <si>
    <t>mvp_reg_importmanifest.Breakdown_IAD5_002</t>
  </si>
  <si>
    <t>Breakdown of a Thru unit with damages</t>
  </si>
  <si>
    <t>Breakdown_IAD1_002</t>
  </si>
  <si>
    <t>mvp_reg_importmanifest.Breakdown_IAD1_002</t>
  </si>
  <si>
    <t>BDN of a ULD with multiple shipments to be stored in different locations</t>
  </si>
  <si>
    <t>Breakdown_IAD2_001</t>
  </si>
  <si>
    <t>mvp_reg_importmanifest.Breakdown_IAD2_001</t>
  </si>
  <si>
    <t>BDN of an ULD with AWB to be split in different locations,Split of an AWB which contains DG</t>
  </si>
  <si>
    <t>Breakdown_IAD2_002</t>
  </si>
  <si>
    <t>mvp_reg_importmanifest.Breakdown_IAD2_002</t>
  </si>
  <si>
    <t>BDN of loose AWB to be split in different locations,Split of an AWB which contains COL</t>
  </si>
  <si>
    <t>Breakdown_IAD1_003</t>
  </si>
  <si>
    <t>mvp_reg_importmanifest.Breakdown_IAD1_003</t>
  </si>
  <si>
    <t>BDN of a ULD with dangerous goods to be stored</t>
  </si>
  <si>
    <t>Breakdown_IAD1_004</t>
  </si>
  <si>
    <t>mvp_reg_importmanifest.Breakdown_IAD1_004</t>
  </si>
  <si>
    <t>BDN of a ULD with COL shipments to be stored</t>
  </si>
  <si>
    <t>Breakdown of an intact unit with damages</t>
  </si>
  <si>
    <t>Breakdown_IAD3_002</t>
  </si>
  <si>
    <t>mvp_reg_importmanifest.Breakdown_IAD3_002</t>
  </si>
  <si>
    <t>BDN of multiple shipments groups to be stored in one location</t>
  </si>
  <si>
    <t>Breakdown_IAD3_001</t>
  </si>
  <si>
    <t>mvp_reg_importmanifest.Breakdown_IAD3_001</t>
  </si>
  <si>
    <t>BDN of multiple shipments to be stored in one location</t>
  </si>
  <si>
    <t>ReturnShipment_695</t>
  </si>
  <si>
    <t>Capture return shipment</t>
  </si>
  <si>
    <t>mvp_cr_iascb_51706.IASCB_51706_CaptureAwb_TC04</t>
  </si>
  <si>
    <t>mvp_cr_iascb_51706.IASCB_51706_CaptureAwb_TC05</t>
  </si>
  <si>
    <t>mvp_cr_iascb_51706.IASCB_51706_CaptureAwb_TC06</t>
  </si>
  <si>
    <t>ImportAZTransit_633</t>
  </si>
  <si>
    <t>mvp_reg_delivery.ImportAZTransit_633</t>
  </si>
  <si>
    <t>Import process for transit shipments at IAD FFM received for an AZ flight</t>
  </si>
  <si>
    <t>Deliveryreturn_696</t>
  </si>
  <si>
    <t>mvp_reg_delivery.Deliveryreturn_696</t>
  </si>
  <si>
    <t>Delivery Return</t>
  </si>
  <si>
    <t>FoundShipment_698</t>
  </si>
  <si>
    <t>mvp_reg_delivery.FoundShipment_698</t>
  </si>
  <si>
    <t>Found shipment</t>
  </si>
  <si>
    <t>ImportAITransit_631</t>
  </si>
  <si>
    <t>mvp_reg_delivery.ImportAITransit_631</t>
  </si>
  <si>
    <t>Import process for transit shipments at IAD FFM received for an AI flight</t>
  </si>
  <si>
    <t>PhysicalDelivery_IAD3_001</t>
  </si>
  <si>
    <t>mvp_reg_delivery.PhysicalDelivery_IAD3_001</t>
  </si>
  <si>
    <t>Capture delivery of shipments blocked for customs</t>
  </si>
  <si>
    <t>mvp_cr_iascb_9283_overhang.IASCB_9283_TC01</t>
  </si>
  <si>
    <t>mvp_cr_iascb_9283_overhang.IASCB_9283_TC03</t>
  </si>
  <si>
    <t>mvp_cr_iascb_9283_overhang.IASCB_9283_TC02</t>
  </si>
  <si>
    <t>mvp_cr_iascb_9283_overhang.IASCB_9283_TC05</t>
  </si>
  <si>
    <t>mvp_cr_iascb_9283_contour.IASCB_9283_TC01</t>
  </si>
  <si>
    <t>mvp_cr_iascb_9283_contour.IASCB_9283_TC02</t>
  </si>
  <si>
    <t>mvp_cr_iascb_9283_contour.IASCB_9283_TC03</t>
  </si>
  <si>
    <t>IASCB_9283_TC04</t>
  </si>
  <si>
    <t>Build up Completed without Capturing the ULD Contour code in Build up Screen</t>
  </si>
  <si>
    <t>Capture Overhang/Indent details for THRU ULD with Multiple AWBs</t>
  </si>
  <si>
    <t>Capture Overhang/Indent details for Pallet with Multiple Shipments</t>
  </si>
  <si>
    <t>Capture Overhang/Indent details for Pallet ULD with Split Shipment</t>
  </si>
  <si>
    <t>mvp_cr_iascb_9283_overhang.IASCB_9283_TC06</t>
  </si>
  <si>
    <t>Capture Overhang/Indent details for Pallet ULD with Part Shipment</t>
  </si>
  <si>
    <t>mvp_cr_iascb_9283_overhang.IASCB_9283_TC11</t>
  </si>
  <si>
    <t>IASCB_9283_TC13</t>
  </si>
  <si>
    <t>mvp_cr_iascb_9283_overhang.IASCB_9283_TC13</t>
  </si>
  <si>
    <t>Select ULD/Overhang Category for the Pallet ULD from Capture Overhang/Indent details screen</t>
  </si>
  <si>
    <t>IASCB_9283_TC08</t>
  </si>
  <si>
    <t>mvp_cr_iascb_9283_overhang.IASCB_9283_TC08</t>
  </si>
  <si>
    <t>Capture Overhang Indent details of Pallet along with Pieces up information from Build up Screen</t>
  </si>
  <si>
    <t>IASCB_9283_TC10</t>
  </si>
  <si>
    <t>mvp_cr_iascb_9283_overhang.IASCB_9283_TC10</t>
  </si>
  <si>
    <t>Update Pieces up details from the Loading Instruction screen for Overhang Indent details</t>
  </si>
  <si>
    <t>mvp_cr_iascb_9283_overhang.IASCB_9283_TC14</t>
  </si>
  <si>
    <t>Capture Overhang/Intend details of Pallet ULD from iCargo web application</t>
  </si>
  <si>
    <t>IASCB_9283_TC12</t>
  </si>
  <si>
    <t>mvp_cr_iascb_9283_overhang.IASCB_9283_TC12</t>
  </si>
  <si>
    <t>Assign the Lying list shipment into ULD and Capture the Overhang Intend details from Build up Screen</t>
  </si>
  <si>
    <t>Capture ULD Contour with Part Shipment from Build up Screen</t>
  </si>
  <si>
    <t>mvp_cr_iascb_9283_contour.IASCB_9283_TC04</t>
  </si>
  <si>
    <t>mvp_cr_iascb_9283_contour.IASCB_9283_TC06</t>
  </si>
  <si>
    <t>Capture ULD Contour and Overhang/Intend details for Pallet with Multiple Shipments</t>
  </si>
  <si>
    <t>IASCB_93262_TC01</t>
  </si>
  <si>
    <t>mvp_cr_iascb_93262.IASCB_93262_TC01</t>
  </si>
  <si>
    <t xml:space="preserve"> Autopopulate SCI field based on EU region</t>
  </si>
  <si>
    <t>Transit shipments from IAD to an offline station.FBL has been received for the onward flight</t>
  </si>
  <si>
    <t>IASCB_4752_TC01</t>
  </si>
  <si>
    <t>mvp_cr_iascb_4752.IASCB_4752_TC01</t>
  </si>
  <si>
    <t>Damage capture for export side AWB from android screen</t>
  </si>
  <si>
    <t>IASCB_4752_TC03</t>
  </si>
  <si>
    <t>mvp_cr_iascb_4752.IASCB_4752_TC03</t>
  </si>
  <si>
    <t>Damage capture for AWB with HAWB from android screen</t>
  </si>
  <si>
    <t>IASCB_93262_TC02</t>
  </si>
  <si>
    <t>mvp_cr_iascb_93262.IASCB_93262_TC02</t>
  </si>
  <si>
    <t>Auto-populate SCI as TF field based on EU region</t>
  </si>
  <si>
    <t>IASCB_93262_TC03</t>
  </si>
  <si>
    <t>mvp_cr_iascb_93262.IASCB_93262_TC03</t>
  </si>
  <si>
    <t>SCI field should be auto populated as  Select  in Capture AWB Screen OPR026,if the Special Customs Information(SCI) details are not received through XFWB message for EU Ports</t>
  </si>
  <si>
    <t>IASCB_4752_TC04</t>
  </si>
  <si>
    <t>mvp_cr_iascb_4752.IASCB_4752_TC04</t>
  </si>
  <si>
    <t>Sending of an Email notification as per configuration for a selective damage code from android screen</t>
  </si>
  <si>
    <t>IASCB_4752_TC02</t>
  </si>
  <si>
    <t>mvp_cr_iascb_4752.IASCB_4752_TC02</t>
  </si>
  <si>
    <t>No email notification popup when configuration for a selective damage code exists but damage is captured for ULD shipment is a different damage code from android screen</t>
  </si>
  <si>
    <t>IASCB_4752_TC06</t>
  </si>
  <si>
    <t>mvp_cr_iascb_4752.IASCB_4752_TC06</t>
  </si>
  <si>
    <t>Damage capture for import side AWB from android screen</t>
  </si>
  <si>
    <t>IASCB_93262_TC04</t>
  </si>
  <si>
    <t>mvp_cr_iascb_93262.IASCB_93262_TC04</t>
  </si>
  <si>
    <t>SCI details shouldn t be validated which is received through XFWB message for EU Ports</t>
  </si>
  <si>
    <t>IASCB_93262_TC06</t>
  </si>
  <si>
    <t>mvp_cr_iascb_93262.IASCB_93262_TC06</t>
  </si>
  <si>
    <t>SCI field should be shown as T1 by default  in Capture AWB Screen OPR026 for Non EU ports</t>
  </si>
  <si>
    <t>IASCB_4752_TC08</t>
  </si>
  <si>
    <t>mvp_cr_iascb_4752.IASCB_4752_TC08</t>
  </si>
  <si>
    <t>Damage Capture for Found Shipment</t>
  </si>
  <si>
    <t>IASCB_93262_TC07</t>
  </si>
  <si>
    <t>mvp_cr_iascb_93262.IASCB_93262_TC07</t>
  </si>
  <si>
    <t>SCI field should be updated based on data received from XFWB message in Capture AWB Screen for Non EU Ports</t>
  </si>
  <si>
    <t>IASCB_93262_TC08</t>
  </si>
  <si>
    <t>mvp_cr_iascb_93262.IASCB_93262_TC08</t>
  </si>
  <si>
    <t>SCI field should be auto populated as T1 in Capture AWB Screen OPR026 if the Special Customs Information(SCI) details are not received through XFWB message for Non EU Ports</t>
  </si>
  <si>
    <t>IASCB_4752_TC07</t>
  </si>
  <si>
    <t>mvp_cr_iascb_4752.IASCB_4752_TC07</t>
  </si>
  <si>
    <t>Damage capture for import side AWB from android screen with EMAIL configuration</t>
  </si>
  <si>
    <t>IASCB_93262_TC09</t>
  </si>
  <si>
    <t>mvp_cr_iascb_93262.IASCB_93262_TC09</t>
  </si>
  <si>
    <t>SCI details shouldn t be validate which is received through XFWB message for Non EU Ports</t>
  </si>
  <si>
    <t>BreakdownIntactDGRWithDamage</t>
  </si>
  <si>
    <t>mvp_reg_importmanifest.BreakdownIntactDGRWithDamage</t>
  </si>
  <si>
    <t>IASCB_93262_TC11</t>
  </si>
  <si>
    <t>mvp_cr_iascb_93262.IASCB_93262_TC11</t>
  </si>
  <si>
    <t>mvp_dataload.Breakdown_IAD1_002</t>
  </si>
  <si>
    <t>AWBDCSPXCCSF_02_3</t>
  </si>
  <si>
    <t>mvp_reg_acceptance.AWBDCSPXCCSF_02_3</t>
  </si>
  <si>
    <t xml:space="preserve">Data capture of secured AWB (SPX) with only valid CCSF certificate (IAC is empty or wrong) </t>
  </si>
  <si>
    <t>AWBDCSPXNoTSA_02_4</t>
  </si>
  <si>
    <t>mvp_reg_acceptance.AWBDCSPXNoTSA_02_4</t>
  </si>
  <si>
    <t xml:space="preserve">Data capture of secured AWB (SPX) with both invalid IAC and CCSF certificates </t>
  </si>
  <si>
    <t>AWBDCSPXTSA_2_1</t>
  </si>
  <si>
    <t>mvp_reg_acceptance.AWBDCSPXTSA_2_1</t>
  </si>
  <si>
    <t>Data capture of a paper AWB for secured AWB(SPX)with both valid IAC and CCSF certificates. An xFWB customer has been received.</t>
  </si>
  <si>
    <t>AWBDCSPXIAC_2_2</t>
  </si>
  <si>
    <t>mvp_reg_acceptance.AWBDCSPXIAC_2_2</t>
  </si>
  <si>
    <t>Data capture of a paper AWB for secured AWB(SPX)with on valid IAC certificate (CCSF is empty or wrong). An xFWB customer has been received.</t>
  </si>
  <si>
    <t>IASCB_4753_TC01</t>
  </si>
  <si>
    <t>mvp_cr_iascb_4753.IASCB_4753_TC01</t>
  </si>
  <si>
    <t>Verify AWB level check sheet is triggered to Patriach System from iCargo for Special Shipment AWB while Capturing AWB data Capture</t>
  </si>
  <si>
    <t>IASCB_4753_TC02</t>
  </si>
  <si>
    <t>mvp_cr_iascb_4753.IASCB_4753_TC02</t>
  </si>
  <si>
    <t>Verify AWB level check sheet is triggered to Patriach System from iCargo for Dangerous Shipment AWB  while Capturing AWB data Capture</t>
  </si>
  <si>
    <t>IASCB_4753_TC03</t>
  </si>
  <si>
    <t>mvp_cr_iascb_4753.IASCB_4753_TC03</t>
  </si>
  <si>
    <t>Verify AWB level check sheet is triggered to Patriach System from iCargo for Special Shipment for (X)FWB Processed AWB from Capture AWB Screen</t>
  </si>
  <si>
    <t>IASCB_4753_TC04</t>
  </si>
  <si>
    <t>mvp_cr_iascb_4753.IASCB_4753_TC04</t>
  </si>
  <si>
    <t>Verify AWB level check sheet is triggered to Patriach System from iCargo for Dangerous Shipment  for (X)FWB Processed AWB from Capture AWB Screen</t>
  </si>
  <si>
    <t>IASCB_4753_TC05</t>
  </si>
  <si>
    <t>mvp_cr_iascb_4753.IASCB_4753_TC05</t>
  </si>
  <si>
    <t>Verify AWB level check sheet is triggered to Patriach System from iCargo for Special Shipment AWB while Capturing Goods Acceptance</t>
  </si>
  <si>
    <t>IASCB_19842_32535_TC01</t>
  </si>
  <si>
    <t>mvp_cr_iascb_19842_32535.IASCB_19842_32535_TC01</t>
  </si>
  <si>
    <t>IASCB_19842_32535_TC02</t>
  </si>
  <si>
    <t>mvp_cr_iascb_19842_32535.IASCB_19842_32535_TC02</t>
  </si>
  <si>
    <t>IASCB_4753_TC06</t>
  </si>
  <si>
    <t>mvp_cr_iascb_4753.IASCB_4753_TC06</t>
  </si>
  <si>
    <t>Verify AWB level check sheet is triggered to Patriach System from iCargo for Dangerous Shipment AWB  while Capturing Goods Acceptance</t>
  </si>
  <si>
    <t>IASCB_19842_32535_TC03</t>
  </si>
  <si>
    <t>mvp_cr_iascb_19842_32535.IASCB_19842_32535_TC03</t>
  </si>
  <si>
    <t>mvp_cr_iascb_51706.IASCB_51706_Acceptance_TC01</t>
  </si>
  <si>
    <t>mvp_cr_iascb_51706.IASCB_51706_Acceptance_TC02</t>
  </si>
  <si>
    <t>IASCB_51706_Acceptance_TC03</t>
  </si>
  <si>
    <t>mvp_cr_iascb_51706.IASCB_51706_Acceptance_TC03</t>
  </si>
  <si>
    <t>mvp_cr_iascb_51706.IASCB_51706_Acceptance_TC04</t>
  </si>
  <si>
    <t>IASCB_51706_Acceptance_TC05</t>
  </si>
  <si>
    <t>mvp_cr_iascb_51706.IASCB_51706_Acceptance_TC05</t>
  </si>
  <si>
    <t>IASCB_51706_Acceptance_TC08</t>
  </si>
  <si>
    <t>mvp_cr_iascb_51706.IASCB_51706_Acceptance_TC08</t>
  </si>
  <si>
    <t>IASCB_51706_Breakdown_TC07</t>
  </si>
  <si>
    <t>mvp_cr_iascb_51706.IASCB_51706_Breakdown_TC07</t>
  </si>
  <si>
    <t>IASCB_51706_Breakdown_TC02</t>
  </si>
  <si>
    <t>mvp_cr_iascb_51706.IASCB_51706_Breakdown_TC02</t>
  </si>
  <si>
    <t>IASCB_51706_Breakdown_TC04</t>
  </si>
  <si>
    <t>mvp_cr_iascb_51706.IASCB_51706_Breakdown_TC04</t>
  </si>
  <si>
    <t>IASCB_51706_Breakdown_TC01</t>
  </si>
  <si>
    <t>mvp_cr_iascb_51706.IASCB_51706_Breakdown_TC01</t>
  </si>
  <si>
    <t>IASCB_51706_CaptureAwb_TC01</t>
  </si>
  <si>
    <t>mvp_cr_iascb_51706.IASCB_51706_CaptureAwb_TC01</t>
  </si>
  <si>
    <t>IASCB_51706_CaptureAwb_TC02</t>
  </si>
  <si>
    <t>mvp_cr_iascb_51706.IASCB_51706_CaptureAwb_TC02</t>
  </si>
  <si>
    <t>IASCB_51706_CaptureAwb_TC03</t>
  </si>
  <si>
    <t>mvp_cr_iascb_51706.IASCB_51706_CaptureAwb_TC03</t>
  </si>
  <si>
    <t>IASCB_51706_CaptureAwb_TC09</t>
  </si>
  <si>
    <t>mvp_cr_iascb_51706.IASCB_51706_CaptureAwb_TC09</t>
  </si>
  <si>
    <t>mvp_cr_iascb_51706.IASCB_51706_CaptureAwb_TC10</t>
  </si>
  <si>
    <t>IASCB_51706</t>
  </si>
  <si>
    <t>Export credit limit validation for Bill to Party during  AWB As-is execution  transaction with new system parameter code set for export AWBs</t>
  </si>
  <si>
    <t>Export credit limit validation during  Calculating charges in OPR026  transaction with new system parameter code set for export AWBs</t>
  </si>
  <si>
    <t>Export credit limit validation during  AWB re-open and execute  transaction with new system parameter code set for export AWBs</t>
  </si>
  <si>
    <t>IASCB_19842_32535_TC12</t>
  </si>
  <si>
    <t>mvp_cr_iascb_19842_32535.IASCB_19842_32535_TC12</t>
  </si>
  <si>
    <t>Import credit limit validation for bill to party during  Delivery Note issue from delivery documentation  transaction with new system parameter code set for Import AWBs</t>
  </si>
  <si>
    <t>IASCB_19842_32535_TC15</t>
  </si>
  <si>
    <t>mvp_cr_iascb_19842_32535.IASCB_19842_32535_TC15</t>
  </si>
  <si>
    <t>Consignee to be charged for the import incurred charges at Delivery ID generation when consignee is credit customer with less balance [Cash payment] [BTP is same as consignee]</t>
  </si>
  <si>
    <t>IASCB_19842_32535_TC16</t>
  </si>
  <si>
    <t>mvp_cr_iascb_19842_32535.IASCB_19842_32535_TC16</t>
  </si>
  <si>
    <t>Import credit validation for import AWB when consignee is customer with no credit details (cash customer) and BTP is credit customer with no balance[Cash payment]</t>
  </si>
  <si>
    <t>mvp_cr_iascb_31368.IASCB_31368_TC03</t>
  </si>
  <si>
    <t>Auto Block of Shipment based on the Auto block set up with the Transaction as Damage Capture and Parameter as Damage Code</t>
  </si>
  <si>
    <t>mvp_cr_iascb_31368.IASCB_31368_TC01</t>
  </si>
  <si>
    <t>Damage Code verification for Unknown or Other damage category to create Auto Block set up</t>
  </si>
  <si>
    <t>mvp_cr_iascb_31348.IASCB_31348_TC02</t>
  </si>
  <si>
    <t>Verify Irregularity will be stamped against the AWB while Creating Found Cargo Discrepancy</t>
  </si>
  <si>
    <t>mvp_cr_iascb_31348.IASCB_31348_TC03</t>
  </si>
  <si>
    <t>mvp_cr_iascb_31348.IASCB_31348_TC04</t>
  </si>
  <si>
    <t>IASCB_31368_TC05</t>
  </si>
  <si>
    <t>mvp_cr_iascb_31368.IASCB_31368_TC05</t>
  </si>
  <si>
    <t>Verify Auto Block should be created for Damage Discrepancy Shipment which contains multiple Damage Code if any one of the Code is matched with Auto Block Set up Configuration</t>
  </si>
  <si>
    <t>IASCB_31368_TC14</t>
  </si>
  <si>
    <t>mvp_cr_iascb_31368.IASCB_31368_TC14</t>
  </si>
  <si>
    <t>Verify Auto Block Should n't Released for Damage Discrepancy AWB when screening save is marked as Passed twice for Partial Pieces</t>
  </si>
  <si>
    <t>IASCB_31368_TC02</t>
  </si>
  <si>
    <t>mvp_cr_iascb_31368.IASCB_31368_TC02</t>
  </si>
  <si>
    <t>Auto Block Set up verification for Damage Captured discrepancy with Damage code as Others</t>
  </si>
  <si>
    <t>mvp_cr_iascb_31348.IASCB_31348_TC07</t>
  </si>
  <si>
    <t>mvp_cr_iascb_31368.IASCB_31368_TC12</t>
  </si>
  <si>
    <t>Verify Block is getting Release based on the Screening methods with different status for Damage Discrepancy</t>
  </si>
  <si>
    <t>mvp_cr_iascb_31368.IASCB_31368_TC13</t>
  </si>
  <si>
    <t>Verify Auto Block Should be Released for Damage Discrepancy AWB when screening save is marked as Passed twice</t>
  </si>
  <si>
    <t>mvp_cr_iascb_31368.IASCB_31368_TC07</t>
  </si>
  <si>
    <t>Auto Blocked Shipment based on Damage Capture Shouldn't be allowed for Build up transaction</t>
  </si>
  <si>
    <t>mvp_cr_iascb_31368.IASCB_31368_TC08</t>
  </si>
  <si>
    <t>Capture Partial Pieces of AWB as Damage Capture with the Damage Code matched with Auto Block Set up</t>
  </si>
  <si>
    <t>mvp_cr_iascb_31348.IASCB_31348_TC09</t>
  </si>
  <si>
    <t>mvp_cr_iascb_31348.IASCB_31348_TC10</t>
  </si>
  <si>
    <t>IASCB_31368_TC09</t>
  </si>
  <si>
    <t>mvp_cr_iascb_31368.IASCB_31368_TC09</t>
  </si>
  <si>
    <t>Capture Partial Pieces of AWB as Damage Capture for Part Shipment with the Damage Code matched with Auto Block Set up</t>
  </si>
  <si>
    <t>mvp_cr_iascb_31368.IASCB_31368_TC10</t>
  </si>
  <si>
    <t>Capture Damage Discrepancy for Transit Shipment via Truck and Verify Auto Block Should be applied for AWB</t>
  </si>
  <si>
    <t>IASCB_4753_TC10</t>
  </si>
  <si>
    <t>mvp_cr_iascb_4753.IASCB_4753_TC10</t>
  </si>
  <si>
    <t>Verify Print Delivery POD is triggered to Patriach System from iCargo Android device</t>
  </si>
  <si>
    <t>IASCB_4753_TC09</t>
  </si>
  <si>
    <t>mvp_cr_iascb_4753.IASCB_4753_TC09</t>
  </si>
  <si>
    <t xml:space="preserve">Verify Print Delivery Slip is triggered to Patriach System from iCargo web application </t>
  </si>
  <si>
    <t>IASCB_4753_TC11</t>
  </si>
  <si>
    <t>mvp_cr_iascb_4753.IASCB_4753_TC11</t>
  </si>
  <si>
    <t xml:space="preserve">Verify Print Delivery Slip is triggered to Patriach System from iCargo web application for Partial Delivery </t>
  </si>
  <si>
    <t>mvp_cr_iascb_4753_patriarch.IASCB_4753_TC01</t>
  </si>
  <si>
    <t>mvp_cr_iascb_4753_patriarch.IASCB_4753_TC02</t>
  </si>
  <si>
    <t>mvp_cr_iascb_4753_patriarch.IASCB_4753_TC03</t>
  </si>
  <si>
    <t>mvp_cr_iascb_4753_patriarch.IASCB_4753_TC04</t>
  </si>
  <si>
    <t>mvp_cr_iascb_4753_patriarch.IASCB_4753_TC05</t>
  </si>
  <si>
    <t>mvp_cr_iascb_4753_patriarch.IASCB_4753_TC06</t>
  </si>
  <si>
    <t>mvp_cr_iascb_4753_patriarch.IASCB_4753_TC10</t>
  </si>
  <si>
    <t>mvp_cr_iascb_4753_patriarch.IASCB_4753_TC09</t>
  </si>
  <si>
    <t>mvp_cr_iascb_4753_patriarch.IASCB_4753_TC11</t>
  </si>
  <si>
    <t>IASCB_51706_Acceptance_Scanner_TC01</t>
  </si>
  <si>
    <t>mvp_cr_iascb_51706.IASCB_51706_Acceptance_Scanner_TC01</t>
  </si>
  <si>
    <t>IASCB_51707</t>
  </si>
  <si>
    <t>IASCB_51706_Acceptance_Scanner_TC02</t>
  </si>
  <si>
    <t>mvp_cr_iascb_51706.IASCB_51706_Acceptance_Scanner_TC02</t>
  </si>
  <si>
    <t>IASCB_51706_Acceptance_Scanner_TC03</t>
  </si>
  <si>
    <t>mvp_cr_iascb_51706.IASCB_51706_Acceptance_Scanner_TC03</t>
  </si>
  <si>
    <t>IASCB_51706_Acceptance_Scanner_TC04</t>
  </si>
  <si>
    <t>mvp_cr_iascb_51706.IASCB_51706_Acceptance_Scanner_TC04</t>
  </si>
  <si>
    <t>IASCB_51706_Acceptance_Scanner_TC05</t>
  </si>
  <si>
    <t>mvp_cr_iascb_51706.IASCB_51706_Acceptance_Scanner_TC05</t>
  </si>
  <si>
    <t>IASCB_51706_Acceptance_Scanner_TC08</t>
  </si>
  <si>
    <t>mvp_cr_iascb_51706.IASCB_51706_Acceptance_Scanner_TC08</t>
  </si>
  <si>
    <t>9IASCB_51706_Acceptance_Scanner_TC09</t>
  </si>
  <si>
    <t>mvp_cr_iascb_51706.IASCB_51706_Acceptance_Scanner_TC09</t>
  </si>
  <si>
    <t>IASCB_51706_Acceptance_Scanner_TC09</t>
  </si>
  <si>
    <t>IASCB_51706_Breakdown_Scanner_TC01</t>
  </si>
  <si>
    <t>mvp_cr_iascb_51706.IASCB_51706_Breakdown_Scanner_TC01</t>
  </si>
  <si>
    <t>IASCB_51708</t>
  </si>
  <si>
    <t>IASCB_51706_Breakdown_Scanner_TC02</t>
  </si>
  <si>
    <t>mvp_cr_iascb_51706.IASCB_51706_Breakdown_Scanner_TC02</t>
  </si>
  <si>
    <t>IASCB_51706_Breakdown_Scanner_TC03</t>
  </si>
  <si>
    <t>mvp_cr_iascb_51706.IASCB_51706_Breakdown_Scanner_TC03</t>
  </si>
  <si>
    <t>IASCB_51706_Breakdown_Scanner_TC04</t>
  </si>
  <si>
    <t>mvp_cr_iascb_51706.IASCB_51706_Breakdown_Scanner_TC04</t>
  </si>
  <si>
    <t>IASCB_51706_Breakdown_Scanner_TC08</t>
  </si>
  <si>
    <t>mvp_cr_iascb_51706.IASCB_51706_Breakdown_Scanner_TC08</t>
  </si>
  <si>
    <t>ImportAZLocal_651</t>
  </si>
  <si>
    <t>mvp_reg_delivery.ImportAZLocal_651</t>
  </si>
  <si>
    <t>mvp_reg_acceptance.ReturnShipment_695</t>
  </si>
  <si>
    <t>TC001</t>
  </si>
  <si>
    <t>flightmanagement.TC001</t>
  </si>
  <si>
    <t>Verify the user is able to create the Flight Schedules using SSM NEW</t>
  </si>
  <si>
    <t>TC002</t>
  </si>
  <si>
    <t>flightmanagement.TC002</t>
  </si>
  <si>
    <t>Verify the user is able to Cancel the Flight Schedules using SSM CNL</t>
  </si>
  <si>
    <t>TC014</t>
  </si>
  <si>
    <t>flightmanagement.TC014</t>
  </si>
  <si>
    <t>Verify user able to capture ATA via MVT</t>
  </si>
  <si>
    <t>TC006</t>
  </si>
  <si>
    <t>flightmanagement.TC006</t>
  </si>
  <si>
    <t>Verify the user is able to create the Flighs using ASM NEW</t>
  </si>
  <si>
    <t>TC007</t>
  </si>
  <si>
    <t>flightmanagement.TC007</t>
  </si>
  <si>
    <t>Verify the user is able to Cancel the Flight using ASM CNL</t>
  </si>
  <si>
    <t>TC030</t>
  </si>
  <si>
    <t>flightmanagement.TC030</t>
  </si>
  <si>
    <t>Verify the user is able to add new leg HAM-BRU in existing Flight SVO-HAM using SSM</t>
  </si>
  <si>
    <t>TC028</t>
  </si>
  <si>
    <t>flightmanagement.TC028</t>
  </si>
  <si>
    <t>Verify the user is able to add new leg HAM-BRU in existing Flight SVO-HAM using ASM</t>
  </si>
  <si>
    <t>stockmanagement.TC006</t>
  </si>
  <si>
    <t>Allocate stocks to the station stock holder by HQ</t>
  </si>
  <si>
    <t>stockmanagement.TC002</t>
  </si>
  <si>
    <t>Create an agent stockholder for a station under HQ.</t>
  </si>
  <si>
    <t>TC020</t>
  </si>
  <si>
    <t>stockmanagement.TC020</t>
  </si>
  <si>
    <t>Create an agent stock holder for a station under HQ for Doc Type - AWB and Sub Type - M for mail shipments.</t>
  </si>
  <si>
    <t>stockmanagement.TC007</t>
  </si>
  <si>
    <t>Allocating station stocks to an agent stock holder.</t>
  </si>
  <si>
    <t>TC023</t>
  </si>
  <si>
    <t>stockmanagement.TC023</t>
  </si>
  <si>
    <t>Allocating Mail AWB stocks to the agent by station</t>
  </si>
  <si>
    <t>TC016</t>
  </si>
  <si>
    <t>stockmanagement.TC016</t>
  </si>
  <si>
    <t>Processing FWB message with AWB number not from agent stock</t>
  </si>
  <si>
    <t>TC015</t>
  </si>
  <si>
    <t>stockmanagement.TC015</t>
  </si>
  <si>
    <t>Processing FWB message with AWB number from agent stock</t>
  </si>
  <si>
    <t>Precondition</t>
  </si>
  <si>
    <t>capacitymanagement.Precondition</t>
  </si>
  <si>
    <t>capacitymanagement.TC028</t>
  </si>
  <si>
    <t>Adhoc flight creation via ASM and capacity consumptions</t>
  </si>
  <si>
    <t>capacitymanagement.TC030</t>
  </si>
  <si>
    <t>Verify the user is able to Cancel the Flight Schedules using SSM and verify the capacity consumptions</t>
  </si>
  <si>
    <t>TC029</t>
  </si>
  <si>
    <t>capacitymanagement.TC029</t>
  </si>
  <si>
    <t>Verify the user is able to create the Flight Schedules using SSM and verify capacity consumptions</t>
  </si>
  <si>
    <t>capacitymanagement.TC007</t>
  </si>
  <si>
    <t>Verify the capacity consumption after cancelling existing booking</t>
  </si>
  <si>
    <t>capacitymanagement.TC015</t>
  </si>
  <si>
    <t>Action to be taken on overbooked flight</t>
  </si>
  <si>
    <t>TC027</t>
  </si>
  <si>
    <t>capacitymanagement.TC027</t>
  </si>
  <si>
    <t>Disruption management process when ASM Cancel is processed.</t>
  </si>
  <si>
    <t>importtocra.Precondition</t>
  </si>
  <si>
    <t>Create fresh stock for the agent</t>
  </si>
  <si>
    <t>importtocra.TC001</t>
  </si>
  <si>
    <t>Airway bill execution is considered as 1st trigger point of sending the AWB to the CRA.</t>
  </si>
  <si>
    <t>importtocra.TC002</t>
  </si>
  <si>
    <t>Verify that flight finalization is the 2nd trigger point of sending AWB details to CRA.</t>
  </si>
  <si>
    <t>TC011</t>
  </si>
  <si>
    <t>importtocra.TC011</t>
  </si>
  <si>
    <t xml:space="preserve">Checking the discrepancy Execution Date is later than First Flight date </t>
  </si>
  <si>
    <t>TC012</t>
  </si>
  <si>
    <t>importtocra.TC012</t>
  </si>
  <si>
    <t>Checking the discrepancy flight number is invalid.</t>
  </si>
  <si>
    <t>TC005</t>
  </si>
  <si>
    <t>importtocra.TC005</t>
  </si>
  <si>
    <t>Verify the discrepancies in other charge</t>
  </si>
  <si>
    <t>TC021</t>
  </si>
  <si>
    <t>importtocra.TC021</t>
  </si>
  <si>
    <t xml:space="preserve">Verifying the High/Low value of the AWB </t>
  </si>
  <si>
    <t>bookingandreservation.Precondition</t>
  </si>
  <si>
    <t>TC003</t>
  </si>
  <si>
    <t>bookingandreservation.TC003</t>
  </si>
  <si>
    <t>Booking creation with loose and ULD shipment combination</t>
  </si>
  <si>
    <t>bookingandreservation.TC007</t>
  </si>
  <si>
    <t>Request for AWB Space Allocation with alternative flight not acceptable using FFR</t>
  </si>
  <si>
    <t>TC008</t>
  </si>
  <si>
    <t>bookingandreservation.TC008</t>
  </si>
  <si>
    <t>Request for AWB Space Allocation with alternative flight acceptable using FFR</t>
  </si>
  <si>
    <t>TC013</t>
  </si>
  <si>
    <t>bookingandreservation.TC013</t>
  </si>
  <si>
    <t>Capture booking with an Station allotment.</t>
  </si>
  <si>
    <t>bookingandreservation.TC014</t>
  </si>
  <si>
    <t>Capture booking with an Global customer allotment.</t>
  </si>
  <si>
    <t>bookingandreservation.TC015</t>
  </si>
  <si>
    <t>Capture Booking with DGR information.</t>
  </si>
  <si>
    <t>TC044</t>
  </si>
  <si>
    <t>bookingandreservation.TC044</t>
  </si>
  <si>
    <t>Verify Booking Creation by splitting the shipment on to two Flights.</t>
  </si>
  <si>
    <t>TC052</t>
  </si>
  <si>
    <t>bookingandreservation.TC052</t>
  </si>
  <si>
    <t>Capture a Booking on Truck flight.</t>
  </si>
  <si>
    <t>TC055</t>
  </si>
  <si>
    <t>bookingandreservation.TC055</t>
  </si>
  <si>
    <t>Capture a booking with Multiple the Commodity code.</t>
  </si>
  <si>
    <t>TC042</t>
  </si>
  <si>
    <t>bookingandreservation.TC042</t>
  </si>
  <si>
    <t>Capture a booking by selecting the Allotment manually when there are multiple Allotments(Station and Customer) available.</t>
  </si>
  <si>
    <t>TC043</t>
  </si>
  <si>
    <t>bookingandreservation.TC043</t>
  </si>
  <si>
    <t>Capture a booking using Multiple Allotments  for multiple flights</t>
  </si>
  <si>
    <t>bookingandreservation.TC020</t>
  </si>
  <si>
    <t xml:space="preserve">Booking Creation with charter Flight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</si>
</sst>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2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</font>
    <font>
      <sz val="11"/>
      <color indexed="17"/>
      <name val="Arial"/>
    </font>
    <font>
      <sz val="11"/>
      <color indexed="1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2" borderId="2" xfId="0" applyNumberFormat="1" applyFill="1" applyBorder="1"/>
    <xf numFmtId="0" fontId="0" fillId="0" borderId="3" xfId="0" applyNumberFormat="1" applyBorder="1"/>
    <xf numFmtId="0" fontId="0" fillId="3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3" xfId="0" applyNumberFormat="1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3" fillId="0" borderId="0" xfId="0" applyFont="1"/>
    <xf numFmtId="0" fontId="0" fillId="2" borderId="3" xfId="0" applyNumberFormat="1" applyFill="1" applyBorder="1"/>
    <xf numFmtId="0" fontId="0" fillId="0" borderId="0" xfId="0"/>
    <xf numFmtId="0" fontId="4" fillId="0" borderId="0" xfId="0" applyFont="1"/>
    <xf numFmtId="0" fontId="0" fillId="2" borderId="1" xfId="0" applyNumberFormat="1" applyFill="1" applyBorder="1"/>
    <xf numFmtId="0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0" fillId="0" borderId="4" xfId="0" applyFill="1" applyBorder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3" borderId="1" xfId="0" applyFill="1" applyBorder="1" applyAlignment="1">
      <alignment wrapText="1"/>
    </xf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0" fillId="3" borderId="4" xfId="0" applyFill="1" applyBorder="1"/>
    <xf numFmtId="0" fontId="3" fillId="0" borderId="0" xfId="0" applyFont="1" applyFill="1" applyBorder="1"/>
    <xf numFmtId="0" fontId="53" fillId="0" borderId="0" xfId="0" applyFont="1"/>
    <xf numFmtId="0" fontId="54" fillId="0" borderId="0" xfId="0" applyFont="1"/>
    <xf numFmtId="0" fontId="0" fillId="3" borderId="0" xfId="0" applyFill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0" fillId="0" borderId="1" xfId="0" applyNumberFormat="1" applyFill="1" applyBorder="1"/>
    <xf numFmtId="0" fontId="0" fillId="0" borderId="0" xfId="0" applyFill="1"/>
    <xf numFmtId="0" fontId="3" fillId="0" borderId="0" xfId="0" applyFont="1" applyFill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3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XFD1048576"/>
    </sheetView>
  </sheetViews>
  <sheetFormatPr defaultRowHeight="14.4" x14ac:dyDescent="0.3"/>
  <cols>
    <col min="2" max="2" width="32.21875" customWidth="1" collapsed="1"/>
    <col min="7" max="7" width="53.77734375" bestFit="1" customWidth="1" collapsed="1"/>
    <col min="8" max="8" width="27.77734375" customWidth="1" collapsed="1"/>
  </cols>
  <sheetData>
    <row r="1" spans="1:12" s="2" customFormat="1" x14ac:dyDescent="0.3">
      <c r="A1" s="11" t="s">
        <v>6</v>
      </c>
      <c r="B1" s="11" t="s">
        <v>13</v>
      </c>
      <c r="C1" s="11" t="s">
        <v>1</v>
      </c>
      <c r="D1" s="11" t="s">
        <v>5</v>
      </c>
      <c r="E1" s="11" t="s">
        <v>0</v>
      </c>
      <c r="F1" s="11" t="s">
        <v>2</v>
      </c>
      <c r="G1" s="11" t="s">
        <v>3</v>
      </c>
      <c r="H1" s="11" t="s">
        <v>4</v>
      </c>
      <c r="I1" s="3" t="s">
        <v>8</v>
      </c>
      <c r="J1" s="11" t="s">
        <v>7</v>
      </c>
      <c r="K1" s="11" t="s">
        <v>9</v>
      </c>
      <c r="L1" s="4" t="s">
        <v>10</v>
      </c>
    </row>
    <row r="2" spans="1:12" s="1" customFormat="1" x14ac:dyDescent="0.3">
      <c r="A2" s="14" t="s">
        <v>18</v>
      </c>
      <c r="B2" s="13" t="s">
        <v>19</v>
      </c>
      <c r="C2" s="14" t="s">
        <v>20</v>
      </c>
      <c r="D2" s="14" t="s">
        <v>16</v>
      </c>
      <c r="E2" s="14" t="s">
        <v>17</v>
      </c>
      <c r="F2" s="12"/>
      <c r="G2" s="14" t="s">
        <v>21</v>
      </c>
      <c r="H2" s="12" t="s">
        <v>22</v>
      </c>
      <c r="I2" s="10" t="s">
        <v>11</v>
      </c>
      <c r="J2" s="12"/>
      <c r="K2" s="12"/>
      <c r="L2" s="12" t="s">
        <v>14</v>
      </c>
    </row>
    <row r="3" spans="1:12" s="1" customFormat="1" x14ac:dyDescent="0.3">
      <c r="A3" s="14" t="s">
        <v>23</v>
      </c>
      <c r="B3" s="13" t="s">
        <v>24</v>
      </c>
      <c r="C3" s="14" t="s">
        <v>23</v>
      </c>
      <c r="D3" s="14" t="s">
        <v>16</v>
      </c>
      <c r="E3" s="14" t="s">
        <v>17</v>
      </c>
      <c r="F3" s="12"/>
      <c r="G3" s="14" t="s">
        <v>31</v>
      </c>
      <c r="H3" s="12" t="str">
        <f>IF((D3="Yes"),"capacity_calculation","Not Running")</f>
        <v>Not Running</v>
      </c>
      <c r="I3" s="9" t="s">
        <v>12</v>
      </c>
      <c r="J3" s="12"/>
      <c r="K3" s="12"/>
      <c r="L3" s="12" t="s">
        <v>14</v>
      </c>
    </row>
    <row r="4" spans="1:12" s="1" customFormat="1" x14ac:dyDescent="0.3">
      <c r="A4" s="5" t="s">
        <v>25</v>
      </c>
      <c r="B4" s="7" t="s">
        <v>26</v>
      </c>
      <c r="C4" s="5" t="s">
        <v>25</v>
      </c>
      <c r="D4" s="14" t="s">
        <v>16</v>
      </c>
      <c r="E4" s="5" t="s">
        <v>17</v>
      </c>
      <c r="F4" s="6"/>
      <c r="G4" s="5" t="s">
        <v>32</v>
      </c>
      <c r="H4" s="12" t="str">
        <f t="shared" ref="H4:H13" si="0">IF((D4="Yes"),"capacity_calculation","Not Running")</f>
        <v>Not Running</v>
      </c>
      <c r="I4" s="9" t="s">
        <v>12</v>
      </c>
      <c r="J4" s="6"/>
      <c r="K4" s="6"/>
      <c r="L4" s="6" t="s">
        <v>14</v>
      </c>
    </row>
    <row r="5" spans="1:12" s="8" customFormat="1" x14ac:dyDescent="0.3">
      <c r="A5" s="14" t="s">
        <v>27</v>
      </c>
      <c r="B5" s="13" t="s">
        <v>29</v>
      </c>
      <c r="C5" s="14" t="s">
        <v>27</v>
      </c>
      <c r="D5" s="14" t="s">
        <v>16</v>
      </c>
      <c r="E5" s="14" t="s">
        <v>17</v>
      </c>
      <c r="F5" s="12"/>
      <c r="G5" s="14" t="s">
        <v>33</v>
      </c>
      <c r="H5" s="12" t="str">
        <f t="shared" si="0"/>
        <v>Not Running</v>
      </c>
      <c r="I5" s="9" t="s">
        <v>12</v>
      </c>
      <c r="J5" s="12"/>
      <c r="K5" s="12"/>
      <c r="L5" s="12" t="s">
        <v>14</v>
      </c>
    </row>
    <row r="6" spans="1:12" s="8" customFormat="1" x14ac:dyDescent="0.3">
      <c r="A6" s="14" t="s">
        <v>28</v>
      </c>
      <c r="B6" s="13" t="s">
        <v>30</v>
      </c>
      <c r="C6" s="14" t="s">
        <v>28</v>
      </c>
      <c r="D6" s="14" t="s">
        <v>16</v>
      </c>
      <c r="E6" s="14" t="s">
        <v>17</v>
      </c>
      <c r="F6" s="12"/>
      <c r="G6" s="14" t="s">
        <v>34</v>
      </c>
      <c r="H6" s="12" t="str">
        <f t="shared" si="0"/>
        <v>Not Running</v>
      </c>
      <c r="I6" s="9" t="s">
        <v>12</v>
      </c>
      <c r="J6" s="12"/>
      <c r="K6" s="12"/>
      <c r="L6" s="12" t="s">
        <v>14</v>
      </c>
    </row>
    <row r="7" spans="1:12" s="8" customFormat="1" x14ac:dyDescent="0.3">
      <c r="A7" s="14" t="s">
        <v>35</v>
      </c>
      <c r="B7" s="13" t="s">
        <v>36</v>
      </c>
      <c r="C7" s="14" t="s">
        <v>35</v>
      </c>
      <c r="D7" s="14" t="s">
        <v>16</v>
      </c>
      <c r="E7" s="14" t="s">
        <v>17</v>
      </c>
      <c r="F7" s="12"/>
      <c r="G7" s="14" t="s">
        <v>37</v>
      </c>
      <c r="H7" s="12" t="str">
        <f t="shared" si="0"/>
        <v>Not Running</v>
      </c>
      <c r="I7" s="9" t="s">
        <v>12</v>
      </c>
      <c r="J7" s="12"/>
      <c r="K7" s="12"/>
      <c r="L7" s="12" t="s">
        <v>14</v>
      </c>
    </row>
    <row r="8" spans="1:12" s="8" customFormat="1" x14ac:dyDescent="0.3">
      <c r="A8" s="14" t="s">
        <v>38</v>
      </c>
      <c r="B8" s="13" t="s">
        <v>39</v>
      </c>
      <c r="C8" s="14" t="s">
        <v>38</v>
      </c>
      <c r="D8" s="14" t="s">
        <v>16</v>
      </c>
      <c r="E8" s="14" t="s">
        <v>17</v>
      </c>
      <c r="F8" s="12"/>
      <c r="G8" s="14" t="s">
        <v>40</v>
      </c>
      <c r="H8" s="12" t="str">
        <f t="shared" si="0"/>
        <v>Not Running</v>
      </c>
      <c r="I8" s="9" t="s">
        <v>12</v>
      </c>
      <c r="J8" s="12"/>
      <c r="K8" s="12"/>
      <c r="L8" s="12" t="s">
        <v>14</v>
      </c>
    </row>
    <row r="9" spans="1:12" s="8" customFormat="1" x14ac:dyDescent="0.3">
      <c r="A9" s="14" t="s">
        <v>41</v>
      </c>
      <c r="B9" s="13" t="s">
        <v>42</v>
      </c>
      <c r="C9" s="14" t="s">
        <v>41</v>
      </c>
      <c r="D9" s="14" t="s">
        <v>16</v>
      </c>
      <c r="E9" s="14" t="s">
        <v>17</v>
      </c>
      <c r="F9" s="12"/>
      <c r="G9" s="14" t="s">
        <v>43</v>
      </c>
      <c r="H9" s="12" t="str">
        <f t="shared" si="0"/>
        <v>Not Running</v>
      </c>
      <c r="I9" s="9" t="s">
        <v>12</v>
      </c>
      <c r="J9" s="12"/>
      <c r="K9" s="12"/>
      <c r="L9" s="12" t="s">
        <v>14</v>
      </c>
    </row>
    <row r="10" spans="1:12" s="8" customFormat="1" x14ac:dyDescent="0.3">
      <c r="A10" s="14" t="s">
        <v>44</v>
      </c>
      <c r="B10" s="13" t="s">
        <v>45</v>
      </c>
      <c r="C10" s="14" t="s">
        <v>44</v>
      </c>
      <c r="D10" s="14" t="s">
        <v>16</v>
      </c>
      <c r="E10" s="14" t="s">
        <v>17</v>
      </c>
      <c r="F10" s="12"/>
      <c r="G10" s="14" t="s">
        <v>46</v>
      </c>
      <c r="H10" s="12" t="str">
        <f t="shared" si="0"/>
        <v>Not Running</v>
      </c>
      <c r="I10" s="10" t="s">
        <v>11</v>
      </c>
      <c r="J10" s="12"/>
      <c r="K10" s="12"/>
      <c r="L10" s="12" t="s">
        <v>14</v>
      </c>
    </row>
    <row r="11" spans="1:12" s="8" customFormat="1" x14ac:dyDescent="0.3">
      <c r="A11" s="14" t="s">
        <v>47</v>
      </c>
      <c r="B11" s="13" t="s">
        <v>48</v>
      </c>
      <c r="C11" s="14" t="s">
        <v>47</v>
      </c>
      <c r="D11" s="14" t="s">
        <v>16</v>
      </c>
      <c r="E11" s="14" t="s">
        <v>17</v>
      </c>
      <c r="F11" s="12"/>
      <c r="G11" s="14" t="s">
        <v>49</v>
      </c>
      <c r="H11" s="12" t="str">
        <f t="shared" si="0"/>
        <v>Not Running</v>
      </c>
      <c r="I11" s="9" t="s">
        <v>12</v>
      </c>
      <c r="J11" s="12"/>
      <c r="K11" s="12"/>
      <c r="L11" s="12" t="s">
        <v>14</v>
      </c>
    </row>
    <row r="12" spans="1:12" s="8" customFormat="1" x14ac:dyDescent="0.3">
      <c r="A12" s="14" t="s">
        <v>50</v>
      </c>
      <c r="B12" s="13" t="s">
        <v>51</v>
      </c>
      <c r="C12" s="14" t="s">
        <v>50</v>
      </c>
      <c r="D12" s="14" t="s">
        <v>15</v>
      </c>
      <c r="E12" s="14" t="s">
        <v>17</v>
      </c>
      <c r="F12" s="12"/>
      <c r="G12" s="14" t="s">
        <v>52</v>
      </c>
      <c r="H12" s="12" t="str">
        <f t="shared" si="0"/>
        <v>capacity_calculation</v>
      </c>
      <c r="I12" s="9" t="s">
        <v>12</v>
      </c>
      <c r="J12" s="12"/>
      <c r="K12" s="12"/>
      <c r="L12" s="12" t="s">
        <v>14</v>
      </c>
    </row>
    <row r="13" spans="1:12" s="8" customFormat="1" x14ac:dyDescent="0.3">
      <c r="A13" s="14" t="s">
        <v>53</v>
      </c>
      <c r="B13" s="13" t="s">
        <v>54</v>
      </c>
      <c r="C13" s="14" t="s">
        <v>53</v>
      </c>
      <c r="D13" s="14" t="s">
        <v>16</v>
      </c>
      <c r="E13" s="14" t="s">
        <v>17</v>
      </c>
      <c r="F13" s="12"/>
      <c r="G13" s="14" t="s">
        <v>55</v>
      </c>
      <c r="H13" s="12" t="str">
        <f t="shared" si="0"/>
        <v>Not Running</v>
      </c>
      <c r="I13" s="9" t="s">
        <v>12</v>
      </c>
      <c r="J13" s="12"/>
      <c r="K13" s="12"/>
      <c r="L13" s="1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19" activeCellId="1" sqref="E20 G19"/>
    </sheetView>
  </sheetViews>
  <sheetFormatPr defaultColWidth="8.77734375" defaultRowHeight="14.4" x14ac:dyDescent="0.3"/>
  <cols>
    <col min="1" max="1" width="26.44140625" style="20" customWidth="1" collapsed="1"/>
    <col min="2" max="2" width="40.33203125" style="20" customWidth="1" collapsed="1"/>
    <col min="3" max="3" width="16" style="20" customWidth="1" collapsed="1"/>
    <col min="4" max="6" width="8.77734375" style="20" collapsed="1"/>
    <col min="7" max="7" width="62.88671875" style="20" customWidth="1" collapsed="1"/>
    <col min="8" max="8" width="22.77734375" style="20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1121</v>
      </c>
      <c r="B3" s="16" t="s">
        <v>1155</v>
      </c>
      <c r="C3" s="17" t="s">
        <v>1121</v>
      </c>
      <c r="D3" s="17" t="s">
        <v>16</v>
      </c>
      <c r="E3" s="17" t="s">
        <v>17</v>
      </c>
      <c r="F3" s="15"/>
      <c r="G3" s="17" t="s">
        <v>1138</v>
      </c>
      <c r="H3" s="15" t="str">
        <f>IF((D3="Yes"),"bookingandreservation","Not Running")</f>
        <v>Not Running</v>
      </c>
      <c r="I3" s="18" t="s">
        <v>11</v>
      </c>
      <c r="J3" s="15"/>
      <c r="K3" s="15"/>
      <c r="L3" s="15" t="s">
        <v>14</v>
      </c>
    </row>
    <row r="4" spans="1:12" x14ac:dyDescent="0.3">
      <c r="A4" s="17" t="s">
        <v>1156</v>
      </c>
      <c r="B4" s="16" t="s">
        <v>1157</v>
      </c>
      <c r="C4" s="17" t="s">
        <v>1156</v>
      </c>
      <c r="D4" s="17" t="s">
        <v>15</v>
      </c>
      <c r="E4" s="17" t="s">
        <v>17</v>
      </c>
      <c r="F4" s="15"/>
      <c r="G4" s="17" t="s">
        <v>1158</v>
      </c>
      <c r="H4" s="15" t="str">
        <f>IF((D4="Yes"),"bookingandreservation","Not Running")</f>
        <v>bookingandreservation</v>
      </c>
      <c r="I4" s="9" t="s">
        <v>12</v>
      </c>
      <c r="J4" s="15"/>
      <c r="K4" s="15"/>
      <c r="L4" s="15" t="s">
        <v>14</v>
      </c>
    </row>
    <row r="5" spans="1:12" x14ac:dyDescent="0.3">
      <c r="A5" s="17" t="s">
        <v>1094</v>
      </c>
      <c r="B5" s="16" t="s">
        <v>1159</v>
      </c>
      <c r="C5" s="17" t="s">
        <v>1094</v>
      </c>
      <c r="D5" s="17" t="s">
        <v>16</v>
      </c>
      <c r="E5" s="17" t="s">
        <v>17</v>
      </c>
      <c r="F5" s="15"/>
      <c r="G5" s="17" t="s">
        <v>1160</v>
      </c>
      <c r="H5" s="15" t="str">
        <f>IF((D5="Yes"),"bookingandreservation","Not Running")</f>
        <v>Not Running</v>
      </c>
      <c r="I5" s="18" t="s">
        <v>11</v>
      </c>
      <c r="J5" s="15"/>
      <c r="K5" s="15"/>
      <c r="L5" s="15" t="s">
        <v>14</v>
      </c>
    </row>
    <row r="6" spans="1:12" x14ac:dyDescent="0.3">
      <c r="A6" s="17" t="s">
        <v>1161</v>
      </c>
      <c r="B6" s="16" t="s">
        <v>1162</v>
      </c>
      <c r="C6" s="17" t="s">
        <v>1161</v>
      </c>
      <c r="D6" s="17" t="s">
        <v>16</v>
      </c>
      <c r="E6" s="17" t="s">
        <v>17</v>
      </c>
      <c r="F6" s="15"/>
      <c r="G6" s="17" t="s">
        <v>1163</v>
      </c>
      <c r="H6" s="15" t="str">
        <f>IF((D6="Yes"),"bookingandreservation","Not Running")</f>
        <v>Not Running</v>
      </c>
      <c r="I6" s="18" t="s">
        <v>11</v>
      </c>
      <c r="J6" s="15"/>
      <c r="K6" s="15"/>
      <c r="L6" s="15" t="s">
        <v>14</v>
      </c>
    </row>
    <row r="7" spans="1:12" x14ac:dyDescent="0.3">
      <c r="A7" s="17" t="s">
        <v>1164</v>
      </c>
      <c r="B7" s="16" t="s">
        <v>1165</v>
      </c>
      <c r="C7" s="17" t="s">
        <v>1164</v>
      </c>
      <c r="D7" s="17" t="s">
        <v>16</v>
      </c>
      <c r="E7" s="17" t="s">
        <v>17</v>
      </c>
      <c r="F7" s="15"/>
      <c r="G7" s="17" t="s">
        <v>1166</v>
      </c>
      <c r="H7" s="15" t="str">
        <f t="shared" ref="H7:H8" si="0">IF((D7="Yes"),"bookingandreservation","Not Running")</f>
        <v>Not Running</v>
      </c>
      <c r="I7" s="18" t="s">
        <v>11</v>
      </c>
      <c r="J7" s="15"/>
      <c r="K7" s="15"/>
      <c r="L7" s="15" t="s">
        <v>14</v>
      </c>
    </row>
    <row r="8" spans="1:12" x14ac:dyDescent="0.3">
      <c r="A8" s="17" t="s">
        <v>1088</v>
      </c>
      <c r="B8" s="16" t="s">
        <v>1167</v>
      </c>
      <c r="C8" s="17" t="s">
        <v>1088</v>
      </c>
      <c r="D8" s="17" t="s">
        <v>16</v>
      </c>
      <c r="E8" s="17" t="s">
        <v>17</v>
      </c>
      <c r="F8" s="15"/>
      <c r="G8" s="17" t="s">
        <v>1168</v>
      </c>
      <c r="H8" s="15" t="str">
        <f t="shared" si="0"/>
        <v>Not Running</v>
      </c>
      <c r="I8" s="18" t="s">
        <v>11</v>
      </c>
      <c r="J8" s="15"/>
      <c r="K8" s="15"/>
      <c r="L8" s="15" t="s">
        <v>14</v>
      </c>
    </row>
    <row r="9" spans="1:12" x14ac:dyDescent="0.3">
      <c r="A9" s="17" t="s">
        <v>1118</v>
      </c>
      <c r="B9" s="16" t="s">
        <v>1169</v>
      </c>
      <c r="C9" s="17" t="s">
        <v>1118</v>
      </c>
      <c r="D9" s="17" t="s">
        <v>16</v>
      </c>
      <c r="E9" s="17" t="s">
        <v>17</v>
      </c>
      <c r="F9" s="15"/>
      <c r="G9" s="17" t="s">
        <v>1170</v>
      </c>
      <c r="H9" s="15" t="str">
        <f>IF((D9="Yes"),"bookingandreservation","Not Running")</f>
        <v>Not Running</v>
      </c>
      <c r="I9" s="18" t="s">
        <v>11</v>
      </c>
      <c r="J9" s="15"/>
      <c r="K9" s="15"/>
      <c r="L9" s="15" t="s">
        <v>14</v>
      </c>
    </row>
    <row r="10" spans="1:12" x14ac:dyDescent="0.3">
      <c r="A10" s="17" t="s">
        <v>1171</v>
      </c>
      <c r="B10" s="16" t="s">
        <v>1172</v>
      </c>
      <c r="C10" s="17" t="s">
        <v>1171</v>
      </c>
      <c r="D10" s="17" t="s">
        <v>16</v>
      </c>
      <c r="E10" s="17" t="s">
        <v>17</v>
      </c>
      <c r="F10" s="15"/>
      <c r="G10" s="17" t="s">
        <v>1173</v>
      </c>
      <c r="H10" s="15" t="str">
        <f>IF((D10="Yes"),"bookingandreservation","Not Running")</f>
        <v>Not Running</v>
      </c>
      <c r="I10" s="18" t="s">
        <v>11</v>
      </c>
      <c r="J10" s="15"/>
      <c r="K10" s="15"/>
      <c r="L10" s="15" t="s">
        <v>14</v>
      </c>
    </row>
    <row r="11" spans="1:12" x14ac:dyDescent="0.3">
      <c r="A11" s="17" t="s">
        <v>1174</v>
      </c>
      <c r="B11" s="16" t="s">
        <v>1175</v>
      </c>
      <c r="C11" s="17" t="s">
        <v>1174</v>
      </c>
      <c r="D11" s="17" t="s">
        <v>16</v>
      </c>
      <c r="E11" s="17" t="s">
        <v>17</v>
      </c>
      <c r="F11" s="15"/>
      <c r="G11" s="17" t="s">
        <v>1176</v>
      </c>
      <c r="H11" s="15" t="str">
        <f>IF((D11="Yes"),"bookingandreservation","Not Running")</f>
        <v>Not Running</v>
      </c>
      <c r="I11" s="18" t="s">
        <v>11</v>
      </c>
      <c r="J11" s="15"/>
      <c r="K11" s="15"/>
      <c r="L11" s="15" t="s">
        <v>14</v>
      </c>
    </row>
    <row r="12" spans="1:12" x14ac:dyDescent="0.3">
      <c r="A12" s="17" t="s">
        <v>1177</v>
      </c>
      <c r="B12" s="16" t="s">
        <v>1178</v>
      </c>
      <c r="C12" s="17" t="s">
        <v>1177</v>
      </c>
      <c r="D12" s="17" t="s">
        <v>16</v>
      </c>
      <c r="E12" s="17" t="s">
        <v>17</v>
      </c>
      <c r="F12" s="15"/>
      <c r="G12" s="17" t="s">
        <v>1179</v>
      </c>
      <c r="H12" s="15" t="str">
        <f>IF((D12="Yes"),"bookingandreservation","Not Running")</f>
        <v>Not Running</v>
      </c>
      <c r="I12" s="18" t="s">
        <v>11</v>
      </c>
      <c r="J12" s="15"/>
      <c r="K12" s="15"/>
      <c r="L12" s="15" t="s">
        <v>14</v>
      </c>
    </row>
    <row r="13" spans="1:12" x14ac:dyDescent="0.3">
      <c r="A13" s="17" t="s">
        <v>1180</v>
      </c>
      <c r="B13" s="16" t="s">
        <v>1181</v>
      </c>
      <c r="C13" s="17" t="s">
        <v>1180</v>
      </c>
      <c r="D13" s="17" t="s">
        <v>16</v>
      </c>
      <c r="E13" s="17" t="s">
        <v>17</v>
      </c>
      <c r="F13" s="15"/>
      <c r="G13" s="17" t="s">
        <v>1182</v>
      </c>
      <c r="H13" s="15" t="str">
        <f t="shared" ref="H13:H15" si="1">IF((D13="Yes"),"bookingandreservation","Not Running")</f>
        <v>Not Running</v>
      </c>
      <c r="I13" s="18" t="s">
        <v>11</v>
      </c>
      <c r="J13" s="15"/>
      <c r="K13" s="15"/>
      <c r="L13" s="15" t="s">
        <v>14</v>
      </c>
    </row>
    <row r="14" spans="1:12" x14ac:dyDescent="0.3">
      <c r="A14" s="17" t="s">
        <v>1183</v>
      </c>
      <c r="B14" s="16" t="s">
        <v>1184</v>
      </c>
      <c r="C14" s="17" t="s">
        <v>1183</v>
      </c>
      <c r="D14" s="17" t="s">
        <v>16</v>
      </c>
      <c r="E14" s="17" t="s">
        <v>17</v>
      </c>
      <c r="F14" s="15"/>
      <c r="G14" s="17" t="s">
        <v>1185</v>
      </c>
      <c r="H14" s="15" t="str">
        <f t="shared" si="1"/>
        <v>Not Running</v>
      </c>
      <c r="I14" s="18" t="s">
        <v>11</v>
      </c>
      <c r="J14" s="15"/>
      <c r="K14" s="15"/>
      <c r="L14" s="15" t="s">
        <v>14</v>
      </c>
    </row>
    <row r="15" spans="1:12" x14ac:dyDescent="0.3">
      <c r="A15" s="17" t="s">
        <v>1107</v>
      </c>
      <c r="B15" s="16" t="s">
        <v>1186</v>
      </c>
      <c r="C15" s="17" t="s">
        <v>1107</v>
      </c>
      <c r="D15" s="17" t="s">
        <v>15</v>
      </c>
      <c r="E15" s="17" t="s">
        <v>17</v>
      </c>
      <c r="F15" s="15"/>
      <c r="G15" s="17" t="s">
        <v>1187</v>
      </c>
      <c r="H15" s="15" t="str">
        <f t="shared" si="1"/>
        <v>bookingandreservation</v>
      </c>
      <c r="I15" s="18" t="s">
        <v>12</v>
      </c>
      <c r="J15" s="15"/>
      <c r="K15" s="15"/>
      <c r="L15" s="15" t="s">
        <v>14</v>
      </c>
    </row>
  </sheetData>
  <conditionalFormatting sqref="A1:A2 A4:A6">
    <cfRule type="duplicateValues" dxfId="341" priority="6"/>
  </conditionalFormatting>
  <conditionalFormatting sqref="A7:A9">
    <cfRule type="duplicateValues" dxfId="340" priority="5"/>
  </conditionalFormatting>
  <conditionalFormatting sqref="A10:A12">
    <cfRule type="duplicateValues" dxfId="339" priority="4"/>
  </conditionalFormatting>
  <conditionalFormatting sqref="A3">
    <cfRule type="duplicateValues" dxfId="338" priority="3"/>
  </conditionalFormatting>
  <conditionalFormatting sqref="A13:A14">
    <cfRule type="duplicateValues" dxfId="337" priority="2"/>
  </conditionalFormatting>
  <conditionalFormatting sqref="A15">
    <cfRule type="duplicateValues" dxfId="33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52" workbookViewId="0">
      <selection activeCell="C59" sqref="C59"/>
    </sheetView>
  </sheetViews>
  <sheetFormatPr defaultColWidth="8.77734375" defaultRowHeight="14.4" x14ac:dyDescent="0.3"/>
  <cols>
    <col min="1" max="1" width="22.77734375" style="20" customWidth="1" collapsed="1"/>
    <col min="2" max="2" width="39" style="20" customWidth="1" collapsed="1"/>
    <col min="3" max="3" width="20.21875" style="20" customWidth="1" collapsed="1"/>
    <col min="4" max="6" width="8.77734375" style="20" collapsed="1"/>
    <col min="7" max="7" width="21.5546875" style="20" customWidth="1" collapsed="1"/>
    <col min="8" max="8" width="20.44140625" style="20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152</v>
      </c>
      <c r="B3" s="16" t="s">
        <v>161</v>
      </c>
      <c r="C3" s="17" t="s">
        <v>152</v>
      </c>
      <c r="D3" s="17" t="s">
        <v>16</v>
      </c>
      <c r="E3" s="17" t="s">
        <v>17</v>
      </c>
      <c r="F3" s="15"/>
      <c r="G3" s="17" t="s">
        <v>163</v>
      </c>
      <c r="H3" s="15" t="str">
        <f t="shared" ref="H3:H58" si="0">IF((D3="Yes"),"androidhht","Not Running")</f>
        <v>Not Running</v>
      </c>
      <c r="I3" s="9" t="s">
        <v>12</v>
      </c>
      <c r="J3" s="15"/>
      <c r="K3" s="15"/>
      <c r="L3" s="15" t="s">
        <v>14</v>
      </c>
    </row>
    <row r="4" spans="1:12" x14ac:dyDescent="0.3">
      <c r="A4" s="17" t="s">
        <v>153</v>
      </c>
      <c r="B4" s="16" t="s">
        <v>162</v>
      </c>
      <c r="C4" s="17" t="s">
        <v>153</v>
      </c>
      <c r="D4" s="17" t="s">
        <v>16</v>
      </c>
      <c r="E4" s="17" t="s">
        <v>17</v>
      </c>
      <c r="F4" s="15"/>
      <c r="G4" s="17" t="s">
        <v>163</v>
      </c>
      <c r="H4" s="15" t="str">
        <f t="shared" si="0"/>
        <v>Not Running</v>
      </c>
      <c r="I4" s="54" t="s">
        <v>12</v>
      </c>
      <c r="J4" s="15"/>
      <c r="K4" s="15"/>
      <c r="L4" s="15" t="s">
        <v>14</v>
      </c>
    </row>
    <row r="5" spans="1:12" x14ac:dyDescent="0.3">
      <c r="A5" s="17" t="s">
        <v>164</v>
      </c>
      <c r="B5" s="16" t="s">
        <v>165</v>
      </c>
      <c r="C5" s="17" t="s">
        <v>164</v>
      </c>
      <c r="D5" s="17" t="s">
        <v>16</v>
      </c>
      <c r="E5" s="17" t="s">
        <v>17</v>
      </c>
      <c r="F5" s="15"/>
      <c r="G5" s="17" t="s">
        <v>163</v>
      </c>
      <c r="H5" s="15" t="str">
        <f t="shared" si="0"/>
        <v>Not Running</v>
      </c>
      <c r="I5" s="9" t="s">
        <v>12</v>
      </c>
      <c r="J5" s="15"/>
      <c r="K5" s="15"/>
      <c r="L5" s="15" t="s">
        <v>14</v>
      </c>
    </row>
    <row r="6" spans="1:12" x14ac:dyDescent="0.3">
      <c r="A6" s="17" t="s">
        <v>166</v>
      </c>
      <c r="B6" s="16" t="s">
        <v>167</v>
      </c>
      <c r="C6" s="17" t="s">
        <v>166</v>
      </c>
      <c r="D6" s="17" t="s">
        <v>16</v>
      </c>
      <c r="E6" s="17" t="s">
        <v>17</v>
      </c>
      <c r="F6" s="15"/>
      <c r="G6" s="17" t="s">
        <v>163</v>
      </c>
      <c r="H6" s="15" t="str">
        <f t="shared" si="0"/>
        <v>Not Running</v>
      </c>
      <c r="I6" s="9" t="s">
        <v>12</v>
      </c>
      <c r="J6" s="15"/>
      <c r="K6" s="15"/>
      <c r="L6" s="15" t="s">
        <v>14</v>
      </c>
    </row>
    <row r="7" spans="1:12" x14ac:dyDescent="0.3">
      <c r="A7" s="17" t="s">
        <v>168</v>
      </c>
      <c r="B7" s="16" t="s">
        <v>169</v>
      </c>
      <c r="C7" s="17" t="s">
        <v>168</v>
      </c>
      <c r="D7" s="17" t="s">
        <v>16</v>
      </c>
      <c r="E7" s="17" t="s">
        <v>17</v>
      </c>
      <c r="F7" s="15"/>
      <c r="G7" s="17" t="s">
        <v>163</v>
      </c>
      <c r="H7" s="15" t="str">
        <f t="shared" si="0"/>
        <v>Not Running</v>
      </c>
      <c r="I7" s="9" t="s">
        <v>12</v>
      </c>
      <c r="J7" s="15"/>
      <c r="K7" s="15"/>
      <c r="L7" s="15" t="s">
        <v>14</v>
      </c>
    </row>
    <row r="8" spans="1:12" x14ac:dyDescent="0.3">
      <c r="A8" s="17" t="s">
        <v>170</v>
      </c>
      <c r="B8" s="16" t="s">
        <v>171</v>
      </c>
      <c r="C8" s="17" t="s">
        <v>170</v>
      </c>
      <c r="D8" s="17" t="s">
        <v>16</v>
      </c>
      <c r="E8" s="17" t="s">
        <v>17</v>
      </c>
      <c r="F8" s="15"/>
      <c r="G8" s="17" t="s">
        <v>163</v>
      </c>
      <c r="H8" s="15" t="str">
        <f t="shared" si="0"/>
        <v>Not Running</v>
      </c>
      <c r="I8" s="9" t="s">
        <v>12</v>
      </c>
      <c r="J8" s="15"/>
      <c r="K8" s="15"/>
      <c r="L8" s="15" t="s">
        <v>14</v>
      </c>
    </row>
    <row r="9" spans="1:12" x14ac:dyDescent="0.3">
      <c r="A9" s="17" t="s">
        <v>172</v>
      </c>
      <c r="B9" s="16" t="s">
        <v>173</v>
      </c>
      <c r="C9" s="17" t="s">
        <v>172</v>
      </c>
      <c r="D9" s="17" t="s">
        <v>16</v>
      </c>
      <c r="E9" s="17" t="s">
        <v>17</v>
      </c>
      <c r="F9" s="15"/>
      <c r="G9" s="17" t="s">
        <v>163</v>
      </c>
      <c r="H9" s="15" t="str">
        <f t="shared" si="0"/>
        <v>Not Running</v>
      </c>
      <c r="I9" s="9" t="s">
        <v>12</v>
      </c>
      <c r="J9" s="15"/>
      <c r="K9" s="15"/>
      <c r="L9" s="15" t="s">
        <v>14</v>
      </c>
    </row>
    <row r="10" spans="1:12" x14ac:dyDescent="0.3">
      <c r="A10" s="17" t="s">
        <v>174</v>
      </c>
      <c r="B10" s="16" t="s">
        <v>175</v>
      </c>
      <c r="C10" s="17" t="s">
        <v>174</v>
      </c>
      <c r="D10" s="17" t="s">
        <v>16</v>
      </c>
      <c r="E10" s="17" t="s">
        <v>17</v>
      </c>
      <c r="F10" s="15"/>
      <c r="G10" s="17" t="s">
        <v>163</v>
      </c>
      <c r="H10" s="15" t="str">
        <f t="shared" si="0"/>
        <v>Not Running</v>
      </c>
      <c r="I10" s="9" t="s">
        <v>12</v>
      </c>
      <c r="J10" s="15"/>
      <c r="K10" s="15"/>
      <c r="L10" s="15" t="s">
        <v>14</v>
      </c>
    </row>
    <row r="11" spans="1:12" x14ac:dyDescent="0.3">
      <c r="A11" s="17" t="s">
        <v>176</v>
      </c>
      <c r="B11" s="16" t="s">
        <v>177</v>
      </c>
      <c r="C11" s="17" t="s">
        <v>176</v>
      </c>
      <c r="D11" s="17" t="s">
        <v>16</v>
      </c>
      <c r="E11" s="17" t="s">
        <v>17</v>
      </c>
      <c r="F11" s="15"/>
      <c r="G11" s="17" t="s">
        <v>163</v>
      </c>
      <c r="H11" s="15" t="str">
        <f t="shared" si="0"/>
        <v>Not Running</v>
      </c>
      <c r="I11" s="9" t="s">
        <v>12</v>
      </c>
      <c r="J11" s="15"/>
      <c r="K11" s="15"/>
      <c r="L11" s="15" t="s">
        <v>14</v>
      </c>
    </row>
    <row r="12" spans="1:12" x14ac:dyDescent="0.3">
      <c r="A12" s="17" t="s">
        <v>178</v>
      </c>
      <c r="B12" s="16" t="s">
        <v>179</v>
      </c>
      <c r="C12" s="17" t="s">
        <v>178</v>
      </c>
      <c r="D12" s="17" t="s">
        <v>16</v>
      </c>
      <c r="E12" s="17" t="s">
        <v>17</v>
      </c>
      <c r="F12" s="15"/>
      <c r="G12" s="17" t="s">
        <v>163</v>
      </c>
      <c r="H12" s="15" t="str">
        <f t="shared" si="0"/>
        <v>Not Running</v>
      </c>
      <c r="I12" s="9" t="s">
        <v>12</v>
      </c>
      <c r="J12" s="15"/>
      <c r="K12" s="15"/>
      <c r="L12" s="15" t="s">
        <v>14</v>
      </c>
    </row>
    <row r="13" spans="1:12" x14ac:dyDescent="0.3">
      <c r="A13" s="17" t="s">
        <v>180</v>
      </c>
      <c r="B13" s="16" t="s">
        <v>181</v>
      </c>
      <c r="C13" s="17" t="s">
        <v>180</v>
      </c>
      <c r="D13" s="17" t="s">
        <v>16</v>
      </c>
      <c r="E13" s="17" t="s">
        <v>17</v>
      </c>
      <c r="F13" s="15"/>
      <c r="G13" s="17" t="s">
        <v>163</v>
      </c>
      <c r="H13" s="15" t="str">
        <f t="shared" si="0"/>
        <v>Not Running</v>
      </c>
      <c r="I13" s="9" t="s">
        <v>12</v>
      </c>
      <c r="J13" s="15"/>
      <c r="K13" s="15"/>
      <c r="L13" s="15" t="s">
        <v>14</v>
      </c>
    </row>
    <row r="14" spans="1:12" x14ac:dyDescent="0.3">
      <c r="A14" s="17" t="s">
        <v>182</v>
      </c>
      <c r="B14" s="16" t="s">
        <v>183</v>
      </c>
      <c r="C14" s="17" t="s">
        <v>182</v>
      </c>
      <c r="D14" s="17" t="s">
        <v>16</v>
      </c>
      <c r="E14" s="17" t="s">
        <v>17</v>
      </c>
      <c r="F14" s="15"/>
      <c r="G14" s="17" t="s">
        <v>163</v>
      </c>
      <c r="H14" s="15" t="str">
        <f t="shared" si="0"/>
        <v>Not Running</v>
      </c>
      <c r="I14" s="9" t="s">
        <v>12</v>
      </c>
      <c r="J14" s="15"/>
      <c r="K14" s="15"/>
      <c r="L14" s="15" t="s">
        <v>14</v>
      </c>
    </row>
    <row r="15" spans="1:12" x14ac:dyDescent="0.3">
      <c r="A15" s="17" t="s">
        <v>184</v>
      </c>
      <c r="B15" s="16" t="s">
        <v>185</v>
      </c>
      <c r="C15" s="17" t="s">
        <v>184</v>
      </c>
      <c r="D15" s="17" t="s">
        <v>16</v>
      </c>
      <c r="E15" s="17" t="s">
        <v>17</v>
      </c>
      <c r="F15" s="15"/>
      <c r="G15" s="17" t="s">
        <v>163</v>
      </c>
      <c r="H15" s="15" t="str">
        <f t="shared" si="0"/>
        <v>Not Running</v>
      </c>
      <c r="I15" s="9" t="s">
        <v>12</v>
      </c>
      <c r="J15" s="15"/>
      <c r="K15" s="15"/>
      <c r="L15" s="15" t="s">
        <v>14</v>
      </c>
    </row>
    <row r="16" spans="1:12" x14ac:dyDescent="0.3">
      <c r="A16" s="17" t="s">
        <v>186</v>
      </c>
      <c r="B16" s="16" t="s">
        <v>187</v>
      </c>
      <c r="C16" s="17" t="s">
        <v>186</v>
      </c>
      <c r="D16" s="17" t="s">
        <v>16</v>
      </c>
      <c r="E16" s="17" t="s">
        <v>17</v>
      </c>
      <c r="F16" s="15"/>
      <c r="G16" s="17" t="s">
        <v>163</v>
      </c>
      <c r="H16" s="15" t="str">
        <f t="shared" si="0"/>
        <v>Not Running</v>
      </c>
      <c r="I16" s="9" t="s">
        <v>12</v>
      </c>
      <c r="J16" s="15"/>
      <c r="K16" s="15"/>
      <c r="L16" s="15" t="s">
        <v>14</v>
      </c>
    </row>
    <row r="17" spans="1:12" x14ac:dyDescent="0.3">
      <c r="A17" s="17" t="s">
        <v>188</v>
      </c>
      <c r="B17" s="16" t="s">
        <v>189</v>
      </c>
      <c r="C17" s="17" t="s">
        <v>188</v>
      </c>
      <c r="D17" s="17" t="s">
        <v>16</v>
      </c>
      <c r="E17" s="17" t="s">
        <v>17</v>
      </c>
      <c r="F17" s="15"/>
      <c r="G17" s="17" t="s">
        <v>163</v>
      </c>
      <c r="H17" s="15" t="str">
        <f t="shared" si="0"/>
        <v>Not Running</v>
      </c>
      <c r="I17" s="9" t="s">
        <v>12</v>
      </c>
      <c r="J17" s="15"/>
      <c r="K17" s="15"/>
      <c r="L17" s="15" t="s">
        <v>14</v>
      </c>
    </row>
    <row r="18" spans="1:12" x14ac:dyDescent="0.3">
      <c r="A18" s="17" t="s">
        <v>190</v>
      </c>
      <c r="B18" s="16" t="s">
        <v>191</v>
      </c>
      <c r="C18" s="17" t="s">
        <v>190</v>
      </c>
      <c r="D18" s="17" t="s">
        <v>16</v>
      </c>
      <c r="E18" s="17" t="s">
        <v>17</v>
      </c>
      <c r="F18" s="15"/>
      <c r="G18" s="17" t="s">
        <v>163</v>
      </c>
      <c r="H18" s="15" t="str">
        <f t="shared" si="0"/>
        <v>Not Running</v>
      </c>
      <c r="I18" s="9" t="s">
        <v>12</v>
      </c>
      <c r="J18" s="15"/>
      <c r="K18" s="15"/>
      <c r="L18" s="15" t="s">
        <v>14</v>
      </c>
    </row>
    <row r="19" spans="1:12" x14ac:dyDescent="0.3">
      <c r="A19" s="17" t="s">
        <v>192</v>
      </c>
      <c r="B19" s="16" t="s">
        <v>193</v>
      </c>
      <c r="C19" s="17" t="s">
        <v>192</v>
      </c>
      <c r="D19" s="17" t="s">
        <v>16</v>
      </c>
      <c r="E19" s="17" t="s">
        <v>17</v>
      </c>
      <c r="F19" s="15"/>
      <c r="G19" s="17" t="s">
        <v>163</v>
      </c>
      <c r="H19" s="15" t="str">
        <f t="shared" si="0"/>
        <v>Not Running</v>
      </c>
      <c r="I19" s="9" t="s">
        <v>12</v>
      </c>
      <c r="J19" s="15"/>
      <c r="K19" s="15"/>
      <c r="L19" s="15" t="s">
        <v>14</v>
      </c>
    </row>
    <row r="20" spans="1:12" x14ac:dyDescent="0.3">
      <c r="A20" s="17" t="s">
        <v>194</v>
      </c>
      <c r="B20" s="16" t="s">
        <v>195</v>
      </c>
      <c r="C20" s="17" t="s">
        <v>194</v>
      </c>
      <c r="D20" s="17" t="s">
        <v>16</v>
      </c>
      <c r="E20" s="17" t="s">
        <v>17</v>
      </c>
      <c r="F20" s="15"/>
      <c r="G20" s="17" t="s">
        <v>163</v>
      </c>
      <c r="H20" s="15" t="str">
        <f t="shared" si="0"/>
        <v>Not Running</v>
      </c>
      <c r="I20" s="9" t="s">
        <v>12</v>
      </c>
      <c r="J20" s="15"/>
      <c r="K20" s="15"/>
      <c r="L20" s="15" t="s">
        <v>14</v>
      </c>
    </row>
    <row r="21" spans="1:12" x14ac:dyDescent="0.3">
      <c r="A21" s="17" t="s">
        <v>196</v>
      </c>
      <c r="B21" s="16" t="s">
        <v>197</v>
      </c>
      <c r="C21" s="17" t="s">
        <v>196</v>
      </c>
      <c r="D21" s="17" t="s">
        <v>16</v>
      </c>
      <c r="E21" s="17" t="s">
        <v>17</v>
      </c>
      <c r="F21" s="15"/>
      <c r="G21" s="17" t="s">
        <v>163</v>
      </c>
      <c r="H21" s="15" t="str">
        <f t="shared" si="0"/>
        <v>Not Running</v>
      </c>
      <c r="I21" s="9" t="s">
        <v>12</v>
      </c>
      <c r="J21" s="15"/>
      <c r="K21" s="15"/>
      <c r="L21" s="15" t="s">
        <v>14</v>
      </c>
    </row>
    <row r="22" spans="1:12" x14ac:dyDescent="0.3">
      <c r="A22" s="17" t="s">
        <v>198</v>
      </c>
      <c r="B22" s="16" t="s">
        <v>199</v>
      </c>
      <c r="C22" s="17" t="s">
        <v>198</v>
      </c>
      <c r="D22" s="17" t="s">
        <v>16</v>
      </c>
      <c r="E22" s="17" t="s">
        <v>17</v>
      </c>
      <c r="F22" s="15"/>
      <c r="G22" s="17" t="s">
        <v>163</v>
      </c>
      <c r="H22" s="15" t="str">
        <f t="shared" si="0"/>
        <v>Not Running</v>
      </c>
      <c r="I22" s="9" t="s">
        <v>12</v>
      </c>
      <c r="J22" s="15"/>
      <c r="K22" s="15"/>
      <c r="L22" s="15" t="s">
        <v>14</v>
      </c>
    </row>
    <row r="23" spans="1:12" x14ac:dyDescent="0.3">
      <c r="A23" s="17" t="s">
        <v>200</v>
      </c>
      <c r="B23" s="16" t="s">
        <v>201</v>
      </c>
      <c r="C23" s="17" t="s">
        <v>200</v>
      </c>
      <c r="D23" s="17" t="s">
        <v>16</v>
      </c>
      <c r="E23" s="17" t="s">
        <v>17</v>
      </c>
      <c r="F23" s="15"/>
      <c r="G23" s="17" t="s">
        <v>163</v>
      </c>
      <c r="H23" s="15" t="str">
        <f t="shared" si="0"/>
        <v>Not Running</v>
      </c>
      <c r="I23" s="9" t="s">
        <v>12</v>
      </c>
      <c r="J23" s="15"/>
      <c r="K23" s="15"/>
      <c r="L23" s="15" t="s">
        <v>14</v>
      </c>
    </row>
    <row r="24" spans="1:12" x14ac:dyDescent="0.3">
      <c r="A24" s="17" t="s">
        <v>202</v>
      </c>
      <c r="B24" s="16" t="s">
        <v>203</v>
      </c>
      <c r="C24" s="17" t="s">
        <v>202</v>
      </c>
      <c r="D24" s="17" t="s">
        <v>16</v>
      </c>
      <c r="E24" s="17" t="s">
        <v>17</v>
      </c>
      <c r="F24" s="15"/>
      <c r="G24" s="17" t="s">
        <v>163</v>
      </c>
      <c r="H24" s="15" t="str">
        <f t="shared" si="0"/>
        <v>Not Running</v>
      </c>
      <c r="I24" s="9" t="s">
        <v>12</v>
      </c>
      <c r="J24" s="15"/>
      <c r="K24" s="15"/>
      <c r="L24" s="15" t="s">
        <v>14</v>
      </c>
    </row>
    <row r="25" spans="1:12" x14ac:dyDescent="0.3">
      <c r="A25" s="17" t="s">
        <v>204</v>
      </c>
      <c r="B25" s="16" t="s">
        <v>205</v>
      </c>
      <c r="C25" s="17" t="s">
        <v>204</v>
      </c>
      <c r="D25" s="17" t="s">
        <v>16</v>
      </c>
      <c r="E25" s="17" t="s">
        <v>17</v>
      </c>
      <c r="F25" s="15"/>
      <c r="G25" s="17" t="s">
        <v>163</v>
      </c>
      <c r="H25" s="15" t="str">
        <f t="shared" si="0"/>
        <v>Not Running</v>
      </c>
      <c r="I25" s="9" t="s">
        <v>12</v>
      </c>
      <c r="J25" s="15"/>
      <c r="K25" s="15"/>
      <c r="L25" s="15" t="s">
        <v>14</v>
      </c>
    </row>
    <row r="26" spans="1:12" x14ac:dyDescent="0.3">
      <c r="A26" s="17" t="s">
        <v>206</v>
      </c>
      <c r="B26" s="16" t="s">
        <v>207</v>
      </c>
      <c r="C26" s="17" t="s">
        <v>206</v>
      </c>
      <c r="D26" s="17" t="s">
        <v>16</v>
      </c>
      <c r="E26" s="17" t="s">
        <v>17</v>
      </c>
      <c r="F26" s="15"/>
      <c r="G26" s="17" t="s">
        <v>163</v>
      </c>
      <c r="H26" s="15" t="str">
        <f t="shared" si="0"/>
        <v>Not Running</v>
      </c>
      <c r="I26" s="9" t="s">
        <v>12</v>
      </c>
      <c r="J26" s="15"/>
      <c r="K26" s="15"/>
      <c r="L26" s="15" t="s">
        <v>14</v>
      </c>
    </row>
    <row r="27" spans="1:12" x14ac:dyDescent="0.3">
      <c r="A27" s="17" t="s">
        <v>208</v>
      </c>
      <c r="B27" s="16" t="s">
        <v>209</v>
      </c>
      <c r="C27" s="17" t="s">
        <v>208</v>
      </c>
      <c r="D27" s="17" t="s">
        <v>16</v>
      </c>
      <c r="E27" s="17" t="s">
        <v>17</v>
      </c>
      <c r="F27" s="15"/>
      <c r="G27" s="17" t="s">
        <v>163</v>
      </c>
      <c r="H27" s="15" t="str">
        <f t="shared" si="0"/>
        <v>Not Running</v>
      </c>
      <c r="I27" s="9" t="s">
        <v>12</v>
      </c>
      <c r="J27" s="15"/>
      <c r="K27" s="15"/>
      <c r="L27" s="15" t="s">
        <v>14</v>
      </c>
    </row>
    <row r="28" spans="1:12" x14ac:dyDescent="0.3">
      <c r="A28" s="17" t="s">
        <v>210</v>
      </c>
      <c r="B28" s="16" t="s">
        <v>211</v>
      </c>
      <c r="C28" s="17" t="s">
        <v>210</v>
      </c>
      <c r="D28" s="17" t="s">
        <v>16</v>
      </c>
      <c r="E28" s="17" t="s">
        <v>17</v>
      </c>
      <c r="F28" s="15"/>
      <c r="G28" s="17" t="s">
        <v>163</v>
      </c>
      <c r="H28" s="15" t="str">
        <f t="shared" si="0"/>
        <v>Not Running</v>
      </c>
      <c r="I28" s="9" t="s">
        <v>12</v>
      </c>
      <c r="J28" s="15"/>
      <c r="K28" s="15"/>
      <c r="L28" s="15" t="s">
        <v>14</v>
      </c>
    </row>
    <row r="29" spans="1:12" x14ac:dyDescent="0.3">
      <c r="A29" s="17" t="s">
        <v>212</v>
      </c>
      <c r="B29" s="16" t="s">
        <v>213</v>
      </c>
      <c r="C29" s="17" t="s">
        <v>212</v>
      </c>
      <c r="D29" s="17" t="s">
        <v>16</v>
      </c>
      <c r="E29" s="17" t="s">
        <v>17</v>
      </c>
      <c r="F29" s="15"/>
      <c r="G29" s="17" t="s">
        <v>163</v>
      </c>
      <c r="H29" s="15" t="str">
        <f t="shared" si="0"/>
        <v>Not Running</v>
      </c>
      <c r="I29" s="9" t="s">
        <v>12</v>
      </c>
      <c r="J29" s="15"/>
      <c r="K29" s="15"/>
      <c r="L29" s="15" t="s">
        <v>14</v>
      </c>
    </row>
    <row r="30" spans="1:12" x14ac:dyDescent="0.3">
      <c r="A30" s="17" t="s">
        <v>215</v>
      </c>
      <c r="B30" s="16" t="s">
        <v>214</v>
      </c>
      <c r="C30" s="17" t="s">
        <v>215</v>
      </c>
      <c r="D30" s="17" t="s">
        <v>16</v>
      </c>
      <c r="E30" s="17" t="s">
        <v>17</v>
      </c>
      <c r="F30" s="15"/>
      <c r="G30" s="17" t="s">
        <v>163</v>
      </c>
      <c r="H30" s="15" t="str">
        <f t="shared" si="0"/>
        <v>Not Running</v>
      </c>
      <c r="I30" s="9" t="s">
        <v>12</v>
      </c>
      <c r="J30" s="15"/>
      <c r="K30" s="15"/>
      <c r="L30" s="15" t="s">
        <v>14</v>
      </c>
    </row>
    <row r="31" spans="1:12" ht="14.1" customHeight="1" x14ac:dyDescent="0.3">
      <c r="A31" s="17" t="s">
        <v>216</v>
      </c>
      <c r="B31" s="16" t="s">
        <v>217</v>
      </c>
      <c r="C31" s="17" t="s">
        <v>216</v>
      </c>
      <c r="D31" s="17" t="s">
        <v>16</v>
      </c>
      <c r="E31" s="17" t="s">
        <v>17</v>
      </c>
      <c r="F31" s="15"/>
      <c r="G31" s="17" t="s">
        <v>163</v>
      </c>
      <c r="H31" s="15" t="str">
        <f t="shared" si="0"/>
        <v>Not Running</v>
      </c>
      <c r="I31" s="9" t="s">
        <v>12</v>
      </c>
      <c r="J31" s="15"/>
      <c r="K31" s="15"/>
      <c r="L31" s="15" t="s">
        <v>14</v>
      </c>
    </row>
    <row r="32" spans="1:12" ht="14.1" customHeight="1" x14ac:dyDescent="0.3">
      <c r="A32" s="17" t="s">
        <v>218</v>
      </c>
      <c r="B32" s="16" t="s">
        <v>219</v>
      </c>
      <c r="C32" s="17" t="s">
        <v>218</v>
      </c>
      <c r="D32" s="17" t="s">
        <v>16</v>
      </c>
      <c r="E32" s="17" t="s">
        <v>17</v>
      </c>
      <c r="F32" s="15"/>
      <c r="G32" s="17" t="s">
        <v>163</v>
      </c>
      <c r="H32" s="15" t="str">
        <f t="shared" si="0"/>
        <v>Not Running</v>
      </c>
      <c r="I32" s="9" t="s">
        <v>12</v>
      </c>
      <c r="J32" s="15"/>
      <c r="K32" s="15"/>
      <c r="L32" s="15" t="s">
        <v>14</v>
      </c>
    </row>
    <row r="33" spans="1:12" ht="14.1" customHeight="1" x14ac:dyDescent="0.3">
      <c r="A33" s="17" t="s">
        <v>227</v>
      </c>
      <c r="B33" s="16" t="s">
        <v>228</v>
      </c>
      <c r="C33" s="17" t="s">
        <v>227</v>
      </c>
      <c r="D33" s="17" t="s">
        <v>16</v>
      </c>
      <c r="E33" s="17" t="s">
        <v>17</v>
      </c>
      <c r="F33" s="15"/>
      <c r="G33" s="17" t="s">
        <v>163</v>
      </c>
      <c r="H33" s="15" t="str">
        <f t="shared" si="0"/>
        <v>Not Running</v>
      </c>
      <c r="I33" s="9" t="s">
        <v>12</v>
      </c>
      <c r="J33" s="15"/>
      <c r="K33" s="15"/>
      <c r="L33" s="15" t="s">
        <v>14</v>
      </c>
    </row>
    <row r="34" spans="1:12" ht="14.1" customHeight="1" x14ac:dyDescent="0.3">
      <c r="A34" s="17" t="s">
        <v>229</v>
      </c>
      <c r="B34" s="16" t="s">
        <v>230</v>
      </c>
      <c r="C34" s="17" t="s">
        <v>229</v>
      </c>
      <c r="D34" s="17" t="s">
        <v>16</v>
      </c>
      <c r="E34" s="17" t="s">
        <v>17</v>
      </c>
      <c r="F34" s="15"/>
      <c r="G34" s="17" t="s">
        <v>163</v>
      </c>
      <c r="H34" s="15" t="str">
        <f t="shared" si="0"/>
        <v>Not Running</v>
      </c>
      <c r="I34" s="9" t="s">
        <v>12</v>
      </c>
      <c r="J34" s="15"/>
      <c r="K34" s="15"/>
      <c r="L34" s="15" t="s">
        <v>14</v>
      </c>
    </row>
    <row r="35" spans="1:12" ht="14.1" customHeight="1" x14ac:dyDescent="0.3">
      <c r="A35" s="17" t="s">
        <v>231</v>
      </c>
      <c r="B35" s="16" t="s">
        <v>232</v>
      </c>
      <c r="C35" s="17" t="s">
        <v>231</v>
      </c>
      <c r="D35" s="17" t="s">
        <v>16</v>
      </c>
      <c r="E35" s="17" t="s">
        <v>17</v>
      </c>
      <c r="F35" s="15"/>
      <c r="G35" s="17" t="s">
        <v>163</v>
      </c>
      <c r="H35" s="15" t="str">
        <f t="shared" si="0"/>
        <v>Not Running</v>
      </c>
      <c r="I35" s="9" t="s">
        <v>12</v>
      </c>
      <c r="J35" s="15"/>
      <c r="K35" s="15"/>
      <c r="L35" s="15" t="s">
        <v>14</v>
      </c>
    </row>
    <row r="36" spans="1:12" ht="14.1" customHeight="1" x14ac:dyDescent="0.3">
      <c r="A36" s="17" t="s">
        <v>233</v>
      </c>
      <c r="B36" s="16" t="s">
        <v>234</v>
      </c>
      <c r="C36" s="17" t="s">
        <v>233</v>
      </c>
      <c r="D36" s="17" t="s">
        <v>16</v>
      </c>
      <c r="E36" s="17" t="s">
        <v>17</v>
      </c>
      <c r="F36" s="15"/>
      <c r="G36" s="17" t="s">
        <v>163</v>
      </c>
      <c r="H36" s="15" t="str">
        <f t="shared" si="0"/>
        <v>Not Running</v>
      </c>
      <c r="I36" s="18" t="s">
        <v>11</v>
      </c>
      <c r="J36" s="15"/>
      <c r="K36" s="15"/>
      <c r="L36" s="15" t="s">
        <v>14</v>
      </c>
    </row>
    <row r="37" spans="1:12" ht="14.1" customHeight="1" x14ac:dyDescent="0.3">
      <c r="A37" s="17" t="s">
        <v>235</v>
      </c>
      <c r="B37" s="16" t="s">
        <v>236</v>
      </c>
      <c r="C37" s="17" t="s">
        <v>235</v>
      </c>
      <c r="D37" s="17" t="s">
        <v>16</v>
      </c>
      <c r="E37" s="17" t="s">
        <v>17</v>
      </c>
      <c r="F37" s="15"/>
      <c r="G37" s="17" t="s">
        <v>163</v>
      </c>
      <c r="H37" s="15" t="str">
        <f t="shared" si="0"/>
        <v>Not Running</v>
      </c>
      <c r="I37" s="9" t="s">
        <v>12</v>
      </c>
      <c r="J37" s="15"/>
      <c r="K37" s="15"/>
      <c r="L37" s="15" t="s">
        <v>14</v>
      </c>
    </row>
    <row r="38" spans="1:12" ht="14.1" customHeight="1" x14ac:dyDescent="0.3">
      <c r="A38" s="17" t="s">
        <v>239</v>
      </c>
      <c r="B38" s="16" t="s">
        <v>240</v>
      </c>
      <c r="C38" s="17" t="s">
        <v>239</v>
      </c>
      <c r="D38" s="17" t="s">
        <v>16</v>
      </c>
      <c r="E38" s="17" t="s">
        <v>17</v>
      </c>
      <c r="F38" s="15"/>
      <c r="G38" s="17" t="s">
        <v>163</v>
      </c>
      <c r="H38" s="15" t="str">
        <f t="shared" si="0"/>
        <v>Not Running</v>
      </c>
      <c r="I38" s="9" t="s">
        <v>12</v>
      </c>
      <c r="J38" s="15"/>
      <c r="K38" s="15"/>
      <c r="L38" s="15" t="s">
        <v>14</v>
      </c>
    </row>
    <row r="39" spans="1:12" ht="14.1" customHeight="1" x14ac:dyDescent="0.3">
      <c r="A39" s="17" t="s">
        <v>282</v>
      </c>
      <c r="B39" s="16" t="s">
        <v>283</v>
      </c>
      <c r="C39" s="17" t="s">
        <v>282</v>
      </c>
      <c r="D39" s="17" t="s">
        <v>16</v>
      </c>
      <c r="E39" s="17" t="s">
        <v>17</v>
      </c>
      <c r="F39" s="15"/>
      <c r="G39" s="17" t="s">
        <v>163</v>
      </c>
      <c r="H39" s="15" t="str">
        <f t="shared" si="0"/>
        <v>Not Running</v>
      </c>
      <c r="I39" s="9" t="s">
        <v>12</v>
      </c>
      <c r="J39" s="15"/>
      <c r="K39" s="15"/>
      <c r="L39" s="15" t="s">
        <v>14</v>
      </c>
    </row>
    <row r="40" spans="1:12" ht="14.1" customHeight="1" x14ac:dyDescent="0.3">
      <c r="A40" s="17" t="s">
        <v>284</v>
      </c>
      <c r="B40" s="16" t="s">
        <v>285</v>
      </c>
      <c r="C40" s="17" t="s">
        <v>284</v>
      </c>
      <c r="D40" s="17" t="s">
        <v>16</v>
      </c>
      <c r="E40" s="17" t="s">
        <v>17</v>
      </c>
      <c r="F40" s="15"/>
      <c r="G40" s="17" t="s">
        <v>163</v>
      </c>
      <c r="H40" s="15" t="str">
        <f t="shared" si="0"/>
        <v>Not Running</v>
      </c>
      <c r="I40" s="9" t="s">
        <v>12</v>
      </c>
      <c r="J40" s="15"/>
      <c r="K40" s="15"/>
      <c r="L40" s="15" t="s">
        <v>14</v>
      </c>
    </row>
    <row r="41" spans="1:12" ht="14.1" customHeight="1" x14ac:dyDescent="0.3">
      <c r="A41" s="17" t="s">
        <v>286</v>
      </c>
      <c r="B41" s="16" t="s">
        <v>287</v>
      </c>
      <c r="C41" s="17" t="s">
        <v>286</v>
      </c>
      <c r="D41" s="17" t="s">
        <v>16</v>
      </c>
      <c r="E41" s="17" t="s">
        <v>17</v>
      </c>
      <c r="F41" s="15"/>
      <c r="G41" s="17" t="s">
        <v>163</v>
      </c>
      <c r="H41" s="15" t="str">
        <f t="shared" si="0"/>
        <v>Not Running</v>
      </c>
      <c r="I41" s="9" t="s">
        <v>12</v>
      </c>
      <c r="J41" s="15"/>
      <c r="K41" s="15"/>
      <c r="L41" s="15" t="s">
        <v>14</v>
      </c>
    </row>
    <row r="42" spans="1:12" ht="14.1" customHeight="1" x14ac:dyDescent="0.3">
      <c r="A42" s="17" t="s">
        <v>288</v>
      </c>
      <c r="B42" s="16" t="s">
        <v>289</v>
      </c>
      <c r="C42" s="17" t="s">
        <v>288</v>
      </c>
      <c r="D42" s="17" t="s">
        <v>16</v>
      </c>
      <c r="E42" s="17" t="s">
        <v>17</v>
      </c>
      <c r="F42" s="15"/>
      <c r="G42" s="17" t="s">
        <v>163</v>
      </c>
      <c r="H42" s="15" t="str">
        <f t="shared" si="0"/>
        <v>Not Running</v>
      </c>
      <c r="I42" s="9" t="s">
        <v>12</v>
      </c>
      <c r="J42" s="15"/>
      <c r="K42" s="15"/>
      <c r="L42" s="15" t="s">
        <v>14</v>
      </c>
    </row>
    <row r="43" spans="1:12" ht="14.1" customHeight="1" x14ac:dyDescent="0.3">
      <c r="A43" s="17" t="s">
        <v>290</v>
      </c>
      <c r="B43" s="16" t="s">
        <v>291</v>
      </c>
      <c r="C43" s="17" t="s">
        <v>290</v>
      </c>
      <c r="D43" s="17" t="s">
        <v>16</v>
      </c>
      <c r="E43" s="17" t="s">
        <v>17</v>
      </c>
      <c r="F43" s="15"/>
      <c r="G43" s="17" t="s">
        <v>163</v>
      </c>
      <c r="H43" s="15" t="str">
        <f t="shared" si="0"/>
        <v>Not Running</v>
      </c>
      <c r="I43" s="9" t="s">
        <v>12</v>
      </c>
      <c r="J43" s="15"/>
      <c r="K43" s="15"/>
      <c r="L43" s="15" t="s">
        <v>14</v>
      </c>
    </row>
    <row r="44" spans="1:12" ht="14.1" customHeight="1" x14ac:dyDescent="0.3">
      <c r="A44" s="17" t="s">
        <v>292</v>
      </c>
      <c r="B44" s="16" t="s">
        <v>293</v>
      </c>
      <c r="C44" s="17" t="s">
        <v>292</v>
      </c>
      <c r="D44" s="17" t="s">
        <v>16</v>
      </c>
      <c r="E44" s="17" t="s">
        <v>17</v>
      </c>
      <c r="F44" s="15"/>
      <c r="G44" s="17" t="s">
        <v>163</v>
      </c>
      <c r="H44" s="15" t="str">
        <f t="shared" si="0"/>
        <v>Not Running</v>
      </c>
      <c r="I44" s="9" t="s">
        <v>12</v>
      </c>
      <c r="J44" s="15"/>
      <c r="K44" s="15"/>
      <c r="L44" s="15" t="s">
        <v>14</v>
      </c>
    </row>
    <row r="45" spans="1:12" ht="14.1" customHeight="1" x14ac:dyDescent="0.3">
      <c r="A45" s="17" t="s">
        <v>294</v>
      </c>
      <c r="B45" s="16" t="s">
        <v>295</v>
      </c>
      <c r="C45" s="17" t="s">
        <v>294</v>
      </c>
      <c r="D45" s="17" t="s">
        <v>16</v>
      </c>
      <c r="E45" s="17" t="s">
        <v>17</v>
      </c>
      <c r="F45" s="15"/>
      <c r="G45" s="17" t="s">
        <v>163</v>
      </c>
      <c r="H45" s="15" t="str">
        <f t="shared" si="0"/>
        <v>Not Running</v>
      </c>
      <c r="I45" s="9" t="s">
        <v>12</v>
      </c>
      <c r="J45" s="15"/>
      <c r="K45" s="15"/>
      <c r="L45" s="15" t="s">
        <v>14</v>
      </c>
    </row>
    <row r="46" spans="1:12" ht="14.1" customHeight="1" x14ac:dyDescent="0.3">
      <c r="A46" s="17" t="s">
        <v>296</v>
      </c>
      <c r="B46" s="16" t="s">
        <v>297</v>
      </c>
      <c r="C46" s="17" t="s">
        <v>296</v>
      </c>
      <c r="D46" s="17" t="s">
        <v>16</v>
      </c>
      <c r="E46" s="17" t="s">
        <v>17</v>
      </c>
      <c r="F46" s="15"/>
      <c r="G46" s="17" t="s">
        <v>163</v>
      </c>
      <c r="H46" s="15" t="str">
        <f t="shared" si="0"/>
        <v>Not Running</v>
      </c>
      <c r="I46" s="9" t="s">
        <v>12</v>
      </c>
      <c r="J46" s="15"/>
      <c r="K46" s="15"/>
      <c r="L46" s="15" t="s">
        <v>14</v>
      </c>
    </row>
    <row r="47" spans="1:12" ht="14.1" customHeight="1" x14ac:dyDescent="0.3">
      <c r="A47" s="17" t="s">
        <v>298</v>
      </c>
      <c r="B47" s="16" t="s">
        <v>299</v>
      </c>
      <c r="C47" s="17" t="s">
        <v>298</v>
      </c>
      <c r="D47" s="17" t="s">
        <v>16</v>
      </c>
      <c r="E47" s="17" t="s">
        <v>17</v>
      </c>
      <c r="F47" s="15"/>
      <c r="G47" s="17" t="s">
        <v>163</v>
      </c>
      <c r="H47" s="15" t="str">
        <f t="shared" si="0"/>
        <v>Not Running</v>
      </c>
      <c r="I47" s="9" t="s">
        <v>12</v>
      </c>
      <c r="J47" s="15"/>
      <c r="K47" s="15"/>
      <c r="L47" s="15" t="s">
        <v>14</v>
      </c>
    </row>
    <row r="48" spans="1:12" ht="14.1" customHeight="1" x14ac:dyDescent="0.3">
      <c r="A48" s="17" t="s">
        <v>300</v>
      </c>
      <c r="B48" s="16" t="s">
        <v>301</v>
      </c>
      <c r="C48" s="17" t="s">
        <v>300</v>
      </c>
      <c r="D48" s="17" t="s">
        <v>16</v>
      </c>
      <c r="E48" s="17" t="s">
        <v>17</v>
      </c>
      <c r="F48" s="15"/>
      <c r="G48" s="17" t="s">
        <v>163</v>
      </c>
      <c r="H48" s="15" t="str">
        <f t="shared" si="0"/>
        <v>Not Running</v>
      </c>
      <c r="I48" s="9" t="s">
        <v>12</v>
      </c>
      <c r="J48" s="15"/>
      <c r="K48" s="15"/>
      <c r="L48" s="15" t="s">
        <v>14</v>
      </c>
    </row>
    <row r="49" spans="1:12" ht="14.1" customHeight="1" x14ac:dyDescent="0.3">
      <c r="A49" s="17" t="s">
        <v>302</v>
      </c>
      <c r="B49" s="16" t="s">
        <v>303</v>
      </c>
      <c r="C49" s="17" t="s">
        <v>302</v>
      </c>
      <c r="D49" s="17" t="s">
        <v>16</v>
      </c>
      <c r="E49" s="17" t="s">
        <v>17</v>
      </c>
      <c r="F49" s="15"/>
      <c r="G49" s="17" t="s">
        <v>163</v>
      </c>
      <c r="H49" s="15" t="str">
        <f t="shared" si="0"/>
        <v>Not Running</v>
      </c>
      <c r="I49" s="9" t="s">
        <v>12</v>
      </c>
      <c r="J49" s="15"/>
      <c r="K49" s="15"/>
      <c r="L49" s="15" t="s">
        <v>14</v>
      </c>
    </row>
    <row r="50" spans="1:12" ht="14.1" customHeight="1" x14ac:dyDescent="0.3">
      <c r="A50" s="17" t="s">
        <v>304</v>
      </c>
      <c r="B50" s="16" t="s">
        <v>305</v>
      </c>
      <c r="C50" s="17" t="s">
        <v>304</v>
      </c>
      <c r="D50" s="17" t="s">
        <v>16</v>
      </c>
      <c r="E50" s="17" t="s">
        <v>17</v>
      </c>
      <c r="F50" s="15"/>
      <c r="G50" s="17" t="s">
        <v>163</v>
      </c>
      <c r="H50" s="15" t="str">
        <f t="shared" si="0"/>
        <v>Not Running</v>
      </c>
      <c r="I50" s="9" t="s">
        <v>12</v>
      </c>
      <c r="J50" s="15"/>
      <c r="K50" s="15"/>
      <c r="L50" s="15" t="s">
        <v>14</v>
      </c>
    </row>
    <row r="51" spans="1:12" ht="14.1" customHeight="1" x14ac:dyDescent="0.3">
      <c r="A51" s="17" t="s">
        <v>306</v>
      </c>
      <c r="B51" s="16" t="s">
        <v>307</v>
      </c>
      <c r="C51" s="17" t="s">
        <v>306</v>
      </c>
      <c r="D51" s="17" t="s">
        <v>16</v>
      </c>
      <c r="E51" s="17" t="s">
        <v>17</v>
      </c>
      <c r="F51" s="15"/>
      <c r="G51" s="17" t="s">
        <v>163</v>
      </c>
      <c r="H51" s="15" t="str">
        <f t="shared" si="0"/>
        <v>Not Running</v>
      </c>
      <c r="I51" s="9" t="s">
        <v>12</v>
      </c>
      <c r="J51" s="15"/>
      <c r="K51" s="15"/>
      <c r="L51" s="15" t="s">
        <v>14</v>
      </c>
    </row>
    <row r="52" spans="1:12" ht="14.1" customHeight="1" x14ac:dyDescent="0.3">
      <c r="A52" s="17" t="s">
        <v>308</v>
      </c>
      <c r="B52" s="16" t="s">
        <v>309</v>
      </c>
      <c r="C52" s="17" t="s">
        <v>308</v>
      </c>
      <c r="D52" s="17" t="s">
        <v>16</v>
      </c>
      <c r="E52" s="17" t="s">
        <v>17</v>
      </c>
      <c r="F52" s="15"/>
      <c r="G52" s="17" t="s">
        <v>163</v>
      </c>
      <c r="H52" s="15" t="str">
        <f t="shared" si="0"/>
        <v>Not Running</v>
      </c>
      <c r="I52" s="9" t="s">
        <v>12</v>
      </c>
      <c r="J52" s="15"/>
      <c r="K52" s="15"/>
      <c r="L52" s="15" t="s">
        <v>14</v>
      </c>
    </row>
    <row r="53" spans="1:12" ht="14.1" customHeight="1" x14ac:dyDescent="0.3">
      <c r="A53" s="17" t="s">
        <v>310</v>
      </c>
      <c r="B53" s="16" t="s">
        <v>311</v>
      </c>
      <c r="C53" s="17" t="s">
        <v>310</v>
      </c>
      <c r="D53" s="17" t="s">
        <v>16</v>
      </c>
      <c r="E53" s="17" t="s">
        <v>17</v>
      </c>
      <c r="F53" s="15"/>
      <c r="G53" s="17" t="s">
        <v>163</v>
      </c>
      <c r="H53" s="15" t="str">
        <f t="shared" si="0"/>
        <v>Not Running</v>
      </c>
      <c r="I53" s="9" t="s">
        <v>12</v>
      </c>
      <c r="J53" s="15"/>
      <c r="K53" s="15"/>
      <c r="L53" s="15" t="s">
        <v>14</v>
      </c>
    </row>
    <row r="54" spans="1:12" ht="14.1" customHeight="1" x14ac:dyDescent="0.3">
      <c r="A54" s="17" t="s">
        <v>312</v>
      </c>
      <c r="B54" s="16" t="s">
        <v>313</v>
      </c>
      <c r="C54" s="17" t="s">
        <v>312</v>
      </c>
      <c r="D54" s="17" t="s">
        <v>16</v>
      </c>
      <c r="E54" s="17" t="s">
        <v>17</v>
      </c>
      <c r="F54" s="15"/>
      <c r="G54" s="17" t="s">
        <v>163</v>
      </c>
      <c r="H54" s="15" t="str">
        <f t="shared" si="0"/>
        <v>Not Running</v>
      </c>
      <c r="I54" s="9" t="s">
        <v>12</v>
      </c>
      <c r="J54" s="15"/>
      <c r="K54" s="15"/>
      <c r="L54" s="15" t="s">
        <v>14</v>
      </c>
    </row>
    <row r="55" spans="1:12" ht="14.1" customHeight="1" x14ac:dyDescent="0.3">
      <c r="A55" s="17" t="s">
        <v>314</v>
      </c>
      <c r="B55" s="16" t="s">
        <v>315</v>
      </c>
      <c r="C55" s="17" t="s">
        <v>314</v>
      </c>
      <c r="D55" s="17" t="s">
        <v>16</v>
      </c>
      <c r="E55" s="17" t="s">
        <v>17</v>
      </c>
      <c r="F55" s="15"/>
      <c r="G55" s="17" t="s">
        <v>163</v>
      </c>
      <c r="H55" s="15" t="str">
        <f t="shared" si="0"/>
        <v>Not Running</v>
      </c>
      <c r="I55" s="9" t="s">
        <v>12</v>
      </c>
      <c r="J55" s="15"/>
      <c r="K55" s="15"/>
      <c r="L55" s="15" t="s">
        <v>14</v>
      </c>
    </row>
    <row r="56" spans="1:12" ht="14.1" customHeight="1" x14ac:dyDescent="0.3">
      <c r="A56" s="17" t="s">
        <v>316</v>
      </c>
      <c r="B56" s="16" t="s">
        <v>317</v>
      </c>
      <c r="C56" s="17" t="s">
        <v>316</v>
      </c>
      <c r="D56" s="17" t="s">
        <v>16</v>
      </c>
      <c r="E56" s="17" t="s">
        <v>17</v>
      </c>
      <c r="F56" s="15"/>
      <c r="G56" s="17" t="s">
        <v>163</v>
      </c>
      <c r="H56" s="15" t="str">
        <f t="shared" si="0"/>
        <v>Not Running</v>
      </c>
      <c r="I56" s="9" t="s">
        <v>12</v>
      </c>
      <c r="J56" s="15"/>
      <c r="K56" s="15"/>
      <c r="L56" s="15" t="s">
        <v>14</v>
      </c>
    </row>
    <row r="57" spans="1:12" ht="14.1" customHeight="1" x14ac:dyDescent="0.3">
      <c r="A57" s="17" t="s">
        <v>318</v>
      </c>
      <c r="B57" s="16" t="s">
        <v>319</v>
      </c>
      <c r="C57" s="17" t="s">
        <v>318</v>
      </c>
      <c r="D57" s="17" t="s">
        <v>16</v>
      </c>
      <c r="E57" s="17" t="s">
        <v>17</v>
      </c>
      <c r="F57" s="15"/>
      <c r="G57" s="17" t="s">
        <v>163</v>
      </c>
      <c r="H57" s="15" t="str">
        <f t="shared" si="0"/>
        <v>Not Running</v>
      </c>
      <c r="I57" s="9" t="s">
        <v>12</v>
      </c>
      <c r="J57" s="15"/>
      <c r="K57" s="15"/>
      <c r="L57" s="15" t="s">
        <v>14</v>
      </c>
    </row>
    <row r="58" spans="1:12" ht="14.1" customHeight="1" x14ac:dyDescent="0.3">
      <c r="A58" s="17" t="s">
        <v>320</v>
      </c>
      <c r="B58" s="16" t="s">
        <v>321</v>
      </c>
      <c r="C58" s="17" t="s">
        <v>320</v>
      </c>
      <c r="D58" s="17" t="s">
        <v>16</v>
      </c>
      <c r="E58" s="17" t="s">
        <v>17</v>
      </c>
      <c r="F58" s="15"/>
      <c r="G58" s="17" t="s">
        <v>163</v>
      </c>
      <c r="H58" s="15" t="str">
        <f t="shared" si="0"/>
        <v>Not Running</v>
      </c>
      <c r="I58" s="9" t="s">
        <v>12</v>
      </c>
      <c r="J58" s="15"/>
      <c r="K58" s="15"/>
      <c r="L58" s="15" t="s">
        <v>14</v>
      </c>
    </row>
    <row r="59" spans="1:12" x14ac:dyDescent="0.3">
      <c r="A59" s="17" t="s">
        <v>324</v>
      </c>
      <c r="B59" s="16" t="s">
        <v>325</v>
      </c>
      <c r="C59" s="17" t="s">
        <v>324</v>
      </c>
      <c r="D59" s="17" t="s">
        <v>15</v>
      </c>
      <c r="E59" s="17" t="s">
        <v>17</v>
      </c>
      <c r="F59" s="15"/>
      <c r="G59" s="17" t="s">
        <v>163</v>
      </c>
      <c r="H59" s="15" t="str">
        <f t="shared" ref="H59" si="1">IF((D59="Yes"),"androidhht","Not Running")</f>
        <v>androidhht</v>
      </c>
      <c r="I59" s="79" t="s">
        <v>11</v>
      </c>
      <c r="J59" s="15"/>
      <c r="K59" s="15"/>
      <c r="L59" s="15" t="s">
        <v>14</v>
      </c>
    </row>
    <row r="60" spans="1:12" x14ac:dyDescent="0.3">
      <c r="A60" s="17" t="s">
        <v>326</v>
      </c>
      <c r="B60" s="16" t="s">
        <v>327</v>
      </c>
      <c r="C60" s="17" t="s">
        <v>326</v>
      </c>
      <c r="D60" s="17" t="s">
        <v>16</v>
      </c>
      <c r="E60" s="17" t="s">
        <v>17</v>
      </c>
      <c r="F60" s="15"/>
      <c r="G60" s="17" t="s">
        <v>163</v>
      </c>
      <c r="H60" s="15" t="str">
        <f t="shared" ref="H60" si="2">IF((D60="Yes"),"androidhht","Not Running")</f>
        <v>Not Running</v>
      </c>
      <c r="I60" s="48" t="s">
        <v>12</v>
      </c>
      <c r="J60" s="15"/>
      <c r="K60" s="15"/>
      <c r="L60" s="15" t="s">
        <v>14</v>
      </c>
    </row>
  </sheetData>
  <conditionalFormatting sqref="A61:A1048576 A1:A22">
    <cfRule type="duplicateValues" dxfId="335" priority="78"/>
  </conditionalFormatting>
  <conditionalFormatting sqref="A23">
    <cfRule type="duplicateValues" dxfId="334" priority="77"/>
  </conditionalFormatting>
  <conditionalFormatting sqref="A24">
    <cfRule type="duplicateValues" dxfId="333" priority="76"/>
  </conditionalFormatting>
  <conditionalFormatting sqref="A25">
    <cfRule type="duplicateValues" dxfId="332" priority="75"/>
  </conditionalFormatting>
  <conditionalFormatting sqref="A26">
    <cfRule type="duplicateValues" dxfId="331" priority="74"/>
  </conditionalFormatting>
  <conditionalFormatting sqref="A27">
    <cfRule type="duplicateValues" dxfId="330" priority="73"/>
  </conditionalFormatting>
  <conditionalFormatting sqref="A28">
    <cfRule type="duplicateValues" dxfId="329" priority="72"/>
  </conditionalFormatting>
  <conditionalFormatting sqref="A29">
    <cfRule type="duplicateValues" dxfId="328" priority="71"/>
  </conditionalFormatting>
  <conditionalFormatting sqref="A30">
    <cfRule type="duplicateValues" dxfId="327" priority="70"/>
  </conditionalFormatting>
  <conditionalFormatting sqref="A31">
    <cfRule type="duplicateValues" dxfId="326" priority="69"/>
  </conditionalFormatting>
  <conditionalFormatting sqref="A32">
    <cfRule type="duplicateValues" dxfId="325" priority="68"/>
  </conditionalFormatting>
  <conditionalFormatting sqref="A61:A1048576 A1:A32">
    <cfRule type="duplicateValues" dxfId="324" priority="67"/>
  </conditionalFormatting>
  <conditionalFormatting sqref="A33">
    <cfRule type="duplicateValues" dxfId="323" priority="66"/>
  </conditionalFormatting>
  <conditionalFormatting sqref="A33">
    <cfRule type="duplicateValues" dxfId="322" priority="65"/>
  </conditionalFormatting>
  <conditionalFormatting sqref="A34">
    <cfRule type="duplicateValues" dxfId="321" priority="64"/>
  </conditionalFormatting>
  <conditionalFormatting sqref="A34">
    <cfRule type="duplicateValues" dxfId="320" priority="63"/>
  </conditionalFormatting>
  <conditionalFormatting sqref="A35">
    <cfRule type="duplicateValues" dxfId="319" priority="62"/>
  </conditionalFormatting>
  <conditionalFormatting sqref="A35">
    <cfRule type="duplicateValues" dxfId="318" priority="61"/>
  </conditionalFormatting>
  <conditionalFormatting sqref="A36">
    <cfRule type="duplicateValues" dxfId="317" priority="60"/>
  </conditionalFormatting>
  <conditionalFormatting sqref="A36">
    <cfRule type="duplicateValues" dxfId="316" priority="59"/>
  </conditionalFormatting>
  <conditionalFormatting sqref="A37">
    <cfRule type="duplicateValues" dxfId="315" priority="58"/>
  </conditionalFormatting>
  <conditionalFormatting sqref="A37">
    <cfRule type="duplicateValues" dxfId="314" priority="57"/>
  </conditionalFormatting>
  <conditionalFormatting sqref="A38">
    <cfRule type="duplicateValues" dxfId="313" priority="56"/>
  </conditionalFormatting>
  <conditionalFormatting sqref="A38">
    <cfRule type="duplicateValues" dxfId="312" priority="55"/>
  </conditionalFormatting>
  <conditionalFormatting sqref="A39">
    <cfRule type="duplicateValues" dxfId="311" priority="54"/>
  </conditionalFormatting>
  <conditionalFormatting sqref="A39">
    <cfRule type="duplicateValues" dxfId="310" priority="53"/>
  </conditionalFormatting>
  <conditionalFormatting sqref="C39">
    <cfRule type="duplicateValues" dxfId="309" priority="52"/>
  </conditionalFormatting>
  <conditionalFormatting sqref="C39">
    <cfRule type="duplicateValues" dxfId="308" priority="51"/>
  </conditionalFormatting>
  <conditionalFormatting sqref="A40">
    <cfRule type="duplicateValues" dxfId="307" priority="50"/>
  </conditionalFormatting>
  <conditionalFormatting sqref="A40">
    <cfRule type="duplicateValues" dxfId="306" priority="49"/>
  </conditionalFormatting>
  <conditionalFormatting sqref="C40">
    <cfRule type="duplicateValues" dxfId="305" priority="48"/>
  </conditionalFormatting>
  <conditionalFormatting sqref="C40">
    <cfRule type="duplicateValues" dxfId="304" priority="47"/>
  </conditionalFormatting>
  <conditionalFormatting sqref="A41:A43">
    <cfRule type="duplicateValues" dxfId="303" priority="46"/>
  </conditionalFormatting>
  <conditionalFormatting sqref="A41:A43">
    <cfRule type="duplicateValues" dxfId="302" priority="45"/>
  </conditionalFormatting>
  <conditionalFormatting sqref="C42">
    <cfRule type="duplicateValues" dxfId="301" priority="44"/>
  </conditionalFormatting>
  <conditionalFormatting sqref="C42">
    <cfRule type="duplicateValues" dxfId="300" priority="43"/>
  </conditionalFormatting>
  <conditionalFormatting sqref="C41">
    <cfRule type="duplicateValues" dxfId="299" priority="42"/>
  </conditionalFormatting>
  <conditionalFormatting sqref="C41">
    <cfRule type="duplicateValues" dxfId="298" priority="41"/>
  </conditionalFormatting>
  <conditionalFormatting sqref="C43">
    <cfRule type="duplicateValues" dxfId="297" priority="40"/>
  </conditionalFormatting>
  <conditionalFormatting sqref="C43">
    <cfRule type="duplicateValues" dxfId="296" priority="39"/>
  </conditionalFormatting>
  <conditionalFormatting sqref="A44">
    <cfRule type="duplicateValues" dxfId="295" priority="38"/>
  </conditionalFormatting>
  <conditionalFormatting sqref="A44">
    <cfRule type="duplicateValues" dxfId="294" priority="37"/>
  </conditionalFormatting>
  <conditionalFormatting sqref="A45">
    <cfRule type="duplicateValues" dxfId="293" priority="36"/>
  </conditionalFormatting>
  <conditionalFormatting sqref="A45">
    <cfRule type="duplicateValues" dxfId="292" priority="35"/>
  </conditionalFormatting>
  <conditionalFormatting sqref="C44">
    <cfRule type="duplicateValues" dxfId="291" priority="34"/>
  </conditionalFormatting>
  <conditionalFormatting sqref="C44">
    <cfRule type="duplicateValues" dxfId="290" priority="33"/>
  </conditionalFormatting>
  <conditionalFormatting sqref="C45">
    <cfRule type="duplicateValues" dxfId="289" priority="32"/>
  </conditionalFormatting>
  <conditionalFormatting sqref="C45">
    <cfRule type="duplicateValues" dxfId="288" priority="31"/>
  </conditionalFormatting>
  <conditionalFormatting sqref="A46:A49">
    <cfRule type="duplicateValues" dxfId="287" priority="30"/>
  </conditionalFormatting>
  <conditionalFormatting sqref="A46:A49">
    <cfRule type="duplicateValues" dxfId="286" priority="29"/>
  </conditionalFormatting>
  <conditionalFormatting sqref="C46:C49">
    <cfRule type="duplicateValues" dxfId="285" priority="28"/>
  </conditionalFormatting>
  <conditionalFormatting sqref="C46:C49">
    <cfRule type="duplicateValues" dxfId="284" priority="27"/>
  </conditionalFormatting>
  <conditionalFormatting sqref="A50:A54">
    <cfRule type="duplicateValues" dxfId="283" priority="26"/>
  </conditionalFormatting>
  <conditionalFormatting sqref="A50:A54">
    <cfRule type="duplicateValues" dxfId="282" priority="25"/>
  </conditionalFormatting>
  <conditionalFormatting sqref="C51:C54">
    <cfRule type="duplicateValues" dxfId="281" priority="24"/>
  </conditionalFormatting>
  <conditionalFormatting sqref="C51:C54">
    <cfRule type="duplicateValues" dxfId="280" priority="23"/>
  </conditionalFormatting>
  <conditionalFormatting sqref="C50">
    <cfRule type="duplicateValues" dxfId="279" priority="22"/>
  </conditionalFormatting>
  <conditionalFormatting sqref="C50">
    <cfRule type="duplicateValues" dxfId="278" priority="21"/>
  </conditionalFormatting>
  <conditionalFormatting sqref="A55">
    <cfRule type="duplicateValues" dxfId="277" priority="20"/>
  </conditionalFormatting>
  <conditionalFormatting sqref="A55">
    <cfRule type="duplicateValues" dxfId="276" priority="19"/>
  </conditionalFormatting>
  <conditionalFormatting sqref="C55">
    <cfRule type="duplicateValues" dxfId="275" priority="18"/>
  </conditionalFormatting>
  <conditionalFormatting sqref="C55">
    <cfRule type="duplicateValues" dxfId="274" priority="17"/>
  </conditionalFormatting>
  <conditionalFormatting sqref="A56">
    <cfRule type="duplicateValues" dxfId="273" priority="16"/>
  </conditionalFormatting>
  <conditionalFormatting sqref="A56">
    <cfRule type="duplicateValues" dxfId="272" priority="15"/>
  </conditionalFormatting>
  <conditionalFormatting sqref="C56">
    <cfRule type="duplicateValues" dxfId="271" priority="14"/>
  </conditionalFormatting>
  <conditionalFormatting sqref="C56">
    <cfRule type="duplicateValues" dxfId="270" priority="13"/>
  </conditionalFormatting>
  <conditionalFormatting sqref="A57">
    <cfRule type="duplicateValues" dxfId="269" priority="12"/>
  </conditionalFormatting>
  <conditionalFormatting sqref="A57">
    <cfRule type="duplicateValues" dxfId="268" priority="11"/>
  </conditionalFormatting>
  <conditionalFormatting sqref="C57">
    <cfRule type="duplicateValues" dxfId="267" priority="10"/>
  </conditionalFormatting>
  <conditionalFormatting sqref="C57">
    <cfRule type="duplicateValues" dxfId="266" priority="9"/>
  </conditionalFormatting>
  <conditionalFormatting sqref="A58">
    <cfRule type="duplicateValues" dxfId="265" priority="8"/>
  </conditionalFormatting>
  <conditionalFormatting sqref="A58">
    <cfRule type="duplicateValues" dxfId="264" priority="7"/>
  </conditionalFormatting>
  <conditionalFormatting sqref="C58">
    <cfRule type="duplicateValues" dxfId="263" priority="6"/>
  </conditionalFormatting>
  <conditionalFormatting sqref="C58">
    <cfRule type="duplicateValues" dxfId="262" priority="5"/>
  </conditionalFormatting>
  <conditionalFormatting sqref="A59">
    <cfRule type="duplicateValues" dxfId="261" priority="4"/>
  </conditionalFormatting>
  <conditionalFormatting sqref="A59">
    <cfRule type="duplicateValues" dxfId="260" priority="3"/>
  </conditionalFormatting>
  <conditionalFormatting sqref="A60">
    <cfRule type="duplicateValues" dxfId="259" priority="2"/>
  </conditionalFormatting>
  <conditionalFormatting sqref="A60">
    <cfRule type="duplicateValues" dxfId="25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H4" sqref="H4"/>
    </sheetView>
  </sheetViews>
  <sheetFormatPr defaultColWidth="8.77734375" defaultRowHeight="14.4" x14ac:dyDescent="0.3"/>
  <cols>
    <col min="1" max="1" width="22.21875" style="20" bestFit="1" customWidth="1" collapsed="1"/>
    <col min="2" max="2" width="36.44140625" style="20" bestFit="1" customWidth="1" collapsed="1"/>
    <col min="3" max="3" width="22.21875" style="20" bestFit="1" customWidth="1" collapsed="1"/>
    <col min="4" max="4" width="9.5546875" style="20" bestFit="1" customWidth="1" collapsed="1"/>
    <col min="5" max="5" width="7.77734375" style="20" bestFit="1" customWidth="1" collapsed="1"/>
    <col min="6" max="6" width="14.44140625" style="20" bestFit="1" customWidth="1" collapsed="1"/>
    <col min="7" max="7" width="32.44140625" style="20" bestFit="1" customWidth="1" collapsed="1"/>
    <col min="8" max="8" width="19.21875" style="20" bestFit="1" customWidth="1" collapsed="1"/>
    <col min="9" max="9" width="14.5546875" style="20" bestFit="1" customWidth="1" collapsed="1"/>
    <col min="10" max="10" width="6.21875" style="20" bestFit="1" customWidth="1" collapsed="1"/>
    <col min="11" max="11" width="9.77734375" style="20" bestFit="1" customWidth="1" collapsed="1"/>
    <col min="12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154</v>
      </c>
      <c r="B3" s="16" t="s">
        <v>155</v>
      </c>
      <c r="C3" s="17" t="s">
        <v>154</v>
      </c>
      <c r="D3" s="17" t="s">
        <v>16</v>
      </c>
      <c r="E3" s="17" t="s">
        <v>17</v>
      </c>
      <c r="F3" s="15"/>
      <c r="G3" s="17" t="s">
        <v>156</v>
      </c>
      <c r="H3" s="15" t="str">
        <f>IF((D3="Yes"),"awbdatacapture","Not Running")</f>
        <v>Not Running</v>
      </c>
      <c r="I3" s="21" t="s">
        <v>12</v>
      </c>
      <c r="J3" s="15"/>
      <c r="K3" s="15"/>
      <c r="L3" s="15" t="s">
        <v>14</v>
      </c>
    </row>
    <row r="4" spans="1:12" x14ac:dyDescent="0.3">
      <c r="A4" s="17" t="s">
        <v>157</v>
      </c>
      <c r="B4" s="16" t="s">
        <v>158</v>
      </c>
      <c r="C4" s="17" t="s">
        <v>157</v>
      </c>
      <c r="D4" s="17" t="s">
        <v>16</v>
      </c>
      <c r="E4" s="17" t="s">
        <v>17</v>
      </c>
      <c r="F4" s="15"/>
      <c r="G4" s="17" t="s">
        <v>156</v>
      </c>
      <c r="H4" s="15" t="str">
        <f>IF((D4="Yes"),"awbdatacapture","Not Running")</f>
        <v>Not Running</v>
      </c>
      <c r="I4" s="21" t="s">
        <v>12</v>
      </c>
      <c r="J4" s="15"/>
      <c r="K4" s="15"/>
      <c r="L4" s="15" t="s">
        <v>14</v>
      </c>
    </row>
    <row r="5" spans="1:12" x14ac:dyDescent="0.3">
      <c r="A5" s="17" t="s">
        <v>159</v>
      </c>
      <c r="B5" s="16" t="s">
        <v>160</v>
      </c>
      <c r="C5" s="17" t="s">
        <v>159</v>
      </c>
      <c r="D5" s="17" t="s">
        <v>15</v>
      </c>
      <c r="E5" s="17" t="s">
        <v>17</v>
      </c>
      <c r="F5" s="15"/>
      <c r="G5" s="17" t="s">
        <v>156</v>
      </c>
      <c r="H5" s="15" t="str">
        <f>IF((D5="Yes"),"awbdatacapture","Not Running")</f>
        <v>awbdatacapture</v>
      </c>
      <c r="I5" s="26" t="s">
        <v>11</v>
      </c>
      <c r="J5" s="15"/>
      <c r="K5" s="15"/>
      <c r="L5" s="15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F10" sqref="F10"/>
    </sheetView>
  </sheetViews>
  <sheetFormatPr defaultRowHeight="14.4" x14ac:dyDescent="0.3"/>
  <cols>
    <col min="2" max="2" width="27.77734375" customWidth="1" collapsed="1"/>
    <col min="7" max="7" width="26.77734375" customWidth="1" collapsed="1"/>
  </cols>
  <sheetData>
    <row r="1" spans="1:12" s="20" customFormat="1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s="20" customFormat="1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s="20" customFormat="1" x14ac:dyDescent="0.3">
      <c r="A3" s="17" t="s">
        <v>220</v>
      </c>
      <c r="B3" s="16" t="s">
        <v>221</v>
      </c>
      <c r="C3" s="17" t="s">
        <v>220</v>
      </c>
      <c r="D3" s="17" t="s">
        <v>16</v>
      </c>
      <c r="E3" s="17" t="s">
        <v>17</v>
      </c>
      <c r="F3" s="15"/>
      <c r="G3" s="17" t="s">
        <v>222</v>
      </c>
      <c r="H3" s="15" t="str">
        <f t="shared" ref="H3:H15" si="0">IF((D3="Yes"),"buildupplanning","Not Running")</f>
        <v>Not Running</v>
      </c>
      <c r="I3" s="49" t="s">
        <v>12</v>
      </c>
      <c r="J3" s="15"/>
      <c r="K3" s="15"/>
      <c r="L3" s="15" t="s">
        <v>14</v>
      </c>
    </row>
    <row r="4" spans="1:12" s="20" customFormat="1" x14ac:dyDescent="0.3">
      <c r="A4" s="17" t="s">
        <v>223</v>
      </c>
      <c r="B4" s="16" t="s">
        <v>224</v>
      </c>
      <c r="C4" s="17" t="s">
        <v>223</v>
      </c>
      <c r="D4" s="17" t="s">
        <v>16</v>
      </c>
      <c r="E4" s="17" t="s">
        <v>17</v>
      </c>
      <c r="F4" s="15"/>
      <c r="G4" s="17" t="s">
        <v>222</v>
      </c>
      <c r="H4" s="15" t="str">
        <f t="shared" si="0"/>
        <v>Not Running</v>
      </c>
      <c r="I4" s="50" t="s">
        <v>12</v>
      </c>
      <c r="J4" s="15"/>
      <c r="K4" s="15"/>
      <c r="L4" s="15" t="s">
        <v>14</v>
      </c>
    </row>
    <row r="5" spans="1:12" s="20" customFormat="1" x14ac:dyDescent="0.3">
      <c r="A5" s="17" t="s">
        <v>225</v>
      </c>
      <c r="B5" s="16" t="s">
        <v>226</v>
      </c>
      <c r="C5" s="17" t="s">
        <v>225</v>
      </c>
      <c r="D5" s="17" t="s">
        <v>15</v>
      </c>
      <c r="E5" s="17" t="s">
        <v>17</v>
      </c>
      <c r="F5" s="15"/>
      <c r="G5" s="17" t="s">
        <v>222</v>
      </c>
      <c r="H5" s="15" t="str">
        <f t="shared" si="0"/>
        <v>buildupplanning</v>
      </c>
      <c r="I5" s="53" t="s">
        <v>12</v>
      </c>
      <c r="J5" s="15"/>
      <c r="K5" s="15"/>
      <c r="L5" s="15" t="s">
        <v>14</v>
      </c>
    </row>
    <row r="6" spans="1:12" s="20" customFormat="1" x14ac:dyDescent="0.3">
      <c r="A6" s="17" t="s">
        <v>260</v>
      </c>
      <c r="B6" s="16" t="s">
        <v>261</v>
      </c>
      <c r="C6" s="17" t="s">
        <v>260</v>
      </c>
      <c r="D6" s="17" t="s">
        <v>16</v>
      </c>
      <c r="E6" s="17" t="s">
        <v>17</v>
      </c>
      <c r="F6" s="15"/>
      <c r="G6" s="17" t="s">
        <v>222</v>
      </c>
      <c r="H6" s="15" t="str">
        <f t="shared" si="0"/>
        <v>Not Running</v>
      </c>
      <c r="I6" s="31" t="s">
        <v>11</v>
      </c>
      <c r="J6" s="15"/>
      <c r="K6" s="15"/>
      <c r="L6" s="15" t="s">
        <v>14</v>
      </c>
    </row>
    <row r="7" spans="1:12" s="20" customFormat="1" x14ac:dyDescent="0.3">
      <c r="A7" s="17" t="s">
        <v>262</v>
      </c>
      <c r="B7" s="16" t="s">
        <v>263</v>
      </c>
      <c r="C7" s="17" t="s">
        <v>262</v>
      </c>
      <c r="D7" s="17" t="s">
        <v>16</v>
      </c>
      <c r="E7" s="17" t="s">
        <v>17</v>
      </c>
      <c r="F7" s="15"/>
      <c r="G7" s="17" t="s">
        <v>222</v>
      </c>
      <c r="H7" s="15" t="str">
        <f t="shared" si="0"/>
        <v>Not Running</v>
      </c>
      <c r="I7" s="32" t="s">
        <v>11</v>
      </c>
      <c r="J7" s="15"/>
      <c r="K7" s="15"/>
      <c r="L7" s="15" t="s">
        <v>14</v>
      </c>
    </row>
    <row r="8" spans="1:12" s="20" customFormat="1" x14ac:dyDescent="0.3">
      <c r="A8" s="17" t="s">
        <v>264</v>
      </c>
      <c r="B8" s="16" t="s">
        <v>265</v>
      </c>
      <c r="C8" s="17" t="s">
        <v>264</v>
      </c>
      <c r="D8" s="17" t="s">
        <v>16</v>
      </c>
      <c r="E8" s="17" t="s">
        <v>17</v>
      </c>
      <c r="F8" s="15"/>
      <c r="G8" s="17" t="s">
        <v>222</v>
      </c>
      <c r="H8" s="15" t="str">
        <f t="shared" si="0"/>
        <v>Not Running</v>
      </c>
      <c r="I8" s="39" t="s">
        <v>11</v>
      </c>
      <c r="J8" s="15"/>
      <c r="K8" s="15"/>
      <c r="L8" s="15" t="s">
        <v>14</v>
      </c>
    </row>
    <row r="9" spans="1:12" s="20" customFormat="1" x14ac:dyDescent="0.3">
      <c r="A9" s="17" t="s">
        <v>266</v>
      </c>
      <c r="B9" s="16" t="s">
        <v>267</v>
      </c>
      <c r="C9" s="17" t="s">
        <v>266</v>
      </c>
      <c r="D9" s="17" t="s">
        <v>16</v>
      </c>
      <c r="E9" s="17" t="s">
        <v>17</v>
      </c>
      <c r="F9" s="15"/>
      <c r="G9" s="17" t="s">
        <v>222</v>
      </c>
      <c r="H9" s="15" t="str">
        <f t="shared" si="0"/>
        <v>Not Running</v>
      </c>
      <c r="I9" s="38" t="s">
        <v>11</v>
      </c>
      <c r="J9" s="15"/>
      <c r="K9" s="15"/>
      <c r="L9" s="15" t="s">
        <v>14</v>
      </c>
    </row>
    <row r="10" spans="1:12" s="20" customFormat="1" x14ac:dyDescent="0.3">
      <c r="A10" s="17" t="s">
        <v>268</v>
      </c>
      <c r="B10" s="16" t="s">
        <v>269</v>
      </c>
      <c r="C10" s="17" t="s">
        <v>268</v>
      </c>
      <c r="D10" s="17" t="s">
        <v>16</v>
      </c>
      <c r="E10" s="17" t="s">
        <v>17</v>
      </c>
      <c r="F10" s="15"/>
      <c r="G10" s="17" t="s">
        <v>222</v>
      </c>
      <c r="H10" s="15" t="str">
        <f t="shared" si="0"/>
        <v>Not Running</v>
      </c>
      <c r="I10" s="41" t="s">
        <v>11</v>
      </c>
      <c r="J10" s="15"/>
      <c r="K10" s="15"/>
      <c r="L10" s="15" t="s">
        <v>14</v>
      </c>
    </row>
    <row r="11" spans="1:12" s="20" customFormat="1" x14ac:dyDescent="0.3">
      <c r="A11" s="17" t="s">
        <v>270</v>
      </c>
      <c r="B11" s="16" t="s">
        <v>271</v>
      </c>
      <c r="C11" s="17" t="s">
        <v>270</v>
      </c>
      <c r="D11" s="17" t="s">
        <v>16</v>
      </c>
      <c r="E11" s="17" t="s">
        <v>17</v>
      </c>
      <c r="F11" s="15"/>
      <c r="G11" s="17" t="s">
        <v>222</v>
      </c>
      <c r="H11" s="15" t="str">
        <f t="shared" si="0"/>
        <v>Not Running</v>
      </c>
      <c r="I11" s="35" t="s">
        <v>12</v>
      </c>
      <c r="J11" s="15"/>
      <c r="K11" s="15"/>
      <c r="L11" s="15" t="s">
        <v>14</v>
      </c>
    </row>
    <row r="12" spans="1:12" s="20" customFormat="1" x14ac:dyDescent="0.3">
      <c r="A12" s="17" t="s">
        <v>272</v>
      </c>
      <c r="B12" s="16" t="s">
        <v>273</v>
      </c>
      <c r="C12" s="17" t="s">
        <v>272</v>
      </c>
      <c r="D12" s="17" t="s">
        <v>16</v>
      </c>
      <c r="E12" s="17" t="s">
        <v>17</v>
      </c>
      <c r="F12" s="15"/>
      <c r="G12" s="17" t="s">
        <v>222</v>
      </c>
      <c r="H12" s="15" t="str">
        <f t="shared" si="0"/>
        <v>Not Running</v>
      </c>
      <c r="I12" s="34" t="s">
        <v>11</v>
      </c>
      <c r="J12" s="15"/>
      <c r="K12" s="15"/>
      <c r="L12" s="15" t="s">
        <v>14</v>
      </c>
    </row>
    <row r="13" spans="1:12" s="20" customFormat="1" x14ac:dyDescent="0.3">
      <c r="A13" s="17" t="s">
        <v>274</v>
      </c>
      <c r="B13" s="16" t="s">
        <v>275</v>
      </c>
      <c r="C13" s="17" t="s">
        <v>274</v>
      </c>
      <c r="D13" s="17" t="s">
        <v>16</v>
      </c>
      <c r="E13" s="17" t="s">
        <v>17</v>
      </c>
      <c r="F13" s="15"/>
      <c r="G13" s="17" t="s">
        <v>222</v>
      </c>
      <c r="H13" s="15" t="str">
        <f t="shared" si="0"/>
        <v>Not Running</v>
      </c>
      <c r="I13" s="36" t="s">
        <v>12</v>
      </c>
      <c r="J13" s="15"/>
      <c r="K13" s="15"/>
      <c r="L13" s="15" t="s">
        <v>14</v>
      </c>
    </row>
    <row r="14" spans="1:12" s="20" customFormat="1" x14ac:dyDescent="0.3">
      <c r="A14" s="17" t="s">
        <v>276</v>
      </c>
      <c r="B14" s="16" t="s">
        <v>277</v>
      </c>
      <c r="C14" s="17" t="s">
        <v>276</v>
      </c>
      <c r="D14" s="17" t="s">
        <v>16</v>
      </c>
      <c r="E14" s="17" t="s">
        <v>17</v>
      </c>
      <c r="F14" s="15"/>
      <c r="G14" s="17" t="s">
        <v>222</v>
      </c>
      <c r="H14" s="15" t="str">
        <f t="shared" si="0"/>
        <v>Not Running</v>
      </c>
      <c r="I14" s="33" t="s">
        <v>11</v>
      </c>
      <c r="J14" s="15"/>
      <c r="K14" s="15"/>
      <c r="L14" s="15" t="s">
        <v>14</v>
      </c>
    </row>
    <row r="15" spans="1:12" s="20" customFormat="1" x14ac:dyDescent="0.3">
      <c r="A15" s="17" t="s">
        <v>278</v>
      </c>
      <c r="B15" s="16" t="s">
        <v>279</v>
      </c>
      <c r="C15" s="17" t="s">
        <v>278</v>
      </c>
      <c r="D15" s="17" t="s">
        <v>16</v>
      </c>
      <c r="E15" s="17" t="s">
        <v>17</v>
      </c>
      <c r="F15" s="15"/>
      <c r="G15" s="17" t="s">
        <v>222</v>
      </c>
      <c r="H15" s="15" t="str">
        <f t="shared" si="0"/>
        <v>Not Running</v>
      </c>
      <c r="I15" s="37" t="s">
        <v>11</v>
      </c>
      <c r="J15" s="15"/>
      <c r="K15" s="15"/>
      <c r="L15" s="15" t="s">
        <v>14</v>
      </c>
    </row>
    <row r="16" spans="1:12" s="20" customFormat="1" x14ac:dyDescent="0.3">
      <c r="A16" s="17" t="s">
        <v>322</v>
      </c>
      <c r="B16" s="16" t="s">
        <v>323</v>
      </c>
      <c r="C16" s="17" t="s">
        <v>322</v>
      </c>
      <c r="D16" s="17" t="s">
        <v>16</v>
      </c>
      <c r="E16" s="17" t="s">
        <v>17</v>
      </c>
      <c r="F16" s="15"/>
      <c r="G16" s="17" t="s">
        <v>222</v>
      </c>
      <c r="H16" s="15" t="str">
        <f t="shared" ref="H16:H17" si="1">IF((D16="Yes"),"buildupplanning","Not Running")</f>
        <v>Not Running</v>
      </c>
      <c r="I16" s="42" t="s">
        <v>11</v>
      </c>
      <c r="J16" s="15"/>
      <c r="K16" s="15"/>
      <c r="L16" s="15" t="s">
        <v>14</v>
      </c>
    </row>
    <row r="17" spans="1:12" s="20" customFormat="1" x14ac:dyDescent="0.3">
      <c r="A17" s="17" t="s">
        <v>329</v>
      </c>
      <c r="B17" s="16" t="s">
        <v>330</v>
      </c>
      <c r="C17" s="17" t="s">
        <v>329</v>
      </c>
      <c r="D17" s="17" t="s">
        <v>16</v>
      </c>
      <c r="E17" s="17" t="s">
        <v>17</v>
      </c>
      <c r="F17" s="15"/>
      <c r="G17" s="17" t="s">
        <v>222</v>
      </c>
      <c r="H17" s="15" t="str">
        <f t="shared" si="1"/>
        <v>Not Running</v>
      </c>
      <c r="I17" s="45" t="s">
        <v>12</v>
      </c>
      <c r="J17" s="15"/>
      <c r="K17" s="15"/>
      <c r="L17" s="15" t="s">
        <v>14</v>
      </c>
    </row>
    <row r="18" spans="1:12" s="20" customFormat="1" x14ac:dyDescent="0.3">
      <c r="A18" s="17" t="s">
        <v>331</v>
      </c>
      <c r="B18" s="16" t="s">
        <v>332</v>
      </c>
      <c r="C18" s="17" t="s">
        <v>331</v>
      </c>
      <c r="D18" s="17" t="s">
        <v>16</v>
      </c>
      <c r="E18" s="17" t="s">
        <v>17</v>
      </c>
      <c r="F18" s="15"/>
      <c r="G18" s="17" t="s">
        <v>222</v>
      </c>
      <c r="H18" s="15" t="str">
        <f t="shared" ref="H18" si="2">IF((D18="Yes"),"buildupplanning","Not Running")</f>
        <v>Not Running</v>
      </c>
      <c r="I18" s="46" t="s">
        <v>12</v>
      </c>
      <c r="J18" s="15"/>
      <c r="K18" s="15"/>
      <c r="L18" s="15" t="s">
        <v>14</v>
      </c>
    </row>
    <row r="19" spans="1:12" s="20" customFormat="1" x14ac:dyDescent="0.3">
      <c r="A19" s="17" t="s">
        <v>333</v>
      </c>
      <c r="B19" s="16" t="s">
        <v>334</v>
      </c>
      <c r="C19" s="17" t="s">
        <v>333</v>
      </c>
      <c r="D19" s="17" t="s">
        <v>16</v>
      </c>
      <c r="E19" s="17" t="s">
        <v>17</v>
      </c>
      <c r="F19" s="15"/>
      <c r="G19" s="17" t="s">
        <v>222</v>
      </c>
      <c r="H19" s="15" t="str">
        <f t="shared" ref="H19" si="3">IF((D19="Yes"),"buildupplanning","Not Running")</f>
        <v>Not Running</v>
      </c>
      <c r="I19" s="47" t="s">
        <v>11</v>
      </c>
      <c r="J19" s="15"/>
      <c r="K19" s="15"/>
      <c r="L19" s="15" t="s">
        <v>14</v>
      </c>
    </row>
  </sheetData>
  <conditionalFormatting sqref="A1:A3">
    <cfRule type="duplicateValues" dxfId="257" priority="34"/>
  </conditionalFormatting>
  <conditionalFormatting sqref="A1:A3">
    <cfRule type="duplicateValues" dxfId="256" priority="33"/>
  </conditionalFormatting>
  <conditionalFormatting sqref="A4">
    <cfRule type="duplicateValues" dxfId="255" priority="32"/>
  </conditionalFormatting>
  <conditionalFormatting sqref="A4">
    <cfRule type="duplicateValues" dxfId="254" priority="31"/>
  </conditionalFormatting>
  <conditionalFormatting sqref="A5">
    <cfRule type="duplicateValues" dxfId="253" priority="30"/>
  </conditionalFormatting>
  <conditionalFormatting sqref="A5">
    <cfRule type="duplicateValues" dxfId="252" priority="29"/>
  </conditionalFormatting>
  <conditionalFormatting sqref="A6">
    <cfRule type="duplicateValues" dxfId="251" priority="28"/>
  </conditionalFormatting>
  <conditionalFormatting sqref="A6">
    <cfRule type="duplicateValues" dxfId="250" priority="27"/>
  </conditionalFormatting>
  <conditionalFormatting sqref="A7">
    <cfRule type="duplicateValues" dxfId="249" priority="26"/>
  </conditionalFormatting>
  <conditionalFormatting sqref="A7">
    <cfRule type="duplicateValues" dxfId="248" priority="25"/>
  </conditionalFormatting>
  <conditionalFormatting sqref="A8">
    <cfRule type="duplicateValues" dxfId="247" priority="24"/>
  </conditionalFormatting>
  <conditionalFormatting sqref="A8">
    <cfRule type="duplicateValues" dxfId="246" priority="23"/>
  </conditionalFormatting>
  <conditionalFormatting sqref="A9">
    <cfRule type="duplicateValues" dxfId="245" priority="22"/>
  </conditionalFormatting>
  <conditionalFormatting sqref="A9">
    <cfRule type="duplicateValues" dxfId="244" priority="21"/>
  </conditionalFormatting>
  <conditionalFormatting sqref="A10">
    <cfRule type="duplicateValues" dxfId="243" priority="20"/>
  </conditionalFormatting>
  <conditionalFormatting sqref="A10">
    <cfRule type="duplicateValues" dxfId="242" priority="19"/>
  </conditionalFormatting>
  <conditionalFormatting sqref="A11">
    <cfRule type="duplicateValues" dxfId="241" priority="18"/>
  </conditionalFormatting>
  <conditionalFormatting sqref="A11">
    <cfRule type="duplicateValues" dxfId="240" priority="17"/>
  </conditionalFormatting>
  <conditionalFormatting sqref="A12:A13">
    <cfRule type="duplicateValues" dxfId="239" priority="16"/>
  </conditionalFormatting>
  <conditionalFormatting sqref="A12:A13">
    <cfRule type="duplicateValues" dxfId="238" priority="15"/>
  </conditionalFormatting>
  <conditionalFormatting sqref="A14:A15">
    <cfRule type="duplicateValues" dxfId="237" priority="12"/>
  </conditionalFormatting>
  <conditionalFormatting sqref="A14:A15">
    <cfRule type="duplicateValues" dxfId="236" priority="11"/>
  </conditionalFormatting>
  <conditionalFormatting sqref="A16">
    <cfRule type="duplicateValues" dxfId="235" priority="8"/>
  </conditionalFormatting>
  <conditionalFormatting sqref="A16">
    <cfRule type="duplicateValues" dxfId="234" priority="7"/>
  </conditionalFormatting>
  <conditionalFormatting sqref="A17">
    <cfRule type="duplicateValues" dxfId="233" priority="6"/>
  </conditionalFormatting>
  <conditionalFormatting sqref="A17">
    <cfRule type="duplicateValues" dxfId="232" priority="5"/>
  </conditionalFormatting>
  <conditionalFormatting sqref="A18">
    <cfRule type="duplicateValues" dxfId="231" priority="4"/>
  </conditionalFormatting>
  <conditionalFormatting sqref="A18">
    <cfRule type="duplicateValues" dxfId="230" priority="3"/>
  </conditionalFormatting>
  <conditionalFormatting sqref="A19">
    <cfRule type="duplicateValues" dxfId="229" priority="2"/>
  </conditionalFormatting>
  <conditionalFormatting sqref="A19">
    <cfRule type="duplicateValues" dxfId="22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4" sqref="D4"/>
    </sheetView>
  </sheetViews>
  <sheetFormatPr defaultColWidth="8.77734375" defaultRowHeight="14.4" x14ac:dyDescent="0.3"/>
  <cols>
    <col min="1" max="1" width="8.77734375" style="20" collapsed="1"/>
    <col min="2" max="2" width="27.77734375" style="20" customWidth="1" collapsed="1"/>
    <col min="3" max="6" width="8.77734375" style="20" collapsed="1"/>
    <col min="7" max="7" width="26.77734375" style="20" customWidth="1" collapsed="1"/>
    <col min="8" max="8" width="22.77734375" style="20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245</v>
      </c>
      <c r="B3" s="16" t="s">
        <v>246</v>
      </c>
      <c r="C3" s="17" t="s">
        <v>245</v>
      </c>
      <c r="D3" s="17" t="s">
        <v>15</v>
      </c>
      <c r="E3" s="17" t="s">
        <v>17</v>
      </c>
      <c r="F3" s="15"/>
      <c r="G3" s="17" t="s">
        <v>247</v>
      </c>
      <c r="H3" s="15" t="str">
        <f>IF((D3="Yes"),"dgr","Not Running")</f>
        <v>dgr</v>
      </c>
      <c r="I3" s="59" t="s">
        <v>12</v>
      </c>
      <c r="J3" s="15"/>
      <c r="K3" s="15"/>
      <c r="L3" s="15" t="s">
        <v>14</v>
      </c>
    </row>
    <row r="4" spans="1:12" x14ac:dyDescent="0.3">
      <c r="A4" s="17" t="s">
        <v>248</v>
      </c>
      <c r="B4" s="16" t="s">
        <v>249</v>
      </c>
      <c r="C4" s="17" t="s">
        <v>248</v>
      </c>
      <c r="D4" s="17" t="s">
        <v>16</v>
      </c>
      <c r="E4" s="17" t="s">
        <v>17</v>
      </c>
      <c r="F4" s="15"/>
      <c r="G4" s="17" t="s">
        <v>247</v>
      </c>
      <c r="H4" s="15" t="str">
        <f>IF((D4="Yes"),"dgr","Not Running")</f>
        <v>Not Running</v>
      </c>
      <c r="I4" s="44" t="s">
        <v>328</v>
      </c>
      <c r="J4" s="15"/>
      <c r="K4" s="15"/>
      <c r="L4" s="15" t="s">
        <v>14</v>
      </c>
    </row>
    <row r="5" spans="1:12" x14ac:dyDescent="0.3">
      <c r="A5" s="17" t="s">
        <v>250</v>
      </c>
      <c r="B5" s="16" t="s">
        <v>251</v>
      </c>
      <c r="C5" s="17" t="s">
        <v>250</v>
      </c>
      <c r="D5" s="17" t="s">
        <v>16</v>
      </c>
      <c r="E5" s="17" t="s">
        <v>17</v>
      </c>
      <c r="F5" s="15"/>
      <c r="G5" s="17" t="s">
        <v>247</v>
      </c>
      <c r="H5" s="15" t="str">
        <f>IF((D5="Yes"),"dgr","Not Running")</f>
        <v>Not Running</v>
      </c>
      <c r="I5" s="28" t="s">
        <v>12</v>
      </c>
      <c r="J5" s="15"/>
      <c r="K5" s="15"/>
      <c r="L5" s="15" t="s">
        <v>14</v>
      </c>
    </row>
  </sheetData>
  <conditionalFormatting sqref="A1:A4">
    <cfRule type="duplicateValues" dxfId="227" priority="8"/>
  </conditionalFormatting>
  <conditionalFormatting sqref="A1:A4">
    <cfRule type="duplicateValues" dxfId="226" priority="7"/>
  </conditionalFormatting>
  <conditionalFormatting sqref="A5">
    <cfRule type="duplicateValues" dxfId="225" priority="2"/>
  </conditionalFormatting>
  <conditionalFormatting sqref="A5">
    <cfRule type="duplicateValues" dxfId="22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2" sqref="D12"/>
    </sheetView>
  </sheetViews>
  <sheetFormatPr defaultColWidth="8.77734375" defaultRowHeight="14.4" x14ac:dyDescent="0.3"/>
  <cols>
    <col min="1" max="1" width="31.109375" style="20" customWidth="1" collapsed="1"/>
    <col min="2" max="2" width="27.77734375" style="20" customWidth="1" collapsed="1"/>
    <col min="3" max="3" width="21.77734375" style="20" customWidth="1" collapsed="1"/>
    <col min="4" max="6" width="8.77734375" style="20" collapsed="1"/>
    <col min="7" max="7" width="26.77734375" style="20" customWidth="1" collapsed="1"/>
    <col min="8" max="8" width="22.77734375" style="20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252</v>
      </c>
      <c r="B3" s="16" t="s">
        <v>253</v>
      </c>
      <c r="C3" s="17" t="s">
        <v>252</v>
      </c>
      <c r="D3" s="17" t="s">
        <v>15</v>
      </c>
      <c r="E3" s="17" t="s">
        <v>17</v>
      </c>
      <c r="F3" s="15"/>
      <c r="G3" s="17" t="s">
        <v>254</v>
      </c>
      <c r="H3" s="15" t="str">
        <f>IF((D3="Yes"),"exportscenario","Not Running")</f>
        <v>exportscenario</v>
      </c>
      <c r="I3" s="27" t="s">
        <v>12</v>
      </c>
      <c r="J3" s="15"/>
      <c r="K3" s="15"/>
      <c r="L3" s="15" t="s">
        <v>14</v>
      </c>
    </row>
  </sheetData>
  <conditionalFormatting sqref="A1:A3">
    <cfRule type="duplicateValues" dxfId="223" priority="2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XFD1048576"/>
    </sheetView>
  </sheetViews>
  <sheetFormatPr defaultColWidth="8.77734375" defaultRowHeight="14.4" x14ac:dyDescent="0.3"/>
  <cols>
    <col min="1" max="1" width="8.77734375" style="20" collapsed="1"/>
    <col min="2" max="2" width="27.77734375" style="20" customWidth="1" collapsed="1"/>
    <col min="3" max="6" width="8.77734375" style="20" collapsed="1"/>
    <col min="7" max="7" width="26.77734375" style="20" customWidth="1" collapsed="1"/>
    <col min="8" max="8" width="22.77734375" style="20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255</v>
      </c>
      <c r="B3" s="16" t="s">
        <v>256</v>
      </c>
      <c r="C3" s="17" t="s">
        <v>255</v>
      </c>
      <c r="D3" s="17" t="s">
        <v>16</v>
      </c>
      <c r="E3" s="17" t="s">
        <v>17</v>
      </c>
      <c r="F3" s="15"/>
      <c r="G3" s="17" t="s">
        <v>257</v>
      </c>
      <c r="H3" s="15" t="str">
        <f>IF((D3="Yes"),"stationcashiering","Not Running")</f>
        <v>Not Running</v>
      </c>
      <c r="I3" s="29" t="s">
        <v>12</v>
      </c>
      <c r="J3" s="15"/>
      <c r="K3" s="15"/>
      <c r="L3" s="15" t="s">
        <v>14</v>
      </c>
    </row>
    <row r="4" spans="1:12" x14ac:dyDescent="0.3">
      <c r="A4" s="17" t="s">
        <v>258</v>
      </c>
      <c r="B4" s="16" t="s">
        <v>259</v>
      </c>
      <c r="C4" s="17" t="s">
        <v>258</v>
      </c>
      <c r="D4" s="17" t="s">
        <v>16</v>
      </c>
      <c r="E4" s="17" t="s">
        <v>17</v>
      </c>
      <c r="F4" s="15"/>
      <c r="G4" s="17" t="s">
        <v>257</v>
      </c>
      <c r="H4" s="15" t="str">
        <f>IF((D4="Yes"),"stationcashiering","Not Running")</f>
        <v>Not Running</v>
      </c>
      <c r="I4" s="30" t="s">
        <v>12</v>
      </c>
      <c r="J4" s="15"/>
      <c r="K4" s="15"/>
      <c r="L4" s="15" t="s">
        <v>14</v>
      </c>
    </row>
    <row r="5" spans="1:12" x14ac:dyDescent="0.3">
      <c r="A5" s="17" t="s">
        <v>280</v>
      </c>
      <c r="B5" s="16" t="s">
        <v>281</v>
      </c>
      <c r="C5" s="17" t="s">
        <v>280</v>
      </c>
      <c r="D5" s="17" t="s">
        <v>15</v>
      </c>
      <c r="E5" s="17" t="s">
        <v>17</v>
      </c>
      <c r="F5" s="15"/>
      <c r="G5" s="17" t="s">
        <v>257</v>
      </c>
      <c r="H5" s="15" t="str">
        <f>IF((D5="Yes"),"stationcashiering","Not Running")</f>
        <v>stationcashiering</v>
      </c>
      <c r="I5" s="40" t="s">
        <v>12</v>
      </c>
      <c r="J5" s="15"/>
      <c r="K5" s="15"/>
      <c r="L5" s="15" t="s">
        <v>14</v>
      </c>
    </row>
  </sheetData>
  <conditionalFormatting sqref="A1:A5">
    <cfRule type="duplicateValues" dxfId="222" priority="28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XFD2"/>
    </sheetView>
  </sheetViews>
  <sheetFormatPr defaultColWidth="8.77734375" defaultRowHeight="14.4" x14ac:dyDescent="0.3"/>
  <cols>
    <col min="1" max="1" width="8.77734375" style="20" collapsed="1"/>
    <col min="2" max="2" width="27.77734375" style="20" customWidth="1" collapsed="1"/>
    <col min="3" max="6" width="8.77734375" style="20" collapsed="1"/>
    <col min="7" max="7" width="26.77734375" style="20" customWidth="1" collapsed="1"/>
    <col min="8" max="8" width="22.77734375" style="20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335</v>
      </c>
      <c r="B3" s="16" t="s">
        <v>336</v>
      </c>
      <c r="C3" s="17" t="s">
        <v>335</v>
      </c>
      <c r="D3" s="17" t="s">
        <v>16</v>
      </c>
      <c r="E3" s="17" t="s">
        <v>17</v>
      </c>
      <c r="F3" s="15"/>
      <c r="G3" s="17" t="s">
        <v>337</v>
      </c>
      <c r="H3" s="15" t="str">
        <f>IF((D3="Yes"),"checksheets","Not Running")</f>
        <v>Not Running</v>
      </c>
      <c r="I3" s="51" t="s">
        <v>11</v>
      </c>
      <c r="J3" s="15"/>
      <c r="K3" s="15"/>
      <c r="L3" s="15" t="s">
        <v>14</v>
      </c>
    </row>
    <row r="4" spans="1:12" x14ac:dyDescent="0.3">
      <c r="A4" s="17" t="s">
        <v>338</v>
      </c>
      <c r="B4" s="16" t="s">
        <v>339</v>
      </c>
      <c r="C4" s="17" t="s">
        <v>338</v>
      </c>
      <c r="D4" s="17" t="s">
        <v>16</v>
      </c>
      <c r="E4" s="17" t="s">
        <v>17</v>
      </c>
      <c r="F4" s="15"/>
      <c r="G4" s="17" t="s">
        <v>337</v>
      </c>
      <c r="H4" s="15" t="str">
        <f>IF((D4="Yes"),"checksheets","Not Running")</f>
        <v>Not Running</v>
      </c>
      <c r="I4" s="52" t="s">
        <v>12</v>
      </c>
      <c r="J4" s="15"/>
      <c r="K4" s="15"/>
      <c r="L4" s="15" t="s">
        <v>14</v>
      </c>
    </row>
    <row r="5" spans="1:12" x14ac:dyDescent="0.3">
      <c r="A5" s="17" t="s">
        <v>340</v>
      </c>
      <c r="B5" s="16" t="s">
        <v>341</v>
      </c>
      <c r="C5" s="17" t="s">
        <v>340</v>
      </c>
      <c r="D5" s="17" t="s">
        <v>15</v>
      </c>
      <c r="E5" s="17" t="s">
        <v>17</v>
      </c>
      <c r="F5" s="15"/>
      <c r="G5" s="17" t="s">
        <v>337</v>
      </c>
      <c r="H5" s="15" t="str">
        <f>IF((D5="Yes"),"checksheets","Not Running")</f>
        <v>checksheets</v>
      </c>
      <c r="I5" s="56" t="s">
        <v>12</v>
      </c>
      <c r="J5" s="15"/>
      <c r="K5" s="15"/>
      <c r="L5" s="15" t="s">
        <v>14</v>
      </c>
    </row>
  </sheetData>
  <conditionalFormatting sqref="A1:A3">
    <cfRule type="duplicateValues" dxfId="221" priority="81"/>
  </conditionalFormatting>
  <conditionalFormatting sqref="A4">
    <cfRule type="duplicateValues" dxfId="220" priority="2"/>
  </conditionalFormatting>
  <conditionalFormatting sqref="A5">
    <cfRule type="duplicateValues" dxfId="21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XFD3"/>
    </sheetView>
  </sheetViews>
  <sheetFormatPr defaultRowHeight="14.4" x14ac:dyDescent="0.3"/>
  <cols>
    <col min="1" max="1" width="16.77734375" customWidth="1" collapsed="1"/>
    <col min="2" max="2" width="36.77734375" customWidth="1" collapsed="1"/>
    <col min="7" max="7" width="35.33203125" customWidth="1" collapsed="1"/>
  </cols>
  <sheetData>
    <row r="1" spans="1:12" s="20" customFormat="1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s="20" customFormat="1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s="20" customFormat="1" x14ac:dyDescent="0.3">
      <c r="A3" s="17" t="s">
        <v>342</v>
      </c>
      <c r="B3" s="16" t="s">
        <v>343</v>
      </c>
      <c r="C3" s="17" t="s">
        <v>342</v>
      </c>
      <c r="D3" s="17" t="s">
        <v>16</v>
      </c>
      <c r="E3" s="17" t="s">
        <v>17</v>
      </c>
      <c r="F3" s="15"/>
      <c r="G3" s="17" t="s">
        <v>344</v>
      </c>
      <c r="H3" s="15" t="str">
        <f>IF((D3="Yes"),"sst","Not Running")</f>
        <v>Not Running</v>
      </c>
      <c r="I3" s="55" t="s">
        <v>12</v>
      </c>
      <c r="J3" s="15"/>
      <c r="K3" s="15"/>
      <c r="L3" s="15" t="s">
        <v>14</v>
      </c>
    </row>
    <row r="4" spans="1:12" s="20" customFormat="1" x14ac:dyDescent="0.3">
      <c r="A4" s="17" t="s">
        <v>345</v>
      </c>
      <c r="B4" s="16" t="s">
        <v>346</v>
      </c>
      <c r="C4" s="17" t="s">
        <v>345</v>
      </c>
      <c r="D4" s="17" t="s">
        <v>15</v>
      </c>
      <c r="E4" s="17" t="s">
        <v>17</v>
      </c>
      <c r="F4" s="15"/>
      <c r="G4" s="17" t="s">
        <v>344</v>
      </c>
      <c r="H4" s="15" t="str">
        <f>IF((D4="Yes"),"sst","Not Running")</f>
        <v>sst</v>
      </c>
      <c r="I4" s="57" t="s">
        <v>11</v>
      </c>
      <c r="J4" s="15"/>
      <c r="K4" s="15"/>
      <c r="L4" s="15" t="s">
        <v>14</v>
      </c>
    </row>
  </sheetData>
  <conditionalFormatting sqref="A1:A3">
    <cfRule type="duplicateValues" dxfId="218" priority="2"/>
  </conditionalFormatting>
  <conditionalFormatting sqref="A4">
    <cfRule type="duplicateValues" dxfId="21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F9" sqref="F9"/>
    </sheetView>
  </sheetViews>
  <sheetFormatPr defaultRowHeight="14.4" x14ac:dyDescent="0.3"/>
  <cols>
    <col min="1" max="1" width="37.109375" customWidth="1" collapsed="1"/>
    <col min="2" max="2" width="54.77734375" customWidth="1" collapsed="1"/>
    <col min="3" max="3" width="43.77734375" customWidth="1" collapsed="1"/>
    <col min="7" max="7" width="19.109375" customWidth="1" collapsed="1"/>
    <col min="8" max="8" width="27" customWidth="1" collapsed="1"/>
  </cols>
  <sheetData>
    <row r="1" spans="1:12" s="20" customFormat="1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s="20" customFormat="1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s="20" customFormat="1" x14ac:dyDescent="0.3">
      <c r="A3" s="17" t="s">
        <v>348</v>
      </c>
      <c r="B3" s="16" t="s">
        <v>349</v>
      </c>
      <c r="C3" s="17" t="s">
        <v>348</v>
      </c>
      <c r="D3" s="17" t="s">
        <v>15</v>
      </c>
      <c r="E3" s="17" t="s">
        <v>17</v>
      </c>
      <c r="F3" s="15"/>
      <c r="G3" s="17" t="s">
        <v>347</v>
      </c>
      <c r="H3" s="15" t="str">
        <f>IF((D3="Yes"),"uldsighting","Not Running")</f>
        <v>uldsighting</v>
      </c>
      <c r="I3" s="58" t="s">
        <v>12</v>
      </c>
      <c r="J3" s="15"/>
      <c r="K3" s="15"/>
      <c r="L3" s="15" t="s">
        <v>14</v>
      </c>
    </row>
  </sheetData>
  <conditionalFormatting sqref="A1:A3">
    <cfRule type="duplicateValues" dxfId="2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11" sqref="G11"/>
    </sheetView>
  </sheetViews>
  <sheetFormatPr defaultColWidth="8.77734375" defaultRowHeight="14.4" x14ac:dyDescent="0.3"/>
  <cols>
    <col min="1" max="1" width="8.77734375" style="20" collapsed="1"/>
    <col min="2" max="2" width="24.77734375" style="20" customWidth="1" collapsed="1"/>
    <col min="3" max="6" width="8.77734375" style="20" collapsed="1"/>
    <col min="7" max="7" width="20.21875" style="20" customWidth="1" collapsed="1"/>
    <col min="8" max="8" width="15.5546875" style="20" customWidth="1" collapsed="1"/>
    <col min="9" max="16384" width="8.77734375" style="20" collapsed="1"/>
  </cols>
  <sheetData>
    <row r="1" spans="1:12" x14ac:dyDescent="0.3">
      <c r="A1" s="19" t="s">
        <v>6</v>
      </c>
      <c r="B1" s="19" t="s">
        <v>13</v>
      </c>
      <c r="C1" s="19" t="s">
        <v>1</v>
      </c>
      <c r="D1" s="19" t="s">
        <v>5</v>
      </c>
      <c r="E1" s="19" t="s">
        <v>0</v>
      </c>
      <c r="F1" s="19" t="s">
        <v>2</v>
      </c>
      <c r="G1" s="19" t="s">
        <v>3</v>
      </c>
      <c r="H1" s="19" t="s">
        <v>4</v>
      </c>
      <c r="I1" s="3" t="s">
        <v>8</v>
      </c>
      <c r="J1" s="19" t="s">
        <v>7</v>
      </c>
      <c r="K1" s="19" t="s">
        <v>9</v>
      </c>
      <c r="L1" s="4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18" t="s">
        <v>11</v>
      </c>
      <c r="J2" s="15"/>
      <c r="K2" s="15"/>
      <c r="L2" s="15" t="s">
        <v>14</v>
      </c>
    </row>
    <row r="3" spans="1:12" x14ac:dyDescent="0.3">
      <c r="A3" s="17" t="s">
        <v>56</v>
      </c>
      <c r="B3" s="16" t="s">
        <v>58</v>
      </c>
      <c r="C3" s="17" t="s">
        <v>56</v>
      </c>
      <c r="D3" s="17" t="s">
        <v>16</v>
      </c>
      <c r="E3" s="17" t="s">
        <v>17</v>
      </c>
      <c r="F3" s="15"/>
      <c r="G3" s="17" t="s">
        <v>57</v>
      </c>
      <c r="H3" s="15" t="str">
        <f t="shared" ref="H3:H28" si="0">IF((D3="Yes"),"exportmanifest","Not Running")</f>
        <v>Not Running</v>
      </c>
      <c r="I3" s="9" t="s">
        <v>12</v>
      </c>
      <c r="J3" s="15"/>
      <c r="K3" s="15"/>
      <c r="L3" s="15" t="s">
        <v>14</v>
      </c>
    </row>
    <row r="4" spans="1:12" x14ac:dyDescent="0.3">
      <c r="A4" s="17" t="s">
        <v>59</v>
      </c>
      <c r="B4" s="16" t="s">
        <v>60</v>
      </c>
      <c r="C4" s="17" t="s">
        <v>59</v>
      </c>
      <c r="D4" s="17" t="s">
        <v>16</v>
      </c>
      <c r="E4" s="17" t="s">
        <v>17</v>
      </c>
      <c r="F4" s="15"/>
      <c r="G4" s="17" t="s">
        <v>57</v>
      </c>
      <c r="H4" s="15" t="str">
        <f t="shared" si="0"/>
        <v>Not Running</v>
      </c>
      <c r="I4" s="9" t="s">
        <v>12</v>
      </c>
      <c r="J4" s="15"/>
      <c r="K4" s="15"/>
      <c r="L4" s="15" t="s">
        <v>14</v>
      </c>
    </row>
    <row r="5" spans="1:12" x14ac:dyDescent="0.3">
      <c r="A5" s="17" t="s">
        <v>61</v>
      </c>
      <c r="B5" s="16" t="s">
        <v>62</v>
      </c>
      <c r="C5" s="17" t="s">
        <v>61</v>
      </c>
      <c r="D5" s="17" t="s">
        <v>16</v>
      </c>
      <c r="E5" s="17" t="s">
        <v>17</v>
      </c>
      <c r="F5" s="15"/>
      <c r="G5" s="17" t="s">
        <v>57</v>
      </c>
      <c r="H5" s="15" t="str">
        <f t="shared" si="0"/>
        <v>Not Running</v>
      </c>
      <c r="I5" s="18" t="s">
        <v>11</v>
      </c>
      <c r="J5" s="15"/>
      <c r="K5" s="15"/>
      <c r="L5" s="15" t="s">
        <v>14</v>
      </c>
    </row>
    <row r="6" spans="1:12" x14ac:dyDescent="0.3">
      <c r="A6" s="17" t="s">
        <v>63</v>
      </c>
      <c r="B6" s="16" t="s">
        <v>64</v>
      </c>
      <c r="C6" s="17" t="s">
        <v>63</v>
      </c>
      <c r="D6" s="17" t="s">
        <v>16</v>
      </c>
      <c r="E6" s="17" t="s">
        <v>17</v>
      </c>
      <c r="F6" s="15"/>
      <c r="G6" s="17" t="s">
        <v>57</v>
      </c>
      <c r="H6" s="15" t="str">
        <f t="shared" si="0"/>
        <v>Not Running</v>
      </c>
      <c r="I6" s="18" t="s">
        <v>11</v>
      </c>
      <c r="J6" s="15"/>
      <c r="K6" s="15"/>
      <c r="L6" s="15" t="s">
        <v>14</v>
      </c>
    </row>
    <row r="7" spans="1:12" x14ac:dyDescent="0.3">
      <c r="A7" s="17" t="s">
        <v>65</v>
      </c>
      <c r="B7" s="16" t="s">
        <v>66</v>
      </c>
      <c r="C7" s="17" t="s">
        <v>65</v>
      </c>
      <c r="D7" s="17" t="s">
        <v>16</v>
      </c>
      <c r="E7" s="17" t="s">
        <v>17</v>
      </c>
      <c r="F7" s="15"/>
      <c r="G7" s="17" t="s">
        <v>57</v>
      </c>
      <c r="H7" s="15" t="str">
        <f t="shared" si="0"/>
        <v>Not Running</v>
      </c>
      <c r="I7" s="18" t="s">
        <v>11</v>
      </c>
      <c r="J7" s="15"/>
      <c r="K7" s="15"/>
      <c r="L7" s="15" t="s">
        <v>14</v>
      </c>
    </row>
    <row r="8" spans="1:12" x14ac:dyDescent="0.3">
      <c r="A8" s="17" t="s">
        <v>67</v>
      </c>
      <c r="B8" s="16" t="s">
        <v>68</v>
      </c>
      <c r="C8" s="17" t="s">
        <v>67</v>
      </c>
      <c r="D8" s="17" t="s">
        <v>16</v>
      </c>
      <c r="E8" s="17" t="s">
        <v>17</v>
      </c>
      <c r="F8" s="15"/>
      <c r="G8" s="17" t="s">
        <v>57</v>
      </c>
      <c r="H8" s="15" t="str">
        <f t="shared" si="0"/>
        <v>Not Running</v>
      </c>
      <c r="I8" s="9" t="s">
        <v>12</v>
      </c>
      <c r="J8" s="15"/>
      <c r="K8" s="15"/>
      <c r="L8" s="15" t="s">
        <v>14</v>
      </c>
    </row>
    <row r="9" spans="1:12" x14ac:dyDescent="0.3">
      <c r="A9" s="17" t="s">
        <v>69</v>
      </c>
      <c r="B9" s="16" t="s">
        <v>70</v>
      </c>
      <c r="C9" s="17" t="s">
        <v>69</v>
      </c>
      <c r="D9" s="17" t="s">
        <v>16</v>
      </c>
      <c r="E9" s="17" t="s">
        <v>17</v>
      </c>
      <c r="F9" s="15"/>
      <c r="G9" s="17" t="s">
        <v>57</v>
      </c>
      <c r="H9" s="15" t="str">
        <f t="shared" si="0"/>
        <v>Not Running</v>
      </c>
      <c r="I9" s="9" t="s">
        <v>12</v>
      </c>
      <c r="J9" s="15"/>
      <c r="K9" s="15"/>
      <c r="L9" s="15" t="s">
        <v>14</v>
      </c>
    </row>
    <row r="10" spans="1:12" x14ac:dyDescent="0.3">
      <c r="A10" s="17" t="s">
        <v>96</v>
      </c>
      <c r="B10" s="16" t="s">
        <v>97</v>
      </c>
      <c r="C10" s="17" t="s">
        <v>96</v>
      </c>
      <c r="D10" s="17" t="s">
        <v>16</v>
      </c>
      <c r="E10" s="17" t="s">
        <v>17</v>
      </c>
      <c r="F10" s="15"/>
      <c r="G10" s="17" t="s">
        <v>57</v>
      </c>
      <c r="H10" s="15" t="str">
        <f t="shared" si="0"/>
        <v>Not Running</v>
      </c>
      <c r="I10" s="18" t="s">
        <v>11</v>
      </c>
      <c r="J10" s="15"/>
      <c r="K10" s="15"/>
      <c r="L10" s="15" t="s">
        <v>14</v>
      </c>
    </row>
    <row r="11" spans="1:12" x14ac:dyDescent="0.3">
      <c r="A11" s="17" t="s">
        <v>98</v>
      </c>
      <c r="B11" s="16" t="s">
        <v>99</v>
      </c>
      <c r="C11" s="17" t="s">
        <v>98</v>
      </c>
      <c r="D11" s="17" t="s">
        <v>16</v>
      </c>
      <c r="E11" s="17" t="s">
        <v>17</v>
      </c>
      <c r="F11" s="15"/>
      <c r="G11" s="17" t="s">
        <v>57</v>
      </c>
      <c r="H11" s="15" t="str">
        <f t="shared" si="0"/>
        <v>Not Running</v>
      </c>
      <c r="I11" s="18" t="s">
        <v>11</v>
      </c>
      <c r="J11" s="15"/>
      <c r="K11" s="15"/>
      <c r="L11" s="15" t="s">
        <v>14</v>
      </c>
    </row>
    <row r="12" spans="1:12" x14ac:dyDescent="0.3">
      <c r="A12" s="17" t="s">
        <v>100</v>
      </c>
      <c r="B12" s="16" t="s">
        <v>101</v>
      </c>
      <c r="C12" s="17" t="s">
        <v>100</v>
      </c>
      <c r="D12" s="17" t="s">
        <v>16</v>
      </c>
      <c r="E12" s="17" t="s">
        <v>17</v>
      </c>
      <c r="F12" s="15"/>
      <c r="G12" s="17" t="s">
        <v>57</v>
      </c>
      <c r="H12" s="15" t="str">
        <f t="shared" si="0"/>
        <v>Not Running</v>
      </c>
      <c r="I12" s="18" t="s">
        <v>11</v>
      </c>
      <c r="J12" s="15"/>
      <c r="K12" s="15"/>
      <c r="L12" s="15" t="s">
        <v>14</v>
      </c>
    </row>
    <row r="13" spans="1:12" x14ac:dyDescent="0.3">
      <c r="A13" s="17" t="s">
        <v>469</v>
      </c>
      <c r="B13" s="16" t="s">
        <v>470</v>
      </c>
      <c r="C13" s="17" t="s">
        <v>469</v>
      </c>
      <c r="D13" s="17" t="s">
        <v>16</v>
      </c>
      <c r="E13" s="17" t="s">
        <v>17</v>
      </c>
      <c r="F13" s="15"/>
      <c r="G13" s="17" t="s">
        <v>57</v>
      </c>
      <c r="H13" s="15" t="str">
        <f t="shared" si="0"/>
        <v>Not Running</v>
      </c>
      <c r="I13" s="9" t="s">
        <v>12</v>
      </c>
      <c r="J13" s="15"/>
      <c r="K13" s="15"/>
      <c r="L13" s="15" t="s">
        <v>14</v>
      </c>
    </row>
    <row r="14" spans="1:12" x14ac:dyDescent="0.3">
      <c r="A14" s="17" t="s">
        <v>471</v>
      </c>
      <c r="B14" s="16" t="s">
        <v>472</v>
      </c>
      <c r="C14" s="17" t="s">
        <v>471</v>
      </c>
      <c r="D14" s="17" t="s">
        <v>15</v>
      </c>
      <c r="E14" s="17" t="s">
        <v>17</v>
      </c>
      <c r="F14" s="15"/>
      <c r="G14" s="17" t="s">
        <v>57</v>
      </c>
      <c r="H14" s="15" t="str">
        <f t="shared" si="0"/>
        <v>exportmanifest</v>
      </c>
      <c r="I14" s="9" t="s">
        <v>12</v>
      </c>
      <c r="J14" s="15"/>
      <c r="K14" s="15"/>
      <c r="L14" s="15" t="s">
        <v>14</v>
      </c>
    </row>
    <row r="15" spans="1:12" x14ac:dyDescent="0.3">
      <c r="A15" s="17" t="s">
        <v>473</v>
      </c>
      <c r="B15" s="16" t="s">
        <v>474</v>
      </c>
      <c r="C15" s="17" t="s">
        <v>473</v>
      </c>
      <c r="D15" s="17" t="s">
        <v>16</v>
      </c>
      <c r="E15" s="17" t="s">
        <v>17</v>
      </c>
      <c r="F15" s="15"/>
      <c r="G15" s="17" t="s">
        <v>57</v>
      </c>
      <c r="H15" s="15" t="str">
        <f t="shared" si="0"/>
        <v>Not Running</v>
      </c>
      <c r="I15" s="18" t="s">
        <v>11</v>
      </c>
      <c r="J15" s="15"/>
      <c r="K15" s="15"/>
      <c r="L15" s="15" t="s">
        <v>14</v>
      </c>
    </row>
    <row r="16" spans="1:12" x14ac:dyDescent="0.3">
      <c r="A16" s="17" t="s">
        <v>475</v>
      </c>
      <c r="B16" s="16" t="s">
        <v>476</v>
      </c>
      <c r="C16" s="17" t="s">
        <v>475</v>
      </c>
      <c r="D16" s="17" t="s">
        <v>16</v>
      </c>
      <c r="E16" s="17" t="s">
        <v>17</v>
      </c>
      <c r="F16" s="15"/>
      <c r="G16" s="17" t="s">
        <v>57</v>
      </c>
      <c r="H16" s="15" t="str">
        <f t="shared" si="0"/>
        <v>Not Running</v>
      </c>
      <c r="I16" s="18" t="s">
        <v>11</v>
      </c>
      <c r="J16" s="15"/>
      <c r="K16" s="15"/>
      <c r="L16" s="15" t="s">
        <v>14</v>
      </c>
    </row>
    <row r="17" spans="1:12" x14ac:dyDescent="0.3">
      <c r="A17" s="17" t="s">
        <v>477</v>
      </c>
      <c r="B17" s="16" t="s">
        <v>478</v>
      </c>
      <c r="C17" s="17" t="s">
        <v>477</v>
      </c>
      <c r="D17" s="17" t="s">
        <v>16</v>
      </c>
      <c r="E17" s="17" t="s">
        <v>17</v>
      </c>
      <c r="F17" s="15"/>
      <c r="G17" s="17" t="s">
        <v>57</v>
      </c>
      <c r="H17" s="15" t="str">
        <f t="shared" si="0"/>
        <v>Not Running</v>
      </c>
      <c r="I17" s="18" t="s">
        <v>11</v>
      </c>
      <c r="J17" s="15"/>
      <c r="K17" s="15"/>
      <c r="L17" s="15" t="s">
        <v>14</v>
      </c>
    </row>
    <row r="18" spans="1:12" x14ac:dyDescent="0.3">
      <c r="A18" s="17" t="s">
        <v>479</v>
      </c>
      <c r="B18" s="16" t="s">
        <v>480</v>
      </c>
      <c r="C18" s="17" t="s">
        <v>479</v>
      </c>
      <c r="D18" s="17" t="s">
        <v>16</v>
      </c>
      <c r="E18" s="17" t="s">
        <v>17</v>
      </c>
      <c r="F18" s="15"/>
      <c r="G18" s="17" t="s">
        <v>57</v>
      </c>
      <c r="H18" s="15" t="str">
        <f t="shared" si="0"/>
        <v>Not Running</v>
      </c>
      <c r="I18" s="9" t="s">
        <v>12</v>
      </c>
      <c r="J18" s="15"/>
      <c r="K18" s="15"/>
      <c r="L18" s="15" t="s">
        <v>14</v>
      </c>
    </row>
    <row r="19" spans="1:12" x14ac:dyDescent="0.3">
      <c r="A19" s="17" t="s">
        <v>481</v>
      </c>
      <c r="B19" s="16" t="s">
        <v>482</v>
      </c>
      <c r="C19" s="17" t="s">
        <v>481</v>
      </c>
      <c r="D19" s="17" t="s">
        <v>16</v>
      </c>
      <c r="E19" s="17" t="s">
        <v>17</v>
      </c>
      <c r="F19" s="15"/>
      <c r="G19" s="17" t="s">
        <v>57</v>
      </c>
      <c r="H19" s="15" t="str">
        <f t="shared" si="0"/>
        <v>Not Running</v>
      </c>
      <c r="I19" s="9" t="s">
        <v>12</v>
      </c>
      <c r="J19" s="15"/>
      <c r="K19" s="15"/>
      <c r="L19" s="15" t="s">
        <v>14</v>
      </c>
    </row>
    <row r="20" spans="1:12" x14ac:dyDescent="0.3">
      <c r="A20" s="17" t="s">
        <v>483</v>
      </c>
      <c r="B20" s="16" t="s">
        <v>484</v>
      </c>
      <c r="C20" s="17" t="s">
        <v>483</v>
      </c>
      <c r="D20" s="17" t="s">
        <v>16</v>
      </c>
      <c r="E20" s="17" t="s">
        <v>17</v>
      </c>
      <c r="F20" s="15"/>
      <c r="G20" s="17" t="s">
        <v>57</v>
      </c>
      <c r="H20" s="15" t="str">
        <f t="shared" si="0"/>
        <v>Not Running</v>
      </c>
      <c r="I20" s="18" t="s">
        <v>11</v>
      </c>
      <c r="J20" s="15"/>
      <c r="K20" s="15"/>
      <c r="L20" s="15" t="s">
        <v>14</v>
      </c>
    </row>
    <row r="21" spans="1:12" x14ac:dyDescent="0.3">
      <c r="A21" s="17" t="s">
        <v>485</v>
      </c>
      <c r="B21" s="16" t="s">
        <v>486</v>
      </c>
      <c r="C21" s="17" t="s">
        <v>485</v>
      </c>
      <c r="D21" s="17" t="s">
        <v>16</v>
      </c>
      <c r="E21" s="17" t="s">
        <v>17</v>
      </c>
      <c r="F21" s="15"/>
      <c r="G21" s="17" t="s">
        <v>57</v>
      </c>
      <c r="H21" s="15" t="str">
        <f t="shared" si="0"/>
        <v>Not Running</v>
      </c>
      <c r="I21" s="18" t="s">
        <v>11</v>
      </c>
      <c r="J21" s="15"/>
      <c r="K21" s="15"/>
      <c r="L21" s="15" t="s">
        <v>14</v>
      </c>
    </row>
    <row r="22" spans="1:12" x14ac:dyDescent="0.3">
      <c r="A22" s="17" t="s">
        <v>487</v>
      </c>
      <c r="B22" s="16" t="s">
        <v>488</v>
      </c>
      <c r="C22" s="17" t="s">
        <v>487</v>
      </c>
      <c r="D22" s="17" t="s">
        <v>16</v>
      </c>
      <c r="E22" s="17" t="s">
        <v>17</v>
      </c>
      <c r="F22" s="15"/>
      <c r="G22" s="17" t="s">
        <v>57</v>
      </c>
      <c r="H22" s="15" t="str">
        <f t="shared" si="0"/>
        <v>Not Running</v>
      </c>
      <c r="I22" s="18" t="s">
        <v>11</v>
      </c>
      <c r="J22" s="15"/>
      <c r="K22" s="15"/>
      <c r="L22" s="15" t="s">
        <v>14</v>
      </c>
    </row>
    <row r="23" spans="1:12" x14ac:dyDescent="0.3">
      <c r="A23" s="17" t="s">
        <v>489</v>
      </c>
      <c r="B23" s="16" t="s">
        <v>490</v>
      </c>
      <c r="C23" s="17" t="s">
        <v>489</v>
      </c>
      <c r="D23" s="17" t="s">
        <v>16</v>
      </c>
      <c r="E23" s="17" t="s">
        <v>17</v>
      </c>
      <c r="F23" s="15"/>
      <c r="G23" s="17" t="s">
        <v>57</v>
      </c>
      <c r="H23" s="15" t="str">
        <f t="shared" si="0"/>
        <v>Not Running</v>
      </c>
      <c r="I23" s="9" t="s">
        <v>12</v>
      </c>
      <c r="J23" s="15"/>
      <c r="K23" s="15"/>
      <c r="L23" s="15" t="s">
        <v>14</v>
      </c>
    </row>
    <row r="24" spans="1:12" x14ac:dyDescent="0.3">
      <c r="A24" s="17" t="s">
        <v>491</v>
      </c>
      <c r="B24" s="16" t="s">
        <v>492</v>
      </c>
      <c r="C24" s="17" t="s">
        <v>491</v>
      </c>
      <c r="D24" s="17" t="s">
        <v>16</v>
      </c>
      <c r="E24" s="17" t="s">
        <v>17</v>
      </c>
      <c r="F24" s="15"/>
      <c r="G24" s="17" t="s">
        <v>57</v>
      </c>
      <c r="H24" s="15" t="str">
        <f t="shared" si="0"/>
        <v>Not Running</v>
      </c>
      <c r="I24" s="18" t="s">
        <v>11</v>
      </c>
      <c r="J24" s="15"/>
      <c r="K24" s="15"/>
      <c r="L24" s="15" t="s">
        <v>14</v>
      </c>
    </row>
    <row r="25" spans="1:12" x14ac:dyDescent="0.3">
      <c r="A25" s="17" t="s">
        <v>493</v>
      </c>
      <c r="B25" s="16" t="s">
        <v>494</v>
      </c>
      <c r="C25" s="17" t="s">
        <v>493</v>
      </c>
      <c r="D25" s="17" t="s">
        <v>16</v>
      </c>
      <c r="E25" s="17" t="s">
        <v>17</v>
      </c>
      <c r="F25" s="15"/>
      <c r="G25" s="17" t="s">
        <v>57</v>
      </c>
      <c r="H25" s="15" t="str">
        <f t="shared" si="0"/>
        <v>Not Running</v>
      </c>
      <c r="I25" s="18" t="s">
        <v>11</v>
      </c>
      <c r="J25" s="15"/>
      <c r="K25" s="15"/>
      <c r="L25" s="15" t="s">
        <v>14</v>
      </c>
    </row>
    <row r="26" spans="1:12" x14ac:dyDescent="0.3">
      <c r="A26" s="17" t="s">
        <v>495</v>
      </c>
      <c r="B26" s="16" t="s">
        <v>496</v>
      </c>
      <c r="C26" s="17" t="s">
        <v>495</v>
      </c>
      <c r="D26" s="17" t="s">
        <v>16</v>
      </c>
      <c r="E26" s="17" t="s">
        <v>17</v>
      </c>
      <c r="F26" s="15"/>
      <c r="G26" s="17" t="s">
        <v>57</v>
      </c>
      <c r="H26" s="15" t="str">
        <f t="shared" si="0"/>
        <v>Not Running</v>
      </c>
      <c r="I26" s="18" t="s">
        <v>11</v>
      </c>
      <c r="J26" s="15"/>
      <c r="K26" s="15"/>
      <c r="L26" s="15" t="s">
        <v>14</v>
      </c>
    </row>
    <row r="27" spans="1:12" x14ac:dyDescent="0.3">
      <c r="A27" s="17" t="s">
        <v>497</v>
      </c>
      <c r="B27" s="16" t="s">
        <v>498</v>
      </c>
      <c r="C27" s="17" t="s">
        <v>497</v>
      </c>
      <c r="D27" s="17" t="s">
        <v>16</v>
      </c>
      <c r="E27" s="17" t="s">
        <v>17</v>
      </c>
      <c r="F27" s="15"/>
      <c r="G27" s="17" t="s">
        <v>57</v>
      </c>
      <c r="H27" s="15" t="str">
        <f t="shared" si="0"/>
        <v>Not Running</v>
      </c>
      <c r="I27" s="9" t="s">
        <v>12</v>
      </c>
      <c r="J27" s="15"/>
      <c r="K27" s="15"/>
      <c r="L27" s="15" t="s">
        <v>14</v>
      </c>
    </row>
    <row r="28" spans="1:12" x14ac:dyDescent="0.3">
      <c r="A28" s="17" t="s">
        <v>499</v>
      </c>
      <c r="B28" s="16" t="s">
        <v>500</v>
      </c>
      <c r="C28" s="17" t="s">
        <v>499</v>
      </c>
      <c r="D28" s="17" t="s">
        <v>16</v>
      </c>
      <c r="E28" s="17" t="s">
        <v>17</v>
      </c>
      <c r="F28" s="15"/>
      <c r="G28" s="17" t="s">
        <v>57</v>
      </c>
      <c r="H28" s="15" t="str">
        <f t="shared" si="0"/>
        <v>Not Running</v>
      </c>
      <c r="I28" s="9" t="s">
        <v>12</v>
      </c>
      <c r="J28" s="15"/>
      <c r="K28" s="15"/>
      <c r="L28" s="15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8" zoomScale="85" zoomScaleNormal="85" workbookViewId="0">
      <selection activeCell="C35" sqref="C35"/>
    </sheetView>
  </sheetViews>
  <sheetFormatPr defaultColWidth="8.88671875" defaultRowHeight="14.4" x14ac:dyDescent="0.3"/>
  <cols>
    <col min="1" max="1" width="37.109375" style="20" customWidth="1" collapsed="1"/>
    <col min="2" max="2" width="54.77734375" style="20" customWidth="1" collapsed="1"/>
    <col min="3" max="3" width="43.77734375" style="20" customWidth="1" collapsed="1"/>
    <col min="4" max="5" width="8.88671875" style="20" collapsed="1"/>
    <col min="6" max="6" width="14.44140625" style="20" bestFit="1" customWidth="1" collapsed="1"/>
    <col min="7" max="7" width="123.77734375" style="20" bestFit="1" customWidth="1" collapsed="1"/>
    <col min="8" max="8" width="27" style="20" customWidth="1" collapsed="1"/>
    <col min="9" max="16384" width="8.886718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20" t="s">
        <v>364</v>
      </c>
      <c r="B3" s="64" t="s">
        <v>365</v>
      </c>
      <c r="C3" s="20" t="s">
        <v>364</v>
      </c>
      <c r="D3" s="17" t="s">
        <v>16</v>
      </c>
      <c r="E3" s="17" t="s">
        <v>17</v>
      </c>
      <c r="F3" s="15"/>
      <c r="G3" s="17" t="s">
        <v>418</v>
      </c>
      <c r="H3" s="17" t="str">
        <f>IF((D3="Yes"),"mvpcrs","Not Running")</f>
        <v>Not Running</v>
      </c>
      <c r="I3" s="43" t="s">
        <v>12</v>
      </c>
      <c r="J3" s="15"/>
      <c r="K3" s="15"/>
      <c r="L3" s="15" t="s">
        <v>14</v>
      </c>
    </row>
    <row r="4" spans="1:12" x14ac:dyDescent="0.3">
      <c r="A4" s="20" t="s">
        <v>362</v>
      </c>
      <c r="B4" s="64" t="s">
        <v>363</v>
      </c>
      <c r="C4" s="20" t="s">
        <v>362</v>
      </c>
      <c r="D4" s="17" t="s">
        <v>16</v>
      </c>
      <c r="E4" s="17" t="s">
        <v>17</v>
      </c>
      <c r="F4" s="15"/>
      <c r="G4" s="17" t="s">
        <v>419</v>
      </c>
      <c r="H4" s="17" t="str">
        <f>IF((D4="Yes"),"mvpcrs","Not Running")</f>
        <v>Not Running</v>
      </c>
      <c r="I4" s="43" t="s">
        <v>12</v>
      </c>
      <c r="J4" s="15"/>
      <c r="K4" s="15"/>
      <c r="L4" s="15" t="s">
        <v>14</v>
      </c>
    </row>
    <row r="5" spans="1:12" x14ac:dyDescent="0.3">
      <c r="A5" s="20" t="s">
        <v>366</v>
      </c>
      <c r="B5" s="64" t="s">
        <v>367</v>
      </c>
      <c r="C5" s="20" t="s">
        <v>366</v>
      </c>
      <c r="D5" s="17" t="s">
        <v>16</v>
      </c>
      <c r="E5" s="17" t="s">
        <v>17</v>
      </c>
      <c r="F5" s="15"/>
      <c r="G5" s="17" t="s">
        <v>420</v>
      </c>
      <c r="H5" s="17" t="str">
        <f>IF((D5="Yes"),"mvpcrs","Not Running")</f>
        <v>Not Running</v>
      </c>
      <c r="I5" s="43" t="s">
        <v>12</v>
      </c>
      <c r="J5" s="15"/>
      <c r="K5" s="15"/>
      <c r="L5" s="15" t="s">
        <v>14</v>
      </c>
    </row>
    <row r="6" spans="1:12" x14ac:dyDescent="0.3">
      <c r="A6" s="20" t="s">
        <v>368</v>
      </c>
      <c r="B6" s="64" t="s">
        <v>369</v>
      </c>
      <c r="C6" s="20" t="s">
        <v>368</v>
      </c>
      <c r="D6" s="17" t="s">
        <v>16</v>
      </c>
      <c r="E6" s="17" t="s">
        <v>17</v>
      </c>
      <c r="F6" s="15"/>
      <c r="G6" s="17" t="s">
        <v>421</v>
      </c>
      <c r="H6" s="17" t="str">
        <f>IF((D6="Yes"),"mvpcrs","Not Running")</f>
        <v>Not Running</v>
      </c>
      <c r="I6" s="43" t="s">
        <v>12</v>
      </c>
      <c r="J6" s="15"/>
      <c r="K6" s="15"/>
      <c r="L6" s="15" t="s">
        <v>14</v>
      </c>
    </row>
    <row r="7" spans="1:12" x14ac:dyDescent="0.3">
      <c r="A7" s="20" t="s">
        <v>370</v>
      </c>
      <c r="B7" s="64" t="s">
        <v>371</v>
      </c>
      <c r="C7" s="20" t="s">
        <v>370</v>
      </c>
      <c r="D7" s="17" t="s">
        <v>16</v>
      </c>
      <c r="E7" s="17" t="s">
        <v>17</v>
      </c>
      <c r="F7" s="15"/>
      <c r="G7" s="17" t="s">
        <v>422</v>
      </c>
      <c r="H7" s="17" t="str">
        <f>IF((D7="Yes"),"mvpcrs","Not Running")</f>
        <v>Not Running</v>
      </c>
      <c r="I7" s="43" t="s">
        <v>12</v>
      </c>
      <c r="J7" s="15"/>
      <c r="K7" s="15"/>
      <c r="L7" s="15" t="s">
        <v>14</v>
      </c>
    </row>
    <row r="8" spans="1:12" x14ac:dyDescent="0.3">
      <c r="A8" s="20" t="s">
        <v>388</v>
      </c>
      <c r="B8" s="64" t="s">
        <v>389</v>
      </c>
      <c r="C8" s="20" t="s">
        <v>388</v>
      </c>
      <c r="D8" s="17" t="s">
        <v>16</v>
      </c>
      <c r="E8" s="15" t="s">
        <v>17</v>
      </c>
      <c r="F8" s="15"/>
      <c r="G8" s="15" t="s">
        <v>423</v>
      </c>
      <c r="H8" s="17" t="str">
        <f t="shared" ref="H8:H10" si="0">IF((D8="Yes"),"mvpcrs","Not Running")</f>
        <v>Not Running</v>
      </c>
      <c r="I8" s="20" t="s">
        <v>12</v>
      </c>
      <c r="L8" s="20" t="s">
        <v>14</v>
      </c>
    </row>
    <row r="9" spans="1:12" x14ac:dyDescent="0.3">
      <c r="A9" s="20" t="s">
        <v>378</v>
      </c>
      <c r="B9" s="64" t="s">
        <v>379</v>
      </c>
      <c r="C9" s="20" t="s">
        <v>378</v>
      </c>
      <c r="D9" s="17" t="s">
        <v>16</v>
      </c>
      <c r="E9" s="15" t="s">
        <v>17</v>
      </c>
      <c r="F9" s="15"/>
      <c r="G9" s="15" t="s">
        <v>424</v>
      </c>
      <c r="H9" s="17" t="str">
        <f t="shared" si="0"/>
        <v>Not Running</v>
      </c>
      <c r="I9" s="20" t="s">
        <v>12</v>
      </c>
      <c r="L9" s="20" t="s">
        <v>14</v>
      </c>
    </row>
    <row r="10" spans="1:12" x14ac:dyDescent="0.3">
      <c r="A10" s="20" t="s">
        <v>390</v>
      </c>
      <c r="B10" s="64" t="s">
        <v>400</v>
      </c>
      <c r="C10" s="20" t="s">
        <v>390</v>
      </c>
      <c r="D10" s="17" t="s">
        <v>16</v>
      </c>
      <c r="E10" s="15" t="s">
        <v>17</v>
      </c>
      <c r="F10" s="15"/>
      <c r="G10" s="15" t="s">
        <v>425</v>
      </c>
      <c r="H10" s="17" t="str">
        <f t="shared" si="0"/>
        <v>Not Running</v>
      </c>
      <c r="I10" s="20" t="s">
        <v>12</v>
      </c>
      <c r="L10" s="20" t="s">
        <v>14</v>
      </c>
    </row>
    <row r="11" spans="1:12" x14ac:dyDescent="0.3">
      <c r="A11" s="20" t="s">
        <v>350</v>
      </c>
      <c r="B11" s="64" t="s">
        <v>351</v>
      </c>
      <c r="C11" s="20" t="s">
        <v>350</v>
      </c>
      <c r="D11" s="17" t="s">
        <v>16</v>
      </c>
      <c r="E11" s="15" t="s">
        <v>17</v>
      </c>
      <c r="F11" s="15"/>
      <c r="G11" s="15" t="s">
        <v>352</v>
      </c>
      <c r="H11" s="17" t="str">
        <f t="shared" ref="H11" si="1">IF((D11="Yes"),"mvpcrs","Not Running")</f>
        <v>Not Running</v>
      </c>
      <c r="I11" s="70" t="s">
        <v>11</v>
      </c>
      <c r="L11" s="20" t="s">
        <v>14</v>
      </c>
    </row>
    <row r="12" spans="1:12" x14ac:dyDescent="0.3">
      <c r="A12" s="20" t="s">
        <v>359</v>
      </c>
      <c r="B12" s="64" t="s">
        <v>360</v>
      </c>
      <c r="C12" s="20" t="s">
        <v>359</v>
      </c>
      <c r="D12" s="17" t="s">
        <v>16</v>
      </c>
      <c r="E12" s="17" t="s">
        <v>17</v>
      </c>
      <c r="F12" s="15"/>
      <c r="G12" s="17" t="s">
        <v>361</v>
      </c>
      <c r="H12" s="17" t="str">
        <f>IF((D12="Yes"),"mvpcrs","Not Running")</f>
        <v>Not Running</v>
      </c>
      <c r="I12" s="74" t="s">
        <v>12</v>
      </c>
      <c r="J12" s="15"/>
      <c r="K12" s="15"/>
      <c r="L12" s="15" t="s">
        <v>14</v>
      </c>
    </row>
    <row r="13" spans="1:12" x14ac:dyDescent="0.3">
      <c r="A13" s="20" t="s">
        <v>353</v>
      </c>
      <c r="B13" s="64" t="s">
        <v>354</v>
      </c>
      <c r="C13" s="20" t="s">
        <v>353</v>
      </c>
      <c r="D13" s="17" t="s">
        <v>16</v>
      </c>
      <c r="E13" s="17" t="s">
        <v>17</v>
      </c>
      <c r="F13" s="15"/>
      <c r="G13" s="17" t="s">
        <v>355</v>
      </c>
      <c r="H13" s="17" t="str">
        <f>IF((D13="Yes"),"mvpcrs","Not Running")</f>
        <v>Not Running</v>
      </c>
      <c r="I13" s="60" t="s">
        <v>11</v>
      </c>
      <c r="J13" s="15"/>
      <c r="K13" s="15"/>
      <c r="L13" s="15" t="s">
        <v>14</v>
      </c>
    </row>
    <row r="14" spans="1:12" x14ac:dyDescent="0.3">
      <c r="A14" s="20" t="s">
        <v>356</v>
      </c>
      <c r="B14" s="64" t="s">
        <v>357</v>
      </c>
      <c r="C14" s="20" t="s">
        <v>356</v>
      </c>
      <c r="D14" s="17" t="s">
        <v>16</v>
      </c>
      <c r="E14" s="17" t="s">
        <v>17</v>
      </c>
      <c r="F14" s="15"/>
      <c r="G14" s="17" t="s">
        <v>358</v>
      </c>
      <c r="H14" s="17" t="str">
        <f>IF((D14="Yes"),"mvpcrs","Not Running")</f>
        <v>Not Running</v>
      </c>
      <c r="I14" s="61" t="s">
        <v>12</v>
      </c>
      <c r="J14" s="15"/>
      <c r="K14" s="15"/>
      <c r="L14" s="15" t="s">
        <v>14</v>
      </c>
    </row>
    <row r="15" spans="1:12" x14ac:dyDescent="0.3">
      <c r="A15" s="20" t="s">
        <v>391</v>
      </c>
      <c r="B15" s="64" t="s">
        <v>401</v>
      </c>
      <c r="C15" s="20" t="s">
        <v>391</v>
      </c>
      <c r="D15" s="17" t="s">
        <v>16</v>
      </c>
      <c r="E15" s="17" t="s">
        <v>17</v>
      </c>
      <c r="F15" s="15"/>
      <c r="G15" s="17" t="s">
        <v>426</v>
      </c>
      <c r="H15" s="17" t="str">
        <f>IF((D15="Yes"),"mvpcrs","Not Running")</f>
        <v>Not Running</v>
      </c>
      <c r="I15" s="63" t="s">
        <v>12</v>
      </c>
      <c r="J15" s="15"/>
      <c r="K15" s="15"/>
      <c r="L15" s="15" t="s">
        <v>14</v>
      </c>
    </row>
    <row r="16" spans="1:12" x14ac:dyDescent="0.3">
      <c r="A16" s="20" t="s">
        <v>392</v>
      </c>
      <c r="B16" s="64" t="s">
        <v>402</v>
      </c>
      <c r="C16" s="20" t="s">
        <v>392</v>
      </c>
      <c r="D16" s="17" t="s">
        <v>16</v>
      </c>
      <c r="E16" s="17" t="s">
        <v>17</v>
      </c>
      <c r="F16" s="15"/>
      <c r="G16" s="17" t="s">
        <v>427</v>
      </c>
      <c r="H16" s="17" t="str">
        <f>IF((D16="Yes"),"mvpcrs","Not Running")</f>
        <v>Not Running</v>
      </c>
      <c r="I16" s="62" t="s">
        <v>12</v>
      </c>
      <c r="J16" s="15"/>
      <c r="K16" s="15"/>
      <c r="L16" s="15" t="s">
        <v>14</v>
      </c>
    </row>
    <row r="17" spans="1:12" x14ac:dyDescent="0.3">
      <c r="A17" s="20" t="s">
        <v>380</v>
      </c>
      <c r="B17" s="64" t="s">
        <v>403</v>
      </c>
      <c r="C17" s="20" t="s">
        <v>380</v>
      </c>
      <c r="D17" s="17" t="s">
        <v>16</v>
      </c>
      <c r="E17" s="17" t="s">
        <v>17</v>
      </c>
      <c r="F17" s="15"/>
      <c r="G17" s="17" t="s">
        <v>428</v>
      </c>
      <c r="H17" s="17" t="str">
        <f t="shared" ref="H17:H34" si="2">IF((D17="Yes"),"mvpcrs","Not Running")</f>
        <v>Not Running</v>
      </c>
      <c r="I17" s="62" t="s">
        <v>12</v>
      </c>
      <c r="J17" s="15"/>
      <c r="K17" s="15"/>
      <c r="L17" s="15" t="s">
        <v>14</v>
      </c>
    </row>
    <row r="18" spans="1:12" x14ac:dyDescent="0.3">
      <c r="A18" s="20" t="s">
        <v>381</v>
      </c>
      <c r="B18" s="64" t="s">
        <v>404</v>
      </c>
      <c r="C18" s="20" t="s">
        <v>381</v>
      </c>
      <c r="D18" s="17" t="s">
        <v>16</v>
      </c>
      <c r="E18" s="17" t="s">
        <v>17</v>
      </c>
      <c r="F18" s="15"/>
      <c r="G18" s="17" t="s">
        <v>429</v>
      </c>
      <c r="H18" s="17" t="str">
        <f t="shared" si="2"/>
        <v>Not Running</v>
      </c>
      <c r="I18" s="62" t="s">
        <v>12</v>
      </c>
      <c r="J18" s="15"/>
      <c r="K18" s="15"/>
      <c r="L18" s="15" t="s">
        <v>14</v>
      </c>
    </row>
    <row r="19" spans="1:12" x14ac:dyDescent="0.3">
      <c r="A19" s="20" t="s">
        <v>382</v>
      </c>
      <c r="B19" s="64" t="s">
        <v>405</v>
      </c>
      <c r="C19" s="20" t="s">
        <v>382</v>
      </c>
      <c r="D19" s="17" t="s">
        <v>16</v>
      </c>
      <c r="E19" s="17" t="s">
        <v>17</v>
      </c>
      <c r="F19" s="15"/>
      <c r="G19" s="17" t="s">
        <v>430</v>
      </c>
      <c r="H19" s="17" t="str">
        <f t="shared" si="2"/>
        <v>Not Running</v>
      </c>
      <c r="I19" s="62" t="s">
        <v>12</v>
      </c>
      <c r="J19" s="15"/>
      <c r="K19" s="15"/>
      <c r="L19" s="15" t="s">
        <v>14</v>
      </c>
    </row>
    <row r="20" spans="1:12" x14ac:dyDescent="0.3">
      <c r="A20" s="20" t="s">
        <v>383</v>
      </c>
      <c r="B20" s="64" t="s">
        <v>406</v>
      </c>
      <c r="C20" s="20" t="s">
        <v>383</v>
      </c>
      <c r="D20" s="17" t="s">
        <v>16</v>
      </c>
      <c r="E20" s="17" t="s">
        <v>17</v>
      </c>
      <c r="F20" s="15"/>
      <c r="G20" s="17" t="s">
        <v>431</v>
      </c>
      <c r="H20" s="17" t="str">
        <f t="shared" si="2"/>
        <v>Not Running</v>
      </c>
      <c r="I20" s="62" t="s">
        <v>12</v>
      </c>
      <c r="J20" s="15"/>
      <c r="K20" s="15"/>
      <c r="L20" s="15" t="s">
        <v>14</v>
      </c>
    </row>
    <row r="21" spans="1:12" x14ac:dyDescent="0.3">
      <c r="A21" s="20" t="s">
        <v>384</v>
      </c>
      <c r="B21" s="64" t="s">
        <v>407</v>
      </c>
      <c r="C21" s="20" t="s">
        <v>384</v>
      </c>
      <c r="D21" s="17" t="s">
        <v>16</v>
      </c>
      <c r="E21" s="17" t="s">
        <v>17</v>
      </c>
      <c r="F21" s="15"/>
      <c r="G21" s="17" t="s">
        <v>432</v>
      </c>
      <c r="H21" s="17" t="str">
        <f t="shared" si="2"/>
        <v>Not Running</v>
      </c>
      <c r="I21" s="62" t="s">
        <v>12</v>
      </c>
      <c r="J21" s="15"/>
      <c r="K21" s="15"/>
      <c r="L21" s="15" t="s">
        <v>14</v>
      </c>
    </row>
    <row r="22" spans="1:12" x14ac:dyDescent="0.3">
      <c r="A22" s="20" t="s">
        <v>385</v>
      </c>
      <c r="B22" s="64" t="s">
        <v>408</v>
      </c>
      <c r="C22" s="20" t="s">
        <v>385</v>
      </c>
      <c r="D22" s="17" t="s">
        <v>16</v>
      </c>
      <c r="E22" s="17" t="s">
        <v>17</v>
      </c>
      <c r="F22" s="15"/>
      <c r="G22" s="17" t="s">
        <v>433</v>
      </c>
      <c r="H22" s="17" t="str">
        <f t="shared" si="2"/>
        <v>Not Running</v>
      </c>
      <c r="I22" s="62" t="s">
        <v>12</v>
      </c>
      <c r="J22" s="15"/>
      <c r="K22" s="15"/>
      <c r="L22" s="15" t="s">
        <v>14</v>
      </c>
    </row>
    <row r="23" spans="1:12" x14ac:dyDescent="0.3">
      <c r="A23" s="20" t="s">
        <v>386</v>
      </c>
      <c r="B23" s="64" t="s">
        <v>410</v>
      </c>
      <c r="C23" s="20" t="s">
        <v>386</v>
      </c>
      <c r="D23" s="17" t="s">
        <v>16</v>
      </c>
      <c r="E23" s="17" t="s">
        <v>17</v>
      </c>
      <c r="F23" s="15"/>
      <c r="G23" s="17" t="s">
        <v>434</v>
      </c>
      <c r="H23" s="17" t="str">
        <f t="shared" si="2"/>
        <v>Not Running</v>
      </c>
      <c r="I23" s="62" t="s">
        <v>12</v>
      </c>
      <c r="J23" s="15"/>
      <c r="K23" s="15"/>
      <c r="L23" s="15" t="s">
        <v>14</v>
      </c>
    </row>
    <row r="24" spans="1:12" x14ac:dyDescent="0.3">
      <c r="A24" s="20" t="s">
        <v>387</v>
      </c>
      <c r="B24" s="64" t="s">
        <v>409</v>
      </c>
      <c r="C24" s="20" t="s">
        <v>387</v>
      </c>
      <c r="D24" s="17" t="s">
        <v>16</v>
      </c>
      <c r="E24" s="17" t="s">
        <v>17</v>
      </c>
      <c r="F24" s="15"/>
      <c r="G24" s="17" t="s">
        <v>435</v>
      </c>
      <c r="H24" s="17" t="str">
        <f t="shared" si="2"/>
        <v>Not Running</v>
      </c>
      <c r="I24" s="62" t="s">
        <v>12</v>
      </c>
      <c r="J24" s="15"/>
      <c r="K24" s="15"/>
      <c r="L24" s="15" t="s">
        <v>14</v>
      </c>
    </row>
    <row r="25" spans="1:12" x14ac:dyDescent="0.3">
      <c r="A25" s="20" t="s">
        <v>393</v>
      </c>
      <c r="B25" s="64" t="s">
        <v>411</v>
      </c>
      <c r="C25" s="20" t="s">
        <v>393</v>
      </c>
      <c r="D25" s="17" t="s">
        <v>16</v>
      </c>
      <c r="E25" s="17" t="s">
        <v>17</v>
      </c>
      <c r="F25" s="15"/>
      <c r="G25" s="17" t="s">
        <v>436</v>
      </c>
      <c r="H25" s="17" t="str">
        <f t="shared" si="2"/>
        <v>Not Running</v>
      </c>
      <c r="I25" s="62" t="s">
        <v>12</v>
      </c>
      <c r="J25" s="15"/>
      <c r="K25" s="15"/>
      <c r="L25" s="15" t="s">
        <v>14</v>
      </c>
    </row>
    <row r="26" spans="1:12" x14ac:dyDescent="0.3">
      <c r="A26" s="20" t="s">
        <v>394</v>
      </c>
      <c r="B26" s="64" t="s">
        <v>412</v>
      </c>
      <c r="C26" s="20" t="s">
        <v>394</v>
      </c>
      <c r="D26" s="17" t="s">
        <v>16</v>
      </c>
      <c r="E26" s="17" t="s">
        <v>17</v>
      </c>
      <c r="F26" s="15"/>
      <c r="G26" s="17" t="s">
        <v>437</v>
      </c>
      <c r="H26" s="17" t="str">
        <f t="shared" si="2"/>
        <v>Not Running</v>
      </c>
      <c r="I26" s="62" t="s">
        <v>12</v>
      </c>
      <c r="J26" s="15"/>
      <c r="K26" s="15"/>
      <c r="L26" s="15" t="s">
        <v>14</v>
      </c>
    </row>
    <row r="27" spans="1:12" x14ac:dyDescent="0.3">
      <c r="A27" s="20" t="s">
        <v>395</v>
      </c>
      <c r="B27" s="64" t="s">
        <v>413</v>
      </c>
      <c r="C27" s="20" t="s">
        <v>395</v>
      </c>
      <c r="D27" s="17" t="s">
        <v>16</v>
      </c>
      <c r="E27" s="17" t="s">
        <v>17</v>
      </c>
      <c r="F27" s="15"/>
      <c r="G27" s="17" t="s">
        <v>438</v>
      </c>
      <c r="H27" s="17" t="str">
        <f t="shared" si="2"/>
        <v>Not Running</v>
      </c>
      <c r="I27" s="62" t="s">
        <v>12</v>
      </c>
      <c r="J27" s="15"/>
      <c r="K27" s="15"/>
      <c r="L27" s="15" t="s">
        <v>14</v>
      </c>
    </row>
    <row r="28" spans="1:12" x14ac:dyDescent="0.3">
      <c r="A28" s="20" t="s">
        <v>396</v>
      </c>
      <c r="B28" s="64" t="s">
        <v>414</v>
      </c>
      <c r="C28" s="20" t="s">
        <v>396</v>
      </c>
      <c r="D28" s="17" t="s">
        <v>16</v>
      </c>
      <c r="E28" s="17" t="s">
        <v>17</v>
      </c>
      <c r="F28" s="15"/>
      <c r="G28" s="17" t="s">
        <v>439</v>
      </c>
      <c r="H28" s="17" t="str">
        <f t="shared" si="2"/>
        <v>Not Running</v>
      </c>
      <c r="I28" s="62" t="s">
        <v>12</v>
      </c>
      <c r="J28" s="15"/>
      <c r="K28" s="15"/>
      <c r="L28" s="15" t="s">
        <v>14</v>
      </c>
    </row>
    <row r="29" spans="1:12" x14ac:dyDescent="0.3">
      <c r="A29" s="20" t="s">
        <v>397</v>
      </c>
      <c r="B29" s="64" t="s">
        <v>415</v>
      </c>
      <c r="C29" s="20" t="s">
        <v>397</v>
      </c>
      <c r="D29" s="17" t="s">
        <v>16</v>
      </c>
      <c r="E29" s="17" t="s">
        <v>17</v>
      </c>
      <c r="F29" s="15"/>
      <c r="G29" s="17" t="s">
        <v>440</v>
      </c>
      <c r="H29" s="17" t="str">
        <f t="shared" si="2"/>
        <v>Not Running</v>
      </c>
      <c r="I29" s="62" t="s">
        <v>12</v>
      </c>
      <c r="J29" s="15"/>
      <c r="K29" s="15"/>
      <c r="L29" s="15" t="s">
        <v>14</v>
      </c>
    </row>
    <row r="30" spans="1:12" x14ac:dyDescent="0.3">
      <c r="A30" s="20" t="s">
        <v>398</v>
      </c>
      <c r="B30" s="64" t="s">
        <v>416</v>
      </c>
      <c r="C30" s="20" t="s">
        <v>398</v>
      </c>
      <c r="D30" s="17" t="s">
        <v>16</v>
      </c>
      <c r="E30" s="17" t="s">
        <v>17</v>
      </c>
      <c r="F30" s="15"/>
      <c r="G30" s="17" t="s">
        <v>441</v>
      </c>
      <c r="H30" s="17" t="str">
        <f t="shared" si="2"/>
        <v>Not Running</v>
      </c>
      <c r="I30" s="62" t="s">
        <v>12</v>
      </c>
      <c r="J30" s="15"/>
      <c r="K30" s="15"/>
      <c r="L30" s="15" t="s">
        <v>14</v>
      </c>
    </row>
    <row r="31" spans="1:12" x14ac:dyDescent="0.3">
      <c r="A31" s="20" t="s">
        <v>399</v>
      </c>
      <c r="B31" s="64" t="s">
        <v>417</v>
      </c>
      <c r="C31" s="20" t="s">
        <v>399</v>
      </c>
      <c r="D31" s="17" t="s">
        <v>16</v>
      </c>
      <c r="E31" s="17" t="s">
        <v>17</v>
      </c>
      <c r="F31" s="15"/>
      <c r="G31" s="17" t="s">
        <v>442</v>
      </c>
      <c r="H31" s="17" t="str">
        <f t="shared" si="2"/>
        <v>Not Running</v>
      </c>
      <c r="I31" s="62" t="s">
        <v>12</v>
      </c>
      <c r="J31" s="15"/>
      <c r="K31" s="15"/>
      <c r="L31" s="15" t="s">
        <v>14</v>
      </c>
    </row>
    <row r="32" spans="1:12" x14ac:dyDescent="0.3">
      <c r="A32" s="20" t="s">
        <v>443</v>
      </c>
      <c r="B32" s="64" t="s">
        <v>446</v>
      </c>
      <c r="C32" s="20" t="s">
        <v>443</v>
      </c>
      <c r="D32" s="17" t="s">
        <v>16</v>
      </c>
      <c r="E32" s="17" t="s">
        <v>17</v>
      </c>
      <c r="F32" s="15"/>
      <c r="G32" s="17" t="s">
        <v>449</v>
      </c>
      <c r="H32" s="17" t="str">
        <f t="shared" si="2"/>
        <v>Not Running</v>
      </c>
      <c r="I32" s="68" t="s">
        <v>12</v>
      </c>
      <c r="J32" s="15"/>
      <c r="K32" s="15"/>
      <c r="L32" s="15" t="s">
        <v>14</v>
      </c>
    </row>
    <row r="33" spans="1:12" x14ac:dyDescent="0.3">
      <c r="A33" s="20" t="s">
        <v>444</v>
      </c>
      <c r="B33" s="64" t="s">
        <v>447</v>
      </c>
      <c r="C33" s="20" t="s">
        <v>444</v>
      </c>
      <c r="D33" s="17" t="s">
        <v>16</v>
      </c>
      <c r="E33" s="17" t="s">
        <v>17</v>
      </c>
      <c r="F33" s="15"/>
      <c r="G33" s="17" t="s">
        <v>450</v>
      </c>
      <c r="H33" s="17" t="str">
        <f t="shared" si="2"/>
        <v>Not Running</v>
      </c>
      <c r="I33" s="69" t="s">
        <v>12</v>
      </c>
      <c r="J33" s="15"/>
      <c r="K33" s="15"/>
      <c r="L33" s="15" t="s">
        <v>14</v>
      </c>
    </row>
    <row r="34" spans="1:12" x14ac:dyDescent="0.3">
      <c r="A34" s="20" t="s">
        <v>445</v>
      </c>
      <c r="B34" s="64" t="s">
        <v>448</v>
      </c>
      <c r="C34" s="20" t="s">
        <v>445</v>
      </c>
      <c r="D34" s="17" t="s">
        <v>16</v>
      </c>
      <c r="E34" s="17" t="s">
        <v>17</v>
      </c>
      <c r="F34" s="15"/>
      <c r="G34" s="17" t="s">
        <v>451</v>
      </c>
      <c r="H34" s="17" t="str">
        <f t="shared" si="2"/>
        <v>Not Running</v>
      </c>
      <c r="I34" s="62" t="s">
        <v>12</v>
      </c>
      <c r="J34" s="15"/>
      <c r="K34" s="15"/>
      <c r="L34" s="15" t="s">
        <v>14</v>
      </c>
    </row>
    <row r="35" spans="1:12" x14ac:dyDescent="0.3">
      <c r="A35" s="20" t="s">
        <v>452</v>
      </c>
      <c r="B35" s="64" t="s">
        <v>454</v>
      </c>
      <c r="C35" s="20" t="s">
        <v>452</v>
      </c>
      <c r="D35" s="17" t="s">
        <v>16</v>
      </c>
      <c r="E35" s="17" t="s">
        <v>17</v>
      </c>
      <c r="F35" s="15"/>
      <c r="G35" s="17" t="s">
        <v>453</v>
      </c>
      <c r="H35" s="17" t="str">
        <f t="shared" ref="H35" si="3">IF((D35="Yes"),"mvpcrs","Not Running")</f>
        <v>Not Running</v>
      </c>
      <c r="I35" s="65" t="s">
        <v>12</v>
      </c>
      <c r="J35" s="15"/>
      <c r="K35" s="15"/>
      <c r="L35" s="15" t="s">
        <v>14</v>
      </c>
    </row>
    <row r="36" spans="1:12" x14ac:dyDescent="0.3">
      <c r="A36" s="20" t="s">
        <v>456</v>
      </c>
      <c r="B36" s="64" t="s">
        <v>457</v>
      </c>
      <c r="C36" s="20" t="s">
        <v>456</v>
      </c>
      <c r="D36" s="17" t="s">
        <v>16</v>
      </c>
      <c r="E36" s="17" t="s">
        <v>17</v>
      </c>
      <c r="F36" s="15"/>
      <c r="G36" s="17" t="s">
        <v>455</v>
      </c>
      <c r="H36" s="17" t="str">
        <f t="shared" ref="H36:H38" si="4">IF((D36="Yes"),"mvpcrs","Not Running")</f>
        <v>Not Running</v>
      </c>
      <c r="I36" s="67" t="s">
        <v>12</v>
      </c>
      <c r="J36" s="15"/>
      <c r="K36" s="15"/>
      <c r="L36" s="15" t="s">
        <v>14</v>
      </c>
    </row>
    <row r="37" spans="1:12" x14ac:dyDescent="0.3">
      <c r="A37" s="20" t="s">
        <v>458</v>
      </c>
      <c r="B37" s="64" t="s">
        <v>459</v>
      </c>
      <c r="C37" s="20" t="s">
        <v>458</v>
      </c>
      <c r="D37" s="17" t="s">
        <v>16</v>
      </c>
      <c r="E37" s="17" t="s">
        <v>17</v>
      </c>
      <c r="F37" s="15"/>
      <c r="G37" s="17" t="s">
        <v>455</v>
      </c>
      <c r="H37" s="17" t="str">
        <f t="shared" si="4"/>
        <v>Not Running</v>
      </c>
      <c r="I37" s="66" t="s">
        <v>12</v>
      </c>
      <c r="J37" s="15"/>
      <c r="K37" s="15"/>
      <c r="L37" s="15" t="s">
        <v>14</v>
      </c>
    </row>
    <row r="38" spans="1:12" x14ac:dyDescent="0.3">
      <c r="A38" s="20" t="s">
        <v>519</v>
      </c>
      <c r="B38" s="64" t="s">
        <v>520</v>
      </c>
      <c r="C38" s="20" t="s">
        <v>519</v>
      </c>
      <c r="D38" s="17" t="s">
        <v>15</v>
      </c>
      <c r="E38" s="17" t="s">
        <v>17</v>
      </c>
      <c r="F38" s="15"/>
      <c r="G38" s="17" t="s">
        <v>521</v>
      </c>
      <c r="H38" s="17" t="str">
        <f t="shared" si="4"/>
        <v>mvpcrs</v>
      </c>
      <c r="I38" s="65" t="s">
        <v>12</v>
      </c>
      <c r="J38" s="15"/>
      <c r="K38" s="15"/>
      <c r="L38" s="15" t="s">
        <v>14</v>
      </c>
    </row>
  </sheetData>
  <conditionalFormatting sqref="A1:A2">
    <cfRule type="duplicateValues" dxfId="215" priority="9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C1" workbookViewId="0">
      <selection activeCell="C1" sqref="A1:XFD1048576"/>
    </sheetView>
  </sheetViews>
  <sheetFormatPr defaultRowHeight="14.4" x14ac:dyDescent="0.3"/>
  <cols>
    <col min="1" max="1" width="29.77734375" customWidth="1" collapsed="1"/>
    <col min="2" max="3" width="38.109375" customWidth="1" collapsed="1"/>
    <col min="4" max="4" width="34.21875" customWidth="1" collapsed="1"/>
    <col min="7" max="7" width="60.33203125" customWidth="1" collapsed="1"/>
  </cols>
  <sheetData>
    <row r="1" spans="1:12" s="20" customFormat="1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s="20" customFormat="1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s="20" customFormat="1" x14ac:dyDescent="0.3">
      <c r="A3" s="17" t="s">
        <v>460</v>
      </c>
      <c r="B3" s="17" t="s">
        <v>461</v>
      </c>
      <c r="C3" s="17" t="s">
        <v>460</v>
      </c>
      <c r="D3" s="17" t="s">
        <v>16</v>
      </c>
      <c r="E3" s="17" t="s">
        <v>17</v>
      </c>
      <c r="F3" s="15"/>
      <c r="G3" s="17" t="s">
        <v>462</v>
      </c>
      <c r="H3" s="17" t="str">
        <f>IF((D3="Yes"),"afklregression","Not Running")</f>
        <v>Not Running</v>
      </c>
      <c r="I3" s="72" t="s">
        <v>12</v>
      </c>
      <c r="J3" s="15"/>
      <c r="K3" s="15"/>
      <c r="L3" s="15" t="s">
        <v>14</v>
      </c>
    </row>
    <row r="4" spans="1:12" s="20" customFormat="1" ht="28.8" x14ac:dyDescent="0.3">
      <c r="A4" s="17" t="s">
        <v>463</v>
      </c>
      <c r="B4" s="17" t="s">
        <v>465</v>
      </c>
      <c r="C4" s="17" t="s">
        <v>463</v>
      </c>
      <c r="D4" s="17" t="s">
        <v>16</v>
      </c>
      <c r="E4" s="17" t="s">
        <v>17</v>
      </c>
      <c r="F4" s="15"/>
      <c r="G4" s="71" t="s">
        <v>464</v>
      </c>
      <c r="H4" s="17" t="str">
        <f>IF((D4="Yes"),"afklregression","Not Running")</f>
        <v>Not Running</v>
      </c>
      <c r="I4" s="73" t="s">
        <v>12</v>
      </c>
      <c r="J4" s="15"/>
      <c r="K4" s="15"/>
      <c r="L4" s="15" t="s">
        <v>14</v>
      </c>
    </row>
    <row r="5" spans="1:12" s="20" customFormat="1" ht="28.8" x14ac:dyDescent="0.3">
      <c r="A5" s="17" t="s">
        <v>466</v>
      </c>
      <c r="B5" s="17" t="s">
        <v>467</v>
      </c>
      <c r="C5" s="17" t="s">
        <v>466</v>
      </c>
      <c r="D5" s="17" t="s">
        <v>15</v>
      </c>
      <c r="E5" s="17" t="s">
        <v>17</v>
      </c>
      <c r="F5" s="15"/>
      <c r="G5" s="71" t="s">
        <v>468</v>
      </c>
      <c r="H5" s="17" t="str">
        <f>IF((D5="Yes"),"afklregression","Not Running")</f>
        <v>afklregression</v>
      </c>
      <c r="I5" s="75" t="s">
        <v>12</v>
      </c>
      <c r="J5" s="15"/>
      <c r="K5" s="15"/>
      <c r="L5" s="15" t="s">
        <v>14</v>
      </c>
    </row>
  </sheetData>
  <conditionalFormatting sqref="A1:A2">
    <cfRule type="duplicateValues" dxfId="21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D3" sqref="D3"/>
    </sheetView>
  </sheetViews>
  <sheetFormatPr defaultColWidth="8.77734375" defaultRowHeight="14.4" x14ac:dyDescent="0.3"/>
  <cols>
    <col min="1" max="1" width="23.77734375" style="20" customWidth="1" collapsed="1"/>
    <col min="2" max="2" width="24.77734375" style="20" customWidth="1" collapsed="1"/>
    <col min="3" max="3" width="21.21875" style="20" customWidth="1" collapsed="1"/>
    <col min="4" max="6" width="8.77734375" style="20" collapsed="1"/>
    <col min="7" max="7" width="27.77734375" style="20" customWidth="1" collapsed="1"/>
    <col min="8" max="8" width="20.77734375" style="20" customWidth="1" collapsed="1"/>
    <col min="9" max="16384" width="8.77734375" style="20" collapsed="1"/>
  </cols>
  <sheetData>
    <row r="1" spans="1:16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6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6" x14ac:dyDescent="0.3">
      <c r="A3" s="17" t="s">
        <v>525</v>
      </c>
      <c r="B3" s="16" t="s">
        <v>526</v>
      </c>
      <c r="C3" s="17" t="s">
        <v>525</v>
      </c>
      <c r="D3" s="17" t="s">
        <v>15</v>
      </c>
      <c r="E3" s="17" t="s">
        <v>17</v>
      </c>
      <c r="F3" s="15"/>
      <c r="G3" s="17" t="s">
        <v>527</v>
      </c>
      <c r="H3" s="15" t="str">
        <f>IF((D3="Yes"),"mvp_reg_acceptance","Not Running")</f>
        <v>mvp_reg_acceptance</v>
      </c>
      <c r="I3" s="104" t="s">
        <v>12</v>
      </c>
      <c r="J3" s="15"/>
      <c r="K3" s="15"/>
      <c r="L3" s="15" t="s">
        <v>14</v>
      </c>
    </row>
    <row r="4" spans="1:16" x14ac:dyDescent="0.3">
      <c r="A4" s="17" t="s">
        <v>528</v>
      </c>
      <c r="B4" s="16" t="s">
        <v>529</v>
      </c>
      <c r="C4" s="17" t="s">
        <v>528</v>
      </c>
      <c r="D4" s="17" t="s">
        <v>16</v>
      </c>
      <c r="E4" s="17" t="s">
        <v>17</v>
      </c>
      <c r="F4" s="15"/>
      <c r="G4" s="17" t="s">
        <v>21</v>
      </c>
      <c r="H4" s="15" t="str">
        <f t="shared" ref="H4:H26" si="0">IF((D4="Yes"),"mvp_reg_acceptance","Not Running")</f>
        <v>Not Running</v>
      </c>
      <c r="I4" s="9" t="s">
        <v>12</v>
      </c>
      <c r="J4" s="15"/>
      <c r="K4" s="15"/>
      <c r="L4" s="15" t="s">
        <v>14</v>
      </c>
    </row>
    <row r="5" spans="1:16" x14ac:dyDescent="0.3">
      <c r="A5" s="17" t="s">
        <v>615</v>
      </c>
      <c r="B5" s="16" t="s">
        <v>616</v>
      </c>
      <c r="C5" s="17" t="s">
        <v>615</v>
      </c>
      <c r="D5" s="17" t="s">
        <v>16</v>
      </c>
      <c r="E5" s="17" t="s">
        <v>17</v>
      </c>
      <c r="F5" s="15"/>
      <c r="G5" s="17" t="s">
        <v>617</v>
      </c>
      <c r="H5" s="15" t="str">
        <f t="shared" si="0"/>
        <v>Not Running</v>
      </c>
      <c r="I5" s="82" t="s">
        <v>11</v>
      </c>
      <c r="J5" s="15"/>
      <c r="K5" s="15"/>
      <c r="L5" s="15" t="s">
        <v>14</v>
      </c>
    </row>
    <row r="6" spans="1:16" x14ac:dyDescent="0.3">
      <c r="A6" s="17" t="s">
        <v>618</v>
      </c>
      <c r="B6" s="16" t="s">
        <v>619</v>
      </c>
      <c r="C6" s="17" t="s">
        <v>618</v>
      </c>
      <c r="D6" s="17" t="s">
        <v>16</v>
      </c>
      <c r="E6" s="17" t="s">
        <v>17</v>
      </c>
      <c r="F6" s="15"/>
      <c r="G6" s="17" t="s">
        <v>622</v>
      </c>
      <c r="H6" s="15" t="str">
        <f t="shared" si="0"/>
        <v>Not Running</v>
      </c>
      <c r="I6" s="82" t="s">
        <v>11</v>
      </c>
      <c r="J6" s="15"/>
      <c r="K6" s="15"/>
      <c r="L6" s="15" t="s">
        <v>14</v>
      </c>
    </row>
    <row r="7" spans="1:16" x14ac:dyDescent="0.3">
      <c r="A7" s="17" t="s">
        <v>530</v>
      </c>
      <c r="B7" s="16" t="s">
        <v>531</v>
      </c>
      <c r="C7" s="17" t="s">
        <v>530</v>
      </c>
      <c r="D7" s="17" t="s">
        <v>16</v>
      </c>
      <c r="E7" s="17" t="s">
        <v>17</v>
      </c>
      <c r="F7" s="15"/>
      <c r="G7" s="17" t="s">
        <v>532</v>
      </c>
      <c r="H7" s="15" t="str">
        <f t="shared" si="0"/>
        <v>Not Running</v>
      </c>
      <c r="I7" s="97" t="s">
        <v>12</v>
      </c>
      <c r="J7" s="15"/>
      <c r="K7" s="15"/>
      <c r="L7" s="15" t="s">
        <v>14</v>
      </c>
    </row>
    <row r="8" spans="1:16" x14ac:dyDescent="0.3">
      <c r="A8" s="17" t="s">
        <v>533</v>
      </c>
      <c r="B8" s="16" t="s">
        <v>534</v>
      </c>
      <c r="C8" s="17" t="s">
        <v>533</v>
      </c>
      <c r="D8" s="17" t="s">
        <v>16</v>
      </c>
      <c r="E8" s="17" t="s">
        <v>17</v>
      </c>
      <c r="F8" s="15"/>
      <c r="G8" s="17" t="s">
        <v>535</v>
      </c>
      <c r="H8" s="15" t="str">
        <f t="shared" si="0"/>
        <v>Not Running</v>
      </c>
      <c r="I8" s="98" t="s">
        <v>12</v>
      </c>
      <c r="J8" s="15"/>
      <c r="K8" s="15"/>
      <c r="L8" s="15" t="s">
        <v>14</v>
      </c>
    </row>
    <row r="9" spans="1:16" x14ac:dyDescent="0.3">
      <c r="A9" s="17" t="s">
        <v>536</v>
      </c>
      <c r="B9" s="16" t="s">
        <v>537</v>
      </c>
      <c r="C9" s="17" t="s">
        <v>536</v>
      </c>
      <c r="D9" s="17" t="s">
        <v>16</v>
      </c>
      <c r="E9" s="17" t="s">
        <v>17</v>
      </c>
      <c r="F9" s="15"/>
      <c r="G9" s="17" t="s">
        <v>538</v>
      </c>
      <c r="H9" s="15" t="str">
        <f t="shared" si="0"/>
        <v>Not Running</v>
      </c>
      <c r="I9" s="81" t="s">
        <v>12</v>
      </c>
      <c r="J9" s="15"/>
      <c r="K9" s="15"/>
      <c r="L9" s="15" t="s">
        <v>14</v>
      </c>
    </row>
    <row r="10" spans="1:16" x14ac:dyDescent="0.3">
      <c r="A10" s="17" t="s">
        <v>539</v>
      </c>
      <c r="B10" s="17" t="s">
        <v>540</v>
      </c>
      <c r="C10" s="17" t="s">
        <v>539</v>
      </c>
      <c r="D10" s="17" t="s">
        <v>16</v>
      </c>
      <c r="E10" s="17" t="s">
        <v>17</v>
      </c>
      <c r="F10" s="17"/>
      <c r="G10" s="17" t="s">
        <v>541</v>
      </c>
      <c r="H10" s="15" t="str">
        <f t="shared" si="0"/>
        <v>Not Running</v>
      </c>
      <c r="I10" s="99" t="s">
        <v>12</v>
      </c>
      <c r="J10" s="17"/>
      <c r="K10" s="17"/>
      <c r="L10" s="17" t="s">
        <v>14</v>
      </c>
      <c r="M10" s="80"/>
      <c r="N10" s="80"/>
      <c r="O10" s="80"/>
      <c r="P10" s="80"/>
    </row>
    <row r="11" spans="1:16" x14ac:dyDescent="0.3">
      <c r="A11" s="17" t="s">
        <v>542</v>
      </c>
      <c r="B11" s="16" t="s">
        <v>543</v>
      </c>
      <c r="C11" s="17" t="s">
        <v>542</v>
      </c>
      <c r="D11" s="17" t="s">
        <v>16</v>
      </c>
      <c r="E11" s="17" t="s">
        <v>17</v>
      </c>
      <c r="F11" s="15"/>
      <c r="G11" s="17" t="s">
        <v>544</v>
      </c>
      <c r="H11" s="15" t="str">
        <f t="shared" si="0"/>
        <v>Not Running</v>
      </c>
      <c r="I11" s="82" t="s">
        <v>11</v>
      </c>
      <c r="J11" s="15"/>
      <c r="K11" s="15"/>
      <c r="L11" s="15" t="s">
        <v>14</v>
      </c>
      <c r="O11" s="80"/>
      <c r="P11" s="80"/>
    </row>
    <row r="12" spans="1:16" x14ac:dyDescent="0.3">
      <c r="A12" s="17" t="s">
        <v>545</v>
      </c>
      <c r="B12" s="16" t="s">
        <v>546</v>
      </c>
      <c r="C12" s="17" t="s">
        <v>545</v>
      </c>
      <c r="D12" s="17" t="s">
        <v>16</v>
      </c>
      <c r="E12" s="17" t="s">
        <v>17</v>
      </c>
      <c r="F12" s="15"/>
      <c r="G12" s="17" t="s">
        <v>547</v>
      </c>
      <c r="H12" s="15" t="str">
        <f t="shared" si="0"/>
        <v>Not Running</v>
      </c>
      <c r="I12" s="81" t="s">
        <v>12</v>
      </c>
      <c r="J12" s="15"/>
      <c r="K12" s="15"/>
      <c r="L12" s="15" t="s">
        <v>14</v>
      </c>
    </row>
    <row r="13" spans="1:16" x14ac:dyDescent="0.3">
      <c r="A13" s="17" t="s">
        <v>548</v>
      </c>
      <c r="B13" s="16" t="s">
        <v>549</v>
      </c>
      <c r="C13" s="17" t="s">
        <v>548</v>
      </c>
      <c r="D13" s="17" t="s">
        <v>16</v>
      </c>
      <c r="E13" s="17" t="s">
        <v>17</v>
      </c>
      <c r="F13" s="15"/>
      <c r="G13" s="17" t="s">
        <v>550</v>
      </c>
      <c r="H13" s="15" t="str">
        <f t="shared" si="0"/>
        <v>Not Running</v>
      </c>
      <c r="I13" s="81" t="s">
        <v>12</v>
      </c>
      <c r="J13" s="15"/>
      <c r="K13" s="15"/>
      <c r="L13" s="15" t="s">
        <v>14</v>
      </c>
    </row>
    <row r="14" spans="1:16" x14ac:dyDescent="0.3">
      <c r="A14" s="17" t="s">
        <v>551</v>
      </c>
      <c r="B14" s="16" t="s">
        <v>552</v>
      </c>
      <c r="C14" s="17" t="s">
        <v>551</v>
      </c>
      <c r="D14" s="17" t="s">
        <v>16</v>
      </c>
      <c r="E14" s="17" t="s">
        <v>17</v>
      </c>
      <c r="F14" s="15"/>
      <c r="G14" s="17" t="s">
        <v>553</v>
      </c>
      <c r="H14" s="15" t="str">
        <f t="shared" si="0"/>
        <v>Not Running</v>
      </c>
      <c r="I14" s="102" t="s">
        <v>11</v>
      </c>
      <c r="J14" s="15"/>
      <c r="K14" s="15"/>
      <c r="L14" s="15" t="s">
        <v>14</v>
      </c>
    </row>
    <row r="15" spans="1:16" x14ac:dyDescent="0.3">
      <c r="A15" s="17" t="s">
        <v>554</v>
      </c>
      <c r="B15" s="16" t="s">
        <v>555</v>
      </c>
      <c r="C15" s="17" t="s">
        <v>554</v>
      </c>
      <c r="D15" s="17" t="s">
        <v>16</v>
      </c>
      <c r="E15" s="17" t="s">
        <v>17</v>
      </c>
      <c r="F15" s="15"/>
      <c r="G15" s="17" t="s">
        <v>556</v>
      </c>
      <c r="H15" s="15" t="str">
        <f t="shared" si="0"/>
        <v>Not Running</v>
      </c>
      <c r="I15" s="81" t="s">
        <v>12</v>
      </c>
      <c r="J15" s="15"/>
      <c r="K15" s="15"/>
      <c r="L15" s="15" t="s">
        <v>14</v>
      </c>
    </row>
    <row r="16" spans="1:16" x14ac:dyDescent="0.3">
      <c r="A16" s="17" t="s">
        <v>611</v>
      </c>
      <c r="B16" s="16" t="s">
        <v>612</v>
      </c>
      <c r="C16" s="17" t="s">
        <v>611</v>
      </c>
      <c r="D16" s="17" t="s">
        <v>16</v>
      </c>
      <c r="E16" s="17" t="s">
        <v>17</v>
      </c>
      <c r="F16" s="15"/>
      <c r="G16" s="17" t="s">
        <v>623</v>
      </c>
      <c r="H16" s="15" t="str">
        <f t="shared" si="0"/>
        <v>Not Running</v>
      </c>
      <c r="I16" s="86" t="s">
        <v>12</v>
      </c>
      <c r="J16" s="15"/>
      <c r="K16" s="15"/>
      <c r="L16" s="15" t="s">
        <v>14</v>
      </c>
    </row>
    <row r="17" spans="1:12" x14ac:dyDescent="0.3">
      <c r="A17" s="17" t="s">
        <v>613</v>
      </c>
      <c r="B17" s="16" t="s">
        <v>614</v>
      </c>
      <c r="C17" s="17" t="s">
        <v>613</v>
      </c>
      <c r="D17" s="17" t="s">
        <v>16</v>
      </c>
      <c r="E17" s="17" t="s">
        <v>17</v>
      </c>
      <c r="F17" s="15"/>
      <c r="G17" s="17" t="s">
        <v>624</v>
      </c>
      <c r="H17" s="15" t="str">
        <f t="shared" si="0"/>
        <v>Not Running</v>
      </c>
      <c r="I17" s="81" t="s">
        <v>12</v>
      </c>
      <c r="J17" s="15"/>
      <c r="K17" s="15"/>
      <c r="L17" s="15" t="s">
        <v>14</v>
      </c>
    </row>
    <row r="18" spans="1:12" x14ac:dyDescent="0.3">
      <c r="A18" s="17" t="s">
        <v>557</v>
      </c>
      <c r="B18" s="16" t="s">
        <v>558</v>
      </c>
      <c r="C18" s="17" t="s">
        <v>557</v>
      </c>
      <c r="D18" s="17" t="s">
        <v>16</v>
      </c>
      <c r="E18" s="17" t="s">
        <v>17</v>
      </c>
      <c r="F18" s="15"/>
      <c r="G18" s="17" t="s">
        <v>625</v>
      </c>
      <c r="H18" s="15" t="str">
        <f t="shared" si="0"/>
        <v>Not Running</v>
      </c>
      <c r="I18" s="81" t="s">
        <v>12</v>
      </c>
      <c r="J18" s="15"/>
      <c r="K18" s="15"/>
      <c r="L18" s="15" t="s">
        <v>14</v>
      </c>
    </row>
    <row r="19" spans="1:12" x14ac:dyDescent="0.3">
      <c r="A19" s="17" t="s">
        <v>559</v>
      </c>
      <c r="B19" s="16" t="s">
        <v>560</v>
      </c>
      <c r="C19" s="17" t="s">
        <v>559</v>
      </c>
      <c r="D19" s="17" t="s">
        <v>16</v>
      </c>
      <c r="E19" s="17" t="s">
        <v>17</v>
      </c>
      <c r="F19" s="15"/>
      <c r="G19" s="17" t="s">
        <v>626</v>
      </c>
      <c r="H19" s="15" t="str">
        <f t="shared" si="0"/>
        <v>Not Running</v>
      </c>
      <c r="I19" s="101" t="s">
        <v>12</v>
      </c>
      <c r="J19" s="15"/>
      <c r="K19" s="15"/>
      <c r="L19" s="15" t="s">
        <v>14</v>
      </c>
    </row>
    <row r="20" spans="1:12" x14ac:dyDescent="0.3">
      <c r="A20" s="17" t="s">
        <v>561</v>
      </c>
      <c r="B20" s="16" t="s">
        <v>562</v>
      </c>
      <c r="C20" s="17" t="s">
        <v>561</v>
      </c>
      <c r="D20" s="17" t="s">
        <v>16</v>
      </c>
      <c r="E20" s="17" t="s">
        <v>17</v>
      </c>
      <c r="F20" s="15"/>
      <c r="G20" s="17" t="s">
        <v>563</v>
      </c>
      <c r="H20" s="15" t="str">
        <f t="shared" si="0"/>
        <v>Not Running</v>
      </c>
      <c r="I20" s="81" t="s">
        <v>12</v>
      </c>
      <c r="J20" s="15"/>
      <c r="K20" s="15"/>
      <c r="L20" s="15" t="s">
        <v>14</v>
      </c>
    </row>
    <row r="21" spans="1:12" x14ac:dyDescent="0.3">
      <c r="A21" s="17" t="s">
        <v>564</v>
      </c>
      <c r="B21" s="16" t="s">
        <v>565</v>
      </c>
      <c r="C21" s="17" t="s">
        <v>564</v>
      </c>
      <c r="D21" s="17" t="s">
        <v>16</v>
      </c>
      <c r="E21" s="17" t="s">
        <v>17</v>
      </c>
      <c r="F21" s="15"/>
      <c r="G21" s="17" t="s">
        <v>566</v>
      </c>
      <c r="H21" s="15" t="str">
        <f t="shared" si="0"/>
        <v>Not Running</v>
      </c>
      <c r="I21" s="81" t="s">
        <v>12</v>
      </c>
      <c r="J21" s="15"/>
      <c r="K21" s="15"/>
      <c r="L21" s="15" t="s">
        <v>14</v>
      </c>
    </row>
    <row r="22" spans="1:12" x14ac:dyDescent="0.3">
      <c r="A22" s="17" t="s">
        <v>567</v>
      </c>
      <c r="B22" s="16" t="s">
        <v>568</v>
      </c>
      <c r="C22" s="17" t="s">
        <v>567</v>
      </c>
      <c r="D22" s="17" t="s">
        <v>16</v>
      </c>
      <c r="E22" s="17" t="s">
        <v>17</v>
      </c>
      <c r="F22" s="15"/>
      <c r="G22" s="17" t="s">
        <v>569</v>
      </c>
      <c r="H22" s="15" t="str">
        <f t="shared" si="0"/>
        <v>Not Running</v>
      </c>
      <c r="I22" s="81" t="s">
        <v>12</v>
      </c>
      <c r="J22" s="15"/>
      <c r="K22" s="15"/>
      <c r="L22" s="15" t="s">
        <v>14</v>
      </c>
    </row>
    <row r="23" spans="1:12" x14ac:dyDescent="0.3">
      <c r="A23" s="17" t="s">
        <v>570</v>
      </c>
      <c r="B23" s="16" t="s">
        <v>571</v>
      </c>
      <c r="C23" s="17" t="s">
        <v>570</v>
      </c>
      <c r="D23" s="17" t="s">
        <v>16</v>
      </c>
      <c r="E23" s="17" t="s">
        <v>17</v>
      </c>
      <c r="F23" s="15"/>
      <c r="G23" s="17" t="s">
        <v>572</v>
      </c>
      <c r="H23" s="15" t="str">
        <f t="shared" si="0"/>
        <v>Not Running</v>
      </c>
      <c r="I23" s="81" t="s">
        <v>12</v>
      </c>
      <c r="J23" s="15"/>
      <c r="K23" s="15"/>
      <c r="L23" s="15" t="s">
        <v>14</v>
      </c>
    </row>
    <row r="24" spans="1:12" x14ac:dyDescent="0.3">
      <c r="A24" s="17" t="s">
        <v>627</v>
      </c>
      <c r="B24" s="16" t="s">
        <v>628</v>
      </c>
      <c r="C24" s="17" t="s">
        <v>627</v>
      </c>
      <c r="D24" s="17" t="s">
        <v>16</v>
      </c>
      <c r="E24" s="17" t="s">
        <v>17</v>
      </c>
      <c r="F24" s="15"/>
      <c r="G24" s="17" t="s">
        <v>629</v>
      </c>
      <c r="H24" s="15" t="str">
        <f t="shared" si="0"/>
        <v>Not Running</v>
      </c>
      <c r="I24" s="82" t="s">
        <v>11</v>
      </c>
      <c r="J24" s="15"/>
      <c r="K24" s="15"/>
      <c r="L24" s="15" t="s">
        <v>14</v>
      </c>
    </row>
    <row r="25" spans="1:12" x14ac:dyDescent="0.3">
      <c r="A25" s="17" t="s">
        <v>630</v>
      </c>
      <c r="B25" s="16" t="s">
        <v>631</v>
      </c>
      <c r="C25" s="17" t="s">
        <v>630</v>
      </c>
      <c r="D25" s="17" t="s">
        <v>16</v>
      </c>
      <c r="E25" s="17" t="s">
        <v>17</v>
      </c>
      <c r="F25" s="15"/>
      <c r="G25" s="17" t="s">
        <v>632</v>
      </c>
      <c r="H25" s="15" t="str">
        <f t="shared" si="0"/>
        <v>Not Running</v>
      </c>
      <c r="I25" s="82" t="s">
        <v>11</v>
      </c>
      <c r="J25" s="15"/>
      <c r="K25" s="15"/>
      <c r="L25" s="15" t="s">
        <v>14</v>
      </c>
    </row>
    <row r="26" spans="1:12" x14ac:dyDescent="0.3">
      <c r="A26" s="17" t="s">
        <v>522</v>
      </c>
      <c r="B26" s="16" t="s">
        <v>523</v>
      </c>
      <c r="C26" s="17" t="s">
        <v>522</v>
      </c>
      <c r="D26" s="17" t="s">
        <v>16</v>
      </c>
      <c r="E26" s="17" t="s">
        <v>17</v>
      </c>
      <c r="F26" s="15"/>
      <c r="G26" s="17" t="s">
        <v>524</v>
      </c>
      <c r="H26" s="15" t="str">
        <f t="shared" si="0"/>
        <v>Not Running</v>
      </c>
      <c r="I26" s="106" t="s">
        <v>12</v>
      </c>
      <c r="J26" s="15"/>
      <c r="K26" s="15"/>
      <c r="L26" s="15" t="s">
        <v>14</v>
      </c>
    </row>
    <row r="27" spans="1:12" x14ac:dyDescent="0.3">
      <c r="A27" s="17" t="s">
        <v>633</v>
      </c>
      <c r="B27" s="16" t="s">
        <v>634</v>
      </c>
      <c r="C27" s="17" t="s">
        <v>633</v>
      </c>
      <c r="D27" s="17" t="s">
        <v>16</v>
      </c>
      <c r="E27" s="17" t="s">
        <v>17</v>
      </c>
      <c r="F27" s="15"/>
      <c r="G27" s="17" t="s">
        <v>635</v>
      </c>
      <c r="H27" s="15" t="str">
        <f t="shared" ref="H27:H36" si="1">IF((D27="Yes"),"mvp_reg_acceptance","Not Running")</f>
        <v>Not Running</v>
      </c>
      <c r="I27" s="83" t="s">
        <v>12</v>
      </c>
      <c r="J27" s="15"/>
      <c r="K27" s="15"/>
      <c r="L27" s="15" t="s">
        <v>14</v>
      </c>
    </row>
    <row r="28" spans="1:12" x14ac:dyDescent="0.3">
      <c r="A28" s="17" t="s">
        <v>650</v>
      </c>
      <c r="B28" s="16" t="s">
        <v>651</v>
      </c>
      <c r="C28" s="17" t="s">
        <v>650</v>
      </c>
      <c r="D28" s="17" t="s">
        <v>16</v>
      </c>
      <c r="E28" s="17" t="s">
        <v>17</v>
      </c>
      <c r="F28" s="15"/>
      <c r="G28" s="17" t="s">
        <v>635</v>
      </c>
      <c r="H28" s="15" t="str">
        <f t="shared" si="1"/>
        <v>Not Running</v>
      </c>
      <c r="I28" s="82" t="s">
        <v>12</v>
      </c>
      <c r="J28" s="15"/>
      <c r="K28" s="15"/>
      <c r="L28" s="15" t="s">
        <v>14</v>
      </c>
    </row>
    <row r="29" spans="1:12" x14ac:dyDescent="0.3">
      <c r="A29" s="17" t="s">
        <v>652</v>
      </c>
      <c r="B29" s="16" t="s">
        <v>653</v>
      </c>
      <c r="C29" s="17" t="s">
        <v>652</v>
      </c>
      <c r="D29" s="17" t="s">
        <v>16</v>
      </c>
      <c r="E29" s="17" t="s">
        <v>17</v>
      </c>
      <c r="F29" s="15"/>
      <c r="G29" s="17" t="s">
        <v>654</v>
      </c>
      <c r="H29" s="15" t="str">
        <f t="shared" si="1"/>
        <v>Not Running</v>
      </c>
      <c r="I29" s="129" t="s">
        <v>12</v>
      </c>
      <c r="J29" s="15"/>
      <c r="K29" s="15"/>
      <c r="L29" s="15" t="s">
        <v>14</v>
      </c>
    </row>
    <row r="30" spans="1:12" x14ac:dyDescent="0.3">
      <c r="A30" s="17" t="s">
        <v>655</v>
      </c>
      <c r="B30" s="16" t="s">
        <v>656</v>
      </c>
      <c r="C30" s="17" t="s">
        <v>655</v>
      </c>
      <c r="D30" s="17" t="s">
        <v>16</v>
      </c>
      <c r="E30" s="17" t="s">
        <v>17</v>
      </c>
      <c r="F30" s="15"/>
      <c r="G30" s="17" t="s">
        <v>657</v>
      </c>
      <c r="H30" s="15" t="str">
        <f t="shared" si="1"/>
        <v>Not Running</v>
      </c>
      <c r="I30" s="83" t="s">
        <v>12</v>
      </c>
      <c r="J30" s="15"/>
      <c r="K30" s="15"/>
      <c r="L30" s="15" t="s">
        <v>14</v>
      </c>
    </row>
    <row r="31" spans="1:12" x14ac:dyDescent="0.3">
      <c r="A31" s="17" t="s">
        <v>658</v>
      </c>
      <c r="B31" s="16" t="s">
        <v>659</v>
      </c>
      <c r="C31" s="17" t="s">
        <v>658</v>
      </c>
      <c r="D31" s="17" t="s">
        <v>16</v>
      </c>
      <c r="E31" s="17" t="s">
        <v>17</v>
      </c>
      <c r="F31" s="15"/>
      <c r="G31" s="17" t="s">
        <v>660</v>
      </c>
      <c r="H31" s="15" t="str">
        <f t="shared" si="1"/>
        <v>Not Running</v>
      </c>
      <c r="I31" s="83" t="s">
        <v>12</v>
      </c>
      <c r="J31" s="15"/>
      <c r="K31" s="15"/>
      <c r="L31" s="15" t="s">
        <v>14</v>
      </c>
    </row>
    <row r="32" spans="1:12" x14ac:dyDescent="0.3">
      <c r="A32" s="17" t="s">
        <v>661</v>
      </c>
      <c r="B32" s="16" t="s">
        <v>662</v>
      </c>
      <c r="C32" s="17" t="s">
        <v>661</v>
      </c>
      <c r="D32" s="17" t="s">
        <v>16</v>
      </c>
      <c r="E32" s="17" t="s">
        <v>17</v>
      </c>
      <c r="F32" s="15"/>
      <c r="G32" s="17" t="s">
        <v>663</v>
      </c>
      <c r="H32" s="15" t="str">
        <f t="shared" si="1"/>
        <v>Not Running</v>
      </c>
      <c r="I32" s="83" t="s">
        <v>12</v>
      </c>
      <c r="J32" s="15"/>
      <c r="K32" s="15"/>
      <c r="L32" s="15" t="s">
        <v>14</v>
      </c>
    </row>
    <row r="33" spans="1:12" x14ac:dyDescent="0.3">
      <c r="A33" s="17" t="s">
        <v>664</v>
      </c>
      <c r="B33" s="16" t="s">
        <v>665</v>
      </c>
      <c r="C33" s="17" t="s">
        <v>664</v>
      </c>
      <c r="D33" s="17" t="s">
        <v>16</v>
      </c>
      <c r="E33" s="17" t="s">
        <v>17</v>
      </c>
      <c r="F33" s="15"/>
      <c r="G33" s="17" t="s">
        <v>666</v>
      </c>
      <c r="H33" s="15" t="str">
        <f t="shared" si="1"/>
        <v>Not Running</v>
      </c>
      <c r="I33" s="83" t="s">
        <v>12</v>
      </c>
      <c r="J33" s="15"/>
      <c r="K33" s="15"/>
      <c r="L33" s="15" t="s">
        <v>14</v>
      </c>
    </row>
    <row r="34" spans="1:12" x14ac:dyDescent="0.3">
      <c r="A34" s="17" t="s">
        <v>670</v>
      </c>
      <c r="B34" s="16" t="s">
        <v>671</v>
      </c>
      <c r="C34" s="17" t="s">
        <v>670</v>
      </c>
      <c r="D34" s="17" t="s">
        <v>16</v>
      </c>
      <c r="E34" s="17" t="s">
        <v>17</v>
      </c>
      <c r="F34" s="15"/>
      <c r="G34" s="17" t="s">
        <v>672</v>
      </c>
      <c r="H34" s="15" t="str">
        <f t="shared" si="1"/>
        <v>Not Running</v>
      </c>
      <c r="I34" s="83" t="s">
        <v>12</v>
      </c>
      <c r="J34" s="15"/>
      <c r="K34" s="15"/>
      <c r="L34" s="15" t="s">
        <v>14</v>
      </c>
    </row>
    <row r="35" spans="1:12" x14ac:dyDescent="0.3">
      <c r="A35" s="17" t="s">
        <v>673</v>
      </c>
      <c r="B35" s="16" t="s">
        <v>674</v>
      </c>
      <c r="C35" s="17" t="s">
        <v>673</v>
      </c>
      <c r="D35" s="17" t="s">
        <v>16</v>
      </c>
      <c r="E35" s="17" t="s">
        <v>17</v>
      </c>
      <c r="F35" s="15"/>
      <c r="G35" s="17" t="s">
        <v>675</v>
      </c>
      <c r="H35" s="15" t="str">
        <f t="shared" si="1"/>
        <v>Not Running</v>
      </c>
      <c r="I35" s="83" t="s">
        <v>12</v>
      </c>
      <c r="J35" s="15"/>
      <c r="K35" s="15"/>
      <c r="L35" s="15" t="s">
        <v>14</v>
      </c>
    </row>
    <row r="36" spans="1:12" x14ac:dyDescent="0.3">
      <c r="A36" s="17" t="s">
        <v>676</v>
      </c>
      <c r="B36" s="16" t="s">
        <v>677</v>
      </c>
      <c r="C36" s="17" t="s">
        <v>676</v>
      </c>
      <c r="D36" s="17" t="s">
        <v>16</v>
      </c>
      <c r="E36" s="17" t="s">
        <v>17</v>
      </c>
      <c r="F36" s="15"/>
      <c r="G36" s="17" t="s">
        <v>678</v>
      </c>
      <c r="H36" s="15" t="str">
        <f t="shared" si="1"/>
        <v>Not Running</v>
      </c>
      <c r="I36" s="83" t="s">
        <v>12</v>
      </c>
      <c r="J36" s="15"/>
      <c r="K36" s="15"/>
      <c r="L36" s="15" t="s">
        <v>14</v>
      </c>
    </row>
    <row r="37" spans="1:12" x14ac:dyDescent="0.3">
      <c r="A37" s="17" t="s">
        <v>679</v>
      </c>
      <c r="B37" s="16" t="s">
        <v>680</v>
      </c>
      <c r="C37" s="17" t="s">
        <v>679</v>
      </c>
      <c r="D37" s="17" t="s">
        <v>16</v>
      </c>
      <c r="E37" s="17" t="s">
        <v>17</v>
      </c>
      <c r="F37" s="15"/>
      <c r="G37" s="17" t="s">
        <v>654</v>
      </c>
      <c r="H37" s="15" t="str">
        <f>IF((D37="Yes"),"mvp_reg_acceptance","Not Running")</f>
        <v>Not Running</v>
      </c>
      <c r="I37" s="127" t="s">
        <v>11</v>
      </c>
      <c r="J37" s="15"/>
      <c r="K37" s="15"/>
      <c r="L37" s="15" t="s">
        <v>14</v>
      </c>
    </row>
    <row r="38" spans="1:12" x14ac:dyDescent="0.3">
      <c r="A38" s="17" t="s">
        <v>681</v>
      </c>
      <c r="B38" s="16" t="s">
        <v>682</v>
      </c>
      <c r="C38" s="17" t="s">
        <v>681</v>
      </c>
      <c r="D38" s="17" t="s">
        <v>16</v>
      </c>
      <c r="E38" s="17" t="s">
        <v>17</v>
      </c>
      <c r="F38" s="15"/>
      <c r="G38" s="17" t="s">
        <v>683</v>
      </c>
      <c r="H38" s="15" t="str">
        <f>IF((D38="Yes"),"mvp_reg_acceptance","Not Running")</f>
        <v>Not Running</v>
      </c>
      <c r="I38" s="88" t="s">
        <v>11</v>
      </c>
      <c r="J38" s="15"/>
      <c r="K38" s="15"/>
      <c r="L38" s="15" t="s">
        <v>14</v>
      </c>
    </row>
    <row r="39" spans="1:12" x14ac:dyDescent="0.3">
      <c r="A39" s="17" t="s">
        <v>684</v>
      </c>
      <c r="B39" s="16" t="s">
        <v>685</v>
      </c>
      <c r="C39" s="17" t="s">
        <v>684</v>
      </c>
      <c r="D39" s="17" t="s">
        <v>16</v>
      </c>
      <c r="E39" s="17" t="s">
        <v>17</v>
      </c>
      <c r="F39" s="15"/>
      <c r="G39" s="17" t="s">
        <v>683</v>
      </c>
      <c r="H39" s="15" t="str">
        <f>IF((D39="Yes"),"mvp_reg_acceptance","Not Running")</f>
        <v>Not Running</v>
      </c>
      <c r="I39" s="89" t="s">
        <v>11</v>
      </c>
      <c r="J39" s="15"/>
      <c r="K39" s="15"/>
      <c r="L39" s="15" t="s">
        <v>14</v>
      </c>
    </row>
    <row r="40" spans="1:12" x14ac:dyDescent="0.3">
      <c r="A40" s="17" t="s">
        <v>686</v>
      </c>
      <c r="B40" s="16" t="s">
        <v>687</v>
      </c>
      <c r="C40" s="17" t="s">
        <v>686</v>
      </c>
      <c r="D40" s="17" t="s">
        <v>16</v>
      </c>
      <c r="E40" s="17" t="s">
        <v>17</v>
      </c>
      <c r="F40" s="15"/>
      <c r="G40" s="17" t="s">
        <v>688</v>
      </c>
      <c r="H40" s="15" t="str">
        <f t="shared" ref="H40:H55" si="2">IF((D40="Yes"),"mvp_reg_acceptance","Not Running")</f>
        <v>Not Running</v>
      </c>
      <c r="I40" s="100" t="s">
        <v>11</v>
      </c>
      <c r="J40" s="15"/>
      <c r="K40" s="15"/>
      <c r="L40" s="15" t="s">
        <v>14</v>
      </c>
    </row>
    <row r="41" spans="1:12" x14ac:dyDescent="0.3">
      <c r="A41" s="17" t="s">
        <v>689</v>
      </c>
      <c r="B41" s="16" t="s">
        <v>690</v>
      </c>
      <c r="C41" s="17" t="s">
        <v>689</v>
      </c>
      <c r="D41" s="17" t="s">
        <v>16</v>
      </c>
      <c r="E41" s="17" t="s">
        <v>17</v>
      </c>
      <c r="F41" s="15"/>
      <c r="G41" s="17" t="s">
        <v>691</v>
      </c>
      <c r="H41" s="15" t="str">
        <f t="shared" si="2"/>
        <v>Not Running</v>
      </c>
      <c r="I41" s="83" t="s">
        <v>12</v>
      </c>
      <c r="J41" s="15"/>
      <c r="K41" s="15"/>
      <c r="L41" s="15" t="s">
        <v>14</v>
      </c>
    </row>
    <row r="42" spans="1:12" x14ac:dyDescent="0.3">
      <c r="A42" s="17" t="s">
        <v>692</v>
      </c>
      <c r="B42" s="16" t="s">
        <v>693</v>
      </c>
      <c r="C42" s="17" t="s">
        <v>692</v>
      </c>
      <c r="D42" s="17" t="s">
        <v>16</v>
      </c>
      <c r="E42" s="17" t="s">
        <v>17</v>
      </c>
      <c r="F42" s="15"/>
      <c r="G42" s="17" t="s">
        <v>694</v>
      </c>
      <c r="H42" s="15" t="str">
        <f t="shared" si="2"/>
        <v>Not Running</v>
      </c>
      <c r="I42" s="83" t="s">
        <v>12</v>
      </c>
      <c r="J42" s="15"/>
      <c r="K42" s="15"/>
      <c r="L42" s="15" t="s">
        <v>14</v>
      </c>
    </row>
    <row r="43" spans="1:12" x14ac:dyDescent="0.3">
      <c r="A43" s="17" t="s">
        <v>695</v>
      </c>
      <c r="B43" s="16" t="s">
        <v>696</v>
      </c>
      <c r="C43" s="17" t="s">
        <v>695</v>
      </c>
      <c r="D43" s="17" t="s">
        <v>16</v>
      </c>
      <c r="E43" s="17" t="s">
        <v>17</v>
      </c>
      <c r="F43" s="15"/>
      <c r="G43" s="17" t="s">
        <v>697</v>
      </c>
      <c r="H43" s="15" t="str">
        <f t="shared" si="2"/>
        <v>Not Running</v>
      </c>
      <c r="I43" s="130" t="s">
        <v>12</v>
      </c>
      <c r="J43" s="15"/>
      <c r="K43" s="15"/>
      <c r="L43" s="15" t="s">
        <v>14</v>
      </c>
    </row>
    <row r="44" spans="1:12" x14ac:dyDescent="0.3">
      <c r="A44" s="17" t="s">
        <v>698</v>
      </c>
      <c r="B44" s="16" t="s">
        <v>699</v>
      </c>
      <c r="C44" s="17" t="s">
        <v>698</v>
      </c>
      <c r="D44" s="17" t="s">
        <v>16</v>
      </c>
      <c r="E44" s="17" t="s">
        <v>17</v>
      </c>
      <c r="F44" s="15"/>
      <c r="G44" s="17" t="s">
        <v>700</v>
      </c>
      <c r="H44" s="15" t="str">
        <f t="shared" si="2"/>
        <v>Not Running</v>
      </c>
      <c r="I44" s="83" t="s">
        <v>12</v>
      </c>
      <c r="J44" s="15"/>
      <c r="K44" s="15"/>
      <c r="L44" s="15" t="s">
        <v>14</v>
      </c>
    </row>
    <row r="45" spans="1:12" x14ac:dyDescent="0.3">
      <c r="A45" s="17" t="s">
        <v>701</v>
      </c>
      <c r="B45" s="16" t="s">
        <v>702</v>
      </c>
      <c r="C45" s="17" t="s">
        <v>701</v>
      </c>
      <c r="D45" s="17" t="s">
        <v>16</v>
      </c>
      <c r="E45" s="17" t="s">
        <v>17</v>
      </c>
      <c r="F45" s="15"/>
      <c r="G45" s="17" t="s">
        <v>703</v>
      </c>
      <c r="H45" s="15" t="str">
        <f t="shared" si="2"/>
        <v>Not Running</v>
      </c>
      <c r="I45" s="83" t="s">
        <v>12</v>
      </c>
      <c r="J45" s="15"/>
      <c r="K45" s="15"/>
      <c r="L45" s="15" t="s">
        <v>14</v>
      </c>
    </row>
    <row r="46" spans="1:12" x14ac:dyDescent="0.3">
      <c r="A46" s="17" t="s">
        <v>704</v>
      </c>
      <c r="B46" s="16" t="s">
        <v>705</v>
      </c>
      <c r="C46" s="17" t="s">
        <v>704</v>
      </c>
      <c r="D46" s="17" t="s">
        <v>16</v>
      </c>
      <c r="E46" s="17" t="s">
        <v>17</v>
      </c>
      <c r="F46" s="15"/>
      <c r="G46" s="17" t="s">
        <v>706</v>
      </c>
      <c r="H46" s="15" t="str">
        <f t="shared" si="2"/>
        <v>Not Running</v>
      </c>
      <c r="I46" s="83" t="s">
        <v>12</v>
      </c>
      <c r="J46" s="15"/>
      <c r="K46" s="15"/>
      <c r="L46" s="15" t="s">
        <v>14</v>
      </c>
    </row>
    <row r="47" spans="1:12" x14ac:dyDescent="0.3">
      <c r="A47" s="17" t="s">
        <v>707</v>
      </c>
      <c r="B47" s="16" t="s">
        <v>708</v>
      </c>
      <c r="C47" s="17" t="s">
        <v>707</v>
      </c>
      <c r="D47" s="17" t="s">
        <v>16</v>
      </c>
      <c r="E47" s="17" t="s">
        <v>17</v>
      </c>
      <c r="F47" s="15"/>
      <c r="G47" s="17" t="s">
        <v>709</v>
      </c>
      <c r="H47" s="15" t="str">
        <f t="shared" si="2"/>
        <v>Not Running</v>
      </c>
      <c r="I47" s="83" t="s">
        <v>11</v>
      </c>
      <c r="J47" s="15"/>
      <c r="K47" s="15"/>
      <c r="L47" s="15" t="s">
        <v>14</v>
      </c>
    </row>
    <row r="48" spans="1:12" x14ac:dyDescent="0.3">
      <c r="A48" s="17" t="s">
        <v>710</v>
      </c>
      <c r="B48" s="16" t="s">
        <v>711</v>
      </c>
      <c r="C48" s="17" t="s">
        <v>710</v>
      </c>
      <c r="D48" s="17" t="s">
        <v>16</v>
      </c>
      <c r="E48" s="17" t="s">
        <v>17</v>
      </c>
      <c r="F48" s="15"/>
      <c r="G48" s="17" t="s">
        <v>712</v>
      </c>
      <c r="H48" s="15" t="str">
        <f t="shared" si="2"/>
        <v>Not Running</v>
      </c>
      <c r="I48" s="83" t="s">
        <v>12</v>
      </c>
      <c r="J48" s="15"/>
      <c r="K48" s="15"/>
      <c r="L48" s="15" t="s">
        <v>14</v>
      </c>
    </row>
    <row r="49" spans="1:12" x14ac:dyDescent="0.3">
      <c r="A49" s="17" t="s">
        <v>713</v>
      </c>
      <c r="B49" s="16" t="s">
        <v>714</v>
      </c>
      <c r="C49" s="17" t="s">
        <v>713</v>
      </c>
      <c r="D49" s="17" t="s">
        <v>16</v>
      </c>
      <c r="E49" s="17" t="s">
        <v>17</v>
      </c>
      <c r="F49" s="15"/>
      <c r="G49" s="17" t="s">
        <v>715</v>
      </c>
      <c r="H49" s="15" t="str">
        <f t="shared" si="2"/>
        <v>Not Running</v>
      </c>
      <c r="I49" s="87" t="s">
        <v>11</v>
      </c>
      <c r="J49" s="15"/>
      <c r="K49" s="15"/>
      <c r="L49" s="15" t="s">
        <v>14</v>
      </c>
    </row>
    <row r="50" spans="1:12" x14ac:dyDescent="0.3">
      <c r="A50" s="17" t="s">
        <v>716</v>
      </c>
      <c r="B50" s="16" t="s">
        <v>717</v>
      </c>
      <c r="C50" s="17" t="s">
        <v>716</v>
      </c>
      <c r="D50" s="17" t="s">
        <v>16</v>
      </c>
      <c r="E50" s="17" t="s">
        <v>17</v>
      </c>
      <c r="F50" s="15"/>
      <c r="G50" s="17" t="s">
        <v>718</v>
      </c>
      <c r="H50" s="15" t="str">
        <f t="shared" si="2"/>
        <v>Not Running</v>
      </c>
      <c r="I50" s="83" t="s">
        <v>12</v>
      </c>
      <c r="J50" s="15"/>
      <c r="K50" s="15"/>
      <c r="L50" s="15" t="s">
        <v>14</v>
      </c>
    </row>
    <row r="51" spans="1:12" x14ac:dyDescent="0.3">
      <c r="A51" s="17" t="s">
        <v>719</v>
      </c>
      <c r="B51" s="16" t="s">
        <v>720</v>
      </c>
      <c r="C51" s="17" t="s">
        <v>719</v>
      </c>
      <c r="D51" s="17" t="s">
        <v>16</v>
      </c>
      <c r="E51" s="17" t="s">
        <v>17</v>
      </c>
      <c r="F51" s="15"/>
      <c r="G51" s="17" t="s">
        <v>721</v>
      </c>
      <c r="H51" s="15" t="str">
        <f t="shared" si="2"/>
        <v>Not Running</v>
      </c>
      <c r="I51" s="83" t="s">
        <v>12</v>
      </c>
      <c r="J51" s="15"/>
      <c r="K51" s="15"/>
      <c r="L51" s="15" t="s">
        <v>14</v>
      </c>
    </row>
    <row r="52" spans="1:12" x14ac:dyDescent="0.3">
      <c r="A52" s="17" t="s">
        <v>722</v>
      </c>
      <c r="B52" s="16" t="s">
        <v>723</v>
      </c>
      <c r="C52" s="17" t="s">
        <v>722</v>
      </c>
      <c r="D52" s="17" t="s">
        <v>16</v>
      </c>
      <c r="E52" s="17" t="s">
        <v>17</v>
      </c>
      <c r="F52" s="15"/>
      <c r="G52" s="17" t="s">
        <v>724</v>
      </c>
      <c r="H52" s="15" t="str">
        <f t="shared" si="2"/>
        <v>Not Running</v>
      </c>
      <c r="I52" s="83" t="s">
        <v>11</v>
      </c>
      <c r="J52" s="15"/>
      <c r="K52" s="15"/>
      <c r="L52" s="15" t="s">
        <v>14</v>
      </c>
    </row>
    <row r="53" spans="1:12" x14ac:dyDescent="0.3">
      <c r="A53" s="17" t="s">
        <v>734</v>
      </c>
      <c r="B53" s="16" t="s">
        <v>735</v>
      </c>
      <c r="C53" s="17" t="s">
        <v>734</v>
      </c>
      <c r="D53" s="17" t="s">
        <v>16</v>
      </c>
      <c r="E53" s="17" t="s">
        <v>17</v>
      </c>
      <c r="F53" s="15"/>
      <c r="G53" s="17" t="s">
        <v>736</v>
      </c>
      <c r="H53" s="15" t="str">
        <f t="shared" si="2"/>
        <v>Not Running</v>
      </c>
      <c r="I53" s="83" t="s">
        <v>11</v>
      </c>
      <c r="J53" s="15"/>
      <c r="K53" s="15"/>
      <c r="L53" s="15" t="s">
        <v>14</v>
      </c>
    </row>
    <row r="54" spans="1:12" x14ac:dyDescent="0.3">
      <c r="A54" s="17" t="s">
        <v>737</v>
      </c>
      <c r="B54" s="16" t="s">
        <v>738</v>
      </c>
      <c r="C54" s="17" t="s">
        <v>737</v>
      </c>
      <c r="D54" s="17" t="s">
        <v>15</v>
      </c>
      <c r="E54" s="17" t="s">
        <v>17</v>
      </c>
      <c r="F54" s="15"/>
      <c r="G54" s="17" t="s">
        <v>739</v>
      </c>
      <c r="H54" s="15" t="str">
        <f t="shared" si="2"/>
        <v>mvp_reg_acceptance</v>
      </c>
      <c r="I54" s="142" t="s">
        <v>12</v>
      </c>
      <c r="J54" s="15"/>
      <c r="K54" s="15"/>
      <c r="L54" s="15" t="s">
        <v>14</v>
      </c>
    </row>
    <row r="55" spans="1:12" x14ac:dyDescent="0.3">
      <c r="A55" s="17" t="s">
        <v>740</v>
      </c>
      <c r="B55" s="16" t="s">
        <v>741</v>
      </c>
      <c r="C55" s="17" t="s">
        <v>740</v>
      </c>
      <c r="D55" s="17" t="s">
        <v>16</v>
      </c>
      <c r="E55" s="17" t="s">
        <v>17</v>
      </c>
      <c r="F55" s="15"/>
      <c r="G55" s="17" t="s">
        <v>742</v>
      </c>
      <c r="H55" s="15" t="str">
        <f t="shared" si="2"/>
        <v>Not Running</v>
      </c>
      <c r="I55" s="140" t="s">
        <v>12</v>
      </c>
      <c r="J55" s="15"/>
      <c r="K55" s="15"/>
      <c r="L55" s="15" t="s">
        <v>14</v>
      </c>
    </row>
    <row r="56" spans="1:12" x14ac:dyDescent="0.3">
      <c r="A56" s="17" t="s">
        <v>782</v>
      </c>
      <c r="B56" s="16" t="s">
        <v>783</v>
      </c>
      <c r="C56" s="17" t="s">
        <v>782</v>
      </c>
      <c r="D56" s="17" t="s">
        <v>16</v>
      </c>
      <c r="E56" s="17" t="s">
        <v>17</v>
      </c>
      <c r="F56" s="15"/>
      <c r="G56" s="17" t="s">
        <v>781</v>
      </c>
      <c r="H56" s="15" t="str">
        <f>IF((D56="Yes"),"mvp_reg_acceptance","Not Running")</f>
        <v>Not Running</v>
      </c>
      <c r="I56" s="128" t="s">
        <v>11</v>
      </c>
      <c r="J56" s="15"/>
      <c r="K56" s="15"/>
      <c r="L56" s="15" t="s">
        <v>14</v>
      </c>
    </row>
    <row r="57" spans="1:12" x14ac:dyDescent="0.3">
      <c r="A57" s="17" t="s">
        <v>926</v>
      </c>
      <c r="B57" s="16" t="s">
        <v>927</v>
      </c>
      <c r="C57" s="17" t="s">
        <v>926</v>
      </c>
      <c r="D57" s="17" t="s">
        <v>16</v>
      </c>
      <c r="E57" s="17" t="s">
        <v>17</v>
      </c>
      <c r="F57" s="15"/>
      <c r="G57" s="17" t="s">
        <v>928</v>
      </c>
      <c r="H57" s="15" t="str">
        <f>IF((D57="Yes"),"mvp_reg_acceptance","Not Running")</f>
        <v>Not Running</v>
      </c>
      <c r="I57" s="128" t="s">
        <v>11</v>
      </c>
      <c r="J57" s="15"/>
      <c r="K57" s="15"/>
      <c r="L57" s="15" t="s">
        <v>14</v>
      </c>
    </row>
    <row r="58" spans="1:12" x14ac:dyDescent="0.3">
      <c r="A58" s="17" t="s">
        <v>929</v>
      </c>
      <c r="B58" s="16" t="s">
        <v>930</v>
      </c>
      <c r="C58" s="17" t="s">
        <v>929</v>
      </c>
      <c r="D58" s="17" t="s">
        <v>16</v>
      </c>
      <c r="E58" s="17" t="s">
        <v>17</v>
      </c>
      <c r="F58" s="15"/>
      <c r="G58" s="17" t="s">
        <v>931</v>
      </c>
      <c r="H58" s="15" t="str">
        <f>IF((D58="Yes"),"mvp_reg_acceptance","Not Running")</f>
        <v>Not Running</v>
      </c>
      <c r="I58" s="128" t="s">
        <v>11</v>
      </c>
      <c r="J58" s="15"/>
      <c r="K58" s="15"/>
      <c r="L58" s="15" t="s">
        <v>14</v>
      </c>
    </row>
    <row r="59" spans="1:12" x14ac:dyDescent="0.3">
      <c r="A59" s="17" t="s">
        <v>932</v>
      </c>
      <c r="B59" s="16" t="s">
        <v>933</v>
      </c>
      <c r="C59" s="17" t="s">
        <v>932</v>
      </c>
      <c r="D59" s="17" t="s">
        <v>16</v>
      </c>
      <c r="E59" s="17" t="s">
        <v>17</v>
      </c>
      <c r="F59" s="15"/>
      <c r="G59" s="17" t="s">
        <v>934</v>
      </c>
      <c r="H59" s="15" t="str">
        <f t="shared" ref="H59:H61" si="3">IF((D59="Yes"),"mvp_reg_acceptance","Not Running")</f>
        <v>Not Running</v>
      </c>
      <c r="I59" s="128" t="s">
        <v>12</v>
      </c>
      <c r="J59" s="15"/>
      <c r="K59" s="15"/>
      <c r="L59" s="15" t="s">
        <v>14</v>
      </c>
    </row>
    <row r="60" spans="1:12" x14ac:dyDescent="0.3">
      <c r="A60" s="17" t="s">
        <v>935</v>
      </c>
      <c r="B60" s="16" t="s">
        <v>936</v>
      </c>
      <c r="C60" s="17" t="s">
        <v>935</v>
      </c>
      <c r="D60" s="17" t="s">
        <v>16</v>
      </c>
      <c r="E60" s="17" t="s">
        <v>17</v>
      </c>
      <c r="F60" s="15"/>
      <c r="G60" s="17" t="s">
        <v>937</v>
      </c>
      <c r="H60" s="15" t="str">
        <f t="shared" si="3"/>
        <v>Not Running</v>
      </c>
      <c r="I60" s="128" t="s">
        <v>11</v>
      </c>
      <c r="J60" s="15"/>
      <c r="K60" s="15"/>
      <c r="L60" s="15" t="s">
        <v>14</v>
      </c>
    </row>
    <row r="61" spans="1:12" x14ac:dyDescent="0.3">
      <c r="A61" s="17" t="s">
        <v>822</v>
      </c>
      <c r="B61" s="16" t="s">
        <v>1081</v>
      </c>
      <c r="C61" s="17" t="s">
        <v>822</v>
      </c>
      <c r="D61" s="17" t="s">
        <v>15</v>
      </c>
      <c r="E61" s="17" t="s">
        <v>17</v>
      </c>
      <c r="F61" s="15"/>
      <c r="G61" s="17" t="s">
        <v>823</v>
      </c>
      <c r="H61" s="15" t="str">
        <f t="shared" si="3"/>
        <v>mvp_reg_acceptance</v>
      </c>
      <c r="I61" s="128" t="s">
        <v>11</v>
      </c>
      <c r="J61" s="15"/>
      <c r="K61" s="15"/>
      <c r="L61" s="15" t="s">
        <v>14</v>
      </c>
    </row>
  </sheetData>
  <conditionalFormatting sqref="A1 A3">
    <cfRule type="duplicateValues" dxfId="213" priority="72"/>
  </conditionalFormatting>
  <conditionalFormatting sqref="A4">
    <cfRule type="duplicateValues" dxfId="212" priority="71"/>
  </conditionalFormatting>
  <conditionalFormatting sqref="A7">
    <cfRule type="duplicateValues" dxfId="211" priority="70"/>
  </conditionalFormatting>
  <conditionalFormatting sqref="A10">
    <cfRule type="duplicateValues" dxfId="210" priority="69"/>
  </conditionalFormatting>
  <conditionalFormatting sqref="A12">
    <cfRule type="duplicateValues" dxfId="209" priority="68"/>
  </conditionalFormatting>
  <conditionalFormatting sqref="A13">
    <cfRule type="duplicateValues" dxfId="208" priority="67"/>
  </conditionalFormatting>
  <conditionalFormatting sqref="A11">
    <cfRule type="duplicateValues" dxfId="207" priority="63"/>
  </conditionalFormatting>
  <conditionalFormatting sqref="A9">
    <cfRule type="duplicateValues" dxfId="206" priority="66"/>
  </conditionalFormatting>
  <conditionalFormatting sqref="C9">
    <cfRule type="duplicateValues" dxfId="205" priority="65"/>
  </conditionalFormatting>
  <conditionalFormatting sqref="A8">
    <cfRule type="duplicateValues" dxfId="204" priority="64"/>
  </conditionalFormatting>
  <conditionalFormatting sqref="A14">
    <cfRule type="duplicateValues" dxfId="203" priority="62"/>
  </conditionalFormatting>
  <conditionalFormatting sqref="A15">
    <cfRule type="duplicateValues" dxfId="202" priority="61"/>
  </conditionalFormatting>
  <conditionalFormatting sqref="A2">
    <cfRule type="duplicateValues" dxfId="201" priority="60"/>
  </conditionalFormatting>
  <conditionalFormatting sqref="A5">
    <cfRule type="duplicateValues" dxfId="200" priority="59"/>
  </conditionalFormatting>
  <conditionalFormatting sqref="A6">
    <cfRule type="duplicateValues" dxfId="199" priority="58"/>
  </conditionalFormatting>
  <conditionalFormatting sqref="A16">
    <cfRule type="duplicateValues" dxfId="198" priority="57"/>
  </conditionalFormatting>
  <conditionalFormatting sqref="A17">
    <cfRule type="duplicateValues" dxfId="197" priority="56"/>
  </conditionalFormatting>
  <conditionalFormatting sqref="A18">
    <cfRule type="duplicateValues" dxfId="196" priority="55"/>
  </conditionalFormatting>
  <conditionalFormatting sqref="A19">
    <cfRule type="duplicateValues" dxfId="195" priority="54"/>
  </conditionalFormatting>
  <conditionalFormatting sqref="A20">
    <cfRule type="duplicateValues" dxfId="194" priority="53"/>
  </conditionalFormatting>
  <conditionalFormatting sqref="A21">
    <cfRule type="duplicateValues" dxfId="193" priority="52"/>
  </conditionalFormatting>
  <conditionalFormatting sqref="A22">
    <cfRule type="duplicateValues" dxfId="192" priority="51"/>
  </conditionalFormatting>
  <conditionalFormatting sqref="A23">
    <cfRule type="duplicateValues" dxfId="191" priority="50"/>
  </conditionalFormatting>
  <conditionalFormatting sqref="A24">
    <cfRule type="duplicateValues" dxfId="190" priority="49"/>
  </conditionalFormatting>
  <conditionalFormatting sqref="A25">
    <cfRule type="duplicateValues" dxfId="189" priority="48"/>
  </conditionalFormatting>
  <conditionalFormatting sqref="A26">
    <cfRule type="duplicateValues" dxfId="188" priority="47"/>
  </conditionalFormatting>
  <conditionalFormatting sqref="A27">
    <cfRule type="duplicateValues" dxfId="187" priority="46"/>
  </conditionalFormatting>
  <conditionalFormatting sqref="A28:A29">
    <cfRule type="duplicateValues" dxfId="186" priority="43"/>
  </conditionalFormatting>
  <conditionalFormatting sqref="A30:A33">
    <cfRule type="duplicateValues" dxfId="185" priority="38"/>
  </conditionalFormatting>
  <conditionalFormatting sqref="A34:A36">
    <cfRule type="duplicateValues" dxfId="184" priority="34"/>
  </conditionalFormatting>
  <conditionalFormatting sqref="A37:A39">
    <cfRule type="duplicateValues" dxfId="183" priority="33"/>
  </conditionalFormatting>
  <conditionalFormatting sqref="A40:A45">
    <cfRule type="duplicateValues" dxfId="182" priority="26"/>
  </conditionalFormatting>
  <conditionalFormatting sqref="A46:A47">
    <cfRule type="duplicateValues" dxfId="181" priority="23"/>
  </conditionalFormatting>
  <conditionalFormatting sqref="A48:A49">
    <cfRule type="duplicateValues" dxfId="180" priority="20"/>
  </conditionalFormatting>
  <conditionalFormatting sqref="A50:A51">
    <cfRule type="duplicateValues" dxfId="179" priority="17"/>
  </conditionalFormatting>
  <conditionalFormatting sqref="A52">
    <cfRule type="duplicateValues" dxfId="178" priority="15"/>
  </conditionalFormatting>
  <conditionalFormatting sqref="A53:A55">
    <cfRule type="duplicateValues" dxfId="177" priority="11"/>
  </conditionalFormatting>
  <conditionalFormatting sqref="A56">
    <cfRule type="duplicateValues" dxfId="176" priority="9"/>
  </conditionalFormatting>
  <conditionalFormatting sqref="A57:A58">
    <cfRule type="duplicateValues" dxfId="175" priority="6"/>
  </conditionalFormatting>
  <conditionalFormatting sqref="A59:A60">
    <cfRule type="duplicateValues" dxfId="174" priority="3"/>
  </conditionalFormatting>
  <conditionalFormatting sqref="A61">
    <cfRule type="duplicateValues" dxfId="17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A18" sqref="A18:XFD18"/>
    </sheetView>
  </sheetViews>
  <sheetFormatPr defaultColWidth="8.77734375" defaultRowHeight="14.4" x14ac:dyDescent="0.3"/>
  <cols>
    <col min="1" max="1" width="29.6640625" style="20" bestFit="1" customWidth="1" collapsed="1"/>
    <col min="2" max="2" width="51.21875" style="20" bestFit="1" customWidth="1" collapsed="1"/>
    <col min="3" max="3" width="29.6640625" style="20" bestFit="1" customWidth="1" collapsed="1"/>
    <col min="4" max="6" width="8.77734375" style="20" collapsed="1"/>
    <col min="7" max="7" width="110.21875" style="20" bestFit="1" customWidth="1" collapsed="1"/>
    <col min="8" max="8" width="21.77734375" style="20" bestFit="1" customWidth="1" collapsed="1"/>
    <col min="9" max="11" width="8.77734375" style="20" collapsed="1"/>
    <col min="12" max="12" width="37.5546875" style="20" bestFit="1" customWidth="1" collapsed="1"/>
    <col min="13" max="16384" width="8.77734375" style="20" collapsed="1"/>
  </cols>
  <sheetData>
    <row r="1" spans="1:12" ht="15" customHeight="1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x14ac:dyDescent="0.3">
      <c r="A3" s="15" t="s">
        <v>667</v>
      </c>
      <c r="B3" s="15" t="s">
        <v>668</v>
      </c>
      <c r="C3" s="15" t="s">
        <v>667</v>
      </c>
      <c r="D3" s="15" t="s">
        <v>16</v>
      </c>
      <c r="E3" s="15" t="s">
        <v>17</v>
      </c>
      <c r="F3" s="15"/>
      <c r="G3" s="15" t="s">
        <v>669</v>
      </c>
      <c r="H3" s="15" t="str">
        <f t="shared" ref="H3:H21" si="0">IF((D3="Yes"),"mvp_reg_delivery","Not Running")</f>
        <v>Not Running</v>
      </c>
      <c r="I3" s="116" t="s">
        <v>11</v>
      </c>
      <c r="J3" s="15"/>
      <c r="K3" s="15"/>
      <c r="L3" s="15" t="s">
        <v>14</v>
      </c>
    </row>
    <row r="4" spans="1:12" x14ac:dyDescent="0.3">
      <c r="A4" s="15" t="s">
        <v>754</v>
      </c>
      <c r="B4" s="15" t="s">
        <v>755</v>
      </c>
      <c r="C4" s="15" t="s">
        <v>754</v>
      </c>
      <c r="D4" s="15" t="s">
        <v>16</v>
      </c>
      <c r="E4" s="15" t="s">
        <v>17</v>
      </c>
      <c r="F4" s="15"/>
      <c r="G4" s="15" t="s">
        <v>756</v>
      </c>
      <c r="H4" s="15" t="str">
        <f t="shared" si="0"/>
        <v>Not Running</v>
      </c>
      <c r="I4" s="9" t="s">
        <v>12</v>
      </c>
      <c r="J4" s="15"/>
      <c r="K4" s="15"/>
      <c r="L4" s="15" t="s">
        <v>14</v>
      </c>
    </row>
    <row r="5" spans="1:12" x14ac:dyDescent="0.3">
      <c r="A5" s="15" t="s">
        <v>757</v>
      </c>
      <c r="B5" s="15" t="s">
        <v>758</v>
      </c>
      <c r="C5" s="15" t="s">
        <v>757</v>
      </c>
      <c r="D5" s="15" t="s">
        <v>16</v>
      </c>
      <c r="E5" s="15" t="s">
        <v>17</v>
      </c>
      <c r="F5" s="15"/>
      <c r="G5" s="15" t="s">
        <v>759</v>
      </c>
      <c r="H5" s="15" t="str">
        <f t="shared" si="0"/>
        <v>Not Running</v>
      </c>
      <c r="I5" s="18" t="s">
        <v>11</v>
      </c>
      <c r="J5" s="15"/>
      <c r="K5" s="15"/>
      <c r="L5" s="15" t="s">
        <v>14</v>
      </c>
    </row>
    <row r="6" spans="1:12" x14ac:dyDescent="0.3">
      <c r="A6" s="15" t="s">
        <v>760</v>
      </c>
      <c r="B6" s="15" t="s">
        <v>761</v>
      </c>
      <c r="C6" s="15" t="s">
        <v>760</v>
      </c>
      <c r="D6" s="15" t="s">
        <v>16</v>
      </c>
      <c r="E6" s="15" t="s">
        <v>17</v>
      </c>
      <c r="F6" s="15"/>
      <c r="G6" s="15" t="s">
        <v>762</v>
      </c>
      <c r="H6" s="15" t="str">
        <f t="shared" si="0"/>
        <v>Not Running</v>
      </c>
      <c r="I6" s="15" t="s">
        <v>12</v>
      </c>
      <c r="J6" s="15"/>
      <c r="K6" s="15"/>
      <c r="L6" s="15" t="s">
        <v>14</v>
      </c>
    </row>
    <row r="7" spans="1:12" x14ac:dyDescent="0.3">
      <c r="A7" s="15" t="s">
        <v>763</v>
      </c>
      <c r="B7" s="15" t="s">
        <v>764</v>
      </c>
      <c r="C7" s="15" t="s">
        <v>763</v>
      </c>
      <c r="D7" s="15" t="s">
        <v>16</v>
      </c>
      <c r="E7" s="15" t="s">
        <v>17</v>
      </c>
      <c r="F7" s="15"/>
      <c r="G7" s="15" t="s">
        <v>765</v>
      </c>
      <c r="H7" s="15" t="str">
        <f t="shared" si="0"/>
        <v>Not Running</v>
      </c>
      <c r="I7" s="91" t="s">
        <v>12</v>
      </c>
      <c r="J7" s="15"/>
      <c r="K7" s="15"/>
      <c r="L7" s="15" t="s">
        <v>14</v>
      </c>
    </row>
    <row r="8" spans="1:12" x14ac:dyDescent="0.3">
      <c r="A8" s="15" t="s">
        <v>725</v>
      </c>
      <c r="B8" s="15" t="s">
        <v>726</v>
      </c>
      <c r="C8" s="15" t="s">
        <v>725</v>
      </c>
      <c r="D8" s="15" t="s">
        <v>16</v>
      </c>
      <c r="E8" s="15" t="s">
        <v>17</v>
      </c>
      <c r="F8" s="15"/>
      <c r="G8" s="15" t="s">
        <v>727</v>
      </c>
      <c r="H8" s="15" t="str">
        <f t="shared" si="0"/>
        <v>Not Running</v>
      </c>
      <c r="I8" s="93" t="s">
        <v>12</v>
      </c>
      <c r="J8" s="15"/>
      <c r="K8" s="15"/>
      <c r="L8" s="15" t="s">
        <v>14</v>
      </c>
    </row>
    <row r="9" spans="1:12" x14ac:dyDescent="0.3">
      <c r="A9" s="15" t="s">
        <v>728</v>
      </c>
      <c r="B9" s="15" t="s">
        <v>729</v>
      </c>
      <c r="C9" s="15" t="s">
        <v>728</v>
      </c>
      <c r="D9" s="15" t="s">
        <v>16</v>
      </c>
      <c r="E9" s="15" t="s">
        <v>17</v>
      </c>
      <c r="F9" s="15"/>
      <c r="G9" s="15" t="s">
        <v>730</v>
      </c>
      <c r="H9" s="15" t="str">
        <f t="shared" si="0"/>
        <v>Not Running</v>
      </c>
      <c r="I9" s="115" t="s">
        <v>12</v>
      </c>
      <c r="J9" s="15"/>
      <c r="K9" s="15"/>
      <c r="L9" s="15" t="s">
        <v>14</v>
      </c>
    </row>
    <row r="10" spans="1:12" x14ac:dyDescent="0.3">
      <c r="A10" s="15" t="s">
        <v>731</v>
      </c>
      <c r="B10" s="15" t="s">
        <v>732</v>
      </c>
      <c r="C10" s="15" t="s">
        <v>731</v>
      </c>
      <c r="D10" s="15" t="s">
        <v>16</v>
      </c>
      <c r="E10" s="15" t="s">
        <v>17</v>
      </c>
      <c r="F10" s="15"/>
      <c r="G10" s="15" t="s">
        <v>733</v>
      </c>
      <c r="H10" s="15" t="str">
        <f t="shared" si="0"/>
        <v>Not Running</v>
      </c>
      <c r="I10" s="107" t="s">
        <v>12</v>
      </c>
      <c r="J10" s="15"/>
      <c r="K10" s="15"/>
      <c r="L10" s="15" t="s">
        <v>14</v>
      </c>
    </row>
    <row r="11" spans="1:12" x14ac:dyDescent="0.3">
      <c r="A11" s="15" t="s">
        <v>766</v>
      </c>
      <c r="B11" s="15" t="s">
        <v>767</v>
      </c>
      <c r="C11" s="15" t="s">
        <v>766</v>
      </c>
      <c r="D11" s="15" t="s">
        <v>15</v>
      </c>
      <c r="E11" s="15" t="s">
        <v>17</v>
      </c>
      <c r="F11" s="15"/>
      <c r="G11" s="15" t="s">
        <v>768</v>
      </c>
      <c r="H11" s="15" t="str">
        <f t="shared" si="0"/>
        <v>mvp_reg_delivery</v>
      </c>
      <c r="I11" s="92" t="s">
        <v>12</v>
      </c>
      <c r="J11" s="15"/>
      <c r="K11" s="15"/>
      <c r="L11" s="15" t="s">
        <v>14</v>
      </c>
    </row>
    <row r="12" spans="1:12" ht="15" customHeight="1" x14ac:dyDescent="0.3">
      <c r="A12" s="15" t="s">
        <v>769</v>
      </c>
      <c r="B12" s="15" t="s">
        <v>770</v>
      </c>
      <c r="C12" s="15" t="s">
        <v>769</v>
      </c>
      <c r="D12" s="15" t="s">
        <v>16</v>
      </c>
      <c r="E12" s="15" t="s">
        <v>17</v>
      </c>
      <c r="F12" s="15"/>
      <c r="G12" s="15" t="s">
        <v>771</v>
      </c>
      <c r="H12" s="15" t="str">
        <f t="shared" si="0"/>
        <v>Not Running</v>
      </c>
      <c r="I12" s="9" t="s">
        <v>12</v>
      </c>
      <c r="J12" s="15"/>
      <c r="K12" s="15"/>
      <c r="L12" s="15" t="s">
        <v>14</v>
      </c>
    </row>
    <row r="13" spans="1:12" x14ac:dyDescent="0.3">
      <c r="A13" s="15" t="s">
        <v>772</v>
      </c>
      <c r="B13" s="15" t="s">
        <v>773</v>
      </c>
      <c r="C13" s="15" t="s">
        <v>772</v>
      </c>
      <c r="D13" s="15" t="s">
        <v>16</v>
      </c>
      <c r="E13" s="15" t="s">
        <v>17</v>
      </c>
      <c r="F13" s="15"/>
      <c r="G13" s="15" t="s">
        <v>774</v>
      </c>
      <c r="H13" s="15" t="str">
        <f t="shared" si="0"/>
        <v>Not Running</v>
      </c>
      <c r="I13" s="18" t="s">
        <v>11</v>
      </c>
      <c r="J13" s="15"/>
      <c r="K13" s="15"/>
      <c r="L13" s="15" t="s">
        <v>14</v>
      </c>
    </row>
    <row r="14" spans="1:12" x14ac:dyDescent="0.3">
      <c r="A14" s="15" t="s">
        <v>775</v>
      </c>
      <c r="B14" s="17" t="s">
        <v>776</v>
      </c>
      <c r="C14" s="15" t="s">
        <v>775</v>
      </c>
      <c r="D14" s="15" t="s">
        <v>16</v>
      </c>
      <c r="E14" s="17" t="s">
        <v>17</v>
      </c>
      <c r="F14" s="15"/>
      <c r="G14" s="17" t="s">
        <v>777</v>
      </c>
      <c r="H14" s="15" t="str">
        <f t="shared" si="0"/>
        <v>Not Running</v>
      </c>
      <c r="I14" s="108" t="s">
        <v>12</v>
      </c>
      <c r="J14" s="15"/>
      <c r="K14" s="15"/>
      <c r="L14" s="15" t="s">
        <v>14</v>
      </c>
    </row>
    <row r="15" spans="1:12" x14ac:dyDescent="0.3">
      <c r="A15" s="15" t="s">
        <v>793</v>
      </c>
      <c r="B15" s="15" t="s">
        <v>794</v>
      </c>
      <c r="C15" s="15" t="s">
        <v>793</v>
      </c>
      <c r="D15" s="15" t="s">
        <v>16</v>
      </c>
      <c r="E15" s="15" t="s">
        <v>17</v>
      </c>
      <c r="F15" s="15"/>
      <c r="G15" s="15" t="s">
        <v>795</v>
      </c>
      <c r="H15" s="15" t="str">
        <f t="shared" si="0"/>
        <v>Not Running</v>
      </c>
      <c r="I15" s="94" t="s">
        <v>12</v>
      </c>
      <c r="J15" s="15"/>
      <c r="K15" s="15"/>
      <c r="L15" s="15" t="s">
        <v>14</v>
      </c>
    </row>
    <row r="16" spans="1:12" x14ac:dyDescent="0.3">
      <c r="A16" s="15" t="s">
        <v>1079</v>
      </c>
      <c r="B16" s="15" t="s">
        <v>1080</v>
      </c>
      <c r="C16" s="15" t="s">
        <v>1079</v>
      </c>
      <c r="D16" s="15" t="s">
        <v>16</v>
      </c>
      <c r="E16" s="15" t="s">
        <v>17</v>
      </c>
      <c r="F16" s="15"/>
      <c r="G16" s="15" t="s">
        <v>796</v>
      </c>
      <c r="H16" s="15" t="str">
        <f t="shared" si="0"/>
        <v>Not Running</v>
      </c>
      <c r="I16" s="9" t="s">
        <v>11</v>
      </c>
      <c r="J16" s="15"/>
      <c r="K16" s="15"/>
      <c r="L16" s="15" t="s">
        <v>14</v>
      </c>
    </row>
    <row r="17" spans="1:12" x14ac:dyDescent="0.3">
      <c r="A17" s="15" t="s">
        <v>827</v>
      </c>
      <c r="B17" s="15" t="s">
        <v>828</v>
      </c>
      <c r="C17" s="15" t="s">
        <v>827</v>
      </c>
      <c r="D17" s="15" t="s">
        <v>16</v>
      </c>
      <c r="E17" s="15" t="s">
        <v>17</v>
      </c>
      <c r="F17" s="15"/>
      <c r="G17" s="15" t="s">
        <v>829</v>
      </c>
      <c r="H17" s="15" t="str">
        <f t="shared" si="0"/>
        <v>Not Running</v>
      </c>
      <c r="I17" s="9" t="s">
        <v>12</v>
      </c>
      <c r="J17" s="15"/>
      <c r="K17" s="15"/>
      <c r="L17" s="15" t="s">
        <v>14</v>
      </c>
    </row>
    <row r="18" spans="1:12" x14ac:dyDescent="0.3">
      <c r="A18" s="15" t="s">
        <v>830</v>
      </c>
      <c r="B18" s="15" t="s">
        <v>831</v>
      </c>
      <c r="C18" s="15" t="s">
        <v>830</v>
      </c>
      <c r="D18" s="15" t="s">
        <v>16</v>
      </c>
      <c r="E18" s="15" t="s">
        <v>17</v>
      </c>
      <c r="F18" s="15"/>
      <c r="G18" s="15" t="s">
        <v>832</v>
      </c>
      <c r="H18" s="15" t="str">
        <f t="shared" si="0"/>
        <v>Not Running</v>
      </c>
      <c r="I18" s="18" t="s">
        <v>12</v>
      </c>
      <c r="J18" s="15"/>
      <c r="K18" s="15"/>
      <c r="L18" s="15" t="s">
        <v>14</v>
      </c>
    </row>
    <row r="19" spans="1:12" x14ac:dyDescent="0.3">
      <c r="A19" s="15" t="s">
        <v>833</v>
      </c>
      <c r="B19" s="15" t="s">
        <v>834</v>
      </c>
      <c r="C19" s="15" t="s">
        <v>833</v>
      </c>
      <c r="D19" s="15" t="s">
        <v>16</v>
      </c>
      <c r="E19" s="15" t="s">
        <v>17</v>
      </c>
      <c r="F19" s="15"/>
      <c r="G19" s="15" t="s">
        <v>835</v>
      </c>
      <c r="H19" s="15" t="str">
        <f t="shared" si="0"/>
        <v>Not Running</v>
      </c>
      <c r="I19" s="18" t="s">
        <v>12</v>
      </c>
      <c r="J19" s="15"/>
      <c r="K19" s="15"/>
      <c r="L19" s="15" t="s">
        <v>14</v>
      </c>
    </row>
    <row r="20" spans="1:12" x14ac:dyDescent="0.3">
      <c r="A20" s="15" t="s">
        <v>836</v>
      </c>
      <c r="B20" s="15" t="s">
        <v>837</v>
      </c>
      <c r="C20" s="15" t="s">
        <v>836</v>
      </c>
      <c r="D20" s="15" t="s">
        <v>16</v>
      </c>
      <c r="E20" s="15" t="s">
        <v>17</v>
      </c>
      <c r="F20" s="15"/>
      <c r="G20" s="15" t="s">
        <v>838</v>
      </c>
      <c r="H20" s="15" t="str">
        <f t="shared" si="0"/>
        <v>Not Running</v>
      </c>
      <c r="I20" s="95" t="s">
        <v>11</v>
      </c>
      <c r="J20" s="15"/>
      <c r="K20" s="15"/>
      <c r="L20" s="15" t="s">
        <v>14</v>
      </c>
    </row>
    <row r="21" spans="1:12" x14ac:dyDescent="0.3">
      <c r="A21" s="15" t="s">
        <v>839</v>
      </c>
      <c r="B21" s="15" t="s">
        <v>840</v>
      </c>
      <c r="C21" s="15" t="s">
        <v>839</v>
      </c>
      <c r="D21" s="15" t="s">
        <v>16</v>
      </c>
      <c r="E21" s="15" t="s">
        <v>17</v>
      </c>
      <c r="F21" s="15"/>
      <c r="G21" s="15" t="s">
        <v>841</v>
      </c>
      <c r="H21" s="15" t="str">
        <f t="shared" si="0"/>
        <v>Not Running</v>
      </c>
      <c r="I21" s="131" t="s">
        <v>12</v>
      </c>
      <c r="J21" s="15"/>
      <c r="K21" s="15"/>
      <c r="L21" s="15" t="s">
        <v>14</v>
      </c>
    </row>
  </sheetData>
  <conditionalFormatting sqref="A1:A2">
    <cfRule type="duplicateValues" dxfId="172" priority="25"/>
  </conditionalFormatting>
  <conditionalFormatting sqref="A22:A23 A6">
    <cfRule type="duplicateValues" dxfId="171" priority="24" stopIfTrue="1"/>
  </conditionalFormatting>
  <conditionalFormatting sqref="C22:C23 C6">
    <cfRule type="duplicateValues" dxfId="170" priority="23" stopIfTrue="1"/>
  </conditionalFormatting>
  <conditionalFormatting sqref="A24:A25">
    <cfRule type="duplicateValues" dxfId="169" priority="22" stopIfTrue="1"/>
  </conditionalFormatting>
  <conditionalFormatting sqref="C24:C25">
    <cfRule type="duplicateValues" dxfId="168" priority="21" stopIfTrue="1"/>
  </conditionalFormatting>
  <conditionalFormatting sqref="A8:A10">
    <cfRule type="duplicateValues" dxfId="167" priority="20" stopIfTrue="1"/>
  </conditionalFormatting>
  <conditionalFormatting sqref="C8:C10">
    <cfRule type="duplicateValues" dxfId="166" priority="19" stopIfTrue="1"/>
  </conditionalFormatting>
  <conditionalFormatting sqref="A11:A13">
    <cfRule type="duplicateValues" dxfId="165" priority="18" stopIfTrue="1"/>
  </conditionalFormatting>
  <conditionalFormatting sqref="C11:C13">
    <cfRule type="duplicateValues" dxfId="164" priority="17" stopIfTrue="1"/>
  </conditionalFormatting>
  <conditionalFormatting sqref="A7">
    <cfRule type="duplicateValues" dxfId="163" priority="16" stopIfTrue="1"/>
  </conditionalFormatting>
  <conditionalFormatting sqref="C7">
    <cfRule type="duplicateValues" dxfId="162" priority="15" stopIfTrue="1"/>
  </conditionalFormatting>
  <conditionalFormatting sqref="A3">
    <cfRule type="duplicateValues" dxfId="161" priority="14" stopIfTrue="1"/>
  </conditionalFormatting>
  <conditionalFormatting sqref="C3">
    <cfRule type="duplicateValues" dxfId="160" priority="13" stopIfTrue="1"/>
  </conditionalFormatting>
  <conditionalFormatting sqref="A4">
    <cfRule type="duplicateValues" dxfId="159" priority="12" stopIfTrue="1"/>
  </conditionalFormatting>
  <conditionalFormatting sqref="C4">
    <cfRule type="duplicateValues" dxfId="158" priority="11" stopIfTrue="1"/>
  </conditionalFormatting>
  <conditionalFormatting sqref="A5">
    <cfRule type="duplicateValues" dxfId="157" priority="10" stopIfTrue="1"/>
  </conditionalFormatting>
  <conditionalFormatting sqref="C5">
    <cfRule type="duplicateValues" dxfId="156" priority="9" stopIfTrue="1"/>
  </conditionalFormatting>
  <conditionalFormatting sqref="A14">
    <cfRule type="duplicateValues" dxfId="155" priority="8" stopIfTrue="1"/>
  </conditionalFormatting>
  <conditionalFormatting sqref="C14">
    <cfRule type="duplicateValues" dxfId="154" priority="7" stopIfTrue="1"/>
  </conditionalFormatting>
  <conditionalFormatting sqref="A15:A16">
    <cfRule type="duplicateValues" dxfId="153" priority="6" stopIfTrue="1"/>
  </conditionalFormatting>
  <conditionalFormatting sqref="C15:C16">
    <cfRule type="duplicateValues" dxfId="152" priority="5" stopIfTrue="1"/>
  </conditionalFormatting>
  <conditionalFormatting sqref="A17">
    <cfRule type="duplicateValues" dxfId="151" priority="4" stopIfTrue="1"/>
  </conditionalFormatting>
  <conditionalFormatting sqref="C17">
    <cfRule type="duplicateValues" dxfId="150" priority="3" stopIfTrue="1"/>
  </conditionalFormatting>
  <conditionalFormatting sqref="A18:A21">
    <cfRule type="duplicateValues" dxfId="149" priority="87" stopIfTrue="1"/>
  </conditionalFormatting>
  <conditionalFormatting sqref="C18:C21">
    <cfRule type="duplicateValues" dxfId="148" priority="88" stopIfTrue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B21" sqref="B21"/>
    </sheetView>
  </sheetViews>
  <sheetFormatPr defaultColWidth="8.77734375" defaultRowHeight="14.4" x14ac:dyDescent="0.3"/>
  <cols>
    <col min="1" max="1" width="24.44140625" style="20" bestFit="1" customWidth="1" collapsed="1"/>
    <col min="2" max="2" width="46.109375" style="20" bestFit="1" customWidth="1" collapsed="1"/>
    <col min="3" max="3" width="16" style="20" bestFit="1" customWidth="1" collapsed="1"/>
    <col min="4" max="6" width="8.77734375" style="20" collapsed="1"/>
    <col min="7" max="7" width="110.21875" style="20" bestFit="1" customWidth="1" collapsed="1"/>
    <col min="8" max="8" width="21.77734375" style="20" bestFit="1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5" t="s">
        <v>636</v>
      </c>
      <c r="B3" s="17" t="s">
        <v>637</v>
      </c>
      <c r="C3" s="15" t="s">
        <v>636</v>
      </c>
      <c r="D3" s="17" t="s">
        <v>16</v>
      </c>
      <c r="E3" s="17" t="s">
        <v>17</v>
      </c>
      <c r="F3" s="15"/>
      <c r="G3" s="17" t="s">
        <v>638</v>
      </c>
      <c r="H3" s="17" t="str">
        <f t="shared" ref="H3:H25" si="0">IF((D3="Yes"),"mvp_reg_exportmanifest","Not Running")</f>
        <v>Not Running</v>
      </c>
      <c r="I3" s="84" t="s">
        <v>12</v>
      </c>
      <c r="J3" s="15"/>
      <c r="K3" s="15"/>
      <c r="L3" s="15" t="s">
        <v>14</v>
      </c>
    </row>
    <row r="4" spans="1:12" ht="15.6" customHeight="1" x14ac:dyDescent="0.3">
      <c r="A4" s="15" t="s">
        <v>573</v>
      </c>
      <c r="B4" s="17" t="s">
        <v>574</v>
      </c>
      <c r="C4" s="15" t="s">
        <v>573</v>
      </c>
      <c r="D4" s="17" t="s">
        <v>16</v>
      </c>
      <c r="E4" s="17" t="s">
        <v>17</v>
      </c>
      <c r="F4" s="15"/>
      <c r="G4" s="17" t="s">
        <v>575</v>
      </c>
      <c r="H4" s="17" t="str">
        <f t="shared" si="0"/>
        <v>Not Running</v>
      </c>
      <c r="I4" s="134" t="s">
        <v>12</v>
      </c>
      <c r="J4" s="15"/>
      <c r="K4" s="15"/>
      <c r="L4" s="15" t="s">
        <v>14</v>
      </c>
    </row>
    <row r="5" spans="1:12" ht="15.6" customHeight="1" x14ac:dyDescent="0.3">
      <c r="A5" s="15" t="s">
        <v>576</v>
      </c>
      <c r="B5" s="17" t="s">
        <v>577</v>
      </c>
      <c r="C5" s="15" t="s">
        <v>576</v>
      </c>
      <c r="D5" s="17" t="s">
        <v>16</v>
      </c>
      <c r="E5" s="17" t="s">
        <v>17</v>
      </c>
      <c r="F5" s="15"/>
      <c r="G5" s="17" t="s">
        <v>578</v>
      </c>
      <c r="H5" s="17" t="str">
        <f t="shared" si="0"/>
        <v>Not Running</v>
      </c>
      <c r="I5" s="137" t="s">
        <v>12</v>
      </c>
      <c r="J5" s="15"/>
      <c r="K5" s="15"/>
      <c r="L5" s="15" t="s">
        <v>14</v>
      </c>
    </row>
    <row r="6" spans="1:12" x14ac:dyDescent="0.3">
      <c r="A6" s="15" t="s">
        <v>579</v>
      </c>
      <c r="B6" s="17" t="s">
        <v>580</v>
      </c>
      <c r="C6" s="15" t="s">
        <v>579</v>
      </c>
      <c r="D6" s="17" t="s">
        <v>16</v>
      </c>
      <c r="E6" s="17" t="s">
        <v>17</v>
      </c>
      <c r="F6" s="15"/>
      <c r="G6" s="17" t="s">
        <v>581</v>
      </c>
      <c r="H6" s="17" t="str">
        <f t="shared" si="0"/>
        <v>Not Running</v>
      </c>
      <c r="I6" s="136" t="s">
        <v>12</v>
      </c>
      <c r="J6" s="15"/>
      <c r="K6" s="15"/>
      <c r="L6" s="15" t="s">
        <v>14</v>
      </c>
    </row>
    <row r="7" spans="1:12" x14ac:dyDescent="0.3">
      <c r="A7" s="15" t="s">
        <v>582</v>
      </c>
      <c r="B7" s="17" t="s">
        <v>583</v>
      </c>
      <c r="C7" s="15" t="s">
        <v>582</v>
      </c>
      <c r="D7" s="17" t="s">
        <v>16</v>
      </c>
      <c r="E7" s="17" t="s">
        <v>17</v>
      </c>
      <c r="F7" s="15"/>
      <c r="G7" s="17" t="s">
        <v>584</v>
      </c>
      <c r="H7" s="17" t="str">
        <f t="shared" si="0"/>
        <v>Not Running</v>
      </c>
      <c r="I7" s="90" t="s">
        <v>11</v>
      </c>
      <c r="J7" s="15"/>
      <c r="K7" s="15"/>
      <c r="L7" s="15" t="s">
        <v>14</v>
      </c>
    </row>
    <row r="8" spans="1:12" x14ac:dyDescent="0.3">
      <c r="A8" s="15" t="s">
        <v>585</v>
      </c>
      <c r="B8" s="17" t="s">
        <v>586</v>
      </c>
      <c r="C8" s="15" t="s">
        <v>585</v>
      </c>
      <c r="D8" s="17" t="s">
        <v>16</v>
      </c>
      <c r="E8" s="17" t="s">
        <v>17</v>
      </c>
      <c r="F8" s="15"/>
      <c r="G8" s="17" t="s">
        <v>587</v>
      </c>
      <c r="H8" s="17" t="str">
        <f t="shared" si="0"/>
        <v>Not Running</v>
      </c>
      <c r="I8" s="96" t="s">
        <v>12</v>
      </c>
      <c r="J8" s="15"/>
      <c r="K8" s="15"/>
      <c r="L8" s="15" t="s">
        <v>14</v>
      </c>
    </row>
    <row r="9" spans="1:12" x14ac:dyDescent="0.3">
      <c r="A9" s="15" t="s">
        <v>588</v>
      </c>
      <c r="B9" s="17" t="s">
        <v>589</v>
      </c>
      <c r="C9" s="15" t="s">
        <v>588</v>
      </c>
      <c r="D9" s="17" t="s">
        <v>16</v>
      </c>
      <c r="E9" s="17" t="s">
        <v>17</v>
      </c>
      <c r="F9" s="15"/>
      <c r="G9" s="17" t="s">
        <v>590</v>
      </c>
      <c r="H9" s="17" t="str">
        <f>IF((D9="Yes"),"mvp_reg_exportmanifest","Not Running")</f>
        <v>Not Running</v>
      </c>
      <c r="I9" s="126" t="s">
        <v>12</v>
      </c>
      <c r="J9" s="15"/>
      <c r="K9" s="15"/>
      <c r="L9" s="15" t="s">
        <v>14</v>
      </c>
    </row>
    <row r="10" spans="1:12" x14ac:dyDescent="0.3">
      <c r="A10" s="15" t="s">
        <v>591</v>
      </c>
      <c r="B10" s="17" t="s">
        <v>592</v>
      </c>
      <c r="C10" s="15" t="s">
        <v>591</v>
      </c>
      <c r="D10" s="17" t="s">
        <v>16</v>
      </c>
      <c r="E10" s="17" t="s">
        <v>17</v>
      </c>
      <c r="F10" s="15"/>
      <c r="G10" s="17" t="s">
        <v>593</v>
      </c>
      <c r="H10" s="17" t="str">
        <f t="shared" si="0"/>
        <v>Not Running</v>
      </c>
      <c r="I10" s="84" t="s">
        <v>12</v>
      </c>
      <c r="J10" s="15"/>
      <c r="K10" s="15"/>
      <c r="L10" s="15" t="s">
        <v>14</v>
      </c>
    </row>
    <row r="11" spans="1:12" x14ac:dyDescent="0.3">
      <c r="A11" s="15" t="s">
        <v>594</v>
      </c>
      <c r="B11" s="17" t="s">
        <v>595</v>
      </c>
      <c r="C11" s="15" t="s">
        <v>594</v>
      </c>
      <c r="D11" s="17" t="s">
        <v>16</v>
      </c>
      <c r="E11" s="17" t="s">
        <v>17</v>
      </c>
      <c r="F11" s="15"/>
      <c r="G11" s="17" t="s">
        <v>596</v>
      </c>
      <c r="H11" s="17" t="str">
        <f t="shared" si="0"/>
        <v>Not Running</v>
      </c>
      <c r="I11" s="84" t="s">
        <v>12</v>
      </c>
      <c r="J11" s="15"/>
      <c r="K11" s="15"/>
      <c r="L11" s="15" t="s">
        <v>14</v>
      </c>
    </row>
    <row r="12" spans="1:12" x14ac:dyDescent="0.3">
      <c r="A12" s="15" t="s">
        <v>597</v>
      </c>
      <c r="B12" s="17" t="s">
        <v>598</v>
      </c>
      <c r="C12" s="15" t="s">
        <v>597</v>
      </c>
      <c r="D12" s="17" t="s">
        <v>16</v>
      </c>
      <c r="E12" s="17" t="s">
        <v>17</v>
      </c>
      <c r="F12" s="15"/>
      <c r="G12" s="17" t="s">
        <v>599</v>
      </c>
      <c r="H12" s="17" t="str">
        <f t="shared" si="0"/>
        <v>Not Running</v>
      </c>
      <c r="I12" s="84" t="s">
        <v>12</v>
      </c>
      <c r="J12" s="15"/>
      <c r="K12" s="15"/>
      <c r="L12" s="15" t="s">
        <v>14</v>
      </c>
    </row>
    <row r="13" spans="1:12" x14ac:dyDescent="0.3">
      <c r="A13" s="15" t="s">
        <v>600</v>
      </c>
      <c r="B13" s="17" t="s">
        <v>601</v>
      </c>
      <c r="C13" s="15" t="s">
        <v>600</v>
      </c>
      <c r="D13" s="17" t="s">
        <v>16</v>
      </c>
      <c r="E13" s="17" t="s">
        <v>17</v>
      </c>
      <c r="F13" s="15"/>
      <c r="G13" s="17" t="s">
        <v>602</v>
      </c>
      <c r="H13" s="17" t="str">
        <f t="shared" si="0"/>
        <v>Not Running</v>
      </c>
      <c r="I13" s="85" t="s">
        <v>11</v>
      </c>
      <c r="J13" s="15"/>
      <c r="K13" s="15"/>
      <c r="L13" s="15" t="s">
        <v>14</v>
      </c>
    </row>
    <row r="14" spans="1:12" x14ac:dyDescent="0.3">
      <c r="A14" s="15" t="s">
        <v>603</v>
      </c>
      <c r="B14" s="17" t="s">
        <v>604</v>
      </c>
      <c r="C14" s="15" t="s">
        <v>603</v>
      </c>
      <c r="D14" s="17" t="s">
        <v>16</v>
      </c>
      <c r="E14" s="17" t="s">
        <v>17</v>
      </c>
      <c r="F14" s="15"/>
      <c r="G14" s="17" t="s">
        <v>605</v>
      </c>
      <c r="H14" s="17" t="str">
        <f t="shared" si="0"/>
        <v>Not Running</v>
      </c>
      <c r="I14" s="84" t="s">
        <v>12</v>
      </c>
      <c r="J14" s="15"/>
      <c r="K14" s="15"/>
      <c r="L14" s="15" t="s">
        <v>14</v>
      </c>
    </row>
    <row r="15" spans="1:12" x14ac:dyDescent="0.3">
      <c r="A15" s="15" t="s">
        <v>639</v>
      </c>
      <c r="B15" s="17" t="s">
        <v>640</v>
      </c>
      <c r="C15" s="15" t="s">
        <v>639</v>
      </c>
      <c r="D15" s="17" t="s">
        <v>16</v>
      </c>
      <c r="E15" s="17" t="s">
        <v>17</v>
      </c>
      <c r="F15" s="15"/>
      <c r="G15" s="17" t="s">
        <v>641</v>
      </c>
      <c r="H15" s="17" t="str">
        <f t="shared" si="0"/>
        <v>Not Running</v>
      </c>
      <c r="I15" s="84" t="s">
        <v>12</v>
      </c>
      <c r="J15" s="15"/>
      <c r="K15" s="15"/>
      <c r="L15" s="15" t="s">
        <v>14</v>
      </c>
    </row>
    <row r="16" spans="1:12" x14ac:dyDescent="0.3">
      <c r="A16" s="15" t="s">
        <v>642</v>
      </c>
      <c r="B16" s="17" t="s">
        <v>643</v>
      </c>
      <c r="C16" s="15" t="s">
        <v>642</v>
      </c>
      <c r="D16" s="17" t="s">
        <v>16</v>
      </c>
      <c r="E16" s="17" t="s">
        <v>17</v>
      </c>
      <c r="F16" s="15"/>
      <c r="G16" s="17" t="s">
        <v>638</v>
      </c>
      <c r="H16" s="17" t="str">
        <f t="shared" si="0"/>
        <v>Not Running</v>
      </c>
      <c r="I16" s="85" t="s">
        <v>11</v>
      </c>
      <c r="J16" s="15"/>
      <c r="K16" s="15"/>
      <c r="L16" s="15" t="s">
        <v>14</v>
      </c>
    </row>
    <row r="17" spans="1:12" x14ac:dyDescent="0.3">
      <c r="A17" s="15" t="s">
        <v>606</v>
      </c>
      <c r="B17" s="17" t="s">
        <v>607</v>
      </c>
      <c r="C17" s="15" t="s">
        <v>606</v>
      </c>
      <c r="D17" s="17" t="s">
        <v>16</v>
      </c>
      <c r="E17" s="17" t="s">
        <v>17</v>
      </c>
      <c r="F17" s="15"/>
      <c r="G17" s="17" t="s">
        <v>638</v>
      </c>
      <c r="H17" s="17" t="str">
        <f t="shared" si="0"/>
        <v>Not Running</v>
      </c>
      <c r="I17" s="85" t="s">
        <v>11</v>
      </c>
      <c r="J17" s="15"/>
      <c r="K17" s="15"/>
      <c r="L17" s="15" t="s">
        <v>14</v>
      </c>
    </row>
    <row r="18" spans="1:12" x14ac:dyDescent="0.3">
      <c r="A18" s="15" t="s">
        <v>609</v>
      </c>
      <c r="B18" s="17" t="s">
        <v>610</v>
      </c>
      <c r="C18" s="15" t="s">
        <v>609</v>
      </c>
      <c r="D18" s="17" t="s">
        <v>16</v>
      </c>
      <c r="E18" s="17" t="s">
        <v>17</v>
      </c>
      <c r="F18" s="15"/>
      <c r="G18" s="17" t="s">
        <v>584</v>
      </c>
      <c r="H18" s="17" t="str">
        <f t="shared" si="0"/>
        <v>Not Running</v>
      </c>
      <c r="I18" s="85" t="s">
        <v>11</v>
      </c>
      <c r="J18" s="15"/>
      <c r="K18" s="15"/>
      <c r="L18" s="15" t="s">
        <v>14</v>
      </c>
    </row>
    <row r="19" spans="1:12" x14ac:dyDescent="0.3">
      <c r="A19" s="15" t="s">
        <v>620</v>
      </c>
      <c r="B19" s="17" t="s">
        <v>621</v>
      </c>
      <c r="C19" s="15" t="s">
        <v>620</v>
      </c>
      <c r="D19" s="17" t="s">
        <v>16</v>
      </c>
      <c r="E19" s="17" t="s">
        <v>17</v>
      </c>
      <c r="F19" s="15"/>
      <c r="G19" s="17" t="s">
        <v>608</v>
      </c>
      <c r="H19" s="17" t="str">
        <f t="shared" si="0"/>
        <v>Not Running</v>
      </c>
      <c r="I19" s="84" t="s">
        <v>12</v>
      </c>
      <c r="J19" s="15"/>
      <c r="K19" s="15"/>
      <c r="L19" s="15" t="s">
        <v>14</v>
      </c>
    </row>
    <row r="20" spans="1:12" x14ac:dyDescent="0.3">
      <c r="A20" s="15" t="s">
        <v>644</v>
      </c>
      <c r="B20" s="17" t="s">
        <v>645</v>
      </c>
      <c r="C20" s="15" t="s">
        <v>644</v>
      </c>
      <c r="D20" s="17" t="s">
        <v>16</v>
      </c>
      <c r="E20" s="17" t="s">
        <v>17</v>
      </c>
      <c r="F20" s="15"/>
      <c r="G20" s="17" t="s">
        <v>646</v>
      </c>
      <c r="H20" s="17" t="str">
        <f t="shared" si="0"/>
        <v>Not Running</v>
      </c>
      <c r="I20" s="135" t="s">
        <v>12</v>
      </c>
      <c r="J20" s="15"/>
      <c r="K20" s="15"/>
      <c r="L20" s="15" t="s">
        <v>14</v>
      </c>
    </row>
    <row r="21" spans="1:12" x14ac:dyDescent="0.3">
      <c r="A21" s="15" t="s">
        <v>647</v>
      </c>
      <c r="B21" s="17" t="s">
        <v>648</v>
      </c>
      <c r="C21" s="15" t="s">
        <v>647</v>
      </c>
      <c r="D21" s="17" t="s">
        <v>16</v>
      </c>
      <c r="E21" s="17" t="s">
        <v>17</v>
      </c>
      <c r="F21" s="15"/>
      <c r="G21" s="17" t="s">
        <v>649</v>
      </c>
      <c r="H21" s="17" t="str">
        <f t="shared" si="0"/>
        <v>Not Running</v>
      </c>
      <c r="I21" s="84" t="s">
        <v>12</v>
      </c>
      <c r="J21" s="15"/>
      <c r="K21" s="15"/>
      <c r="L21" s="15" t="s">
        <v>14</v>
      </c>
    </row>
    <row r="22" spans="1:12" x14ac:dyDescent="0.3">
      <c r="A22" s="15" t="s">
        <v>746</v>
      </c>
      <c r="B22" s="17" t="s">
        <v>747</v>
      </c>
      <c r="C22" s="15" t="s">
        <v>746</v>
      </c>
      <c r="D22" s="17" t="s">
        <v>15</v>
      </c>
      <c r="E22" s="17" t="s">
        <v>17</v>
      </c>
      <c r="F22" s="15"/>
      <c r="G22" s="17" t="s">
        <v>649</v>
      </c>
      <c r="H22" s="17" t="str">
        <f t="shared" si="0"/>
        <v>mvp_reg_exportmanifest</v>
      </c>
      <c r="I22" s="139" t="s">
        <v>12</v>
      </c>
      <c r="J22" s="15"/>
      <c r="K22" s="15"/>
      <c r="L22" s="15" t="s">
        <v>14</v>
      </c>
    </row>
    <row r="23" spans="1:12" x14ac:dyDescent="0.3">
      <c r="A23" s="15" t="s">
        <v>748</v>
      </c>
      <c r="B23" s="17" t="s">
        <v>749</v>
      </c>
      <c r="C23" s="15" t="s">
        <v>748</v>
      </c>
      <c r="D23" s="17" t="s">
        <v>16</v>
      </c>
      <c r="E23" s="17" t="s">
        <v>17</v>
      </c>
      <c r="F23" s="15"/>
      <c r="G23" s="17" t="s">
        <v>649</v>
      </c>
      <c r="H23" s="17" t="str">
        <f t="shared" si="0"/>
        <v>Not Running</v>
      </c>
      <c r="I23" s="85" t="s">
        <v>11</v>
      </c>
      <c r="J23" s="15"/>
      <c r="K23" s="15"/>
      <c r="L23" s="15" t="s">
        <v>14</v>
      </c>
    </row>
    <row r="24" spans="1:12" x14ac:dyDescent="0.3">
      <c r="A24" s="15" t="s">
        <v>750</v>
      </c>
      <c r="B24" s="17" t="s">
        <v>751</v>
      </c>
      <c r="C24" s="15" t="s">
        <v>750</v>
      </c>
      <c r="D24" s="17" t="s">
        <v>16</v>
      </c>
      <c r="E24" s="17" t="s">
        <v>17</v>
      </c>
      <c r="F24" s="15"/>
      <c r="G24" s="17" t="s">
        <v>649</v>
      </c>
      <c r="H24" s="17" t="str">
        <f t="shared" si="0"/>
        <v>Not Running</v>
      </c>
      <c r="I24" s="138" t="s">
        <v>12</v>
      </c>
      <c r="J24" s="15"/>
      <c r="K24" s="15"/>
      <c r="L24" s="15" t="s">
        <v>14</v>
      </c>
    </row>
    <row r="25" spans="1:12" x14ac:dyDescent="0.3">
      <c r="A25" s="15" t="s">
        <v>752</v>
      </c>
      <c r="B25" s="17" t="s">
        <v>753</v>
      </c>
      <c r="C25" s="15" t="s">
        <v>752</v>
      </c>
      <c r="D25" s="17" t="s">
        <v>16</v>
      </c>
      <c r="E25" s="17" t="s">
        <v>17</v>
      </c>
      <c r="F25" s="15"/>
      <c r="G25" s="17" t="s">
        <v>878</v>
      </c>
      <c r="H25" s="17" t="str">
        <f t="shared" si="0"/>
        <v>Not Running</v>
      </c>
      <c r="I25" s="105" t="s">
        <v>12</v>
      </c>
      <c r="J25" s="15"/>
      <c r="K25" s="15"/>
      <c r="L25" s="15" t="s">
        <v>14</v>
      </c>
    </row>
  </sheetData>
  <conditionalFormatting sqref="A1:A2">
    <cfRule type="duplicateValues" dxfId="147" priority="15"/>
  </conditionalFormatting>
  <conditionalFormatting sqref="A4">
    <cfRule type="duplicateValues" dxfId="146" priority="14" stopIfTrue="1"/>
  </conditionalFormatting>
  <conditionalFormatting sqref="A5">
    <cfRule type="duplicateValues" dxfId="145" priority="13" stopIfTrue="1"/>
  </conditionalFormatting>
  <conditionalFormatting sqref="A6">
    <cfRule type="duplicateValues" dxfId="144" priority="12" stopIfTrue="1"/>
  </conditionalFormatting>
  <conditionalFormatting sqref="A7">
    <cfRule type="duplicateValues" dxfId="143" priority="11" stopIfTrue="1"/>
  </conditionalFormatting>
  <conditionalFormatting sqref="A8">
    <cfRule type="duplicateValues" dxfId="142" priority="10" stopIfTrue="1"/>
  </conditionalFormatting>
  <conditionalFormatting sqref="A9:A12">
    <cfRule type="duplicateValues" dxfId="141" priority="9" stopIfTrue="1"/>
  </conditionalFormatting>
  <conditionalFormatting sqref="C4">
    <cfRule type="duplicateValues" dxfId="140" priority="8" stopIfTrue="1"/>
  </conditionalFormatting>
  <conditionalFormatting sqref="C5">
    <cfRule type="duplicateValues" dxfId="139" priority="7" stopIfTrue="1"/>
  </conditionalFormatting>
  <conditionalFormatting sqref="C6">
    <cfRule type="duplicateValues" dxfId="138" priority="6" stopIfTrue="1"/>
  </conditionalFormatting>
  <conditionalFormatting sqref="C7">
    <cfRule type="duplicateValues" dxfId="137" priority="5" stopIfTrue="1"/>
  </conditionalFormatting>
  <conditionalFormatting sqref="C8">
    <cfRule type="duplicateValues" dxfId="136" priority="4" stopIfTrue="1"/>
  </conditionalFormatting>
  <conditionalFormatting sqref="C9:C12">
    <cfRule type="duplicateValues" dxfId="135" priority="3" stopIfTrue="1"/>
  </conditionalFormatting>
  <conditionalFormatting sqref="A3 A20:A25">
    <cfRule type="duplicateValues" dxfId="134" priority="2" stopIfTrue="1"/>
  </conditionalFormatting>
  <conditionalFormatting sqref="C3 C20:C25">
    <cfRule type="duplicateValues" dxfId="133" priority="1" stopIfTrue="1"/>
  </conditionalFormatting>
  <conditionalFormatting sqref="A13:A19">
    <cfRule type="duplicateValues" dxfId="132" priority="16" stopIfTrue="1"/>
  </conditionalFormatting>
  <conditionalFormatting sqref="C13:C19">
    <cfRule type="duplicateValues" dxfId="131" priority="17" stopIfTrue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8" sqref="D8"/>
    </sheetView>
  </sheetViews>
  <sheetFormatPr defaultRowHeight="14.4" x14ac:dyDescent="0.3"/>
  <cols>
    <col min="1" max="1" width="28.21875" customWidth="1" collapsed="1"/>
    <col min="8" max="8" width="24.21875" customWidth="1" collapsed="1"/>
  </cols>
  <sheetData>
    <row r="1" spans="1:12" s="20" customFormat="1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s="20" customFormat="1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s="20" customFormat="1" x14ac:dyDescent="0.3">
      <c r="A3" s="15" t="s">
        <v>743</v>
      </c>
      <c r="B3" s="17" t="s">
        <v>745</v>
      </c>
      <c r="C3" s="15" t="s">
        <v>743</v>
      </c>
      <c r="D3" s="17" t="s">
        <v>16</v>
      </c>
      <c r="E3" s="17" t="s">
        <v>17</v>
      </c>
      <c r="F3" s="15"/>
      <c r="G3" s="17" t="s">
        <v>744</v>
      </c>
      <c r="H3" s="17" t="str">
        <f t="shared" ref="H3:H16" si="0">IF((D3="Yes"),"mvp_reg_importmanifest","Not Running")</f>
        <v>Not Running</v>
      </c>
      <c r="I3" s="119" t="s">
        <v>11</v>
      </c>
      <c r="J3" s="15"/>
      <c r="K3" s="15"/>
      <c r="L3" s="15" t="s">
        <v>14</v>
      </c>
    </row>
    <row r="4" spans="1:12" s="20" customFormat="1" x14ac:dyDescent="0.3">
      <c r="A4" s="15" t="s">
        <v>778</v>
      </c>
      <c r="B4" s="17" t="s">
        <v>779</v>
      </c>
      <c r="C4" s="15" t="s">
        <v>778</v>
      </c>
      <c r="D4" s="17" t="s">
        <v>16</v>
      </c>
      <c r="E4" s="17" t="s">
        <v>17</v>
      </c>
      <c r="F4" s="15"/>
      <c r="G4" s="17" t="s">
        <v>780</v>
      </c>
      <c r="H4" s="17" t="str">
        <f t="shared" si="0"/>
        <v>Not Running</v>
      </c>
      <c r="I4" s="124" t="s">
        <v>12</v>
      </c>
      <c r="J4" s="15"/>
      <c r="K4" s="15"/>
      <c r="L4" s="15" t="s">
        <v>14</v>
      </c>
    </row>
    <row r="5" spans="1:12" s="20" customFormat="1" ht="13.95" customHeight="1" x14ac:dyDescent="0.3">
      <c r="A5" s="15" t="s">
        <v>784</v>
      </c>
      <c r="B5" s="17" t="s">
        <v>785</v>
      </c>
      <c r="C5" s="15" t="s">
        <v>784</v>
      </c>
      <c r="D5" s="17" t="s">
        <v>16</v>
      </c>
      <c r="E5" s="17" t="s">
        <v>17</v>
      </c>
      <c r="F5" s="15"/>
      <c r="G5" s="17" t="s">
        <v>786</v>
      </c>
      <c r="H5" s="17" t="str">
        <f t="shared" si="0"/>
        <v>Not Running</v>
      </c>
      <c r="I5" s="123" t="s">
        <v>12</v>
      </c>
      <c r="J5" s="15"/>
      <c r="K5" s="15"/>
      <c r="L5" s="15" t="s">
        <v>14</v>
      </c>
    </row>
    <row r="6" spans="1:12" s="20" customFormat="1" x14ac:dyDescent="0.3">
      <c r="A6" s="15" t="s">
        <v>787</v>
      </c>
      <c r="B6" s="17" t="s">
        <v>788</v>
      </c>
      <c r="C6" s="15" t="s">
        <v>787</v>
      </c>
      <c r="D6" s="17" t="s">
        <v>16</v>
      </c>
      <c r="E6" s="17" t="s">
        <v>17</v>
      </c>
      <c r="F6" s="15"/>
      <c r="G6" s="17" t="s">
        <v>789</v>
      </c>
      <c r="H6" s="17" t="str">
        <f t="shared" si="0"/>
        <v>Not Running</v>
      </c>
      <c r="I6" s="111" t="s">
        <v>12</v>
      </c>
      <c r="J6" s="15"/>
      <c r="K6" s="15"/>
      <c r="L6" s="15" t="s">
        <v>14</v>
      </c>
    </row>
    <row r="7" spans="1:12" s="20" customFormat="1" x14ac:dyDescent="0.3">
      <c r="A7" s="15" t="s">
        <v>790</v>
      </c>
      <c r="B7" s="17" t="s">
        <v>791</v>
      </c>
      <c r="C7" s="15" t="s">
        <v>790</v>
      </c>
      <c r="D7" s="17" t="s">
        <v>16</v>
      </c>
      <c r="E7" s="17" t="s">
        <v>17</v>
      </c>
      <c r="F7" s="15"/>
      <c r="G7" s="17" t="s">
        <v>792</v>
      </c>
      <c r="H7" s="17" t="str">
        <f t="shared" si="0"/>
        <v>Not Running</v>
      </c>
      <c r="I7" s="125" t="s">
        <v>12</v>
      </c>
      <c r="J7" s="15"/>
      <c r="K7" s="15"/>
      <c r="L7" s="15" t="s">
        <v>14</v>
      </c>
    </row>
    <row r="8" spans="1:12" s="20" customFormat="1" x14ac:dyDescent="0.3">
      <c r="A8" s="15" t="s">
        <v>797</v>
      </c>
      <c r="B8" s="17" t="s">
        <v>798</v>
      </c>
      <c r="C8" s="15" t="s">
        <v>797</v>
      </c>
      <c r="D8" s="17" t="s">
        <v>15</v>
      </c>
      <c r="E8" s="17" t="s">
        <v>17</v>
      </c>
      <c r="F8" s="15"/>
      <c r="G8" s="17" t="s">
        <v>799</v>
      </c>
      <c r="H8" s="17" t="str">
        <f t="shared" si="0"/>
        <v>mvp_reg_importmanifest</v>
      </c>
      <c r="I8" s="103" t="s">
        <v>11</v>
      </c>
      <c r="J8" s="15"/>
      <c r="K8" s="15"/>
      <c r="L8" s="15" t="s">
        <v>14</v>
      </c>
    </row>
    <row r="9" spans="1:12" s="20" customFormat="1" x14ac:dyDescent="0.3">
      <c r="A9" s="15" t="s">
        <v>800</v>
      </c>
      <c r="B9" s="17" t="s">
        <v>801</v>
      </c>
      <c r="C9" s="15" t="s">
        <v>800</v>
      </c>
      <c r="D9" s="17" t="s">
        <v>16</v>
      </c>
      <c r="E9" s="17" t="s">
        <v>17</v>
      </c>
      <c r="F9" s="15"/>
      <c r="G9" s="17" t="s">
        <v>802</v>
      </c>
      <c r="H9" s="17" t="str">
        <f t="shared" si="0"/>
        <v>Not Running</v>
      </c>
      <c r="I9" s="118" t="s">
        <v>12</v>
      </c>
      <c r="J9" s="15"/>
      <c r="K9" s="15"/>
      <c r="L9" s="15" t="s">
        <v>14</v>
      </c>
    </row>
    <row r="10" spans="1:12" s="20" customFormat="1" x14ac:dyDescent="0.3">
      <c r="A10" s="15" t="s">
        <v>803</v>
      </c>
      <c r="B10" s="17" t="s">
        <v>804</v>
      </c>
      <c r="C10" s="15" t="s">
        <v>803</v>
      </c>
      <c r="D10" s="17" t="s">
        <v>16</v>
      </c>
      <c r="E10" s="17" t="s">
        <v>17</v>
      </c>
      <c r="F10" s="15"/>
      <c r="G10" s="17" t="s">
        <v>805</v>
      </c>
      <c r="H10" s="17" t="str">
        <f t="shared" si="0"/>
        <v>Not Running</v>
      </c>
      <c r="I10" s="117" t="s">
        <v>12</v>
      </c>
      <c r="J10" s="15"/>
      <c r="K10" s="15"/>
      <c r="L10" s="15" t="s">
        <v>14</v>
      </c>
    </row>
    <row r="11" spans="1:12" s="20" customFormat="1" x14ac:dyDescent="0.3">
      <c r="A11" s="15" t="s">
        <v>806</v>
      </c>
      <c r="B11" s="17" t="s">
        <v>807</v>
      </c>
      <c r="C11" s="15" t="s">
        <v>806</v>
      </c>
      <c r="D11" s="17" t="s">
        <v>16</v>
      </c>
      <c r="E11" s="17" t="s">
        <v>17</v>
      </c>
      <c r="F11" s="15"/>
      <c r="G11" s="17" t="s">
        <v>808</v>
      </c>
      <c r="H11" s="17" t="str">
        <f t="shared" si="0"/>
        <v>Not Running</v>
      </c>
      <c r="I11" s="110" t="s">
        <v>12</v>
      </c>
      <c r="J11" s="15"/>
      <c r="K11" s="15"/>
      <c r="L11" s="15" t="s">
        <v>14</v>
      </c>
    </row>
    <row r="12" spans="1:12" s="20" customFormat="1" x14ac:dyDescent="0.3">
      <c r="A12" s="15" t="s">
        <v>809</v>
      </c>
      <c r="B12" s="17" t="s">
        <v>810</v>
      </c>
      <c r="C12" s="15" t="s">
        <v>809</v>
      </c>
      <c r="D12" s="17" t="s">
        <v>16</v>
      </c>
      <c r="E12" s="17" t="s">
        <v>17</v>
      </c>
      <c r="F12" s="15"/>
      <c r="G12" s="17" t="s">
        <v>811</v>
      </c>
      <c r="H12" s="17" t="str">
        <f t="shared" si="0"/>
        <v>Not Running</v>
      </c>
      <c r="I12" s="122" t="s">
        <v>11</v>
      </c>
      <c r="J12" s="15"/>
      <c r="K12" s="15"/>
      <c r="L12" s="15" t="s">
        <v>14</v>
      </c>
    </row>
    <row r="13" spans="1:12" s="20" customFormat="1" x14ac:dyDescent="0.3">
      <c r="A13" s="15" t="s">
        <v>812</v>
      </c>
      <c r="B13" s="17" t="s">
        <v>813</v>
      </c>
      <c r="C13" s="15" t="s">
        <v>812</v>
      </c>
      <c r="D13" s="17" t="s">
        <v>16</v>
      </c>
      <c r="E13" s="17" t="s">
        <v>17</v>
      </c>
      <c r="F13" s="15"/>
      <c r="G13" s="17" t="s">
        <v>814</v>
      </c>
      <c r="H13" s="17" t="str">
        <f t="shared" si="0"/>
        <v>Not Running</v>
      </c>
      <c r="I13" s="109" t="s">
        <v>11</v>
      </c>
      <c r="J13" s="15"/>
      <c r="K13" s="15"/>
      <c r="L13" s="15" t="s">
        <v>14</v>
      </c>
    </row>
    <row r="14" spans="1:12" s="20" customFormat="1" x14ac:dyDescent="0.3">
      <c r="A14" s="15" t="s">
        <v>921</v>
      </c>
      <c r="B14" s="17" t="s">
        <v>922</v>
      </c>
      <c r="C14" s="15" t="s">
        <v>921</v>
      </c>
      <c r="D14" s="17" t="s">
        <v>16</v>
      </c>
      <c r="E14" s="17" t="s">
        <v>17</v>
      </c>
      <c r="F14" s="15"/>
      <c r="G14" s="17" t="s">
        <v>815</v>
      </c>
      <c r="H14" s="17" t="str">
        <f t="shared" si="0"/>
        <v>Not Running</v>
      </c>
      <c r="I14" s="132" t="s">
        <v>11</v>
      </c>
      <c r="J14" s="15"/>
      <c r="K14" s="15"/>
      <c r="L14" s="15" t="s">
        <v>14</v>
      </c>
    </row>
    <row r="15" spans="1:12" s="20" customFormat="1" x14ac:dyDescent="0.3">
      <c r="A15" s="15" t="s">
        <v>816</v>
      </c>
      <c r="B15" s="17" t="s">
        <v>817</v>
      </c>
      <c r="C15" s="15" t="s">
        <v>816</v>
      </c>
      <c r="D15" s="17" t="s">
        <v>16</v>
      </c>
      <c r="E15" s="17" t="s">
        <v>17</v>
      </c>
      <c r="F15" s="15"/>
      <c r="G15" s="17" t="s">
        <v>818</v>
      </c>
      <c r="H15" s="17" t="str">
        <f t="shared" si="0"/>
        <v>Not Running</v>
      </c>
      <c r="I15" s="121" t="s">
        <v>12</v>
      </c>
      <c r="J15" s="15"/>
      <c r="K15" s="15"/>
      <c r="L15" s="15" t="s">
        <v>14</v>
      </c>
    </row>
    <row r="16" spans="1:12" s="20" customFormat="1" x14ac:dyDescent="0.3">
      <c r="A16" s="15" t="s">
        <v>819</v>
      </c>
      <c r="B16" s="17" t="s">
        <v>820</v>
      </c>
      <c r="C16" s="15" t="s">
        <v>819</v>
      </c>
      <c r="D16" s="17" t="s">
        <v>16</v>
      </c>
      <c r="E16" s="17" t="s">
        <v>17</v>
      </c>
      <c r="F16" s="15"/>
      <c r="G16" s="17" t="s">
        <v>821</v>
      </c>
      <c r="H16" s="17" t="str">
        <f t="shared" si="0"/>
        <v>Not Running</v>
      </c>
      <c r="I16" s="120" t="s">
        <v>12</v>
      </c>
      <c r="J16" s="15"/>
      <c r="K16" s="15"/>
      <c r="L16" s="15" t="s">
        <v>14</v>
      </c>
    </row>
  </sheetData>
  <conditionalFormatting sqref="A1:A2">
    <cfRule type="duplicateValues" dxfId="130" priority="49"/>
  </conditionalFormatting>
  <conditionalFormatting sqref="A3">
    <cfRule type="duplicateValues" dxfId="129" priority="44" stopIfTrue="1"/>
  </conditionalFormatting>
  <conditionalFormatting sqref="C3">
    <cfRule type="duplicateValues" dxfId="128" priority="43" stopIfTrue="1"/>
  </conditionalFormatting>
  <conditionalFormatting sqref="A4">
    <cfRule type="duplicateValues" dxfId="127" priority="40" stopIfTrue="1"/>
  </conditionalFormatting>
  <conditionalFormatting sqref="C4">
    <cfRule type="duplicateValues" dxfId="126" priority="39" stopIfTrue="1"/>
  </conditionalFormatting>
  <conditionalFormatting sqref="A5:A6">
    <cfRule type="duplicateValues" dxfId="125" priority="34" stopIfTrue="1"/>
  </conditionalFormatting>
  <conditionalFormatting sqref="C5:C6">
    <cfRule type="duplicateValues" dxfId="124" priority="33" stopIfTrue="1"/>
  </conditionalFormatting>
  <conditionalFormatting sqref="A7">
    <cfRule type="duplicateValues" dxfId="123" priority="30" stopIfTrue="1"/>
  </conditionalFormatting>
  <conditionalFormatting sqref="C7">
    <cfRule type="duplicateValues" dxfId="122" priority="29" stopIfTrue="1"/>
  </conditionalFormatting>
  <conditionalFormatting sqref="A8:A9">
    <cfRule type="duplicateValues" dxfId="121" priority="24" stopIfTrue="1"/>
  </conditionalFormatting>
  <conditionalFormatting sqref="C8:C9">
    <cfRule type="duplicateValues" dxfId="120" priority="23" stopIfTrue="1"/>
  </conditionalFormatting>
  <conditionalFormatting sqref="A10:A11">
    <cfRule type="duplicateValues" dxfId="119" priority="18" stopIfTrue="1"/>
  </conditionalFormatting>
  <conditionalFormatting sqref="C10:C11">
    <cfRule type="duplicateValues" dxfId="118" priority="17" stopIfTrue="1"/>
  </conditionalFormatting>
  <conditionalFormatting sqref="A12:A14">
    <cfRule type="duplicateValues" dxfId="117" priority="10" stopIfTrue="1"/>
  </conditionalFormatting>
  <conditionalFormatting sqref="C12:C14">
    <cfRule type="duplicateValues" dxfId="116" priority="9" stopIfTrue="1"/>
  </conditionalFormatting>
  <conditionalFormatting sqref="A15:A16">
    <cfRule type="duplicateValues" dxfId="115" priority="4" stopIfTrue="1"/>
  </conditionalFormatting>
  <conditionalFormatting sqref="C15:C16">
    <cfRule type="duplicateValues" dxfId="114" priority="3" stopIfTrue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14" sqref="E14"/>
    </sheetView>
  </sheetViews>
  <sheetFormatPr defaultColWidth="8.77734375" defaultRowHeight="14.1" customHeight="1" x14ac:dyDescent="0.3"/>
  <cols>
    <col min="1" max="1" width="23.44140625" style="20" customWidth="1" collapsed="1"/>
    <col min="2" max="2" width="20.21875" style="20" customWidth="1" collapsed="1"/>
    <col min="3" max="3" width="16" style="20" customWidth="1" collapsed="1"/>
    <col min="4" max="7" width="8.77734375" style="20" collapsed="1"/>
    <col min="8" max="8" width="19.44140625" style="20" customWidth="1" collapsed="1"/>
    <col min="9" max="16384" width="8.77734375" style="20" collapsed="1"/>
  </cols>
  <sheetData>
    <row r="1" spans="1:12" ht="14.4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ht="14.4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ht="14.4" x14ac:dyDescent="0.3">
      <c r="A3" s="15" t="s">
        <v>879</v>
      </c>
      <c r="B3" s="15" t="s">
        <v>880</v>
      </c>
      <c r="C3" s="15" t="s">
        <v>879</v>
      </c>
      <c r="D3" s="15" t="s">
        <v>16</v>
      </c>
      <c r="E3" s="15" t="s">
        <v>17</v>
      </c>
      <c r="F3" s="15"/>
      <c r="G3" s="15" t="s">
        <v>881</v>
      </c>
      <c r="H3" s="15" t="str">
        <f t="shared" ref="H3:H9" si="0">IF((D3="Yes"),"mvp_cr_iascb_4752","Not Running")</f>
        <v>Not Running</v>
      </c>
      <c r="I3" s="15" t="s">
        <v>12</v>
      </c>
      <c r="J3" s="15"/>
      <c r="K3" s="15"/>
      <c r="L3" s="15" t="s">
        <v>14</v>
      </c>
    </row>
    <row r="4" spans="1:12" ht="14.4" x14ac:dyDescent="0.3">
      <c r="A4" s="15" t="s">
        <v>894</v>
      </c>
      <c r="B4" s="15" t="s">
        <v>895</v>
      </c>
      <c r="C4" s="15" t="s">
        <v>894</v>
      </c>
      <c r="D4" s="15" t="s">
        <v>15</v>
      </c>
      <c r="E4" s="15" t="s">
        <v>17</v>
      </c>
      <c r="F4" s="15"/>
      <c r="G4" s="15" t="s">
        <v>896</v>
      </c>
      <c r="H4" s="15" t="str">
        <f t="shared" si="0"/>
        <v>mvp_cr_iascb_4752</v>
      </c>
      <c r="I4" s="15" t="s">
        <v>11</v>
      </c>
      <c r="J4" s="15"/>
      <c r="K4" s="15"/>
      <c r="L4" s="15" t="s">
        <v>14</v>
      </c>
    </row>
    <row r="5" spans="1:12" ht="14.4" x14ac:dyDescent="0.3">
      <c r="A5" s="15" t="s">
        <v>882</v>
      </c>
      <c r="B5" s="15" t="s">
        <v>883</v>
      </c>
      <c r="C5" s="15" t="s">
        <v>882</v>
      </c>
      <c r="D5" s="15" t="s">
        <v>16</v>
      </c>
      <c r="E5" s="15" t="s">
        <v>17</v>
      </c>
      <c r="F5" s="15"/>
      <c r="G5" s="15" t="s">
        <v>884</v>
      </c>
      <c r="H5" s="15" t="str">
        <f t="shared" si="0"/>
        <v>Not Running</v>
      </c>
      <c r="I5" s="15" t="s">
        <v>12</v>
      </c>
      <c r="J5" s="15"/>
      <c r="K5" s="15"/>
      <c r="L5" s="15" t="s">
        <v>14</v>
      </c>
    </row>
    <row r="6" spans="1:12" ht="14.4" x14ac:dyDescent="0.3">
      <c r="A6" s="15" t="s">
        <v>891</v>
      </c>
      <c r="B6" s="15" t="s">
        <v>892</v>
      </c>
      <c r="C6" s="15" t="s">
        <v>891</v>
      </c>
      <c r="D6" s="15" t="s">
        <v>16</v>
      </c>
      <c r="E6" s="15" t="s">
        <v>17</v>
      </c>
      <c r="F6" s="15"/>
      <c r="G6" s="15" t="s">
        <v>893</v>
      </c>
      <c r="H6" s="15" t="str">
        <f t="shared" si="0"/>
        <v>Not Running</v>
      </c>
      <c r="I6" s="15" t="s">
        <v>12</v>
      </c>
      <c r="J6" s="15"/>
      <c r="K6" s="15"/>
      <c r="L6" s="15" t="s">
        <v>14</v>
      </c>
    </row>
    <row r="7" spans="1:12" ht="14.4" x14ac:dyDescent="0.3">
      <c r="A7" s="15" t="s">
        <v>897</v>
      </c>
      <c r="B7" s="15" t="s">
        <v>898</v>
      </c>
      <c r="C7" s="15" t="s">
        <v>897</v>
      </c>
      <c r="D7" s="15" t="s">
        <v>16</v>
      </c>
      <c r="E7" s="15" t="s">
        <v>17</v>
      </c>
      <c r="F7" s="15"/>
      <c r="G7" s="15" t="s">
        <v>899</v>
      </c>
      <c r="H7" s="15" t="str">
        <f t="shared" si="0"/>
        <v>Not Running</v>
      </c>
      <c r="I7" s="15" t="s">
        <v>12</v>
      </c>
      <c r="J7" s="15"/>
      <c r="K7" s="15"/>
      <c r="L7" s="15" t="s">
        <v>14</v>
      </c>
    </row>
    <row r="8" spans="1:12" ht="14.4" x14ac:dyDescent="0.3">
      <c r="A8" s="15" t="s">
        <v>915</v>
      </c>
      <c r="B8" s="15" t="s">
        <v>916</v>
      </c>
      <c r="C8" s="15" t="s">
        <v>915</v>
      </c>
      <c r="D8" s="15" t="s">
        <v>16</v>
      </c>
      <c r="E8" s="15" t="s">
        <v>17</v>
      </c>
      <c r="F8" s="15"/>
      <c r="G8" s="15" t="s">
        <v>917</v>
      </c>
      <c r="H8" s="15" t="str">
        <f t="shared" si="0"/>
        <v>Not Running</v>
      </c>
      <c r="I8" s="15" t="s">
        <v>12</v>
      </c>
      <c r="J8" s="15"/>
      <c r="K8" s="15"/>
      <c r="L8" s="15" t="s">
        <v>14</v>
      </c>
    </row>
    <row r="9" spans="1:12" ht="14.4" x14ac:dyDescent="0.3">
      <c r="A9" s="15" t="s">
        <v>906</v>
      </c>
      <c r="B9" s="15" t="s">
        <v>907</v>
      </c>
      <c r="C9" s="15" t="s">
        <v>906</v>
      </c>
      <c r="D9" s="15" t="s">
        <v>16</v>
      </c>
      <c r="E9" s="15" t="s">
        <v>17</v>
      </c>
      <c r="F9" s="15"/>
      <c r="G9" s="15" t="s">
        <v>908</v>
      </c>
      <c r="H9" s="15" t="str">
        <f t="shared" si="0"/>
        <v>Not Running</v>
      </c>
      <c r="I9" s="15" t="s">
        <v>12</v>
      </c>
      <c r="J9" s="15"/>
      <c r="K9" s="15"/>
      <c r="L9" s="15" t="s">
        <v>14</v>
      </c>
    </row>
    <row r="15" spans="1:12" ht="13.95" customHeight="1" x14ac:dyDescent="0.3"/>
    <row r="16" spans="1:12" ht="13.95" customHeight="1" x14ac:dyDescent="0.3"/>
    <row r="17" ht="13.95" customHeight="1" x14ac:dyDescent="0.3"/>
  </sheetData>
  <conditionalFormatting sqref="A1">
    <cfRule type="duplicateValues" dxfId="113" priority="2"/>
  </conditionalFormatting>
  <conditionalFormatting sqref="A2:A9">
    <cfRule type="duplicateValues" dxfId="11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workbookViewId="0">
      <selection activeCell="B33" sqref="B33"/>
    </sheetView>
  </sheetViews>
  <sheetFormatPr defaultColWidth="8.77734375" defaultRowHeight="14.4" x14ac:dyDescent="0.3"/>
  <cols>
    <col min="1" max="1" width="29.5546875" style="20" bestFit="1" customWidth="1" collapsed="1"/>
    <col min="2" max="2" width="46.5546875" style="20" bestFit="1" customWidth="1" collapsed="1"/>
    <col min="3" max="3" width="29.5546875" style="20" bestFit="1" customWidth="1" collapsed="1"/>
    <col min="4" max="6" width="8.77734375" style="20" collapsed="1"/>
    <col min="7" max="7" width="42.5546875" style="20" bestFit="1" customWidth="1" collapsed="1"/>
    <col min="8" max="8" width="18.44140625" style="20" bestFit="1" customWidth="1" collapsed="1"/>
    <col min="9" max="10" width="8.77734375" style="20" collapsed="1"/>
    <col min="11" max="11" width="9.77734375" style="20" bestFit="1" customWidth="1" collapsed="1"/>
    <col min="12" max="12" width="37.5546875" style="20" bestFit="1" customWidth="1" collapsed="1"/>
    <col min="13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x14ac:dyDescent="0.3">
      <c r="A3" s="15" t="s">
        <v>519</v>
      </c>
      <c r="B3" s="15" t="s">
        <v>962</v>
      </c>
      <c r="C3" s="15" t="s">
        <v>519</v>
      </c>
      <c r="D3" s="15" t="s">
        <v>16</v>
      </c>
      <c r="E3" s="15" t="s">
        <v>17</v>
      </c>
      <c r="F3" s="15"/>
      <c r="G3" s="15" t="s">
        <v>988</v>
      </c>
      <c r="H3" s="15" t="str">
        <f>IF((D3="Yes"),"mvp_cr_iascb_51706","Not Running")</f>
        <v>Not Running</v>
      </c>
      <c r="I3" s="9" t="s">
        <v>12</v>
      </c>
      <c r="J3" s="15"/>
      <c r="K3" s="15"/>
      <c r="L3" s="15" t="s">
        <v>14</v>
      </c>
    </row>
    <row r="4" spans="1:12" x14ac:dyDescent="0.3">
      <c r="A4" s="15" t="s">
        <v>452</v>
      </c>
      <c r="B4" s="15" t="s">
        <v>963</v>
      </c>
      <c r="C4" s="15" t="s">
        <v>452</v>
      </c>
      <c r="D4" s="15" t="s">
        <v>16</v>
      </c>
      <c r="E4" s="15" t="s">
        <v>17</v>
      </c>
      <c r="F4" s="15"/>
      <c r="G4" s="15" t="s">
        <v>988</v>
      </c>
      <c r="H4" s="15" t="str">
        <f t="shared" ref="H4:H32" si="0">IF((D4="Yes"),"mvp_cr_iascb_51706","Not Running")</f>
        <v>Not Running</v>
      </c>
      <c r="I4" s="9" t="s">
        <v>12</v>
      </c>
      <c r="J4" s="15"/>
      <c r="K4" s="15"/>
      <c r="L4" s="15" t="s">
        <v>14</v>
      </c>
    </row>
    <row r="5" spans="1:12" x14ac:dyDescent="0.3">
      <c r="A5" s="15" t="s">
        <v>964</v>
      </c>
      <c r="B5" s="15" t="s">
        <v>965</v>
      </c>
      <c r="C5" s="15" t="s">
        <v>964</v>
      </c>
      <c r="D5" s="15" t="s">
        <v>16</v>
      </c>
      <c r="E5" s="15" t="s">
        <v>17</v>
      </c>
      <c r="F5" s="15"/>
      <c r="G5" s="15" t="s">
        <v>988</v>
      </c>
      <c r="H5" s="15" t="str">
        <f t="shared" si="0"/>
        <v>Not Running</v>
      </c>
      <c r="I5" s="9" t="s">
        <v>12</v>
      </c>
      <c r="J5" s="15"/>
      <c r="K5" s="15"/>
      <c r="L5" s="15" t="s">
        <v>14</v>
      </c>
    </row>
    <row r="6" spans="1:12" x14ac:dyDescent="0.3">
      <c r="A6" s="15" t="s">
        <v>458</v>
      </c>
      <c r="B6" s="15" t="s">
        <v>966</v>
      </c>
      <c r="C6" s="15" t="s">
        <v>458</v>
      </c>
      <c r="D6" s="15" t="s">
        <v>16</v>
      </c>
      <c r="E6" s="15" t="s">
        <v>17</v>
      </c>
      <c r="F6" s="15"/>
      <c r="G6" s="15" t="s">
        <v>988</v>
      </c>
      <c r="H6" s="15" t="str">
        <f t="shared" si="0"/>
        <v>Not Running</v>
      </c>
      <c r="I6" s="15" t="s">
        <v>12</v>
      </c>
      <c r="J6" s="15"/>
      <c r="K6" s="15"/>
      <c r="L6" s="15" t="s">
        <v>14</v>
      </c>
    </row>
    <row r="7" spans="1:12" x14ac:dyDescent="0.3">
      <c r="A7" s="15" t="s">
        <v>967</v>
      </c>
      <c r="B7" s="15" t="s">
        <v>968</v>
      </c>
      <c r="C7" s="15" t="s">
        <v>967</v>
      </c>
      <c r="D7" s="15" t="s">
        <v>16</v>
      </c>
      <c r="E7" s="15" t="s">
        <v>17</v>
      </c>
      <c r="F7" s="15"/>
      <c r="G7" s="15" t="s">
        <v>988</v>
      </c>
      <c r="H7" s="15" t="str">
        <f t="shared" si="0"/>
        <v>Not Running</v>
      </c>
      <c r="I7" s="15" t="s">
        <v>11</v>
      </c>
      <c r="J7" s="15"/>
      <c r="K7" s="15"/>
      <c r="L7" s="15" t="s">
        <v>14</v>
      </c>
    </row>
    <row r="8" spans="1:12" x14ac:dyDescent="0.3">
      <c r="A8" s="15" t="s">
        <v>969</v>
      </c>
      <c r="B8" s="15" t="s">
        <v>970</v>
      </c>
      <c r="C8" s="15" t="s">
        <v>969</v>
      </c>
      <c r="D8" s="15" t="s">
        <v>16</v>
      </c>
      <c r="E8" s="15" t="s">
        <v>17</v>
      </c>
      <c r="F8" s="15"/>
      <c r="G8" s="15" t="s">
        <v>988</v>
      </c>
      <c r="H8" s="15" t="str">
        <f t="shared" si="0"/>
        <v>Not Running</v>
      </c>
      <c r="I8" s="18" t="s">
        <v>12</v>
      </c>
      <c r="J8" s="15"/>
      <c r="K8" s="15"/>
      <c r="L8" s="15" t="s">
        <v>14</v>
      </c>
    </row>
    <row r="9" spans="1:12" x14ac:dyDescent="0.3">
      <c r="A9" s="15" t="s">
        <v>971</v>
      </c>
      <c r="B9" s="15" t="s">
        <v>972</v>
      </c>
      <c r="C9" s="15" t="s">
        <v>971</v>
      </c>
      <c r="D9" s="15" t="s">
        <v>16</v>
      </c>
      <c r="E9" s="15" t="s">
        <v>17</v>
      </c>
      <c r="F9" s="15"/>
      <c r="G9" s="15" t="s">
        <v>988</v>
      </c>
      <c r="H9" s="15" t="str">
        <f t="shared" si="0"/>
        <v>Not Running</v>
      </c>
      <c r="I9" s="18" t="s">
        <v>11</v>
      </c>
      <c r="J9" s="15"/>
      <c r="K9" s="15"/>
      <c r="L9" s="15" t="s">
        <v>14</v>
      </c>
    </row>
    <row r="10" spans="1:12" ht="14.1" customHeight="1" x14ac:dyDescent="0.3">
      <c r="A10" s="15" t="s">
        <v>973</v>
      </c>
      <c r="B10" s="15" t="s">
        <v>974</v>
      </c>
      <c r="C10" s="15" t="s">
        <v>973</v>
      </c>
      <c r="D10" s="15" t="s">
        <v>16</v>
      </c>
      <c r="E10" s="15" t="s">
        <v>17</v>
      </c>
      <c r="F10" s="15"/>
      <c r="G10" s="15" t="s">
        <v>988</v>
      </c>
      <c r="H10" s="15" t="str">
        <f t="shared" si="0"/>
        <v>Not Running</v>
      </c>
      <c r="I10" s="15" t="s">
        <v>11</v>
      </c>
      <c r="J10" s="15"/>
      <c r="K10" s="15"/>
      <c r="L10" s="15" t="s">
        <v>14</v>
      </c>
    </row>
    <row r="11" spans="1:12" x14ac:dyDescent="0.3">
      <c r="A11" s="15" t="s">
        <v>975</v>
      </c>
      <c r="B11" s="15" t="s">
        <v>976</v>
      </c>
      <c r="C11" s="15" t="s">
        <v>975</v>
      </c>
      <c r="D11" s="15" t="s">
        <v>16</v>
      </c>
      <c r="E11" s="15" t="s">
        <v>17</v>
      </c>
      <c r="F11" s="15"/>
      <c r="G11" s="15" t="s">
        <v>988</v>
      </c>
      <c r="H11" s="15" t="str">
        <f t="shared" si="0"/>
        <v>Not Running</v>
      </c>
      <c r="I11" s="15" t="s">
        <v>11</v>
      </c>
      <c r="J11" s="15"/>
      <c r="K11" s="15"/>
      <c r="L11" s="15" t="s">
        <v>14</v>
      </c>
    </row>
    <row r="12" spans="1:12" x14ac:dyDescent="0.3">
      <c r="A12" s="15" t="s">
        <v>977</v>
      </c>
      <c r="B12" s="15" t="s">
        <v>978</v>
      </c>
      <c r="C12" s="15" t="s">
        <v>977</v>
      </c>
      <c r="D12" s="15" t="s">
        <v>16</v>
      </c>
      <c r="E12" s="15" t="s">
        <v>17</v>
      </c>
      <c r="F12" s="15"/>
      <c r="G12" s="15" t="s">
        <v>988</v>
      </c>
      <c r="H12" s="15" t="str">
        <f t="shared" si="0"/>
        <v>Not Running</v>
      </c>
      <c r="I12" s="9" t="s">
        <v>11</v>
      </c>
      <c r="J12" s="15"/>
      <c r="K12" s="15"/>
      <c r="L12" s="15" t="s">
        <v>14</v>
      </c>
    </row>
    <row r="13" spans="1:12" x14ac:dyDescent="0.3">
      <c r="A13" s="15" t="s">
        <v>979</v>
      </c>
      <c r="B13" s="15" t="s">
        <v>980</v>
      </c>
      <c r="C13" s="15" t="s">
        <v>979</v>
      </c>
      <c r="D13" s="15" t="s">
        <v>16</v>
      </c>
      <c r="E13" s="15" t="s">
        <v>17</v>
      </c>
      <c r="F13" s="15"/>
      <c r="G13" s="15" t="s">
        <v>988</v>
      </c>
      <c r="H13" s="15" t="str">
        <f t="shared" si="0"/>
        <v>Not Running</v>
      </c>
      <c r="I13" s="15" t="s">
        <v>12</v>
      </c>
      <c r="J13" s="15"/>
      <c r="K13" s="15"/>
      <c r="L13" s="15" t="s">
        <v>14</v>
      </c>
    </row>
    <row r="14" spans="1:12" x14ac:dyDescent="0.3">
      <c r="A14" s="15" t="s">
        <v>981</v>
      </c>
      <c r="B14" s="15" t="s">
        <v>982</v>
      </c>
      <c r="C14" s="15" t="s">
        <v>981</v>
      </c>
      <c r="D14" s="15" t="s">
        <v>16</v>
      </c>
      <c r="E14" s="15" t="s">
        <v>17</v>
      </c>
      <c r="F14" s="15"/>
      <c r="G14" s="15" t="s">
        <v>988</v>
      </c>
      <c r="H14" s="15" t="str">
        <f t="shared" si="0"/>
        <v>Not Running</v>
      </c>
      <c r="I14" s="15" t="s">
        <v>12</v>
      </c>
      <c r="J14" s="15"/>
      <c r="K14" s="15"/>
      <c r="L14" s="15" t="s">
        <v>14</v>
      </c>
    </row>
    <row r="15" spans="1:12" x14ac:dyDescent="0.3">
      <c r="A15" s="15" t="s">
        <v>983</v>
      </c>
      <c r="B15" s="15" t="s">
        <v>984</v>
      </c>
      <c r="C15" s="15" t="s">
        <v>983</v>
      </c>
      <c r="D15" s="15" t="s">
        <v>16</v>
      </c>
      <c r="E15" s="15" t="s">
        <v>17</v>
      </c>
      <c r="F15" s="15"/>
      <c r="G15" s="15" t="s">
        <v>988</v>
      </c>
      <c r="H15" s="15" t="str">
        <f t="shared" si="0"/>
        <v>Not Running</v>
      </c>
      <c r="I15" s="15" t="s">
        <v>12</v>
      </c>
      <c r="J15" s="15"/>
      <c r="K15" s="15"/>
      <c r="L15" s="15" t="s">
        <v>14</v>
      </c>
    </row>
    <row r="16" spans="1:12" x14ac:dyDescent="0.3">
      <c r="A16" s="15" t="s">
        <v>443</v>
      </c>
      <c r="B16" s="15" t="s">
        <v>824</v>
      </c>
      <c r="C16" s="15" t="s">
        <v>443</v>
      </c>
      <c r="D16" s="15" t="s">
        <v>16</v>
      </c>
      <c r="E16" s="15" t="s">
        <v>17</v>
      </c>
      <c r="F16" s="15"/>
      <c r="G16" s="15" t="s">
        <v>988</v>
      </c>
      <c r="H16" s="15" t="str">
        <f t="shared" si="0"/>
        <v>Not Running</v>
      </c>
      <c r="I16" s="15" t="s">
        <v>12</v>
      </c>
      <c r="J16" s="15"/>
      <c r="K16" s="15"/>
      <c r="L16" s="15" t="s">
        <v>14</v>
      </c>
    </row>
    <row r="17" spans="1:12" x14ac:dyDescent="0.3">
      <c r="A17" s="15" t="s">
        <v>444</v>
      </c>
      <c r="B17" s="15" t="s">
        <v>825</v>
      </c>
      <c r="C17" s="15" t="s">
        <v>444</v>
      </c>
      <c r="D17" s="15" t="s">
        <v>16</v>
      </c>
      <c r="E17" s="15" t="s">
        <v>17</v>
      </c>
      <c r="F17" s="15"/>
      <c r="G17" s="15" t="s">
        <v>988</v>
      </c>
      <c r="H17" s="15" t="str">
        <f t="shared" si="0"/>
        <v>Not Running</v>
      </c>
      <c r="I17" s="15" t="s">
        <v>12</v>
      </c>
      <c r="J17" s="15"/>
      <c r="K17" s="15"/>
      <c r="L17" s="15" t="s">
        <v>14</v>
      </c>
    </row>
    <row r="18" spans="1:12" x14ac:dyDescent="0.3">
      <c r="A18" s="15" t="s">
        <v>445</v>
      </c>
      <c r="B18" s="15" t="s">
        <v>826</v>
      </c>
      <c r="C18" s="15" t="s">
        <v>445</v>
      </c>
      <c r="D18" s="15" t="s">
        <v>16</v>
      </c>
      <c r="E18" s="15" t="s">
        <v>17</v>
      </c>
      <c r="F18" s="15"/>
      <c r="G18" s="15" t="s">
        <v>988</v>
      </c>
      <c r="H18" s="15" t="str">
        <f t="shared" si="0"/>
        <v>Not Running</v>
      </c>
      <c r="I18" s="15" t="s">
        <v>12</v>
      </c>
      <c r="J18" s="15"/>
      <c r="K18" s="15"/>
      <c r="L18" s="15" t="s">
        <v>14</v>
      </c>
    </row>
    <row r="19" spans="1:12" x14ac:dyDescent="0.3">
      <c r="A19" s="15" t="s">
        <v>985</v>
      </c>
      <c r="B19" s="15" t="s">
        <v>986</v>
      </c>
      <c r="C19" s="15" t="s">
        <v>985</v>
      </c>
      <c r="D19" s="15" t="s">
        <v>16</v>
      </c>
      <c r="E19" s="15" t="s">
        <v>17</v>
      </c>
      <c r="F19" s="15"/>
      <c r="G19" s="15" t="s">
        <v>988</v>
      </c>
      <c r="H19" s="15" t="str">
        <f t="shared" si="0"/>
        <v>Not Running</v>
      </c>
      <c r="I19" s="15" t="s">
        <v>12</v>
      </c>
      <c r="J19" s="15"/>
      <c r="K19" s="15"/>
      <c r="L19" s="15" t="s">
        <v>14</v>
      </c>
    </row>
    <row r="20" spans="1:12" x14ac:dyDescent="0.3">
      <c r="A20" s="15" t="s">
        <v>456</v>
      </c>
      <c r="B20" s="15" t="s">
        <v>987</v>
      </c>
      <c r="C20" s="15" t="s">
        <v>456</v>
      </c>
      <c r="D20" s="15" t="s">
        <v>15</v>
      </c>
      <c r="E20" s="15" t="s">
        <v>17</v>
      </c>
      <c r="F20" s="15"/>
      <c r="G20" s="15" t="s">
        <v>988</v>
      </c>
      <c r="H20" s="15" t="str">
        <f t="shared" si="0"/>
        <v>mvp_cr_iascb_51706</v>
      </c>
      <c r="I20" s="15" t="s">
        <v>12</v>
      </c>
      <c r="J20" s="15"/>
      <c r="K20" s="15"/>
      <c r="L20" s="15" t="s">
        <v>14</v>
      </c>
    </row>
    <row r="21" spans="1:12" x14ac:dyDescent="0.3">
      <c r="A21" s="15" t="s">
        <v>1052</v>
      </c>
      <c r="B21" s="15" t="s">
        <v>1053</v>
      </c>
      <c r="C21" s="15" t="s">
        <v>1052</v>
      </c>
      <c r="D21" s="15" t="s">
        <v>16</v>
      </c>
      <c r="E21" s="15" t="s">
        <v>17</v>
      </c>
      <c r="F21" s="15"/>
      <c r="G21" s="15" t="s">
        <v>1054</v>
      </c>
      <c r="H21" s="15" t="str">
        <f t="shared" si="0"/>
        <v>Not Running</v>
      </c>
      <c r="I21" s="15" t="s">
        <v>12</v>
      </c>
      <c r="J21" s="15"/>
      <c r="K21" s="15"/>
      <c r="L21" s="15" t="s">
        <v>14</v>
      </c>
    </row>
    <row r="22" spans="1:12" x14ac:dyDescent="0.3">
      <c r="A22" s="15" t="s">
        <v>1055</v>
      </c>
      <c r="B22" s="15" t="s">
        <v>1056</v>
      </c>
      <c r="C22" s="15" t="s">
        <v>1055</v>
      </c>
      <c r="D22" s="15" t="s">
        <v>16</v>
      </c>
      <c r="E22" s="15" t="s">
        <v>17</v>
      </c>
      <c r="F22" s="15"/>
      <c r="G22" s="15" t="s">
        <v>1054</v>
      </c>
      <c r="H22" s="15" t="str">
        <f t="shared" si="0"/>
        <v>Not Running</v>
      </c>
      <c r="I22" s="15" t="s">
        <v>12</v>
      </c>
      <c r="J22" s="15"/>
      <c r="K22" s="15"/>
      <c r="L22" s="15" t="s">
        <v>14</v>
      </c>
    </row>
    <row r="23" spans="1:12" x14ac:dyDescent="0.3">
      <c r="A23" s="15" t="s">
        <v>1057</v>
      </c>
      <c r="B23" s="15" t="s">
        <v>1058</v>
      </c>
      <c r="C23" s="15" t="s">
        <v>1057</v>
      </c>
      <c r="D23" s="15" t="s">
        <v>16</v>
      </c>
      <c r="E23" s="15" t="s">
        <v>17</v>
      </c>
      <c r="F23" s="15"/>
      <c r="G23" s="15" t="s">
        <v>1054</v>
      </c>
      <c r="H23" s="15" t="str">
        <f t="shared" si="0"/>
        <v>Not Running</v>
      </c>
      <c r="I23" s="15" t="s">
        <v>12</v>
      </c>
      <c r="J23" s="15"/>
      <c r="K23" s="15"/>
      <c r="L23" s="15" t="s">
        <v>14</v>
      </c>
    </row>
    <row r="24" spans="1:12" x14ac:dyDescent="0.3">
      <c r="A24" s="15" t="s">
        <v>1059</v>
      </c>
      <c r="B24" s="15" t="s">
        <v>1060</v>
      </c>
      <c r="C24" s="15" t="s">
        <v>1059</v>
      </c>
      <c r="D24" s="15" t="s">
        <v>16</v>
      </c>
      <c r="E24" s="15" t="s">
        <v>17</v>
      </c>
      <c r="F24" s="15"/>
      <c r="G24" s="15" t="s">
        <v>1054</v>
      </c>
      <c r="H24" s="15" t="str">
        <f t="shared" si="0"/>
        <v>Not Running</v>
      </c>
      <c r="I24" s="15" t="s">
        <v>12</v>
      </c>
      <c r="J24" s="15"/>
      <c r="K24" s="15"/>
      <c r="L24" s="15" t="s">
        <v>14</v>
      </c>
    </row>
    <row r="25" spans="1:12" x14ac:dyDescent="0.3">
      <c r="A25" s="15" t="s">
        <v>1061</v>
      </c>
      <c r="B25" s="15" t="s">
        <v>1062</v>
      </c>
      <c r="C25" s="15" t="s">
        <v>1061</v>
      </c>
      <c r="D25" s="15" t="s">
        <v>16</v>
      </c>
      <c r="E25" s="15" t="s">
        <v>17</v>
      </c>
      <c r="F25" s="15"/>
      <c r="G25" s="15" t="s">
        <v>1054</v>
      </c>
      <c r="H25" s="15" t="str">
        <f t="shared" si="0"/>
        <v>Not Running</v>
      </c>
      <c r="I25" s="15" t="s">
        <v>12</v>
      </c>
      <c r="J25" s="15"/>
      <c r="K25" s="15"/>
      <c r="L25" s="15" t="s">
        <v>14</v>
      </c>
    </row>
    <row r="26" spans="1:12" x14ac:dyDescent="0.3">
      <c r="A26" s="15" t="s">
        <v>1063</v>
      </c>
      <c r="B26" s="15" t="s">
        <v>1064</v>
      </c>
      <c r="C26" s="15" t="s">
        <v>1063</v>
      </c>
      <c r="D26" s="15" t="s">
        <v>16</v>
      </c>
      <c r="E26" s="15" t="s">
        <v>17</v>
      </c>
      <c r="F26" s="15"/>
      <c r="G26" s="15" t="s">
        <v>1054</v>
      </c>
      <c r="H26" s="15" t="str">
        <f t="shared" si="0"/>
        <v>Not Running</v>
      </c>
      <c r="I26" s="15" t="s">
        <v>12</v>
      </c>
      <c r="J26" s="15"/>
      <c r="K26" s="15"/>
      <c r="L26" s="15" t="s">
        <v>14</v>
      </c>
    </row>
    <row r="27" spans="1:12" x14ac:dyDescent="0.3">
      <c r="A27" s="15" t="s">
        <v>1065</v>
      </c>
      <c r="B27" s="15" t="s">
        <v>1066</v>
      </c>
      <c r="C27" s="15" t="s">
        <v>1067</v>
      </c>
      <c r="D27" s="15" t="s">
        <v>16</v>
      </c>
      <c r="E27" s="15" t="s">
        <v>17</v>
      </c>
      <c r="F27" s="15"/>
      <c r="G27" s="15" t="s">
        <v>1054</v>
      </c>
      <c r="H27" s="15" t="str">
        <f t="shared" si="0"/>
        <v>Not Running</v>
      </c>
      <c r="I27" s="15" t="s">
        <v>12</v>
      </c>
      <c r="J27" s="15"/>
      <c r="K27" s="15"/>
      <c r="L27" s="15" t="s">
        <v>14</v>
      </c>
    </row>
    <row r="28" spans="1:12" x14ac:dyDescent="0.3">
      <c r="A28" s="15" t="s">
        <v>1068</v>
      </c>
      <c r="B28" s="15" t="s">
        <v>1069</v>
      </c>
      <c r="C28" s="15" t="s">
        <v>1068</v>
      </c>
      <c r="D28" s="15" t="s">
        <v>16</v>
      </c>
      <c r="E28" s="15" t="s">
        <v>17</v>
      </c>
      <c r="F28" s="15"/>
      <c r="G28" s="15" t="s">
        <v>1070</v>
      </c>
      <c r="H28" s="15" t="str">
        <f t="shared" si="0"/>
        <v>Not Running</v>
      </c>
      <c r="I28" s="15" t="s">
        <v>11</v>
      </c>
      <c r="J28" s="15"/>
      <c r="K28" s="15"/>
      <c r="L28" s="15" t="s">
        <v>14</v>
      </c>
    </row>
    <row r="29" spans="1:12" x14ac:dyDescent="0.3">
      <c r="A29" s="15" t="s">
        <v>1071</v>
      </c>
      <c r="B29" s="15" t="s">
        <v>1072</v>
      </c>
      <c r="C29" s="15" t="s">
        <v>1071</v>
      </c>
      <c r="D29" s="15" t="s">
        <v>16</v>
      </c>
      <c r="E29" s="15" t="s">
        <v>17</v>
      </c>
      <c r="F29" s="15"/>
      <c r="G29" s="15" t="s">
        <v>1070</v>
      </c>
      <c r="H29" s="15" t="str">
        <f t="shared" si="0"/>
        <v>Not Running</v>
      </c>
      <c r="I29" s="15" t="s">
        <v>11</v>
      </c>
      <c r="J29" s="15"/>
      <c r="K29" s="15"/>
      <c r="L29" s="15" t="s">
        <v>14</v>
      </c>
    </row>
    <row r="30" spans="1:12" x14ac:dyDescent="0.3">
      <c r="A30" s="15" t="s">
        <v>1073</v>
      </c>
      <c r="B30" s="15" t="s">
        <v>1074</v>
      </c>
      <c r="C30" s="15" t="s">
        <v>1073</v>
      </c>
      <c r="D30" s="15" t="s">
        <v>16</v>
      </c>
      <c r="E30" s="15" t="s">
        <v>17</v>
      </c>
      <c r="F30" s="15"/>
      <c r="G30" s="15" t="s">
        <v>1070</v>
      </c>
      <c r="H30" s="15" t="str">
        <f t="shared" si="0"/>
        <v>Not Running</v>
      </c>
      <c r="I30" s="15" t="s">
        <v>11</v>
      </c>
      <c r="J30" s="15"/>
      <c r="K30" s="15"/>
      <c r="L30" s="15" t="s">
        <v>14</v>
      </c>
    </row>
    <row r="31" spans="1:12" x14ac:dyDescent="0.3">
      <c r="A31" s="15" t="s">
        <v>1075</v>
      </c>
      <c r="B31" s="15" t="s">
        <v>1076</v>
      </c>
      <c r="C31" s="15" t="s">
        <v>1075</v>
      </c>
      <c r="D31" s="15" t="s">
        <v>16</v>
      </c>
      <c r="E31" s="15" t="s">
        <v>17</v>
      </c>
      <c r="F31" s="15"/>
      <c r="G31" s="15" t="s">
        <v>1070</v>
      </c>
      <c r="H31" s="15" t="str">
        <f t="shared" si="0"/>
        <v>Not Running</v>
      </c>
      <c r="I31" s="15" t="s">
        <v>11</v>
      </c>
      <c r="J31" s="15"/>
      <c r="K31" s="15"/>
      <c r="L31" s="15" t="s">
        <v>14</v>
      </c>
    </row>
    <row r="32" spans="1:12" x14ac:dyDescent="0.3">
      <c r="A32" s="15" t="s">
        <v>1077</v>
      </c>
      <c r="B32" s="15" t="s">
        <v>1078</v>
      </c>
      <c r="C32" s="15" t="s">
        <v>1077</v>
      </c>
      <c r="D32" s="15" t="s">
        <v>16</v>
      </c>
      <c r="E32" s="15" t="s">
        <v>17</v>
      </c>
      <c r="F32" s="15"/>
      <c r="G32" s="15" t="s">
        <v>1070</v>
      </c>
      <c r="H32" s="15" t="str">
        <f t="shared" si="0"/>
        <v>Not Running</v>
      </c>
      <c r="I32" s="15" t="s">
        <v>11</v>
      </c>
      <c r="J32" s="15"/>
      <c r="K32" s="15"/>
      <c r="L32" s="15" t="s">
        <v>14</v>
      </c>
    </row>
  </sheetData>
  <conditionalFormatting sqref="A1:A2">
    <cfRule type="duplicateValues" dxfId="111" priority="23"/>
  </conditionalFormatting>
  <conditionalFormatting sqref="A6">
    <cfRule type="duplicateValues" dxfId="110" priority="22" stopIfTrue="1"/>
  </conditionalFormatting>
  <conditionalFormatting sqref="C6">
    <cfRule type="duplicateValues" dxfId="109" priority="21" stopIfTrue="1"/>
  </conditionalFormatting>
  <conditionalFormatting sqref="A8:A10">
    <cfRule type="duplicateValues" dxfId="108" priority="20" stopIfTrue="1"/>
  </conditionalFormatting>
  <conditionalFormatting sqref="C8:C10">
    <cfRule type="duplicateValues" dxfId="107" priority="19" stopIfTrue="1"/>
  </conditionalFormatting>
  <conditionalFormatting sqref="A11:A12">
    <cfRule type="duplicateValues" dxfId="106" priority="18" stopIfTrue="1"/>
  </conditionalFormatting>
  <conditionalFormatting sqref="C11:C12">
    <cfRule type="duplicateValues" dxfId="105" priority="17" stopIfTrue="1"/>
  </conditionalFormatting>
  <conditionalFormatting sqref="A7">
    <cfRule type="duplicateValues" dxfId="104" priority="16" stopIfTrue="1"/>
  </conditionalFormatting>
  <conditionalFormatting sqref="C7">
    <cfRule type="duplicateValues" dxfId="103" priority="15" stopIfTrue="1"/>
  </conditionalFormatting>
  <conditionalFormatting sqref="A3:A5">
    <cfRule type="duplicateValues" dxfId="102" priority="14" stopIfTrue="1"/>
  </conditionalFormatting>
  <conditionalFormatting sqref="C3:C5">
    <cfRule type="duplicateValues" dxfId="101" priority="13" stopIfTrue="1"/>
  </conditionalFormatting>
  <conditionalFormatting sqref="A13:A20">
    <cfRule type="duplicateValues" dxfId="100" priority="12" stopIfTrue="1"/>
  </conditionalFormatting>
  <conditionalFormatting sqref="C13:C20">
    <cfRule type="duplicateValues" dxfId="99" priority="11" stopIfTrue="1"/>
  </conditionalFormatting>
  <conditionalFormatting sqref="A21:A32">
    <cfRule type="duplicateValues" dxfId="98" priority="2" stopIfTrue="1"/>
  </conditionalFormatting>
  <conditionalFormatting sqref="C21:C32">
    <cfRule type="duplicateValues" dxfId="97" priority="1" stopIfTrue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16" sqref="B16"/>
    </sheetView>
  </sheetViews>
  <sheetFormatPr defaultColWidth="8.77734375" defaultRowHeight="14.4" x14ac:dyDescent="0.3"/>
  <cols>
    <col min="1" max="1" width="29.5546875" style="20" bestFit="1" customWidth="1" collapsed="1"/>
    <col min="2" max="2" width="46.5546875" style="20" bestFit="1" customWidth="1" collapsed="1"/>
    <col min="3" max="3" width="29.5546875" style="20" bestFit="1" customWidth="1" collapsed="1"/>
    <col min="4" max="7" width="8.77734375" style="20" collapsed="1"/>
    <col min="8" max="8" width="18.44140625" style="20" bestFit="1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x14ac:dyDescent="0.3">
      <c r="A3" s="15" t="s">
        <v>364</v>
      </c>
      <c r="B3" s="17" t="s">
        <v>842</v>
      </c>
      <c r="C3" s="15" t="s">
        <v>364</v>
      </c>
      <c r="D3" s="17" t="s">
        <v>16</v>
      </c>
      <c r="E3" s="17" t="s">
        <v>17</v>
      </c>
      <c r="F3" s="15"/>
      <c r="G3" s="17" t="s">
        <v>418</v>
      </c>
      <c r="H3" s="17" t="str">
        <f t="shared" ref="H3:H13" si="0">IF((D3="Yes"),"mvp_cr_iascb_9283_overhang","Not Running")</f>
        <v>Not Running</v>
      </c>
      <c r="I3" s="9" t="s">
        <v>12</v>
      </c>
      <c r="J3" s="15"/>
      <c r="K3" s="15"/>
      <c r="L3" s="15" t="s">
        <v>14</v>
      </c>
    </row>
    <row r="4" spans="1:12" x14ac:dyDescent="0.3">
      <c r="A4" s="15" t="s">
        <v>860</v>
      </c>
      <c r="B4" s="17" t="s">
        <v>861</v>
      </c>
      <c r="C4" s="15" t="s">
        <v>860</v>
      </c>
      <c r="D4" s="17" t="s">
        <v>16</v>
      </c>
      <c r="E4" s="17" t="s">
        <v>17</v>
      </c>
      <c r="F4" s="15"/>
      <c r="G4" s="17" t="s">
        <v>862</v>
      </c>
      <c r="H4" s="17" t="str">
        <f t="shared" si="0"/>
        <v>Not Running</v>
      </c>
      <c r="I4" s="9" t="s">
        <v>12</v>
      </c>
      <c r="L4" s="20" t="s">
        <v>14</v>
      </c>
    </row>
    <row r="5" spans="1:12" x14ac:dyDescent="0.3">
      <c r="A5" s="15" t="s">
        <v>857</v>
      </c>
      <c r="B5" s="17" t="s">
        <v>858</v>
      </c>
      <c r="C5" s="15" t="s">
        <v>857</v>
      </c>
      <c r="D5" s="17" t="s">
        <v>15</v>
      </c>
      <c r="E5" s="17" t="s">
        <v>17</v>
      </c>
      <c r="F5" s="15"/>
      <c r="G5" s="17" t="s">
        <v>859</v>
      </c>
      <c r="H5" s="17" t="str">
        <f t="shared" si="0"/>
        <v>mvp_cr_iascb_9283_overhang</v>
      </c>
      <c r="I5" s="9" t="s">
        <v>12</v>
      </c>
      <c r="L5" s="20" t="s">
        <v>14</v>
      </c>
    </row>
    <row r="6" spans="1:12" x14ac:dyDescent="0.3">
      <c r="A6" s="15" t="s">
        <v>863</v>
      </c>
      <c r="B6" s="17" t="s">
        <v>864</v>
      </c>
      <c r="C6" s="15" t="s">
        <v>863</v>
      </c>
      <c r="D6" s="17" t="s">
        <v>16</v>
      </c>
      <c r="E6" s="17" t="s">
        <v>17</v>
      </c>
      <c r="F6" s="15"/>
      <c r="G6" s="17" t="s">
        <v>865</v>
      </c>
      <c r="H6" s="17" t="str">
        <f t="shared" si="0"/>
        <v>Not Running</v>
      </c>
      <c r="I6" s="9" t="s">
        <v>12</v>
      </c>
      <c r="L6" s="20" t="s">
        <v>14</v>
      </c>
    </row>
    <row r="7" spans="1:12" x14ac:dyDescent="0.3">
      <c r="A7" s="15" t="s">
        <v>366</v>
      </c>
      <c r="B7" s="17" t="s">
        <v>843</v>
      </c>
      <c r="C7" s="15" t="s">
        <v>366</v>
      </c>
      <c r="D7" s="17" t="s">
        <v>16</v>
      </c>
      <c r="E7" s="17" t="s">
        <v>17</v>
      </c>
      <c r="F7" s="15"/>
      <c r="G7" s="17" t="s">
        <v>851</v>
      </c>
      <c r="H7" s="17" t="str">
        <f t="shared" si="0"/>
        <v>Not Running</v>
      </c>
      <c r="I7" s="9" t="s">
        <v>12</v>
      </c>
      <c r="L7" s="20" t="s">
        <v>14</v>
      </c>
    </row>
    <row r="8" spans="1:12" x14ac:dyDescent="0.3">
      <c r="A8" s="15" t="s">
        <v>362</v>
      </c>
      <c r="B8" s="17" t="s">
        <v>844</v>
      </c>
      <c r="C8" s="15" t="s">
        <v>362</v>
      </c>
      <c r="D8" s="17" t="s">
        <v>16</v>
      </c>
      <c r="E8" s="17" t="s">
        <v>17</v>
      </c>
      <c r="F8" s="15"/>
      <c r="G8" s="17" t="s">
        <v>852</v>
      </c>
      <c r="H8" s="17" t="str">
        <f t="shared" si="0"/>
        <v>Not Running</v>
      </c>
      <c r="I8" s="9" t="s">
        <v>12</v>
      </c>
      <c r="L8" s="20" t="s">
        <v>14</v>
      </c>
    </row>
    <row r="9" spans="1:12" x14ac:dyDescent="0.3">
      <c r="A9" s="15" t="s">
        <v>368</v>
      </c>
      <c r="B9" s="17" t="s">
        <v>845</v>
      </c>
      <c r="C9" s="15" t="s">
        <v>368</v>
      </c>
      <c r="D9" s="17" t="s">
        <v>16</v>
      </c>
      <c r="E9" s="17" t="s">
        <v>17</v>
      </c>
      <c r="F9" s="15"/>
      <c r="G9" s="17" t="s">
        <v>853</v>
      </c>
      <c r="H9" s="17" t="str">
        <f t="shared" si="0"/>
        <v>Not Running</v>
      </c>
      <c r="I9" s="9" t="s">
        <v>12</v>
      </c>
      <c r="L9" s="20" t="s">
        <v>14</v>
      </c>
    </row>
    <row r="10" spans="1:12" x14ac:dyDescent="0.3">
      <c r="A10" s="15" t="s">
        <v>370</v>
      </c>
      <c r="B10" s="17" t="s">
        <v>854</v>
      </c>
      <c r="C10" s="15" t="s">
        <v>370</v>
      </c>
      <c r="D10" s="17" t="s">
        <v>16</v>
      </c>
      <c r="E10" s="17" t="s">
        <v>17</v>
      </c>
      <c r="F10" s="15"/>
      <c r="G10" s="17" t="s">
        <v>855</v>
      </c>
      <c r="H10" s="17" t="str">
        <f t="shared" si="0"/>
        <v>Not Running</v>
      </c>
      <c r="I10" s="9" t="s">
        <v>12</v>
      </c>
      <c r="L10" s="20" t="s">
        <v>14</v>
      </c>
    </row>
    <row r="11" spans="1:12" x14ac:dyDescent="0.3">
      <c r="A11" s="15" t="s">
        <v>388</v>
      </c>
      <c r="B11" s="17" t="s">
        <v>856</v>
      </c>
      <c r="C11" s="15" t="s">
        <v>388</v>
      </c>
      <c r="D11" s="17" t="s">
        <v>16</v>
      </c>
      <c r="E11" s="17" t="s">
        <v>17</v>
      </c>
      <c r="F11" s="15"/>
      <c r="G11" s="17" t="s">
        <v>423</v>
      </c>
      <c r="H11" s="17" t="str">
        <f t="shared" si="0"/>
        <v>Not Running</v>
      </c>
      <c r="I11" s="9" t="s">
        <v>12</v>
      </c>
      <c r="L11" s="20" t="s">
        <v>14</v>
      </c>
    </row>
    <row r="12" spans="1:12" x14ac:dyDescent="0.3">
      <c r="A12" s="15" t="s">
        <v>378</v>
      </c>
      <c r="B12" s="17" t="s">
        <v>866</v>
      </c>
      <c r="C12" s="15" t="s">
        <v>378</v>
      </c>
      <c r="D12" s="17" t="s">
        <v>16</v>
      </c>
      <c r="E12" s="17" t="s">
        <v>17</v>
      </c>
      <c r="F12" s="15"/>
      <c r="G12" s="17" t="s">
        <v>867</v>
      </c>
      <c r="H12" s="17" t="str">
        <f t="shared" si="0"/>
        <v>Not Running</v>
      </c>
      <c r="I12" s="9" t="s">
        <v>12</v>
      </c>
      <c r="L12" s="20" t="s">
        <v>14</v>
      </c>
    </row>
    <row r="13" spans="1:12" x14ac:dyDescent="0.3">
      <c r="A13" s="15" t="s">
        <v>868</v>
      </c>
      <c r="B13" s="17" t="s">
        <v>869</v>
      </c>
      <c r="C13" s="15" t="s">
        <v>868</v>
      </c>
      <c r="D13" s="17" t="s">
        <v>16</v>
      </c>
      <c r="E13" s="17" t="s">
        <v>17</v>
      </c>
      <c r="F13" s="15"/>
      <c r="G13" s="17" t="s">
        <v>870</v>
      </c>
      <c r="H13" s="17" t="str">
        <f t="shared" si="0"/>
        <v>Not Running</v>
      </c>
      <c r="I13" s="9" t="s">
        <v>12</v>
      </c>
      <c r="L13" s="20" t="s">
        <v>14</v>
      </c>
    </row>
    <row r="14" spans="1:12" x14ac:dyDescent="0.3">
      <c r="A14" s="15"/>
      <c r="B14" s="17"/>
      <c r="C14" s="15"/>
      <c r="D14" s="17"/>
      <c r="E14" s="17"/>
      <c r="F14" s="15"/>
      <c r="G14" s="17"/>
      <c r="H14" s="17"/>
      <c r="I14" s="9"/>
    </row>
    <row r="15" spans="1:12" x14ac:dyDescent="0.3">
      <c r="A15" s="15"/>
      <c r="B15" s="17"/>
      <c r="C15" s="15"/>
      <c r="D15" s="17"/>
      <c r="E15" s="17"/>
      <c r="F15" s="15"/>
      <c r="G15" s="17"/>
      <c r="H15" s="17"/>
      <c r="I15" s="9"/>
    </row>
    <row r="16" spans="1:12" x14ac:dyDescent="0.3">
      <c r="A16" s="15"/>
      <c r="B16" s="17"/>
      <c r="C16" s="15"/>
      <c r="D16" s="17"/>
      <c r="E16" s="17"/>
      <c r="F16" s="15"/>
      <c r="G16" s="17"/>
      <c r="H16" s="17"/>
      <c r="I16" s="9"/>
    </row>
    <row r="17" spans="1:9" x14ac:dyDescent="0.3">
      <c r="A17" s="15"/>
      <c r="B17" s="17"/>
      <c r="C17" s="15"/>
      <c r="D17" s="17"/>
      <c r="E17" s="17"/>
      <c r="F17" s="15"/>
      <c r="G17" s="17"/>
      <c r="H17" s="17"/>
      <c r="I17" s="9"/>
    </row>
  </sheetData>
  <conditionalFormatting sqref="A1:A2">
    <cfRule type="duplicateValues" dxfId="96" priority="28"/>
  </conditionalFormatting>
  <conditionalFormatting sqref="A14:A15">
    <cfRule type="duplicateValues" dxfId="95" priority="20" stopIfTrue="1"/>
  </conditionalFormatting>
  <conditionalFormatting sqref="C14:C15">
    <cfRule type="duplicateValues" dxfId="94" priority="19" stopIfTrue="1"/>
  </conditionalFormatting>
  <conditionalFormatting sqref="A16:A17">
    <cfRule type="duplicateValues" dxfId="93" priority="21" stopIfTrue="1"/>
  </conditionalFormatting>
  <conditionalFormatting sqref="C16:C17">
    <cfRule type="duplicateValues" dxfId="92" priority="22" stopIfTrue="1"/>
  </conditionalFormatting>
  <conditionalFormatting sqref="A3">
    <cfRule type="duplicateValues" dxfId="91" priority="29" stopIfTrue="1"/>
  </conditionalFormatting>
  <conditionalFormatting sqref="C3">
    <cfRule type="duplicateValues" dxfId="90" priority="30" stopIfTrue="1"/>
  </conditionalFormatting>
  <conditionalFormatting sqref="A4:A12">
    <cfRule type="duplicateValues" dxfId="89" priority="6" stopIfTrue="1"/>
  </conditionalFormatting>
  <conditionalFormatting sqref="C4:C12">
    <cfRule type="duplicateValues" dxfId="88" priority="5" stopIfTrue="1"/>
  </conditionalFormatting>
  <conditionalFormatting sqref="A13">
    <cfRule type="duplicateValues" dxfId="87" priority="2" stopIfTrue="1"/>
  </conditionalFormatting>
  <conditionalFormatting sqref="C13">
    <cfRule type="duplicateValues" dxfId="86" priority="1" stopIfTrue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12" sqref="G12"/>
    </sheetView>
  </sheetViews>
  <sheetFormatPr defaultColWidth="8.77734375" defaultRowHeight="14.4" x14ac:dyDescent="0.3"/>
  <cols>
    <col min="1" max="1" width="23.5546875" style="20" customWidth="1" collapsed="1"/>
    <col min="2" max="16384" width="8.77734375" style="20" collapsed="1"/>
  </cols>
  <sheetData>
    <row r="1" spans="1:12" s="113" customFormat="1" x14ac:dyDescent="0.3">
      <c r="A1" s="112" t="s">
        <v>6</v>
      </c>
      <c r="B1" s="112" t="s">
        <v>13</v>
      </c>
      <c r="C1" s="112" t="s">
        <v>1</v>
      </c>
      <c r="D1" s="112" t="s">
        <v>5</v>
      </c>
      <c r="E1" s="112" t="s">
        <v>0</v>
      </c>
      <c r="F1" s="112" t="s">
        <v>2</v>
      </c>
      <c r="G1" s="112" t="s">
        <v>3</v>
      </c>
      <c r="H1" s="112" t="s">
        <v>4</v>
      </c>
      <c r="I1" s="112" t="s">
        <v>8</v>
      </c>
      <c r="J1" s="112" t="s">
        <v>7</v>
      </c>
      <c r="K1" s="112" t="s">
        <v>9</v>
      </c>
      <c r="L1" s="112" t="s">
        <v>10</v>
      </c>
    </row>
    <row r="2" spans="1:12" s="113" customFormat="1" x14ac:dyDescent="0.3">
      <c r="A2" s="16" t="s">
        <v>18</v>
      </c>
      <c r="B2" s="16" t="s">
        <v>19</v>
      </c>
      <c r="C2" s="16" t="s">
        <v>20</v>
      </c>
      <c r="D2" s="16" t="s">
        <v>16</v>
      </c>
      <c r="E2" s="16" t="s">
        <v>17</v>
      </c>
      <c r="F2" s="16"/>
      <c r="G2" s="16" t="s">
        <v>21</v>
      </c>
      <c r="H2" s="16" t="s">
        <v>22</v>
      </c>
      <c r="I2" s="16" t="s">
        <v>11</v>
      </c>
      <c r="J2" s="16"/>
      <c r="K2" s="16"/>
      <c r="L2" s="16" t="s">
        <v>14</v>
      </c>
    </row>
    <row r="3" spans="1:12" s="113" customFormat="1" x14ac:dyDescent="0.3">
      <c r="A3" s="16" t="s">
        <v>366</v>
      </c>
      <c r="B3" s="16" t="s">
        <v>848</v>
      </c>
      <c r="C3" s="16" t="s">
        <v>366</v>
      </c>
      <c r="D3" s="16" t="s">
        <v>15</v>
      </c>
      <c r="E3" s="16" t="s">
        <v>17</v>
      </c>
      <c r="F3" s="16"/>
      <c r="G3" s="16" t="s">
        <v>871</v>
      </c>
      <c r="H3" s="16" t="str">
        <f>IF((D3="Yes"),"mvp_cr_iascb_9283_contour","Not Running")</f>
        <v>mvp_cr_iascb_9283_contour</v>
      </c>
      <c r="I3" s="9" t="s">
        <v>12</v>
      </c>
      <c r="J3" s="16"/>
      <c r="K3" s="16"/>
      <c r="L3" s="16" t="s">
        <v>14</v>
      </c>
    </row>
    <row r="4" spans="1:12" s="113" customFormat="1" x14ac:dyDescent="0.3">
      <c r="A4" s="16" t="s">
        <v>849</v>
      </c>
      <c r="B4" s="16" t="s">
        <v>872</v>
      </c>
      <c r="C4" s="16" t="s">
        <v>849</v>
      </c>
      <c r="D4" s="16" t="s">
        <v>16</v>
      </c>
      <c r="E4" s="16" t="s">
        <v>17</v>
      </c>
      <c r="F4" s="16"/>
      <c r="G4" s="16" t="s">
        <v>850</v>
      </c>
      <c r="H4" s="16" t="str">
        <f>IF((D4="Yes"),"mvp_cr_iascb_9283_contour","Not Running")</f>
        <v>Not Running</v>
      </c>
      <c r="I4" s="18" t="s">
        <v>11</v>
      </c>
      <c r="J4" s="16"/>
      <c r="K4" s="16"/>
      <c r="L4" s="16" t="s">
        <v>14</v>
      </c>
    </row>
    <row r="5" spans="1:12" s="113" customFormat="1" x14ac:dyDescent="0.3">
      <c r="A5" s="16" t="s">
        <v>370</v>
      </c>
      <c r="B5" s="16" t="s">
        <v>873</v>
      </c>
      <c r="C5" s="16" t="s">
        <v>370</v>
      </c>
      <c r="D5" s="16" t="s">
        <v>16</v>
      </c>
      <c r="E5" s="16" t="s">
        <v>17</v>
      </c>
      <c r="F5" s="16"/>
      <c r="G5" s="16" t="s">
        <v>418</v>
      </c>
      <c r="H5" s="16" t="str">
        <f>IF((D5="Yes"),"mvp_cr_iascb_9283_contour","Not Running")</f>
        <v>Not Running</v>
      </c>
      <c r="I5" s="9" t="s">
        <v>12</v>
      </c>
      <c r="J5" s="16"/>
      <c r="K5" s="16"/>
      <c r="L5" s="16" t="s">
        <v>14</v>
      </c>
    </row>
    <row r="6" spans="1:12" s="113" customFormat="1" x14ac:dyDescent="0.3">
      <c r="A6" s="16" t="s">
        <v>364</v>
      </c>
      <c r="B6" s="16" t="s">
        <v>846</v>
      </c>
      <c r="C6" s="16" t="s">
        <v>364</v>
      </c>
      <c r="D6" s="16" t="s">
        <v>16</v>
      </c>
      <c r="E6" s="16" t="s">
        <v>17</v>
      </c>
      <c r="F6" s="16"/>
      <c r="G6" s="16" t="s">
        <v>425</v>
      </c>
      <c r="H6" s="16" t="str">
        <f>IF((D6="Yes"),"mvp_cr_iascb_9283_contour","Not Running")</f>
        <v>Not Running</v>
      </c>
      <c r="I6" s="9" t="s">
        <v>12</v>
      </c>
      <c r="J6" s="16"/>
      <c r="K6" s="16"/>
      <c r="L6" s="16" t="s">
        <v>14</v>
      </c>
    </row>
    <row r="7" spans="1:12" s="113" customFormat="1" x14ac:dyDescent="0.3">
      <c r="A7" s="16" t="s">
        <v>362</v>
      </c>
      <c r="B7" s="16" t="s">
        <v>847</v>
      </c>
      <c r="C7" s="16" t="s">
        <v>362</v>
      </c>
      <c r="D7" s="16" t="s">
        <v>16</v>
      </c>
      <c r="E7" s="16" t="s">
        <v>17</v>
      </c>
      <c r="F7" s="16"/>
      <c r="G7" s="16" t="s">
        <v>874</v>
      </c>
      <c r="H7" s="16" t="str">
        <f>IF((D7="Yes"),"mvp_cr_iascb_9283_contour","Not Running")</f>
        <v>Not Running</v>
      </c>
      <c r="I7" s="114" t="s">
        <v>11</v>
      </c>
      <c r="J7" s="16"/>
      <c r="K7" s="16"/>
      <c r="L7" s="16" t="s">
        <v>14</v>
      </c>
    </row>
  </sheetData>
  <conditionalFormatting sqref="A1:A2">
    <cfRule type="duplicateValues" dxfId="85" priority="11"/>
  </conditionalFormatting>
  <conditionalFormatting sqref="A3">
    <cfRule type="duplicateValues" dxfId="84" priority="10" stopIfTrue="1"/>
  </conditionalFormatting>
  <conditionalFormatting sqref="C3">
    <cfRule type="duplicateValues" dxfId="83" priority="9" stopIfTrue="1"/>
  </conditionalFormatting>
  <conditionalFormatting sqref="A4">
    <cfRule type="duplicateValues" dxfId="82" priority="8" stopIfTrue="1"/>
  </conditionalFormatting>
  <conditionalFormatting sqref="C4">
    <cfRule type="duplicateValues" dxfId="81" priority="7" stopIfTrue="1"/>
  </conditionalFormatting>
  <conditionalFormatting sqref="A5">
    <cfRule type="duplicateValues" dxfId="80" priority="6" stopIfTrue="1"/>
  </conditionalFormatting>
  <conditionalFormatting sqref="C5">
    <cfRule type="duplicateValues" dxfId="79" priority="5" stopIfTrue="1"/>
  </conditionalFormatting>
  <conditionalFormatting sqref="A6">
    <cfRule type="duplicateValues" dxfId="78" priority="4" stopIfTrue="1"/>
  </conditionalFormatting>
  <conditionalFormatting sqref="C6">
    <cfRule type="duplicateValues" dxfId="77" priority="3" stopIfTrue="1"/>
  </conditionalFormatting>
  <conditionalFormatting sqref="A7">
    <cfRule type="duplicateValues" dxfId="76" priority="2" stopIfTrue="1"/>
  </conditionalFormatting>
  <conditionalFormatting sqref="C7">
    <cfRule type="duplicateValues" dxfId="75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18" sqref="D18"/>
    </sheetView>
  </sheetViews>
  <sheetFormatPr defaultColWidth="8.77734375" defaultRowHeight="14.4" x14ac:dyDescent="0.3"/>
  <cols>
    <col min="1" max="1" width="8.77734375" style="20" collapsed="1"/>
    <col min="2" max="2" width="21.88671875" style="20" bestFit="1" customWidth="1" collapsed="1"/>
    <col min="3" max="3" width="9.77734375" style="20" bestFit="1" customWidth="1" collapsed="1"/>
    <col min="4" max="4" width="9.5546875" style="20" bestFit="1" customWidth="1" collapsed="1"/>
    <col min="5" max="5" width="7.77734375" style="20" bestFit="1" customWidth="1" collapsed="1"/>
    <col min="6" max="6" width="8.77734375" style="20" collapsed="1"/>
    <col min="7" max="7" width="32.44140625" style="20" bestFit="1" customWidth="1" collapsed="1"/>
    <col min="8" max="8" width="13.5546875" style="20" bestFit="1" customWidth="1" collapsed="1"/>
    <col min="9" max="9" width="14.5546875" style="20" bestFit="1" customWidth="1" collapsed="1"/>
    <col min="10" max="10" width="8.77734375" style="20" collapsed="1"/>
    <col min="11" max="11" width="9.77734375" style="20" bestFit="1" customWidth="1" collapsed="1"/>
    <col min="12" max="12" width="37.5546875" style="20" bestFit="1" customWidth="1" collapsed="1"/>
    <col min="13" max="16384" width="8.77734375" style="20" collapsed="1"/>
  </cols>
  <sheetData>
    <row r="1" spans="1:12" x14ac:dyDescent="0.3">
      <c r="A1" s="19" t="s">
        <v>6</v>
      </c>
      <c r="B1" s="19" t="s">
        <v>13</v>
      </c>
      <c r="C1" s="19" t="s">
        <v>1</v>
      </c>
      <c r="D1" s="19" t="s">
        <v>5</v>
      </c>
      <c r="E1" s="19" t="s">
        <v>0</v>
      </c>
      <c r="F1" s="19" t="s">
        <v>2</v>
      </c>
      <c r="G1" s="19" t="s">
        <v>3</v>
      </c>
      <c r="H1" s="19" t="s">
        <v>4</v>
      </c>
      <c r="I1" s="3" t="s">
        <v>8</v>
      </c>
      <c r="J1" s="19" t="s">
        <v>7</v>
      </c>
      <c r="K1" s="19" t="s">
        <v>9</v>
      </c>
      <c r="L1" s="4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18" t="s">
        <v>11</v>
      </c>
      <c r="J2" s="15"/>
      <c r="K2" s="15"/>
      <c r="L2" s="15" t="s">
        <v>14</v>
      </c>
    </row>
    <row r="3" spans="1:12" x14ac:dyDescent="0.3">
      <c r="A3" s="17" t="s">
        <v>71</v>
      </c>
      <c r="B3" s="16" t="s">
        <v>72</v>
      </c>
      <c r="C3" s="17" t="s">
        <v>71</v>
      </c>
      <c r="D3" s="17" t="s">
        <v>16</v>
      </c>
      <c r="E3" s="17" t="s">
        <v>17</v>
      </c>
      <c r="F3" s="15"/>
      <c r="G3" s="17" t="s">
        <v>73</v>
      </c>
      <c r="H3" s="15" t="str">
        <f t="shared" ref="H3:H14" si="0">IF((D3="Yes"),"importmanifest","Not Running")</f>
        <v>Not Running</v>
      </c>
      <c r="I3" s="9" t="s">
        <v>12</v>
      </c>
      <c r="J3" s="15"/>
      <c r="K3" s="15"/>
      <c r="L3" s="15" t="s">
        <v>14</v>
      </c>
    </row>
    <row r="4" spans="1:12" x14ac:dyDescent="0.3">
      <c r="A4" s="17" t="s">
        <v>74</v>
      </c>
      <c r="B4" s="16" t="s">
        <v>75</v>
      </c>
      <c r="C4" s="17" t="s">
        <v>74</v>
      </c>
      <c r="D4" s="17" t="s">
        <v>16</v>
      </c>
      <c r="E4" s="17" t="s">
        <v>17</v>
      </c>
      <c r="F4" s="15"/>
      <c r="G4" s="17" t="s">
        <v>73</v>
      </c>
      <c r="H4" s="15" t="str">
        <f t="shared" si="0"/>
        <v>Not Running</v>
      </c>
      <c r="I4" s="9" t="s">
        <v>12</v>
      </c>
      <c r="J4" s="15"/>
      <c r="K4" s="15"/>
      <c r="L4" s="15" t="s">
        <v>14</v>
      </c>
    </row>
    <row r="5" spans="1:12" x14ac:dyDescent="0.3">
      <c r="A5" s="17" t="s">
        <v>76</v>
      </c>
      <c r="B5" s="16" t="s">
        <v>77</v>
      </c>
      <c r="C5" s="17" t="s">
        <v>76</v>
      </c>
      <c r="D5" s="17" t="s">
        <v>16</v>
      </c>
      <c r="E5" s="17" t="s">
        <v>17</v>
      </c>
      <c r="F5" s="15"/>
      <c r="G5" s="17" t="s">
        <v>73</v>
      </c>
      <c r="H5" s="15" t="str">
        <f t="shared" si="0"/>
        <v>Not Running</v>
      </c>
      <c r="I5" s="9" t="s">
        <v>12</v>
      </c>
      <c r="J5" s="15"/>
      <c r="K5" s="15"/>
      <c r="L5" s="15" t="s">
        <v>14</v>
      </c>
    </row>
    <row r="6" spans="1:12" x14ac:dyDescent="0.3">
      <c r="A6" s="17" t="s">
        <v>78</v>
      </c>
      <c r="B6" s="16" t="s">
        <v>79</v>
      </c>
      <c r="C6" s="17" t="s">
        <v>78</v>
      </c>
      <c r="D6" s="17" t="s">
        <v>16</v>
      </c>
      <c r="E6" s="17" t="s">
        <v>17</v>
      </c>
      <c r="F6" s="15"/>
      <c r="G6" s="17" t="s">
        <v>73</v>
      </c>
      <c r="H6" s="15" t="str">
        <f t="shared" si="0"/>
        <v>Not Running</v>
      </c>
      <c r="I6" s="9" t="s">
        <v>12</v>
      </c>
      <c r="J6" s="15"/>
      <c r="K6" s="15"/>
      <c r="L6" s="15" t="s">
        <v>14</v>
      </c>
    </row>
    <row r="7" spans="1:12" x14ac:dyDescent="0.3">
      <c r="A7" s="17" t="s">
        <v>80</v>
      </c>
      <c r="B7" s="16" t="s">
        <v>81</v>
      </c>
      <c r="C7" s="17" t="s">
        <v>80</v>
      </c>
      <c r="D7" s="17" t="s">
        <v>16</v>
      </c>
      <c r="E7" s="17" t="s">
        <v>17</v>
      </c>
      <c r="F7" s="15"/>
      <c r="G7" s="17" t="s">
        <v>73</v>
      </c>
      <c r="H7" s="15" t="str">
        <f t="shared" si="0"/>
        <v>Not Running</v>
      </c>
      <c r="I7" s="9" t="s">
        <v>12</v>
      </c>
      <c r="J7" s="15"/>
      <c r="K7" s="15"/>
      <c r="L7" s="15" t="s">
        <v>14</v>
      </c>
    </row>
    <row r="8" spans="1:12" x14ac:dyDescent="0.3">
      <c r="A8" s="17" t="s">
        <v>82</v>
      </c>
      <c r="B8" s="16" t="s">
        <v>83</v>
      </c>
      <c r="C8" s="17" t="s">
        <v>82</v>
      </c>
      <c r="D8" s="17" t="s">
        <v>16</v>
      </c>
      <c r="E8" s="17" t="s">
        <v>17</v>
      </c>
      <c r="F8" s="15"/>
      <c r="G8" s="17" t="s">
        <v>73</v>
      </c>
      <c r="H8" s="15" t="str">
        <f t="shared" si="0"/>
        <v>Not Running</v>
      </c>
      <c r="I8" s="9" t="s">
        <v>12</v>
      </c>
      <c r="J8" s="15"/>
      <c r="K8" s="15"/>
      <c r="L8" s="15" t="s">
        <v>14</v>
      </c>
    </row>
    <row r="9" spans="1:12" x14ac:dyDescent="0.3">
      <c r="A9" s="17" t="s">
        <v>84</v>
      </c>
      <c r="B9" s="16" t="s">
        <v>85</v>
      </c>
      <c r="C9" s="17" t="s">
        <v>84</v>
      </c>
      <c r="D9" s="17" t="s">
        <v>16</v>
      </c>
      <c r="E9" s="17" t="s">
        <v>17</v>
      </c>
      <c r="F9" s="15"/>
      <c r="G9" s="17" t="s">
        <v>73</v>
      </c>
      <c r="H9" s="15" t="str">
        <f t="shared" si="0"/>
        <v>Not Running</v>
      </c>
      <c r="I9" s="9" t="s">
        <v>12</v>
      </c>
      <c r="J9" s="15"/>
      <c r="K9" s="15"/>
      <c r="L9" s="15" t="s">
        <v>14</v>
      </c>
    </row>
    <row r="10" spans="1:12" x14ac:dyDescent="0.3">
      <c r="A10" s="17" t="s">
        <v>86</v>
      </c>
      <c r="B10" s="16" t="s">
        <v>87</v>
      </c>
      <c r="C10" s="17" t="s">
        <v>86</v>
      </c>
      <c r="D10" s="17" t="s">
        <v>16</v>
      </c>
      <c r="E10" s="17" t="s">
        <v>17</v>
      </c>
      <c r="F10" s="15"/>
      <c r="G10" s="17" t="s">
        <v>73</v>
      </c>
      <c r="H10" s="15" t="str">
        <f t="shared" si="0"/>
        <v>Not Running</v>
      </c>
      <c r="I10" s="9" t="s">
        <v>12</v>
      </c>
      <c r="J10" s="15"/>
      <c r="K10" s="15"/>
      <c r="L10" s="15" t="s">
        <v>14</v>
      </c>
    </row>
    <row r="11" spans="1:12" x14ac:dyDescent="0.3">
      <c r="A11" s="17" t="s">
        <v>88</v>
      </c>
      <c r="B11" s="16" t="s">
        <v>89</v>
      </c>
      <c r="C11" s="17" t="s">
        <v>88</v>
      </c>
      <c r="D11" s="17" t="s">
        <v>16</v>
      </c>
      <c r="E11" s="17" t="s">
        <v>17</v>
      </c>
      <c r="F11" s="15"/>
      <c r="G11" s="17" t="s">
        <v>73</v>
      </c>
      <c r="H11" s="15" t="str">
        <f t="shared" si="0"/>
        <v>Not Running</v>
      </c>
      <c r="I11" s="9" t="s">
        <v>12</v>
      </c>
      <c r="J11" s="15"/>
      <c r="K11" s="15"/>
      <c r="L11" s="15" t="s">
        <v>14</v>
      </c>
    </row>
    <row r="12" spans="1:12" x14ac:dyDescent="0.3">
      <c r="A12" s="17" t="s">
        <v>90</v>
      </c>
      <c r="B12" s="16" t="s">
        <v>91</v>
      </c>
      <c r="C12" s="17" t="s">
        <v>90</v>
      </c>
      <c r="D12" s="17" t="s">
        <v>16</v>
      </c>
      <c r="E12" s="17" t="s">
        <v>17</v>
      </c>
      <c r="F12" s="15"/>
      <c r="G12" s="17" t="s">
        <v>73</v>
      </c>
      <c r="H12" s="15" t="str">
        <f t="shared" si="0"/>
        <v>Not Running</v>
      </c>
      <c r="I12" s="9" t="s">
        <v>12</v>
      </c>
      <c r="J12" s="15"/>
      <c r="K12" s="15"/>
      <c r="L12" s="15" t="s">
        <v>14</v>
      </c>
    </row>
    <row r="13" spans="1:12" x14ac:dyDescent="0.3">
      <c r="A13" s="17" t="s">
        <v>92</v>
      </c>
      <c r="B13" s="16" t="s">
        <v>93</v>
      </c>
      <c r="C13" s="17" t="s">
        <v>92</v>
      </c>
      <c r="D13" s="17" t="s">
        <v>16</v>
      </c>
      <c r="E13" s="17" t="s">
        <v>17</v>
      </c>
      <c r="F13" s="15"/>
      <c r="G13" s="17" t="s">
        <v>73</v>
      </c>
      <c r="H13" s="15" t="str">
        <f t="shared" si="0"/>
        <v>Not Running</v>
      </c>
      <c r="I13" s="9" t="s">
        <v>12</v>
      </c>
      <c r="J13" s="15"/>
      <c r="K13" s="15"/>
      <c r="L13" s="15" t="s">
        <v>14</v>
      </c>
    </row>
    <row r="14" spans="1:12" x14ac:dyDescent="0.3">
      <c r="A14" s="17" t="s">
        <v>94</v>
      </c>
      <c r="B14" s="16" t="s">
        <v>95</v>
      </c>
      <c r="C14" s="17" t="s">
        <v>94</v>
      </c>
      <c r="D14" s="17" t="s">
        <v>15</v>
      </c>
      <c r="E14" s="17" t="s">
        <v>17</v>
      </c>
      <c r="F14" s="15"/>
      <c r="G14" s="17" t="s">
        <v>73</v>
      </c>
      <c r="H14" s="15" t="str">
        <f t="shared" si="0"/>
        <v>importmanifest</v>
      </c>
      <c r="I14" s="9" t="s">
        <v>12</v>
      </c>
      <c r="J14" s="15"/>
      <c r="K14" s="15"/>
      <c r="L14" s="15" t="s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sqref="A1:XFD3"/>
    </sheetView>
  </sheetViews>
  <sheetFormatPr defaultColWidth="8.77734375" defaultRowHeight="14.4" x14ac:dyDescent="0.3"/>
  <cols>
    <col min="1" max="1" width="29.5546875" style="20" bestFit="1" customWidth="1" collapsed="1"/>
    <col min="2" max="2" width="46.5546875" style="20" bestFit="1" customWidth="1" collapsed="1"/>
    <col min="3" max="3" width="29.5546875" style="20" bestFit="1" customWidth="1" collapsed="1"/>
    <col min="4" max="7" width="8.77734375" style="20" collapsed="1"/>
    <col min="8" max="8" width="18.44140625" style="20" bestFit="1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x14ac:dyDescent="0.3">
      <c r="A3" s="15" t="s">
        <v>875</v>
      </c>
      <c r="B3" s="17" t="s">
        <v>876</v>
      </c>
      <c r="C3" s="15" t="s">
        <v>875</v>
      </c>
      <c r="D3" s="15" t="s">
        <v>16</v>
      </c>
      <c r="E3" s="17" t="s">
        <v>17</v>
      </c>
      <c r="F3" s="15"/>
      <c r="G3" s="17" t="s">
        <v>877</v>
      </c>
      <c r="H3" s="17" t="str">
        <f t="shared" ref="H3:H11" si="0">IF((D3="Yes"),"mvp_cr_iascb_93262","Not Running")</f>
        <v>Not Running</v>
      </c>
      <c r="I3" s="115" t="s">
        <v>12</v>
      </c>
      <c r="L3" s="20" t="s">
        <v>14</v>
      </c>
    </row>
    <row r="4" spans="1:12" x14ac:dyDescent="0.3">
      <c r="A4" s="15" t="s">
        <v>885</v>
      </c>
      <c r="B4" s="17" t="s">
        <v>886</v>
      </c>
      <c r="C4" s="15" t="s">
        <v>885</v>
      </c>
      <c r="D4" s="15" t="s">
        <v>16</v>
      </c>
      <c r="E4" s="17" t="s">
        <v>17</v>
      </c>
      <c r="F4" s="15"/>
      <c r="G4" s="17" t="s">
        <v>887</v>
      </c>
      <c r="H4" s="17" t="str">
        <f t="shared" si="0"/>
        <v>Not Running</v>
      </c>
      <c r="I4" s="115" t="s">
        <v>12</v>
      </c>
      <c r="L4" s="20" t="s">
        <v>14</v>
      </c>
    </row>
    <row r="5" spans="1:12" x14ac:dyDescent="0.3">
      <c r="A5" s="15" t="s">
        <v>888</v>
      </c>
      <c r="B5" s="17" t="s">
        <v>889</v>
      </c>
      <c r="C5" s="15" t="s">
        <v>888</v>
      </c>
      <c r="D5" s="15" t="s">
        <v>16</v>
      </c>
      <c r="E5" s="17" t="s">
        <v>17</v>
      </c>
      <c r="F5" s="15"/>
      <c r="G5" s="17" t="s">
        <v>890</v>
      </c>
      <c r="H5" s="17" t="str">
        <f t="shared" si="0"/>
        <v>Not Running</v>
      </c>
      <c r="I5" s="9" t="s">
        <v>12</v>
      </c>
      <c r="L5" s="20" t="s">
        <v>14</v>
      </c>
    </row>
    <row r="6" spans="1:12" x14ac:dyDescent="0.3">
      <c r="A6" s="15" t="s">
        <v>900</v>
      </c>
      <c r="B6" s="17" t="s">
        <v>901</v>
      </c>
      <c r="C6" s="15" t="s">
        <v>900</v>
      </c>
      <c r="D6" s="15" t="s">
        <v>16</v>
      </c>
      <c r="E6" s="17" t="s">
        <v>17</v>
      </c>
      <c r="F6" s="15"/>
      <c r="G6" s="17" t="s">
        <v>902</v>
      </c>
      <c r="H6" s="17" t="str">
        <f t="shared" si="0"/>
        <v>Not Running</v>
      </c>
      <c r="I6" s="115" t="s">
        <v>12</v>
      </c>
      <c r="L6" s="20" t="s">
        <v>14</v>
      </c>
    </row>
    <row r="7" spans="1:12" x14ac:dyDescent="0.3">
      <c r="A7" s="15" t="s">
        <v>903</v>
      </c>
      <c r="B7" s="17" t="s">
        <v>904</v>
      </c>
      <c r="C7" s="15" t="s">
        <v>903</v>
      </c>
      <c r="D7" s="15" t="s">
        <v>16</v>
      </c>
      <c r="E7" s="17" t="s">
        <v>17</v>
      </c>
      <c r="F7" s="15"/>
      <c r="G7" s="17" t="s">
        <v>905</v>
      </c>
      <c r="H7" s="17" t="str">
        <f t="shared" si="0"/>
        <v>Not Running</v>
      </c>
      <c r="I7" s="115" t="s">
        <v>12</v>
      </c>
      <c r="L7" s="20" t="s">
        <v>14</v>
      </c>
    </row>
    <row r="8" spans="1:12" x14ac:dyDescent="0.3">
      <c r="A8" s="15" t="s">
        <v>909</v>
      </c>
      <c r="B8" s="17" t="s">
        <v>910</v>
      </c>
      <c r="C8" s="15" t="s">
        <v>909</v>
      </c>
      <c r="D8" s="15" t="s">
        <v>16</v>
      </c>
      <c r="E8" s="17" t="s">
        <v>17</v>
      </c>
      <c r="F8" s="15"/>
      <c r="G8" s="17" t="s">
        <v>911</v>
      </c>
      <c r="H8" s="17" t="str">
        <f t="shared" si="0"/>
        <v>Not Running</v>
      </c>
      <c r="I8" s="115" t="s">
        <v>12</v>
      </c>
      <c r="L8" s="20" t="s">
        <v>14</v>
      </c>
    </row>
    <row r="9" spans="1:12" x14ac:dyDescent="0.3">
      <c r="A9" s="15" t="s">
        <v>912</v>
      </c>
      <c r="B9" s="17" t="s">
        <v>913</v>
      </c>
      <c r="C9" s="15" t="s">
        <v>912</v>
      </c>
      <c r="D9" s="15" t="s">
        <v>15</v>
      </c>
      <c r="E9" s="17" t="s">
        <v>17</v>
      </c>
      <c r="F9" s="15"/>
      <c r="G9" s="17" t="s">
        <v>914</v>
      </c>
      <c r="H9" s="17" t="str">
        <f t="shared" si="0"/>
        <v>mvp_cr_iascb_93262</v>
      </c>
      <c r="I9" s="115" t="s">
        <v>12</v>
      </c>
      <c r="L9" s="20" t="s">
        <v>14</v>
      </c>
    </row>
    <row r="10" spans="1:12" x14ac:dyDescent="0.3">
      <c r="A10" s="15" t="s">
        <v>918</v>
      </c>
      <c r="B10" s="17" t="s">
        <v>919</v>
      </c>
      <c r="C10" s="15" t="s">
        <v>918</v>
      </c>
      <c r="D10" s="15" t="s">
        <v>15</v>
      </c>
      <c r="E10" s="17" t="s">
        <v>17</v>
      </c>
      <c r="F10" s="15"/>
      <c r="G10" s="17" t="s">
        <v>920</v>
      </c>
      <c r="H10" s="17" t="str">
        <f t="shared" si="0"/>
        <v>mvp_cr_iascb_93262</v>
      </c>
      <c r="I10" s="115" t="s">
        <v>12</v>
      </c>
      <c r="L10" s="20" t="s">
        <v>14</v>
      </c>
    </row>
    <row r="11" spans="1:12" x14ac:dyDescent="0.3">
      <c r="A11" s="15" t="s">
        <v>923</v>
      </c>
      <c r="B11" s="17" t="s">
        <v>924</v>
      </c>
      <c r="C11" s="15" t="s">
        <v>923</v>
      </c>
      <c r="D11" s="15" t="s">
        <v>15</v>
      </c>
      <c r="E11" s="17" t="s">
        <v>17</v>
      </c>
      <c r="F11" s="15"/>
      <c r="G11" s="17" t="s">
        <v>920</v>
      </c>
      <c r="H11" s="17" t="str">
        <f t="shared" si="0"/>
        <v>mvp_cr_iascb_93262</v>
      </c>
      <c r="I11" s="115" t="s">
        <v>12</v>
      </c>
      <c r="L11" s="20" t="s">
        <v>14</v>
      </c>
    </row>
    <row r="12" spans="1:12" x14ac:dyDescent="0.3">
      <c r="A12" s="15"/>
      <c r="B12" s="17"/>
      <c r="C12" s="15"/>
      <c r="D12" s="17"/>
      <c r="E12" s="17"/>
      <c r="F12" s="15"/>
      <c r="G12" s="17"/>
      <c r="H12" s="17"/>
      <c r="I12" s="9"/>
    </row>
    <row r="13" spans="1:12" x14ac:dyDescent="0.3">
      <c r="A13" s="15"/>
      <c r="B13" s="17"/>
      <c r="C13" s="15"/>
      <c r="D13" s="17"/>
      <c r="E13" s="17"/>
      <c r="F13" s="15"/>
      <c r="G13" s="17"/>
      <c r="H13" s="17"/>
      <c r="I13" s="9"/>
    </row>
    <row r="14" spans="1:12" x14ac:dyDescent="0.3">
      <c r="A14" s="15"/>
      <c r="B14" s="17"/>
      <c r="C14" s="15"/>
      <c r="D14" s="17"/>
      <c r="E14" s="17"/>
      <c r="F14" s="15"/>
      <c r="G14" s="17"/>
      <c r="H14" s="17"/>
      <c r="I14" s="9"/>
    </row>
    <row r="15" spans="1:12" x14ac:dyDescent="0.3">
      <c r="A15" s="15"/>
      <c r="B15" s="17"/>
      <c r="C15" s="15"/>
      <c r="D15" s="17"/>
      <c r="E15" s="17"/>
      <c r="F15" s="15"/>
      <c r="G15" s="17"/>
      <c r="H15" s="17"/>
      <c r="I15" s="9"/>
    </row>
    <row r="16" spans="1:12" x14ac:dyDescent="0.3">
      <c r="A16" s="15"/>
      <c r="B16" s="17"/>
      <c r="C16" s="15"/>
      <c r="D16" s="17"/>
      <c r="E16" s="17"/>
      <c r="F16" s="15"/>
      <c r="G16" s="17"/>
      <c r="H16" s="17"/>
      <c r="I16" s="9"/>
    </row>
    <row r="17" spans="1:9" x14ac:dyDescent="0.3">
      <c r="A17" s="15"/>
      <c r="B17" s="17"/>
      <c r="C17" s="15"/>
      <c r="D17" s="17"/>
      <c r="E17" s="17"/>
      <c r="F17" s="15"/>
      <c r="G17" s="17"/>
      <c r="H17" s="17"/>
      <c r="I17" s="9"/>
    </row>
  </sheetData>
  <conditionalFormatting sqref="A1:A2">
    <cfRule type="duplicateValues" dxfId="74" priority="31"/>
  </conditionalFormatting>
  <conditionalFormatting sqref="A13:A15">
    <cfRule type="duplicateValues" dxfId="73" priority="28" stopIfTrue="1"/>
  </conditionalFormatting>
  <conditionalFormatting sqref="C13:C15">
    <cfRule type="duplicateValues" dxfId="72" priority="27" stopIfTrue="1"/>
  </conditionalFormatting>
  <conditionalFormatting sqref="A16:A17">
    <cfRule type="duplicateValues" dxfId="71" priority="29" stopIfTrue="1"/>
  </conditionalFormatting>
  <conditionalFormatting sqref="C16:C17">
    <cfRule type="duplicateValues" dxfId="70" priority="30" stopIfTrue="1"/>
  </conditionalFormatting>
  <conditionalFormatting sqref="A12">
    <cfRule type="duplicateValues" dxfId="69" priority="26" stopIfTrue="1"/>
  </conditionalFormatting>
  <conditionalFormatting sqref="C12">
    <cfRule type="duplicateValues" dxfId="68" priority="25" stopIfTrue="1"/>
  </conditionalFormatting>
  <conditionalFormatting sqref="A3">
    <cfRule type="duplicateValues" dxfId="67" priority="24" stopIfTrue="1"/>
  </conditionalFormatting>
  <conditionalFormatting sqref="C3">
    <cfRule type="duplicateValues" dxfId="66" priority="23" stopIfTrue="1"/>
  </conditionalFormatting>
  <conditionalFormatting sqref="A4">
    <cfRule type="duplicateValues" dxfId="65" priority="22" stopIfTrue="1"/>
  </conditionalFormatting>
  <conditionalFormatting sqref="C4">
    <cfRule type="duplicateValues" dxfId="64" priority="21" stopIfTrue="1"/>
  </conditionalFormatting>
  <conditionalFormatting sqref="A5">
    <cfRule type="duplicateValues" dxfId="63" priority="20" stopIfTrue="1"/>
  </conditionalFormatting>
  <conditionalFormatting sqref="C5">
    <cfRule type="duplicateValues" dxfId="62" priority="19" stopIfTrue="1"/>
  </conditionalFormatting>
  <conditionalFormatting sqref="A6">
    <cfRule type="duplicateValues" dxfId="61" priority="18" stopIfTrue="1"/>
  </conditionalFormatting>
  <conditionalFormatting sqref="C6">
    <cfRule type="duplicateValues" dxfId="60" priority="17" stopIfTrue="1"/>
  </conditionalFormatting>
  <conditionalFormatting sqref="A7">
    <cfRule type="duplicateValues" dxfId="59" priority="16" stopIfTrue="1"/>
  </conditionalFormatting>
  <conditionalFormatting sqref="C7">
    <cfRule type="duplicateValues" dxfId="58" priority="15" stopIfTrue="1"/>
  </conditionalFormatting>
  <conditionalFormatting sqref="A8:A9">
    <cfRule type="duplicateValues" dxfId="57" priority="10" stopIfTrue="1"/>
  </conditionalFormatting>
  <conditionalFormatting sqref="C8:C9">
    <cfRule type="duplicateValues" dxfId="56" priority="9" stopIfTrue="1"/>
  </conditionalFormatting>
  <conditionalFormatting sqref="A10">
    <cfRule type="duplicateValues" dxfId="55" priority="6" stopIfTrue="1"/>
  </conditionalFormatting>
  <conditionalFormatting sqref="C10">
    <cfRule type="duplicateValues" dxfId="54" priority="5" stopIfTrue="1"/>
  </conditionalFormatting>
  <conditionalFormatting sqref="A11">
    <cfRule type="duplicateValues" dxfId="53" priority="2" stopIfTrue="1"/>
  </conditionalFormatting>
  <conditionalFormatting sqref="C11">
    <cfRule type="duplicateValues" dxfId="52" priority="1" stopIfTrue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10" sqref="A10"/>
    </sheetView>
  </sheetViews>
  <sheetFormatPr defaultRowHeight="14.4" x14ac:dyDescent="0.3"/>
  <cols>
    <col min="1" max="1" width="32.44140625" customWidth="1" collapsed="1"/>
    <col min="2" max="2" width="31.77734375" customWidth="1" collapsed="1"/>
    <col min="3" max="3" width="24.77734375" customWidth="1" collapsed="1"/>
  </cols>
  <sheetData>
    <row r="1" spans="1:12" s="20" customFormat="1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s="20" customFormat="1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s="20" customFormat="1" x14ac:dyDescent="0.3">
      <c r="A3" s="15" t="s">
        <v>800</v>
      </c>
      <c r="B3" s="17" t="s">
        <v>925</v>
      </c>
      <c r="C3" s="15" t="s">
        <v>800</v>
      </c>
      <c r="D3" s="15" t="s">
        <v>15</v>
      </c>
      <c r="E3" s="17" t="s">
        <v>17</v>
      </c>
      <c r="F3" s="15"/>
      <c r="G3" s="17" t="s">
        <v>877</v>
      </c>
      <c r="H3" s="17" t="str">
        <f>IF((D3="Yes"),"mvp_dataload","Not Running")</f>
        <v>mvp_dataload</v>
      </c>
      <c r="I3" s="133" t="s">
        <v>12</v>
      </c>
      <c r="L3" s="20" t="s">
        <v>14</v>
      </c>
    </row>
  </sheetData>
  <conditionalFormatting sqref="A1:A2">
    <cfRule type="duplicateValues" dxfId="51" priority="3"/>
  </conditionalFormatting>
  <conditionalFormatting sqref="A3">
    <cfRule type="duplicateValues" dxfId="50" priority="2" stopIfTrue="1"/>
  </conditionalFormatting>
  <conditionalFormatting sqref="C3">
    <cfRule type="duplicateValues" dxfId="49" priority="1" stopIfTrue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15" sqref="C15"/>
    </sheetView>
  </sheetViews>
  <sheetFormatPr defaultColWidth="8.77734375" defaultRowHeight="14.4" x14ac:dyDescent="0.3"/>
  <cols>
    <col min="1" max="1" width="24.77734375" style="20" customWidth="1" collapsed="1"/>
    <col min="2" max="2" width="20.77734375" style="20" customWidth="1" collapsed="1"/>
    <col min="3" max="3" width="28.33203125" style="20" customWidth="1" collapsed="1"/>
    <col min="4" max="7" width="8.77734375" style="20" collapsed="1"/>
    <col min="8" max="8" width="20.5546875" style="20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x14ac:dyDescent="0.3">
      <c r="A3" s="15" t="s">
        <v>938</v>
      </c>
      <c r="B3" s="17" t="s">
        <v>939</v>
      </c>
      <c r="C3" s="15" t="s">
        <v>938</v>
      </c>
      <c r="D3" s="15" t="s">
        <v>16</v>
      </c>
      <c r="E3" s="17" t="s">
        <v>17</v>
      </c>
      <c r="F3" s="15"/>
      <c r="G3" s="17" t="s">
        <v>940</v>
      </c>
      <c r="H3" s="17" t="str">
        <f>IF((D3="Yes"),"mvp_cr_iascb_4753","Not Running")</f>
        <v>Not Running</v>
      </c>
      <c r="I3" s="9" t="s">
        <v>12</v>
      </c>
      <c r="L3" s="20" t="s">
        <v>14</v>
      </c>
    </row>
    <row r="4" spans="1:12" x14ac:dyDescent="0.3">
      <c r="A4" s="15" t="s">
        <v>941</v>
      </c>
      <c r="B4" s="17" t="s">
        <v>942</v>
      </c>
      <c r="C4" s="15" t="s">
        <v>941</v>
      </c>
      <c r="D4" s="15" t="s">
        <v>16</v>
      </c>
      <c r="E4" s="17" t="s">
        <v>17</v>
      </c>
      <c r="F4" s="15"/>
      <c r="G4" s="17" t="s">
        <v>943</v>
      </c>
      <c r="H4" s="17" t="str">
        <f>IF((D4="Yes"),"mvp_cr_iascb_4753","Not Running")</f>
        <v>Not Running</v>
      </c>
      <c r="I4" s="9" t="s">
        <v>12</v>
      </c>
      <c r="L4" s="20" t="s">
        <v>14</v>
      </c>
    </row>
    <row r="5" spans="1:12" x14ac:dyDescent="0.3">
      <c r="A5" s="15" t="s">
        <v>944</v>
      </c>
      <c r="B5" s="17" t="s">
        <v>945</v>
      </c>
      <c r="C5" s="15" t="s">
        <v>944</v>
      </c>
      <c r="D5" s="15" t="s">
        <v>16</v>
      </c>
      <c r="E5" s="17" t="s">
        <v>17</v>
      </c>
      <c r="F5" s="15"/>
      <c r="G5" s="17" t="s">
        <v>946</v>
      </c>
      <c r="H5" s="17" t="str">
        <f>IF((D5="Yes"),"mvp_cr_iascb_4753","Not Running")</f>
        <v>Not Running</v>
      </c>
      <c r="I5" s="9" t="s">
        <v>12</v>
      </c>
      <c r="L5" s="20" t="s">
        <v>14</v>
      </c>
    </row>
    <row r="6" spans="1:12" x14ac:dyDescent="0.3">
      <c r="A6" s="15" t="s">
        <v>947</v>
      </c>
      <c r="B6" s="17" t="s">
        <v>948</v>
      </c>
      <c r="C6" s="15" t="s">
        <v>947</v>
      </c>
      <c r="D6" s="15" t="s">
        <v>15</v>
      </c>
      <c r="E6" s="17" t="s">
        <v>17</v>
      </c>
      <c r="F6" s="15"/>
      <c r="G6" s="17" t="s">
        <v>949</v>
      </c>
      <c r="H6" s="17" t="str">
        <f>IF((D6="Yes"),"mvp_cr_iascb_4753","Not Running")</f>
        <v>mvp_cr_iascb_4753</v>
      </c>
      <c r="I6" s="141" t="s">
        <v>12</v>
      </c>
      <c r="L6" s="20" t="s">
        <v>14</v>
      </c>
    </row>
    <row r="7" spans="1:12" x14ac:dyDescent="0.3">
      <c r="A7" s="15" t="s">
        <v>950</v>
      </c>
      <c r="B7" s="17" t="s">
        <v>951</v>
      </c>
      <c r="C7" s="15" t="s">
        <v>950</v>
      </c>
      <c r="D7" s="15" t="s">
        <v>16</v>
      </c>
      <c r="E7" s="17" t="s">
        <v>17</v>
      </c>
      <c r="F7" s="15"/>
      <c r="G7" s="17" t="s">
        <v>952</v>
      </c>
      <c r="H7" s="17" t="str">
        <f>IF((D7="Yes"),"mvp_cr_iascb_4753","Not Running")</f>
        <v>Not Running</v>
      </c>
      <c r="I7" s="141" t="s">
        <v>12</v>
      </c>
      <c r="L7" s="20" t="s">
        <v>14</v>
      </c>
    </row>
    <row r="8" spans="1:12" x14ac:dyDescent="0.3">
      <c r="A8" s="15" t="s">
        <v>957</v>
      </c>
      <c r="B8" s="17" t="s">
        <v>958</v>
      </c>
      <c r="C8" s="15" t="s">
        <v>957</v>
      </c>
      <c r="D8" s="15" t="s">
        <v>16</v>
      </c>
      <c r="E8" s="17" t="s">
        <v>17</v>
      </c>
      <c r="F8" s="15"/>
      <c r="G8" s="17" t="s">
        <v>959</v>
      </c>
      <c r="H8" s="17" t="str">
        <f t="shared" ref="H8:H11" si="0">IF((D8="Yes"),"mvp_cr_iascb_4753","Not Running")</f>
        <v>Not Running</v>
      </c>
      <c r="I8" s="9" t="s">
        <v>11</v>
      </c>
      <c r="L8" s="20" t="s">
        <v>14</v>
      </c>
    </row>
    <row r="9" spans="1:12" x14ac:dyDescent="0.3">
      <c r="A9" s="15" t="s">
        <v>1034</v>
      </c>
      <c r="B9" s="17" t="s">
        <v>1035</v>
      </c>
      <c r="C9" s="15" t="s">
        <v>1034</v>
      </c>
      <c r="D9" s="15" t="s">
        <v>16</v>
      </c>
      <c r="E9" s="17" t="s">
        <v>17</v>
      </c>
      <c r="F9" s="15"/>
      <c r="G9" s="17" t="s">
        <v>1036</v>
      </c>
      <c r="H9" s="17" t="str">
        <f t="shared" si="0"/>
        <v>Not Running</v>
      </c>
      <c r="I9" s="141" t="s">
        <v>12</v>
      </c>
      <c r="L9" s="20" t="s">
        <v>14</v>
      </c>
    </row>
    <row r="10" spans="1:12" ht="15" customHeight="1" x14ac:dyDescent="0.3">
      <c r="A10" s="15" t="s">
        <v>1037</v>
      </c>
      <c r="B10" s="17" t="s">
        <v>1038</v>
      </c>
      <c r="C10" s="15" t="s">
        <v>1037</v>
      </c>
      <c r="D10" s="15" t="s">
        <v>15</v>
      </c>
      <c r="E10" s="17" t="s">
        <v>17</v>
      </c>
      <c r="F10" s="15"/>
      <c r="G10" s="17" t="s">
        <v>1039</v>
      </c>
      <c r="H10" s="17" t="str">
        <f t="shared" si="0"/>
        <v>mvp_cr_iascb_4753</v>
      </c>
      <c r="I10" s="141" t="s">
        <v>12</v>
      </c>
      <c r="L10" s="20" t="s">
        <v>14</v>
      </c>
    </row>
    <row r="11" spans="1:12" x14ac:dyDescent="0.3">
      <c r="A11" s="15" t="s">
        <v>1040</v>
      </c>
      <c r="B11" s="17" t="s">
        <v>1041</v>
      </c>
      <c r="C11" s="15" t="s">
        <v>1040</v>
      </c>
      <c r="D11" s="15" t="s">
        <v>15</v>
      </c>
      <c r="E11" s="17" t="s">
        <v>17</v>
      </c>
      <c r="F11" s="15"/>
      <c r="G11" s="17" t="s">
        <v>1042</v>
      </c>
      <c r="H11" s="17" t="str">
        <f t="shared" si="0"/>
        <v>mvp_cr_iascb_4753</v>
      </c>
      <c r="I11" s="141" t="s">
        <v>12</v>
      </c>
      <c r="L11" s="20" t="s">
        <v>14</v>
      </c>
    </row>
  </sheetData>
  <conditionalFormatting sqref="A1:A2">
    <cfRule type="duplicateValues" dxfId="48" priority="17"/>
  </conditionalFormatting>
  <conditionalFormatting sqref="A3">
    <cfRule type="duplicateValues" dxfId="47" priority="16" stopIfTrue="1"/>
  </conditionalFormatting>
  <conditionalFormatting sqref="C3">
    <cfRule type="duplicateValues" dxfId="46" priority="15" stopIfTrue="1"/>
  </conditionalFormatting>
  <conditionalFormatting sqref="A4">
    <cfRule type="duplicateValues" dxfId="45" priority="14" stopIfTrue="1"/>
  </conditionalFormatting>
  <conditionalFormatting sqref="C4">
    <cfRule type="duplicateValues" dxfId="44" priority="13" stopIfTrue="1"/>
  </conditionalFormatting>
  <conditionalFormatting sqref="A5">
    <cfRule type="duplicateValues" dxfId="43" priority="12" stopIfTrue="1"/>
  </conditionalFormatting>
  <conditionalFormatting sqref="C5">
    <cfRule type="duplicateValues" dxfId="42" priority="11" stopIfTrue="1"/>
  </conditionalFormatting>
  <conditionalFormatting sqref="A6">
    <cfRule type="duplicateValues" dxfId="41" priority="10" stopIfTrue="1"/>
  </conditionalFormatting>
  <conditionalFormatting sqref="C6">
    <cfRule type="duplicateValues" dxfId="40" priority="9" stopIfTrue="1"/>
  </conditionalFormatting>
  <conditionalFormatting sqref="A7">
    <cfRule type="duplicateValues" dxfId="39" priority="8" stopIfTrue="1"/>
  </conditionalFormatting>
  <conditionalFormatting sqref="C7">
    <cfRule type="duplicateValues" dxfId="38" priority="7" stopIfTrue="1"/>
  </conditionalFormatting>
  <conditionalFormatting sqref="A8">
    <cfRule type="duplicateValues" dxfId="37" priority="6" stopIfTrue="1"/>
  </conditionalFormatting>
  <conditionalFormatting sqref="C8">
    <cfRule type="duplicateValues" dxfId="36" priority="5" stopIfTrue="1"/>
  </conditionalFormatting>
  <conditionalFormatting sqref="A9:A10">
    <cfRule type="duplicateValues" dxfId="35" priority="4" stopIfTrue="1"/>
  </conditionalFormatting>
  <conditionalFormatting sqref="C9:C10">
    <cfRule type="duplicateValues" dxfId="34" priority="3" stopIfTrue="1"/>
  </conditionalFormatting>
  <conditionalFormatting sqref="A11">
    <cfRule type="duplicateValues" dxfId="33" priority="2" stopIfTrue="1"/>
  </conditionalFormatting>
  <conditionalFormatting sqref="C11">
    <cfRule type="duplicateValues" dxfId="32" priority="1" stopIfTrue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1" sqref="B11"/>
    </sheetView>
  </sheetViews>
  <sheetFormatPr defaultColWidth="8.77734375" defaultRowHeight="14.4" x14ac:dyDescent="0.3"/>
  <cols>
    <col min="1" max="1" width="29.6640625" style="20" bestFit="1" customWidth="1"/>
    <col min="2" max="2" width="47.5546875" style="20" bestFit="1" customWidth="1"/>
    <col min="3" max="3" width="29.6640625" style="20" bestFit="1" customWidth="1"/>
    <col min="4" max="4" width="9.5546875" style="20" bestFit="1" customWidth="1"/>
    <col min="5" max="5" width="8.77734375" style="20"/>
    <col min="6" max="6" width="14.44140625" style="20" bestFit="1" customWidth="1"/>
    <col min="7" max="7" width="42.5546875" style="20" bestFit="1" customWidth="1"/>
    <col min="8" max="8" width="24.44140625" style="20" bestFit="1" customWidth="1"/>
    <col min="9" max="11" width="8.77734375" style="20"/>
    <col min="12" max="12" width="37.5546875" style="20" bestFit="1" customWidth="1"/>
    <col min="13" max="16384" width="8.77734375" style="20"/>
  </cols>
  <sheetData>
    <row r="1" spans="1:12" ht="15" customHeight="1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x14ac:dyDescent="0.3">
      <c r="A3" s="15" t="s">
        <v>953</v>
      </c>
      <c r="B3" s="15" t="s">
        <v>954</v>
      </c>
      <c r="C3" s="15" t="s">
        <v>953</v>
      </c>
      <c r="D3" s="15" t="s">
        <v>16</v>
      </c>
      <c r="E3" s="15" t="s">
        <v>17</v>
      </c>
      <c r="F3" s="15"/>
      <c r="G3" s="15" t="s">
        <v>989</v>
      </c>
      <c r="H3" s="15" t="str">
        <f t="shared" ref="H3:H4" si="0">IF((D3="Yes"),"mvp_cr_iascb_19842_32535","Not Running")</f>
        <v>Not Running</v>
      </c>
      <c r="I3" s="143" t="s">
        <v>11</v>
      </c>
      <c r="J3" s="15"/>
      <c r="K3" s="15"/>
      <c r="L3" s="15" t="s">
        <v>14</v>
      </c>
    </row>
    <row r="4" spans="1:12" x14ac:dyDescent="0.3">
      <c r="A4" s="15" t="s">
        <v>955</v>
      </c>
      <c r="B4" s="15" t="s">
        <v>956</v>
      </c>
      <c r="C4" s="15" t="s">
        <v>955</v>
      </c>
      <c r="D4" s="15" t="s">
        <v>16</v>
      </c>
      <c r="E4" s="15" t="s">
        <v>17</v>
      </c>
      <c r="F4" s="15"/>
      <c r="G4" s="15" t="s">
        <v>990</v>
      </c>
      <c r="H4" s="15" t="str">
        <f t="shared" si="0"/>
        <v>Not Running</v>
      </c>
      <c r="I4" s="143" t="s">
        <v>11</v>
      </c>
      <c r="J4" s="15"/>
      <c r="K4" s="15"/>
      <c r="L4" s="15" t="s">
        <v>14</v>
      </c>
    </row>
    <row r="5" spans="1:12" x14ac:dyDescent="0.3">
      <c r="A5" s="15" t="s">
        <v>960</v>
      </c>
      <c r="B5" s="15" t="s">
        <v>961</v>
      </c>
      <c r="C5" s="15" t="s">
        <v>960</v>
      </c>
      <c r="D5" s="15" t="s">
        <v>16</v>
      </c>
      <c r="E5" s="15" t="s">
        <v>17</v>
      </c>
      <c r="F5" s="15"/>
      <c r="G5" s="15" t="s">
        <v>991</v>
      </c>
      <c r="H5" s="15" t="str">
        <f>IF((D5="Yes"),"mvp_cr_iascb_19842_32535","Not Running")</f>
        <v>Not Running</v>
      </c>
      <c r="I5" s="143" t="s">
        <v>11</v>
      </c>
      <c r="J5" s="15"/>
      <c r="K5" s="15"/>
      <c r="L5" s="15" t="s">
        <v>14</v>
      </c>
    </row>
    <row r="6" spans="1:12" x14ac:dyDescent="0.3">
      <c r="A6" s="15" t="s">
        <v>992</v>
      </c>
      <c r="B6" s="15" t="s">
        <v>993</v>
      </c>
      <c r="C6" s="15" t="s">
        <v>992</v>
      </c>
      <c r="D6" s="15" t="s">
        <v>16</v>
      </c>
      <c r="E6" s="15" t="s">
        <v>17</v>
      </c>
      <c r="F6" s="15"/>
      <c r="G6" s="15" t="s">
        <v>994</v>
      </c>
      <c r="H6" s="15" t="str">
        <f>IF((D6="Yes"),"mvp_cr_iascb_19842_32535","Not Running")</f>
        <v>Not Running</v>
      </c>
      <c r="I6" s="143" t="s">
        <v>11</v>
      </c>
      <c r="J6" s="15"/>
      <c r="K6" s="15"/>
      <c r="L6" s="15" t="s">
        <v>14</v>
      </c>
    </row>
    <row r="7" spans="1:12" x14ac:dyDescent="0.3">
      <c r="A7" s="15" t="s">
        <v>995</v>
      </c>
      <c r="B7" s="15" t="s">
        <v>996</v>
      </c>
      <c r="C7" s="15" t="s">
        <v>995</v>
      </c>
      <c r="D7" s="15" t="s">
        <v>16</v>
      </c>
      <c r="E7" s="15" t="s">
        <v>17</v>
      </c>
      <c r="F7" s="15"/>
      <c r="G7" s="15" t="s">
        <v>997</v>
      </c>
      <c r="H7" s="15" t="str">
        <f>IF((D7="Yes"),"mvp_cr_iascb_19842_32535","Not Running")</f>
        <v>Not Running</v>
      </c>
      <c r="I7" s="143" t="s">
        <v>11</v>
      </c>
      <c r="J7" s="15"/>
      <c r="K7" s="15"/>
      <c r="L7" s="15" t="s">
        <v>14</v>
      </c>
    </row>
    <row r="8" spans="1:12" x14ac:dyDescent="0.3">
      <c r="A8" s="15" t="s">
        <v>998</v>
      </c>
      <c r="B8" s="15" t="s">
        <v>999</v>
      </c>
      <c r="C8" s="15" t="s">
        <v>998</v>
      </c>
      <c r="D8" s="15" t="s">
        <v>15</v>
      </c>
      <c r="E8" s="15" t="s">
        <v>17</v>
      </c>
      <c r="F8" s="15"/>
      <c r="G8" s="15" t="s">
        <v>1000</v>
      </c>
      <c r="H8" s="15" t="str">
        <f>IF((D8="Yes"),"mvp_cr_iascb_19842_32535","Not Running")</f>
        <v>mvp_cr_iascb_19842_32535</v>
      </c>
      <c r="I8" s="143" t="s">
        <v>11</v>
      </c>
      <c r="J8" s="15"/>
      <c r="K8" s="15"/>
      <c r="L8" s="15" t="s">
        <v>14</v>
      </c>
    </row>
  </sheetData>
  <conditionalFormatting sqref="A1:A2">
    <cfRule type="duplicateValues" dxfId="31" priority="3"/>
  </conditionalFormatting>
  <conditionalFormatting sqref="A3:A8">
    <cfRule type="duplicateValues" dxfId="30" priority="2" stopIfTrue="1"/>
  </conditionalFormatting>
  <conditionalFormatting sqref="C3:C8">
    <cfRule type="duplicateValues" dxfId="29" priority="1" stopIfTrue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6" sqref="B16"/>
    </sheetView>
  </sheetViews>
  <sheetFormatPr defaultColWidth="8.77734375" defaultRowHeight="14.4" x14ac:dyDescent="0.3"/>
  <cols>
    <col min="1" max="1" width="17" style="20" customWidth="1" collapsed="1"/>
    <col min="2" max="3" width="17.109375" style="20" customWidth="1" collapsed="1"/>
    <col min="4" max="4" width="10.6640625" style="20" customWidth="1" collapsed="1"/>
    <col min="5" max="6" width="8.77734375" style="20" collapsed="1"/>
    <col min="7" max="7" width="15.5546875" style="20" customWidth="1" collapsed="1"/>
    <col min="8" max="8" width="19" style="20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x14ac:dyDescent="0.3">
      <c r="A3" s="15" t="s">
        <v>394</v>
      </c>
      <c r="B3" s="17" t="s">
        <v>1001</v>
      </c>
      <c r="C3" s="15" t="s">
        <v>394</v>
      </c>
      <c r="D3" s="15" t="s">
        <v>16</v>
      </c>
      <c r="E3" s="17" t="s">
        <v>17</v>
      </c>
      <c r="F3" s="15"/>
      <c r="G3" s="17" t="s">
        <v>1002</v>
      </c>
      <c r="H3" s="17" t="str">
        <f>IF((D3="Yes"),"mvp_cr_iascb_31368","Not Running")</f>
        <v>Not Running</v>
      </c>
      <c r="I3" s="143" t="s">
        <v>11</v>
      </c>
      <c r="L3" s="20" t="s">
        <v>14</v>
      </c>
    </row>
    <row r="4" spans="1:12" x14ac:dyDescent="0.3">
      <c r="A4" s="15" t="s">
        <v>393</v>
      </c>
      <c r="B4" s="17" t="s">
        <v>1003</v>
      </c>
      <c r="C4" s="15" t="s">
        <v>393</v>
      </c>
      <c r="D4" s="15" t="s">
        <v>16</v>
      </c>
      <c r="E4" s="17" t="s">
        <v>17</v>
      </c>
      <c r="F4" s="15"/>
      <c r="G4" s="17" t="s">
        <v>1004</v>
      </c>
      <c r="H4" s="17" t="str">
        <f>IF((D4="Yes"),"mvp_cr_iascb_31368","Not Running")</f>
        <v>Not Running</v>
      </c>
      <c r="I4" s="9" t="s">
        <v>12</v>
      </c>
      <c r="L4" s="20" t="s">
        <v>14</v>
      </c>
    </row>
    <row r="5" spans="1:12" x14ac:dyDescent="0.3">
      <c r="A5" s="15" t="s">
        <v>1009</v>
      </c>
      <c r="B5" s="15" t="s">
        <v>1010</v>
      </c>
      <c r="C5" s="15" t="s">
        <v>1009</v>
      </c>
      <c r="D5" s="15" t="s">
        <v>16</v>
      </c>
      <c r="E5" s="15" t="s">
        <v>17</v>
      </c>
      <c r="F5" s="15"/>
      <c r="G5" s="15" t="s">
        <v>1011</v>
      </c>
      <c r="H5" s="15" t="str">
        <f>IF((D5="Yes"),"mvp_cr_iascb_31368","Not Running")</f>
        <v>Not Running</v>
      </c>
      <c r="I5" s="15" t="s">
        <v>12</v>
      </c>
      <c r="J5" s="15"/>
      <c r="K5" s="15"/>
      <c r="L5" s="15" t="s">
        <v>14</v>
      </c>
    </row>
    <row r="6" spans="1:12" x14ac:dyDescent="0.3">
      <c r="A6" s="15" t="s">
        <v>1012</v>
      </c>
      <c r="B6" s="15" t="s">
        <v>1013</v>
      </c>
      <c r="C6" s="15" t="s">
        <v>1012</v>
      </c>
      <c r="D6" s="15" t="s">
        <v>16</v>
      </c>
      <c r="E6" s="15" t="s">
        <v>17</v>
      </c>
      <c r="F6" s="15"/>
      <c r="G6" s="15" t="s">
        <v>1014</v>
      </c>
      <c r="H6" s="15" t="str">
        <f>IF((D6="Yes"),"mvp_cr_iascb_31368","Not Running")</f>
        <v>Not Running</v>
      </c>
      <c r="I6" s="15" t="s">
        <v>12</v>
      </c>
      <c r="J6" s="15"/>
      <c r="K6" s="15"/>
      <c r="L6" s="15" t="s">
        <v>14</v>
      </c>
    </row>
    <row r="7" spans="1:12" x14ac:dyDescent="0.3">
      <c r="A7" s="15" t="s">
        <v>1015</v>
      </c>
      <c r="B7" s="15" t="s">
        <v>1016</v>
      </c>
      <c r="C7" s="15" t="s">
        <v>1015</v>
      </c>
      <c r="D7" s="15" t="s">
        <v>15</v>
      </c>
      <c r="E7" s="15" t="s">
        <v>17</v>
      </c>
      <c r="F7" s="15"/>
      <c r="G7" s="15" t="s">
        <v>1017</v>
      </c>
      <c r="H7" s="15" t="str">
        <f>IF((D7="Yes"),"mvp_cr_iascb_31368","Not Running")</f>
        <v>mvp_cr_iascb_31368</v>
      </c>
      <c r="I7" s="15" t="s">
        <v>12</v>
      </c>
      <c r="J7" s="15"/>
      <c r="K7" s="15"/>
      <c r="L7" s="15" t="s">
        <v>14</v>
      </c>
    </row>
    <row r="8" spans="1:12" x14ac:dyDescent="0.3">
      <c r="A8" s="15" t="s">
        <v>398</v>
      </c>
      <c r="B8" s="15" t="s">
        <v>1019</v>
      </c>
      <c r="C8" s="15" t="s">
        <v>398</v>
      </c>
      <c r="D8" s="15" t="s">
        <v>16</v>
      </c>
      <c r="E8" s="15" t="s">
        <v>17</v>
      </c>
      <c r="F8" s="15"/>
      <c r="G8" s="15" t="s">
        <v>1020</v>
      </c>
      <c r="H8" s="15" t="str">
        <f t="shared" ref="H8:H13" si="0">IF((D8="Yes"),"mvp_cr_iascb_31368","Not Running")</f>
        <v>Not Running</v>
      </c>
      <c r="I8" s="15" t="s">
        <v>11</v>
      </c>
      <c r="J8" s="15"/>
      <c r="K8" s="15"/>
      <c r="L8" s="15" t="s">
        <v>14</v>
      </c>
    </row>
    <row r="9" spans="1:12" x14ac:dyDescent="0.3">
      <c r="A9" s="15" t="s">
        <v>399</v>
      </c>
      <c r="B9" s="15" t="s">
        <v>1021</v>
      </c>
      <c r="C9" s="15" t="s">
        <v>399</v>
      </c>
      <c r="D9" s="15" t="s">
        <v>15</v>
      </c>
      <c r="E9" s="15" t="s">
        <v>17</v>
      </c>
      <c r="F9" s="15"/>
      <c r="G9" s="15" t="s">
        <v>1022</v>
      </c>
      <c r="H9" s="15" t="str">
        <f t="shared" si="0"/>
        <v>mvp_cr_iascb_31368</v>
      </c>
      <c r="I9" s="15" t="s">
        <v>11</v>
      </c>
      <c r="J9" s="15"/>
      <c r="K9" s="15"/>
      <c r="L9" s="15" t="s">
        <v>14</v>
      </c>
    </row>
    <row r="10" spans="1:12" x14ac:dyDescent="0.3">
      <c r="A10" s="15" t="s">
        <v>395</v>
      </c>
      <c r="B10" s="15" t="s">
        <v>1023</v>
      </c>
      <c r="C10" s="15" t="s">
        <v>395</v>
      </c>
      <c r="D10" s="15" t="s">
        <v>16</v>
      </c>
      <c r="E10" s="15" t="s">
        <v>17</v>
      </c>
      <c r="F10" s="15"/>
      <c r="G10" s="15" t="s">
        <v>1024</v>
      </c>
      <c r="H10" s="15" t="str">
        <f t="shared" si="0"/>
        <v>Not Running</v>
      </c>
      <c r="I10" s="15" t="s">
        <v>12</v>
      </c>
      <c r="J10" s="15"/>
      <c r="K10" s="15"/>
      <c r="L10" s="15" t="s">
        <v>14</v>
      </c>
    </row>
    <row r="11" spans="1:12" x14ac:dyDescent="0.3">
      <c r="A11" s="15" t="s">
        <v>396</v>
      </c>
      <c r="B11" s="15" t="s">
        <v>1025</v>
      </c>
      <c r="C11" s="15" t="s">
        <v>396</v>
      </c>
      <c r="D11" s="15" t="s">
        <v>15</v>
      </c>
      <c r="E11" s="15" t="s">
        <v>17</v>
      </c>
      <c r="F11" s="15"/>
      <c r="G11" s="15" t="s">
        <v>1026</v>
      </c>
      <c r="H11" s="15" t="str">
        <f t="shared" si="0"/>
        <v>mvp_cr_iascb_31368</v>
      </c>
      <c r="I11" s="15" t="s">
        <v>11</v>
      </c>
      <c r="J11" s="15"/>
      <c r="K11" s="15"/>
      <c r="L11" s="15" t="s">
        <v>14</v>
      </c>
    </row>
    <row r="12" spans="1:12" x14ac:dyDescent="0.3">
      <c r="A12" s="15" t="s">
        <v>1029</v>
      </c>
      <c r="B12" s="15" t="s">
        <v>1030</v>
      </c>
      <c r="C12" s="15" t="s">
        <v>1029</v>
      </c>
      <c r="D12" s="15" t="s">
        <v>16</v>
      </c>
      <c r="E12" s="15" t="s">
        <v>17</v>
      </c>
      <c r="F12" s="15"/>
      <c r="G12" s="15" t="s">
        <v>1031</v>
      </c>
      <c r="H12" s="15" t="str">
        <f t="shared" si="0"/>
        <v>Not Running</v>
      </c>
      <c r="I12" s="15" t="s">
        <v>12</v>
      </c>
      <c r="J12" s="15"/>
      <c r="K12" s="15"/>
      <c r="L12" s="15" t="s">
        <v>14</v>
      </c>
    </row>
    <row r="13" spans="1:12" x14ac:dyDescent="0.3">
      <c r="A13" s="15" t="s">
        <v>397</v>
      </c>
      <c r="B13" s="15" t="s">
        <v>1032</v>
      </c>
      <c r="C13" s="15" t="s">
        <v>397</v>
      </c>
      <c r="D13" s="15" t="s">
        <v>16</v>
      </c>
      <c r="E13" s="15" t="s">
        <v>17</v>
      </c>
      <c r="F13" s="15"/>
      <c r="G13" s="15" t="s">
        <v>1033</v>
      </c>
      <c r="H13" s="15" t="str">
        <f t="shared" si="0"/>
        <v>Not Running</v>
      </c>
      <c r="I13" s="15" t="s">
        <v>12</v>
      </c>
      <c r="J13" s="15"/>
      <c r="K13" s="15"/>
      <c r="L13" s="15" t="s">
        <v>14</v>
      </c>
    </row>
  </sheetData>
  <conditionalFormatting sqref="A1:A2">
    <cfRule type="duplicateValues" dxfId="28" priority="18"/>
  </conditionalFormatting>
  <conditionalFormatting sqref="A3">
    <cfRule type="duplicateValues" dxfId="27" priority="17" stopIfTrue="1"/>
  </conditionalFormatting>
  <conditionalFormatting sqref="C3">
    <cfRule type="duplicateValues" dxfId="26" priority="16" stopIfTrue="1"/>
  </conditionalFormatting>
  <conditionalFormatting sqref="A4">
    <cfRule type="duplicateValues" dxfId="25" priority="15" stopIfTrue="1"/>
  </conditionalFormatting>
  <conditionalFormatting sqref="C4">
    <cfRule type="duplicateValues" dxfId="24" priority="14" stopIfTrue="1"/>
  </conditionalFormatting>
  <conditionalFormatting sqref="A5:A7">
    <cfRule type="duplicateValues" dxfId="23" priority="7"/>
  </conditionalFormatting>
  <conditionalFormatting sqref="A8:A9">
    <cfRule type="duplicateValues" dxfId="22" priority="4"/>
  </conditionalFormatting>
  <conditionalFormatting sqref="A10:A11">
    <cfRule type="duplicateValues" dxfId="21" priority="2"/>
  </conditionalFormatting>
  <conditionalFormatting sqref="A12:A13">
    <cfRule type="duplicateValues" dxfId="20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4" sqref="B14"/>
    </sheetView>
  </sheetViews>
  <sheetFormatPr defaultColWidth="8.77734375" defaultRowHeight="14.4" x14ac:dyDescent="0.3"/>
  <cols>
    <col min="1" max="1" width="29.6640625" style="20" bestFit="1" customWidth="1" collapsed="1"/>
    <col min="2" max="2" width="47.5546875" style="20" bestFit="1" customWidth="1" collapsed="1"/>
    <col min="3" max="3" width="29.6640625" style="20" bestFit="1" customWidth="1" collapsed="1"/>
    <col min="4" max="4" width="9.5546875" style="20" bestFit="1" customWidth="1" collapsed="1"/>
    <col min="5" max="5" width="8.77734375" style="20" collapsed="1"/>
    <col min="6" max="6" width="14.44140625" style="20" bestFit="1" customWidth="1" collapsed="1"/>
    <col min="7" max="7" width="42.5546875" style="20" bestFit="1" customWidth="1" collapsed="1"/>
    <col min="8" max="8" width="24.44140625" style="20" bestFit="1" customWidth="1" collapsed="1"/>
    <col min="9" max="11" width="8.77734375" style="20" collapsed="1"/>
    <col min="12" max="12" width="37.5546875" style="20" bestFit="1" customWidth="1" collapsed="1"/>
    <col min="13" max="16384" width="8.77734375" style="20" collapsed="1"/>
  </cols>
  <sheetData>
    <row r="1" spans="1:12" ht="15" customHeight="1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x14ac:dyDescent="0.3">
      <c r="A3" s="15" t="s">
        <v>381</v>
      </c>
      <c r="B3" s="15" t="s">
        <v>1005</v>
      </c>
      <c r="C3" s="15" t="s">
        <v>381</v>
      </c>
      <c r="D3" s="15" t="s">
        <v>16</v>
      </c>
      <c r="E3" s="15" t="s">
        <v>17</v>
      </c>
      <c r="F3" s="15"/>
      <c r="G3" s="15" t="s">
        <v>1006</v>
      </c>
      <c r="H3" s="15" t="str">
        <f>IF((D3="Yes"),"mvp_cr_iascb_31348","Not Running")</f>
        <v>Not Running</v>
      </c>
      <c r="I3" s="143" t="s">
        <v>11</v>
      </c>
      <c r="J3" s="15"/>
      <c r="K3" s="15"/>
      <c r="L3" s="15" t="s">
        <v>14</v>
      </c>
    </row>
    <row r="4" spans="1:12" x14ac:dyDescent="0.3">
      <c r="A4" s="15" t="s">
        <v>382</v>
      </c>
      <c r="B4" s="15" t="s">
        <v>1007</v>
      </c>
      <c r="C4" s="15" t="s">
        <v>382</v>
      </c>
      <c r="D4" s="15" t="s">
        <v>15</v>
      </c>
      <c r="E4" s="15" t="s">
        <v>17</v>
      </c>
      <c r="F4" s="15"/>
      <c r="G4" s="15" t="s">
        <v>1006</v>
      </c>
      <c r="H4" s="15" t="str">
        <f>IF((D4="Yes"),"mvp_cr_iascb_31348","Not Running")</f>
        <v>mvp_cr_iascb_31348</v>
      </c>
      <c r="I4" s="143" t="s">
        <v>11</v>
      </c>
      <c r="J4" s="15"/>
      <c r="K4" s="15"/>
      <c r="L4" s="15" t="s">
        <v>14</v>
      </c>
    </row>
    <row r="5" spans="1:12" x14ac:dyDescent="0.3">
      <c r="A5" s="15" t="s">
        <v>383</v>
      </c>
      <c r="B5" s="15" t="s">
        <v>1008</v>
      </c>
      <c r="C5" s="15" t="s">
        <v>383</v>
      </c>
      <c r="D5" s="15" t="s">
        <v>16</v>
      </c>
      <c r="E5" s="15" t="s">
        <v>17</v>
      </c>
      <c r="F5" s="15"/>
      <c r="G5" s="15" t="s">
        <v>1006</v>
      </c>
      <c r="H5" s="15" t="str">
        <f>IF((D5="Yes"),"mvp_cr_iascb_31348","Not Running")</f>
        <v>Not Running</v>
      </c>
      <c r="I5" s="141" t="s">
        <v>12</v>
      </c>
      <c r="J5" s="15"/>
      <c r="K5" s="15"/>
      <c r="L5" s="15" t="s">
        <v>14</v>
      </c>
    </row>
    <row r="6" spans="1:12" x14ac:dyDescent="0.3">
      <c r="A6" s="15" t="s">
        <v>385</v>
      </c>
      <c r="B6" s="15" t="s">
        <v>1018</v>
      </c>
      <c r="C6" s="15" t="s">
        <v>385</v>
      </c>
      <c r="D6" s="15" t="s">
        <v>16</v>
      </c>
      <c r="E6" s="15" t="s">
        <v>17</v>
      </c>
      <c r="F6" s="15"/>
      <c r="G6" s="15" t="s">
        <v>1006</v>
      </c>
      <c r="H6" s="15" t="str">
        <f t="shared" ref="H6:H8" si="0">IF((D6="Yes"),"mvp_cr_iascb_31348","Not Running")</f>
        <v>Not Running</v>
      </c>
      <c r="I6" s="143" t="s">
        <v>11</v>
      </c>
      <c r="J6" s="15"/>
      <c r="K6" s="15"/>
      <c r="L6" s="15" t="s">
        <v>14</v>
      </c>
    </row>
    <row r="7" spans="1:12" x14ac:dyDescent="0.3">
      <c r="A7" s="15" t="s">
        <v>386</v>
      </c>
      <c r="B7" s="15" t="s">
        <v>1027</v>
      </c>
      <c r="C7" s="15" t="s">
        <v>386</v>
      </c>
      <c r="D7" s="15" t="s">
        <v>16</v>
      </c>
      <c r="E7" s="15" t="s">
        <v>17</v>
      </c>
      <c r="F7" s="15"/>
      <c r="G7" s="15" t="s">
        <v>1006</v>
      </c>
      <c r="H7" s="15" t="str">
        <f t="shared" si="0"/>
        <v>Not Running</v>
      </c>
      <c r="I7" s="143" t="s">
        <v>11</v>
      </c>
      <c r="J7" s="15"/>
      <c r="K7" s="15"/>
      <c r="L7" s="15" t="s">
        <v>14</v>
      </c>
    </row>
    <row r="8" spans="1:12" ht="16.05" customHeight="1" x14ac:dyDescent="0.3">
      <c r="A8" s="15" t="s">
        <v>387</v>
      </c>
      <c r="B8" s="15" t="s">
        <v>1028</v>
      </c>
      <c r="C8" s="15" t="s">
        <v>387</v>
      </c>
      <c r="D8" s="15" t="s">
        <v>16</v>
      </c>
      <c r="E8" s="15" t="s">
        <v>17</v>
      </c>
      <c r="F8" s="15"/>
      <c r="G8" s="15" t="s">
        <v>1006</v>
      </c>
      <c r="H8" s="15" t="str">
        <f t="shared" si="0"/>
        <v>Not Running</v>
      </c>
      <c r="I8" s="143" t="s">
        <v>11</v>
      </c>
      <c r="J8" s="15"/>
      <c r="K8" s="15"/>
      <c r="L8" s="15" t="s">
        <v>14</v>
      </c>
    </row>
  </sheetData>
  <conditionalFormatting sqref="A1:A2">
    <cfRule type="duplicateValues" dxfId="19" priority="7"/>
  </conditionalFormatting>
  <conditionalFormatting sqref="A3:A8">
    <cfRule type="duplicateValues" dxfId="18" priority="82" stopIfTrue="1"/>
  </conditionalFormatting>
  <conditionalFormatting sqref="C3:C8">
    <cfRule type="duplicateValues" dxfId="17" priority="84" stopIfTrue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14" sqref="B14"/>
    </sheetView>
  </sheetViews>
  <sheetFormatPr defaultColWidth="8.77734375" defaultRowHeight="14.4" x14ac:dyDescent="0.3"/>
  <cols>
    <col min="1" max="1" width="24.77734375" style="20" customWidth="1" collapsed="1"/>
    <col min="2" max="2" width="44" style="20" customWidth="1" collapsed="1"/>
    <col min="3" max="3" width="20" style="20" customWidth="1" collapsed="1"/>
    <col min="4" max="7" width="8.77734375" style="20" collapsed="1"/>
    <col min="8" max="8" width="30.77734375" style="20" customWidth="1" collapsed="1"/>
    <col min="9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5" t="s">
        <v>18</v>
      </c>
      <c r="B2" s="15" t="s">
        <v>19</v>
      </c>
      <c r="C2" s="15" t="s">
        <v>20</v>
      </c>
      <c r="D2" s="15" t="s">
        <v>16</v>
      </c>
      <c r="E2" s="15" t="s">
        <v>17</v>
      </c>
      <c r="F2" s="15"/>
      <c r="G2" s="15" t="s">
        <v>21</v>
      </c>
      <c r="H2" s="15" t="s">
        <v>22</v>
      </c>
      <c r="I2" s="15" t="s">
        <v>11</v>
      </c>
      <c r="J2" s="15"/>
      <c r="K2" s="15"/>
      <c r="L2" s="15" t="s">
        <v>14</v>
      </c>
    </row>
    <row r="3" spans="1:12" x14ac:dyDescent="0.3">
      <c r="A3" s="15" t="s">
        <v>938</v>
      </c>
      <c r="B3" s="17" t="s">
        <v>1043</v>
      </c>
      <c r="C3" s="15" t="s">
        <v>938</v>
      </c>
      <c r="D3" s="15" t="s">
        <v>16</v>
      </c>
      <c r="E3" s="17" t="s">
        <v>17</v>
      </c>
      <c r="F3" s="15"/>
      <c r="G3" s="17" t="s">
        <v>940</v>
      </c>
      <c r="H3" s="17" t="str">
        <f>IF((D3="Yes"),"mvp_cr_iascb_4753_patriarch","Not Running")</f>
        <v>Not Running</v>
      </c>
      <c r="I3" s="9" t="s">
        <v>12</v>
      </c>
      <c r="L3" s="20" t="s">
        <v>14</v>
      </c>
    </row>
    <row r="4" spans="1:12" x14ac:dyDescent="0.3">
      <c r="A4" s="15" t="s">
        <v>941</v>
      </c>
      <c r="B4" s="17" t="s">
        <v>1044</v>
      </c>
      <c r="C4" s="15" t="s">
        <v>941</v>
      </c>
      <c r="D4" s="15" t="s">
        <v>16</v>
      </c>
      <c r="E4" s="17" t="s">
        <v>17</v>
      </c>
      <c r="F4" s="15"/>
      <c r="G4" s="17" t="s">
        <v>943</v>
      </c>
      <c r="H4" s="17" t="str">
        <f t="shared" ref="H4:H11" si="0">IF((D4="Yes"),"mvp_cr_iascb_4753_patriarch","Not Running")</f>
        <v>Not Running</v>
      </c>
      <c r="I4" s="9" t="s">
        <v>12</v>
      </c>
      <c r="L4" s="20" t="s">
        <v>14</v>
      </c>
    </row>
    <row r="5" spans="1:12" x14ac:dyDescent="0.3">
      <c r="A5" s="15" t="s">
        <v>944</v>
      </c>
      <c r="B5" s="17" t="s">
        <v>1045</v>
      </c>
      <c r="C5" s="15" t="s">
        <v>944</v>
      </c>
      <c r="D5" s="15" t="s">
        <v>16</v>
      </c>
      <c r="E5" s="17" t="s">
        <v>17</v>
      </c>
      <c r="F5" s="15"/>
      <c r="G5" s="17" t="s">
        <v>946</v>
      </c>
      <c r="H5" s="17" t="str">
        <f t="shared" si="0"/>
        <v>Not Running</v>
      </c>
      <c r="I5" s="9" t="s">
        <v>12</v>
      </c>
      <c r="L5" s="20" t="s">
        <v>14</v>
      </c>
    </row>
    <row r="6" spans="1:12" x14ac:dyDescent="0.3">
      <c r="A6" s="15" t="s">
        <v>947</v>
      </c>
      <c r="B6" s="17" t="s">
        <v>1046</v>
      </c>
      <c r="C6" s="15" t="s">
        <v>947</v>
      </c>
      <c r="D6" s="15" t="s">
        <v>15</v>
      </c>
      <c r="E6" s="17" t="s">
        <v>17</v>
      </c>
      <c r="F6" s="15"/>
      <c r="G6" s="17" t="s">
        <v>949</v>
      </c>
      <c r="H6" s="17" t="str">
        <f t="shared" si="0"/>
        <v>mvp_cr_iascb_4753_patriarch</v>
      </c>
      <c r="I6" s="141" t="s">
        <v>12</v>
      </c>
      <c r="L6" s="20" t="s">
        <v>14</v>
      </c>
    </row>
    <row r="7" spans="1:12" x14ac:dyDescent="0.3">
      <c r="A7" s="15" t="s">
        <v>950</v>
      </c>
      <c r="B7" s="17" t="s">
        <v>1047</v>
      </c>
      <c r="C7" s="15" t="s">
        <v>950</v>
      </c>
      <c r="D7" s="15" t="s">
        <v>16</v>
      </c>
      <c r="E7" s="17" t="s">
        <v>17</v>
      </c>
      <c r="F7" s="15"/>
      <c r="G7" s="17" t="s">
        <v>952</v>
      </c>
      <c r="H7" s="17" t="str">
        <f t="shared" si="0"/>
        <v>Not Running</v>
      </c>
      <c r="I7" s="141" t="s">
        <v>12</v>
      </c>
      <c r="L7" s="20" t="s">
        <v>14</v>
      </c>
    </row>
    <row r="8" spans="1:12" x14ac:dyDescent="0.3">
      <c r="A8" s="15" t="s">
        <v>957</v>
      </c>
      <c r="B8" s="17" t="s">
        <v>1048</v>
      </c>
      <c r="C8" s="15" t="s">
        <v>957</v>
      </c>
      <c r="D8" s="15" t="s">
        <v>16</v>
      </c>
      <c r="E8" s="17" t="s">
        <v>17</v>
      </c>
      <c r="F8" s="15"/>
      <c r="G8" s="17" t="s">
        <v>959</v>
      </c>
      <c r="H8" s="17" t="str">
        <f t="shared" si="0"/>
        <v>Not Running</v>
      </c>
      <c r="I8" s="9" t="s">
        <v>11</v>
      </c>
      <c r="L8" s="20" t="s">
        <v>14</v>
      </c>
    </row>
    <row r="9" spans="1:12" x14ac:dyDescent="0.3">
      <c r="A9" s="15" t="s">
        <v>1034</v>
      </c>
      <c r="B9" s="17" t="s">
        <v>1049</v>
      </c>
      <c r="C9" s="15" t="s">
        <v>1034</v>
      </c>
      <c r="D9" s="15" t="s">
        <v>16</v>
      </c>
      <c r="E9" s="17" t="s">
        <v>17</v>
      </c>
      <c r="F9" s="15"/>
      <c r="G9" s="17" t="s">
        <v>1036</v>
      </c>
      <c r="H9" s="17" t="str">
        <f t="shared" si="0"/>
        <v>Not Running</v>
      </c>
      <c r="I9" s="141" t="s">
        <v>12</v>
      </c>
      <c r="L9" s="20" t="s">
        <v>14</v>
      </c>
    </row>
    <row r="10" spans="1:12" ht="15" customHeight="1" x14ac:dyDescent="0.3">
      <c r="A10" s="15" t="s">
        <v>1037</v>
      </c>
      <c r="B10" s="17" t="s">
        <v>1050</v>
      </c>
      <c r="C10" s="15" t="s">
        <v>1037</v>
      </c>
      <c r="D10" s="15" t="s">
        <v>15</v>
      </c>
      <c r="E10" s="17" t="s">
        <v>17</v>
      </c>
      <c r="F10" s="15"/>
      <c r="G10" s="17" t="s">
        <v>1039</v>
      </c>
      <c r="H10" s="17" t="str">
        <f t="shared" si="0"/>
        <v>mvp_cr_iascb_4753_patriarch</v>
      </c>
      <c r="I10" s="141" t="s">
        <v>12</v>
      </c>
      <c r="L10" s="20" t="s">
        <v>14</v>
      </c>
    </row>
    <row r="11" spans="1:12" x14ac:dyDescent="0.3">
      <c r="A11" s="15" t="s">
        <v>1040</v>
      </c>
      <c r="B11" s="17" t="s">
        <v>1051</v>
      </c>
      <c r="C11" s="15" t="s">
        <v>1040</v>
      </c>
      <c r="D11" s="15" t="s">
        <v>15</v>
      </c>
      <c r="E11" s="17" t="s">
        <v>17</v>
      </c>
      <c r="F11" s="15"/>
      <c r="G11" s="17" t="s">
        <v>1042</v>
      </c>
      <c r="H11" s="17" t="str">
        <f t="shared" si="0"/>
        <v>mvp_cr_iascb_4753_patriarch</v>
      </c>
      <c r="I11" s="141" t="s">
        <v>12</v>
      </c>
      <c r="L11" s="20" t="s">
        <v>14</v>
      </c>
    </row>
  </sheetData>
  <conditionalFormatting sqref="A1:A2">
    <cfRule type="duplicateValues" dxfId="16" priority="17"/>
  </conditionalFormatting>
  <conditionalFormatting sqref="A3">
    <cfRule type="duplicateValues" dxfId="15" priority="16" stopIfTrue="1"/>
  </conditionalFormatting>
  <conditionalFormatting sqref="C3">
    <cfRule type="duplicateValues" dxfId="14" priority="15" stopIfTrue="1"/>
  </conditionalFormatting>
  <conditionalFormatting sqref="A4">
    <cfRule type="duplicateValues" dxfId="13" priority="14" stopIfTrue="1"/>
  </conditionalFormatting>
  <conditionalFormatting sqref="C4">
    <cfRule type="duplicateValues" dxfId="12" priority="13" stopIfTrue="1"/>
  </conditionalFormatting>
  <conditionalFormatting sqref="A5">
    <cfRule type="duplicateValues" dxfId="11" priority="12" stopIfTrue="1"/>
  </conditionalFormatting>
  <conditionalFormatting sqref="C5">
    <cfRule type="duplicateValues" dxfId="10" priority="11" stopIfTrue="1"/>
  </conditionalFormatting>
  <conditionalFormatting sqref="A6">
    <cfRule type="duplicateValues" dxfId="9" priority="10" stopIfTrue="1"/>
  </conditionalFormatting>
  <conditionalFormatting sqref="C6">
    <cfRule type="duplicateValues" dxfId="8" priority="9" stopIfTrue="1"/>
  </conditionalFormatting>
  <conditionalFormatting sqref="A7">
    <cfRule type="duplicateValues" dxfId="7" priority="8" stopIfTrue="1"/>
  </conditionalFormatting>
  <conditionalFormatting sqref="C7">
    <cfRule type="duplicateValues" dxfId="6" priority="7" stopIfTrue="1"/>
  </conditionalFormatting>
  <conditionalFormatting sqref="A8">
    <cfRule type="duplicateValues" dxfId="5" priority="6" stopIfTrue="1"/>
  </conditionalFormatting>
  <conditionalFormatting sqref="C8">
    <cfRule type="duplicateValues" dxfId="4" priority="5" stopIfTrue="1"/>
  </conditionalFormatting>
  <conditionalFormatting sqref="A9:A10">
    <cfRule type="duplicateValues" dxfId="3" priority="4" stopIfTrue="1"/>
  </conditionalFormatting>
  <conditionalFormatting sqref="C9:C10">
    <cfRule type="duplicateValues" dxfId="2" priority="3" stopIfTrue="1"/>
  </conditionalFormatting>
  <conditionalFormatting sqref="A11">
    <cfRule type="duplicateValues" dxfId="1" priority="2" stopIfTrue="1"/>
  </conditionalFormatting>
  <conditionalFormatting sqref="C11">
    <cfRule type="duplicateValues" dxfId="0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17" sqref="B17"/>
    </sheetView>
  </sheetViews>
  <sheetFormatPr defaultColWidth="8.77734375" defaultRowHeight="14.4" x14ac:dyDescent="0.3"/>
  <cols>
    <col min="1" max="1" width="27" style="20" customWidth="1" collapsed="1"/>
    <col min="2" max="2" width="35.77734375" style="20" bestFit="1" customWidth="1" collapsed="1"/>
    <col min="3" max="3" width="27.77734375" style="20" bestFit="1" customWidth="1" collapsed="1"/>
    <col min="4" max="4" width="9.5546875" style="20" bestFit="1" customWidth="1" collapsed="1"/>
    <col min="5" max="5" width="7.77734375" style="20" bestFit="1" customWidth="1" collapsed="1"/>
    <col min="6" max="6" width="8.77734375" style="20" collapsed="1"/>
    <col min="7" max="7" width="32.44140625" style="20" bestFit="1" customWidth="1" collapsed="1"/>
    <col min="8" max="8" width="13.5546875" style="20" bestFit="1" customWidth="1" collapsed="1"/>
    <col min="9" max="9" width="14.5546875" style="20" bestFit="1" customWidth="1" collapsed="1"/>
    <col min="10" max="10" width="8.77734375" style="20" collapsed="1"/>
    <col min="11" max="11" width="9.77734375" style="20" bestFit="1" customWidth="1" collapsed="1"/>
    <col min="12" max="12" width="37.5546875" style="20" bestFit="1" customWidth="1" collapsed="1"/>
    <col min="13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102</v>
      </c>
      <c r="B3" s="16" t="s">
        <v>103</v>
      </c>
      <c r="C3" s="17" t="s">
        <v>102</v>
      </c>
      <c r="D3" s="17" t="s">
        <v>15</v>
      </c>
      <c r="E3" s="17" t="s">
        <v>17</v>
      </c>
      <c r="F3" s="15"/>
      <c r="G3" s="17" t="s">
        <v>104</v>
      </c>
      <c r="H3" s="15" t="str">
        <f>IF((D3="Yes"),"delivery","Not Running")</f>
        <v>delivery</v>
      </c>
      <c r="I3" s="78" t="s">
        <v>12</v>
      </c>
      <c r="J3" s="15"/>
      <c r="K3" s="15"/>
      <c r="L3" s="15" t="s">
        <v>14</v>
      </c>
    </row>
    <row r="4" spans="1:12" x14ac:dyDescent="0.3">
      <c r="A4" s="17" t="s">
        <v>105</v>
      </c>
      <c r="B4" s="16" t="s">
        <v>106</v>
      </c>
      <c r="C4" s="17" t="s">
        <v>105</v>
      </c>
      <c r="D4" s="17" t="s">
        <v>16</v>
      </c>
      <c r="E4" s="17" t="s">
        <v>17</v>
      </c>
      <c r="F4" s="15"/>
      <c r="G4" s="17" t="s">
        <v>104</v>
      </c>
      <c r="H4" s="15" t="str">
        <f t="shared" ref="H4:H11" si="0">IF((D4="Yes"),"delivery","Not Running")</f>
        <v>Not Running</v>
      </c>
      <c r="I4" s="25" t="s">
        <v>12</v>
      </c>
      <c r="J4" s="15"/>
      <c r="K4" s="15"/>
      <c r="L4" s="15" t="s">
        <v>14</v>
      </c>
    </row>
    <row r="5" spans="1:12" x14ac:dyDescent="0.3">
      <c r="A5" s="17" t="s">
        <v>107</v>
      </c>
      <c r="B5" s="16" t="s">
        <v>108</v>
      </c>
      <c r="C5" s="17" t="s">
        <v>107</v>
      </c>
      <c r="D5" s="17" t="s">
        <v>16</v>
      </c>
      <c r="E5" s="17" t="s">
        <v>17</v>
      </c>
      <c r="F5" s="15"/>
      <c r="G5" s="17" t="s">
        <v>104</v>
      </c>
      <c r="H5" s="15" t="str">
        <f t="shared" si="0"/>
        <v>Not Running</v>
      </c>
      <c r="I5" s="25" t="s">
        <v>12</v>
      </c>
      <c r="J5" s="15"/>
      <c r="K5" s="15"/>
      <c r="L5" s="15" t="s">
        <v>14</v>
      </c>
    </row>
    <row r="6" spans="1:12" x14ac:dyDescent="0.3">
      <c r="A6" s="17" t="s">
        <v>109</v>
      </c>
      <c r="B6" s="16" t="s">
        <v>110</v>
      </c>
      <c r="C6" s="17" t="s">
        <v>109</v>
      </c>
      <c r="D6" s="17" t="s">
        <v>16</v>
      </c>
      <c r="E6" s="17" t="s">
        <v>17</v>
      </c>
      <c r="F6" s="15"/>
      <c r="G6" s="17" t="s">
        <v>104</v>
      </c>
      <c r="H6" s="15" t="str">
        <f t="shared" si="0"/>
        <v>Not Running</v>
      </c>
      <c r="I6" s="25" t="s">
        <v>12</v>
      </c>
      <c r="J6" s="15"/>
      <c r="K6" s="15"/>
      <c r="L6" s="15" t="s">
        <v>14</v>
      </c>
    </row>
    <row r="7" spans="1:12" x14ac:dyDescent="0.3">
      <c r="A7" s="17" t="s">
        <v>111</v>
      </c>
      <c r="B7" s="16" t="s">
        <v>112</v>
      </c>
      <c r="C7" s="17" t="s">
        <v>111</v>
      </c>
      <c r="D7" s="17" t="s">
        <v>16</v>
      </c>
      <c r="E7" s="17" t="s">
        <v>17</v>
      </c>
      <c r="F7" s="15"/>
      <c r="G7" s="17" t="s">
        <v>104</v>
      </c>
      <c r="H7" s="15" t="str">
        <f t="shared" si="0"/>
        <v>Not Running</v>
      </c>
      <c r="I7" s="25" t="s">
        <v>12</v>
      </c>
      <c r="J7" s="15"/>
      <c r="K7" s="15"/>
      <c r="L7" s="15" t="s">
        <v>14</v>
      </c>
    </row>
    <row r="8" spans="1:12" x14ac:dyDescent="0.3">
      <c r="A8" s="15" t="s">
        <v>113</v>
      </c>
      <c r="B8" s="16" t="s">
        <v>114</v>
      </c>
      <c r="C8" s="15" t="s">
        <v>113</v>
      </c>
      <c r="D8" s="17" t="s">
        <v>16</v>
      </c>
      <c r="E8" s="17" t="s">
        <v>17</v>
      </c>
      <c r="F8" s="15"/>
      <c r="G8" s="17" t="s">
        <v>104</v>
      </c>
      <c r="H8" s="15" t="str">
        <f t="shared" si="0"/>
        <v>Not Running</v>
      </c>
      <c r="I8" s="26" t="s">
        <v>11</v>
      </c>
      <c r="J8" s="15"/>
      <c r="K8" s="15"/>
      <c r="L8" s="15" t="s">
        <v>14</v>
      </c>
    </row>
    <row r="9" spans="1:12" x14ac:dyDescent="0.3">
      <c r="A9" s="15" t="s">
        <v>115</v>
      </c>
      <c r="B9" s="16" t="s">
        <v>116</v>
      </c>
      <c r="C9" s="15" t="s">
        <v>115</v>
      </c>
      <c r="D9" s="17" t="s">
        <v>16</v>
      </c>
      <c r="E9" s="17" t="s">
        <v>17</v>
      </c>
      <c r="F9" s="15"/>
      <c r="G9" s="17" t="s">
        <v>104</v>
      </c>
      <c r="H9" s="15" t="str">
        <f t="shared" si="0"/>
        <v>Not Running</v>
      </c>
      <c r="I9" s="25" t="s">
        <v>12</v>
      </c>
      <c r="J9" s="15"/>
      <c r="K9" s="15"/>
      <c r="L9" s="15" t="s">
        <v>14</v>
      </c>
    </row>
    <row r="10" spans="1:12" x14ac:dyDescent="0.3">
      <c r="A10" s="15" t="s">
        <v>117</v>
      </c>
      <c r="B10" s="16" t="s">
        <v>118</v>
      </c>
      <c r="C10" s="15" t="s">
        <v>117</v>
      </c>
      <c r="D10" s="17" t="s">
        <v>16</v>
      </c>
      <c r="E10" s="17" t="s">
        <v>17</v>
      </c>
      <c r="F10" s="15"/>
      <c r="G10" s="17" t="s">
        <v>104</v>
      </c>
      <c r="H10" s="15" t="str">
        <f t="shared" si="0"/>
        <v>Not Running</v>
      </c>
      <c r="I10" s="21" t="s">
        <v>12</v>
      </c>
      <c r="J10" s="15"/>
      <c r="K10" s="15"/>
      <c r="L10" s="15" t="s">
        <v>14</v>
      </c>
    </row>
    <row r="11" spans="1:12" x14ac:dyDescent="0.3">
      <c r="A11" s="15" t="s">
        <v>119</v>
      </c>
      <c r="B11" s="16" t="s">
        <v>120</v>
      </c>
      <c r="C11" s="15" t="s">
        <v>119</v>
      </c>
      <c r="D11" s="17" t="s">
        <v>16</v>
      </c>
      <c r="E11" s="17" t="s">
        <v>17</v>
      </c>
      <c r="F11" s="15"/>
      <c r="G11" s="17" t="s">
        <v>104</v>
      </c>
      <c r="H11" s="15" t="str">
        <f t="shared" si="0"/>
        <v>Not Running</v>
      </c>
      <c r="I11" s="21" t="s">
        <v>12</v>
      </c>
      <c r="J11" s="15"/>
      <c r="K11" s="15"/>
      <c r="L11" s="15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31" workbookViewId="0">
      <selection activeCell="D48" sqref="D48"/>
    </sheetView>
  </sheetViews>
  <sheetFormatPr defaultColWidth="8.77734375" defaultRowHeight="14.4" x14ac:dyDescent="0.3"/>
  <cols>
    <col min="1" max="1" width="8.77734375" style="20" collapsed="1"/>
    <col min="2" max="2" width="29.21875" style="20" customWidth="1" collapsed="1"/>
    <col min="3" max="3" width="17.77734375" style="20" customWidth="1" collapsed="1"/>
    <col min="4" max="6" width="8.77734375" style="20" collapsed="1"/>
    <col min="7" max="7" width="34.77734375" style="20" bestFit="1" customWidth="1" collapsed="1"/>
    <col min="8" max="8" width="18.21875" style="20" customWidth="1" collapsed="1"/>
    <col min="9" max="11" width="8.77734375" style="20" collapsed="1"/>
    <col min="12" max="12" width="16.21875" style="20" customWidth="1" collapsed="1"/>
    <col min="13" max="16384" width="8.77734375" style="20" collapsed="1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121</v>
      </c>
      <c r="B3" s="16" t="s">
        <v>122</v>
      </c>
      <c r="C3" s="17" t="s">
        <v>121</v>
      </c>
      <c r="D3" s="17" t="s">
        <v>16</v>
      </c>
      <c r="E3" s="17" t="s">
        <v>17</v>
      </c>
      <c r="F3" s="15"/>
      <c r="G3" s="17" t="s">
        <v>123</v>
      </c>
      <c r="H3" s="15" t="str">
        <f t="shared" ref="H3:H33" si="0">IF((D3="Yes"),"goodsacceptance","Not Running")</f>
        <v>Not Running</v>
      </c>
      <c r="I3" s="18" t="s">
        <v>11</v>
      </c>
      <c r="J3" s="15"/>
      <c r="K3" s="15"/>
      <c r="L3" s="15" t="s">
        <v>14</v>
      </c>
    </row>
    <row r="4" spans="1:12" x14ac:dyDescent="0.3">
      <c r="A4" s="17" t="s">
        <v>124</v>
      </c>
      <c r="B4" s="16" t="s">
        <v>125</v>
      </c>
      <c r="C4" s="17" t="s">
        <v>124</v>
      </c>
      <c r="D4" s="17" t="s">
        <v>16</v>
      </c>
      <c r="E4" s="17" t="s">
        <v>17</v>
      </c>
      <c r="F4" s="15"/>
      <c r="G4" s="17" t="s">
        <v>123</v>
      </c>
      <c r="H4" s="15" t="str">
        <f t="shared" si="0"/>
        <v>Not Running</v>
      </c>
      <c r="I4" s="9" t="s">
        <v>12</v>
      </c>
      <c r="J4" s="15"/>
      <c r="K4" s="15"/>
      <c r="L4" s="15" t="s">
        <v>14</v>
      </c>
    </row>
    <row r="5" spans="1:12" x14ac:dyDescent="0.3">
      <c r="A5" s="17" t="s">
        <v>237</v>
      </c>
      <c r="B5" s="16" t="s">
        <v>238</v>
      </c>
      <c r="C5" s="17" t="s">
        <v>237</v>
      </c>
      <c r="D5" s="17" t="s">
        <v>16</v>
      </c>
      <c r="E5" s="17" t="s">
        <v>17</v>
      </c>
      <c r="F5" s="15"/>
      <c r="G5" s="17" t="s">
        <v>123</v>
      </c>
      <c r="H5" s="15" t="str">
        <f t="shared" si="0"/>
        <v>Not Running</v>
      </c>
      <c r="I5" s="9" t="s">
        <v>12</v>
      </c>
      <c r="J5" s="15"/>
      <c r="K5" s="15"/>
      <c r="L5" s="15" t="s">
        <v>14</v>
      </c>
    </row>
    <row r="6" spans="1:12" x14ac:dyDescent="0.3">
      <c r="A6" s="17" t="s">
        <v>126</v>
      </c>
      <c r="B6" s="16" t="s">
        <v>127</v>
      </c>
      <c r="C6" s="17" t="s">
        <v>126</v>
      </c>
      <c r="D6" s="17" t="s">
        <v>16</v>
      </c>
      <c r="E6" s="17" t="s">
        <v>17</v>
      </c>
      <c r="F6" s="15"/>
      <c r="G6" s="17" t="s">
        <v>123</v>
      </c>
      <c r="H6" s="15" t="str">
        <f t="shared" si="0"/>
        <v>Not Running</v>
      </c>
      <c r="I6" s="9" t="s">
        <v>12</v>
      </c>
      <c r="J6" s="15"/>
      <c r="K6" s="15"/>
      <c r="L6" s="15" t="s">
        <v>14</v>
      </c>
    </row>
    <row r="7" spans="1:12" x14ac:dyDescent="0.3">
      <c r="A7" s="17" t="s">
        <v>128</v>
      </c>
      <c r="B7" s="16" t="s">
        <v>129</v>
      </c>
      <c r="C7" s="17" t="s">
        <v>128</v>
      </c>
      <c r="D7" s="17" t="s">
        <v>16</v>
      </c>
      <c r="E7" s="17" t="s">
        <v>17</v>
      </c>
      <c r="F7" s="15"/>
      <c r="G7" s="17" t="s">
        <v>123</v>
      </c>
      <c r="H7" s="15" t="str">
        <f t="shared" si="0"/>
        <v>Not Running</v>
      </c>
      <c r="I7" s="18" t="s">
        <v>11</v>
      </c>
      <c r="J7" s="15"/>
      <c r="K7" s="15"/>
      <c r="L7" s="15" t="s">
        <v>14</v>
      </c>
    </row>
    <row r="8" spans="1:12" x14ac:dyDescent="0.3">
      <c r="A8" s="17" t="s">
        <v>130</v>
      </c>
      <c r="B8" s="16" t="s">
        <v>131</v>
      </c>
      <c r="C8" s="17" t="s">
        <v>130</v>
      </c>
      <c r="D8" s="17" t="s">
        <v>16</v>
      </c>
      <c r="E8" s="17" t="s">
        <v>17</v>
      </c>
      <c r="F8" s="15"/>
      <c r="G8" s="17" t="s">
        <v>123</v>
      </c>
      <c r="H8" s="15" t="str">
        <f t="shared" si="0"/>
        <v>Not Running</v>
      </c>
      <c r="I8" s="18" t="s">
        <v>11</v>
      </c>
      <c r="J8" s="15"/>
      <c r="K8" s="15"/>
      <c r="L8" s="15" t="s">
        <v>14</v>
      </c>
    </row>
    <row r="9" spans="1:12" x14ac:dyDescent="0.3">
      <c r="A9" s="17" t="s">
        <v>241</v>
      </c>
      <c r="B9" s="16" t="s">
        <v>242</v>
      </c>
      <c r="C9" s="17" t="s">
        <v>241</v>
      </c>
      <c r="D9" s="17" t="s">
        <v>16</v>
      </c>
      <c r="E9" s="17" t="s">
        <v>17</v>
      </c>
      <c r="F9" s="15"/>
      <c r="G9" s="17" t="s">
        <v>123</v>
      </c>
      <c r="H9" s="15" t="str">
        <f t="shared" si="0"/>
        <v>Not Running</v>
      </c>
      <c r="I9" s="18" t="s">
        <v>11</v>
      </c>
      <c r="J9" s="15"/>
      <c r="K9" s="15"/>
      <c r="L9" s="15" t="s">
        <v>14</v>
      </c>
    </row>
    <row r="10" spans="1:12" x14ac:dyDescent="0.3">
      <c r="A10" s="17" t="s">
        <v>243</v>
      </c>
      <c r="B10" s="16" t="s">
        <v>244</v>
      </c>
      <c r="C10" s="17" t="s">
        <v>243</v>
      </c>
      <c r="D10" s="17" t="s">
        <v>16</v>
      </c>
      <c r="E10" s="17" t="s">
        <v>17</v>
      </c>
      <c r="F10" s="15"/>
      <c r="G10" s="17" t="s">
        <v>123</v>
      </c>
      <c r="H10" s="15" t="str">
        <f t="shared" si="0"/>
        <v>Not Running</v>
      </c>
      <c r="I10" s="9" t="s">
        <v>12</v>
      </c>
      <c r="J10" s="15"/>
      <c r="K10" s="15"/>
      <c r="L10" s="15" t="s">
        <v>14</v>
      </c>
    </row>
    <row r="11" spans="1:12" x14ac:dyDescent="0.3">
      <c r="A11" s="17" t="s">
        <v>132</v>
      </c>
      <c r="B11" s="16" t="s">
        <v>133</v>
      </c>
      <c r="C11" s="17" t="s">
        <v>132</v>
      </c>
      <c r="D11" s="17" t="s">
        <v>16</v>
      </c>
      <c r="E11" s="17" t="s">
        <v>17</v>
      </c>
      <c r="F11" s="15"/>
      <c r="G11" s="17" t="s">
        <v>123</v>
      </c>
      <c r="H11" s="15" t="str">
        <f t="shared" si="0"/>
        <v>Not Running</v>
      </c>
      <c r="I11" s="18" t="s">
        <v>11</v>
      </c>
      <c r="J11" s="15"/>
      <c r="K11" s="15"/>
      <c r="L11" s="15" t="s">
        <v>14</v>
      </c>
    </row>
    <row r="12" spans="1:12" x14ac:dyDescent="0.3">
      <c r="A12" s="17" t="s">
        <v>134</v>
      </c>
      <c r="B12" s="16" t="s">
        <v>135</v>
      </c>
      <c r="C12" s="17" t="s">
        <v>134</v>
      </c>
      <c r="D12" s="17" t="s">
        <v>16</v>
      </c>
      <c r="E12" s="17" t="s">
        <v>17</v>
      </c>
      <c r="F12" s="15"/>
      <c r="G12" s="17" t="s">
        <v>123</v>
      </c>
      <c r="H12" s="15" t="str">
        <f t="shared" si="0"/>
        <v>Not Running</v>
      </c>
      <c r="I12" s="18" t="s">
        <v>11</v>
      </c>
      <c r="J12" s="15"/>
      <c r="K12" s="15"/>
      <c r="L12" s="15" t="s">
        <v>14</v>
      </c>
    </row>
    <row r="13" spans="1:12" x14ac:dyDescent="0.3">
      <c r="A13" s="17" t="s">
        <v>136</v>
      </c>
      <c r="B13" s="16" t="s">
        <v>137</v>
      </c>
      <c r="C13" s="17" t="s">
        <v>136</v>
      </c>
      <c r="D13" s="17" t="s">
        <v>16</v>
      </c>
      <c r="E13" s="17" t="s">
        <v>17</v>
      </c>
      <c r="F13" s="15"/>
      <c r="G13" s="17" t="s">
        <v>123</v>
      </c>
      <c r="H13" s="15" t="str">
        <f t="shared" si="0"/>
        <v>Not Running</v>
      </c>
      <c r="I13" s="18" t="s">
        <v>11</v>
      </c>
      <c r="J13" s="15"/>
      <c r="K13" s="15"/>
      <c r="L13" s="15" t="s">
        <v>14</v>
      </c>
    </row>
    <row r="14" spans="1:12" x14ac:dyDescent="0.3">
      <c r="A14" s="17" t="s">
        <v>138</v>
      </c>
      <c r="B14" s="16" t="s">
        <v>139</v>
      </c>
      <c r="C14" s="17" t="s">
        <v>138</v>
      </c>
      <c r="D14" s="17" t="s">
        <v>16</v>
      </c>
      <c r="E14" s="17" t="s">
        <v>17</v>
      </c>
      <c r="F14" s="15"/>
      <c r="G14" s="17" t="s">
        <v>123</v>
      </c>
      <c r="H14" s="15" t="str">
        <f t="shared" si="0"/>
        <v>Not Running</v>
      </c>
      <c r="I14" s="9" t="s">
        <v>12</v>
      </c>
      <c r="J14" s="15"/>
      <c r="K14" s="15"/>
      <c r="L14" s="15" t="s">
        <v>14</v>
      </c>
    </row>
    <row r="15" spans="1:12" x14ac:dyDescent="0.3">
      <c r="A15" s="17" t="s">
        <v>140</v>
      </c>
      <c r="B15" s="16" t="s">
        <v>141</v>
      </c>
      <c r="C15" s="17" t="s">
        <v>140</v>
      </c>
      <c r="D15" s="17" t="s">
        <v>15</v>
      </c>
      <c r="E15" s="17" t="s">
        <v>17</v>
      </c>
      <c r="F15" s="15"/>
      <c r="G15" s="17" t="s">
        <v>123</v>
      </c>
      <c r="H15" s="15" t="str">
        <f t="shared" si="0"/>
        <v>goodsacceptance</v>
      </c>
      <c r="I15" s="18" t="s">
        <v>11</v>
      </c>
      <c r="J15" s="15"/>
      <c r="K15" s="15"/>
      <c r="L15" s="15" t="s">
        <v>14</v>
      </c>
    </row>
    <row r="16" spans="1:12" x14ac:dyDescent="0.3">
      <c r="A16" s="17" t="s">
        <v>142</v>
      </c>
      <c r="B16" s="16" t="s">
        <v>143</v>
      </c>
      <c r="C16" s="17" t="s">
        <v>142</v>
      </c>
      <c r="D16" s="17" t="s">
        <v>16</v>
      </c>
      <c r="E16" s="17" t="s">
        <v>17</v>
      </c>
      <c r="F16" s="15"/>
      <c r="G16" s="17" t="s">
        <v>123</v>
      </c>
      <c r="H16" s="15" t="str">
        <f t="shared" si="0"/>
        <v>Not Running</v>
      </c>
      <c r="I16" s="9" t="s">
        <v>12</v>
      </c>
      <c r="J16" s="15"/>
      <c r="K16" s="15"/>
      <c r="L16" s="15" t="s">
        <v>14</v>
      </c>
    </row>
    <row r="17" spans="1:12" x14ac:dyDescent="0.3">
      <c r="A17" s="17" t="s">
        <v>144</v>
      </c>
      <c r="B17" s="16" t="s">
        <v>145</v>
      </c>
      <c r="C17" s="17" t="s">
        <v>144</v>
      </c>
      <c r="D17" s="17" t="s">
        <v>16</v>
      </c>
      <c r="E17" s="17" t="s">
        <v>17</v>
      </c>
      <c r="F17" s="15"/>
      <c r="G17" s="17" t="s">
        <v>123</v>
      </c>
      <c r="H17" s="15" t="str">
        <f t="shared" si="0"/>
        <v>Not Running</v>
      </c>
      <c r="I17" s="18" t="s">
        <v>11</v>
      </c>
      <c r="J17" s="15"/>
      <c r="K17" s="15"/>
      <c r="L17" s="15" t="s">
        <v>14</v>
      </c>
    </row>
    <row r="18" spans="1:12" x14ac:dyDescent="0.3">
      <c r="A18" s="17" t="s">
        <v>146</v>
      </c>
      <c r="B18" s="16" t="s">
        <v>147</v>
      </c>
      <c r="C18" s="17" t="s">
        <v>146</v>
      </c>
      <c r="D18" s="17" t="s">
        <v>16</v>
      </c>
      <c r="E18" s="17" t="s">
        <v>17</v>
      </c>
      <c r="F18" s="15"/>
      <c r="G18" s="17" t="s">
        <v>123</v>
      </c>
      <c r="H18" s="15" t="str">
        <f t="shared" si="0"/>
        <v>Not Running</v>
      </c>
      <c r="I18" s="18" t="s">
        <v>11</v>
      </c>
      <c r="J18" s="15"/>
      <c r="K18" s="15"/>
      <c r="L18" s="15" t="s">
        <v>14</v>
      </c>
    </row>
    <row r="19" spans="1:12" x14ac:dyDescent="0.3">
      <c r="A19" s="17" t="s">
        <v>148</v>
      </c>
      <c r="B19" s="16" t="s">
        <v>149</v>
      </c>
      <c r="C19" s="17" t="s">
        <v>148</v>
      </c>
      <c r="D19" s="17" t="s">
        <v>16</v>
      </c>
      <c r="E19" s="17" t="s">
        <v>17</v>
      </c>
      <c r="F19" s="15"/>
      <c r="G19" s="17" t="s">
        <v>123</v>
      </c>
      <c r="H19" s="15" t="str">
        <f t="shared" si="0"/>
        <v>Not Running</v>
      </c>
      <c r="I19" s="18" t="s">
        <v>11</v>
      </c>
      <c r="J19" s="15"/>
      <c r="K19" s="15"/>
      <c r="L19" s="15" t="s">
        <v>14</v>
      </c>
    </row>
    <row r="20" spans="1:12" x14ac:dyDescent="0.3">
      <c r="A20" s="17" t="s">
        <v>150</v>
      </c>
      <c r="B20" s="16" t="s">
        <v>151</v>
      </c>
      <c r="C20" s="15" t="s">
        <v>150</v>
      </c>
      <c r="D20" s="17" t="s">
        <v>16</v>
      </c>
      <c r="E20" s="17" t="s">
        <v>17</v>
      </c>
      <c r="F20" s="15"/>
      <c r="G20" s="17" t="s">
        <v>123</v>
      </c>
      <c r="H20" s="16" t="str">
        <f t="shared" si="0"/>
        <v>Not Running</v>
      </c>
      <c r="I20" s="18" t="s">
        <v>11</v>
      </c>
      <c r="J20" s="15"/>
      <c r="K20" s="15"/>
      <c r="L20" s="15" t="s">
        <v>14</v>
      </c>
    </row>
    <row r="21" spans="1:12" x14ac:dyDescent="0.3">
      <c r="A21" s="17" t="s">
        <v>372</v>
      </c>
      <c r="B21" s="16" t="s">
        <v>373</v>
      </c>
      <c r="C21" s="17" t="s">
        <v>372</v>
      </c>
      <c r="D21" s="17" t="s">
        <v>16</v>
      </c>
      <c r="E21" s="17" t="s">
        <v>17</v>
      </c>
      <c r="F21" s="15"/>
      <c r="G21" s="17" t="s">
        <v>123</v>
      </c>
      <c r="H21" s="15" t="str">
        <f t="shared" si="0"/>
        <v>Not Running</v>
      </c>
      <c r="I21" s="18" t="s">
        <v>11</v>
      </c>
      <c r="J21" s="15"/>
      <c r="K21" s="15"/>
      <c r="L21" s="15" t="s">
        <v>14</v>
      </c>
    </row>
    <row r="22" spans="1:12" x14ac:dyDescent="0.3">
      <c r="A22" s="17" t="s">
        <v>374</v>
      </c>
      <c r="B22" s="16" t="s">
        <v>375</v>
      </c>
      <c r="C22" s="17" t="s">
        <v>374</v>
      </c>
      <c r="D22" s="17" t="s">
        <v>16</v>
      </c>
      <c r="E22" s="17" t="s">
        <v>17</v>
      </c>
      <c r="F22" s="15"/>
      <c r="G22" s="17" t="s">
        <v>123</v>
      </c>
      <c r="H22" s="15" t="str">
        <f t="shared" si="0"/>
        <v>Not Running</v>
      </c>
      <c r="I22" s="18" t="s">
        <v>11</v>
      </c>
      <c r="J22" s="15"/>
      <c r="K22" s="15"/>
      <c r="L22" s="15" t="s">
        <v>14</v>
      </c>
    </row>
    <row r="23" spans="1:12" x14ac:dyDescent="0.3">
      <c r="A23" s="17" t="s">
        <v>376</v>
      </c>
      <c r="B23" s="16" t="s">
        <v>377</v>
      </c>
      <c r="C23" s="17" t="s">
        <v>376</v>
      </c>
      <c r="D23" s="17" t="s">
        <v>16</v>
      </c>
      <c r="E23" s="17" t="s">
        <v>17</v>
      </c>
      <c r="F23" s="15"/>
      <c r="G23" s="17" t="s">
        <v>123</v>
      </c>
      <c r="H23" s="15" t="str">
        <f t="shared" si="0"/>
        <v>Not Running</v>
      </c>
      <c r="I23" s="18" t="s">
        <v>11</v>
      </c>
      <c r="J23" s="15"/>
      <c r="K23" s="15"/>
      <c r="L23" s="15" t="s">
        <v>14</v>
      </c>
    </row>
    <row r="24" spans="1:12" x14ac:dyDescent="0.3">
      <c r="A24" s="76" t="s">
        <v>501</v>
      </c>
      <c r="B24" s="64" t="s">
        <v>502</v>
      </c>
      <c r="C24" s="76" t="s">
        <v>501</v>
      </c>
      <c r="D24" s="17" t="s">
        <v>16</v>
      </c>
      <c r="E24" s="17" t="s">
        <v>17</v>
      </c>
      <c r="G24" s="17" t="s">
        <v>123</v>
      </c>
      <c r="H24" s="15" t="str">
        <f t="shared" si="0"/>
        <v>Not Running</v>
      </c>
      <c r="I24" s="18" t="s">
        <v>11</v>
      </c>
      <c r="L24" s="15" t="s">
        <v>14</v>
      </c>
    </row>
    <row r="25" spans="1:12" x14ac:dyDescent="0.3">
      <c r="A25" s="76" t="s">
        <v>503</v>
      </c>
      <c r="B25" s="64" t="s">
        <v>504</v>
      </c>
      <c r="C25" s="76" t="s">
        <v>503</v>
      </c>
      <c r="D25" s="17" t="s">
        <v>16</v>
      </c>
      <c r="E25" s="17" t="s">
        <v>17</v>
      </c>
      <c r="G25" s="17" t="s">
        <v>123</v>
      </c>
      <c r="H25" s="15" t="str">
        <f t="shared" si="0"/>
        <v>Not Running</v>
      </c>
      <c r="I25" s="18" t="s">
        <v>11</v>
      </c>
      <c r="L25" s="15" t="s">
        <v>14</v>
      </c>
    </row>
    <row r="26" spans="1:12" x14ac:dyDescent="0.3">
      <c r="A26" s="76" t="s">
        <v>505</v>
      </c>
      <c r="B26" s="64" t="s">
        <v>506</v>
      </c>
      <c r="C26" s="76" t="s">
        <v>505</v>
      </c>
      <c r="D26" s="17" t="s">
        <v>16</v>
      </c>
      <c r="E26" s="17" t="s">
        <v>17</v>
      </c>
      <c r="G26" s="17" t="s">
        <v>123</v>
      </c>
      <c r="H26" s="15" t="str">
        <f t="shared" si="0"/>
        <v>Not Running</v>
      </c>
      <c r="I26" s="18" t="s">
        <v>11</v>
      </c>
      <c r="L26" s="15" t="s">
        <v>14</v>
      </c>
    </row>
    <row r="27" spans="1:12" x14ac:dyDescent="0.3">
      <c r="A27" s="76" t="s">
        <v>507</v>
      </c>
      <c r="B27" s="64" t="s">
        <v>508</v>
      </c>
      <c r="C27" s="76" t="s">
        <v>507</v>
      </c>
      <c r="D27" s="76" t="s">
        <v>16</v>
      </c>
      <c r="E27" s="76" t="s">
        <v>17</v>
      </c>
      <c r="G27" s="76" t="s">
        <v>123</v>
      </c>
      <c r="H27" s="64" t="str">
        <f t="shared" si="0"/>
        <v>Not Running</v>
      </c>
      <c r="I27" s="77" t="s">
        <v>11</v>
      </c>
      <c r="L27" s="15" t="s">
        <v>14</v>
      </c>
    </row>
    <row r="28" spans="1:12" x14ac:dyDescent="0.3">
      <c r="A28" s="76" t="s">
        <v>509</v>
      </c>
      <c r="B28" s="64" t="s">
        <v>510</v>
      </c>
      <c r="C28" s="76" t="s">
        <v>509</v>
      </c>
      <c r="D28" s="76" t="s">
        <v>16</v>
      </c>
      <c r="E28" s="76" t="s">
        <v>17</v>
      </c>
      <c r="G28" s="76" t="s">
        <v>123</v>
      </c>
      <c r="H28" s="64" t="str">
        <f t="shared" si="0"/>
        <v>Not Running</v>
      </c>
      <c r="I28" s="77" t="s">
        <v>11</v>
      </c>
      <c r="L28" s="15" t="s">
        <v>14</v>
      </c>
    </row>
    <row r="29" spans="1:12" x14ac:dyDescent="0.3">
      <c r="A29" s="76" t="s">
        <v>372</v>
      </c>
      <c r="B29" s="64" t="s">
        <v>373</v>
      </c>
      <c r="C29" s="76" t="s">
        <v>372</v>
      </c>
      <c r="D29" s="76" t="s">
        <v>16</v>
      </c>
      <c r="E29" s="76" t="s">
        <v>17</v>
      </c>
      <c r="G29" s="76" t="s">
        <v>123</v>
      </c>
      <c r="H29" s="64" t="str">
        <f t="shared" si="0"/>
        <v>Not Running</v>
      </c>
      <c r="I29" s="77" t="s">
        <v>11</v>
      </c>
      <c r="L29" s="15" t="s">
        <v>14</v>
      </c>
    </row>
    <row r="30" spans="1:12" x14ac:dyDescent="0.3">
      <c r="A30" s="76" t="s">
        <v>511</v>
      </c>
      <c r="B30" s="64" t="s">
        <v>512</v>
      </c>
      <c r="C30" s="76" t="s">
        <v>511</v>
      </c>
      <c r="D30" s="76" t="s">
        <v>16</v>
      </c>
      <c r="E30" s="76" t="s">
        <v>17</v>
      </c>
      <c r="G30" s="76" t="s">
        <v>123</v>
      </c>
      <c r="H30" s="64" t="str">
        <f t="shared" si="0"/>
        <v>Not Running</v>
      </c>
      <c r="I30" s="77" t="s">
        <v>11</v>
      </c>
      <c r="L30" s="15" t="s">
        <v>14</v>
      </c>
    </row>
    <row r="31" spans="1:12" x14ac:dyDescent="0.3">
      <c r="A31" s="76" t="s">
        <v>513</v>
      </c>
      <c r="B31" s="64" t="s">
        <v>514</v>
      </c>
      <c r="C31" s="76" t="s">
        <v>513</v>
      </c>
      <c r="D31" s="76" t="s">
        <v>16</v>
      </c>
      <c r="E31" s="76" t="s">
        <v>17</v>
      </c>
      <c r="G31" s="76" t="s">
        <v>123</v>
      </c>
      <c r="H31" s="64" t="str">
        <f t="shared" si="0"/>
        <v>Not Running</v>
      </c>
      <c r="I31" s="77" t="s">
        <v>11</v>
      </c>
      <c r="L31" s="15" t="s">
        <v>14</v>
      </c>
    </row>
    <row r="32" spans="1:12" x14ac:dyDescent="0.3">
      <c r="A32" s="76" t="s">
        <v>515</v>
      </c>
      <c r="B32" s="64" t="s">
        <v>516</v>
      </c>
      <c r="C32" s="76" t="s">
        <v>515</v>
      </c>
      <c r="D32" s="76" t="s">
        <v>16</v>
      </c>
      <c r="E32" s="76" t="s">
        <v>17</v>
      </c>
      <c r="G32" s="76" t="s">
        <v>123</v>
      </c>
      <c r="H32" s="64" t="str">
        <f t="shared" si="0"/>
        <v>Not Running</v>
      </c>
      <c r="I32" s="77" t="s">
        <v>11</v>
      </c>
      <c r="L32" s="15" t="s">
        <v>14</v>
      </c>
    </row>
    <row r="33" spans="1:12" x14ac:dyDescent="0.3">
      <c r="A33" s="76" t="s">
        <v>517</v>
      </c>
      <c r="B33" s="64" t="s">
        <v>518</v>
      </c>
      <c r="C33" s="76" t="s">
        <v>517</v>
      </c>
      <c r="D33" s="76" t="s">
        <v>16</v>
      </c>
      <c r="E33" s="76" t="s">
        <v>17</v>
      </c>
      <c r="G33" s="76" t="s">
        <v>123</v>
      </c>
      <c r="H33" s="64" t="str">
        <f t="shared" si="0"/>
        <v>Not Running</v>
      </c>
      <c r="I33" s="77" t="s">
        <v>11</v>
      </c>
      <c r="L33" s="1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F17" sqref="F17"/>
    </sheetView>
  </sheetViews>
  <sheetFormatPr defaultRowHeight="14.4" x14ac:dyDescent="0.3"/>
  <cols>
    <col min="1" max="1" width="12.44140625" style="20" customWidth="1" collapsed="1"/>
    <col min="2" max="2" width="32.21875" style="20" customWidth="1" collapsed="1"/>
    <col min="3" max="6" width="8.88671875" style="20"/>
    <col min="7" max="7" width="53.77734375" style="20" bestFit="1" customWidth="1" collapsed="1"/>
    <col min="8" max="8" width="27.77734375" style="20" customWidth="1" collapsed="1"/>
    <col min="9" max="16384" width="8.88671875" style="20"/>
  </cols>
  <sheetData>
    <row r="1" spans="1:12" s="2" customFormat="1" x14ac:dyDescent="0.3">
      <c r="A1" s="19" t="s">
        <v>6</v>
      </c>
      <c r="B1" s="19" t="s">
        <v>13</v>
      </c>
      <c r="C1" s="19" t="s">
        <v>1</v>
      </c>
      <c r="D1" s="19" t="s">
        <v>5</v>
      </c>
      <c r="E1" s="19" t="s">
        <v>0</v>
      </c>
      <c r="F1" s="19" t="s">
        <v>2</v>
      </c>
      <c r="G1" s="19" t="s">
        <v>3</v>
      </c>
      <c r="H1" s="19" t="s">
        <v>4</v>
      </c>
      <c r="I1" s="3" t="s">
        <v>8</v>
      </c>
      <c r="J1" s="19" t="s">
        <v>7</v>
      </c>
      <c r="K1" s="19" t="s">
        <v>9</v>
      </c>
      <c r="L1" s="4" t="s">
        <v>10</v>
      </c>
    </row>
    <row r="2" spans="1:12" s="1" customFormat="1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18" t="s">
        <v>11</v>
      </c>
      <c r="J2" s="15"/>
      <c r="K2" s="15"/>
      <c r="L2" s="15" t="s">
        <v>14</v>
      </c>
    </row>
    <row r="3" spans="1:12" s="1" customFormat="1" ht="13.8" customHeight="1" x14ac:dyDescent="0.3">
      <c r="A3" s="17" t="s">
        <v>1082</v>
      </c>
      <c r="B3" s="16" t="s">
        <v>1083</v>
      </c>
      <c r="C3" s="17" t="s">
        <v>1082</v>
      </c>
      <c r="D3" s="17" t="s">
        <v>16</v>
      </c>
      <c r="E3" s="17" t="s">
        <v>17</v>
      </c>
      <c r="F3" s="15"/>
      <c r="G3" s="17" t="s">
        <v>1084</v>
      </c>
      <c r="H3" s="15" t="str">
        <f>IF((D3="Yes"),"flightmanagement","Not Running")</f>
        <v>Not Running</v>
      </c>
      <c r="I3" s="9" t="s">
        <v>12</v>
      </c>
      <c r="J3" s="15"/>
      <c r="K3" s="15"/>
      <c r="L3" s="15" t="s">
        <v>14</v>
      </c>
    </row>
    <row r="4" spans="1:12" s="1" customFormat="1" x14ac:dyDescent="0.3">
      <c r="A4" s="17" t="s">
        <v>1085</v>
      </c>
      <c r="B4" s="16" t="s">
        <v>1086</v>
      </c>
      <c r="C4" s="17" t="s">
        <v>1085</v>
      </c>
      <c r="D4" s="17" t="s">
        <v>16</v>
      </c>
      <c r="E4" s="17" t="s">
        <v>17</v>
      </c>
      <c r="F4" s="15"/>
      <c r="G4" s="17" t="s">
        <v>1087</v>
      </c>
      <c r="H4" s="15" t="str">
        <f>IF((D4="Yes"),"flightmanagement","Not Running")</f>
        <v>Not Running</v>
      </c>
      <c r="I4" s="9" t="s">
        <v>12</v>
      </c>
      <c r="J4" s="15"/>
      <c r="K4" s="15"/>
      <c r="L4" s="15" t="s">
        <v>14</v>
      </c>
    </row>
    <row r="5" spans="1:12" s="1" customFormat="1" x14ac:dyDescent="0.3">
      <c r="A5" s="17" t="s">
        <v>1088</v>
      </c>
      <c r="B5" s="16" t="s">
        <v>1089</v>
      </c>
      <c r="C5" s="17" t="s">
        <v>1088</v>
      </c>
      <c r="D5" s="17" t="s">
        <v>16</v>
      </c>
      <c r="E5" s="17" t="s">
        <v>17</v>
      </c>
      <c r="F5" s="15"/>
      <c r="G5" s="17" t="s">
        <v>1090</v>
      </c>
      <c r="H5" s="15" t="str">
        <f>IF((D5="Yes"),"flightmanagement","Not Running")</f>
        <v>Not Running</v>
      </c>
      <c r="I5" s="18" t="s">
        <v>12</v>
      </c>
      <c r="J5" s="15"/>
      <c r="K5" s="15"/>
      <c r="L5" s="15" t="s">
        <v>14</v>
      </c>
    </row>
    <row r="6" spans="1:12" s="1" customFormat="1" x14ac:dyDescent="0.3">
      <c r="A6" s="17" t="s">
        <v>1091</v>
      </c>
      <c r="B6" s="16" t="s">
        <v>1092</v>
      </c>
      <c r="C6" s="17" t="s">
        <v>1091</v>
      </c>
      <c r="D6" s="17" t="s">
        <v>16</v>
      </c>
      <c r="E6" s="17" t="s">
        <v>17</v>
      </c>
      <c r="F6" s="15"/>
      <c r="G6" s="17" t="s">
        <v>1093</v>
      </c>
      <c r="H6" s="15" t="str">
        <f>IF((D6="Yes"),"flightmanagement","Not Running")</f>
        <v>Not Running</v>
      </c>
      <c r="I6" s="18" t="s">
        <v>12</v>
      </c>
      <c r="J6" s="15"/>
      <c r="K6" s="15"/>
      <c r="L6" s="15" t="s">
        <v>14</v>
      </c>
    </row>
    <row r="7" spans="1:12" s="1" customFormat="1" x14ac:dyDescent="0.3">
      <c r="A7" s="17" t="s">
        <v>1094</v>
      </c>
      <c r="B7" s="16" t="s">
        <v>1095</v>
      </c>
      <c r="C7" s="17" t="s">
        <v>1094</v>
      </c>
      <c r="D7" s="17" t="s">
        <v>16</v>
      </c>
      <c r="E7" s="17" t="s">
        <v>17</v>
      </c>
      <c r="F7" s="15"/>
      <c r="G7" s="17" t="s">
        <v>1096</v>
      </c>
      <c r="H7" s="15" t="str">
        <f>IF((D7="Yes"),"flightmanagement","Not Running")</f>
        <v>Not Running</v>
      </c>
      <c r="I7" s="9" t="s">
        <v>12</v>
      </c>
      <c r="J7" s="15"/>
      <c r="K7" s="15"/>
      <c r="L7" s="15" t="s">
        <v>14</v>
      </c>
    </row>
    <row r="8" spans="1:12" s="1" customFormat="1" x14ac:dyDescent="0.3">
      <c r="A8" s="17" t="s">
        <v>1097</v>
      </c>
      <c r="B8" s="16" t="s">
        <v>1098</v>
      </c>
      <c r="C8" s="17" t="s">
        <v>1097</v>
      </c>
      <c r="D8" s="17" t="s">
        <v>16</v>
      </c>
      <c r="E8" s="17" t="s">
        <v>17</v>
      </c>
      <c r="F8" s="15"/>
      <c r="G8" s="17" t="s">
        <v>1099</v>
      </c>
      <c r="H8" s="15" t="str">
        <f t="shared" ref="H8:H9" si="0">IF((D8="Yes"),"flightmanagement","Not Running")</f>
        <v>Not Running</v>
      </c>
      <c r="I8" s="18" t="s">
        <v>12</v>
      </c>
      <c r="J8" s="15"/>
      <c r="K8" s="15"/>
      <c r="L8" s="15" t="s">
        <v>14</v>
      </c>
    </row>
    <row r="9" spans="1:12" s="1" customFormat="1" x14ac:dyDescent="0.3">
      <c r="A9" s="17" t="s">
        <v>1100</v>
      </c>
      <c r="B9" s="16" t="s">
        <v>1101</v>
      </c>
      <c r="C9" s="17" t="s">
        <v>1100</v>
      </c>
      <c r="D9" s="17" t="s">
        <v>15</v>
      </c>
      <c r="E9" s="17" t="s">
        <v>17</v>
      </c>
      <c r="F9" s="15"/>
      <c r="G9" s="17" t="s">
        <v>1102</v>
      </c>
      <c r="H9" s="15" t="str">
        <f t="shared" si="0"/>
        <v>flightmanagement</v>
      </c>
      <c r="I9" s="9" t="s">
        <v>12</v>
      </c>
      <c r="J9" s="15"/>
      <c r="K9" s="15"/>
      <c r="L9" s="15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15" sqref="G15"/>
    </sheetView>
  </sheetViews>
  <sheetFormatPr defaultRowHeight="14.4" x14ac:dyDescent="0.3"/>
  <cols>
    <col min="1" max="1" width="12.44140625" style="20" customWidth="1" collapsed="1"/>
    <col min="2" max="2" width="32.21875" style="20" customWidth="1" collapsed="1"/>
    <col min="3" max="6" width="8.88671875" style="20"/>
    <col min="7" max="7" width="53.77734375" style="20" bestFit="1" customWidth="1" collapsed="1"/>
    <col min="8" max="8" width="27.77734375" style="20" customWidth="1" collapsed="1"/>
    <col min="9" max="16384" width="8.88671875" style="20"/>
  </cols>
  <sheetData>
    <row r="1" spans="1:12" s="2" customFormat="1" x14ac:dyDescent="0.3">
      <c r="A1" s="19" t="s">
        <v>6</v>
      </c>
      <c r="B1" s="19" t="s">
        <v>13</v>
      </c>
      <c r="C1" s="19" t="s">
        <v>1</v>
      </c>
      <c r="D1" s="19" t="s">
        <v>5</v>
      </c>
      <c r="E1" s="19" t="s">
        <v>0</v>
      </c>
      <c r="F1" s="19" t="s">
        <v>2</v>
      </c>
      <c r="G1" s="19" t="s">
        <v>3</v>
      </c>
      <c r="H1" s="19" t="s">
        <v>4</v>
      </c>
      <c r="I1" s="3" t="s">
        <v>8</v>
      </c>
      <c r="J1" s="19" t="s">
        <v>7</v>
      </c>
      <c r="K1" s="19" t="s">
        <v>9</v>
      </c>
      <c r="L1" s="4" t="s">
        <v>10</v>
      </c>
    </row>
    <row r="2" spans="1:12" s="1" customFormat="1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18" t="s">
        <v>11</v>
      </c>
      <c r="J2" s="15"/>
      <c r="K2" s="15"/>
      <c r="L2" s="15" t="s">
        <v>14</v>
      </c>
    </row>
    <row r="3" spans="1:12" s="1" customFormat="1" x14ac:dyDescent="0.3">
      <c r="A3" s="17" t="s">
        <v>1091</v>
      </c>
      <c r="B3" s="16" t="s">
        <v>1103</v>
      </c>
      <c r="C3" s="17" t="s">
        <v>1091</v>
      </c>
      <c r="D3" s="17" t="s">
        <v>16</v>
      </c>
      <c r="E3" s="17" t="s">
        <v>17</v>
      </c>
      <c r="F3" s="15"/>
      <c r="G3" s="17" t="s">
        <v>1104</v>
      </c>
      <c r="H3" s="15" t="str">
        <f>IF((D3="Yes"),"stockmanagement","Not Running")</f>
        <v>Not Running</v>
      </c>
      <c r="I3" s="9" t="s">
        <v>12</v>
      </c>
      <c r="J3" s="15"/>
      <c r="K3" s="15"/>
      <c r="L3" s="15" t="s">
        <v>14</v>
      </c>
    </row>
    <row r="4" spans="1:12" s="1" customFormat="1" x14ac:dyDescent="0.3">
      <c r="A4" s="17" t="s">
        <v>1085</v>
      </c>
      <c r="B4" s="16" t="s">
        <v>1105</v>
      </c>
      <c r="C4" s="17" t="s">
        <v>1085</v>
      </c>
      <c r="D4" s="17" t="s">
        <v>16</v>
      </c>
      <c r="E4" s="17" t="s">
        <v>17</v>
      </c>
      <c r="F4" s="15"/>
      <c r="G4" s="17" t="s">
        <v>1106</v>
      </c>
      <c r="H4" s="15" t="str">
        <f>IF((D4="Yes"),"stockmanagement","Not Running")</f>
        <v>Not Running</v>
      </c>
      <c r="I4" s="9" t="s">
        <v>12</v>
      </c>
      <c r="J4" s="15"/>
      <c r="K4" s="15"/>
      <c r="L4" s="15" t="s">
        <v>14</v>
      </c>
    </row>
    <row r="5" spans="1:12" s="1" customFormat="1" x14ac:dyDescent="0.3">
      <c r="A5" s="17" t="s">
        <v>1107</v>
      </c>
      <c r="B5" s="16" t="s">
        <v>1108</v>
      </c>
      <c r="C5" s="17" t="s">
        <v>1107</v>
      </c>
      <c r="D5" s="17" t="s">
        <v>16</v>
      </c>
      <c r="E5" s="17" t="s">
        <v>17</v>
      </c>
      <c r="F5" s="15"/>
      <c r="G5" s="17" t="s">
        <v>1109</v>
      </c>
      <c r="H5" s="15" t="str">
        <f>IF((D5="Yes"),"stockmanagement","Not Running")</f>
        <v>Not Running</v>
      </c>
      <c r="I5" s="9" t="s">
        <v>12</v>
      </c>
      <c r="J5" s="15"/>
      <c r="K5" s="15"/>
      <c r="L5" s="15" t="s">
        <v>14</v>
      </c>
    </row>
    <row r="6" spans="1:12" s="1" customFormat="1" x14ac:dyDescent="0.3">
      <c r="A6" s="17" t="s">
        <v>1094</v>
      </c>
      <c r="B6" s="16" t="s">
        <v>1110</v>
      </c>
      <c r="C6" s="17" t="s">
        <v>1094</v>
      </c>
      <c r="D6" s="17" t="s">
        <v>16</v>
      </c>
      <c r="E6" s="17" t="s">
        <v>17</v>
      </c>
      <c r="F6" s="15"/>
      <c r="G6" s="17" t="s">
        <v>1111</v>
      </c>
      <c r="H6" s="15" t="str">
        <f>IF((D6="Yes"),"stockmanagement","Not Running")</f>
        <v>Not Running</v>
      </c>
      <c r="I6" s="18" t="s">
        <v>11</v>
      </c>
      <c r="J6" s="15"/>
      <c r="K6" s="15"/>
      <c r="L6" s="15" t="s">
        <v>14</v>
      </c>
    </row>
    <row r="7" spans="1:12" s="1" customFormat="1" x14ac:dyDescent="0.3">
      <c r="A7" s="17" t="s">
        <v>1112</v>
      </c>
      <c r="B7" s="16" t="s">
        <v>1113</v>
      </c>
      <c r="C7" s="17" t="s">
        <v>1112</v>
      </c>
      <c r="D7" s="17" t="s">
        <v>16</v>
      </c>
      <c r="E7" s="17" t="s">
        <v>17</v>
      </c>
      <c r="F7" s="15"/>
      <c r="G7" s="17" t="s">
        <v>1114</v>
      </c>
      <c r="H7" s="15" t="str">
        <f>IF((D7="Yes"),"stockmanagement","Not Running")</f>
        <v>Not Running</v>
      </c>
      <c r="I7" s="9" t="s">
        <v>12</v>
      </c>
      <c r="J7" s="15"/>
      <c r="K7" s="15"/>
      <c r="L7" s="15" t="s">
        <v>14</v>
      </c>
    </row>
    <row r="8" spans="1:12" s="1" customFormat="1" x14ac:dyDescent="0.3">
      <c r="A8" s="17" t="s">
        <v>1115</v>
      </c>
      <c r="B8" s="16" t="s">
        <v>1116</v>
      </c>
      <c r="C8" s="17" t="s">
        <v>1115</v>
      </c>
      <c r="D8" s="17" t="s">
        <v>15</v>
      </c>
      <c r="E8" s="17" t="s">
        <v>17</v>
      </c>
      <c r="F8" s="15"/>
      <c r="G8" s="17" t="s">
        <v>1117</v>
      </c>
      <c r="H8" s="15" t="str">
        <f t="shared" ref="H8:H9" si="0">IF((D8="Yes"),"stockmanagement","Not Running")</f>
        <v>stockmanagement</v>
      </c>
      <c r="I8" s="18" t="s">
        <v>11</v>
      </c>
      <c r="J8" s="15"/>
      <c r="K8" s="15"/>
      <c r="L8" s="15" t="s">
        <v>14</v>
      </c>
    </row>
    <row r="9" spans="1:12" s="1" customFormat="1" x14ac:dyDescent="0.3">
      <c r="A9" s="17" t="s">
        <v>1118</v>
      </c>
      <c r="B9" s="16" t="s">
        <v>1119</v>
      </c>
      <c r="C9" s="17" t="s">
        <v>1118</v>
      </c>
      <c r="D9" s="17" t="s">
        <v>16</v>
      </c>
      <c r="E9" s="17" t="s">
        <v>17</v>
      </c>
      <c r="F9" s="15"/>
      <c r="G9" s="17" t="s">
        <v>1120</v>
      </c>
      <c r="H9" s="15" t="str">
        <f t="shared" si="0"/>
        <v>Not Running</v>
      </c>
      <c r="I9" s="9" t="s">
        <v>11</v>
      </c>
      <c r="J9" s="15"/>
      <c r="K9" s="15"/>
      <c r="L9" s="15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17" sqref="G17"/>
    </sheetView>
  </sheetViews>
  <sheetFormatPr defaultRowHeight="14.4" x14ac:dyDescent="0.3"/>
  <cols>
    <col min="1" max="1" width="24.77734375" style="20" customWidth="1" collapsed="1"/>
    <col min="2" max="2" width="38.109375" style="20" customWidth="1" collapsed="1"/>
    <col min="3" max="6" width="8.88671875" style="20"/>
    <col min="7" max="7" width="97.21875" style="20" customWidth="1" collapsed="1"/>
    <col min="8" max="16384" width="8.88671875" style="20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1121</v>
      </c>
      <c r="B3" s="16" t="s">
        <v>1122</v>
      </c>
      <c r="C3" s="17" t="s">
        <v>1121</v>
      </c>
      <c r="D3" s="17" t="s">
        <v>15</v>
      </c>
      <c r="E3" s="17" t="s">
        <v>17</v>
      </c>
      <c r="F3" s="15"/>
      <c r="G3" s="17" t="s">
        <v>1121</v>
      </c>
      <c r="H3" s="15" t="str">
        <f t="shared" ref="H3:H9" si="0">IF((D3="Yes"),"capacitymanagement","Not Running")</f>
        <v>capacitymanagement</v>
      </c>
      <c r="I3" s="141" t="s">
        <v>12</v>
      </c>
      <c r="J3" s="15"/>
      <c r="K3" s="15"/>
      <c r="L3" s="15" t="s">
        <v>14</v>
      </c>
    </row>
    <row r="4" spans="1:12" x14ac:dyDescent="0.3">
      <c r="A4" s="17" t="s">
        <v>1100</v>
      </c>
      <c r="B4" s="16" t="s">
        <v>1123</v>
      </c>
      <c r="C4" s="17" t="s">
        <v>1100</v>
      </c>
      <c r="D4" s="17" t="s">
        <v>16</v>
      </c>
      <c r="E4" s="17" t="s">
        <v>17</v>
      </c>
      <c r="F4" s="15"/>
      <c r="G4" s="17" t="s">
        <v>1124</v>
      </c>
      <c r="H4" s="15" t="str">
        <f t="shared" si="0"/>
        <v>Not Running</v>
      </c>
      <c r="I4" s="9" t="s">
        <v>12</v>
      </c>
      <c r="J4" s="15"/>
      <c r="K4" s="15"/>
      <c r="L4" s="15" t="s">
        <v>14</v>
      </c>
    </row>
    <row r="5" spans="1:12" x14ac:dyDescent="0.3">
      <c r="A5" s="17" t="s">
        <v>1097</v>
      </c>
      <c r="B5" s="16" t="s">
        <v>1125</v>
      </c>
      <c r="C5" s="17" t="s">
        <v>1097</v>
      </c>
      <c r="D5" s="17" t="s">
        <v>16</v>
      </c>
      <c r="E5" s="17" t="s">
        <v>17</v>
      </c>
      <c r="F5" s="15"/>
      <c r="G5" s="17" t="s">
        <v>1126</v>
      </c>
      <c r="H5" s="15" t="str">
        <f t="shared" si="0"/>
        <v>Not Running</v>
      </c>
      <c r="I5" s="9" t="s">
        <v>12</v>
      </c>
      <c r="J5" s="15"/>
      <c r="K5" s="15"/>
      <c r="L5" s="15" t="s">
        <v>14</v>
      </c>
    </row>
    <row r="6" spans="1:12" x14ac:dyDescent="0.3">
      <c r="A6" s="17" t="s">
        <v>1127</v>
      </c>
      <c r="B6" s="16" t="s">
        <v>1128</v>
      </c>
      <c r="C6" s="17" t="s">
        <v>1127</v>
      </c>
      <c r="D6" s="17" t="s">
        <v>16</v>
      </c>
      <c r="E6" s="17" t="s">
        <v>17</v>
      </c>
      <c r="F6" s="15"/>
      <c r="G6" s="17" t="s">
        <v>1129</v>
      </c>
      <c r="H6" s="15" t="str">
        <f t="shared" si="0"/>
        <v>Not Running</v>
      </c>
      <c r="I6" s="9" t="s">
        <v>12</v>
      </c>
      <c r="J6" s="15"/>
      <c r="K6" s="15"/>
      <c r="L6" s="15" t="s">
        <v>14</v>
      </c>
    </row>
    <row r="7" spans="1:12" x14ac:dyDescent="0.3">
      <c r="A7" s="17" t="s">
        <v>1094</v>
      </c>
      <c r="B7" s="16" t="s">
        <v>1130</v>
      </c>
      <c r="C7" s="17" t="s">
        <v>1094</v>
      </c>
      <c r="D7" s="17" t="s">
        <v>16</v>
      </c>
      <c r="E7" s="17" t="s">
        <v>17</v>
      </c>
      <c r="F7" s="15"/>
      <c r="G7" s="144" t="s">
        <v>1131</v>
      </c>
      <c r="H7" s="15" t="str">
        <f t="shared" si="0"/>
        <v>Not Running</v>
      </c>
      <c r="I7" s="18" t="s">
        <v>11</v>
      </c>
      <c r="J7" s="15"/>
      <c r="K7" s="15"/>
      <c r="L7" s="15" t="s">
        <v>14</v>
      </c>
    </row>
    <row r="8" spans="1:12" x14ac:dyDescent="0.3">
      <c r="A8" s="17" t="s">
        <v>1118</v>
      </c>
      <c r="B8" s="16" t="s">
        <v>1132</v>
      </c>
      <c r="C8" s="17" t="s">
        <v>1118</v>
      </c>
      <c r="D8" s="17" t="s">
        <v>15</v>
      </c>
      <c r="E8" s="17" t="s">
        <v>17</v>
      </c>
      <c r="F8" s="15"/>
      <c r="G8" s="17" t="s">
        <v>1133</v>
      </c>
      <c r="H8" s="15" t="str">
        <f t="shared" si="0"/>
        <v>capacitymanagement</v>
      </c>
      <c r="I8" s="143" t="s">
        <v>11</v>
      </c>
      <c r="J8" s="15"/>
      <c r="K8" s="15"/>
      <c r="L8" s="15" t="s">
        <v>14</v>
      </c>
    </row>
    <row r="9" spans="1:12" x14ac:dyDescent="0.3">
      <c r="A9" s="15" t="s">
        <v>1134</v>
      </c>
      <c r="B9" s="15" t="s">
        <v>1135</v>
      </c>
      <c r="C9" s="17" t="s">
        <v>1134</v>
      </c>
      <c r="D9" s="17" t="s">
        <v>16</v>
      </c>
      <c r="E9" s="17" t="s">
        <v>17</v>
      </c>
      <c r="F9" s="15"/>
      <c r="G9" s="15" t="s">
        <v>1136</v>
      </c>
      <c r="H9" s="15" t="str">
        <f t="shared" si="0"/>
        <v>Not Running</v>
      </c>
      <c r="I9" s="18" t="s">
        <v>11</v>
      </c>
      <c r="J9" s="15"/>
      <c r="K9" s="15"/>
      <c r="L9" s="15" t="s">
        <v>14</v>
      </c>
    </row>
  </sheetData>
  <conditionalFormatting sqref="A1:A2 A4">
    <cfRule type="duplicateValues" dxfId="357" priority="9"/>
  </conditionalFormatting>
  <conditionalFormatting sqref="A6">
    <cfRule type="duplicateValues" dxfId="356" priority="8"/>
  </conditionalFormatting>
  <conditionalFormatting sqref="A5">
    <cfRule type="duplicateValues" dxfId="355" priority="7"/>
  </conditionalFormatting>
  <conditionalFormatting sqref="C5">
    <cfRule type="duplicateValues" dxfId="354" priority="6"/>
  </conditionalFormatting>
  <conditionalFormatting sqref="A7">
    <cfRule type="duplicateValues" dxfId="353" priority="5"/>
  </conditionalFormatting>
  <conditionalFormatting sqref="C7">
    <cfRule type="duplicateValues" dxfId="352" priority="4"/>
  </conditionalFormatting>
  <conditionalFormatting sqref="A3">
    <cfRule type="duplicateValues" dxfId="351" priority="3"/>
  </conditionalFormatting>
  <conditionalFormatting sqref="A8">
    <cfRule type="duplicateValues" dxfId="350" priority="2"/>
  </conditionalFormatting>
  <conditionalFormatting sqref="C9">
    <cfRule type="duplicateValues" dxfId="3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18" sqref="G17:G18"/>
    </sheetView>
  </sheetViews>
  <sheetFormatPr defaultRowHeight="14.4" x14ac:dyDescent="0.3"/>
  <cols>
    <col min="1" max="1" width="8.88671875" style="20"/>
    <col min="2" max="2" width="31.109375" style="20" bestFit="1" customWidth="1" collapsed="1"/>
    <col min="3" max="3" width="11.33203125" style="20" bestFit="1" customWidth="1" collapsed="1"/>
    <col min="4" max="4" width="9.5546875" style="20" bestFit="1" customWidth="1" collapsed="1"/>
    <col min="5" max="5" width="7.77734375" style="20" bestFit="1" customWidth="1" collapsed="1"/>
    <col min="6" max="6" width="8.88671875" style="20"/>
    <col min="7" max="7" width="50.6640625" style="20" bestFit="1" customWidth="1" collapsed="1"/>
    <col min="8" max="8" width="13.109375" style="20" bestFit="1" customWidth="1" collapsed="1"/>
    <col min="9" max="16384" width="8.88671875" style="20"/>
  </cols>
  <sheetData>
    <row r="1" spans="1:12" x14ac:dyDescent="0.3">
      <c r="A1" s="22" t="s">
        <v>6</v>
      </c>
      <c r="B1" s="22" t="s">
        <v>13</v>
      </c>
      <c r="C1" s="22" t="s">
        <v>1</v>
      </c>
      <c r="D1" s="22" t="s">
        <v>5</v>
      </c>
      <c r="E1" s="22" t="s">
        <v>0</v>
      </c>
      <c r="F1" s="22" t="s">
        <v>2</v>
      </c>
      <c r="G1" s="22" t="s">
        <v>3</v>
      </c>
      <c r="H1" s="22" t="s">
        <v>4</v>
      </c>
      <c r="I1" s="22" t="s">
        <v>8</v>
      </c>
      <c r="J1" s="22" t="s">
        <v>7</v>
      </c>
      <c r="K1" s="22" t="s">
        <v>9</v>
      </c>
      <c r="L1" s="23" t="s">
        <v>10</v>
      </c>
    </row>
    <row r="2" spans="1:12" x14ac:dyDescent="0.3">
      <c r="A2" s="17" t="s">
        <v>18</v>
      </c>
      <c r="B2" s="16" t="s">
        <v>19</v>
      </c>
      <c r="C2" s="17" t="s">
        <v>20</v>
      </c>
      <c r="D2" s="17" t="s">
        <v>16</v>
      </c>
      <c r="E2" s="17" t="s">
        <v>17</v>
      </c>
      <c r="F2" s="15"/>
      <c r="G2" s="17" t="s">
        <v>21</v>
      </c>
      <c r="H2" s="15" t="s">
        <v>22</v>
      </c>
      <c r="I2" s="24" t="s">
        <v>11</v>
      </c>
      <c r="J2" s="15"/>
      <c r="K2" s="15"/>
      <c r="L2" s="15" t="s">
        <v>14</v>
      </c>
    </row>
    <row r="3" spans="1:12" x14ac:dyDescent="0.3">
      <c r="A3" s="17" t="s">
        <v>1121</v>
      </c>
      <c r="B3" s="16" t="s">
        <v>1137</v>
      </c>
      <c r="C3" s="17" t="s">
        <v>1121</v>
      </c>
      <c r="D3" s="17" t="s">
        <v>15</v>
      </c>
      <c r="E3" s="17" t="s">
        <v>17</v>
      </c>
      <c r="F3" s="15"/>
      <c r="G3" s="17" t="s">
        <v>1138</v>
      </c>
      <c r="H3" s="15" t="str">
        <f t="shared" ref="H3:H9" si="0">IF((D3="Yes"),"importtocra","Not Running")</f>
        <v>importtocra</v>
      </c>
      <c r="I3" s="141" t="s">
        <v>12</v>
      </c>
      <c r="J3" s="15"/>
      <c r="K3" s="15"/>
      <c r="L3" s="15" t="s">
        <v>14</v>
      </c>
    </row>
    <row r="4" spans="1:12" x14ac:dyDescent="0.3">
      <c r="A4" s="17" t="s">
        <v>1082</v>
      </c>
      <c r="B4" s="16" t="s">
        <v>1139</v>
      </c>
      <c r="C4" s="17" t="s">
        <v>1082</v>
      </c>
      <c r="D4" s="17" t="s">
        <v>16</v>
      </c>
      <c r="E4" s="17" t="s">
        <v>17</v>
      </c>
      <c r="F4" s="15"/>
      <c r="G4" s="17" t="s">
        <v>1140</v>
      </c>
      <c r="H4" s="15" t="str">
        <f t="shared" si="0"/>
        <v>Not Running</v>
      </c>
      <c r="I4" s="9" t="s">
        <v>12</v>
      </c>
      <c r="J4" s="15"/>
      <c r="K4" s="15"/>
      <c r="L4" s="15" t="s">
        <v>14</v>
      </c>
    </row>
    <row r="5" spans="1:12" x14ac:dyDescent="0.3">
      <c r="A5" s="17" t="s">
        <v>1085</v>
      </c>
      <c r="B5" s="16" t="s">
        <v>1141</v>
      </c>
      <c r="C5" s="17" t="s">
        <v>1085</v>
      </c>
      <c r="D5" s="17" t="s">
        <v>15</v>
      </c>
      <c r="E5" s="17" t="s">
        <v>17</v>
      </c>
      <c r="F5" s="15"/>
      <c r="G5" s="17" t="s">
        <v>1142</v>
      </c>
      <c r="H5" s="15" t="str">
        <f t="shared" si="0"/>
        <v>importtocra</v>
      </c>
      <c r="I5" s="143" t="s">
        <v>11</v>
      </c>
      <c r="J5" s="15"/>
      <c r="K5" s="15"/>
      <c r="L5" s="15" t="s">
        <v>14</v>
      </c>
    </row>
    <row r="6" spans="1:12" x14ac:dyDescent="0.3">
      <c r="A6" s="17" t="s">
        <v>1143</v>
      </c>
      <c r="B6" s="16" t="s">
        <v>1144</v>
      </c>
      <c r="C6" s="17" t="s">
        <v>1143</v>
      </c>
      <c r="D6" s="17" t="s">
        <v>16</v>
      </c>
      <c r="E6" s="17" t="s">
        <v>17</v>
      </c>
      <c r="F6" s="15"/>
      <c r="G6" s="17" t="s">
        <v>1145</v>
      </c>
      <c r="H6" s="15" t="str">
        <f t="shared" si="0"/>
        <v>Not Running</v>
      </c>
      <c r="I6" s="9" t="s">
        <v>11</v>
      </c>
      <c r="J6" s="15"/>
      <c r="K6" s="15"/>
      <c r="L6" s="15" t="s">
        <v>14</v>
      </c>
    </row>
    <row r="7" spans="1:12" x14ac:dyDescent="0.3">
      <c r="A7" s="17" t="s">
        <v>1146</v>
      </c>
      <c r="B7" s="16" t="s">
        <v>1147</v>
      </c>
      <c r="C7" s="17" t="s">
        <v>1146</v>
      </c>
      <c r="D7" s="17" t="s">
        <v>16</v>
      </c>
      <c r="E7" s="17" t="s">
        <v>17</v>
      </c>
      <c r="F7" s="15"/>
      <c r="G7" s="17" t="s">
        <v>1148</v>
      </c>
      <c r="H7" s="15" t="str">
        <f t="shared" si="0"/>
        <v>Not Running</v>
      </c>
      <c r="I7" s="141" t="s">
        <v>12</v>
      </c>
      <c r="J7" s="15"/>
      <c r="K7" s="15"/>
      <c r="L7" s="15" t="s">
        <v>14</v>
      </c>
    </row>
    <row r="8" spans="1:12" x14ac:dyDescent="0.3">
      <c r="A8" s="17" t="s">
        <v>1149</v>
      </c>
      <c r="B8" s="16" t="s">
        <v>1150</v>
      </c>
      <c r="C8" s="17" t="s">
        <v>1149</v>
      </c>
      <c r="D8" s="17" t="s">
        <v>16</v>
      </c>
      <c r="E8" s="17" t="s">
        <v>17</v>
      </c>
      <c r="F8" s="15"/>
      <c r="G8" s="17" t="s">
        <v>1151</v>
      </c>
      <c r="H8" s="15" t="str">
        <f t="shared" si="0"/>
        <v>Not Running</v>
      </c>
      <c r="I8" s="141" t="s">
        <v>12</v>
      </c>
      <c r="J8" s="15"/>
      <c r="K8" s="15"/>
      <c r="L8" s="15" t="s">
        <v>14</v>
      </c>
    </row>
    <row r="9" spans="1:12" x14ac:dyDescent="0.3">
      <c r="A9" s="17" t="s">
        <v>1152</v>
      </c>
      <c r="B9" s="16" t="s">
        <v>1153</v>
      </c>
      <c r="C9" s="17" t="s">
        <v>1152</v>
      </c>
      <c r="D9" s="17" t="s">
        <v>16</v>
      </c>
      <c r="E9" s="17" t="s">
        <v>17</v>
      </c>
      <c r="F9" s="15"/>
      <c r="G9" s="17" t="s">
        <v>1154</v>
      </c>
      <c r="H9" s="15" t="str">
        <f t="shared" si="0"/>
        <v>Not Running</v>
      </c>
      <c r="I9" s="9" t="s">
        <v>12</v>
      </c>
      <c r="J9" s="15"/>
      <c r="K9" s="15"/>
      <c r="L9" s="15" t="s">
        <v>14</v>
      </c>
    </row>
  </sheetData>
  <conditionalFormatting sqref="A1:A2 A4">
    <cfRule type="duplicateValues" dxfId="348" priority="7"/>
  </conditionalFormatting>
  <conditionalFormatting sqref="A3">
    <cfRule type="duplicateValues" dxfId="347" priority="6"/>
  </conditionalFormatting>
  <conditionalFormatting sqref="A5">
    <cfRule type="duplicateValues" dxfId="346" priority="5"/>
  </conditionalFormatting>
  <conditionalFormatting sqref="A6">
    <cfRule type="duplicateValues" dxfId="345" priority="4"/>
  </conditionalFormatting>
  <conditionalFormatting sqref="A7">
    <cfRule type="duplicateValues" dxfId="344" priority="3"/>
  </conditionalFormatting>
  <conditionalFormatting sqref="A8">
    <cfRule type="duplicateValues" dxfId="343" priority="2"/>
  </conditionalFormatting>
  <conditionalFormatting sqref="A9">
    <cfRule type="duplicateValues" dxfId="34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capacity_calculation</vt:lpstr>
      <vt:lpstr>exportmanifest</vt:lpstr>
      <vt:lpstr>importmanifest</vt:lpstr>
      <vt:lpstr>delivery</vt:lpstr>
      <vt:lpstr>goodsacceptance</vt:lpstr>
      <vt:lpstr>flightmanagement</vt:lpstr>
      <vt:lpstr>stockmanagement</vt:lpstr>
      <vt:lpstr>capacitymanagement</vt:lpstr>
      <vt:lpstr>importtocra</vt:lpstr>
      <vt:lpstr>bookingandreservation</vt:lpstr>
      <vt:lpstr>androidhht</vt:lpstr>
      <vt:lpstr>awbdatacapture</vt:lpstr>
      <vt:lpstr>buildupplanning</vt:lpstr>
      <vt:lpstr>dgr</vt:lpstr>
      <vt:lpstr>exportscenario</vt:lpstr>
      <vt:lpstr>stationcashiering</vt:lpstr>
      <vt:lpstr>checksheets</vt:lpstr>
      <vt:lpstr>sst</vt:lpstr>
      <vt:lpstr>uldsighting</vt:lpstr>
      <vt:lpstr>mvpcrs</vt:lpstr>
      <vt:lpstr>afklregression</vt:lpstr>
      <vt:lpstr>mvp_reg_acceptance</vt:lpstr>
      <vt:lpstr>mvp_reg_delivery</vt:lpstr>
      <vt:lpstr>mvp_reg_exportmanifest</vt:lpstr>
      <vt:lpstr>mvp_reg_importmanifest</vt:lpstr>
      <vt:lpstr>mvp_cr_iascb_4752</vt:lpstr>
      <vt:lpstr>mvp_cr_iascb_51706</vt:lpstr>
      <vt:lpstr>mvp_cr_iascb_9283_overhang</vt:lpstr>
      <vt:lpstr>mvp_cr_iascb_9283_contour</vt:lpstr>
      <vt:lpstr>mvp_cr_iascb_93262</vt:lpstr>
      <vt:lpstr>mvp_dataload</vt:lpstr>
      <vt:lpstr>mvp_cr_iascb_4753</vt:lpstr>
      <vt:lpstr>mvp_cr_iascb_19842_32535</vt:lpstr>
      <vt:lpstr>mvp_cr_iascb_31368</vt:lpstr>
      <vt:lpstr>mvp_cr_iascb_31348</vt:lpstr>
      <vt:lpstr>mvp_cr_iascb_4753_patriarch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2021-11-17T12:13:04Z</dcterms:modified>
</cp:coreProperties>
</file>