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negan\Documents\GitHub\AI-Build-Carbon-Predictor\Performance_Testing\"/>
    </mc:Choice>
  </mc:AlternateContent>
  <xr:revisionPtr revIDLastSave="0" documentId="13_ncr:1_{0943601D-A721-48ED-9D44-1FBB880783B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radient Boosting" sheetId="1" r:id="rId1"/>
    <sheet name="Num of Trees" sheetId="2" r:id="rId2"/>
    <sheet name="Learning Rat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2" i="2" l="1"/>
  <c r="AD31" i="2"/>
  <c r="AD30" i="2"/>
  <c r="AD29" i="2"/>
  <c r="AD28" i="2"/>
  <c r="Y32" i="2"/>
  <c r="Y31" i="2"/>
  <c r="Y30" i="2"/>
  <c r="Y29" i="2"/>
  <c r="Y28" i="2"/>
  <c r="Y8" i="2"/>
  <c r="AD8" i="2"/>
  <c r="AD7" i="2"/>
  <c r="AD6" i="2"/>
  <c r="AD5" i="2"/>
  <c r="AD4" i="2"/>
  <c r="Y4" i="2"/>
  <c r="Y7" i="2"/>
  <c r="Y6" i="2"/>
  <c r="Y5" i="2"/>
</calcChain>
</file>

<file path=xl/sharedStrings.xml><?xml version="1.0" encoding="utf-8"?>
<sst xmlns="http://schemas.openxmlformats.org/spreadsheetml/2006/main" count="622" uniqueCount="72">
  <si>
    <t>Gradient Boosting -Test Cases</t>
  </si>
  <si>
    <t>1. Method</t>
  </si>
  <si>
    <t>2.Number of Trees</t>
  </si>
  <si>
    <t>Graph-Error against Number of Trees</t>
  </si>
  <si>
    <t>3.Learning Rate</t>
  </si>
  <si>
    <t>Link</t>
  </si>
  <si>
    <t>4. Growth Control</t>
  </si>
  <si>
    <t>b. Number of subsets.</t>
  </si>
  <si>
    <t>5.Subsampling</t>
  </si>
  <si>
    <t>a. Limit Depth (commonly used 3)</t>
  </si>
  <si>
    <t>a.Random Sampling</t>
  </si>
  <si>
    <r>
      <t xml:space="preserve">Method : </t>
    </r>
    <r>
      <rPr>
        <b/>
        <sz val="11"/>
        <color theme="1"/>
        <rFont val="Calibri"/>
        <family val="2"/>
        <scheme val="minor"/>
      </rPr>
      <t>scikit-learn</t>
    </r>
  </si>
  <si>
    <r>
      <t>Num of trees :</t>
    </r>
    <r>
      <rPr>
        <b/>
        <sz val="11"/>
        <color theme="1"/>
        <rFont val="Calibri"/>
        <family val="2"/>
        <scheme val="minor"/>
      </rPr>
      <t>100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</si>
  <si>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0.1</t>
    </r>
  </si>
  <si>
    <r>
      <t xml:space="preserve">Limit Depth : </t>
    </r>
    <r>
      <rPr>
        <b/>
        <sz val="11"/>
        <color theme="1"/>
        <rFont val="Calibri"/>
        <family val="2"/>
        <scheme val="minor"/>
      </rPr>
      <t>3</t>
    </r>
  </si>
  <si>
    <r>
      <t>Subset :</t>
    </r>
    <r>
      <rPr>
        <b/>
        <sz val="11"/>
        <color theme="1"/>
        <rFont val="Calibri"/>
        <family val="2"/>
        <scheme val="minor"/>
      </rPr>
      <t>2</t>
    </r>
  </si>
  <si>
    <r>
      <t>Subsample :</t>
    </r>
    <r>
      <rPr>
        <b/>
        <sz val="11"/>
        <color theme="1"/>
        <rFont val="Calibri"/>
        <family val="2"/>
        <scheme val="minor"/>
      </rPr>
      <t>1</t>
    </r>
  </si>
  <si>
    <t>Test case 3</t>
  </si>
  <si>
    <t>Test case 4</t>
  </si>
  <si>
    <t xml:space="preserve">Results </t>
  </si>
  <si>
    <t>MSE</t>
  </si>
  <si>
    <t>RMSE</t>
  </si>
  <si>
    <t>MAE</t>
  </si>
  <si>
    <t>MAPE</t>
  </si>
  <si>
    <t>R2</t>
  </si>
  <si>
    <r>
      <t xml:space="preserve">Method : </t>
    </r>
    <r>
      <rPr>
        <b/>
        <sz val="11"/>
        <color theme="1"/>
        <rFont val="Calibri"/>
        <family val="2"/>
        <scheme val="minor"/>
      </rPr>
      <t>xgboost</t>
    </r>
  </si>
  <si>
    <r>
      <t xml:space="preserve">Method : </t>
    </r>
    <r>
      <rPr>
        <b/>
        <sz val="11"/>
        <color theme="1"/>
        <rFont val="Calibri"/>
        <family val="2"/>
        <scheme val="minor"/>
      </rPr>
      <t>xgboost (Forest)</t>
    </r>
  </si>
  <si>
    <r>
      <t xml:space="preserve">Method : </t>
    </r>
    <r>
      <rPr>
        <b/>
        <sz val="11"/>
        <color theme="1"/>
        <rFont val="Calibri"/>
        <family val="2"/>
        <scheme val="minor"/>
      </rPr>
      <t>xgboost (catboost)</t>
    </r>
  </si>
  <si>
    <r>
      <t>Num of trees :</t>
    </r>
    <r>
      <rPr>
        <b/>
        <sz val="11"/>
        <color theme="1"/>
        <rFont val="Calibri"/>
        <family val="2"/>
        <scheme val="minor"/>
      </rPr>
      <t>50</t>
    </r>
  </si>
  <si>
    <r>
      <t>Num of trees :</t>
    </r>
    <r>
      <rPr>
        <b/>
        <sz val="11"/>
        <color theme="1"/>
        <rFont val="Calibri"/>
        <family val="2"/>
        <scheme val="minor"/>
      </rPr>
      <t>150</t>
    </r>
  </si>
  <si>
    <t>Test case 1.2</t>
  </si>
  <si>
    <r>
      <t>Num of trees :</t>
    </r>
    <r>
      <rPr>
        <b/>
        <sz val="11"/>
        <color theme="1"/>
        <rFont val="Calibri"/>
        <family val="2"/>
        <scheme val="minor"/>
      </rPr>
      <t>200</t>
    </r>
  </si>
  <si>
    <r>
      <t>Num of trees :</t>
    </r>
    <r>
      <rPr>
        <b/>
        <sz val="11"/>
        <color theme="1"/>
        <rFont val="Calibri"/>
        <family val="2"/>
        <scheme val="minor"/>
      </rPr>
      <t>250</t>
    </r>
  </si>
  <si>
    <t>Test case 1.3</t>
  </si>
  <si>
    <t>Recommended Range 0.1 -0.3</t>
  </si>
  <si>
    <t>Test case 2.1</t>
  </si>
  <si>
    <t>Test case 2.0</t>
  </si>
  <si>
    <t>Test case 1.4</t>
  </si>
  <si>
    <t>Time (s)</t>
  </si>
  <si>
    <t>Test case 2.2</t>
  </si>
  <si>
    <t>Test case 2.3</t>
  </si>
  <si>
    <r>
      <t>Num of trees :2</t>
    </r>
    <r>
      <rPr>
        <b/>
        <sz val="11"/>
        <color theme="1"/>
        <rFont val="Calibri"/>
        <family val="2"/>
        <scheme val="minor"/>
      </rPr>
      <t>00</t>
    </r>
  </si>
  <si>
    <t>Column1</t>
  </si>
  <si>
    <t>Test case 3.0</t>
  </si>
  <si>
    <t>Test case 3.1</t>
  </si>
  <si>
    <t>Test Case</t>
  </si>
  <si>
    <t>Accuracy (%)</t>
  </si>
  <si>
    <t>Test case 1.0</t>
  </si>
  <si>
    <t>Test case 1.1</t>
  </si>
  <si>
    <t>Test case 2.4</t>
  </si>
  <si>
    <t>Performance (1/t)</t>
  </si>
  <si>
    <t>Time taken (t) / s</t>
  </si>
  <si>
    <t>Sum</t>
  </si>
  <si>
    <t>Average</t>
  </si>
  <si>
    <t>Running Total</t>
  </si>
  <si>
    <t>Count</t>
  </si>
  <si>
    <t>Peformance (1/t)</t>
  </si>
  <si>
    <t xml:space="preserve">Accuracy (%) </t>
  </si>
  <si>
    <r>
      <t xml:space="preserve">Learning Rate : </t>
    </r>
    <r>
      <rPr>
        <b/>
        <sz val="11"/>
        <color theme="1"/>
        <rFont val="Calibri"/>
        <family val="2"/>
        <scheme val="minor"/>
      </rPr>
      <t>0.2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</si>
  <si>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0.3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</si>
  <si>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0.4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</si>
  <si>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0.5</t>
    </r>
  </si>
  <si>
    <r>
      <t xml:space="preserve">Learning Rate : </t>
    </r>
    <r>
      <rPr>
        <b/>
        <sz val="11"/>
        <color theme="1"/>
        <rFont val="Calibri"/>
        <family val="2"/>
        <scheme val="minor"/>
      </rPr>
      <t>0.6</t>
    </r>
  </si>
  <si>
    <t>Test case 2.5</t>
  </si>
  <si>
    <t>Test case 3.0.1</t>
  </si>
  <si>
    <t>Test case 3.0.2</t>
  </si>
  <si>
    <t>Test case 3.0.3</t>
  </si>
  <si>
    <t>Test case 3.0.4</t>
  </si>
  <si>
    <t>Test case 3.1.0</t>
  </si>
  <si>
    <t>Test case 3.0.0</t>
  </si>
  <si>
    <t>Test case 3.1.1</t>
  </si>
  <si>
    <t>Test case 3.1.2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</si>
</sst>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11"/>
      <color theme="1"/>
      <name val="Calibri 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1" applyAlignment="1">
      <alignment wrapText="1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1" xfId="0" applyFont="1" applyFill="1" applyBorder="1"/>
    <xf numFmtId="0" fontId="0" fillId="6" borderId="0" xfId="0" applyFill="1"/>
    <xf numFmtId="0" fontId="0" fillId="0" borderId="0" xfId="0" applyAlignment="1">
      <alignment horizontal="center"/>
    </xf>
    <xf numFmtId="0" fontId="10" fillId="5" borderId="0" xfId="0" applyFont="1" applyFill="1"/>
    <xf numFmtId="0" fontId="0" fillId="7" borderId="3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9" fillId="4" borderId="0" xfId="3"/>
    <xf numFmtId="0" fontId="9" fillId="4" borderId="1" xfId="3" applyBorder="1"/>
    <xf numFmtId="0" fontId="8" fillId="3" borderId="1" xfId="2" applyBorder="1"/>
    <xf numFmtId="0" fontId="8" fillId="3" borderId="2" xfId="2" applyBorder="1"/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9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"/>
        <scheme val="none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'Num of Trees'!$W$3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'Num of Trees'!$W$4:$W$8</c:f>
              <c:numCache>
                <c:formatCode>General</c:formatCode>
                <c:ptCount val="5"/>
                <c:pt idx="0">
                  <c:v>94</c:v>
                </c:pt>
                <c:pt idx="1">
                  <c:v>97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E-4900-A876-E52007F9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39423"/>
        <c:axId val="2081038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'Num of Trees'!$V$3</c15:sqref>
                        </c15:formulaRef>
                      </c:ext>
                    </c:extLst>
                    <c:strCache>
                      <c:ptCount val="1"/>
                      <c:pt idx="0">
                        <c:v>Test Case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'Num of Trees'!$V$4:$V$8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1.1000000000000001</c:v>
                      </c:pt>
                      <c:pt idx="2">
                        <c:v>1.2</c:v>
                      </c:pt>
                      <c:pt idx="3">
                        <c:v>1.3</c:v>
                      </c:pt>
                      <c:pt idx="4">
                        <c:v>1.4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35E-4900-A876-E52007F9E9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'Num of Trees'!$X$3</c15:sqref>
                        </c15:formulaRef>
                      </c:ext>
                    </c:extLst>
                    <c:strCache>
                      <c:ptCount val="1"/>
                      <c:pt idx="0">
                        <c:v>Time taken (t) / 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'Num of Trees'!$X$4:$X$8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2.2999999999999998</c:v>
                      </c:pt>
                      <c:pt idx="1">
                        <c:v>3.1</c:v>
                      </c:pt>
                      <c:pt idx="2">
                        <c:v>3.6</c:v>
                      </c:pt>
                      <c:pt idx="3">
                        <c:v>4.3</c:v>
                      </c:pt>
                      <c:pt idx="4">
                        <c:v>5.0999999999999996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35E-4900-A876-E52007F9E9B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'Num of Trees'!$Y$3</c:f>
              <c:strCache>
                <c:ptCount val="1"/>
                <c:pt idx="0">
                  <c:v>Performance (1/t)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'Num of Trees'!$Y$4:$Y$8</c:f>
              <c:numCache>
                <c:formatCode>General</c:formatCode>
                <c:ptCount val="5"/>
                <c:pt idx="0">
                  <c:v>0.43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0.23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E-4900-A876-E52007F9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529759"/>
        <c:axId val="2018527839"/>
      </c:lineChart>
      <c:catAx>
        <c:axId val="2081039423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38943"/>
        <c:crosses val="autoZero"/>
        <c:auto val="0"/>
        <c:lblAlgn val="ctr"/>
        <c:lblOffset val="100"/>
        <c:noMultiLvlLbl val="0"/>
      </c:catAx>
      <c:valAx>
        <c:axId val="2081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39423"/>
        <c:crosses val="autoZero"/>
        <c:crossBetween val="between"/>
      </c:valAx>
      <c:valAx>
        <c:axId val="2018527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29759"/>
        <c:crosses val="max"/>
        <c:crossBetween val="between"/>
      </c:valAx>
      <c:catAx>
        <c:axId val="2018529759"/>
        <c:scaling>
          <c:orientation val="minMax"/>
        </c:scaling>
        <c:delete val="1"/>
        <c:axPos val="b"/>
        <c:majorTickMark val="out"/>
        <c:minorTickMark val="none"/>
        <c:tickLblPos val="nextTo"/>
        <c:crossAx val="2018527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'Num of Trees'!$AB$3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'Num of Trees'!$AB$4:$AB$8</c:f>
              <c:numCache>
                <c:formatCode>General</c:formatCode>
                <c:ptCount val="5"/>
                <c:pt idx="0">
                  <c:v>93</c:v>
                </c:pt>
                <c:pt idx="1">
                  <c:v>96</c:v>
                </c:pt>
                <c:pt idx="2">
                  <c:v>97</c:v>
                </c:pt>
                <c:pt idx="3">
                  <c:v>97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0-413F-9141-7B15427F7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579711"/>
        <c:axId val="2965859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'Num of Trees'!$AA$3</c15:sqref>
                        </c15:formulaRef>
                      </c:ext>
                    </c:extLst>
                    <c:strCache>
                      <c:ptCount val="1"/>
                      <c:pt idx="0">
                        <c:v>Test Case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'Num of Trees'!$AA$4:$AA$8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2.1</c:v>
                      </c:pt>
                      <c:pt idx="2">
                        <c:v>2.2000000000000002</c:v>
                      </c:pt>
                      <c:pt idx="3">
                        <c:v>2.2999999999999998</c:v>
                      </c:pt>
                      <c:pt idx="4">
                        <c:v>2.4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110-413F-9141-7B15427F7D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'Num of Trees'!$AC$3</c15:sqref>
                        </c15:formulaRef>
                      </c:ext>
                    </c:extLst>
                    <c:strCache>
                      <c:ptCount val="1"/>
                      <c:pt idx="0">
                        <c:v>Time taken (t) / 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'Num of Trees'!$AC$4:$AC$8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2.5</c:v>
                      </c:pt>
                      <c:pt idx="2">
                        <c:v>2.8</c:v>
                      </c:pt>
                      <c:pt idx="3">
                        <c:v>3.3</c:v>
                      </c:pt>
                      <c:pt idx="4">
                        <c:v>3.6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110-413F-9141-7B15427F7DE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'Num of Trees'!$AD$3</c:f>
              <c:strCache>
                <c:ptCount val="1"/>
                <c:pt idx="0">
                  <c:v>Peformance (1/t)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'Num of Trees'!$AD$4:$AD$8</c:f>
              <c:numCache>
                <c:formatCode>General</c:formatCode>
                <c:ptCount val="5"/>
                <c:pt idx="0">
                  <c:v>0.5</c:v>
                </c:pt>
                <c:pt idx="1">
                  <c:v>0.4</c:v>
                </c:pt>
                <c:pt idx="2">
                  <c:v>0.36</c:v>
                </c:pt>
                <c:pt idx="3">
                  <c:v>0.3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0-413F-9141-7B15427F7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04671"/>
        <c:axId val="296601791"/>
      </c:lineChart>
      <c:catAx>
        <c:axId val="29657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5951"/>
        <c:crosses val="autoZero"/>
        <c:auto val="1"/>
        <c:lblAlgn val="ctr"/>
        <c:lblOffset val="100"/>
        <c:noMultiLvlLbl val="0"/>
      </c:catAx>
      <c:valAx>
        <c:axId val="2965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79711"/>
        <c:crosses val="autoZero"/>
        <c:crossBetween val="between"/>
      </c:valAx>
      <c:valAx>
        <c:axId val="296601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04671"/>
        <c:crosses val="max"/>
        <c:crossBetween val="between"/>
      </c:valAx>
      <c:catAx>
        <c:axId val="296604671"/>
        <c:scaling>
          <c:orientation val="minMax"/>
        </c:scaling>
        <c:delete val="1"/>
        <c:axPos val="b"/>
        <c:majorTickMark val="out"/>
        <c:minorTickMark val="none"/>
        <c:tickLblPos val="nextTo"/>
        <c:crossAx val="2966017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'Num of Trees'!$W$27</c:f>
              <c:strCache>
                <c:ptCount val="1"/>
                <c:pt idx="0">
                  <c:v>Accuracy (%)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'Num of Trees'!$W$28:$W$32</c:f>
              <c:numCache>
                <c:formatCode>General</c:formatCode>
                <c:ptCount val="5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E-4095-8B27-DE388BA5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972495"/>
        <c:axId val="20289667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'Num of Trees'!$V$27</c15:sqref>
                        </c15:formulaRef>
                      </c:ext>
                    </c:extLst>
                    <c:strCache>
                      <c:ptCount val="1"/>
                      <c:pt idx="0">
                        <c:v>Test Case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'Num of Trees'!$V$28:$V$32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3.1</c:v>
                      </c:pt>
                      <c:pt idx="2">
                        <c:v>3.2</c:v>
                      </c:pt>
                      <c:pt idx="3">
                        <c:v>3.3</c:v>
                      </c:pt>
                      <c:pt idx="4">
                        <c:v>3.4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DE-4095-8B27-DE388BA5C32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'Num of Trees'!$X$27</c15:sqref>
                        </c15:formulaRef>
                      </c:ext>
                    </c:extLst>
                    <c:strCache>
                      <c:ptCount val="1"/>
                      <c:pt idx="0">
                        <c:v>Time taken (t) / 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'Num of Trees'!$X$28:$X$32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2.2000000000000002</c:v>
                      </c:pt>
                      <c:pt idx="2">
                        <c:v>2.4</c:v>
                      </c:pt>
                      <c:pt idx="3">
                        <c:v>2.7</c:v>
                      </c:pt>
                      <c:pt idx="4">
                        <c:v>2.9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8DE-4095-8B27-DE388BA5C32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'Num of Trees'!$Y$27</c:f>
              <c:strCache>
                <c:ptCount val="1"/>
                <c:pt idx="0">
                  <c:v>Performance (1/t)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'Num of Trees'!$Y$28:$Y$32</c:f>
              <c:numCache>
                <c:formatCode>General</c:formatCode>
                <c:ptCount val="5"/>
                <c:pt idx="0">
                  <c:v>0.5</c:v>
                </c:pt>
                <c:pt idx="1">
                  <c:v>0.45</c:v>
                </c:pt>
                <c:pt idx="2">
                  <c:v>0.42</c:v>
                </c:pt>
                <c:pt idx="3">
                  <c:v>0.37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E-4095-8B27-DE388BA5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585471"/>
        <c:axId val="296584991"/>
      </c:lineChart>
      <c:catAx>
        <c:axId val="20289724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28966735"/>
        <c:crosses val="autoZero"/>
        <c:auto val="1"/>
        <c:lblAlgn val="ctr"/>
        <c:lblOffset val="100"/>
        <c:noMultiLvlLbl val="0"/>
      </c:catAx>
      <c:valAx>
        <c:axId val="20289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72495"/>
        <c:crosses val="autoZero"/>
        <c:crossBetween val="between"/>
      </c:valAx>
      <c:valAx>
        <c:axId val="296584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5471"/>
        <c:crosses val="max"/>
        <c:crossBetween val="between"/>
      </c:valAx>
      <c:catAx>
        <c:axId val="296585471"/>
        <c:scaling>
          <c:orientation val="minMax"/>
        </c:scaling>
        <c:delete val="1"/>
        <c:axPos val="t"/>
        <c:majorTickMark val="out"/>
        <c:minorTickMark val="none"/>
        <c:tickLblPos val="nextTo"/>
        <c:crossAx val="29658499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'Num of Trees'!$AB$27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'Num of Trees'!$AB$28:$AB$32</c:f>
              <c:numCache>
                <c:formatCode>General</c:formatCode>
                <c:ptCount val="5"/>
                <c:pt idx="0">
                  <c:v>94</c:v>
                </c:pt>
                <c:pt idx="1">
                  <c:v>94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3-4178-82FF-981F264E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5615"/>
        <c:axId val="212936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'Num of Trees'!$AA$27</c15:sqref>
                        </c15:formulaRef>
                      </c:ext>
                    </c:extLst>
                    <c:strCache>
                      <c:ptCount val="1"/>
                      <c:pt idx="0">
                        <c:v>Test Case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'Num of Trees'!$AA$28:$AA$32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4.0999999999999996</c:v>
                      </c:pt>
                      <c:pt idx="2">
                        <c:v>4.2</c:v>
                      </c:pt>
                      <c:pt idx="3">
                        <c:v>4.3</c:v>
                      </c:pt>
                      <c:pt idx="4">
                        <c:v>4.4000000000000004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F3-4178-82FF-981F264E9EF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'Num of Trees'!$AC$27</c15:sqref>
                        </c15:formulaRef>
                      </c:ext>
                    </c:extLst>
                    <c:strCache>
                      <c:ptCount val="1"/>
                      <c:pt idx="0">
                        <c:v>Time taken (t) / 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'Num of Trees'!$AC$28:$AC$32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8.8000000000000007</c:v>
                      </c:pt>
                      <c:pt idx="1">
                        <c:v>15.6</c:v>
                      </c:pt>
                      <c:pt idx="2">
                        <c:v>22</c:v>
                      </c:pt>
                      <c:pt idx="3">
                        <c:v>29</c:v>
                      </c:pt>
                      <c:pt idx="4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6F3-4178-82FF-981F264E9EF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'Num of Trees'!$AD$27</c:f>
              <c:strCache>
                <c:ptCount val="1"/>
                <c:pt idx="0">
                  <c:v>Peformance (1/t)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'Num of Trees'!$AD$28:$AD$32</c:f>
              <c:numCache>
                <c:formatCode>General</c:formatCode>
                <c:ptCount val="5"/>
                <c:pt idx="0">
                  <c:v>0.11</c:v>
                </c:pt>
                <c:pt idx="1">
                  <c:v>0.06</c:v>
                </c:pt>
                <c:pt idx="2">
                  <c:v>0.05</c:v>
                </c:pt>
                <c:pt idx="3">
                  <c:v>0.03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3-4178-82FF-981F264E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3215"/>
        <c:axId val="212932655"/>
      </c:lineChart>
      <c:catAx>
        <c:axId val="21294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6015"/>
        <c:crosses val="autoZero"/>
        <c:auto val="1"/>
        <c:lblAlgn val="ctr"/>
        <c:lblOffset val="100"/>
        <c:noMultiLvlLbl val="0"/>
      </c:catAx>
      <c:valAx>
        <c:axId val="2129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5615"/>
        <c:crosses val="autoZero"/>
        <c:crossBetween val="between"/>
      </c:valAx>
      <c:valAx>
        <c:axId val="212932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3215"/>
        <c:crosses val="max"/>
        <c:crossBetween val="between"/>
      </c:valAx>
      <c:catAx>
        <c:axId val="212943215"/>
        <c:scaling>
          <c:orientation val="minMax"/>
        </c:scaling>
        <c:delete val="1"/>
        <c:axPos val="b"/>
        <c:majorTickMark val="out"/>
        <c:minorTickMark val="none"/>
        <c:tickLblPos val="nextTo"/>
        <c:crossAx val="2129326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machinelearningmastery.com/gradient-boosting-machine-ensemble-in-python/" TargetMode="External"/><Relationship Id="rId4" Type="http://schemas.openxmlformats.org/officeDocument/2006/relationships/hyperlink" Target="https://neptune.ai/blog/gradient-boosted-decision-trees-guide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3</xdr:row>
          <xdr:rowOff>171450</xdr:rowOff>
        </xdr:from>
        <xdr:to>
          <xdr:col>1</xdr:col>
          <xdr:colOff>790575</xdr:colOff>
          <xdr:row>5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scikit-learn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4</xdr:row>
          <xdr:rowOff>180975</xdr:rowOff>
        </xdr:from>
        <xdr:to>
          <xdr:col>1</xdr:col>
          <xdr:colOff>790575</xdr:colOff>
          <xdr:row>6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xgboost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6</xdr:row>
          <xdr:rowOff>0</xdr:rowOff>
        </xdr:from>
        <xdr:to>
          <xdr:col>1</xdr:col>
          <xdr:colOff>1247775</xdr:colOff>
          <xdr:row>7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xgbooost (Random Forest)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6</xdr:row>
          <xdr:rowOff>180975</xdr:rowOff>
        </xdr:from>
        <xdr:to>
          <xdr:col>1</xdr:col>
          <xdr:colOff>1247775</xdr:colOff>
          <xdr:row>7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MY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xgbooost (catboost)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28575</xdr:colOff>
      <xdr:row>16</xdr:row>
      <xdr:rowOff>161925</xdr:rowOff>
    </xdr:from>
    <xdr:to>
      <xdr:col>2</xdr:col>
      <xdr:colOff>352425</xdr:colOff>
      <xdr:row>18</xdr:row>
      <xdr:rowOff>9525</xdr:rowOff>
    </xdr:to>
    <xdr:pic>
      <xdr:nvPicPr>
        <xdr:cNvPr id="3" name="Graphic 2" descr="Paperclip">
          <a:hlinkClick xmlns:r="http://schemas.openxmlformats.org/officeDocument/2006/relationships" r:id="rId1" tooltip="Reference link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5400000">
          <a:off x="2628900" y="3600450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38096</xdr:colOff>
      <xdr:row>17</xdr:row>
      <xdr:rowOff>266699</xdr:rowOff>
    </xdr:from>
    <xdr:to>
      <xdr:col>2</xdr:col>
      <xdr:colOff>361947</xdr:colOff>
      <xdr:row>19</xdr:row>
      <xdr:rowOff>19050</xdr:rowOff>
    </xdr:to>
    <xdr:pic>
      <xdr:nvPicPr>
        <xdr:cNvPr id="7" name="Graphic 6" descr="Paperclip">
          <a:hlinkClick xmlns:r="http://schemas.openxmlformats.org/officeDocument/2006/relationships" r:id="rId4" tooltip="Reference link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5400000">
          <a:off x="2638421" y="3895724"/>
          <a:ext cx="323851" cy="323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0</xdr:rowOff>
    </xdr:from>
    <xdr:to>
      <xdr:col>2</xdr:col>
      <xdr:colOff>590550</xdr:colOff>
      <xdr:row>13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1F8438F-473F-47EE-A009-1AA18F3410EE}"/>
            </a:ext>
          </a:extLst>
        </xdr:cNvPr>
        <xdr:cNvCxnSpPr/>
      </xdr:nvCxnSpPr>
      <xdr:spPr>
        <a:xfrm>
          <a:off x="5648325" y="30575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13</xdr:row>
      <xdr:rowOff>0</xdr:rowOff>
    </xdr:from>
    <xdr:to>
      <xdr:col>7</xdr:col>
      <xdr:colOff>600807</xdr:colOff>
      <xdr:row>13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BA33060-AA61-40CE-9692-9EA1C1D86802}"/>
            </a:ext>
          </a:extLst>
        </xdr:cNvPr>
        <xdr:cNvCxnSpPr/>
      </xdr:nvCxnSpPr>
      <xdr:spPr>
        <a:xfrm>
          <a:off x="9963150" y="30575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</xdr:row>
      <xdr:rowOff>175846</xdr:rowOff>
    </xdr:from>
    <xdr:to>
      <xdr:col>13</xdr:col>
      <xdr:colOff>7327</xdr:colOff>
      <xdr:row>4</xdr:row>
      <xdr:rowOff>176698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ACB7143-08D3-49B9-AEFB-1186768A7DDA}"/>
            </a:ext>
          </a:extLst>
        </xdr:cNvPr>
        <xdr:cNvCxnSpPr/>
      </xdr:nvCxnSpPr>
      <xdr:spPr>
        <a:xfrm flipV="1">
          <a:off x="14344650" y="1328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175846</xdr:rowOff>
    </xdr:from>
    <xdr:to>
      <xdr:col>18</xdr:col>
      <xdr:colOff>7327</xdr:colOff>
      <xdr:row>4</xdr:row>
      <xdr:rowOff>176698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C97F2D1-6A15-4CF6-B7B2-08DFC97F28E4}"/>
            </a:ext>
          </a:extLst>
        </xdr:cNvPr>
        <xdr:cNvCxnSpPr/>
      </xdr:nvCxnSpPr>
      <xdr:spPr>
        <a:xfrm flipV="1">
          <a:off x="18764250" y="1328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5</xdr:row>
      <xdr:rowOff>0</xdr:rowOff>
    </xdr:from>
    <xdr:to>
      <xdr:col>2</xdr:col>
      <xdr:colOff>590550</xdr:colOff>
      <xdr:row>5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D2C6510-39C4-4871-8C98-2EA3367D4CC8}"/>
            </a:ext>
          </a:extLst>
        </xdr:cNvPr>
        <xdr:cNvCxnSpPr/>
      </xdr:nvCxnSpPr>
      <xdr:spPr>
        <a:xfrm>
          <a:off x="5648325" y="13430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21</xdr:row>
      <xdr:rowOff>0</xdr:rowOff>
    </xdr:from>
    <xdr:to>
      <xdr:col>2</xdr:col>
      <xdr:colOff>590550</xdr:colOff>
      <xdr:row>21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76A4CA6-A592-4F86-87A1-3597060F7093}"/>
            </a:ext>
          </a:extLst>
        </xdr:cNvPr>
        <xdr:cNvCxnSpPr/>
      </xdr:nvCxnSpPr>
      <xdr:spPr>
        <a:xfrm>
          <a:off x="5648325" y="47720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29</xdr:row>
      <xdr:rowOff>0</xdr:rowOff>
    </xdr:from>
    <xdr:to>
      <xdr:col>2</xdr:col>
      <xdr:colOff>590550</xdr:colOff>
      <xdr:row>29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9A82D86-6C96-4AA2-BA73-CA13A531716F}"/>
            </a:ext>
          </a:extLst>
        </xdr:cNvPr>
        <xdr:cNvCxnSpPr/>
      </xdr:nvCxnSpPr>
      <xdr:spPr>
        <a:xfrm>
          <a:off x="5648325" y="65246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37</xdr:row>
      <xdr:rowOff>0</xdr:rowOff>
    </xdr:from>
    <xdr:to>
      <xdr:col>2</xdr:col>
      <xdr:colOff>590550</xdr:colOff>
      <xdr:row>37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ACE8AE1-5471-4A1C-82BB-A8E1B9646575}"/>
            </a:ext>
          </a:extLst>
        </xdr:cNvPr>
        <xdr:cNvCxnSpPr/>
      </xdr:nvCxnSpPr>
      <xdr:spPr>
        <a:xfrm>
          <a:off x="5648325" y="820102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5</xdr:row>
      <xdr:rowOff>0</xdr:rowOff>
    </xdr:from>
    <xdr:to>
      <xdr:col>7</xdr:col>
      <xdr:colOff>600807</xdr:colOff>
      <xdr:row>5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FC1224F-D758-4FEB-B509-F53D330D53AF}"/>
            </a:ext>
          </a:extLst>
        </xdr:cNvPr>
        <xdr:cNvCxnSpPr/>
      </xdr:nvCxnSpPr>
      <xdr:spPr>
        <a:xfrm>
          <a:off x="9963150" y="13430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21</xdr:row>
      <xdr:rowOff>0</xdr:rowOff>
    </xdr:from>
    <xdr:to>
      <xdr:col>7</xdr:col>
      <xdr:colOff>600807</xdr:colOff>
      <xdr:row>21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401FB70-44C2-4950-A5DC-03A338229445}"/>
            </a:ext>
          </a:extLst>
        </xdr:cNvPr>
        <xdr:cNvCxnSpPr/>
      </xdr:nvCxnSpPr>
      <xdr:spPr>
        <a:xfrm>
          <a:off x="9963150" y="47720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29</xdr:row>
      <xdr:rowOff>0</xdr:rowOff>
    </xdr:from>
    <xdr:to>
      <xdr:col>7</xdr:col>
      <xdr:colOff>600807</xdr:colOff>
      <xdr:row>29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FAE59EA-551A-476A-878A-08F0ED987E8C}"/>
            </a:ext>
          </a:extLst>
        </xdr:cNvPr>
        <xdr:cNvCxnSpPr/>
      </xdr:nvCxnSpPr>
      <xdr:spPr>
        <a:xfrm>
          <a:off x="9963150" y="65246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37</xdr:row>
      <xdr:rowOff>0</xdr:rowOff>
    </xdr:from>
    <xdr:to>
      <xdr:col>7</xdr:col>
      <xdr:colOff>600807</xdr:colOff>
      <xdr:row>37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70F366-71ED-4FB4-9DBA-51DE369DF310}"/>
            </a:ext>
          </a:extLst>
        </xdr:cNvPr>
        <xdr:cNvCxnSpPr/>
      </xdr:nvCxnSpPr>
      <xdr:spPr>
        <a:xfrm>
          <a:off x="9963150" y="8201025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175846</xdr:rowOff>
    </xdr:from>
    <xdr:to>
      <xdr:col>13</xdr:col>
      <xdr:colOff>7327</xdr:colOff>
      <xdr:row>12</xdr:row>
      <xdr:rowOff>176698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32B3662-8C72-4E32-A99F-E1287B500955}"/>
            </a:ext>
          </a:extLst>
        </xdr:cNvPr>
        <xdr:cNvCxnSpPr/>
      </xdr:nvCxnSpPr>
      <xdr:spPr>
        <a:xfrm flipV="1">
          <a:off x="14344650" y="30428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175846</xdr:rowOff>
    </xdr:from>
    <xdr:to>
      <xdr:col>13</xdr:col>
      <xdr:colOff>7327</xdr:colOff>
      <xdr:row>20</xdr:row>
      <xdr:rowOff>176698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0C8F06F-DA72-4026-B5A2-FBAAFCC2FF66}"/>
            </a:ext>
          </a:extLst>
        </xdr:cNvPr>
        <xdr:cNvCxnSpPr/>
      </xdr:nvCxnSpPr>
      <xdr:spPr>
        <a:xfrm flipV="1">
          <a:off x="14344650" y="4757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175846</xdr:rowOff>
    </xdr:from>
    <xdr:to>
      <xdr:col>13</xdr:col>
      <xdr:colOff>7327</xdr:colOff>
      <xdr:row>28</xdr:row>
      <xdr:rowOff>176698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C8524A2-E6B8-4152-B0C5-A551FC9C2E36}"/>
            </a:ext>
          </a:extLst>
        </xdr:cNvPr>
        <xdr:cNvCxnSpPr/>
      </xdr:nvCxnSpPr>
      <xdr:spPr>
        <a:xfrm flipV="1">
          <a:off x="14344650" y="65099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36</xdr:row>
      <xdr:rowOff>175846</xdr:rowOff>
    </xdr:from>
    <xdr:to>
      <xdr:col>13</xdr:col>
      <xdr:colOff>7327</xdr:colOff>
      <xdr:row>36</xdr:row>
      <xdr:rowOff>176698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75E0539-2109-4E11-B296-13018ADD80F5}"/>
            </a:ext>
          </a:extLst>
        </xdr:cNvPr>
        <xdr:cNvCxnSpPr/>
      </xdr:nvCxnSpPr>
      <xdr:spPr>
        <a:xfrm flipV="1">
          <a:off x="14344650" y="8186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12</xdr:row>
      <xdr:rowOff>175846</xdr:rowOff>
    </xdr:from>
    <xdr:to>
      <xdr:col>18</xdr:col>
      <xdr:colOff>7327</xdr:colOff>
      <xdr:row>12</xdr:row>
      <xdr:rowOff>176698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F2F0AE8-1382-4F32-9D1F-B6602A4F5FE5}"/>
            </a:ext>
          </a:extLst>
        </xdr:cNvPr>
        <xdr:cNvCxnSpPr/>
      </xdr:nvCxnSpPr>
      <xdr:spPr>
        <a:xfrm flipV="1">
          <a:off x="18764250" y="30428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</xdr:row>
      <xdr:rowOff>175846</xdr:rowOff>
    </xdr:from>
    <xdr:to>
      <xdr:col>18</xdr:col>
      <xdr:colOff>7327</xdr:colOff>
      <xdr:row>20</xdr:row>
      <xdr:rowOff>176698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AAF76CE-DD39-49D9-A19E-501FD3F3458B}"/>
            </a:ext>
          </a:extLst>
        </xdr:cNvPr>
        <xdr:cNvCxnSpPr/>
      </xdr:nvCxnSpPr>
      <xdr:spPr>
        <a:xfrm flipV="1">
          <a:off x="18764250" y="4757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28</xdr:row>
      <xdr:rowOff>175846</xdr:rowOff>
    </xdr:from>
    <xdr:to>
      <xdr:col>18</xdr:col>
      <xdr:colOff>7327</xdr:colOff>
      <xdr:row>28</xdr:row>
      <xdr:rowOff>176698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A4090D4-955F-49C3-963D-B2CCEF803539}"/>
            </a:ext>
          </a:extLst>
        </xdr:cNvPr>
        <xdr:cNvCxnSpPr/>
      </xdr:nvCxnSpPr>
      <xdr:spPr>
        <a:xfrm flipV="1">
          <a:off x="18764250" y="65099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175846</xdr:rowOff>
    </xdr:from>
    <xdr:to>
      <xdr:col>18</xdr:col>
      <xdr:colOff>7327</xdr:colOff>
      <xdr:row>36</xdr:row>
      <xdr:rowOff>176698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286C5DD-99CA-4439-A6B1-3DB4480B54A5}"/>
            </a:ext>
          </a:extLst>
        </xdr:cNvPr>
        <xdr:cNvCxnSpPr/>
      </xdr:nvCxnSpPr>
      <xdr:spPr>
        <a:xfrm flipV="1">
          <a:off x="18764250" y="8186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</xdr:colOff>
      <xdr:row>8</xdr:row>
      <xdr:rowOff>179296</xdr:rowOff>
    </xdr:from>
    <xdr:to>
      <xdr:col>25</xdr:col>
      <xdr:colOff>22412</xdr:colOff>
      <xdr:row>25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A6ECF16-1B6B-4469-AF92-5ED4F1078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39219</xdr:colOff>
      <xdr:row>8</xdr:row>
      <xdr:rowOff>180413</xdr:rowOff>
    </xdr:from>
    <xdr:to>
      <xdr:col>29</xdr:col>
      <xdr:colOff>1311088</xdr:colOff>
      <xdr:row>24</xdr:row>
      <xdr:rowOff>168088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DD84D1A-4F54-471D-265C-7FE25810D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16809</xdr:colOff>
      <xdr:row>33</xdr:row>
      <xdr:rowOff>1119</xdr:rowOff>
    </xdr:from>
    <xdr:to>
      <xdr:col>25</xdr:col>
      <xdr:colOff>0</xdr:colOff>
      <xdr:row>50</xdr:row>
      <xdr:rowOff>179294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2BBA71B-F385-78DC-D029-E8AF4876D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16808</xdr:colOff>
      <xdr:row>33</xdr:row>
      <xdr:rowOff>12326</xdr:rowOff>
    </xdr:from>
    <xdr:to>
      <xdr:col>29</xdr:col>
      <xdr:colOff>1299882</xdr:colOff>
      <xdr:row>51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8C6397F-C289-E916-EFAD-6BC4908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392206</xdr:colOff>
      <xdr:row>1</xdr:row>
      <xdr:rowOff>67235</xdr:rowOff>
    </xdr:from>
    <xdr:to>
      <xdr:col>15</xdr:col>
      <xdr:colOff>268941</xdr:colOff>
      <xdr:row>42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A0183FA-E6C3-71B6-C31F-F8DCDAE32B7E}"/>
            </a:ext>
          </a:extLst>
        </xdr:cNvPr>
        <xdr:cNvSpPr/>
      </xdr:nvSpPr>
      <xdr:spPr>
        <a:xfrm>
          <a:off x="8314765" y="257735"/>
          <a:ext cx="3955676" cy="7788089"/>
        </a:xfrm>
        <a:prstGeom prst="rect">
          <a:avLst/>
        </a:prstGeom>
        <a:noFill/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0.29907</cdr:x>
      <cdr:y>0.15455</cdr:y>
    </cdr:from>
    <cdr:to>
      <cdr:x>0.29907</cdr:x>
      <cdr:y>0.8084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627ED177-E791-CBDE-C953-AF0F2EC49BE0}"/>
            </a:ext>
          </a:extLst>
        </cdr:cNvPr>
        <cdr:cNvCxnSpPr/>
      </cdr:nvCxnSpPr>
      <cdr:spPr>
        <a:xfrm xmlns:a="http://schemas.openxmlformats.org/drawingml/2006/main">
          <a:off x="1450730" y="472800"/>
          <a:ext cx="0" cy="2000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0.31862</cdr:x>
      <cdr:y>0.14793</cdr:y>
    </cdr:from>
    <cdr:to>
      <cdr:x>0.31862</cdr:x>
      <cdr:y>0.80684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4F6702F-480E-EFE8-6CAD-DCDEAB9F6B7A}"/>
            </a:ext>
          </a:extLst>
        </cdr:cNvPr>
        <cdr:cNvCxnSpPr/>
      </cdr:nvCxnSpPr>
      <cdr:spPr>
        <a:xfrm xmlns:a="http://schemas.openxmlformats.org/drawingml/2006/main">
          <a:off x="1761714" y="449057"/>
          <a:ext cx="0" cy="2000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0.17243</cdr:x>
      <cdr:y>0.12206</cdr:y>
    </cdr:from>
    <cdr:to>
      <cdr:x>0.17243</cdr:x>
      <cdr:y>0.7075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59D682F-EA6D-7FAB-E466-EFDA2BD89AF0}"/>
            </a:ext>
          </a:extLst>
        </cdr:cNvPr>
        <cdr:cNvCxnSpPr/>
      </cdr:nvCxnSpPr>
      <cdr:spPr>
        <a:xfrm xmlns:a="http://schemas.openxmlformats.org/drawingml/2006/main">
          <a:off x="826884" y="417031"/>
          <a:ext cx="0" cy="2000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0.84604</cdr:x>
      <cdr:y>0.12206</cdr:y>
    </cdr:from>
    <cdr:to>
      <cdr:x>0.84604</cdr:x>
      <cdr:y>0.7075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59D682F-EA6D-7FAB-E466-EFDA2BD89AF0}"/>
            </a:ext>
          </a:extLst>
        </cdr:cNvPr>
        <cdr:cNvCxnSpPr/>
      </cdr:nvCxnSpPr>
      <cdr:spPr>
        <a:xfrm xmlns:a="http://schemas.openxmlformats.org/drawingml/2006/main">
          <a:off x="4057101" y="417031"/>
          <a:ext cx="0" cy="2000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0.41834</cdr:x>
      <cdr:y>0.04488</cdr:y>
    </cdr:from>
    <cdr:to>
      <cdr:x>0.41834</cdr:x>
      <cdr:y>0.82628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59D682F-EA6D-7FAB-E466-EFDA2BD89AF0}"/>
            </a:ext>
          </a:extLst>
        </cdr:cNvPr>
        <cdr:cNvCxnSpPr/>
      </cdr:nvCxnSpPr>
      <cdr:spPr>
        <a:xfrm xmlns:a="http://schemas.openxmlformats.org/drawingml/2006/main">
          <a:off x="2317753" y="153326"/>
          <a:ext cx="0" cy="26698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0</xdr:rowOff>
    </xdr:from>
    <xdr:to>
      <xdr:col>2</xdr:col>
      <xdr:colOff>590550</xdr:colOff>
      <xdr:row>12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F217033-5473-4ADC-BCC7-BC934C5BA71D}"/>
            </a:ext>
          </a:extLst>
        </xdr:cNvPr>
        <xdr:cNvCxnSpPr/>
      </xdr:nvCxnSpPr>
      <xdr:spPr>
        <a:xfrm>
          <a:off x="2009775" y="249555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4</xdr:row>
      <xdr:rowOff>0</xdr:rowOff>
    </xdr:from>
    <xdr:to>
      <xdr:col>2</xdr:col>
      <xdr:colOff>590550</xdr:colOff>
      <xdr:row>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B8604C1-5171-4090-AC03-5FDCFA4C193A}"/>
            </a:ext>
          </a:extLst>
        </xdr:cNvPr>
        <xdr:cNvCxnSpPr/>
      </xdr:nvCxnSpPr>
      <xdr:spPr>
        <a:xfrm>
          <a:off x="2009775" y="97155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20</xdr:row>
      <xdr:rowOff>0</xdr:rowOff>
    </xdr:from>
    <xdr:to>
      <xdr:col>2</xdr:col>
      <xdr:colOff>590550</xdr:colOff>
      <xdr:row>20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3410B04-EA6D-477B-8B8D-876972097C87}"/>
            </a:ext>
          </a:extLst>
        </xdr:cNvPr>
        <xdr:cNvCxnSpPr/>
      </xdr:nvCxnSpPr>
      <xdr:spPr>
        <a:xfrm>
          <a:off x="2009775" y="401955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28</xdr:row>
      <xdr:rowOff>0</xdr:rowOff>
    </xdr:from>
    <xdr:to>
      <xdr:col>2</xdr:col>
      <xdr:colOff>590550</xdr:colOff>
      <xdr:row>28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0D61B21-E970-4ED0-8345-C1130929EA79}"/>
            </a:ext>
          </a:extLst>
        </xdr:cNvPr>
        <xdr:cNvCxnSpPr/>
      </xdr:nvCxnSpPr>
      <xdr:spPr>
        <a:xfrm>
          <a:off x="2314575" y="38100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36</xdr:row>
      <xdr:rowOff>0</xdr:rowOff>
    </xdr:from>
    <xdr:to>
      <xdr:col>2</xdr:col>
      <xdr:colOff>590550</xdr:colOff>
      <xdr:row>36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999CAFE-71D7-401D-B114-6A04774001DD}"/>
            </a:ext>
          </a:extLst>
        </xdr:cNvPr>
        <xdr:cNvCxnSpPr/>
      </xdr:nvCxnSpPr>
      <xdr:spPr>
        <a:xfrm>
          <a:off x="2314575" y="38100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</xdr:row>
      <xdr:rowOff>0</xdr:rowOff>
    </xdr:from>
    <xdr:to>
      <xdr:col>7</xdr:col>
      <xdr:colOff>600807</xdr:colOff>
      <xdr:row>4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48C254E-7737-434C-A6D8-BA46E2AD0761}"/>
            </a:ext>
          </a:extLst>
        </xdr:cNvPr>
        <xdr:cNvCxnSpPr/>
      </xdr:nvCxnSpPr>
      <xdr:spPr>
        <a:xfrm>
          <a:off x="6019800" y="249555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12</xdr:row>
      <xdr:rowOff>0</xdr:rowOff>
    </xdr:from>
    <xdr:to>
      <xdr:col>7</xdr:col>
      <xdr:colOff>600807</xdr:colOff>
      <xdr:row>12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5FB5D50-3A86-4AFF-B8FC-52141F7E3BAC}"/>
            </a:ext>
          </a:extLst>
        </xdr:cNvPr>
        <xdr:cNvCxnSpPr/>
      </xdr:nvCxnSpPr>
      <xdr:spPr>
        <a:xfrm>
          <a:off x="6007376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20</xdr:row>
      <xdr:rowOff>0</xdr:rowOff>
    </xdr:from>
    <xdr:to>
      <xdr:col>7</xdr:col>
      <xdr:colOff>600807</xdr:colOff>
      <xdr:row>20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C1FE117-1F2E-4848-AAF6-755F65E9F74D}"/>
            </a:ext>
          </a:extLst>
        </xdr:cNvPr>
        <xdr:cNvCxnSpPr/>
      </xdr:nvCxnSpPr>
      <xdr:spPr>
        <a:xfrm>
          <a:off x="6007376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28</xdr:row>
      <xdr:rowOff>0</xdr:rowOff>
    </xdr:from>
    <xdr:to>
      <xdr:col>7</xdr:col>
      <xdr:colOff>600807</xdr:colOff>
      <xdr:row>28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B384B07-5933-497E-A8DE-3240A5C660BF}"/>
            </a:ext>
          </a:extLst>
        </xdr:cNvPr>
        <xdr:cNvCxnSpPr/>
      </xdr:nvCxnSpPr>
      <xdr:spPr>
        <a:xfrm>
          <a:off x="6007376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36</xdr:row>
      <xdr:rowOff>0</xdr:rowOff>
    </xdr:from>
    <xdr:to>
      <xdr:col>7</xdr:col>
      <xdr:colOff>600807</xdr:colOff>
      <xdr:row>36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F9204F5-B67F-44DF-A646-053075971048}"/>
            </a:ext>
          </a:extLst>
        </xdr:cNvPr>
        <xdr:cNvCxnSpPr/>
      </xdr:nvCxnSpPr>
      <xdr:spPr>
        <a:xfrm>
          <a:off x="6007376" y="762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44</xdr:row>
      <xdr:rowOff>0</xdr:rowOff>
    </xdr:from>
    <xdr:to>
      <xdr:col>7</xdr:col>
      <xdr:colOff>600807</xdr:colOff>
      <xdr:row>44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FDA9DB3-340D-4780-A806-A07F801585C2}"/>
            </a:ext>
          </a:extLst>
        </xdr:cNvPr>
        <xdr:cNvCxnSpPr/>
      </xdr:nvCxnSpPr>
      <xdr:spPr>
        <a:xfrm>
          <a:off x="6007376" y="6858000"/>
          <a:ext cx="58175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</xdr:row>
      <xdr:rowOff>175846</xdr:rowOff>
    </xdr:from>
    <xdr:to>
      <xdr:col>13</xdr:col>
      <xdr:colOff>7327</xdr:colOff>
      <xdr:row>3</xdr:row>
      <xdr:rowOff>176698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29DFB0C-FECA-4611-B016-38EECF48D6A7}"/>
            </a:ext>
          </a:extLst>
        </xdr:cNvPr>
        <xdr:cNvCxnSpPr/>
      </xdr:nvCxnSpPr>
      <xdr:spPr>
        <a:xfrm flipV="1">
          <a:off x="10210800" y="947371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175846</xdr:rowOff>
    </xdr:from>
    <xdr:to>
      <xdr:col>13</xdr:col>
      <xdr:colOff>7327</xdr:colOff>
      <xdr:row>11</xdr:row>
      <xdr:rowOff>176698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1B2D955-A611-4CB5-BF36-CD5CC1DA2624}"/>
            </a:ext>
          </a:extLst>
        </xdr:cNvPr>
        <xdr:cNvCxnSpPr/>
      </xdr:nvCxnSpPr>
      <xdr:spPr>
        <a:xfrm flipV="1">
          <a:off x="10030239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19</xdr:row>
      <xdr:rowOff>175846</xdr:rowOff>
    </xdr:from>
    <xdr:to>
      <xdr:col>13</xdr:col>
      <xdr:colOff>7327</xdr:colOff>
      <xdr:row>19</xdr:row>
      <xdr:rowOff>176698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96224-E5E0-4A9A-8BF2-735FC50D535F}"/>
            </a:ext>
          </a:extLst>
        </xdr:cNvPr>
        <xdr:cNvCxnSpPr/>
      </xdr:nvCxnSpPr>
      <xdr:spPr>
        <a:xfrm flipV="1">
          <a:off x="10030239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175846</xdr:rowOff>
    </xdr:from>
    <xdr:to>
      <xdr:col>13</xdr:col>
      <xdr:colOff>7327</xdr:colOff>
      <xdr:row>27</xdr:row>
      <xdr:rowOff>176698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CA09716-D293-4E20-BFC7-B446499D291C}"/>
            </a:ext>
          </a:extLst>
        </xdr:cNvPr>
        <xdr:cNvCxnSpPr/>
      </xdr:nvCxnSpPr>
      <xdr:spPr>
        <a:xfrm flipV="1">
          <a:off x="10030239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35</xdr:row>
      <xdr:rowOff>175846</xdr:rowOff>
    </xdr:from>
    <xdr:to>
      <xdr:col>13</xdr:col>
      <xdr:colOff>7327</xdr:colOff>
      <xdr:row>35</xdr:row>
      <xdr:rowOff>176698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976613D-2AFC-4C9F-8797-F392428BE721}"/>
            </a:ext>
          </a:extLst>
        </xdr:cNvPr>
        <xdr:cNvCxnSpPr/>
      </xdr:nvCxnSpPr>
      <xdr:spPr>
        <a:xfrm flipV="1">
          <a:off x="10030239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</xdr:row>
      <xdr:rowOff>175846</xdr:rowOff>
    </xdr:from>
    <xdr:to>
      <xdr:col>18</xdr:col>
      <xdr:colOff>7327</xdr:colOff>
      <xdr:row>3</xdr:row>
      <xdr:rowOff>176698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7D73395-0E4F-4EAC-AD74-BA821C0151ED}"/>
            </a:ext>
          </a:extLst>
        </xdr:cNvPr>
        <xdr:cNvCxnSpPr/>
      </xdr:nvCxnSpPr>
      <xdr:spPr>
        <a:xfrm flipV="1">
          <a:off x="10210800" y="2480896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11</xdr:row>
      <xdr:rowOff>175846</xdr:rowOff>
    </xdr:from>
    <xdr:to>
      <xdr:col>18</xdr:col>
      <xdr:colOff>7327</xdr:colOff>
      <xdr:row>11</xdr:row>
      <xdr:rowOff>176698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C29EF13-9603-4CE4-95F6-B9EDB0826D36}"/>
            </a:ext>
          </a:extLst>
        </xdr:cNvPr>
        <xdr:cNvCxnSpPr/>
      </xdr:nvCxnSpPr>
      <xdr:spPr>
        <a:xfrm flipV="1">
          <a:off x="14130130" y="747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19</xdr:row>
      <xdr:rowOff>175846</xdr:rowOff>
    </xdr:from>
    <xdr:to>
      <xdr:col>18</xdr:col>
      <xdr:colOff>7327</xdr:colOff>
      <xdr:row>19</xdr:row>
      <xdr:rowOff>176698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FE1340D-0BC0-4399-8068-37C99F2BE1B6}"/>
            </a:ext>
          </a:extLst>
        </xdr:cNvPr>
        <xdr:cNvCxnSpPr/>
      </xdr:nvCxnSpPr>
      <xdr:spPr>
        <a:xfrm flipV="1">
          <a:off x="14130130" y="2271346"/>
          <a:ext cx="620240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</xdr:row>
      <xdr:rowOff>175846</xdr:rowOff>
    </xdr:from>
    <xdr:to>
      <xdr:col>23</xdr:col>
      <xdr:colOff>7327</xdr:colOff>
      <xdr:row>3</xdr:row>
      <xdr:rowOff>176698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16CE426-6BAD-460F-84B8-2CF99388F176}"/>
            </a:ext>
          </a:extLst>
        </xdr:cNvPr>
        <xdr:cNvCxnSpPr/>
      </xdr:nvCxnSpPr>
      <xdr:spPr>
        <a:xfrm flipV="1">
          <a:off x="14439900" y="4004896"/>
          <a:ext cx="616927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11</xdr:row>
      <xdr:rowOff>175846</xdr:rowOff>
    </xdr:from>
    <xdr:to>
      <xdr:col>23</xdr:col>
      <xdr:colOff>7327</xdr:colOff>
      <xdr:row>11</xdr:row>
      <xdr:rowOff>176698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23439A7-1F42-4D93-9481-EFB192DC8E0F}"/>
            </a:ext>
          </a:extLst>
        </xdr:cNvPr>
        <xdr:cNvCxnSpPr/>
      </xdr:nvCxnSpPr>
      <xdr:spPr>
        <a:xfrm flipV="1">
          <a:off x="18119912" y="747346"/>
          <a:ext cx="612444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19</xdr:row>
      <xdr:rowOff>175846</xdr:rowOff>
    </xdr:from>
    <xdr:to>
      <xdr:col>23</xdr:col>
      <xdr:colOff>7327</xdr:colOff>
      <xdr:row>19</xdr:row>
      <xdr:rowOff>176698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9BEE91B6-711B-411B-874F-5437B5A2247D}"/>
            </a:ext>
          </a:extLst>
        </xdr:cNvPr>
        <xdr:cNvCxnSpPr/>
      </xdr:nvCxnSpPr>
      <xdr:spPr>
        <a:xfrm flipV="1">
          <a:off x="18119912" y="2271346"/>
          <a:ext cx="612444" cy="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483CEC-4D3F-4BD2-BF52-3FF1A21FAE5A}" name="Table1" displayName="Table1" ref="B4:B8" totalsRowShown="0">
  <autoFilter ref="B4:B8" xr:uid="{84483CEC-4D3F-4BD2-BF52-3FF1A21FAE5A}"/>
  <tableColumns count="1">
    <tableColumn id="1" xr3:uid="{3781D8D6-54CA-4639-8B5F-CB21E216DAFB}" name="1. Metho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172835-8CA5-4901-BCA2-895A1DA6BEB5}" name="Table61416" displayName="Table61416" ref="L3:L9" totalsRowShown="0" dataDxfId="89">
  <autoFilter ref="L3:L9" xr:uid="{59172835-8CA5-4901-BCA2-895A1DA6BEB5}"/>
  <tableColumns count="1">
    <tableColumn id="1" xr3:uid="{A4840CD7-E54F-41C8-956A-FC230548500C}" name="Test case 3.0" dataDxfId="8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1EFE8DE-F286-4A58-B709-F0422BEFF756}" name="Table121517" displayName="Table121517" ref="N3:N9" totalsRowShown="0">
  <autoFilter ref="N3:N9" xr:uid="{E1EFE8DE-F286-4A58-B709-F0422BEFF756}"/>
  <tableColumns count="1">
    <tableColumn id="1" xr3:uid="{23E5D0E7-3081-4620-9DEA-B1EA5C860649}" name="Results 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E470563-6736-406F-860D-8CB7784EECEE}" name="Table6141618" displayName="Table6141618" ref="Q3:Q9" totalsRowShown="0" dataDxfId="87">
  <autoFilter ref="Q3:Q9" xr:uid="{4E470563-6736-406F-860D-8CB7784EECEE}"/>
  <tableColumns count="1">
    <tableColumn id="1" xr3:uid="{D5D452C4-B2C4-40C2-AE19-2BA5290F26E4}" name="Test case 4" dataDxfId="8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5609371-4588-4EAB-925B-24011267093F}" name="Table12151719" displayName="Table12151719" ref="S3:S9" totalsRowShown="0">
  <autoFilter ref="S3:S9" xr:uid="{85609371-4588-4EAB-925B-24011267093F}"/>
  <tableColumns count="1">
    <tableColumn id="1" xr3:uid="{87DFC00F-3763-4E3E-8D61-260D8BEA7E76}" name="Results 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8AF42E9-62BE-466F-83C8-B1B63A6244B0}" name="Table622" displayName="Table622" ref="B3:B9" totalsRowShown="0" dataDxfId="85">
  <autoFilter ref="B3:B9" xr:uid="{98AF42E9-62BE-466F-83C8-B1B63A6244B0}"/>
  <tableColumns count="1">
    <tableColumn id="1" xr3:uid="{B298CB57-5EC8-48CE-B950-F0CDAAA4F9EB}" name="Test case 1.0" dataDxfId="8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818C42-3394-4CED-9786-0D897939C01D}" name="Table1223" displayName="Table1223" ref="D3:D9" totalsRowShown="0">
  <autoFilter ref="D3:D9" xr:uid="{3E818C42-3394-4CED-9786-0D897939C01D}"/>
  <tableColumns count="1">
    <tableColumn id="1" xr3:uid="{6B96F53A-D7DF-4FA6-998F-DCF881C85C7A}" name="Results 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0719095-D610-47C3-8A41-446DB8893B3A}" name="Table62224" displayName="Table62224" ref="B19:B25" totalsRowShown="0" dataDxfId="83">
  <autoFilter ref="B19:B25" xr:uid="{10719095-D610-47C3-8A41-446DB8893B3A}"/>
  <tableColumns count="1">
    <tableColumn id="1" xr3:uid="{B9966BB1-85DB-4DB7-B999-64E4F4DAFB90}" name="Test case 1.2" dataDxfId="8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CE99BAF-6F62-42C9-BDA7-E071C81A05CB}" name="Table122325" displayName="Table122325" ref="D19:D25" totalsRowShown="0">
  <autoFilter ref="D19:D25" xr:uid="{BCE99BAF-6F62-42C9-BDA7-E071C81A05CB}"/>
  <tableColumns count="1">
    <tableColumn id="1" xr3:uid="{32C962CC-6F5A-46E2-97D0-50E685363854}" name="Results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0122B12-85F4-4EC7-B5E8-10829C4D9F79}" name="Table6222426" displayName="Table6222426" ref="B27:B33" totalsRowShown="0" dataDxfId="81">
  <autoFilter ref="B27:B33" xr:uid="{50122B12-85F4-4EC7-B5E8-10829C4D9F79}"/>
  <tableColumns count="1">
    <tableColumn id="1" xr3:uid="{D93A5190-9A98-42FC-BF4D-9B47C699CB1C}" name="Test case 1.3" dataDxfId="8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FFFE645-1859-430D-BE16-CF3703B9D035}" name="Table12232527" displayName="Table12232527" ref="D27:D33" totalsRowShown="0">
  <autoFilter ref="D27:D33" xr:uid="{BFFFE645-1859-430D-BE16-CF3703B9D035}"/>
  <tableColumns count="1">
    <tableColumn id="1" xr3:uid="{BCB25DD7-CACF-483D-BA92-1B275932934D}" name="Results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7CB61-68E5-4C1B-82FD-B18579656A0C}" name="Table2" displayName="Table2" ref="B10:B11" totalsRowShown="0" dataDxfId="98">
  <autoFilter ref="B10:B11" xr:uid="{E327CB61-68E5-4C1B-82FD-B18579656A0C}"/>
  <tableColumns count="1">
    <tableColumn id="1" xr3:uid="{989D1204-D4AE-48BA-B9AD-6F69869EA689}" name="2.Number of Trees" dataDxfId="9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E54F072-3CD2-4D02-B838-4FCFD5371453}" name="Table622242628" displayName="Table622242628" ref="B35:B41" totalsRowShown="0" dataDxfId="79">
  <autoFilter ref="B35:B41" xr:uid="{BE54F072-3CD2-4D02-B838-4FCFD5371453}"/>
  <tableColumns count="1">
    <tableColumn id="1" xr3:uid="{BF44ED8D-8134-427C-8441-3AFF6A4CF027}" name="Test case 1.4" dataDxfId="7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3CAB600-617A-4A2F-A876-6FAB7BA4B717}" name="Table1223252729" displayName="Table1223252729" ref="D35:D41" totalsRowShown="0">
  <autoFilter ref="D35:D41" xr:uid="{F3CAB600-617A-4A2F-A876-6FAB7BA4B717}"/>
  <tableColumns count="1">
    <tableColumn id="1" xr3:uid="{8004F3BA-F611-4BB9-8FE6-777A6305339F}" name="Results 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1A23BF3-82D7-4F26-AF8C-5675543C2760}" name="Table121531" displayName="Table121531" ref="I3:I9" totalsRowShown="0">
  <autoFilter ref="I3:I9" xr:uid="{71A23BF3-82D7-4F26-AF8C-5675543C2760}"/>
  <tableColumns count="1">
    <tableColumn id="1" xr3:uid="{368E557F-B8BC-4841-91AB-8363DBFDDC54}" name="Results 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0377698-5392-4C97-BFE3-63AF5396D1AD}" name="Table61432" displayName="Table61432" ref="G19:G25" totalsRowShown="0" dataDxfId="77">
  <autoFilter ref="G19:G25" xr:uid="{20377698-5392-4C97-BFE3-63AF5396D1AD}"/>
  <tableColumns count="1">
    <tableColumn id="1" xr3:uid="{09892055-1EE9-410A-9721-2362B8D8A1CE}" name="Test case 2.2" dataDxfId="7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49DCB32-7836-440F-B558-A17467E8040E}" name="Table121533" displayName="Table121533" ref="I19:I25" totalsRowShown="0">
  <autoFilter ref="I19:I25" xr:uid="{B49DCB32-7836-440F-B558-A17467E8040E}"/>
  <tableColumns count="1">
    <tableColumn id="1" xr3:uid="{B91E6805-48FA-4A71-AEEA-2269269A5B5D}" name="Results 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0D3C093-0657-4302-B539-11D05DBE67AD}" name="Table61434" displayName="Table61434" ref="G27:G33" totalsRowShown="0" dataDxfId="75">
  <autoFilter ref="G27:G33" xr:uid="{40D3C093-0657-4302-B539-11D05DBE67AD}"/>
  <tableColumns count="1">
    <tableColumn id="1" xr3:uid="{51B6FFB9-013A-4D4F-AA50-BA9A286762D1}" name="Test case 2.3" dataDxfId="7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190C34F-5E46-4826-AE52-E2E4A0088138}" name="Table121535" displayName="Table121535" ref="I27:I33" totalsRowShown="0">
  <autoFilter ref="I27:I33" xr:uid="{5190C34F-5E46-4826-AE52-E2E4A0088138}"/>
  <tableColumns count="1">
    <tableColumn id="1" xr3:uid="{C44A249A-8C47-4CA3-BFEA-7981553263C2}" name="Results 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80099D7-D332-433D-A1A7-A64695907CED}" name="Table61430" displayName="Table61430" ref="G3:G9" totalsRowShown="0" dataDxfId="73">
  <autoFilter ref="G3:G9" xr:uid="{680099D7-D332-433D-A1A7-A64695907CED}"/>
  <tableColumns count="1">
    <tableColumn id="1" xr3:uid="{3EB26894-844E-44B5-8E71-8F7FF61CAEC8}" name="Test case 2.0" dataDxfId="7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9014818-0325-4046-9F7C-642637F8360C}" name="Table6143438" displayName="Table6143438" ref="G35:G41" totalsRowShown="0" dataDxfId="71">
  <autoFilter ref="G35:G41" xr:uid="{79014818-0325-4046-9F7C-642637F8360C}"/>
  <tableColumns count="1">
    <tableColumn id="1" xr3:uid="{F995F16A-CC04-4EA8-8937-47B17DF0BF44}" name="Test case 2.4" dataDxfId="7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9533353-9051-4C76-ABC7-E64189D96B18}" name="Table12153539" displayName="Table12153539" ref="I35:I41" totalsRowShown="0">
  <autoFilter ref="I35:I41" xr:uid="{F9533353-9051-4C76-ABC7-E64189D96B18}"/>
  <tableColumns count="1">
    <tableColumn id="1" xr3:uid="{940E12A0-446C-420F-B83C-05B4BDE42A51}" name="Results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DF51A6-6F52-4D29-B24C-D0212FF356ED}" name="Table3" displayName="Table3" ref="B13:B15" totalsRowShown="0" headerRowDxfId="96" dataDxfId="95">
  <autoFilter ref="B13:B15" xr:uid="{C8DF51A6-6F52-4D29-B24C-D0212FF356ED}"/>
  <tableColumns count="1">
    <tableColumn id="1" xr3:uid="{DD177A92-8A2C-4B93-B911-D19418AA5516}" name="3.Learning Rate" dataDxfId="9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DEA20F-72BF-4B73-9A99-48BDFDE4FE8E}" name="Table614168" displayName="Table614168" ref="L11:L17" totalsRowShown="0" dataDxfId="69">
  <autoFilter ref="L11:L17" xr:uid="{55DEA20F-72BF-4B73-9A99-48BDFDE4FE8E}"/>
  <tableColumns count="1">
    <tableColumn id="1" xr3:uid="{E5C590EC-CFAB-4894-958A-CF81F5A595A8}" name="Test case 3.1" dataDxfId="6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4B726-99E4-40B1-AF12-CE476EB8EC09}" name="Table1215179" displayName="Table1215179" ref="N11:N17" totalsRowShown="0">
  <autoFilter ref="N11:N17" xr:uid="{9984B726-99E4-40B1-AF12-CE476EB8EC09}"/>
  <tableColumns count="1">
    <tableColumn id="1" xr3:uid="{E5D62925-B517-400D-9FA7-50277A5BF981}" name="Results 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7AB45D-66F1-4823-B7E2-EA687FCEEAC8}" name="Table6141610" displayName="Table6141610" ref="L19:L25" totalsRowShown="0" dataDxfId="67">
  <autoFilter ref="L19:L25" xr:uid="{987AB45D-66F1-4823-B7E2-EA687FCEEAC8}"/>
  <tableColumns count="1">
    <tableColumn id="1" xr3:uid="{C2525101-CC1D-498A-950B-DBBFF3636C87}" name="Test case 3" dataDxfId="6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5F989A-0EF3-4E9C-9BD7-64FE92DA59F9}" name="Table12151711" displayName="Table12151711" ref="N19:N25" totalsRowShown="0">
  <autoFilter ref="N19:N25" xr:uid="{DC5F989A-0EF3-4E9C-9BD7-64FE92DA59F9}"/>
  <tableColumns count="1">
    <tableColumn id="1" xr3:uid="{70322264-2F22-4770-B7D0-C94625D63B83}" name="Results 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BE6077-710F-4DD5-9EDC-6491BD8003FF}" name="Table6141612" displayName="Table6141612" ref="L27:L33" totalsRowShown="0" dataDxfId="65">
  <autoFilter ref="L27:L33" xr:uid="{6BBE6077-710F-4DD5-9EDC-6491BD8003FF}"/>
  <tableColumns count="1">
    <tableColumn id="1" xr3:uid="{B6301974-3F61-4DB2-AF4C-B87CF4E47A5E}" name="Test case 3" dataDxfId="6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07F5DC8-4148-43EC-80BF-5DD9A96A3B2C}" name="Table12151720" displayName="Table12151720" ref="N27:N33" totalsRowShown="0">
  <autoFilter ref="N27:N33" xr:uid="{407F5DC8-4148-43EC-80BF-5DD9A96A3B2C}"/>
  <tableColumns count="1">
    <tableColumn id="1" xr3:uid="{A712B7BB-CF7B-4C61-A205-5302EF8991FF}" name="Results 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5950E5-1974-41C0-8943-D06EF0AEF528}" name="Table6141621" displayName="Table6141621" ref="L35:L41" totalsRowShown="0" dataDxfId="63">
  <autoFilter ref="L35:L41" xr:uid="{085950E5-1974-41C0-8943-D06EF0AEF528}"/>
  <tableColumns count="1">
    <tableColumn id="1" xr3:uid="{1FCE26AC-44FF-4048-BE8E-C1382781799F}" name="Test case 3" dataDxfId="62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683A261-A4EA-4A46-BBEE-815BD91CE11B}" name="Table12151736" displayName="Table12151736" ref="N35:N41" totalsRowShown="0">
  <autoFilter ref="N35:N41" xr:uid="{1683A261-A4EA-4A46-BBEE-815BD91CE11B}"/>
  <tableColumns count="1">
    <tableColumn id="1" xr3:uid="{BD95B0A5-A40E-4744-9503-7ED96557465E}" name="Results 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F923A8D-C6B2-4616-9211-56FFBA410F58}" name="Table614161837" displayName="Table614161837" ref="Q11:Q17" totalsRowShown="0" dataDxfId="61">
  <autoFilter ref="Q11:Q17" xr:uid="{5F923A8D-C6B2-4616-9211-56FFBA410F58}"/>
  <tableColumns count="1">
    <tableColumn id="1" xr3:uid="{6625D0E8-B4B0-4574-9F49-A48D4A25C55E}" name="Test case 4" dataDxfId="6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23A9E86-4554-4FFA-A357-4829B073DDD9}" name="Table1215171940" displayName="Table1215171940" ref="S11:S17" totalsRowShown="0">
  <autoFilter ref="S11:S17" xr:uid="{E23A9E86-4554-4FFA-A357-4829B073DDD9}"/>
  <tableColumns count="1">
    <tableColumn id="1" xr3:uid="{D7156E6D-9CAF-4DB1-A2DB-49B1688DF3EC}" name="Results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DD934A-D6AB-4FAA-AC21-662C184B4A82}" name="Table4" displayName="Table4" ref="B17:B19" totalsRowShown="0">
  <autoFilter ref="B17:B19" xr:uid="{BCDD934A-D6AB-4FAA-AC21-662C184B4A82}"/>
  <tableColumns count="1">
    <tableColumn id="1" xr3:uid="{D58319C0-2E39-435F-9BE6-1A5E5F72DF1D}" name="4. Growth Control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B6EE3E9-3472-494B-AECF-6E02C62450B9}" name="Table614161841" displayName="Table614161841" ref="Q19:Q25" totalsRowShown="0" dataDxfId="59">
  <autoFilter ref="Q19:Q25" xr:uid="{2B6EE3E9-3472-494B-AECF-6E02C62450B9}"/>
  <tableColumns count="1">
    <tableColumn id="1" xr3:uid="{D925425E-A137-4BCB-88C6-AC187BAA9628}" name="Test case 4" dataDxfId="58"/>
  </tableColumns>
  <tableStyleInfo name="TableStyleMedium14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5CEB77A-A5DA-4967-9F54-73A9A756EB12}" name="Table1215171942" displayName="Table1215171942" ref="S19:S25" totalsRowShown="0">
  <autoFilter ref="S19:S25" xr:uid="{95CEB77A-A5DA-4967-9F54-73A9A756EB12}"/>
  <tableColumns count="1">
    <tableColumn id="1" xr3:uid="{135F7327-84FA-4168-BEC9-8F009401D44D}" name="Results "/>
  </tableColumns>
  <tableStyleInfo name="TableStyleMedium14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989941D6-7F19-4B14-9618-EEB90DDDFCD6}" name="Table614161843" displayName="Table614161843" ref="Q27:Q33" totalsRowShown="0" dataDxfId="57">
  <autoFilter ref="Q27:Q33" xr:uid="{989941D6-7F19-4B14-9618-EEB90DDDFCD6}"/>
  <tableColumns count="1">
    <tableColumn id="1" xr3:uid="{40F1C129-337B-403F-9692-B2641BA3F3D4}" name="Test case 4" dataDxfId="56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C61E2841-8847-4580-86C9-5934ECC05853}" name="Table1215171944" displayName="Table1215171944" ref="S27:S33" totalsRowShown="0">
  <autoFilter ref="S27:S33" xr:uid="{C61E2841-8847-4580-86C9-5934ECC05853}"/>
  <tableColumns count="1">
    <tableColumn id="1" xr3:uid="{D15EB18F-CC18-46B7-8AD9-2A9DA101D5B8}" name="Results 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245A6614-8922-4938-9745-86E1A35EB9AE}" name="Table614161845" displayName="Table614161845" ref="Q35:Q41" totalsRowShown="0" dataDxfId="55">
  <autoFilter ref="Q35:Q41" xr:uid="{245A6614-8922-4938-9745-86E1A35EB9AE}"/>
  <tableColumns count="1">
    <tableColumn id="1" xr3:uid="{C8123F23-32E3-418F-A677-3216C4C4EFC4}" name="Test case 4" dataDxfId="54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233D7796-EFBA-4435-9AB4-0741FAE6C467}" name="Table1215171946" displayName="Table1215171946" ref="S35:S41" totalsRowShown="0">
  <autoFilter ref="S35:S41" xr:uid="{233D7796-EFBA-4435-9AB4-0741FAE6C467}"/>
  <tableColumns count="1">
    <tableColumn id="1" xr3:uid="{CB112B34-2284-45C7-8255-37EAE01ACB5C}" name="Results 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B4F8565-3976-454F-BB48-C6185E6358CF}" name="Table46" displayName="Table46" ref="V3:Y8" totalsRowShown="0">
  <autoFilter ref="V3:Y8" xr:uid="{5B4F8565-3976-454F-BB48-C6185E6358CF}"/>
  <tableColumns count="4">
    <tableColumn id="1" xr3:uid="{06AA368C-CC0F-49E1-B5BE-28D83DDB9A66}" name="Test Case" dataDxfId="53"/>
    <tableColumn id="2" xr3:uid="{41E0CB00-68CD-48B6-973E-93577CFD57FF}" name="Accuracy (%)"/>
    <tableColumn id="3" xr3:uid="{536333C5-2807-474D-80DD-A85FBD8E7D8B}" name="Time taken (t) / s"/>
    <tableColumn id="5" xr3:uid="{EB33F860-94EF-432B-9B2C-B14A173CB583}" name="Performance (1/t)" dataDxfId="49">
      <calculatedColumnFormula>ROUND(1/2.3,2)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8DC5F12-A847-492F-9F68-02D8B7442C7E}" name="Table4648" displayName="Table4648" ref="AA3:AD8" totalsRowShown="0">
  <autoFilter ref="AA3:AD8" xr:uid="{48DC5F12-A847-492F-9F68-02D8B7442C7E}"/>
  <tableColumns count="4">
    <tableColumn id="1" xr3:uid="{78A72A06-816E-4545-9C5C-DF931B744C42}" name="Test Case" dataDxfId="48"/>
    <tableColumn id="2" xr3:uid="{9587ED8E-48F0-459F-9C8B-1CD7EF76FD70}" name="Accuracy (%)"/>
    <tableColumn id="3" xr3:uid="{F15AC4F8-9C71-48DD-82A9-87ADC7CDF894}" name="Time taken (t) / s"/>
    <tableColumn id="5" xr3:uid="{BE57A6C3-7B6B-4A6F-9366-ACF5AE57B98A}" name="Peformance (1/t)" dataDxfId="47">
      <calculatedColumnFormula>ROUND(1/2,2)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82A866-B3CD-4602-88DA-F13A7CC8EFC9}" name="Table4649" displayName="Table4649" ref="V27:Y32" totalsRowShown="0">
  <autoFilter ref="V27:Y32" xr:uid="{3182A866-B3CD-4602-88DA-F13A7CC8EFC9}"/>
  <tableColumns count="4">
    <tableColumn id="1" xr3:uid="{A7D23BEE-FD3B-4144-BF52-E38B899F7FB8}" name="Test Case" dataDxfId="51"/>
    <tableColumn id="2" xr3:uid="{DCCE3EC2-A319-4931-A83E-BF1E764DF068}" name="Accuracy (%) " dataDxfId="50"/>
    <tableColumn id="3" xr3:uid="{6836E4CD-871F-4FFC-8F10-1E60B2479B10}" name="Time taken (t) / s"/>
    <tableColumn id="5" xr3:uid="{1B4CB6DD-5619-4C18-A548-AE1FFB7DCC46}" name="Performance (1/t)" dataDxfId="46">
      <calculatedColumnFormula>ROUND(1/2,2)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F5B4374B-3535-4289-872F-9069542B6AFC}" name="Table4650" displayName="Table4650" ref="AA27:AD32" totalsRowShown="0">
  <autoFilter ref="AA27:AD32" xr:uid="{F5B4374B-3535-4289-872F-9069542B6AFC}"/>
  <tableColumns count="4">
    <tableColumn id="1" xr3:uid="{CD4DDB54-4E2B-41DB-A5C5-9DC6EF0722AF}" name="Test Case" dataDxfId="52"/>
    <tableColumn id="2" xr3:uid="{EF025C8B-764D-4555-BAF2-823EEFC246AD}" name="Accuracy (%)"/>
    <tableColumn id="3" xr3:uid="{DB4DEA4E-01D9-4FC7-B119-1CAF8C027F31}" name="Time taken (t) / s"/>
    <tableColumn id="5" xr3:uid="{8EA75FB0-D2E6-4B23-AAB1-A38114011A03}" name="Peformance (1/t)" dataDxfId="45">
      <calculatedColumnFormula>ROUND(1/8.8,2)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32D35-FAE8-43F4-A309-27C615F23C1F}" name="Table5" displayName="Table5" ref="B21:B22" totalsRowShown="0">
  <autoFilter ref="B21:B22" xr:uid="{A1832D35-FAE8-43F4-A309-27C615F23C1F}"/>
  <tableColumns count="1">
    <tableColumn id="1" xr3:uid="{C557CA98-01B4-4C30-8394-1F73C810C0F5}" name="5.Subsampling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213463B-62B4-44BA-9DAA-F67B783BB511}" name="Table651" displayName="Table651" ref="B10:B16" totalsRowShown="0" dataDxfId="44">
  <autoFilter ref="B10:B16" xr:uid="{C213463B-62B4-44BA-9DAA-F67B783BB511}"/>
  <tableColumns count="1">
    <tableColumn id="1" xr3:uid="{93FC11BE-D18E-401F-A733-3503F28FA0CB}" name="Test case 1.1" dataDxfId="43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46BC9F7-B40B-48F2-8FC1-8739C37F1399}" name="Table1252" displayName="Table1252" ref="D10:D16" totalsRowShown="0">
  <autoFilter ref="D10:D16" xr:uid="{F46BC9F7-B40B-48F2-8FC1-8739C37F1399}"/>
  <tableColumns count="1">
    <tableColumn id="1" xr3:uid="{C63EEE9F-1511-46B1-8226-5D099C9031C5}" name="Results 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A61322D7-8C4B-4823-971A-40379AE6B81D}" name="Table62253" displayName="Table62253" ref="B2:B8" totalsRowShown="0" dataDxfId="42">
  <autoFilter ref="B2:B8" xr:uid="{A61322D7-8C4B-4823-971A-40379AE6B81D}"/>
  <tableColumns count="1">
    <tableColumn id="1" xr3:uid="{30E08E97-4A5B-4669-80EE-388EDE46E8C6}" name="Test case 1.0" dataDxfId="41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C98FF98-458A-4547-AA0C-95B3D080F5A9}" name="Table122354" displayName="Table122354" ref="D2:D8" totalsRowShown="0">
  <autoFilter ref="D2:D8" xr:uid="{7C98FF98-458A-4547-AA0C-95B3D080F5A9}"/>
  <tableColumns count="1">
    <tableColumn id="1" xr3:uid="{3EF2AF05-33C8-4B6A-8BB8-31169DF0F17E}" name="Results 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9F4F53F7-84DF-409F-B24A-45DC4CAB8F38}" name="Table6222455" displayName="Table6222455" ref="B18:B24" totalsRowShown="0" dataDxfId="40">
  <autoFilter ref="B18:B24" xr:uid="{9F4F53F7-84DF-409F-B24A-45DC4CAB8F38}"/>
  <tableColumns count="1">
    <tableColumn id="1" xr3:uid="{BC480597-DB85-4B0B-8399-4EA4833A4899}" name="Test case 1.2" dataDxfId="39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074E3AF-5001-4B5E-A5EE-EBB7C298E79A}" name="Table12232556" displayName="Table12232556" ref="D18:D24" totalsRowShown="0">
  <autoFilter ref="D18:D24" xr:uid="{3074E3AF-5001-4B5E-A5EE-EBB7C298E79A}"/>
  <tableColumns count="1">
    <tableColumn id="1" xr3:uid="{2A398562-4A36-4DA1-BE3A-446E7EAF0E13}" name="Results 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1F09EF6-5837-4155-9EC8-730432BB99FC}" name="Table622245557" displayName="Table622245557" ref="B26:B32" totalsRowShown="0" dataDxfId="38">
  <autoFilter ref="B26:B32" xr:uid="{01F09EF6-5837-4155-9EC8-730432BB99FC}"/>
  <tableColumns count="1">
    <tableColumn id="1" xr3:uid="{2EE3C7CA-C173-407B-AAE7-264002AE23EB}" name="Test case 1.2" dataDxfId="37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F8B53B28-B0C6-40D4-B814-F82A132DB090}" name="Table1223255658" displayName="Table1223255658" ref="D26:D32" totalsRowShown="0">
  <autoFilter ref="D26:D32" xr:uid="{F8B53B28-B0C6-40D4-B814-F82A132DB090}"/>
  <tableColumns count="1">
    <tableColumn id="1" xr3:uid="{7A59A6BF-373D-4207-A9E0-5CAF2AAF613E}" name="Results 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6394B0B7-D791-4076-A0E8-AE260737AF34}" name="Table622245559" displayName="Table622245559" ref="B34:B40" totalsRowShown="0" dataDxfId="36">
  <autoFilter ref="B34:B40" xr:uid="{6394B0B7-D791-4076-A0E8-AE260737AF34}"/>
  <tableColumns count="1">
    <tableColumn id="1" xr3:uid="{A74583AA-662C-452C-A02F-B47C5C76CC9E}" name="Test case 1.2" dataDxfId="35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070A6F2-DBCE-4406-BFEE-6B3BA936F3E4}" name="Table1223255660" displayName="Table1223255660" ref="D34:D40" totalsRowShown="0">
  <autoFilter ref="D34:D40" xr:uid="{E070A6F2-DBCE-4406-BFEE-6B3BA936F3E4}"/>
  <tableColumns count="1">
    <tableColumn id="1" xr3:uid="{F55CA36C-2E9B-4E7D-A53D-C5758D090D86}" name="Results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F279F8-EA83-410B-A2A3-94F10A77AE95}" name="Table6" displayName="Table6" ref="B11:B17" totalsRowShown="0" dataDxfId="93">
  <autoFilter ref="B11:B17" xr:uid="{D9F279F8-EA83-410B-A2A3-94F10A77AE95}"/>
  <tableColumns count="1">
    <tableColumn id="1" xr3:uid="{887B0203-4A77-4EC9-9590-D47DD57CEE09}" name="Test case 1.1" dataDxfId="92"/>
  </tableColumns>
  <tableStyleInfo name="TableStyleMedium14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FE1FAEC8-BFCE-4CBA-952F-C7C97B40839A}" name="Table61463" displayName="Table61463" ref="G2:G8" totalsRowShown="0" dataDxfId="34">
  <autoFilter ref="G2:G8" xr:uid="{FE1FAEC8-BFCE-4CBA-952F-C7C97B40839A}"/>
  <tableColumns count="1">
    <tableColumn id="1" xr3:uid="{E715A345-B4C8-4A1A-B30A-196C86199B10}" name="Test case 2.0" dataDxfId="33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78EF68AD-8A1C-4DC8-9BDA-F920521DE866}" name="Table121564" displayName="Table121564" ref="I2:I8" totalsRowShown="0">
  <autoFilter ref="I2:I8" xr:uid="{78EF68AD-8A1C-4DC8-9BDA-F920521DE866}"/>
  <tableColumns count="1">
    <tableColumn id="1" xr3:uid="{98878DF9-70C3-4DB2-A503-C5F8CE243C83}" name="Results 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FE5F3815-582E-4FA9-89F0-FB72AA39C1F3}" name="Table6146365" displayName="Table6146365" ref="G10:G16" totalsRowShown="0" dataDxfId="32">
  <autoFilter ref="G10:G16" xr:uid="{FE5F3815-582E-4FA9-89F0-FB72AA39C1F3}"/>
  <tableColumns count="1">
    <tableColumn id="1" xr3:uid="{B7208465-D331-484D-A818-ABD5CB1964DA}" name="Test case 2.1" dataDxfId="31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B3B99120-2D11-47C4-B681-FE598C572921}" name="Table12156466" displayName="Table12156466" ref="I10:I16" totalsRowShown="0">
  <autoFilter ref="I10:I16" xr:uid="{B3B99120-2D11-47C4-B681-FE598C572921}"/>
  <tableColumns count="1">
    <tableColumn id="1" xr3:uid="{B7495AA2-5412-4AA0-A786-D4EF0C29716B}" name="Results 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E007C985-170F-48A9-91E3-5B1DC841409A}" name="Table6146367" displayName="Table6146367" ref="G18:G24" totalsRowShown="0" dataDxfId="30">
  <autoFilter ref="G18:G24" xr:uid="{E007C985-170F-48A9-91E3-5B1DC841409A}"/>
  <tableColumns count="1">
    <tableColumn id="1" xr3:uid="{2C45AA0E-D4E4-4890-B5C7-06281DE2CE40}" name="Test case 2.2" dataDxfId="29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6A7E0FE3-741A-4096-8C8B-5263B6D78ABD}" name="Table12156468" displayName="Table12156468" ref="I18:I24" totalsRowShown="0">
  <autoFilter ref="I18:I24" xr:uid="{6A7E0FE3-741A-4096-8C8B-5263B6D78ABD}"/>
  <tableColumns count="1">
    <tableColumn id="1" xr3:uid="{61BFC56A-D2E8-4D61-BCF2-3798649801DA}" name="Results 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F94E8711-B090-4D1C-967F-B0C77F5830A3}" name="Table6146369" displayName="Table6146369" ref="G26:G32" totalsRowShown="0" dataDxfId="28">
  <autoFilter ref="G26:G32" xr:uid="{F94E8711-B090-4D1C-967F-B0C77F5830A3}"/>
  <tableColumns count="1">
    <tableColumn id="1" xr3:uid="{2EABB598-EE1D-4E53-8EC8-0F6224B8EABE}" name="Test case 2.3" dataDxfId="27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D058EA00-F304-45CB-8B0F-5B2CA7AF1C22}" name="Table12156470" displayName="Table12156470" ref="I26:I32" totalsRowShown="0">
  <autoFilter ref="I26:I32" xr:uid="{D058EA00-F304-45CB-8B0F-5B2CA7AF1C22}"/>
  <tableColumns count="1">
    <tableColumn id="1" xr3:uid="{F4A1B237-B159-44E9-8C32-BE5900DF6A0D}" name="Results 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95E01781-6E98-4571-A778-1B66617D15AC}" name="Table6146371" displayName="Table6146371" ref="G34:G40" totalsRowShown="0" dataDxfId="26">
  <autoFilter ref="G34:G40" xr:uid="{95E01781-6E98-4571-A778-1B66617D15AC}"/>
  <tableColumns count="1">
    <tableColumn id="1" xr3:uid="{13A0D282-BDFB-42B4-ACD2-B0220BE4D822}" name="Test case 2.4" dataDxfId="25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50784322-A271-411C-B3D4-B9C2D729A044}" name="Table12156472" displayName="Table12156472" ref="I34:I40" totalsRowShown="0">
  <autoFilter ref="I34:I40" xr:uid="{50784322-A271-411C-B3D4-B9C2D729A044}"/>
  <tableColumns count="1">
    <tableColumn id="1" xr3:uid="{2CF722E2-7E2E-497D-A1AA-BCF22D30DBD0}" name="Results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B834739-C390-40A4-B4A4-45D55B9255D0}" name="Table12" displayName="Table12" ref="D11:D17" totalsRowShown="0">
  <autoFilter ref="D11:D17" xr:uid="{FB834739-C390-40A4-B4A4-45D55B9255D0}"/>
  <tableColumns count="1">
    <tableColumn id="1" xr3:uid="{6ED97153-71FC-4464-8E81-0FF0030D9AF2}" name="Results 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40709BAD-7E55-40A0-AEEE-8D55E9E4BD3E}" name="Table614637173" displayName="Table614637173" ref="G42:G48" totalsRowShown="0" dataDxfId="24">
  <autoFilter ref="G42:G48" xr:uid="{40709BAD-7E55-40A0-AEEE-8D55E9E4BD3E}"/>
  <tableColumns count="1">
    <tableColumn id="1" xr3:uid="{5ABF6B1D-FCD8-4D37-AD63-291983D6F83C}" name="Test case 2.5" dataDxfId="23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3ACCD703-D15F-4EE6-A764-0CCF0D074E60}" name="Table1215647274" displayName="Table1215647274" ref="I42:I48" totalsRowShown="0">
  <autoFilter ref="I42:I48" xr:uid="{3ACCD703-D15F-4EE6-A764-0CCF0D074E60}"/>
  <tableColumns count="1">
    <tableColumn id="1" xr3:uid="{94C3F8A4-2BF8-4306-98EB-7F6FF708D179}" name="Results 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31C76E84-4F4D-4E43-B640-C49141C97BC6}" name="Table6141675" displayName="Table6141675" ref="L2:L8" totalsRowShown="0" dataDxfId="22">
  <autoFilter ref="L2:L8" xr:uid="{31C76E84-4F4D-4E43-B640-C49141C97BC6}"/>
  <tableColumns count="1">
    <tableColumn id="1" xr3:uid="{BE07116B-D2DA-4E53-A11F-3EFA575405EA}" name="Test case 3.0.0" dataDxfId="21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09C22FC-7ECB-4A21-A4F2-C8920653B821}" name="Table12151776" displayName="Table12151776" ref="N2:N8" totalsRowShown="0">
  <autoFilter ref="N2:N8" xr:uid="{209C22FC-7ECB-4A21-A4F2-C8920653B821}"/>
  <tableColumns count="1">
    <tableColumn id="1" xr3:uid="{74F9D6FE-0DF2-468E-8FE6-D005275DAEA5}" name="Results 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E49B1298-90A5-4673-944E-28448F5AFDC7}" name="Table614167577" displayName="Table614167577" ref="L10:L16" totalsRowShown="0" dataDxfId="20">
  <autoFilter ref="L10:L16" xr:uid="{E49B1298-90A5-4673-944E-28448F5AFDC7}"/>
  <tableColumns count="1">
    <tableColumn id="1" xr3:uid="{0DC3EC41-41DB-439A-90BB-7E815F54AAF6}" name="Test case 3.0.1" dataDxfId="19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8333D9DA-093A-496D-BB43-6DC79B00DB2C}" name="Table1215177678" displayName="Table1215177678" ref="N10:O16" totalsRowShown="0">
  <autoFilter ref="N10:O16" xr:uid="{8333D9DA-093A-496D-BB43-6DC79B00DB2C}"/>
  <tableColumns count="2">
    <tableColumn id="1" xr3:uid="{2514BE37-02DB-4B79-85A8-20A73CB14AAE}" name="Results "/>
    <tableColumn id="3" xr3:uid="{E98007C2-FDD0-4678-A32A-850C98D85787}" name="Column1" dataDxfId="12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2D809994-DB62-4CF2-A543-EA36280023FB}" name="Table614167579" displayName="Table614167579" ref="L18:L24" totalsRowShown="0" dataDxfId="18">
  <autoFilter ref="L18:L24" xr:uid="{2D809994-DB62-4CF2-A543-EA36280023FB}"/>
  <tableColumns count="1">
    <tableColumn id="1" xr3:uid="{50F9FC3B-99E7-4093-ACFD-633F3C8249CA}" name="Test case 3.0.2" dataDxfId="17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492C8745-D363-407E-A394-69C17D854679}" name="Table1215177680" displayName="Table1215177680" ref="N18:N24" totalsRowShown="0">
  <autoFilter ref="N18:N24" xr:uid="{492C8745-D363-407E-A394-69C17D854679}"/>
  <tableColumns count="1">
    <tableColumn id="1" xr3:uid="{EC27B8F1-568F-4896-8DF3-F09510948B60}" name="Results 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956F1139-7DE2-4DE3-BD69-80E3C686792D}" name="Table614167581" displayName="Table614167581" ref="L26:L32" totalsRowShown="0" dataDxfId="16">
  <autoFilter ref="L26:L32" xr:uid="{956F1139-7DE2-4DE3-BD69-80E3C686792D}"/>
  <tableColumns count="1">
    <tableColumn id="1" xr3:uid="{E7A6DCE6-1FCB-4C58-B076-1CF0FB68D1AE}" name="Test case 3.0.3" dataDxfId="15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3382C190-520F-4382-AD09-CAD20CB7E76E}" name="Table1215177682" displayName="Table1215177682" ref="N26:N32" totalsRowShown="0">
  <autoFilter ref="N26:N32" xr:uid="{3382C190-520F-4382-AD09-CAD20CB7E76E}"/>
  <tableColumns count="1">
    <tableColumn id="1" xr3:uid="{88F938B0-7693-40FD-B08F-B402E1558612}" name="Results 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D1170F-46DF-403A-BDA5-A7F369BC6A27}" name="Table614" displayName="Table614" ref="G11:G17" totalsRowShown="0" dataDxfId="91">
  <autoFilter ref="G11:G17" xr:uid="{16D1170F-46DF-403A-BDA5-A7F369BC6A27}"/>
  <tableColumns count="1">
    <tableColumn id="1" xr3:uid="{B18CDA0E-2455-43A8-B327-690DCD4462B1}" name="Test case 2.1" dataDxfId="90"/>
  </tableColumns>
  <tableStyleInfo name="TableStyleMedium14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FBF0D207-44DD-4351-B755-1A5175A2CB03}" name="Table614167583" displayName="Table614167583" ref="L34:L40" totalsRowShown="0" dataDxfId="14">
  <autoFilter ref="L34:L40" xr:uid="{FBF0D207-44DD-4351-B755-1A5175A2CB03}"/>
  <tableColumns count="1">
    <tableColumn id="1" xr3:uid="{B1BE015F-B6D6-4364-9A7B-03BC3CB262AD}" name="Test case 3.0.4" dataDxfId="13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8DE4AC46-FC62-4E50-9410-28732D62B128}" name="Table1215177684" displayName="Table1215177684" ref="N34:N40" totalsRowShown="0">
  <autoFilter ref="N34:N40" xr:uid="{8DE4AC46-FC62-4E50-9410-28732D62B128}"/>
  <tableColumns count="1">
    <tableColumn id="1" xr3:uid="{63148145-468F-4C03-95D9-178C4ED7AD52}" name="Results 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A179E447-4836-4456-8237-49134D0C5AB1}" name="Table61416887" displayName="Table61416887" ref="Q2:Q8" totalsRowShown="0" dataDxfId="11">
  <autoFilter ref="Q2:Q8" xr:uid="{A179E447-4836-4456-8237-49134D0C5AB1}"/>
  <tableColumns count="1">
    <tableColumn id="1" xr3:uid="{3AC72BC0-4EFE-4477-A722-FCAF5DE98629}" name="Test case 3.1.0" dataDxfId="10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C5263E8D-5ED3-4424-BB3C-F6F15A90D0CD}" name="Table121517988" displayName="Table121517988" ref="S2:S8" totalsRowShown="0">
  <autoFilter ref="S2:S8" xr:uid="{C5263E8D-5ED3-4424-BB3C-F6F15A90D0CD}"/>
  <tableColumns count="1">
    <tableColumn id="1" xr3:uid="{854BE22A-5492-464E-959C-CA659AD14A27}" name="Results 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ED4A661A-49C2-48DA-96A7-01349958B69A}" name="Table6141688789" displayName="Table6141688789" ref="Q10:Q16" totalsRowShown="0" dataDxfId="9">
  <autoFilter ref="Q10:Q16" xr:uid="{ED4A661A-49C2-48DA-96A7-01349958B69A}"/>
  <tableColumns count="1">
    <tableColumn id="1" xr3:uid="{C4D482EE-56D5-477C-968D-0FC234B9532F}" name="Test case 3.1.1" dataDxfId="8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ADC7837-8AF8-4701-8B52-2A89F2948FC0}" name="Table12151798890" displayName="Table12151798890" ref="S10:S16" totalsRowShown="0">
  <autoFilter ref="S10:S16" xr:uid="{DADC7837-8AF8-4701-8B52-2A89F2948FC0}"/>
  <tableColumns count="1">
    <tableColumn id="1" xr3:uid="{C455FACF-5DBC-4B13-927E-98BC48CBA2BE}" name="Results 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AD56A7BE-2009-4A28-9059-C855A0B8ADDF}" name="Table614168878993" displayName="Table614168878993" ref="Q18:Q24" totalsRowShown="0" dataDxfId="7">
  <autoFilter ref="Q18:Q24" xr:uid="{AD56A7BE-2009-4A28-9059-C855A0B8ADDF}"/>
  <tableColumns count="1">
    <tableColumn id="1" xr3:uid="{1D209EEC-571C-45BE-8AFC-4665C274EAA9}" name="Test case 3.1.2" dataDxfId="6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5328417-14B6-44F1-BF55-BA7C7DE961DD}" name="Table1215179889094" displayName="Table1215179889094" ref="S18:S24" totalsRowShown="0">
  <autoFilter ref="S18:S24" xr:uid="{B5328417-14B6-44F1-BF55-BA7C7DE961DD}"/>
  <tableColumns count="1">
    <tableColumn id="1" xr3:uid="{C8C9F519-A67A-4C42-BD47-CD64FAFA17A6}" name="Results 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9255ABD-32CD-44A2-8D21-16C1467815E2}" name="Table61416184195" displayName="Table61416184195" ref="V2:V8" totalsRowShown="0" dataDxfId="5">
  <autoFilter ref="V2:V8" xr:uid="{69255ABD-32CD-44A2-8D21-16C1467815E2}"/>
  <tableColumns count="1">
    <tableColumn id="1" xr3:uid="{486FE4AA-332B-44D8-BE13-D1DDBE285583}" name="Test case 4" dataDxfId="4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980784B-D9D1-49DD-8F33-457EED4F1783}" name="Table121517194296" displayName="Table121517194296" ref="X2:X8" totalsRowShown="0">
  <autoFilter ref="X2:X8" xr:uid="{8980784B-D9D1-49DD-8F33-457EED4F1783}"/>
  <tableColumns count="1">
    <tableColumn id="1" xr3:uid="{C602613F-67FD-4CF8-A8DB-CE1C49DE5F0C}" name="Results 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F71C12-512C-405F-804F-A072CF72BDA6}" name="Table1215" displayName="Table1215" ref="I11:I17" totalsRowShown="0">
  <autoFilter ref="I11:I17" xr:uid="{90F71C12-512C-405F-804F-A072CF72BDA6}"/>
  <tableColumns count="1">
    <tableColumn id="1" xr3:uid="{88D87533-1340-4405-927D-0E8047CB6903}" name="Results "/>
  </tableColumns>
  <tableStyleInfo name="TableStyleMedium14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CF64DBCF-74FF-4CAE-A344-CD484EB270EA}" name="Table6141618419597" displayName="Table6141618419597" ref="V10:V16" totalsRowShown="0" dataDxfId="3">
  <autoFilter ref="V10:V16" xr:uid="{CF64DBCF-74FF-4CAE-A344-CD484EB270EA}"/>
  <tableColumns count="1">
    <tableColumn id="1" xr3:uid="{CEB3598B-DF87-4F29-8D63-7D942728A389}" name="Test case 4" dataDxfId="2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EFAD9CE0-1E02-4CA5-9F6E-941A264BF7ED}" name="Table12151719429698" displayName="Table12151719429698" ref="X10:X16" totalsRowShown="0">
  <autoFilter ref="X10:X16" xr:uid="{EFAD9CE0-1E02-4CA5-9F6E-941A264BF7ED}"/>
  <tableColumns count="1">
    <tableColumn id="1" xr3:uid="{2A06C3AC-596C-4292-9E85-84F6E6AEA4D9}" name="Results 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8E57DA44-9CFA-4675-8450-A36A7DBFB3C5}" name="Table614161841959799" displayName="Table614161841959799" ref="V18:V24" totalsRowShown="0" dataDxfId="1">
  <autoFilter ref="V18:V24" xr:uid="{8E57DA44-9CFA-4675-8450-A36A7DBFB3C5}"/>
  <tableColumns count="1">
    <tableColumn id="1" xr3:uid="{FCBC0CE6-80F1-488E-B0E2-2F51EB855348}" name="Test case 4" dataDxfId="0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69C0DFBB-951D-4B72-B1EE-EE7D382B0132}" name="Table12151719429698100" displayName="Table12151719429698100" ref="X18:X24" totalsRowShown="0">
  <autoFilter ref="X18:X24" xr:uid="{69C0DFBB-951D-4B72-B1EE-EE7D382B0132}"/>
  <tableColumns count="1">
    <tableColumn id="1" xr3:uid="{708C122C-8F7A-483D-B596-93061077A487}" name="Result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hyperlink" Target="https://machinelearningmastery.com/configure-gradient-boosting-algorithm/" TargetMode="External"/><Relationship Id="rId6" Type="http://schemas.openxmlformats.org/officeDocument/2006/relationships/ctrlProp" Target="../ctrlProps/ctrlProp3.xml"/><Relationship Id="rId11" Type="http://schemas.openxmlformats.org/officeDocument/2006/relationships/table" Target="../tables/table4.xml"/><Relationship Id="rId5" Type="http://schemas.openxmlformats.org/officeDocument/2006/relationships/ctrlProp" Target="../ctrlProps/ctrlProp2.xml"/><Relationship Id="rId10" Type="http://schemas.openxmlformats.org/officeDocument/2006/relationships/table" Target="../tables/table3.xml"/><Relationship Id="rId4" Type="http://schemas.openxmlformats.org/officeDocument/2006/relationships/ctrlProp" Target="../ctrlProps/ctrlProp1.xml"/><Relationship Id="rId9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.xml"/><Relationship Id="rId18" Type="http://schemas.openxmlformats.org/officeDocument/2006/relationships/table" Target="../tables/table22.xml"/><Relationship Id="rId26" Type="http://schemas.openxmlformats.org/officeDocument/2006/relationships/table" Target="../tables/table30.xml"/><Relationship Id="rId39" Type="http://schemas.openxmlformats.org/officeDocument/2006/relationships/table" Target="../tables/table43.xml"/><Relationship Id="rId21" Type="http://schemas.openxmlformats.org/officeDocument/2006/relationships/table" Target="../tables/table25.xml"/><Relationship Id="rId34" Type="http://schemas.openxmlformats.org/officeDocument/2006/relationships/table" Target="../tables/table38.xml"/><Relationship Id="rId42" Type="http://schemas.openxmlformats.org/officeDocument/2006/relationships/table" Target="../tables/table46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29" Type="http://schemas.openxmlformats.org/officeDocument/2006/relationships/table" Target="../tables/table33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24" Type="http://schemas.openxmlformats.org/officeDocument/2006/relationships/table" Target="../tables/table28.xml"/><Relationship Id="rId32" Type="http://schemas.openxmlformats.org/officeDocument/2006/relationships/table" Target="../tables/table36.xml"/><Relationship Id="rId37" Type="http://schemas.openxmlformats.org/officeDocument/2006/relationships/table" Target="../tables/table41.xml"/><Relationship Id="rId40" Type="http://schemas.openxmlformats.org/officeDocument/2006/relationships/table" Target="../tables/table44.xml"/><Relationship Id="rId45" Type="http://schemas.openxmlformats.org/officeDocument/2006/relationships/table" Target="../tables/table49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23" Type="http://schemas.openxmlformats.org/officeDocument/2006/relationships/table" Target="../tables/table27.xml"/><Relationship Id="rId28" Type="http://schemas.openxmlformats.org/officeDocument/2006/relationships/table" Target="../tables/table32.xml"/><Relationship Id="rId36" Type="http://schemas.openxmlformats.org/officeDocument/2006/relationships/table" Target="../tables/table40.xml"/><Relationship Id="rId10" Type="http://schemas.openxmlformats.org/officeDocument/2006/relationships/table" Target="../tables/table14.xml"/><Relationship Id="rId19" Type="http://schemas.openxmlformats.org/officeDocument/2006/relationships/table" Target="../tables/table23.xml"/><Relationship Id="rId31" Type="http://schemas.openxmlformats.org/officeDocument/2006/relationships/table" Target="../tables/table35.xml"/><Relationship Id="rId44" Type="http://schemas.openxmlformats.org/officeDocument/2006/relationships/table" Target="../tables/table48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Relationship Id="rId22" Type="http://schemas.openxmlformats.org/officeDocument/2006/relationships/table" Target="../tables/table26.xml"/><Relationship Id="rId27" Type="http://schemas.openxmlformats.org/officeDocument/2006/relationships/table" Target="../tables/table31.xml"/><Relationship Id="rId30" Type="http://schemas.openxmlformats.org/officeDocument/2006/relationships/table" Target="../tables/table34.xml"/><Relationship Id="rId35" Type="http://schemas.openxmlformats.org/officeDocument/2006/relationships/table" Target="../tables/table39.xml"/><Relationship Id="rId43" Type="http://schemas.openxmlformats.org/officeDocument/2006/relationships/table" Target="../tables/table47.xml"/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12" Type="http://schemas.openxmlformats.org/officeDocument/2006/relationships/table" Target="../tables/table16.xml"/><Relationship Id="rId17" Type="http://schemas.openxmlformats.org/officeDocument/2006/relationships/table" Target="../tables/table21.xml"/><Relationship Id="rId25" Type="http://schemas.openxmlformats.org/officeDocument/2006/relationships/table" Target="../tables/table29.xml"/><Relationship Id="rId33" Type="http://schemas.openxmlformats.org/officeDocument/2006/relationships/table" Target="../tables/table37.xml"/><Relationship Id="rId38" Type="http://schemas.openxmlformats.org/officeDocument/2006/relationships/table" Target="../tables/table42.xml"/><Relationship Id="rId20" Type="http://schemas.openxmlformats.org/officeDocument/2006/relationships/table" Target="../tables/table24.xml"/><Relationship Id="rId41" Type="http://schemas.openxmlformats.org/officeDocument/2006/relationships/table" Target="../tables/table45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1.xml"/><Relationship Id="rId18" Type="http://schemas.openxmlformats.org/officeDocument/2006/relationships/table" Target="../tables/table66.xml"/><Relationship Id="rId26" Type="http://schemas.openxmlformats.org/officeDocument/2006/relationships/table" Target="../tables/table74.xml"/><Relationship Id="rId39" Type="http://schemas.openxmlformats.org/officeDocument/2006/relationships/table" Target="../tables/table87.xml"/><Relationship Id="rId21" Type="http://schemas.openxmlformats.org/officeDocument/2006/relationships/table" Target="../tables/table69.xml"/><Relationship Id="rId34" Type="http://schemas.openxmlformats.org/officeDocument/2006/relationships/table" Target="../tables/table82.xml"/><Relationship Id="rId42" Type="http://schemas.openxmlformats.org/officeDocument/2006/relationships/table" Target="../tables/table90.xml"/><Relationship Id="rId7" Type="http://schemas.openxmlformats.org/officeDocument/2006/relationships/table" Target="../tables/table55.xml"/><Relationship Id="rId2" Type="http://schemas.openxmlformats.org/officeDocument/2006/relationships/table" Target="../tables/table50.xml"/><Relationship Id="rId16" Type="http://schemas.openxmlformats.org/officeDocument/2006/relationships/table" Target="../tables/table64.xml"/><Relationship Id="rId29" Type="http://schemas.openxmlformats.org/officeDocument/2006/relationships/table" Target="../tables/table77.xml"/><Relationship Id="rId1" Type="http://schemas.openxmlformats.org/officeDocument/2006/relationships/drawing" Target="../drawings/drawing7.xml"/><Relationship Id="rId6" Type="http://schemas.openxmlformats.org/officeDocument/2006/relationships/table" Target="../tables/table54.xml"/><Relationship Id="rId11" Type="http://schemas.openxmlformats.org/officeDocument/2006/relationships/table" Target="../tables/table59.xml"/><Relationship Id="rId24" Type="http://schemas.openxmlformats.org/officeDocument/2006/relationships/table" Target="../tables/table72.xml"/><Relationship Id="rId32" Type="http://schemas.openxmlformats.org/officeDocument/2006/relationships/table" Target="../tables/table80.xml"/><Relationship Id="rId37" Type="http://schemas.openxmlformats.org/officeDocument/2006/relationships/table" Target="../tables/table85.xml"/><Relationship Id="rId40" Type="http://schemas.openxmlformats.org/officeDocument/2006/relationships/table" Target="../tables/table88.xml"/><Relationship Id="rId45" Type="http://schemas.openxmlformats.org/officeDocument/2006/relationships/table" Target="../tables/table93.xml"/><Relationship Id="rId5" Type="http://schemas.openxmlformats.org/officeDocument/2006/relationships/table" Target="../tables/table53.xml"/><Relationship Id="rId15" Type="http://schemas.openxmlformats.org/officeDocument/2006/relationships/table" Target="../tables/table63.xml"/><Relationship Id="rId23" Type="http://schemas.openxmlformats.org/officeDocument/2006/relationships/table" Target="../tables/table71.xml"/><Relationship Id="rId28" Type="http://schemas.openxmlformats.org/officeDocument/2006/relationships/table" Target="../tables/table76.xml"/><Relationship Id="rId36" Type="http://schemas.openxmlformats.org/officeDocument/2006/relationships/table" Target="../tables/table84.xml"/><Relationship Id="rId10" Type="http://schemas.openxmlformats.org/officeDocument/2006/relationships/table" Target="../tables/table58.xml"/><Relationship Id="rId19" Type="http://schemas.openxmlformats.org/officeDocument/2006/relationships/table" Target="../tables/table67.xml"/><Relationship Id="rId31" Type="http://schemas.openxmlformats.org/officeDocument/2006/relationships/table" Target="../tables/table79.xml"/><Relationship Id="rId44" Type="http://schemas.openxmlformats.org/officeDocument/2006/relationships/table" Target="../tables/table92.xml"/><Relationship Id="rId4" Type="http://schemas.openxmlformats.org/officeDocument/2006/relationships/table" Target="../tables/table52.xml"/><Relationship Id="rId9" Type="http://schemas.openxmlformats.org/officeDocument/2006/relationships/table" Target="../tables/table57.xml"/><Relationship Id="rId14" Type="http://schemas.openxmlformats.org/officeDocument/2006/relationships/table" Target="../tables/table62.xml"/><Relationship Id="rId22" Type="http://schemas.openxmlformats.org/officeDocument/2006/relationships/table" Target="../tables/table70.xml"/><Relationship Id="rId27" Type="http://schemas.openxmlformats.org/officeDocument/2006/relationships/table" Target="../tables/table75.xml"/><Relationship Id="rId30" Type="http://schemas.openxmlformats.org/officeDocument/2006/relationships/table" Target="../tables/table78.xml"/><Relationship Id="rId35" Type="http://schemas.openxmlformats.org/officeDocument/2006/relationships/table" Target="../tables/table83.xml"/><Relationship Id="rId43" Type="http://schemas.openxmlformats.org/officeDocument/2006/relationships/table" Target="../tables/table91.xml"/><Relationship Id="rId8" Type="http://schemas.openxmlformats.org/officeDocument/2006/relationships/table" Target="../tables/table56.xml"/><Relationship Id="rId3" Type="http://schemas.openxmlformats.org/officeDocument/2006/relationships/table" Target="../tables/table51.xml"/><Relationship Id="rId12" Type="http://schemas.openxmlformats.org/officeDocument/2006/relationships/table" Target="../tables/table60.xml"/><Relationship Id="rId17" Type="http://schemas.openxmlformats.org/officeDocument/2006/relationships/table" Target="../tables/table65.xml"/><Relationship Id="rId25" Type="http://schemas.openxmlformats.org/officeDocument/2006/relationships/table" Target="../tables/table73.xml"/><Relationship Id="rId33" Type="http://schemas.openxmlformats.org/officeDocument/2006/relationships/table" Target="../tables/table81.xml"/><Relationship Id="rId38" Type="http://schemas.openxmlformats.org/officeDocument/2006/relationships/table" Target="../tables/table86.xml"/><Relationship Id="rId20" Type="http://schemas.openxmlformats.org/officeDocument/2006/relationships/table" Target="../tables/table68.xml"/><Relationship Id="rId41" Type="http://schemas.openxmlformats.org/officeDocument/2006/relationships/table" Target="../tables/table8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5"/>
  <sheetViews>
    <sheetView zoomScale="85" zoomScaleNormal="85" workbookViewId="0">
      <selection activeCell="W4" sqref="E4:W42"/>
    </sheetView>
  </sheetViews>
  <sheetFormatPr defaultRowHeight="15"/>
  <cols>
    <col min="2" max="2" width="29.85546875" customWidth="1"/>
    <col min="3" max="3" width="11" customWidth="1"/>
    <col min="5" max="5" width="25.42578125" customWidth="1"/>
    <col min="6" max="6" width="9.140625" customWidth="1"/>
    <col min="7" max="7" width="10" customWidth="1"/>
    <col min="8" max="8" width="9.140625" customWidth="1"/>
    <col min="10" max="10" width="27.140625" customWidth="1"/>
    <col min="12" max="12" width="10.28515625" customWidth="1"/>
    <col min="15" max="15" width="28.28515625" customWidth="1"/>
    <col min="17" max="17" width="10.85546875" customWidth="1"/>
    <col min="18" max="18" width="11.85546875" customWidth="1"/>
    <col min="20" max="20" width="25.28515625" customWidth="1"/>
    <col min="22" max="22" width="10.7109375" customWidth="1"/>
  </cols>
  <sheetData>
    <row r="2" spans="2:2" ht="30.75">
      <c r="B2" s="2" t="s">
        <v>0</v>
      </c>
    </row>
    <row r="4" spans="2:2">
      <c r="B4" t="s">
        <v>1</v>
      </c>
    </row>
    <row r="10" spans="2:2">
      <c r="B10" t="s">
        <v>2</v>
      </c>
    </row>
    <row r="11" spans="2:2" ht="30">
      <c r="B11" s="3" t="s">
        <v>3</v>
      </c>
    </row>
    <row r="13" spans="2:2">
      <c r="B13" s="4" t="s">
        <v>4</v>
      </c>
    </row>
    <row r="14" spans="2:2">
      <c r="B14" s="3" t="s">
        <v>34</v>
      </c>
    </row>
    <row r="15" spans="2:2">
      <c r="B15" s="5" t="s">
        <v>5</v>
      </c>
    </row>
    <row r="17" spans="2:3">
      <c r="B17" t="s">
        <v>6</v>
      </c>
    </row>
    <row r="18" spans="2:3" ht="22.5" customHeight="1">
      <c r="B18" s="3" t="s">
        <v>9</v>
      </c>
      <c r="C18" s="5"/>
    </row>
    <row r="19" spans="2:3" ht="22.5" customHeight="1">
      <c r="B19" s="1" t="s">
        <v>7</v>
      </c>
      <c r="C19" s="5"/>
    </row>
    <row r="21" spans="2:3">
      <c r="B21" t="s">
        <v>8</v>
      </c>
    </row>
    <row r="22" spans="2:3">
      <c r="B22" t="s">
        <v>10</v>
      </c>
    </row>
    <row r="27" spans="2:3" ht="33" customHeight="1"/>
    <row r="35" ht="27" customHeight="1"/>
  </sheetData>
  <phoneticPr fontId="6" type="noConversion"/>
  <hyperlinks>
    <hyperlink ref="B15" r:id="rId1" xr:uid="{7E9AA89D-771C-40F3-A650-B045AE55C768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600075</xdr:colOff>
                    <xdr:row>3</xdr:row>
                    <xdr:rowOff>171450</xdr:rowOff>
                  </from>
                  <to>
                    <xdr:col>1</xdr:col>
                    <xdr:colOff>800100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600075</xdr:colOff>
                    <xdr:row>4</xdr:row>
                    <xdr:rowOff>180975</xdr:rowOff>
                  </from>
                  <to>
                    <xdr:col>1</xdr:col>
                    <xdr:colOff>800100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600075</xdr:colOff>
                    <xdr:row>6</xdr:row>
                    <xdr:rowOff>0</xdr:rowOff>
                  </from>
                  <to>
                    <xdr:col>1</xdr:col>
                    <xdr:colOff>1247775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600075</xdr:colOff>
                    <xdr:row>6</xdr:row>
                    <xdr:rowOff>180975</xdr:rowOff>
                  </from>
                  <to>
                    <xdr:col>1</xdr:col>
                    <xdr:colOff>1247775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5"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34A8-B14D-4397-8E12-6D9029D23CEA}">
  <dimension ref="B3:AD41"/>
  <sheetViews>
    <sheetView topLeftCell="G2" zoomScaleNormal="100" workbookViewId="0">
      <selection activeCell="Q19" sqref="Q19:T25"/>
    </sheetView>
  </sheetViews>
  <sheetFormatPr defaultRowHeight="15"/>
  <cols>
    <col min="2" max="2" width="20.85546875" customWidth="1"/>
    <col min="3" max="3" width="9.140625" customWidth="1"/>
    <col min="4" max="4" width="14" customWidth="1"/>
    <col min="7" max="7" width="18.5703125" customWidth="1"/>
    <col min="9" max="9" width="10.85546875" customWidth="1"/>
    <col min="12" max="12" width="24.85546875" customWidth="1"/>
    <col min="17" max="17" width="26.85546875" customWidth="1"/>
    <col min="19" max="19" width="11" customWidth="1"/>
    <col min="22" max="22" width="16.140625" customWidth="1"/>
    <col min="23" max="23" width="17.5703125" customWidth="1"/>
    <col min="24" max="25" width="19.28515625" customWidth="1"/>
    <col min="27" max="27" width="20" customWidth="1"/>
    <col min="28" max="28" width="20.7109375" customWidth="1"/>
    <col min="29" max="29" width="23.140625" customWidth="1"/>
    <col min="30" max="30" width="19.7109375" customWidth="1"/>
  </cols>
  <sheetData>
    <row r="3" spans="2:30">
      <c r="B3" t="s">
        <v>47</v>
      </c>
      <c r="D3" t="s">
        <v>19</v>
      </c>
      <c r="G3" t="s">
        <v>36</v>
      </c>
      <c r="I3" t="s">
        <v>19</v>
      </c>
      <c r="L3" t="s">
        <v>43</v>
      </c>
      <c r="N3" t="s">
        <v>19</v>
      </c>
      <c r="Q3" t="s">
        <v>18</v>
      </c>
      <c r="S3" t="s">
        <v>19</v>
      </c>
      <c r="V3" t="s">
        <v>45</v>
      </c>
      <c r="W3" t="s">
        <v>46</v>
      </c>
      <c r="X3" t="s">
        <v>51</v>
      </c>
      <c r="Y3" t="s">
        <v>50</v>
      </c>
      <c r="AA3" s="11" t="s">
        <v>45</v>
      </c>
      <c r="AB3" t="s">
        <v>46</v>
      </c>
      <c r="AC3" t="s">
        <v>51</v>
      </c>
      <c r="AD3" t="s">
        <v>56</v>
      </c>
    </row>
    <row r="4" spans="2:30" ht="15.75" thickBot="1">
      <c r="B4" s="6" t="s">
        <v>11</v>
      </c>
      <c r="D4" t="s">
        <v>20</v>
      </c>
      <c r="E4" s="7">
        <v>12933.722110791099</v>
      </c>
      <c r="G4" s="6" t="s">
        <v>25</v>
      </c>
      <c r="I4" t="s">
        <v>20</v>
      </c>
      <c r="J4" s="7">
        <v>15893.9867297542</v>
      </c>
      <c r="L4" s="6" t="s">
        <v>26</v>
      </c>
      <c r="N4" t="s">
        <v>20</v>
      </c>
      <c r="O4" s="9">
        <v>282439.04622646602</v>
      </c>
      <c r="Q4" s="6" t="s">
        <v>27</v>
      </c>
      <c r="S4" t="s">
        <v>20</v>
      </c>
      <c r="T4" s="7">
        <v>12768.6901565349</v>
      </c>
      <c r="V4" s="11">
        <v>1</v>
      </c>
      <c r="W4">
        <v>94</v>
      </c>
      <c r="X4">
        <v>2.2999999999999998</v>
      </c>
      <c r="Y4">
        <f>ROUND(1/2.3,2)</f>
        <v>0.43</v>
      </c>
      <c r="AA4" s="11">
        <v>2</v>
      </c>
      <c r="AB4">
        <v>93</v>
      </c>
      <c r="AC4">
        <v>2</v>
      </c>
      <c r="AD4">
        <f t="shared" ref="AD4:AD8" si="0">ROUND(1/2,2)</f>
        <v>0.5</v>
      </c>
    </row>
    <row r="5" spans="2:30" ht="15.75" thickBot="1">
      <c r="B5" s="6" t="s">
        <v>28</v>
      </c>
      <c r="D5" t="s">
        <v>21</v>
      </c>
      <c r="E5" s="7">
        <v>113.72652333906601</v>
      </c>
      <c r="G5" s="6" t="s">
        <v>28</v>
      </c>
      <c r="I5" t="s">
        <v>21</v>
      </c>
      <c r="J5" s="7">
        <v>126.071355706815</v>
      </c>
      <c r="L5" s="6" t="s">
        <v>28</v>
      </c>
      <c r="N5" t="s">
        <v>21</v>
      </c>
      <c r="O5" s="9">
        <v>531.44994705660304</v>
      </c>
      <c r="Q5" s="6" t="s">
        <v>28</v>
      </c>
      <c r="S5" t="s">
        <v>21</v>
      </c>
      <c r="T5" s="7">
        <v>112.99862900289899</v>
      </c>
      <c r="V5" s="13">
        <v>1.1000000000000001</v>
      </c>
      <c r="W5" s="14">
        <v>97</v>
      </c>
      <c r="X5" s="14">
        <v>3.1</v>
      </c>
      <c r="Y5" s="15">
        <f>ROUND(1/3.1,2)</f>
        <v>0.32</v>
      </c>
      <c r="AA5" s="13">
        <v>2.1</v>
      </c>
      <c r="AB5" s="14">
        <v>96</v>
      </c>
      <c r="AC5" s="14">
        <v>2.5</v>
      </c>
      <c r="AD5" s="15">
        <f>ROUND(1/2.5,2)</f>
        <v>0.4</v>
      </c>
    </row>
    <row r="6" spans="2:30">
      <c r="B6" s="6" t="s">
        <v>13</v>
      </c>
      <c r="D6" t="s">
        <v>22</v>
      </c>
      <c r="E6" s="7">
        <v>58.102979042604801</v>
      </c>
      <c r="G6" s="6" t="s">
        <v>13</v>
      </c>
      <c r="I6" t="s">
        <v>22</v>
      </c>
      <c r="J6" s="7">
        <v>62.031815417706902</v>
      </c>
      <c r="L6" s="6" t="s">
        <v>13</v>
      </c>
      <c r="N6" t="s">
        <v>22</v>
      </c>
      <c r="O6" s="9">
        <v>268.23323563194202</v>
      </c>
      <c r="Q6" s="6" t="s">
        <v>13</v>
      </c>
      <c r="S6" t="s">
        <v>22</v>
      </c>
      <c r="T6" s="7">
        <v>58.074218371518299</v>
      </c>
      <c r="V6" s="11">
        <v>1.2</v>
      </c>
      <c r="W6">
        <v>98</v>
      </c>
      <c r="X6">
        <v>3.6</v>
      </c>
      <c r="Y6">
        <f>ROUND(1/3.6,2)</f>
        <v>0.28000000000000003</v>
      </c>
      <c r="AA6" s="11">
        <v>2.2000000000000002</v>
      </c>
      <c r="AB6">
        <v>97</v>
      </c>
      <c r="AC6">
        <v>2.8</v>
      </c>
      <c r="AD6">
        <f>ROUND(1/2.8,2)</f>
        <v>0.36</v>
      </c>
    </row>
    <row r="7" spans="2:30">
      <c r="B7" s="6" t="s">
        <v>14</v>
      </c>
      <c r="D7" t="s">
        <v>23</v>
      </c>
      <c r="E7" s="7">
        <v>0.398167023913232</v>
      </c>
      <c r="G7" s="6" t="s">
        <v>14</v>
      </c>
      <c r="I7" t="s">
        <v>23</v>
      </c>
      <c r="J7" s="7">
        <v>0.42671236153376702</v>
      </c>
      <c r="L7" s="6" t="s">
        <v>14</v>
      </c>
      <c r="N7" t="s">
        <v>23</v>
      </c>
      <c r="O7" s="9">
        <v>0.79286796800025305</v>
      </c>
      <c r="Q7" s="6" t="s">
        <v>14</v>
      </c>
      <c r="S7" t="s">
        <v>23</v>
      </c>
      <c r="T7" s="7">
        <v>0.50464613546282899</v>
      </c>
      <c r="V7" s="11">
        <v>1.3</v>
      </c>
      <c r="W7">
        <v>98</v>
      </c>
      <c r="X7">
        <v>4.3</v>
      </c>
      <c r="Y7">
        <f>ROUND(1/4.3,2)</f>
        <v>0.23</v>
      </c>
      <c r="AA7" s="11">
        <v>2.2999999999999998</v>
      </c>
      <c r="AB7">
        <v>97</v>
      </c>
      <c r="AC7">
        <v>3.3</v>
      </c>
      <c r="AD7">
        <f>ROUND(1/3.3,2)</f>
        <v>0.3</v>
      </c>
    </row>
    <row r="8" spans="2:30">
      <c r="B8" s="6" t="s">
        <v>15</v>
      </c>
      <c r="D8" t="s">
        <v>24</v>
      </c>
      <c r="E8" s="7">
        <v>0.94393809656678795</v>
      </c>
      <c r="G8" s="6" t="s">
        <v>15</v>
      </c>
      <c r="I8" t="s">
        <v>24</v>
      </c>
      <c r="J8" s="7">
        <v>0.93100000000000005</v>
      </c>
      <c r="L8" s="6" t="s">
        <v>15</v>
      </c>
      <c r="N8" s="16" t="s">
        <v>24</v>
      </c>
      <c r="O8" s="17">
        <v>-0.22424700327413699</v>
      </c>
      <c r="Q8" s="6" t="s">
        <v>15</v>
      </c>
      <c r="S8" t="s">
        <v>24</v>
      </c>
      <c r="T8" s="7">
        <v>0.94465343631227305</v>
      </c>
      <c r="V8" s="11">
        <v>1.4</v>
      </c>
      <c r="W8">
        <v>98</v>
      </c>
      <c r="X8">
        <v>5.0999999999999996</v>
      </c>
      <c r="Y8">
        <f>ROUND(1/5.1,2)</f>
        <v>0.2</v>
      </c>
      <c r="AA8" s="11">
        <v>2.4</v>
      </c>
      <c r="AB8">
        <v>98</v>
      </c>
      <c r="AC8">
        <v>3.6</v>
      </c>
      <c r="AD8">
        <f>ROUND(1/3.6,2)</f>
        <v>0.28000000000000003</v>
      </c>
    </row>
    <row r="9" spans="2:30">
      <c r="B9" s="6" t="s">
        <v>16</v>
      </c>
      <c r="D9" t="s">
        <v>38</v>
      </c>
      <c r="E9" s="8">
        <v>2.2999999999999998</v>
      </c>
      <c r="G9" s="6" t="s">
        <v>16</v>
      </c>
      <c r="I9" t="s">
        <v>38</v>
      </c>
      <c r="J9" s="8">
        <v>2</v>
      </c>
      <c r="L9" s="6" t="s">
        <v>16</v>
      </c>
      <c r="N9" t="s">
        <v>38</v>
      </c>
      <c r="O9" s="9">
        <v>2</v>
      </c>
      <c r="Q9" s="6" t="s">
        <v>16</v>
      </c>
      <c r="S9" s="16" t="s">
        <v>38</v>
      </c>
      <c r="T9" s="17">
        <v>8.8000000000000007</v>
      </c>
      <c r="V9" s="11"/>
    </row>
    <row r="11" spans="2:30">
      <c r="B11" t="s">
        <v>48</v>
      </c>
      <c r="D11" t="s">
        <v>19</v>
      </c>
      <c r="G11" t="s">
        <v>35</v>
      </c>
      <c r="I11" t="s">
        <v>19</v>
      </c>
      <c r="L11" t="s">
        <v>44</v>
      </c>
      <c r="N11" t="s">
        <v>19</v>
      </c>
      <c r="Q11" t="s">
        <v>18</v>
      </c>
      <c r="S11" t="s">
        <v>19</v>
      </c>
    </row>
    <row r="12" spans="2:30">
      <c r="B12" s="6" t="s">
        <v>11</v>
      </c>
      <c r="D12" t="s">
        <v>20</v>
      </c>
      <c r="E12" s="18">
        <v>6680.91</v>
      </c>
      <c r="G12" s="6" t="s">
        <v>25</v>
      </c>
      <c r="I12" t="s">
        <v>20</v>
      </c>
      <c r="J12" s="18">
        <v>9557.1229944185106</v>
      </c>
      <c r="L12" s="6" t="s">
        <v>26</v>
      </c>
      <c r="N12" t="s">
        <v>20</v>
      </c>
      <c r="O12" s="7">
        <v>282439.05337969202</v>
      </c>
      <c r="Q12" s="6" t="s">
        <v>27</v>
      </c>
      <c r="S12" t="s">
        <v>20</v>
      </c>
      <c r="T12" s="7">
        <v>12768.6901565349</v>
      </c>
    </row>
    <row r="13" spans="2:30">
      <c r="B13" s="6" t="s">
        <v>12</v>
      </c>
      <c r="D13" t="s">
        <v>21</v>
      </c>
      <c r="E13" s="18">
        <v>81.736999999999995</v>
      </c>
      <c r="G13" s="6" t="s">
        <v>12</v>
      </c>
      <c r="I13" t="s">
        <v>21</v>
      </c>
      <c r="J13" s="18">
        <v>97.760539045253296</v>
      </c>
      <c r="L13" s="6" t="s">
        <v>12</v>
      </c>
      <c r="N13" t="s">
        <v>21</v>
      </c>
      <c r="O13" s="7">
        <v>531.44995378651799</v>
      </c>
      <c r="Q13" s="6" t="s">
        <v>12</v>
      </c>
      <c r="S13" t="s">
        <v>21</v>
      </c>
      <c r="T13" s="7">
        <v>112.99862900289899</v>
      </c>
    </row>
    <row r="14" spans="2:30">
      <c r="B14" s="6" t="s">
        <v>13</v>
      </c>
      <c r="D14" t="s">
        <v>22</v>
      </c>
      <c r="E14" s="18">
        <v>39.326000000000001</v>
      </c>
      <c r="G14" s="6" t="s">
        <v>13</v>
      </c>
      <c r="I14" t="s">
        <v>22</v>
      </c>
      <c r="J14" s="18">
        <v>43.867895317494799</v>
      </c>
      <c r="L14" s="6" t="s">
        <v>13</v>
      </c>
      <c r="N14" t="s">
        <v>22</v>
      </c>
      <c r="O14" s="7">
        <v>268.23324667739797</v>
      </c>
      <c r="Q14" s="6" t="s">
        <v>13</v>
      </c>
      <c r="S14" t="s">
        <v>22</v>
      </c>
      <c r="T14" s="7">
        <v>58.074218371518299</v>
      </c>
    </row>
    <row r="15" spans="2:30">
      <c r="B15" s="6" t="s">
        <v>14</v>
      </c>
      <c r="D15" t="s">
        <v>23</v>
      </c>
      <c r="E15" s="18">
        <v>0.25800000000000001</v>
      </c>
      <c r="G15" s="6" t="s">
        <v>14</v>
      </c>
      <c r="I15" t="s">
        <v>23</v>
      </c>
      <c r="J15" s="18">
        <v>0.29403942636080099</v>
      </c>
      <c r="L15" s="6" t="s">
        <v>14</v>
      </c>
      <c r="N15" t="s">
        <v>23</v>
      </c>
      <c r="O15" s="7">
        <v>0.79286800127060297</v>
      </c>
      <c r="Q15" s="6" t="s">
        <v>14</v>
      </c>
      <c r="S15" t="s">
        <v>23</v>
      </c>
      <c r="T15" s="7">
        <v>0.50464613546282899</v>
      </c>
    </row>
    <row r="16" spans="2:30">
      <c r="B16" s="6" t="s">
        <v>15</v>
      </c>
      <c r="D16" t="s">
        <v>24</v>
      </c>
      <c r="E16" s="18">
        <v>0.97099999999999997</v>
      </c>
      <c r="G16" s="6" t="s">
        <v>15</v>
      </c>
      <c r="I16" t="s">
        <v>24</v>
      </c>
      <c r="J16" s="18">
        <v>0.95857414425462295</v>
      </c>
      <c r="L16" s="6" t="s">
        <v>15</v>
      </c>
      <c r="N16" s="16" t="s">
        <v>24</v>
      </c>
      <c r="O16" s="17">
        <v>-0.22424703428017301</v>
      </c>
      <c r="Q16" s="6" t="s">
        <v>15</v>
      </c>
      <c r="S16" t="s">
        <v>24</v>
      </c>
      <c r="T16" s="7">
        <v>0.94465343631227305</v>
      </c>
    </row>
    <row r="17" spans="2:30">
      <c r="B17" s="6" t="s">
        <v>16</v>
      </c>
      <c r="D17" t="s">
        <v>38</v>
      </c>
      <c r="E17" s="19">
        <v>3.1</v>
      </c>
      <c r="G17" s="6" t="s">
        <v>16</v>
      </c>
      <c r="I17" t="s">
        <v>38</v>
      </c>
      <c r="J17" s="19">
        <v>2.5</v>
      </c>
      <c r="L17" s="6" t="s">
        <v>16</v>
      </c>
      <c r="N17" t="s">
        <v>38</v>
      </c>
      <c r="O17" s="7">
        <v>2.2000000000000002</v>
      </c>
      <c r="Q17" s="6" t="s">
        <v>16</v>
      </c>
      <c r="S17" s="16" t="s">
        <v>38</v>
      </c>
      <c r="T17" s="17">
        <v>15.6</v>
      </c>
      <c r="V17" s="11"/>
    </row>
    <row r="19" spans="2:30">
      <c r="B19" t="s">
        <v>30</v>
      </c>
      <c r="D19" t="s">
        <v>19</v>
      </c>
      <c r="G19" t="s">
        <v>39</v>
      </c>
      <c r="I19" t="s">
        <v>19</v>
      </c>
      <c r="L19" t="s">
        <v>17</v>
      </c>
      <c r="N19" t="s">
        <v>19</v>
      </c>
      <c r="Q19" t="s">
        <v>18</v>
      </c>
      <c r="S19" t="s">
        <v>19</v>
      </c>
    </row>
    <row r="20" spans="2:30">
      <c r="B20" s="6" t="s">
        <v>11</v>
      </c>
      <c r="D20" t="s">
        <v>20</v>
      </c>
      <c r="E20" s="7">
        <v>5165.8364817564798</v>
      </c>
      <c r="G20" s="6" t="s">
        <v>25</v>
      </c>
      <c r="I20" t="s">
        <v>20</v>
      </c>
      <c r="J20" s="7">
        <v>7159.9710071897698</v>
      </c>
      <c r="L20" s="6" t="s">
        <v>26</v>
      </c>
      <c r="N20" t="s">
        <v>20</v>
      </c>
      <c r="O20" s="7">
        <v>282439.04558419099</v>
      </c>
      <c r="Q20" s="6" t="s">
        <v>27</v>
      </c>
      <c r="S20" t="s">
        <v>20</v>
      </c>
      <c r="T20" s="18">
        <v>8229.2994916500102</v>
      </c>
    </row>
    <row r="21" spans="2:30">
      <c r="B21" s="6" t="s">
        <v>29</v>
      </c>
      <c r="D21" t="s">
        <v>21</v>
      </c>
      <c r="E21" s="7">
        <v>71.873753775327998</v>
      </c>
      <c r="G21" s="6" t="s">
        <v>29</v>
      </c>
      <c r="I21" t="s">
        <v>21</v>
      </c>
      <c r="J21" s="7">
        <v>84.616611886731604</v>
      </c>
      <c r="L21" s="6" t="s">
        <v>29</v>
      </c>
      <c r="N21" t="s">
        <v>21</v>
      </c>
      <c r="O21" s="7">
        <v>531.44994645233601</v>
      </c>
      <c r="Q21" s="6" t="s">
        <v>29</v>
      </c>
      <c r="S21" t="s">
        <v>21</v>
      </c>
      <c r="T21" s="18">
        <v>90.715486503959198</v>
      </c>
    </row>
    <row r="22" spans="2:30">
      <c r="B22" s="6" t="s">
        <v>13</v>
      </c>
      <c r="D22" t="s">
        <v>22</v>
      </c>
      <c r="E22" s="7">
        <v>34.0889754117417</v>
      </c>
      <c r="G22" s="6" t="s">
        <v>13</v>
      </c>
      <c r="I22" t="s">
        <v>22</v>
      </c>
      <c r="J22" s="7">
        <v>37.002044549703598</v>
      </c>
      <c r="L22" s="6" t="s">
        <v>13</v>
      </c>
      <c r="N22" t="s">
        <v>22</v>
      </c>
      <c r="O22" s="7">
        <v>268.23323439407301</v>
      </c>
      <c r="Q22" s="6" t="s">
        <v>13</v>
      </c>
      <c r="S22" t="s">
        <v>22</v>
      </c>
      <c r="T22" s="18">
        <v>45.415053024014597</v>
      </c>
    </row>
    <row r="23" spans="2:30">
      <c r="B23" s="6" t="s">
        <v>14</v>
      </c>
      <c r="D23" t="s">
        <v>23</v>
      </c>
      <c r="E23" s="7">
        <v>0.222314398015097</v>
      </c>
      <c r="G23" s="6" t="s">
        <v>14</v>
      </c>
      <c r="I23" t="s">
        <v>23</v>
      </c>
      <c r="J23" s="7">
        <v>0.25072351661082198</v>
      </c>
      <c r="L23" s="6" t="s">
        <v>14</v>
      </c>
      <c r="N23" t="s">
        <v>23</v>
      </c>
      <c r="O23" s="7">
        <v>0.79286794750275702</v>
      </c>
      <c r="Q23" s="6" t="s">
        <v>14</v>
      </c>
      <c r="S23" t="s">
        <v>23</v>
      </c>
      <c r="T23" s="18">
        <v>0.40764766301183403</v>
      </c>
    </row>
    <row r="24" spans="2:30">
      <c r="B24" s="6" t="s">
        <v>15</v>
      </c>
      <c r="D24" t="s">
        <v>24</v>
      </c>
      <c r="E24" s="7">
        <v>0.97760840819748496</v>
      </c>
      <c r="G24" s="6" t="s">
        <v>15</v>
      </c>
      <c r="I24" t="s">
        <v>24</v>
      </c>
      <c r="J24" s="7">
        <v>0.96896472649162901</v>
      </c>
      <c r="L24" s="6" t="s">
        <v>15</v>
      </c>
      <c r="N24" s="16" t="s">
        <v>24</v>
      </c>
      <c r="O24" s="17">
        <v>-0.224247000490162</v>
      </c>
      <c r="Q24" s="6" t="s">
        <v>15</v>
      </c>
      <c r="S24" t="s">
        <v>24</v>
      </c>
      <c r="T24" s="18">
        <v>0.964329665546244</v>
      </c>
    </row>
    <row r="25" spans="2:30">
      <c r="B25" s="6" t="s">
        <v>16</v>
      </c>
      <c r="D25" t="s">
        <v>38</v>
      </c>
      <c r="E25" s="8">
        <v>3.6</v>
      </c>
      <c r="G25" s="6" t="s">
        <v>16</v>
      </c>
      <c r="I25" t="s">
        <v>38</v>
      </c>
      <c r="J25" s="8">
        <v>2.8</v>
      </c>
      <c r="L25" s="6" t="s">
        <v>16</v>
      </c>
      <c r="N25" t="s">
        <v>38</v>
      </c>
      <c r="O25" s="7">
        <v>2.4</v>
      </c>
      <c r="Q25" s="6" t="s">
        <v>16</v>
      </c>
      <c r="S25" s="16" t="s">
        <v>38</v>
      </c>
      <c r="T25" s="17">
        <v>22</v>
      </c>
      <c r="V25" s="11"/>
    </row>
    <row r="27" spans="2:30">
      <c r="B27" t="s">
        <v>33</v>
      </c>
      <c r="D27" t="s">
        <v>19</v>
      </c>
      <c r="G27" t="s">
        <v>40</v>
      </c>
      <c r="I27" t="s">
        <v>19</v>
      </c>
      <c r="L27" t="s">
        <v>17</v>
      </c>
      <c r="N27" t="s">
        <v>19</v>
      </c>
      <c r="Q27" t="s">
        <v>18</v>
      </c>
      <c r="S27" t="s">
        <v>19</v>
      </c>
      <c r="V27" s="11" t="s">
        <v>45</v>
      </c>
      <c r="W27" t="s">
        <v>57</v>
      </c>
      <c r="X27" t="s">
        <v>51</v>
      </c>
      <c r="Y27" t="s">
        <v>50</v>
      </c>
      <c r="AA27" s="11" t="s">
        <v>45</v>
      </c>
      <c r="AB27" t="s">
        <v>46</v>
      </c>
      <c r="AC27" t="s">
        <v>51</v>
      </c>
      <c r="AD27" t="s">
        <v>56</v>
      </c>
    </row>
    <row r="28" spans="2:30">
      <c r="B28" s="6" t="s">
        <v>11</v>
      </c>
      <c r="D28" t="s">
        <v>20</v>
      </c>
      <c r="E28" s="7">
        <v>4642.0276686612597</v>
      </c>
      <c r="G28" s="6" t="s">
        <v>25</v>
      </c>
      <c r="I28" t="s">
        <v>20</v>
      </c>
      <c r="J28" s="7">
        <v>6162.95785818084</v>
      </c>
      <c r="L28" s="6" t="s">
        <v>26</v>
      </c>
      <c r="N28" t="s">
        <v>20</v>
      </c>
      <c r="O28" s="7">
        <v>282439.02250662301</v>
      </c>
      <c r="Q28" s="6" t="s">
        <v>27</v>
      </c>
      <c r="S28" t="s">
        <v>20</v>
      </c>
      <c r="T28" s="9">
        <v>6397.8670741624801</v>
      </c>
      <c r="V28" s="11">
        <v>3</v>
      </c>
      <c r="W28" s="12">
        <v>-0.2</v>
      </c>
      <c r="X28">
        <v>2</v>
      </c>
      <c r="Y28">
        <f t="shared" ref="Y28:Y32" si="1">ROUND(1/2,2)</f>
        <v>0.5</v>
      </c>
      <c r="AA28" s="11">
        <v>4</v>
      </c>
      <c r="AB28">
        <v>94</v>
      </c>
      <c r="AC28">
        <v>8.8000000000000007</v>
      </c>
      <c r="AD28" s="10">
        <f t="shared" ref="AD28:AD32" si="2">ROUND(1/8.8,2)</f>
        <v>0.11</v>
      </c>
    </row>
    <row r="29" spans="2:30" ht="15.75" thickBot="1">
      <c r="B29" s="6" t="s">
        <v>31</v>
      </c>
      <c r="D29" t="s">
        <v>21</v>
      </c>
      <c r="E29" s="7">
        <v>68.132427438491106</v>
      </c>
      <c r="G29" s="6" t="s">
        <v>31</v>
      </c>
      <c r="I29" t="s">
        <v>21</v>
      </c>
      <c r="J29" s="7">
        <v>78.504508521363505</v>
      </c>
      <c r="L29" s="6" t="s">
        <v>41</v>
      </c>
      <c r="N29" t="s">
        <v>21</v>
      </c>
      <c r="O29" s="7">
        <v>531.44992474044398</v>
      </c>
      <c r="Q29" s="6" t="s">
        <v>31</v>
      </c>
      <c r="S29" t="s">
        <v>21</v>
      </c>
      <c r="T29" s="9">
        <v>79.986668102643705</v>
      </c>
      <c r="V29" s="11">
        <v>3.1</v>
      </c>
      <c r="W29" s="12">
        <v>-0.2</v>
      </c>
      <c r="X29">
        <v>2.2000000000000002</v>
      </c>
      <c r="Y29">
        <f>ROUND(1/2.2,2)</f>
        <v>0.45</v>
      </c>
      <c r="AA29" s="11">
        <v>4.0999999999999996</v>
      </c>
      <c r="AB29">
        <v>94</v>
      </c>
      <c r="AC29">
        <v>15.6</v>
      </c>
      <c r="AD29" s="10">
        <f>ROUND(1/15.6,2)</f>
        <v>0.06</v>
      </c>
    </row>
    <row r="30" spans="2:30" ht="15.75" thickBot="1">
      <c r="B30" s="6" t="s">
        <v>13</v>
      </c>
      <c r="D30" t="s">
        <v>22</v>
      </c>
      <c r="E30" s="7">
        <v>31.769813452095899</v>
      </c>
      <c r="G30" s="6" t="s">
        <v>13</v>
      </c>
      <c r="I30" t="s">
        <v>22</v>
      </c>
      <c r="J30" s="7">
        <v>33.910726359873998</v>
      </c>
      <c r="L30" s="6" t="s">
        <v>13</v>
      </c>
      <c r="N30" t="s">
        <v>22</v>
      </c>
      <c r="O30" s="7">
        <v>268.23322312736502</v>
      </c>
      <c r="Q30" s="6" t="s">
        <v>13</v>
      </c>
      <c r="S30" t="s">
        <v>22</v>
      </c>
      <c r="T30" s="9">
        <v>39.340431837441102</v>
      </c>
      <c r="V30" s="11">
        <v>3.2</v>
      </c>
      <c r="W30" s="12">
        <v>-0.2</v>
      </c>
      <c r="X30">
        <v>2.4</v>
      </c>
      <c r="Y30">
        <f>ROUND(1/2.4,2)</f>
        <v>0.42</v>
      </c>
      <c r="AA30" s="13">
        <v>4.2</v>
      </c>
      <c r="AB30" s="14">
        <v>96</v>
      </c>
      <c r="AC30" s="14">
        <v>22</v>
      </c>
      <c r="AD30" s="14">
        <f>ROUND(1/22,2)</f>
        <v>0.05</v>
      </c>
    </row>
    <row r="31" spans="2:30">
      <c r="B31" s="6" t="s">
        <v>14</v>
      </c>
      <c r="D31" t="s">
        <v>23</v>
      </c>
      <c r="E31" s="7">
        <v>0.207274463556023</v>
      </c>
      <c r="G31" s="6" t="s">
        <v>14</v>
      </c>
      <c r="I31" t="s">
        <v>23</v>
      </c>
      <c r="J31" s="7">
        <v>0.225762743423118</v>
      </c>
      <c r="L31" s="6" t="s">
        <v>14</v>
      </c>
      <c r="N31" t="s">
        <v>23</v>
      </c>
      <c r="O31" s="7">
        <v>0.79286791872174001</v>
      </c>
      <c r="Q31" s="6" t="s">
        <v>14</v>
      </c>
      <c r="S31" t="s">
        <v>23</v>
      </c>
      <c r="T31" s="9">
        <v>0.362879096644458</v>
      </c>
      <c r="V31" s="11">
        <v>3.3</v>
      </c>
      <c r="W31" s="12">
        <v>-0.2</v>
      </c>
      <c r="X31">
        <v>2.7</v>
      </c>
      <c r="Y31">
        <f>ROUND(1/2.7,2)</f>
        <v>0.37</v>
      </c>
      <c r="AA31" s="11">
        <v>4.3</v>
      </c>
      <c r="AB31">
        <v>97</v>
      </c>
      <c r="AC31">
        <v>29</v>
      </c>
      <c r="AD31" s="10">
        <f>ROUND(1/29,2)</f>
        <v>0.03</v>
      </c>
    </row>
    <row r="32" spans="2:30">
      <c r="B32" s="6" t="s">
        <v>15</v>
      </c>
      <c r="D32" t="s">
        <v>24</v>
      </c>
      <c r="E32" s="7">
        <v>0.97987888523771005</v>
      </c>
      <c r="G32" s="6" t="s">
        <v>15</v>
      </c>
      <c r="I32" t="s">
        <v>24</v>
      </c>
      <c r="J32" s="7">
        <v>0.97328633278582499</v>
      </c>
      <c r="L32" s="6" t="s">
        <v>15</v>
      </c>
      <c r="N32" s="16" t="s">
        <v>24</v>
      </c>
      <c r="O32" s="17">
        <v>-0.22424690045922299</v>
      </c>
      <c r="Q32" s="6" t="s">
        <v>15</v>
      </c>
      <c r="S32" t="s">
        <v>24</v>
      </c>
      <c r="T32" s="9">
        <v>0.97226810634883198</v>
      </c>
      <c r="V32" s="11">
        <v>3.4</v>
      </c>
      <c r="W32" s="12">
        <v>-0.2</v>
      </c>
      <c r="X32">
        <v>2.9</v>
      </c>
      <c r="Y32">
        <f>ROUND(1/2.9,2)</f>
        <v>0.34</v>
      </c>
      <c r="AA32" s="11">
        <v>4.4000000000000004</v>
      </c>
      <c r="AB32">
        <v>98</v>
      </c>
      <c r="AC32">
        <v>50</v>
      </c>
      <c r="AD32" s="10">
        <f>ROUND(1/50,2)</f>
        <v>0.02</v>
      </c>
    </row>
    <row r="33" spans="2:20">
      <c r="B33" s="6" t="s">
        <v>16</v>
      </c>
      <c r="D33" t="s">
        <v>38</v>
      </c>
      <c r="E33" s="8">
        <v>4.3</v>
      </c>
      <c r="G33" s="6" t="s">
        <v>16</v>
      </c>
      <c r="I33" t="s">
        <v>38</v>
      </c>
      <c r="J33" s="8">
        <v>3.3</v>
      </c>
      <c r="L33" s="6" t="s">
        <v>16</v>
      </c>
      <c r="N33" t="s">
        <v>38</v>
      </c>
      <c r="O33" s="7">
        <v>2.7</v>
      </c>
      <c r="Q33" s="6" t="s">
        <v>16</v>
      </c>
      <c r="S33" s="16" t="s">
        <v>38</v>
      </c>
      <c r="T33" s="17">
        <v>29</v>
      </c>
    </row>
    <row r="34" spans="2:20">
      <c r="G34" s="6"/>
    </row>
    <row r="35" spans="2:20">
      <c r="B35" t="s">
        <v>37</v>
      </c>
      <c r="D35" t="s">
        <v>19</v>
      </c>
      <c r="G35" t="s">
        <v>49</v>
      </c>
      <c r="I35" t="s">
        <v>19</v>
      </c>
      <c r="L35" t="s">
        <v>17</v>
      </c>
      <c r="N35" t="s">
        <v>19</v>
      </c>
      <c r="Q35" t="s">
        <v>18</v>
      </c>
      <c r="S35" t="s">
        <v>19</v>
      </c>
    </row>
    <row r="36" spans="2:20">
      <c r="B36" s="6" t="s">
        <v>11</v>
      </c>
      <c r="D36" t="s">
        <v>20</v>
      </c>
      <c r="E36" s="7">
        <v>4642.0276686612597</v>
      </c>
      <c r="G36" s="6" t="s">
        <v>25</v>
      </c>
      <c r="I36" t="s">
        <v>20</v>
      </c>
      <c r="J36" s="7">
        <v>5702.1715698345297</v>
      </c>
      <c r="L36" s="6" t="s">
        <v>26</v>
      </c>
      <c r="N36" t="s">
        <v>20</v>
      </c>
      <c r="O36" s="7">
        <v>282439.03310589999</v>
      </c>
      <c r="Q36" s="6" t="s">
        <v>27</v>
      </c>
      <c r="S36" t="s">
        <v>20</v>
      </c>
      <c r="T36" s="7">
        <v>5242.5565755764301</v>
      </c>
    </row>
    <row r="37" spans="2:20">
      <c r="B37" s="6" t="s">
        <v>32</v>
      </c>
      <c r="D37" t="s">
        <v>21</v>
      </c>
      <c r="E37" s="7">
        <v>68.132427438491106</v>
      </c>
      <c r="G37" s="6" t="s">
        <v>32</v>
      </c>
      <c r="I37" t="s">
        <v>21</v>
      </c>
      <c r="J37" s="7">
        <v>75.512724555763</v>
      </c>
      <c r="L37" s="6" t="s">
        <v>32</v>
      </c>
      <c r="N37" t="s">
        <v>21</v>
      </c>
      <c r="O37" s="7">
        <v>531.44993471248097</v>
      </c>
      <c r="Q37" s="6" t="s">
        <v>32</v>
      </c>
      <c r="S37" t="s">
        <v>21</v>
      </c>
      <c r="T37" s="7">
        <v>72.405501003559294</v>
      </c>
    </row>
    <row r="38" spans="2:20">
      <c r="B38" s="6" t="s">
        <v>13</v>
      </c>
      <c r="D38" t="s">
        <v>22</v>
      </c>
      <c r="E38" s="7">
        <v>31.769813452095899</v>
      </c>
      <c r="G38" s="6" t="s">
        <v>13</v>
      </c>
      <c r="I38" t="s">
        <v>22</v>
      </c>
      <c r="J38" s="7">
        <v>32.240588019102802</v>
      </c>
      <c r="L38" s="6" t="s">
        <v>13</v>
      </c>
      <c r="N38" t="s">
        <v>22</v>
      </c>
      <c r="O38" s="7">
        <v>268.233234905242</v>
      </c>
      <c r="Q38" s="6" t="s">
        <v>13</v>
      </c>
      <c r="S38" t="s">
        <v>22</v>
      </c>
      <c r="T38" s="7">
        <v>35.049127378807697</v>
      </c>
    </row>
    <row r="39" spans="2:20">
      <c r="B39" s="6" t="s">
        <v>14</v>
      </c>
      <c r="D39" t="s">
        <v>23</v>
      </c>
      <c r="E39" s="7">
        <v>0.207274463556023</v>
      </c>
      <c r="G39" s="6" t="s">
        <v>14</v>
      </c>
      <c r="I39" t="s">
        <v>23</v>
      </c>
      <c r="J39" s="7">
        <v>0.21003395585510701</v>
      </c>
      <c r="L39" s="6" t="s">
        <v>14</v>
      </c>
      <c r="N39" t="s">
        <v>23</v>
      </c>
      <c r="O39" s="7">
        <v>0.79286795277817601</v>
      </c>
      <c r="Q39" s="6" t="s">
        <v>14</v>
      </c>
      <c r="S39" t="s">
        <v>23</v>
      </c>
      <c r="T39" s="7">
        <v>0.30754636884021502</v>
      </c>
    </row>
    <row r="40" spans="2:20">
      <c r="B40" s="6" t="s">
        <v>15</v>
      </c>
      <c r="D40" t="s">
        <v>24</v>
      </c>
      <c r="E40" s="7">
        <v>0.98099999999999998</v>
      </c>
      <c r="G40" s="6" t="s">
        <v>15</v>
      </c>
      <c r="I40" t="s">
        <v>24</v>
      </c>
      <c r="J40" s="7">
        <v>0.97528363535497997</v>
      </c>
      <c r="L40" s="6" t="s">
        <v>15</v>
      </c>
      <c r="N40" s="16" t="s">
        <v>24</v>
      </c>
      <c r="O40" s="17">
        <v>-0.22424694640234899</v>
      </c>
      <c r="Q40" s="6" t="s">
        <v>15</v>
      </c>
      <c r="S40" t="s">
        <v>24</v>
      </c>
      <c r="T40" s="7">
        <v>0.97727586088787999</v>
      </c>
    </row>
    <row r="41" spans="2:20">
      <c r="B41" s="6" t="s">
        <v>16</v>
      </c>
      <c r="D41" t="s">
        <v>38</v>
      </c>
      <c r="E41" s="8">
        <v>5.0999999999999996</v>
      </c>
      <c r="G41" s="6" t="s">
        <v>16</v>
      </c>
      <c r="I41" t="s">
        <v>38</v>
      </c>
      <c r="J41" s="8">
        <v>3.6</v>
      </c>
      <c r="L41" s="6" t="s">
        <v>16</v>
      </c>
      <c r="N41" t="s">
        <v>38</v>
      </c>
      <c r="O41" s="7">
        <v>2.9</v>
      </c>
      <c r="Q41" s="6" t="s">
        <v>16</v>
      </c>
      <c r="S41" s="16" t="s">
        <v>38</v>
      </c>
      <c r="T41" s="17">
        <v>50</v>
      </c>
    </row>
  </sheetData>
  <pageMargins left="0.7" right="0.7" top="0.75" bottom="0.75" header="0.3" footer="0.3"/>
  <ignoredErrors>
    <ignoredError sqref="Y5:Y8 AD5:AD8 Y29:Y32 AD29:AD32" calculatedColumn="1"/>
  </ignoredErrors>
  <drawing r:id="rId1"/>
  <tableParts count="4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ECCB-8A09-44EC-AB46-519C3D12A472}">
  <dimension ref="B2:Y48"/>
  <sheetViews>
    <sheetView tabSelected="1" topLeftCell="B1" zoomScale="85" zoomScaleNormal="85" workbookViewId="0">
      <selection activeCell="Y19" sqref="Y19"/>
    </sheetView>
  </sheetViews>
  <sheetFormatPr defaultRowHeight="15"/>
  <cols>
    <col min="2" max="2" width="25.42578125" customWidth="1"/>
    <col min="4" max="4" width="9.5703125" customWidth="1"/>
    <col min="7" max="7" width="18" customWidth="1"/>
    <col min="12" max="12" width="23.85546875" customWidth="1"/>
    <col min="17" max="17" width="24.7109375" customWidth="1"/>
    <col min="22" max="22" width="25" customWidth="1"/>
    <col min="24" max="24" width="11" customWidth="1"/>
  </cols>
  <sheetData>
    <row r="2" spans="2:25">
      <c r="B2" t="s">
        <v>47</v>
      </c>
      <c r="D2" t="s">
        <v>19</v>
      </c>
      <c r="G2" t="s">
        <v>36</v>
      </c>
      <c r="I2" t="s">
        <v>19</v>
      </c>
      <c r="L2" t="s">
        <v>69</v>
      </c>
      <c r="N2" t="s">
        <v>19</v>
      </c>
      <c r="Q2" t="s">
        <v>68</v>
      </c>
      <c r="S2" t="s">
        <v>19</v>
      </c>
      <c r="V2" t="s">
        <v>18</v>
      </c>
      <c r="X2" t="s">
        <v>19</v>
      </c>
    </row>
    <row r="3" spans="2:25">
      <c r="B3" s="6" t="s">
        <v>11</v>
      </c>
      <c r="D3" t="s">
        <v>20</v>
      </c>
      <c r="E3" s="7">
        <v>12933.722110791099</v>
      </c>
      <c r="G3" s="6" t="s">
        <v>25</v>
      </c>
      <c r="I3" t="s">
        <v>20</v>
      </c>
      <c r="J3" s="7">
        <v>9557.1229944185106</v>
      </c>
      <c r="L3" s="6" t="s">
        <v>26</v>
      </c>
      <c r="N3" t="s">
        <v>20</v>
      </c>
      <c r="O3" s="9">
        <v>282439.04622646602</v>
      </c>
      <c r="Q3" s="6" t="s">
        <v>26</v>
      </c>
      <c r="S3" t="s">
        <v>20</v>
      </c>
      <c r="T3" s="7">
        <v>282439.05337969202</v>
      </c>
      <c r="V3" s="6" t="s">
        <v>27</v>
      </c>
      <c r="X3" t="s">
        <v>20</v>
      </c>
      <c r="Y3" s="7">
        <v>8229.2994916500102</v>
      </c>
    </row>
    <row r="4" spans="2:25">
      <c r="B4" s="6" t="s">
        <v>12</v>
      </c>
      <c r="D4" t="s">
        <v>21</v>
      </c>
      <c r="E4" s="7">
        <v>113.72652333906601</v>
      </c>
      <c r="G4" s="6" t="s">
        <v>12</v>
      </c>
      <c r="I4" t="s">
        <v>21</v>
      </c>
      <c r="J4" s="7">
        <v>97.760539045253296</v>
      </c>
      <c r="L4" s="6" t="s">
        <v>28</v>
      </c>
      <c r="N4" t="s">
        <v>21</v>
      </c>
      <c r="O4" s="9">
        <v>531.44994705660304</v>
      </c>
      <c r="Q4" s="6" t="s">
        <v>12</v>
      </c>
      <c r="S4" t="s">
        <v>21</v>
      </c>
      <c r="T4" s="7">
        <v>531.44995378651799</v>
      </c>
      <c r="V4" s="6" t="s">
        <v>29</v>
      </c>
      <c r="X4" t="s">
        <v>21</v>
      </c>
      <c r="Y4" s="7">
        <v>90.715486503959198</v>
      </c>
    </row>
    <row r="5" spans="2:25">
      <c r="B5" s="6" t="s">
        <v>13</v>
      </c>
      <c r="D5" t="s">
        <v>22</v>
      </c>
      <c r="E5" s="7">
        <v>58.102979042604801</v>
      </c>
      <c r="G5" s="6" t="s">
        <v>13</v>
      </c>
      <c r="I5" t="s">
        <v>22</v>
      </c>
      <c r="J5" s="7">
        <v>43.867895317494799</v>
      </c>
      <c r="L5" s="6" t="s">
        <v>13</v>
      </c>
      <c r="N5" t="s">
        <v>22</v>
      </c>
      <c r="O5" s="9">
        <v>268.23323563194202</v>
      </c>
      <c r="Q5" s="6" t="s">
        <v>13</v>
      </c>
      <c r="S5" t="s">
        <v>22</v>
      </c>
      <c r="T5" s="7">
        <v>268.23324667739797</v>
      </c>
      <c r="V5" s="6" t="s">
        <v>13</v>
      </c>
      <c r="X5" t="s">
        <v>22</v>
      </c>
      <c r="Y5" s="7">
        <v>45.415053024014597</v>
      </c>
    </row>
    <row r="6" spans="2:25">
      <c r="B6" s="6" t="s">
        <v>14</v>
      </c>
      <c r="D6" t="s">
        <v>23</v>
      </c>
      <c r="E6" s="7">
        <v>0.398167023913232</v>
      </c>
      <c r="G6" s="6" t="s">
        <v>14</v>
      </c>
      <c r="I6" t="s">
        <v>23</v>
      </c>
      <c r="J6" s="7">
        <v>0.29403942636080099</v>
      </c>
      <c r="L6" s="6" t="s">
        <v>14</v>
      </c>
      <c r="N6" t="s">
        <v>23</v>
      </c>
      <c r="O6" s="9">
        <v>0.79286796800025305</v>
      </c>
      <c r="Q6" s="6" t="s">
        <v>14</v>
      </c>
      <c r="S6" t="s">
        <v>23</v>
      </c>
      <c r="T6" s="7">
        <v>0.79286800127060297</v>
      </c>
      <c r="V6" s="6" t="s">
        <v>14</v>
      </c>
      <c r="X6" t="s">
        <v>23</v>
      </c>
      <c r="Y6" s="7">
        <v>0.40764766301183403</v>
      </c>
    </row>
    <row r="7" spans="2:25">
      <c r="B7" s="6" t="s">
        <v>15</v>
      </c>
      <c r="D7" t="s">
        <v>24</v>
      </c>
      <c r="E7" s="7">
        <v>0.94393809656678795</v>
      </c>
      <c r="G7" s="6" t="s">
        <v>15</v>
      </c>
      <c r="I7" t="s">
        <v>24</v>
      </c>
      <c r="J7" s="7">
        <v>0.95857414425462295</v>
      </c>
      <c r="L7" s="6" t="s">
        <v>15</v>
      </c>
      <c r="N7" s="16" t="s">
        <v>24</v>
      </c>
      <c r="O7" s="17">
        <v>-0.22424700327413699</v>
      </c>
      <c r="Q7" s="6" t="s">
        <v>15</v>
      </c>
      <c r="S7" s="16" t="s">
        <v>24</v>
      </c>
      <c r="T7" s="17">
        <v>-0.22424703428017301</v>
      </c>
      <c r="V7" s="6" t="s">
        <v>15</v>
      </c>
      <c r="X7" t="s">
        <v>24</v>
      </c>
      <c r="Y7" s="7">
        <v>0.964329665546244</v>
      </c>
    </row>
    <row r="8" spans="2:25">
      <c r="B8" s="6" t="s">
        <v>16</v>
      </c>
      <c r="D8" t="s">
        <v>38</v>
      </c>
      <c r="E8" s="8">
        <v>2.2999999999999998</v>
      </c>
      <c r="G8" s="6" t="s">
        <v>16</v>
      </c>
      <c r="I8" t="s">
        <v>38</v>
      </c>
      <c r="J8" s="7">
        <v>2.5</v>
      </c>
      <c r="L8" s="6" t="s">
        <v>16</v>
      </c>
      <c r="N8" t="s">
        <v>38</v>
      </c>
      <c r="O8" s="9">
        <v>2</v>
      </c>
      <c r="Q8" s="6" t="s">
        <v>16</v>
      </c>
      <c r="S8" t="s">
        <v>38</v>
      </c>
      <c r="T8" s="7">
        <v>2.2000000000000002</v>
      </c>
      <c r="V8" s="6" t="s">
        <v>16</v>
      </c>
      <c r="X8" s="16" t="s">
        <v>38</v>
      </c>
      <c r="Y8" s="17">
        <v>22</v>
      </c>
    </row>
    <row r="10" spans="2:25">
      <c r="B10" t="s">
        <v>48</v>
      </c>
      <c r="D10" t="s">
        <v>19</v>
      </c>
      <c r="G10" t="s">
        <v>35</v>
      </c>
      <c r="I10" t="s">
        <v>19</v>
      </c>
      <c r="L10" t="s">
        <v>64</v>
      </c>
      <c r="N10" t="s">
        <v>19</v>
      </c>
      <c r="O10" t="s">
        <v>42</v>
      </c>
      <c r="Q10" t="s">
        <v>70</v>
      </c>
      <c r="S10" t="s">
        <v>19</v>
      </c>
      <c r="V10" t="s">
        <v>18</v>
      </c>
      <c r="X10" t="s">
        <v>19</v>
      </c>
    </row>
    <row r="11" spans="2:25">
      <c r="B11" s="6" t="s">
        <v>11</v>
      </c>
      <c r="D11" t="s">
        <v>20</v>
      </c>
      <c r="E11" s="7">
        <v>5068.9253724651999</v>
      </c>
      <c r="G11" s="6" t="s">
        <v>25</v>
      </c>
      <c r="I11" t="s">
        <v>20</v>
      </c>
      <c r="J11" s="7">
        <v>6108.8819294935101</v>
      </c>
      <c r="L11" s="6" t="s">
        <v>26</v>
      </c>
      <c r="N11" t="s">
        <v>20</v>
      </c>
      <c r="O11" s="9">
        <v>250374.36231508001</v>
      </c>
      <c r="Q11" s="6" t="s">
        <v>26</v>
      </c>
      <c r="S11" t="s">
        <v>20</v>
      </c>
      <c r="T11" s="7">
        <v>250374.37523229001</v>
      </c>
      <c r="V11" s="6" t="s">
        <v>27</v>
      </c>
      <c r="X11" t="s">
        <v>20</v>
      </c>
      <c r="Y11" s="7">
        <v>4816.0112047098301</v>
      </c>
    </row>
    <row r="12" spans="2:25">
      <c r="B12" s="6" t="s">
        <v>12</v>
      </c>
      <c r="D12" t="s">
        <v>21</v>
      </c>
      <c r="E12" s="7">
        <v>71.196385950869697</v>
      </c>
      <c r="G12" s="6" t="s">
        <v>12</v>
      </c>
      <c r="I12" t="s">
        <v>21</v>
      </c>
      <c r="J12" s="7">
        <v>78.159336803055794</v>
      </c>
      <c r="L12" s="6" t="s">
        <v>28</v>
      </c>
      <c r="N12" t="s">
        <v>21</v>
      </c>
      <c r="O12" s="9">
        <v>500.37422227277</v>
      </c>
      <c r="Q12" s="6" t="s">
        <v>12</v>
      </c>
      <c r="S12" t="s">
        <v>21</v>
      </c>
      <c r="T12" s="7">
        <v>500.37423518032</v>
      </c>
      <c r="V12" s="6" t="s">
        <v>29</v>
      </c>
      <c r="X12" t="s">
        <v>21</v>
      </c>
      <c r="Y12" s="7">
        <v>69.397487020135202</v>
      </c>
    </row>
    <row r="13" spans="2:25">
      <c r="B13" s="6" t="s">
        <v>58</v>
      </c>
      <c r="D13" t="s">
        <v>22</v>
      </c>
      <c r="E13" s="7">
        <v>33.264314645031199</v>
      </c>
      <c r="G13" s="6" t="s">
        <v>58</v>
      </c>
      <c r="I13" t="s">
        <v>22</v>
      </c>
      <c r="J13" s="7">
        <v>35.1996051287651</v>
      </c>
      <c r="L13" s="6" t="s">
        <v>58</v>
      </c>
      <c r="N13" t="s">
        <v>22</v>
      </c>
      <c r="O13" s="9">
        <v>244.727096954345</v>
      </c>
      <c r="Q13" s="6" t="s">
        <v>58</v>
      </c>
      <c r="S13" t="s">
        <v>22</v>
      </c>
      <c r="T13" s="7">
        <v>244.727114253997</v>
      </c>
      <c r="V13" s="6" t="s">
        <v>58</v>
      </c>
      <c r="X13" t="s">
        <v>22</v>
      </c>
      <c r="Y13" s="7">
        <v>34.421194313140496</v>
      </c>
    </row>
    <row r="14" spans="2:25">
      <c r="B14" s="6" t="s">
        <v>14</v>
      </c>
      <c r="D14" t="s">
        <v>23</v>
      </c>
      <c r="E14" s="7">
        <v>0.22389321843659701</v>
      </c>
      <c r="G14" s="6" t="s">
        <v>14</v>
      </c>
      <c r="I14" t="s">
        <v>23</v>
      </c>
      <c r="J14" s="7">
        <v>0.21725983013845299</v>
      </c>
      <c r="L14" s="6" t="s">
        <v>14</v>
      </c>
      <c r="N14" t="s">
        <v>23</v>
      </c>
      <c r="O14" s="9">
        <v>0.77520813040362702</v>
      </c>
      <c r="Q14" s="6" t="s">
        <v>14</v>
      </c>
      <c r="S14" t="s">
        <v>23</v>
      </c>
      <c r="T14" s="7">
        <v>0.77520805382413305</v>
      </c>
      <c r="V14" s="6" t="s">
        <v>14</v>
      </c>
      <c r="X14" t="s">
        <v>23</v>
      </c>
      <c r="Y14" s="7">
        <v>0.24811616493552099</v>
      </c>
    </row>
    <row r="15" spans="2:25">
      <c r="B15" s="6" t="s">
        <v>15</v>
      </c>
      <c r="D15" t="s">
        <v>24</v>
      </c>
      <c r="E15" s="7">
        <v>0.97802847453292596</v>
      </c>
      <c r="G15" s="6" t="s">
        <v>15</v>
      </c>
      <c r="I15" t="s">
        <v>24</v>
      </c>
      <c r="J15" s="7">
        <v>0.973520727762473</v>
      </c>
      <c r="L15" s="6" t="s">
        <v>15</v>
      </c>
      <c r="N15" s="16" t="s">
        <v>24</v>
      </c>
      <c r="O15" s="17">
        <v>-8.5260932778872395E-2</v>
      </c>
      <c r="Q15" s="6" t="s">
        <v>15</v>
      </c>
      <c r="S15" s="16" t="s">
        <v>24</v>
      </c>
      <c r="T15" s="17">
        <v>-8.5260988769203502E-2</v>
      </c>
      <c r="V15" s="6" t="s">
        <v>15</v>
      </c>
      <c r="X15" t="s">
        <v>24</v>
      </c>
      <c r="Y15" s="7">
        <v>0.97912474438688901</v>
      </c>
    </row>
    <row r="16" spans="2:25">
      <c r="B16" s="6" t="s">
        <v>16</v>
      </c>
      <c r="D16" t="s">
        <v>38</v>
      </c>
      <c r="E16" s="8">
        <v>3.5</v>
      </c>
      <c r="G16" s="6" t="s">
        <v>16</v>
      </c>
      <c r="I16" t="s">
        <v>38</v>
      </c>
      <c r="J16" s="7">
        <v>2.8</v>
      </c>
      <c r="L16" s="6" t="s">
        <v>16</v>
      </c>
      <c r="N16" t="s">
        <v>38</v>
      </c>
      <c r="O16" s="9">
        <v>2</v>
      </c>
      <c r="Q16" s="6" t="s">
        <v>16</v>
      </c>
      <c r="S16" t="s">
        <v>38</v>
      </c>
      <c r="T16" s="7">
        <v>2.2000000000000002</v>
      </c>
      <c r="V16" s="6" t="s">
        <v>16</v>
      </c>
      <c r="X16" s="16" t="s">
        <v>38</v>
      </c>
      <c r="Y16" s="17">
        <v>22.3</v>
      </c>
    </row>
    <row r="18" spans="2:25">
      <c r="B18" t="s">
        <v>30</v>
      </c>
      <c r="D18" t="s">
        <v>19</v>
      </c>
      <c r="G18" t="s">
        <v>39</v>
      </c>
      <c r="I18" t="s">
        <v>19</v>
      </c>
      <c r="L18" t="s">
        <v>65</v>
      </c>
      <c r="N18" t="s">
        <v>19</v>
      </c>
      <c r="Q18" t="s">
        <v>71</v>
      </c>
      <c r="S18" t="s">
        <v>19</v>
      </c>
      <c r="V18" t="s">
        <v>18</v>
      </c>
      <c r="X18" t="s">
        <v>19</v>
      </c>
    </row>
    <row r="19" spans="2:25">
      <c r="B19" s="6" t="s">
        <v>11</v>
      </c>
      <c r="D19" t="s">
        <v>20</v>
      </c>
      <c r="E19" s="7">
        <v>4561.4090984811601</v>
      </c>
      <c r="G19" s="6" t="s">
        <v>25</v>
      </c>
      <c r="I19" t="s">
        <v>20</v>
      </c>
      <c r="J19" s="7">
        <v>5440.1697889909001</v>
      </c>
      <c r="L19" s="6" t="s">
        <v>26</v>
      </c>
      <c r="N19" t="s">
        <v>20</v>
      </c>
      <c r="O19" s="9">
        <v>222068.53551617899</v>
      </c>
      <c r="Q19" s="6" t="s">
        <v>26</v>
      </c>
      <c r="S19" t="s">
        <v>20</v>
      </c>
      <c r="T19" s="7">
        <v>250374.37523229001</v>
      </c>
      <c r="V19" s="6" t="s">
        <v>27</v>
      </c>
      <c r="X19" t="s">
        <v>20</v>
      </c>
      <c r="Y19" s="7"/>
    </row>
    <row r="20" spans="2:25">
      <c r="B20" s="6" t="s">
        <v>12</v>
      </c>
      <c r="D20" t="s">
        <v>21</v>
      </c>
      <c r="E20" s="7">
        <v>67.5382047324414</v>
      </c>
      <c r="G20" s="6" t="s">
        <v>12</v>
      </c>
      <c r="I20" t="s">
        <v>21</v>
      </c>
      <c r="J20" s="7">
        <v>73.7575066619724</v>
      </c>
      <c r="L20" s="6" t="s">
        <v>28</v>
      </c>
      <c r="N20" t="s">
        <v>21</v>
      </c>
      <c r="O20" s="9">
        <v>471.24148322933002</v>
      </c>
      <c r="Q20" s="6" t="s">
        <v>12</v>
      </c>
      <c r="S20" t="s">
        <v>21</v>
      </c>
      <c r="T20" s="7">
        <v>500.37423518032</v>
      </c>
      <c r="V20" s="6" t="s">
        <v>29</v>
      </c>
      <c r="X20" t="s">
        <v>21</v>
      </c>
      <c r="Y20" s="7"/>
    </row>
    <row r="21" spans="2:25">
      <c r="B21" s="6" t="s">
        <v>59</v>
      </c>
      <c r="D21" t="s">
        <v>22</v>
      </c>
      <c r="E21" s="7">
        <v>31.378240883276199</v>
      </c>
      <c r="G21" s="6" t="s">
        <v>59</v>
      </c>
      <c r="I21" t="s">
        <v>22</v>
      </c>
      <c r="J21" s="7">
        <v>33.494326075121698</v>
      </c>
      <c r="L21" s="6" t="s">
        <v>59</v>
      </c>
      <c r="N21" t="s">
        <v>22</v>
      </c>
      <c r="O21" s="9">
        <v>226.05067837524399</v>
      </c>
      <c r="Q21" s="6" t="s">
        <v>59</v>
      </c>
      <c r="S21" t="s">
        <v>22</v>
      </c>
      <c r="T21" s="7">
        <v>244.727114253997</v>
      </c>
      <c r="V21" s="6" t="s">
        <v>59</v>
      </c>
      <c r="X21" t="s">
        <v>22</v>
      </c>
      <c r="Y21" s="7"/>
    </row>
    <row r="22" spans="2:25">
      <c r="B22" s="6" t="s">
        <v>14</v>
      </c>
      <c r="D22" t="s">
        <v>23</v>
      </c>
      <c r="E22" s="7">
        <v>0.20115329336122501</v>
      </c>
      <c r="G22" s="6" t="s">
        <v>14</v>
      </c>
      <c r="I22" t="s">
        <v>23</v>
      </c>
      <c r="J22" s="7">
        <v>0.20380845329241501</v>
      </c>
      <c r="L22" s="6" t="s">
        <v>14</v>
      </c>
      <c r="N22" t="s">
        <v>23</v>
      </c>
      <c r="O22" s="9">
        <v>0.85582288366816905</v>
      </c>
      <c r="Q22" s="6" t="s">
        <v>14</v>
      </c>
      <c r="S22" t="s">
        <v>23</v>
      </c>
      <c r="T22" s="7">
        <v>0.77520805382413305</v>
      </c>
      <c r="V22" s="6" t="s">
        <v>14</v>
      </c>
      <c r="X22" t="s">
        <v>23</v>
      </c>
      <c r="Y22" s="7"/>
    </row>
    <row r="23" spans="2:25">
      <c r="B23" s="6" t="s">
        <v>15</v>
      </c>
      <c r="D23" t="s">
        <v>24</v>
      </c>
      <c r="E23" s="7">
        <v>0.98022833069955395</v>
      </c>
      <c r="G23" s="6" t="s">
        <v>15</v>
      </c>
      <c r="I23" t="s">
        <v>24</v>
      </c>
      <c r="J23" s="7">
        <v>0.97641929594913501</v>
      </c>
      <c r="L23" s="6" t="s">
        <v>15</v>
      </c>
      <c r="N23" s="16" t="s">
        <v>24</v>
      </c>
      <c r="O23" s="17">
        <v>3.7432172500790499E-2</v>
      </c>
      <c r="Q23" s="6" t="s">
        <v>15</v>
      </c>
      <c r="S23" s="16" t="s">
        <v>24</v>
      </c>
      <c r="T23" s="17">
        <v>-8.5260988769203502E-2</v>
      </c>
      <c r="V23" s="6" t="s">
        <v>15</v>
      </c>
      <c r="X23" t="s">
        <v>24</v>
      </c>
      <c r="Y23" s="7"/>
    </row>
    <row r="24" spans="2:25">
      <c r="B24" s="6" t="s">
        <v>16</v>
      </c>
      <c r="D24" t="s">
        <v>38</v>
      </c>
      <c r="E24" s="8">
        <v>3.5</v>
      </c>
      <c r="G24" s="6" t="s">
        <v>16</v>
      </c>
      <c r="I24" t="s">
        <v>38</v>
      </c>
      <c r="J24" s="7">
        <v>2.9</v>
      </c>
      <c r="L24" s="6" t="s">
        <v>16</v>
      </c>
      <c r="N24" t="s">
        <v>38</v>
      </c>
      <c r="O24" s="9">
        <v>2</v>
      </c>
      <c r="Q24" s="6" t="s">
        <v>16</v>
      </c>
      <c r="S24" t="s">
        <v>38</v>
      </c>
      <c r="T24" s="7">
        <v>2.2000000000000002</v>
      </c>
      <c r="V24" s="6" t="s">
        <v>16</v>
      </c>
      <c r="X24" s="16" t="s">
        <v>38</v>
      </c>
      <c r="Y24" s="17"/>
    </row>
    <row r="26" spans="2:25">
      <c r="B26" t="s">
        <v>30</v>
      </c>
      <c r="D26" t="s">
        <v>19</v>
      </c>
      <c r="G26" t="s">
        <v>40</v>
      </c>
      <c r="I26" t="s">
        <v>19</v>
      </c>
      <c r="L26" t="s">
        <v>66</v>
      </c>
      <c r="N26" t="s">
        <v>19</v>
      </c>
    </row>
    <row r="27" spans="2:25">
      <c r="B27" s="6" t="s">
        <v>11</v>
      </c>
      <c r="D27" t="s">
        <v>20</v>
      </c>
      <c r="E27" s="7">
        <v>5151.44247417527</v>
      </c>
      <c r="G27" s="6" t="s">
        <v>25</v>
      </c>
      <c r="I27" t="s">
        <v>20</v>
      </c>
      <c r="J27" s="7">
        <v>5434.5106131183102</v>
      </c>
      <c r="L27" s="6" t="s">
        <v>26</v>
      </c>
      <c r="N27" t="s">
        <v>20</v>
      </c>
      <c r="O27" s="9">
        <v>197521.568445524</v>
      </c>
    </row>
    <row r="28" spans="2:25">
      <c r="B28" s="6" t="s">
        <v>12</v>
      </c>
      <c r="D28" t="s">
        <v>21</v>
      </c>
      <c r="E28" s="7">
        <v>71.773549962192007</v>
      </c>
      <c r="G28" s="6" t="s">
        <v>12</v>
      </c>
      <c r="I28" t="s">
        <v>21</v>
      </c>
      <c r="J28" s="7">
        <v>73.719133290607203</v>
      </c>
      <c r="L28" s="6" t="s">
        <v>28</v>
      </c>
      <c r="N28" t="s">
        <v>21</v>
      </c>
      <c r="O28" s="9">
        <v>444.43398660039901</v>
      </c>
    </row>
    <row r="29" spans="2:25">
      <c r="B29" s="6" t="s">
        <v>60</v>
      </c>
      <c r="D29" t="s">
        <v>22</v>
      </c>
      <c r="E29" s="7">
        <v>33.435957839053202</v>
      </c>
      <c r="G29" s="6" t="s">
        <v>60</v>
      </c>
      <c r="I29" t="s">
        <v>22</v>
      </c>
      <c r="J29" s="7">
        <v>33.669847922623099</v>
      </c>
      <c r="L29" s="6" t="s">
        <v>60</v>
      </c>
      <c r="N29" t="s">
        <v>22</v>
      </c>
      <c r="O29" s="9">
        <v>211.689742294311</v>
      </c>
    </row>
    <row r="30" spans="2:25">
      <c r="B30" s="6" t="s">
        <v>14</v>
      </c>
      <c r="D30" t="s">
        <v>23</v>
      </c>
      <c r="E30" s="7">
        <v>0.203455332890637</v>
      </c>
      <c r="G30" s="6" t="s">
        <v>14</v>
      </c>
      <c r="I30" t="s">
        <v>23</v>
      </c>
      <c r="J30" s="7">
        <v>0.20195957561883501</v>
      </c>
      <c r="L30" s="6" t="s">
        <v>14</v>
      </c>
      <c r="N30" t="s">
        <v>23</v>
      </c>
      <c r="O30" s="9">
        <v>0.99409821634078999</v>
      </c>
    </row>
    <row r="31" spans="2:25">
      <c r="B31" s="6" t="s">
        <v>15</v>
      </c>
      <c r="D31" t="s">
        <v>24</v>
      </c>
      <c r="E31" s="7">
        <v>0.97767079978562299</v>
      </c>
      <c r="G31" s="6" t="s">
        <v>15</v>
      </c>
      <c r="I31" t="s">
        <v>24</v>
      </c>
      <c r="J31" s="7">
        <v>0.97644382594665402</v>
      </c>
      <c r="L31" s="6" t="s">
        <v>15</v>
      </c>
      <c r="N31" s="16" t="s">
        <v>24</v>
      </c>
      <c r="O31" s="17">
        <v>0.14383230122669599</v>
      </c>
    </row>
    <row r="32" spans="2:25">
      <c r="B32" s="6" t="s">
        <v>16</v>
      </c>
      <c r="D32" t="s">
        <v>38</v>
      </c>
      <c r="E32" s="8">
        <v>3.4</v>
      </c>
      <c r="G32" s="6" t="s">
        <v>16</v>
      </c>
      <c r="I32" t="s">
        <v>38</v>
      </c>
      <c r="J32" s="7">
        <v>3.1</v>
      </c>
      <c r="L32" s="6" t="s">
        <v>16</v>
      </c>
      <c r="N32" t="s">
        <v>38</v>
      </c>
      <c r="O32" s="9">
        <v>2</v>
      </c>
    </row>
    <row r="34" spans="2:15">
      <c r="B34" t="s">
        <v>30</v>
      </c>
      <c r="D34" t="s">
        <v>19</v>
      </c>
      <c r="G34" t="s">
        <v>49</v>
      </c>
      <c r="I34" t="s">
        <v>19</v>
      </c>
      <c r="L34" t="s">
        <v>67</v>
      </c>
      <c r="N34" t="s">
        <v>19</v>
      </c>
    </row>
    <row r="35" spans="2:15">
      <c r="B35" s="6" t="s">
        <v>11</v>
      </c>
      <c r="D35" t="s">
        <v>20</v>
      </c>
      <c r="E35" s="7">
        <v>5051.3508608101602</v>
      </c>
      <c r="G35" s="6" t="s">
        <v>25</v>
      </c>
      <c r="I35" t="s">
        <v>20</v>
      </c>
      <c r="J35" s="7">
        <v>5028.0327969233103</v>
      </c>
      <c r="L35" s="6" t="s">
        <v>26</v>
      </c>
      <c r="N35" t="s">
        <v>20</v>
      </c>
      <c r="O35" s="9">
        <v>176733.441396621</v>
      </c>
    </row>
    <row r="36" spans="2:15">
      <c r="B36" s="6" t="s">
        <v>12</v>
      </c>
      <c r="D36" t="s">
        <v>21</v>
      </c>
      <c r="E36" s="7">
        <v>71.0728560057225</v>
      </c>
      <c r="G36" s="6" t="s">
        <v>12</v>
      </c>
      <c r="I36" t="s">
        <v>21</v>
      </c>
      <c r="J36" s="7">
        <v>70.908622867203604</v>
      </c>
      <c r="L36" s="6" t="s">
        <v>28</v>
      </c>
      <c r="N36" t="s">
        <v>21</v>
      </c>
      <c r="O36" s="9">
        <v>420.39676663435603</v>
      </c>
    </row>
    <row r="37" spans="2:15">
      <c r="B37" s="6" t="s">
        <v>61</v>
      </c>
      <c r="D37" t="s">
        <v>22</v>
      </c>
      <c r="E37" s="7">
        <v>32.316536344024797</v>
      </c>
      <c r="G37" s="6" t="s">
        <v>61</v>
      </c>
      <c r="I37" t="s">
        <v>22</v>
      </c>
      <c r="J37" s="7">
        <v>31.930257438063599</v>
      </c>
      <c r="L37" s="6" t="s">
        <v>61</v>
      </c>
      <c r="N37" t="s">
        <v>22</v>
      </c>
      <c r="O37" s="9">
        <v>202.08229846954299</v>
      </c>
    </row>
    <row r="38" spans="2:15">
      <c r="B38" s="6" t="s">
        <v>14</v>
      </c>
      <c r="D38" t="s">
        <v>23</v>
      </c>
      <c r="E38" s="7">
        <v>0.192485479038948</v>
      </c>
      <c r="G38" s="6" t="s">
        <v>14</v>
      </c>
      <c r="I38" t="s">
        <v>23</v>
      </c>
      <c r="J38" s="7">
        <v>0.18938819332582499</v>
      </c>
      <c r="L38" s="6" t="s">
        <v>14</v>
      </c>
      <c r="N38" t="s">
        <v>23</v>
      </c>
      <c r="O38" s="9">
        <v>1.17469840524194</v>
      </c>
    </row>
    <row r="39" spans="2:15">
      <c r="B39" s="6" t="s">
        <v>15</v>
      </c>
      <c r="D39" t="s">
        <v>24</v>
      </c>
      <c r="E39" s="7">
        <v>0.97810465218440601</v>
      </c>
      <c r="G39" s="6" t="s">
        <v>15</v>
      </c>
      <c r="I39" t="s">
        <v>24</v>
      </c>
      <c r="J39" s="7">
        <v>0.97820572556720098</v>
      </c>
      <c r="L39" s="6" t="s">
        <v>15</v>
      </c>
      <c r="N39" s="16" t="s">
        <v>24</v>
      </c>
      <c r="O39" s="17">
        <v>0.233939538817687</v>
      </c>
    </row>
    <row r="40" spans="2:15">
      <c r="B40" s="6" t="s">
        <v>16</v>
      </c>
      <c r="D40" t="s">
        <v>38</v>
      </c>
      <c r="E40" s="8">
        <v>3.8</v>
      </c>
      <c r="G40" s="6" t="s">
        <v>16</v>
      </c>
      <c r="I40" t="s">
        <v>38</v>
      </c>
      <c r="J40" s="7">
        <v>2.8</v>
      </c>
      <c r="L40" s="6" t="s">
        <v>16</v>
      </c>
      <c r="N40" t="s">
        <v>38</v>
      </c>
      <c r="O40" s="9">
        <v>2.2000000000000002</v>
      </c>
    </row>
    <row r="42" spans="2:15">
      <c r="G42" t="s">
        <v>63</v>
      </c>
      <c r="I42" t="s">
        <v>19</v>
      </c>
    </row>
    <row r="43" spans="2:15">
      <c r="G43" s="6" t="s">
        <v>25</v>
      </c>
      <c r="I43" t="s">
        <v>20</v>
      </c>
      <c r="J43" s="7">
        <v>5375.0728846893198</v>
      </c>
      <c r="L43" s="6"/>
    </row>
    <row r="44" spans="2:15">
      <c r="G44" s="6" t="s">
        <v>12</v>
      </c>
      <c r="I44" t="s">
        <v>21</v>
      </c>
      <c r="J44" s="7">
        <v>73.314888560846398</v>
      </c>
      <c r="L44" s="6"/>
    </row>
    <row r="45" spans="2:15">
      <c r="G45" s="6" t="s">
        <v>62</v>
      </c>
      <c r="I45" t="s">
        <v>22</v>
      </c>
      <c r="J45" s="7">
        <v>33.085286134846498</v>
      </c>
      <c r="L45" s="6"/>
    </row>
    <row r="46" spans="2:15">
      <c r="G46" s="6" t="s">
        <v>14</v>
      </c>
      <c r="I46" t="s">
        <v>23</v>
      </c>
      <c r="J46" s="7">
        <v>0.22196637286089399</v>
      </c>
      <c r="L46" s="6"/>
    </row>
    <row r="47" spans="2:15">
      <c r="G47" s="6" t="s">
        <v>15</v>
      </c>
      <c r="I47" t="s">
        <v>24</v>
      </c>
      <c r="J47" s="7">
        <v>0.97670146192823204</v>
      </c>
      <c r="L47" s="6"/>
    </row>
    <row r="48" spans="2:15">
      <c r="G48" s="6" t="s">
        <v>16</v>
      </c>
      <c r="I48" t="s">
        <v>38</v>
      </c>
      <c r="J48" s="7">
        <v>2.9</v>
      </c>
      <c r="L48" s="6"/>
    </row>
  </sheetData>
  <phoneticPr fontId="6" type="noConversion"/>
  <pageMargins left="0.7" right="0.7" top="0.75" bottom="0.75" header="0.3" footer="0.3"/>
  <drawing r:id="rId1"/>
  <tableParts count="4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Gradient Boosting</vt:lpstr>
      <vt:lpstr>Num of Trees</vt:lpstr>
      <vt:lpstr>Learning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snegan</dc:creator>
  <cp:lastModifiedBy>SNEGANRAO RAMAN</cp:lastModifiedBy>
  <dcterms:created xsi:type="dcterms:W3CDTF">2015-06-05T18:17:20Z</dcterms:created>
  <dcterms:modified xsi:type="dcterms:W3CDTF">2024-05-29T08:56:51Z</dcterms:modified>
</cp:coreProperties>
</file>