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 activeTab="1"/>
  </bookViews>
  <sheets>
    <sheet name="МГК" sheetId="2" r:id="rId1"/>
    <sheet name="Пример 20.1" sheetId="3" r:id="rId2"/>
  </sheets>
  <calcPr calcId="114210"/>
  <fileRecoveryPr repairLoad="1"/>
</workbook>
</file>

<file path=xl/calcChain.xml><?xml version="1.0" encoding="utf-8"?>
<calcChain xmlns="http://schemas.openxmlformats.org/spreadsheetml/2006/main">
  <c r="R62" i="3"/>
  <c r="Q62"/>
  <c r="R61"/>
  <c r="Q61"/>
  <c r="P62"/>
  <c r="P61"/>
  <c r="I82" l="1" a="1"/>
  <c r="K82" s="1"/>
  <c r="K78" a="1"/>
  <c r="M78" s="1"/>
  <c r="M71" a="1"/>
  <c r="O71" s="1"/>
  <c r="J75" a="1"/>
  <c r="J76" s="1"/>
  <c r="K76"/>
  <c r="I71" a="1"/>
  <c r="I72" s="1"/>
  <c r="K33" a="1"/>
  <c r="M33" s="1"/>
  <c r="P27" a="1"/>
  <c r="R27" s="1"/>
  <c r="S19"/>
  <c r="T19" s="1"/>
  <c r="S17"/>
  <c r="T17" s="1"/>
  <c r="Q18"/>
  <c r="Q19"/>
  <c r="Q17"/>
  <c r="P18"/>
  <c r="P19"/>
  <c r="P17"/>
  <c r="O18"/>
  <c r="S18" s="1"/>
  <c r="T18" s="1"/>
  <c r="O19"/>
  <c r="O17"/>
  <c r="B12" a="1"/>
  <c r="D12" s="1"/>
  <c r="E19" i="2"/>
  <c r="G19"/>
  <c r="F19"/>
  <c r="F20"/>
  <c r="F21"/>
  <c r="F22"/>
  <c r="F23"/>
  <c r="F24"/>
  <c r="F25"/>
  <c r="F26"/>
  <c r="F27"/>
  <c r="F28"/>
  <c r="F29"/>
  <c r="F30"/>
  <c r="D19"/>
  <c r="D20"/>
  <c r="D21"/>
  <c r="D22"/>
  <c r="D23"/>
  <c r="D24"/>
  <c r="D25"/>
  <c r="D26"/>
  <c r="D27"/>
  <c r="D28"/>
  <c r="D29"/>
  <c r="D30"/>
  <c r="N13"/>
  <c r="R9"/>
  <c r="N14"/>
  <c r="N15"/>
  <c r="N16"/>
  <c r="N17"/>
  <c r="N18"/>
  <c r="O18"/>
  <c r="O17"/>
  <c r="O16"/>
  <c r="O15"/>
  <c r="O14"/>
  <c r="O13"/>
  <c r="P84" i="3" l="1"/>
  <c r="P83"/>
  <c r="L83"/>
  <c r="P82"/>
  <c r="M84"/>
  <c r="I84"/>
  <c r="M83"/>
  <c r="I83"/>
  <c r="M82"/>
  <c r="I82"/>
  <c r="N84"/>
  <c r="J84"/>
  <c r="N83"/>
  <c r="J83"/>
  <c r="N82"/>
  <c r="J82"/>
  <c r="L84"/>
  <c r="L82"/>
  <c r="O84"/>
  <c r="K84"/>
  <c r="O83"/>
  <c r="K83"/>
  <c r="O82"/>
  <c r="R79"/>
  <c r="N79"/>
  <c r="R78"/>
  <c r="N78"/>
  <c r="O79"/>
  <c r="O78"/>
  <c r="K78"/>
  <c r="P79"/>
  <c r="L79"/>
  <c r="P78"/>
  <c r="L78"/>
  <c r="K79"/>
  <c r="Q79"/>
  <c r="M79"/>
  <c r="Q78"/>
  <c r="Q72"/>
  <c r="M72"/>
  <c r="Q71"/>
  <c r="M71"/>
  <c r="R72"/>
  <c r="N72"/>
  <c r="R71"/>
  <c r="N71"/>
  <c r="T72"/>
  <c r="P72"/>
  <c r="T71"/>
  <c r="P71"/>
  <c r="S72"/>
  <c r="O72"/>
  <c r="S71"/>
  <c r="J75"/>
  <c r="K75"/>
  <c r="I71"/>
  <c r="J71"/>
  <c r="J72"/>
  <c r="P28"/>
  <c r="Q29"/>
  <c r="R35"/>
  <c r="N35"/>
  <c r="R34"/>
  <c r="N34"/>
  <c r="R33"/>
  <c r="N33"/>
  <c r="O35"/>
  <c r="K35"/>
  <c r="O34"/>
  <c r="K34"/>
  <c r="K33"/>
  <c r="P35"/>
  <c r="L35"/>
  <c r="P34"/>
  <c r="L34"/>
  <c r="P33"/>
  <c r="L33"/>
  <c r="O33"/>
  <c r="Q35"/>
  <c r="M35"/>
  <c r="Q34"/>
  <c r="M34"/>
  <c r="Q33"/>
  <c r="R29"/>
  <c r="Q28"/>
  <c r="P27"/>
  <c r="R28"/>
  <c r="Q27"/>
  <c r="P29"/>
  <c r="I14"/>
  <c r="E14"/>
  <c r="I13"/>
  <c r="E13"/>
  <c r="I12"/>
  <c r="E12"/>
  <c r="B14"/>
  <c r="B13"/>
  <c r="B12"/>
  <c r="G14"/>
  <c r="C14"/>
  <c r="G13"/>
  <c r="C13"/>
  <c r="G12"/>
  <c r="C12"/>
  <c r="F14"/>
  <c r="F13"/>
  <c r="F12"/>
  <c r="H14"/>
  <c r="D14"/>
  <c r="H13"/>
  <c r="D13"/>
  <c r="H12"/>
  <c r="P14" i="2"/>
  <c r="P13"/>
  <c r="O20"/>
  <c r="P18"/>
  <c r="P15"/>
  <c r="P17"/>
  <c r="N20"/>
  <c r="P16"/>
</calcChain>
</file>

<file path=xl/sharedStrings.xml><?xml version="1.0" encoding="utf-8"?>
<sst xmlns="http://schemas.openxmlformats.org/spreadsheetml/2006/main" count="125" uniqueCount="77">
  <si>
    <t>Фактор.нагрузки (Без вращ.) (Таблица.sta в Рабочая книга1)_x000D_
Выделение: Главные компоненты_x000D_
(Отмечены нагрузки &gt;,700000)</t>
  </si>
  <si>
    <t>Фактор1</t>
  </si>
  <si>
    <t>Фактор2</t>
  </si>
  <si>
    <t>Общности (Таблица.sta в Рабочая книга1)_x000D_
Выделение: Главные компоненты_x000D_
Вращение: Без вращ.</t>
  </si>
  <si>
    <t>Из 1 фактора1</t>
  </si>
  <si>
    <t>Из 2 факторов</t>
  </si>
  <si>
    <t xml:space="preserve">Квадраты фактор.нагрузоки (Без вращ.)
Выделение: Главные компоненты_x000D_
</t>
  </si>
  <si>
    <t>Σ</t>
  </si>
  <si>
    <t>Числ_Насел</t>
  </si>
  <si>
    <t>Кол_чел_на_1врача</t>
  </si>
  <si>
    <t>Расх_на_здрав</t>
  </si>
  <si>
    <t>Ур_детск_смерт</t>
  </si>
  <si>
    <t>ВВП_на_душу_насел</t>
  </si>
  <si>
    <t>Смертность</t>
  </si>
  <si>
    <t>Переменные</t>
  </si>
  <si>
    <t>Сумма факторов</t>
  </si>
  <si>
    <t>Собств. Знач.</t>
  </si>
  <si>
    <t>Кумулятивн. %</t>
  </si>
  <si>
    <t>Кумулятивн. Собств. Знач.</t>
  </si>
  <si>
    <t xml:space="preserve"> % общей дисперс. </t>
  </si>
  <si>
    <t>Собст.значения (Таблица.sta в Рабочая книга1)_x000D_
Выделение: Главные компоненты</t>
  </si>
  <si>
    <t>Значен.</t>
  </si>
  <si>
    <t>X1=-0,53377*F1+0,762876*F2</t>
  </si>
  <si>
    <t>X2=0,850247*F1+0,418680*F2</t>
  </si>
  <si>
    <t>X3=-0,847750*F1-0,041021*F2</t>
  </si>
  <si>
    <t>X4=0,871452*F1+0,321421*F2</t>
  </si>
  <si>
    <t>X5=-0,803570*F1+0,378952*F2</t>
  </si>
  <si>
    <t>X6=-0,844457*F1-0,048387*F2</t>
  </si>
  <si>
    <t>Россия</t>
  </si>
  <si>
    <t>Азербайджан</t>
  </si>
  <si>
    <t>Армения</t>
  </si>
  <si>
    <t>Белоруссия</t>
  </si>
  <si>
    <t>Грузия</t>
  </si>
  <si>
    <t>Казахстан</t>
  </si>
  <si>
    <t>Киргизия</t>
  </si>
  <si>
    <t>Молдавия</t>
  </si>
  <si>
    <t>Таджикистан</t>
  </si>
  <si>
    <t>Туркмения</t>
  </si>
  <si>
    <t>Узбекистан</t>
  </si>
  <si>
    <t>Украина</t>
  </si>
  <si>
    <t>Значения факторов (Таблица.sta в Рабочая книга1)_x000D_
Вращение: Без вращ._x000D_
Выделение: Главные компоненты</t>
  </si>
  <si>
    <t>Набл.</t>
  </si>
  <si>
    <t>Стандартизированные наблюдения</t>
  </si>
  <si>
    <t>Коэффициенты факторов (Таблица.sta в Рабочая книга1)_x000D_
Вращение: Без вращ._x000D_
Выделение: Главные компоненты</t>
  </si>
  <si>
    <t>A=</t>
  </si>
  <si>
    <t xml:space="preserve">                             информационной системы</t>
  </si>
  <si>
    <t>F=</t>
  </si>
  <si>
    <t>Матрица компонентных (факторных) нагрузок в примере 20.1. Компонентный анализ</t>
  </si>
  <si>
    <r>
      <t xml:space="preserve">Матрица значений вычисленных компонент (факторов)  </t>
    </r>
    <r>
      <rPr>
        <i/>
        <sz val="14"/>
        <color theme="1"/>
        <rFont val="Times New Roman"/>
        <family val="1"/>
        <charset val="204"/>
      </rPr>
      <t>F=A</t>
    </r>
    <r>
      <rPr>
        <i/>
        <vertAlign val="superscript"/>
        <sz val="14"/>
        <color theme="1"/>
        <rFont val="Times New Roman"/>
        <family val="1"/>
        <charset val="204"/>
      </rPr>
      <t xml:space="preserve">-1 </t>
    </r>
    <r>
      <rPr>
        <i/>
        <sz val="14"/>
        <color theme="1"/>
        <rFont val="Times New Roman"/>
        <family val="1"/>
        <charset val="204"/>
      </rPr>
      <t>∙Z.</t>
    </r>
  </si>
  <si>
    <t>Z=</t>
  </si>
  <si>
    <r>
      <t>Z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</si>
  <si>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t xml:space="preserve">                   К=2,035+0,820+0,144=2,999=3.</t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</si>
  <si>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=</t>
    </r>
  </si>
  <si>
    <r>
      <t>A*A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=</t>
    </r>
  </si>
  <si>
    <t xml:space="preserve"> </t>
  </si>
  <si>
    <t>Все что зеленым в пакете статистика посчитано!!!</t>
  </si>
  <si>
    <r>
      <t>(A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</si>
  <si>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r>
      <t xml:space="preserve">Построим матрицу значений вычисленных компонент </t>
    </r>
    <r>
      <rPr>
        <i/>
        <sz val="14"/>
        <color theme="1"/>
        <rFont val="Times New Roman"/>
        <family val="1"/>
        <charset val="204"/>
      </rPr>
      <t>F=A</t>
    </r>
    <r>
      <rPr>
        <i/>
        <vertAlign val="superscript"/>
        <sz val="14"/>
        <color theme="1"/>
        <rFont val="Times New Roman"/>
        <family val="1"/>
        <charset val="204"/>
      </rPr>
      <t xml:space="preserve">-1 </t>
    </r>
    <r>
      <rPr>
        <i/>
        <sz val="14"/>
        <color theme="1"/>
        <rFont val="Times New Roman"/>
        <family val="1"/>
        <charset val="204"/>
      </rPr>
      <t>∙Z.</t>
    </r>
  </si>
  <si>
    <t>Коэффициенты факторов (Таблица данных2)_x000D_
Вращение: Без вращ._x000D_
Выделение: Главные компоненты</t>
  </si>
  <si>
    <r>
      <t>F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</si>
  <si>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t>Все, что желтым выделено-взято из примера!</t>
  </si>
  <si>
    <t>R=</t>
  </si>
  <si>
    <r>
      <t>F=(A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∙A)</t>
    </r>
    <r>
      <rPr>
        <i/>
        <vertAlign val="superscript"/>
        <sz val="14"/>
        <color theme="1"/>
        <rFont val="Times New Roman"/>
        <family val="1"/>
        <charset val="204"/>
      </rPr>
      <t xml:space="preserve">-1 </t>
    </r>
    <r>
      <rPr>
        <i/>
        <sz val="14"/>
        <color theme="1"/>
        <rFont val="Times New Roman"/>
        <family val="1"/>
        <charset val="204"/>
      </rPr>
      <t>(A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∙Z).</t>
    </r>
  </si>
  <si>
    <t>Случай выделения 2-х факторов(компонент)</t>
  </si>
  <si>
    <t>Случай выделения 3-х факторов(компонент)</t>
  </si>
  <si>
    <t>Z=A*F</t>
  </si>
  <si>
    <r>
      <t>Если в пакете статистика, то F=(A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*Z !!!</t>
    </r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</si>
  <si>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</si>
  <si>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∙A=</t>
    </r>
  </si>
  <si>
    <r>
      <t>(A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∙A)</t>
    </r>
    <r>
      <rPr>
        <i/>
        <vertAlign val="superscript"/>
        <sz val="14"/>
        <color theme="1"/>
        <rFont val="Times New Roman"/>
        <family val="1"/>
        <charset val="204"/>
      </rPr>
      <t>-1</t>
    </r>
    <r>
      <rPr>
        <i/>
        <sz val="14"/>
        <color theme="1"/>
        <rFont val="Times New Roman"/>
        <family val="1"/>
        <charset val="204"/>
      </rPr>
      <t>=</t>
    </r>
  </si>
  <si>
    <r>
      <t>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∙Z=</t>
    </r>
  </si>
  <si>
    <r>
      <t>F=(A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∙A)</t>
    </r>
    <r>
      <rPr>
        <i/>
        <vertAlign val="superscript"/>
        <sz val="14"/>
        <color theme="1"/>
        <rFont val="Times New Roman"/>
        <family val="1"/>
        <charset val="204"/>
      </rPr>
      <t xml:space="preserve">-1 </t>
    </r>
    <r>
      <rPr>
        <i/>
        <sz val="14"/>
        <color theme="1"/>
        <rFont val="Times New Roman"/>
        <family val="1"/>
        <charset val="204"/>
      </rPr>
      <t>(A</t>
    </r>
    <r>
      <rPr>
        <i/>
        <vertAlign val="superscript"/>
        <sz val="14"/>
        <color theme="1"/>
        <rFont val="Times New Roman"/>
        <family val="1"/>
        <charset val="204"/>
      </rPr>
      <t xml:space="preserve">T </t>
    </r>
    <r>
      <rPr>
        <i/>
        <sz val="14"/>
        <color theme="1"/>
        <rFont val="Times New Roman"/>
        <family val="1"/>
        <charset val="204"/>
      </rPr>
      <t>∙Z)=</t>
    </r>
  </si>
  <si>
    <t>Z=A*F=</t>
  </si>
  <si>
    <t>F2=0,756662*X1+0,415270*X2-0,040687*X3+0,318802*X4+0,375865*X5-0,047992*X6</t>
  </si>
  <si>
    <t>F1=-0,138832*X1+0,221143*X2-0,22049*X3+0,226659*X4-0,209003*X5-0,219637*X6</t>
  </si>
  <si>
    <t>Не совпадает с исходной Z, т.к. выделены 2 фактора из 3-х и они объясняют  95% вклада в общую изменчивость!</t>
  </si>
  <si>
    <t>Среднее значение факторов равно 0, а среднеквадратичное отклонение =1, т.е. факторы стандартизированы!!!!</t>
  </si>
</sst>
</file>

<file path=xl/styles.xml><?xml version="1.0" encoding="utf-8"?>
<styleSheet xmlns="http://schemas.openxmlformats.org/spreadsheetml/2006/main">
  <numFmts count="6">
    <numFmt numFmtId="164" formatCode="0.000000"/>
    <numFmt numFmtId="165" formatCode="0.0000000"/>
    <numFmt numFmtId="166" formatCode="0.00000000"/>
    <numFmt numFmtId="167" formatCode="0.000000000"/>
    <numFmt numFmtId="168" formatCode="0.000"/>
    <numFmt numFmtId="169" formatCode="0.00000"/>
  </numFmts>
  <fonts count="18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perscript"/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charset val="204"/>
    </font>
    <font>
      <sz val="11"/>
      <color indexed="8"/>
      <name val="Calibri"/>
      <charset val="204"/>
    </font>
    <font>
      <vertAlign val="super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0"/>
      <color indexed="8"/>
      <name val="Arial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2" fillId="0" borderId="0"/>
    <xf numFmtId="0" fontId="16" fillId="0" borderId="0"/>
  </cellStyleXfs>
  <cellXfs count="75">
    <xf numFmtId="0" fontId="0" fillId="0" borderId="0" xfId="0"/>
    <xf numFmtId="164" fontId="0" fillId="0" borderId="0" xfId="0" applyNumberFormat="1"/>
    <xf numFmtId="164" fontId="3" fillId="0" borderId="0" xfId="1" applyNumberFormat="1" applyFont="1" applyFill="1" applyBorder="1" applyAlignment="1" applyProtection="1">
      <alignment horizontal="right" vertical="center"/>
    </xf>
    <xf numFmtId="164" fontId="4" fillId="0" borderId="0" xfId="1" applyNumberFormat="1" applyFont="1" applyFill="1" applyBorder="1" applyAlignment="1" applyProtection="1">
      <alignment horizontal="right" vertical="center"/>
    </xf>
    <xf numFmtId="0" fontId="0" fillId="0" borderId="1" xfId="0" applyBorder="1"/>
    <xf numFmtId="164" fontId="3" fillId="0" borderId="1" xfId="1" applyNumberFormat="1" applyFont="1" applyFill="1" applyBorder="1" applyAlignment="1" applyProtection="1">
      <alignment horizontal="right" vertical="center"/>
    </xf>
    <xf numFmtId="164" fontId="4" fillId="0" borderId="1" xfId="1" applyNumberFormat="1" applyFont="1" applyFill="1" applyBorder="1" applyAlignment="1" applyProtection="1">
      <alignment horizontal="right" vertical="center"/>
    </xf>
    <xf numFmtId="0" fontId="0" fillId="0" borderId="2" xfId="0" applyBorder="1"/>
    <xf numFmtId="0" fontId="3" fillId="0" borderId="1" xfId="2" applyFont="1" applyFill="1" applyBorder="1" applyAlignment="1" applyProtection="1">
      <alignment horizontal="left" vertical="top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5" fillId="0" borderId="1" xfId="0" applyFont="1" applyBorder="1"/>
    <xf numFmtId="164" fontId="3" fillId="0" borderId="0" xfId="3" applyNumberFormat="1" applyFont="1" applyFill="1" applyBorder="1" applyAlignment="1" applyProtection="1">
      <alignment horizontal="right" vertical="center"/>
    </xf>
    <xf numFmtId="164" fontId="3" fillId="0" borderId="1" xfId="3" applyNumberFormat="1" applyFont="1" applyFill="1" applyBorder="1" applyAlignment="1" applyProtection="1">
      <alignment horizontal="right" vertical="center"/>
    </xf>
    <xf numFmtId="169" fontId="3" fillId="0" borderId="1" xfId="3" applyNumberFormat="1" applyFont="1" applyFill="1" applyBorder="1" applyAlignment="1" applyProtection="1">
      <alignment horizontal="right" vertical="center"/>
    </xf>
    <xf numFmtId="0" fontId="3" fillId="0" borderId="1" xfId="3" applyFont="1" applyFill="1" applyBorder="1" applyAlignment="1" applyProtection="1">
      <alignment horizontal="left" vertical="top"/>
    </xf>
    <xf numFmtId="0" fontId="3" fillId="0" borderId="1" xfId="3" applyFont="1" applyFill="1" applyBorder="1" applyAlignment="1" applyProtection="1">
      <alignment horizontal="left" vertical="center"/>
    </xf>
    <xf numFmtId="0" fontId="3" fillId="0" borderId="1" xfId="3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3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3" applyFont="1" applyFill="1" applyBorder="1" applyAlignment="1" applyProtection="1">
      <alignment horizontal="center" vertical="center" wrapText="1"/>
    </xf>
    <xf numFmtId="164" fontId="3" fillId="2" borderId="1" xfId="3" applyNumberFormat="1" applyFont="1" applyFill="1" applyBorder="1" applyAlignment="1" applyProtection="1">
      <alignment horizontal="right" vertical="center"/>
    </xf>
    <xf numFmtId="0" fontId="0" fillId="2" borderId="1" xfId="0" applyFill="1" applyBorder="1"/>
    <xf numFmtId="164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164" fontId="3" fillId="3" borderId="1" xfId="1" applyNumberFormat="1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164" fontId="3" fillId="4" borderId="1" xfId="1" applyNumberFormat="1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horizontal="center" vertical="center" wrapText="1"/>
    </xf>
    <xf numFmtId="166" fontId="3" fillId="0" borderId="1" xfId="3" applyNumberFormat="1" applyFont="1" applyFill="1" applyBorder="1" applyAlignment="1" applyProtection="1">
      <alignment vertical="center"/>
    </xf>
    <xf numFmtId="0" fontId="6" fillId="5" borderId="0" xfId="0" applyFont="1" applyFill="1"/>
    <xf numFmtId="0" fontId="6" fillId="5" borderId="0" xfId="0" applyFont="1" applyFill="1" applyBorder="1"/>
    <xf numFmtId="0" fontId="3" fillId="6" borderId="0" xfId="3" applyFont="1" applyFill="1" applyBorder="1" applyAlignment="1" applyProtection="1">
      <alignment horizontal="left" vertical="top"/>
    </xf>
    <xf numFmtId="0" fontId="0" fillId="6" borderId="0" xfId="0" applyFill="1"/>
    <xf numFmtId="0" fontId="0" fillId="5" borderId="0" xfId="0" applyFill="1"/>
    <xf numFmtId="164" fontId="3" fillId="6" borderId="0" xfId="3" applyNumberFormat="1" applyFont="1" applyFill="1" applyBorder="1" applyAlignment="1" applyProtection="1">
      <alignment horizontal="right" vertical="center"/>
    </xf>
    <xf numFmtId="0" fontId="0" fillId="5" borderId="1" xfId="0" applyFill="1" applyBorder="1"/>
    <xf numFmtId="0" fontId="0" fillId="2" borderId="0" xfId="0" applyFill="1"/>
    <xf numFmtId="167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/>
    <xf numFmtId="0" fontId="7" fillId="0" borderId="0" xfId="0" applyFont="1"/>
    <xf numFmtId="0" fontId="12" fillId="6" borderId="0" xfId="4" applyFont="1" applyFill="1" applyBorder="1" applyAlignment="1" applyProtection="1"/>
    <xf numFmtId="0" fontId="14" fillId="0" borderId="0" xfId="0" applyFont="1"/>
    <xf numFmtId="0" fontId="0" fillId="3" borderId="0" xfId="0" applyFill="1"/>
    <xf numFmtId="164" fontId="3" fillId="3" borderId="0" xfId="5" applyNumberFormat="1" applyFont="1" applyFill="1" applyBorder="1" applyAlignment="1" applyProtection="1">
      <alignment horizontal="right" vertical="center"/>
    </xf>
    <xf numFmtId="169" fontId="3" fillId="3" borderId="0" xfId="5" applyNumberFormat="1" applyFont="1" applyFill="1" applyBorder="1" applyAlignment="1" applyProtection="1">
      <alignment horizontal="right" vertical="center"/>
    </xf>
    <xf numFmtId="0" fontId="10" fillId="0" borderId="0" xfId="0" applyFont="1"/>
    <xf numFmtId="0" fontId="3" fillId="0" borderId="0" xfId="5" applyFont="1" applyFill="1" applyBorder="1" applyAlignment="1" applyProtection="1">
      <alignment horizontal="left" vertical="top"/>
    </xf>
    <xf numFmtId="0" fontId="3" fillId="0" borderId="4" xfId="2" applyFont="1" applyFill="1" applyBorder="1" applyAlignment="1" applyProtection="1">
      <alignment horizontal="center" vertical="center"/>
    </xf>
    <xf numFmtId="0" fontId="3" fillId="0" borderId="5" xfId="2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2" applyFont="1" applyFill="1" applyBorder="1" applyAlignment="1" applyProtection="1">
      <alignment horizontal="center" vertical="top" wrapText="1"/>
    </xf>
    <xf numFmtId="0" fontId="3" fillId="0" borderId="5" xfId="2" applyFont="1" applyFill="1" applyBorder="1" applyAlignment="1" applyProtection="1">
      <alignment horizontal="center" vertical="top" wrapText="1"/>
    </xf>
    <xf numFmtId="164" fontId="4" fillId="3" borderId="0" xfId="5" applyNumberFormat="1" applyFont="1" applyFill="1" applyBorder="1" applyAlignment="1" applyProtection="1">
      <alignment horizontal="right" vertical="center"/>
    </xf>
    <xf numFmtId="169" fontId="15" fillId="3" borderId="0" xfId="6" applyNumberFormat="1" applyFont="1" applyFill="1" applyBorder="1" applyAlignment="1" applyProtection="1">
      <alignment horizontal="right" vertical="center"/>
    </xf>
    <xf numFmtId="2" fontId="3" fillId="3" borderId="0" xfId="7" applyNumberFormat="1" applyFont="1" applyFill="1" applyBorder="1" applyAlignment="1" applyProtection="1">
      <alignment horizontal="right" vertical="center"/>
    </xf>
    <xf numFmtId="164" fontId="3" fillId="0" borderId="0" xfId="7" applyNumberFormat="1" applyFont="1" applyFill="1" applyBorder="1" applyAlignment="1" applyProtection="1">
      <alignment horizontal="right" vertical="center"/>
    </xf>
    <xf numFmtId="164" fontId="4" fillId="2" borderId="0" xfId="7" applyNumberFormat="1" applyFont="1" applyFill="1" applyBorder="1" applyAlignment="1" applyProtection="1">
      <alignment horizontal="right" vertical="center"/>
    </xf>
    <xf numFmtId="164" fontId="3" fillId="2" borderId="0" xfId="7" applyNumberFormat="1" applyFont="1" applyFill="1" applyBorder="1" applyAlignment="1" applyProtection="1">
      <alignment horizontal="right" vertical="center"/>
    </xf>
    <xf numFmtId="169" fontId="3" fillId="0" borderId="0" xfId="7" applyNumberFormat="1" applyFont="1" applyFill="1" applyBorder="1" applyAlignment="1" applyProtection="1">
      <alignment horizontal="right" vertical="center"/>
    </xf>
    <xf numFmtId="169" fontId="3" fillId="3" borderId="0" xfId="7" applyNumberFormat="1" applyFont="1" applyFill="1" applyBorder="1" applyAlignment="1" applyProtection="1">
      <alignment horizontal="right" vertical="center"/>
    </xf>
    <xf numFmtId="0" fontId="8" fillId="0" borderId="0" xfId="0" applyFont="1"/>
    <xf numFmtId="0" fontId="0" fillId="0" borderId="0" xfId="0" applyFill="1"/>
    <xf numFmtId="164" fontId="3" fillId="3" borderId="0" xfId="7" applyNumberFormat="1" applyFont="1" applyFill="1" applyBorder="1" applyAlignment="1" applyProtection="1">
      <alignment horizontal="right" vertical="center"/>
    </xf>
    <xf numFmtId="164" fontId="4" fillId="3" borderId="0" xfId="7" applyNumberFormat="1" applyFont="1" applyFill="1" applyBorder="1" applyAlignment="1" applyProtection="1">
      <alignment horizontal="right" vertical="center"/>
    </xf>
    <xf numFmtId="0" fontId="17" fillId="0" borderId="0" xfId="8" applyFont="1" applyFill="1" applyBorder="1" applyAlignment="1" applyProtection="1"/>
    <xf numFmtId="169" fontId="0" fillId="0" borderId="0" xfId="0" applyNumberFormat="1"/>
  </cellXfs>
  <cellStyles count="9">
    <cellStyle name="Обычный" xfId="0" builtinId="0"/>
    <cellStyle name="Обычный_Лист1_1" xfId="1"/>
    <cellStyle name="Обычный_Лист2" xfId="2"/>
    <cellStyle name="Обычный_Лист3" xfId="4"/>
    <cellStyle name="Обычный_Лист3_1" xfId="5"/>
    <cellStyle name="Обычный_МГК" xfId="3"/>
    <cellStyle name="Обычный_Пример 20.1" xfId="6"/>
    <cellStyle name="Обычный_Пример 20.1_1" xfId="7"/>
    <cellStyle name="Обычный_Пример 20.1_2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D4D4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opLeftCell="A19" workbookViewId="0">
      <selection activeCell="A8" sqref="A8:B8"/>
    </sheetView>
  </sheetViews>
  <sheetFormatPr defaultRowHeight="15"/>
  <cols>
    <col min="1" max="1" width="16.7109375" customWidth="1"/>
    <col min="2" max="2" width="11.28515625" customWidth="1"/>
    <col min="4" max="4" width="11.85546875" customWidth="1"/>
    <col min="5" max="5" width="13" customWidth="1"/>
    <col min="6" max="6" width="11.5703125" customWidth="1"/>
    <col min="8" max="8" width="16.7109375" bestFit="1" customWidth="1"/>
    <col min="10" max="10" width="12.85546875" customWidth="1"/>
    <col min="11" max="11" width="9.140625" hidden="1" customWidth="1"/>
    <col min="12" max="12" width="14.42578125" customWidth="1"/>
    <col min="13" max="13" width="19.140625" customWidth="1"/>
    <col min="14" max="14" width="14.5703125" customWidth="1"/>
    <col min="15" max="15" width="15.7109375" customWidth="1"/>
    <col min="16" max="16" width="14.7109375" customWidth="1"/>
    <col min="17" max="17" width="14.140625" customWidth="1"/>
  </cols>
  <sheetData>
    <row r="1" spans="1:25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P1" s="8" t="s">
        <v>3</v>
      </c>
      <c r="Q1" s="4"/>
      <c r="R1" s="4"/>
      <c r="S1" s="4"/>
      <c r="T1" s="4"/>
      <c r="U1" s="4"/>
      <c r="V1" s="4"/>
      <c r="W1" s="4"/>
    </row>
    <row r="2" spans="1:25">
      <c r="A2" s="56" t="s">
        <v>14</v>
      </c>
      <c r="B2" s="57"/>
      <c r="C2" s="7" t="s">
        <v>1</v>
      </c>
      <c r="D2" s="7" t="s">
        <v>2</v>
      </c>
      <c r="E2" s="37" t="s">
        <v>43</v>
      </c>
      <c r="F2" s="38"/>
      <c r="G2" s="38"/>
      <c r="H2" s="38"/>
      <c r="I2" s="38"/>
      <c r="J2" s="38"/>
      <c r="K2" s="38"/>
      <c r="L2" s="38"/>
      <c r="M2" s="38"/>
      <c r="P2" s="56" t="s">
        <v>14</v>
      </c>
      <c r="Q2" s="57"/>
      <c r="R2" s="9" t="s">
        <v>4</v>
      </c>
      <c r="S2" s="10" t="s">
        <v>5</v>
      </c>
    </row>
    <row r="3" spans="1:25">
      <c r="A3" s="54" t="s">
        <v>8</v>
      </c>
      <c r="B3" s="55"/>
      <c r="C3" s="14">
        <v>-0.53377701234701325</v>
      </c>
      <c r="D3" s="6">
        <v>0.76287620847468995</v>
      </c>
      <c r="E3" s="35" t="s">
        <v>22</v>
      </c>
      <c r="F3" s="35"/>
      <c r="G3" s="35"/>
      <c r="H3" s="40">
        <v>-0.13883172599782501</v>
      </c>
      <c r="I3" s="40">
        <v>0.756661650024959</v>
      </c>
      <c r="J3" s="35" t="s">
        <v>74</v>
      </c>
      <c r="K3" s="35"/>
      <c r="L3" s="35"/>
      <c r="M3" s="39"/>
      <c r="N3" s="39"/>
      <c r="O3" s="39"/>
      <c r="P3" s="54" t="s">
        <v>8</v>
      </c>
      <c r="Q3" s="55"/>
      <c r="R3" s="32">
        <v>0.28491789891010355</v>
      </c>
      <c r="S3" s="29">
        <v>0.86689800836682263</v>
      </c>
    </row>
    <row r="4" spans="1:25">
      <c r="A4" s="54" t="s">
        <v>9</v>
      </c>
      <c r="B4" s="55"/>
      <c r="C4" s="6">
        <v>0.85024661389229195</v>
      </c>
      <c r="D4" s="5">
        <v>0.418680167279806</v>
      </c>
      <c r="E4" s="35" t="s">
        <v>23</v>
      </c>
      <c r="F4" s="35"/>
      <c r="G4" s="35"/>
      <c r="H4" s="40">
        <v>0.22114329055019999</v>
      </c>
      <c r="I4" s="40">
        <v>0.41526950596621398</v>
      </c>
      <c r="J4" s="35" t="s">
        <v>73</v>
      </c>
      <c r="K4" s="35"/>
      <c r="L4" s="35"/>
      <c r="M4" s="39"/>
      <c r="N4" s="39"/>
      <c r="O4" s="39"/>
      <c r="P4" s="54" t="s">
        <v>9</v>
      </c>
      <c r="Q4" s="55"/>
      <c r="R4" s="32">
        <v>0.72291930443530783</v>
      </c>
      <c r="S4" s="29">
        <v>0.89821238690875393</v>
      </c>
    </row>
    <row r="5" spans="1:25">
      <c r="A5" s="54" t="s">
        <v>10</v>
      </c>
      <c r="B5" s="55"/>
      <c r="C5" s="6">
        <v>-0.84775009511786903</v>
      </c>
      <c r="D5" s="5">
        <v>-4.1021220586049303E-2</v>
      </c>
      <c r="E5" s="35" t="s">
        <v>24</v>
      </c>
      <c r="F5" s="35"/>
      <c r="G5" s="36"/>
      <c r="H5" s="40">
        <v>-0.22049396320484446</v>
      </c>
      <c r="I5" s="40">
        <v>-4.0687052643492601E-2</v>
      </c>
      <c r="J5" s="14"/>
      <c r="K5" s="14"/>
      <c r="L5" s="14"/>
      <c r="P5" s="54" t="s">
        <v>10</v>
      </c>
      <c r="Q5" s="55"/>
      <c r="R5" s="32">
        <v>0.71868022377235674</v>
      </c>
      <c r="S5" s="29">
        <v>0.72036296431072611</v>
      </c>
    </row>
    <row r="6" spans="1:25">
      <c r="A6" s="54" t="s">
        <v>11</v>
      </c>
      <c r="B6" s="55"/>
      <c r="C6" s="6">
        <v>0.87145162711753399</v>
      </c>
      <c r="D6" s="5">
        <v>0.32142069532829798</v>
      </c>
      <c r="E6" s="35" t="s">
        <v>25</v>
      </c>
      <c r="F6" s="35"/>
      <c r="G6" s="35"/>
      <c r="H6" s="40">
        <v>0.22665856849917401</v>
      </c>
      <c r="I6" s="40">
        <v>0.31880233120069601</v>
      </c>
      <c r="J6" s="14"/>
      <c r="K6" s="14"/>
      <c r="L6" s="14"/>
      <c r="P6" s="54" t="s">
        <v>11</v>
      </c>
      <c r="Q6" s="55"/>
      <c r="R6" s="32">
        <v>0.75942793840579692</v>
      </c>
      <c r="S6" s="29">
        <v>0.86273920179112318</v>
      </c>
    </row>
    <row r="7" spans="1:25">
      <c r="A7" s="54" t="s">
        <v>12</v>
      </c>
      <c r="B7" s="55"/>
      <c r="C7" s="6">
        <v>-0.80356964959315302</v>
      </c>
      <c r="D7" s="5">
        <v>0.37895206053701103</v>
      </c>
      <c r="E7" s="35" t="s">
        <v>26</v>
      </c>
      <c r="F7" s="35"/>
      <c r="G7" s="35"/>
      <c r="H7" s="40">
        <v>-0.20900293349455501</v>
      </c>
      <c r="I7" s="40">
        <v>0.37586503317439002</v>
      </c>
      <c r="J7" s="14"/>
      <c r="K7" s="14"/>
      <c r="L7" s="14"/>
      <c r="P7" s="54" t="s">
        <v>12</v>
      </c>
      <c r="Q7" s="55"/>
      <c r="R7" s="32">
        <v>0.64572418174726287</v>
      </c>
      <c r="S7" s="29">
        <v>0.78932884593250918</v>
      </c>
    </row>
    <row r="8" spans="1:25">
      <c r="A8" s="54" t="s">
        <v>13</v>
      </c>
      <c r="B8" s="55"/>
      <c r="C8" s="6">
        <v>-0.84445683565220997</v>
      </c>
      <c r="D8" s="5">
        <v>-4.8386643346580598E-2</v>
      </c>
      <c r="E8" s="35" t="s">
        <v>27</v>
      </c>
      <c r="F8" s="35"/>
      <c r="G8" s="35"/>
      <c r="H8" s="40">
        <v>-0.21963740909104726</v>
      </c>
      <c r="I8" s="40">
        <v>-4.7992475039949301E-2</v>
      </c>
      <c r="J8" s="14"/>
      <c r="K8" s="14"/>
      <c r="L8" s="14"/>
      <c r="P8" s="54" t="s">
        <v>13</v>
      </c>
      <c r="Q8" s="55"/>
      <c r="R8" s="32">
        <v>0.71310734727974301</v>
      </c>
      <c r="S8" s="29">
        <v>0.71544861453409225</v>
      </c>
    </row>
    <row r="9" spans="1:25">
      <c r="J9" s="14"/>
      <c r="K9" s="14"/>
      <c r="L9" s="14"/>
      <c r="P9" s="56" t="s">
        <v>7</v>
      </c>
      <c r="Q9" s="57"/>
      <c r="R9" s="26">
        <f>SUM(R3:R8)</f>
        <v>3.8447768945505714</v>
      </c>
      <c r="S9" s="1"/>
    </row>
    <row r="10" spans="1:25">
      <c r="B10" s="17" t="s">
        <v>20</v>
      </c>
      <c r="C10" s="4"/>
      <c r="D10" s="4"/>
      <c r="E10" s="4"/>
      <c r="F10" s="4"/>
      <c r="G10" s="4"/>
      <c r="H10" s="4"/>
      <c r="J10" s="14"/>
      <c r="K10" s="14"/>
      <c r="L10" s="14"/>
    </row>
    <row r="11" spans="1:25" ht="56.25" customHeight="1">
      <c r="A11" s="20" t="s">
        <v>21</v>
      </c>
      <c r="B11" s="21" t="s">
        <v>16</v>
      </c>
      <c r="C11" s="21" t="s">
        <v>19</v>
      </c>
      <c r="D11" s="21" t="s">
        <v>18</v>
      </c>
      <c r="E11" s="21" t="s">
        <v>17</v>
      </c>
      <c r="N11" s="59" t="s">
        <v>6</v>
      </c>
      <c r="O11" s="60"/>
      <c r="P11" s="11"/>
      <c r="Q11" s="11"/>
      <c r="U11" s="11"/>
      <c r="V11" s="11"/>
      <c r="W11" s="11"/>
      <c r="X11" s="11"/>
      <c r="Y11" s="11"/>
    </row>
    <row r="12" spans="1:25">
      <c r="A12" s="22"/>
      <c r="B12" s="23"/>
      <c r="C12" s="23"/>
      <c r="D12" s="23"/>
      <c r="E12" s="23"/>
      <c r="L12" s="56" t="s">
        <v>14</v>
      </c>
      <c r="M12" s="57"/>
      <c r="N12" s="12" t="s">
        <v>1</v>
      </c>
      <c r="O12" s="12" t="s">
        <v>2</v>
      </c>
      <c r="P12" s="58" t="s">
        <v>15</v>
      </c>
      <c r="Q12" s="58"/>
    </row>
    <row r="13" spans="1:25">
      <c r="A13" s="19">
        <v>1</v>
      </c>
      <c r="B13" s="24">
        <v>3.8447768945505669</v>
      </c>
      <c r="C13" s="16">
        <v>64.079614909176115</v>
      </c>
      <c r="D13" s="15">
        <v>3.8447768945505669</v>
      </c>
      <c r="E13" s="16">
        <v>64.079614909176115</v>
      </c>
      <c r="L13" s="54" t="s">
        <v>8</v>
      </c>
      <c r="M13" s="55"/>
      <c r="N13" s="30">
        <f t="shared" ref="N13:O18" si="0">C3*C3</f>
        <v>0.28491789891010355</v>
      </c>
      <c r="O13" s="4">
        <f t="shared" si="0"/>
        <v>0.58198010945671863</v>
      </c>
      <c r="P13" s="27">
        <f t="shared" ref="P13:P18" si="1">N13+O13</f>
        <v>0.86689800836682218</v>
      </c>
    </row>
    <row r="14" spans="1:25">
      <c r="A14" s="19">
        <v>2</v>
      </c>
      <c r="B14" s="24">
        <v>1.0082131272934551</v>
      </c>
      <c r="C14" s="16">
        <v>16.803552121557587</v>
      </c>
      <c r="D14" s="15">
        <v>4.8529900218440218</v>
      </c>
      <c r="E14" s="16">
        <v>80.883167030733688</v>
      </c>
      <c r="L14" s="54" t="s">
        <v>9</v>
      </c>
      <c r="M14" s="55"/>
      <c r="N14" s="31">
        <f t="shared" si="0"/>
        <v>0.72291930443530816</v>
      </c>
      <c r="O14" s="4">
        <f t="shared" si="0"/>
        <v>0.17529308247344633</v>
      </c>
      <c r="P14" s="28">
        <f t="shared" si="1"/>
        <v>0.89821238690875449</v>
      </c>
    </row>
    <row r="15" spans="1:25" ht="17.25" customHeight="1">
      <c r="L15" s="54" t="s">
        <v>10</v>
      </c>
      <c r="M15" s="55"/>
      <c r="N15" s="31">
        <f t="shared" si="0"/>
        <v>0.71868022377235596</v>
      </c>
      <c r="O15" s="4">
        <f t="shared" si="0"/>
        <v>1.6827405383693151E-3</v>
      </c>
      <c r="P15" s="28">
        <f t="shared" si="1"/>
        <v>0.72036296431072533</v>
      </c>
    </row>
    <row r="16" spans="1:25">
      <c r="L16" s="54" t="s">
        <v>11</v>
      </c>
      <c r="M16" s="55"/>
      <c r="N16" s="31">
        <f t="shared" si="0"/>
        <v>0.75942793840579748</v>
      </c>
      <c r="O16" s="4">
        <f t="shared" si="0"/>
        <v>0.10331126338532655</v>
      </c>
      <c r="P16" s="28">
        <f t="shared" si="1"/>
        <v>0.86273920179112407</v>
      </c>
    </row>
    <row r="17" spans="1:17">
      <c r="A17" s="17" t="s">
        <v>40</v>
      </c>
      <c r="B17" s="4"/>
      <c r="C17" s="4"/>
      <c r="D17" s="4"/>
      <c r="E17" s="4"/>
      <c r="F17" s="4"/>
      <c r="G17" s="4"/>
      <c r="H17" s="4"/>
      <c r="L17" s="54" t="s">
        <v>12</v>
      </c>
      <c r="M17" s="55"/>
      <c r="N17" s="31">
        <f t="shared" si="0"/>
        <v>0.64572418174726276</v>
      </c>
      <c r="O17" s="4">
        <f t="shared" si="0"/>
        <v>0.14360466418524648</v>
      </c>
      <c r="P17" s="28">
        <f t="shared" si="1"/>
        <v>0.78932884593250918</v>
      </c>
    </row>
    <row r="18" spans="1:17">
      <c r="A18" s="7" t="s">
        <v>41</v>
      </c>
      <c r="B18" s="12" t="s">
        <v>1</v>
      </c>
      <c r="C18" s="12" t="s">
        <v>2</v>
      </c>
      <c r="D18" s="7"/>
      <c r="L18" s="54" t="s">
        <v>13</v>
      </c>
      <c r="M18" s="55"/>
      <c r="N18" s="31">
        <f t="shared" si="0"/>
        <v>0.71310734727974356</v>
      </c>
      <c r="O18" s="4">
        <f t="shared" si="0"/>
        <v>2.3412672543491925E-3</v>
      </c>
      <c r="P18" s="28">
        <f t="shared" si="1"/>
        <v>0.71544861453409281</v>
      </c>
    </row>
    <row r="19" spans="1:17">
      <c r="A19" s="18" t="s">
        <v>28</v>
      </c>
      <c r="B19" s="16">
        <v>-1.5465456733980756</v>
      </c>
      <c r="C19" s="16">
        <v>2.4279674307907868</v>
      </c>
      <c r="D19" s="41">
        <f>$C$3*B19+$D$3*C19</f>
        <v>2.6777491169063339</v>
      </c>
      <c r="E19" s="39">
        <f>C8*B19+D8*C19</f>
        <v>1.1885098714185678</v>
      </c>
      <c r="F19" s="39">
        <f>$H$3*B19+$I$3*C19</f>
        <v>2.0518594475613403</v>
      </c>
      <c r="G19" s="39">
        <f>H8*C8+D8*C19</f>
        <v>6.7993117341088302E-2</v>
      </c>
      <c r="N19" s="13" t="s">
        <v>7</v>
      </c>
      <c r="O19" s="4" t="s">
        <v>7</v>
      </c>
    </row>
    <row r="20" spans="1:17">
      <c r="A20" s="18" t="s">
        <v>29</v>
      </c>
      <c r="B20" s="16">
        <v>0.61624768346718817</v>
      </c>
      <c r="C20" s="16">
        <v>-0.42765741498871535</v>
      </c>
      <c r="D20" s="41">
        <f>$C$3*B20+$D$3*C20</f>
        <v>-0.65518851461956173</v>
      </c>
      <c r="F20" s="39">
        <f t="shared" ref="F20:F30" si="2">$H$3*B20+$I$3*C20</f>
        <v>-0.40914669480868104</v>
      </c>
      <c r="N20" s="25">
        <f>SUM(N13:N18)</f>
        <v>3.8447768945505718</v>
      </c>
      <c r="O20" s="25">
        <f>SUM(O13:O18)</f>
        <v>1.0082131272934567</v>
      </c>
    </row>
    <row r="21" spans="1:17">
      <c r="A21" s="18" t="s">
        <v>30</v>
      </c>
      <c r="B21" s="16">
        <v>-0.31415325792263615</v>
      </c>
      <c r="C21" s="16">
        <v>-1.2663157673750183</v>
      </c>
      <c r="D21" s="41">
        <f t="shared" ref="D21:D30" si="3">$C$3*B21+$D$3*C21</f>
        <v>-0.79835438391374602</v>
      </c>
      <c r="F21" s="39">
        <f t="shared" si="2"/>
        <v>-0.914558138969364</v>
      </c>
    </row>
    <row r="22" spans="1:17">
      <c r="A22" s="18" t="s">
        <v>31</v>
      </c>
      <c r="B22" s="16">
        <v>-1.1604798687806464</v>
      </c>
      <c r="C22" s="16">
        <v>-0.30402745992511271</v>
      </c>
      <c r="D22" s="41">
        <f t="shared" si="3"/>
        <v>0.38750216134672666</v>
      </c>
      <c r="E22" s="14"/>
      <c r="F22" s="39">
        <f t="shared" si="2"/>
        <v>-6.8934496311286259E-2</v>
      </c>
      <c r="I22" s="14"/>
      <c r="J22" s="14"/>
    </row>
    <row r="23" spans="1:17">
      <c r="A23" s="18" t="s">
        <v>32</v>
      </c>
      <c r="B23" s="16">
        <v>-0.88600950861521588</v>
      </c>
      <c r="C23" s="16">
        <v>-1.0700177909881703</v>
      </c>
      <c r="D23" s="41">
        <f t="shared" si="3"/>
        <v>-0.34335960696984336</v>
      </c>
      <c r="E23" s="14"/>
      <c r="F23" s="39">
        <f t="shared" si="2"/>
        <v>-0.68663519795363537</v>
      </c>
      <c r="I23" s="14"/>
      <c r="J23" s="14"/>
      <c r="L23" t="s">
        <v>42</v>
      </c>
    </row>
    <row r="24" spans="1:17" ht="25.5">
      <c r="A24" s="18" t="s">
        <v>33</v>
      </c>
      <c r="B24" s="16">
        <v>-1.8074911267104886E-2</v>
      </c>
      <c r="C24" s="16">
        <v>0.31955136342517337</v>
      </c>
      <c r="D24" s="41">
        <f t="shared" si="3"/>
        <v>0.25342610467730659</v>
      </c>
      <c r="F24" s="39">
        <f t="shared" si="2"/>
        <v>0.24430163304548674</v>
      </c>
      <c r="J24" s="4"/>
      <c r="K24" s="4"/>
      <c r="L24" s="33" t="s">
        <v>8</v>
      </c>
      <c r="M24" s="33" t="s">
        <v>9</v>
      </c>
      <c r="N24" s="33" t="s">
        <v>10</v>
      </c>
      <c r="O24" s="33" t="s">
        <v>11</v>
      </c>
      <c r="P24" s="33" t="s">
        <v>12</v>
      </c>
      <c r="Q24" s="33" t="s">
        <v>13</v>
      </c>
    </row>
    <row r="25" spans="1:17">
      <c r="A25" s="18" t="s">
        <v>34</v>
      </c>
      <c r="B25" s="16">
        <v>0.77367308731509921</v>
      </c>
      <c r="C25" s="16">
        <v>-0.1253896655613011</v>
      </c>
      <c r="D25" s="41">
        <f t="shared" si="3"/>
        <v>-0.50862570172565835</v>
      </c>
      <c r="F25" s="39">
        <f t="shared" si="2"/>
        <v>-0.20228792130971307</v>
      </c>
      <c r="J25" s="18" t="s">
        <v>28</v>
      </c>
      <c r="K25" s="4"/>
      <c r="L25" s="34">
        <v>3.0024719612669428</v>
      </c>
      <c r="M25" s="34">
        <v>-0.4516314646003754</v>
      </c>
      <c r="N25" s="34">
        <v>1.1429022935331699</v>
      </c>
      <c r="O25" s="34">
        <v>-0.83338085699202891</v>
      </c>
      <c r="P25" s="34">
        <v>1.8611390351094199</v>
      </c>
      <c r="Q25" s="34">
        <v>0.9103756736546349</v>
      </c>
    </row>
    <row r="26" spans="1:17">
      <c r="A26" s="18" t="s">
        <v>35</v>
      </c>
      <c r="B26" s="16">
        <v>-0.14891221441922373</v>
      </c>
      <c r="C26" s="16">
        <v>-0.94966217155145749</v>
      </c>
      <c r="D26" s="41">
        <f t="shared" si="3"/>
        <v>-0.64498875985034532</v>
      </c>
      <c r="F26" s="39">
        <f t="shared" si="2"/>
        <v>-0.69789920594243249</v>
      </c>
      <c r="J26" s="18" t="s">
        <v>29</v>
      </c>
      <c r="K26" s="4"/>
      <c r="L26" s="34">
        <v>-0.383786188794765</v>
      </c>
      <c r="M26" s="34">
        <v>-0.14568756922592754</v>
      </c>
      <c r="N26" s="34">
        <v>-1.5818978764796865</v>
      </c>
      <c r="O26" s="34">
        <v>3.7748958679081533E-2</v>
      </c>
      <c r="P26" s="34">
        <v>-0.48661854888009654</v>
      </c>
      <c r="Q26" s="34">
        <v>-0.61976715242286118</v>
      </c>
    </row>
    <row r="27" spans="1:17">
      <c r="A27" s="18" t="s">
        <v>36</v>
      </c>
      <c r="B27" s="16">
        <v>1.8539505965296115</v>
      </c>
      <c r="C27" s="16">
        <v>0.8422884806387898</v>
      </c>
      <c r="D27" s="41">
        <f t="shared" si="3"/>
        <v>-0.34703436790291176</v>
      </c>
      <c r="F27" s="39">
        <f t="shared" si="2"/>
        <v>0.37994023032625923</v>
      </c>
      <c r="J27" s="18" t="s">
        <v>30</v>
      </c>
      <c r="K27" s="4"/>
      <c r="L27" s="34">
        <v>-0.48858896922664941</v>
      </c>
      <c r="M27" s="34">
        <v>-0.99067547073630735</v>
      </c>
      <c r="N27" s="34">
        <v>0.82500894036500327</v>
      </c>
      <c r="O27" s="34">
        <v>-0.93094739634719337</v>
      </c>
      <c r="P27" s="34">
        <v>-0.48661854888009654</v>
      </c>
      <c r="Q27" s="34">
        <v>-0.58418243553733817</v>
      </c>
    </row>
    <row r="28" spans="1:17">
      <c r="A28" s="18" t="s">
        <v>37</v>
      </c>
      <c r="B28" s="16">
        <v>0.78942837333633209</v>
      </c>
      <c r="C28" s="16">
        <v>0.53303083768249382</v>
      </c>
      <c r="D28" s="41">
        <f t="shared" si="3"/>
        <v>-1.4742174130121133E-2</v>
      </c>
      <c r="E28" s="14"/>
      <c r="F28" s="39">
        <f t="shared" si="2"/>
        <v>0.2937262895330835</v>
      </c>
      <c r="J28" s="18" t="s">
        <v>31</v>
      </c>
      <c r="K28" s="4"/>
      <c r="L28" s="34">
        <v>-0.33091670905644255</v>
      </c>
      <c r="M28" s="34">
        <v>-0.64102530459408125</v>
      </c>
      <c r="N28" s="34">
        <v>1.052075621199408</v>
      </c>
      <c r="O28" s="34">
        <v>-1.1330495135828911</v>
      </c>
      <c r="P28" s="34">
        <v>1.7612344570673129</v>
      </c>
      <c r="Q28" s="34">
        <v>0.9459603905401579</v>
      </c>
    </row>
    <row r="29" spans="1:17">
      <c r="A29" s="18" t="s">
        <v>38</v>
      </c>
      <c r="B29" s="16">
        <v>0.83154192460803511</v>
      </c>
      <c r="C29" s="16">
        <v>0.19408154781481207</v>
      </c>
      <c r="D29" s="41">
        <f t="shared" si="3"/>
        <v>-0.29579776882669928</v>
      </c>
      <c r="E29" s="3"/>
      <c r="F29" s="39">
        <f t="shared" si="2"/>
        <v>3.1409663576066879E-2</v>
      </c>
      <c r="J29" s="18" t="s">
        <v>32</v>
      </c>
      <c r="K29" s="4"/>
      <c r="L29" s="34">
        <v>-0.45225044051554703</v>
      </c>
      <c r="M29" s="34">
        <v>-1.2237755814977913</v>
      </c>
      <c r="N29" s="34">
        <v>0.82500894036500327</v>
      </c>
      <c r="O29" s="34">
        <v>-0.77762854878907783</v>
      </c>
      <c r="P29" s="34">
        <v>0.31261807545676018</v>
      </c>
      <c r="Q29" s="34">
        <v>1.1594686918532966</v>
      </c>
    </row>
    <row r="30" spans="1:17">
      <c r="A30" s="18" t="s">
        <v>39</v>
      </c>
      <c r="B30" s="16">
        <v>-0.79066623085336363</v>
      </c>
      <c r="C30" s="16">
        <v>-0.17384938996227942</v>
      </c>
      <c r="D30" s="41">
        <f t="shared" si="3"/>
        <v>0.28941389500852077</v>
      </c>
      <c r="E30" s="3"/>
      <c r="F30" s="39">
        <f t="shared" si="2"/>
        <v>-2.177560874712367E-2</v>
      </c>
      <c r="J30" s="18" t="s">
        <v>33</v>
      </c>
      <c r="K30" s="4"/>
      <c r="L30" s="34">
        <v>-0.18346850950664756</v>
      </c>
      <c r="M30" s="34">
        <v>-1.4568756922592754E-2</v>
      </c>
      <c r="N30" s="34">
        <v>0.91583561269876523</v>
      </c>
      <c r="O30" s="34">
        <v>0.92978588992629874</v>
      </c>
      <c r="P30" s="34">
        <v>0.51242723154097436</v>
      </c>
      <c r="Q30" s="34">
        <v>-0.26391998356762963</v>
      </c>
    </row>
    <row r="31" spans="1:17">
      <c r="E31" s="3"/>
      <c r="F31" s="2"/>
      <c r="J31" s="18" t="s">
        <v>34</v>
      </c>
      <c r="K31" s="4"/>
      <c r="L31" s="34">
        <v>-0.46065141562774087</v>
      </c>
      <c r="M31" s="34">
        <v>0.50990649229074647</v>
      </c>
      <c r="N31" s="34">
        <v>-0.7190444893089486</v>
      </c>
      <c r="O31" s="34">
        <v>0.57436492513248549</v>
      </c>
      <c r="P31" s="34">
        <v>-0.63647541594325718</v>
      </c>
      <c r="Q31" s="34">
        <v>-0.79769073685047698</v>
      </c>
    </row>
    <row r="32" spans="1:17">
      <c r="E32" s="3"/>
      <c r="F32" s="2"/>
      <c r="J32" s="18" t="s">
        <v>35</v>
      </c>
      <c r="K32" s="4"/>
      <c r="L32" s="34">
        <v>-0.4760737335756392</v>
      </c>
      <c r="M32" s="34">
        <v>-0.21853135383889133</v>
      </c>
      <c r="N32" s="34">
        <v>0.41628891486307484</v>
      </c>
      <c r="O32" s="34">
        <v>-0.57552643155338024</v>
      </c>
      <c r="P32" s="34">
        <v>-0.73637999398536425</v>
      </c>
      <c r="Q32" s="34">
        <v>0.44777435414283356</v>
      </c>
    </row>
    <row r="33" spans="5:17">
      <c r="E33" s="3"/>
      <c r="F33" s="2"/>
      <c r="J33" s="18" t="s">
        <v>36</v>
      </c>
      <c r="K33" s="4"/>
      <c r="L33" s="34">
        <v>-0.4319255007279813</v>
      </c>
      <c r="M33" s="34">
        <v>2.5203949476085468</v>
      </c>
      <c r="N33" s="34">
        <v>-1.5364845403128056</v>
      </c>
      <c r="O33" s="34">
        <v>1.7103182047676133</v>
      </c>
      <c r="P33" s="34">
        <v>-1.4157311246716924</v>
      </c>
      <c r="Q33" s="34">
        <v>-0.97561432127809278</v>
      </c>
    </row>
    <row r="34" spans="5:17">
      <c r="J34" s="18" t="s">
        <v>37</v>
      </c>
      <c r="K34" s="4"/>
      <c r="L34" s="34">
        <v>-0.46518449310763432</v>
      </c>
      <c r="M34" s="34">
        <v>0.78671287382000876</v>
      </c>
      <c r="N34" s="34">
        <v>-0.40115113614078207</v>
      </c>
      <c r="O34" s="34">
        <v>1.3827733940752762</v>
      </c>
      <c r="P34" s="34">
        <v>0.16276120839359953</v>
      </c>
      <c r="Q34" s="34">
        <v>-0.83327545373599998</v>
      </c>
    </row>
    <row r="35" spans="5:17">
      <c r="J35" s="18" t="s">
        <v>38</v>
      </c>
      <c r="K35" s="4"/>
      <c r="L35" s="34">
        <v>3.1088945778091726E-2</v>
      </c>
      <c r="M35" s="34">
        <v>0.48076897844556093</v>
      </c>
      <c r="N35" s="34">
        <v>-0.80987116164271056</v>
      </c>
      <c r="O35" s="34">
        <v>0.55345780955637913</v>
      </c>
      <c r="P35" s="34">
        <v>-0.78633228300641778</v>
      </c>
      <c r="Q35" s="34">
        <v>-1.1891226225912317</v>
      </c>
    </row>
    <row r="36" spans="5:17">
      <c r="J36" s="18" t="s">
        <v>39</v>
      </c>
      <c r="K36" s="4"/>
      <c r="L36" s="34">
        <v>0.63928505309401296</v>
      </c>
      <c r="M36" s="34">
        <v>-0.61188779074889565</v>
      </c>
      <c r="N36" s="34">
        <v>-0.12867111913949641</v>
      </c>
      <c r="O36" s="34">
        <v>-0.93791643487256215</v>
      </c>
      <c r="P36" s="34">
        <v>-6.2024092201141405E-2</v>
      </c>
      <c r="Q36" s="34">
        <v>1.7999935957927131</v>
      </c>
    </row>
  </sheetData>
  <mergeCells count="24">
    <mergeCell ref="P2:Q2"/>
    <mergeCell ref="P3:Q3"/>
    <mergeCell ref="P4:Q4"/>
    <mergeCell ref="P5:Q5"/>
    <mergeCell ref="P6:Q6"/>
    <mergeCell ref="P7:Q7"/>
    <mergeCell ref="A8:B8"/>
    <mergeCell ref="P12:Q12"/>
    <mergeCell ref="P8:Q8"/>
    <mergeCell ref="P9:Q9"/>
    <mergeCell ref="A7:B7"/>
    <mergeCell ref="N11:O11"/>
    <mergeCell ref="A2:B2"/>
    <mergeCell ref="A3:B3"/>
    <mergeCell ref="A4:B4"/>
    <mergeCell ref="A5:B5"/>
    <mergeCell ref="A6:B6"/>
    <mergeCell ref="L18:M18"/>
    <mergeCell ref="L13:M13"/>
    <mergeCell ref="L12:M12"/>
    <mergeCell ref="L14:M14"/>
    <mergeCell ref="L15:M15"/>
    <mergeCell ref="L16:M16"/>
    <mergeCell ref="L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5"/>
  <sheetViews>
    <sheetView tabSelected="1" topLeftCell="E46" workbookViewId="0">
      <selection activeCell="Q68" sqref="Q68"/>
    </sheetView>
  </sheetViews>
  <sheetFormatPr defaultRowHeight="15"/>
  <cols>
    <col min="2" max="2" width="11.5703125" bestFit="1" customWidth="1"/>
    <col min="3" max="3" width="13" customWidth="1"/>
    <col min="4" max="4" width="12.28515625" bestFit="1" customWidth="1"/>
    <col min="9" max="9" width="12.7109375" bestFit="1" customWidth="1"/>
    <col min="10" max="10" width="12.85546875" bestFit="1" customWidth="1"/>
    <col min="11" max="11" width="12" bestFit="1" customWidth="1"/>
    <col min="16" max="17" width="12.7109375" bestFit="1" customWidth="1"/>
    <col min="18" max="18" width="9.28515625" bestFit="1" customWidth="1"/>
  </cols>
  <sheetData>
    <row r="1" spans="1:15" ht="17.25" customHeight="1">
      <c r="A1" s="52" t="s">
        <v>64</v>
      </c>
      <c r="F1" s="52" t="s">
        <v>60</v>
      </c>
      <c r="G1" s="52"/>
      <c r="H1" s="52"/>
      <c r="I1" s="52"/>
      <c r="J1" s="52"/>
    </row>
    <row r="2" spans="1:15" ht="15.75">
      <c r="A2" t="s">
        <v>45</v>
      </c>
      <c r="B2" s="43">
        <v>0.85766171199999996</v>
      </c>
      <c r="C2" s="44">
        <v>-0.46013559999999998</v>
      </c>
      <c r="D2" s="43">
        <v>0.23473284799999999</v>
      </c>
      <c r="K2" s="61">
        <v>0.89519722192368167</v>
      </c>
      <c r="L2" s="50">
        <v>-0.3505589554390075</v>
      </c>
      <c r="M2" s="50">
        <v>0.27519148355578726</v>
      </c>
      <c r="O2" s="48" t="s">
        <v>51</v>
      </c>
    </row>
    <row r="3" spans="1:15">
      <c r="A3" t="s">
        <v>44</v>
      </c>
      <c r="B3" s="43">
        <v>0.95501541099999998</v>
      </c>
      <c r="C3" s="43">
        <v>-9.4850846000000003E-2</v>
      </c>
      <c r="D3" s="43">
        <v>-0.27877364500000001</v>
      </c>
      <c r="K3" s="61">
        <v>0.93226786982061871</v>
      </c>
      <c r="L3" s="50">
        <v>-0.19820386163665429</v>
      </c>
      <c r="M3" s="50">
        <v>-0.30264145144452093</v>
      </c>
    </row>
    <row r="4" spans="1:15">
      <c r="B4" s="43">
        <v>0.62238413800000003</v>
      </c>
      <c r="C4" s="43">
        <v>0.77413084799999998</v>
      </c>
      <c r="D4" s="42">
        <v>0.105762706</v>
      </c>
      <c r="K4" s="50">
        <v>0.6993684741665368</v>
      </c>
      <c r="L4" s="61">
        <v>0.71292675224156987</v>
      </c>
      <c r="M4" s="50">
        <v>5.1177956976200749E-2</v>
      </c>
    </row>
    <row r="5" spans="1:15">
      <c r="B5" t="s">
        <v>47</v>
      </c>
      <c r="K5" s="50">
        <v>2.1596177098977813</v>
      </c>
      <c r="L5" s="50">
        <v>0.67044090606788287</v>
      </c>
      <c r="M5" s="50">
        <v>0.16994138403433928</v>
      </c>
    </row>
    <row r="6" spans="1:15" ht="22.5">
      <c r="A6" s="46" t="s">
        <v>48</v>
      </c>
      <c r="L6" s="46" t="s">
        <v>57</v>
      </c>
    </row>
    <row r="7" spans="1:15">
      <c r="B7" s="45">
        <v>2.1619999999999999</v>
      </c>
      <c r="C7" s="42">
        <v>0.25700000000000001</v>
      </c>
      <c r="D7" s="42">
        <v>-0.13500000000000001</v>
      </c>
      <c r="E7" s="42">
        <v>6.2E-2</v>
      </c>
      <c r="F7" s="42">
        <v>-0.77700000000000002</v>
      </c>
      <c r="G7" s="42">
        <v>-0.221</v>
      </c>
      <c r="H7" s="42">
        <v>9.2999999999999999E-2</v>
      </c>
      <c r="I7" s="42">
        <v>-1.4419999999999999</v>
      </c>
    </row>
    <row r="8" spans="1:15">
      <c r="A8" t="s">
        <v>46</v>
      </c>
      <c r="B8" s="42">
        <v>-2.4E-2</v>
      </c>
      <c r="C8" s="42">
        <v>-3.5000000000000003E-2</v>
      </c>
      <c r="D8" s="42">
        <v>-1.2390000000000001</v>
      </c>
      <c r="E8" s="42">
        <v>0.23499999999999999</v>
      </c>
      <c r="F8" s="42">
        <v>-1.238</v>
      </c>
      <c r="G8" s="42">
        <v>1.31</v>
      </c>
      <c r="H8" s="42">
        <v>1.111</v>
      </c>
      <c r="I8" s="42">
        <v>-0.122</v>
      </c>
    </row>
    <row r="9" spans="1:15">
      <c r="B9" s="42">
        <v>-1.448</v>
      </c>
      <c r="C9" s="42">
        <v>-0.624</v>
      </c>
      <c r="D9" s="42">
        <v>0.85299999999999998</v>
      </c>
      <c r="E9" s="42">
        <v>1.165</v>
      </c>
      <c r="F9" s="42">
        <v>-0.51500000000000001</v>
      </c>
      <c r="G9" s="42">
        <v>0.59</v>
      </c>
      <c r="H9" s="42">
        <v>1.454</v>
      </c>
      <c r="I9" s="42">
        <v>-1.4810000000000001</v>
      </c>
    </row>
    <row r="11" spans="1:15">
      <c r="B11" t="s">
        <v>65</v>
      </c>
    </row>
    <row r="12" spans="1:15">
      <c r="A12" t="s">
        <v>49</v>
      </c>
      <c r="B12">
        <f t="array" ref="B12:I14">MMULT(B2:D4,B7:I9)</f>
        <v>1.5254147118400001</v>
      </c>
      <c r="C12">
        <v>9.0050508831999998E-2</v>
      </c>
      <c r="D12">
        <v>0.65455079662400006</v>
      </c>
      <c r="E12">
        <v>0.21850692806399999</v>
      </c>
      <c r="F12">
        <v>-0.21764269414400003</v>
      </c>
      <c r="G12">
        <v>-0.65382849403200005</v>
      </c>
      <c r="H12">
        <v>-9.0146551392000007E-2</v>
      </c>
      <c r="I12">
        <v>-1.5282509933919999</v>
      </c>
    </row>
    <row r="13" spans="1:15">
      <c r="B13">
        <v>2.4706839768460003</v>
      </c>
      <c r="C13">
        <v>0.42271349471699998</v>
      </c>
      <c r="D13">
        <v>-0.24920080147599999</v>
      </c>
      <c r="E13">
        <v>-0.28785028975300003</v>
      </c>
      <c r="F13">
        <v>-0.48105319982399991</v>
      </c>
      <c r="G13">
        <v>-0.49978946464099999</v>
      </c>
      <c r="H13">
        <v>-0.421899736513</v>
      </c>
      <c r="I13">
        <v>-0.95269665120499991</v>
      </c>
    </row>
    <row r="14" spans="1:15">
      <c r="B14">
        <v>1.173870967716</v>
      </c>
      <c r="C14">
        <v>6.6862215242000006E-2</v>
      </c>
      <c r="D14">
        <v>-0.95295439108400015</v>
      </c>
      <c r="E14">
        <v>0.34372211832599997</v>
      </c>
      <c r="F14">
        <v>-1.4964342586400001</v>
      </c>
      <c r="G14">
        <v>0.93896451292199989</v>
      </c>
      <c r="H14">
        <v>1.071720071486</v>
      </c>
      <c r="I14">
        <v>-1.1485564580380001</v>
      </c>
    </row>
    <row r="17" spans="1:20">
      <c r="B17" s="47">
        <v>1.5254147118400001</v>
      </c>
      <c r="C17" s="47">
        <v>9.0050508831999998E-2</v>
      </c>
      <c r="D17" s="47">
        <v>0.65455079662400006</v>
      </c>
      <c r="E17" s="47">
        <v>0.21850692806399999</v>
      </c>
      <c r="F17" s="47">
        <v>-0.21764269414400003</v>
      </c>
      <c r="G17" s="47">
        <v>-0.65382849403200005</v>
      </c>
      <c r="H17" s="47">
        <v>-9.0146551392000007E-2</v>
      </c>
      <c r="I17" s="47">
        <v>-1.5282509933919999</v>
      </c>
      <c r="K17" s="50">
        <v>0.80137806613987739</v>
      </c>
      <c r="L17" s="50">
        <v>0.92426964737836548</v>
      </c>
      <c r="M17" s="50">
        <v>1.0000000000000007</v>
      </c>
      <c r="O17">
        <f>K2*K2</f>
        <v>0.80137806613987739</v>
      </c>
      <c r="P17">
        <f>L2*L2</f>
        <v>0.12289158123848805</v>
      </c>
      <c r="Q17">
        <f>M2*M2</f>
        <v>7.5730352621635133E-2</v>
      </c>
      <c r="S17">
        <f>O17+P17</f>
        <v>0.92426964737836548</v>
      </c>
      <c r="T17">
        <f>S17+Q17</f>
        <v>1.0000000000000007</v>
      </c>
    </row>
    <row r="18" spans="1:20">
      <c r="A18" t="s">
        <v>49</v>
      </c>
      <c r="B18" s="47">
        <v>2.4706839768460003</v>
      </c>
      <c r="C18" s="47">
        <v>0.42271349471699998</v>
      </c>
      <c r="D18" s="47">
        <v>-0.24920080147599999</v>
      </c>
      <c r="E18" s="47">
        <v>-0.28785028975300003</v>
      </c>
      <c r="F18" s="47">
        <v>-0.48105319982399991</v>
      </c>
      <c r="G18" s="47">
        <v>-0.49978946464099999</v>
      </c>
      <c r="H18" s="47">
        <v>-0.421899736513</v>
      </c>
      <c r="I18" s="47">
        <v>-0.95269665120499991</v>
      </c>
      <c r="K18" s="50">
        <v>0.86912338109987408</v>
      </c>
      <c r="L18" s="50">
        <v>0.90840815186755608</v>
      </c>
      <c r="M18" s="50">
        <v>1.0000000000000024</v>
      </c>
      <c r="O18">
        <f t="shared" ref="O18:O19" si="0">K3*K3</f>
        <v>0.86912338109987408</v>
      </c>
      <c r="P18">
        <f t="shared" ref="P18:P19" si="1">L3*L3</f>
        <v>3.9284770767681998E-2</v>
      </c>
      <c r="Q18">
        <f t="shared" ref="Q18:Q19" si="2">M3*M3</f>
        <v>9.1591848132446321E-2</v>
      </c>
      <c r="S18">
        <f t="shared" ref="S18:S19" si="3">O18+P18</f>
        <v>0.90840815186755608</v>
      </c>
      <c r="T18">
        <f t="shared" ref="T18:T19" si="4">S18+Q18</f>
        <v>1.0000000000000024</v>
      </c>
    </row>
    <row r="19" spans="1:20">
      <c r="B19" s="47">
        <v>1.173870967716</v>
      </c>
      <c r="C19" s="47">
        <v>6.6862215242000006E-2</v>
      </c>
      <c r="D19" s="47">
        <v>-0.95295439108400015</v>
      </c>
      <c r="E19" s="47">
        <v>0.34372211832599997</v>
      </c>
      <c r="F19" s="47">
        <v>-1.4964342586400001</v>
      </c>
      <c r="G19" s="47">
        <v>0.93896451292199989</v>
      </c>
      <c r="H19" s="47">
        <v>1.071720071486</v>
      </c>
      <c r="I19" s="47">
        <v>-1.1485564580380001</v>
      </c>
      <c r="K19" s="50">
        <v>0.48911626265802988</v>
      </c>
      <c r="L19" s="50">
        <v>0.99738081671974266</v>
      </c>
      <c r="M19" s="50">
        <v>1.0000000000000004</v>
      </c>
      <c r="O19">
        <f t="shared" si="0"/>
        <v>0.48911626265802988</v>
      </c>
      <c r="P19">
        <f t="shared" si="1"/>
        <v>0.50826455406171278</v>
      </c>
      <c r="Q19">
        <f t="shared" si="2"/>
        <v>2.6191832802578549E-3</v>
      </c>
      <c r="S19">
        <f t="shared" si="3"/>
        <v>0.99738081671974266</v>
      </c>
      <c r="T19">
        <f t="shared" si="4"/>
        <v>1.0000000000000004</v>
      </c>
    </row>
    <row r="20" spans="1:20">
      <c r="P20" s="53" t="s">
        <v>58</v>
      </c>
    </row>
    <row r="21" spans="1:20">
      <c r="B21" s="47">
        <v>1.5254147118400001</v>
      </c>
      <c r="C21" s="47">
        <v>2.4706839768460003</v>
      </c>
      <c r="D21" s="47">
        <v>1.173870967716</v>
      </c>
      <c r="Q21" t="s">
        <v>54</v>
      </c>
    </row>
    <row r="22" spans="1:20">
      <c r="B22" s="47">
        <v>9.0050508831999998E-2</v>
      </c>
      <c r="C22" s="47">
        <v>0.42271349471699998</v>
      </c>
      <c r="D22" s="47">
        <v>6.6862215242000006E-2</v>
      </c>
      <c r="P22" s="49"/>
      <c r="Q22" s="50">
        <v>0.41451652198483463</v>
      </c>
      <c r="R22" s="50">
        <v>-0.52287823172220493</v>
      </c>
      <c r="S22" s="51">
        <v>1.6193317779510417</v>
      </c>
    </row>
    <row r="23" spans="1:20" ht="17.25">
      <c r="B23" s="47">
        <v>0.65455079662400006</v>
      </c>
      <c r="C23" s="47">
        <v>-0.24920080147599999</v>
      </c>
      <c r="D23" s="47">
        <v>-0.95295439108400015</v>
      </c>
      <c r="J23" t="s">
        <v>52</v>
      </c>
      <c r="P23" s="49" t="s">
        <v>52</v>
      </c>
      <c r="Q23" s="50">
        <v>0.43168189700794035</v>
      </c>
      <c r="R23" s="50">
        <v>-0.29563211290181296</v>
      </c>
      <c r="S23" s="51">
        <v>-1.7808578714609471</v>
      </c>
    </row>
    <row r="24" spans="1:20" ht="17.25">
      <c r="A24" t="s">
        <v>50</v>
      </c>
      <c r="B24" s="47">
        <v>0.21850692806399999</v>
      </c>
      <c r="C24" s="47">
        <v>-0.28785028975300003</v>
      </c>
      <c r="D24" s="47">
        <v>0.34372211832599997</v>
      </c>
      <c r="P24" s="49"/>
      <c r="Q24" s="50">
        <v>0.32383901602642418</v>
      </c>
      <c r="R24" s="50">
        <v>1.0633700088839526</v>
      </c>
      <c r="S24" s="51">
        <v>0.30115064242303385</v>
      </c>
    </row>
    <row r="25" spans="1:20">
      <c r="B25" s="47">
        <v>-0.21764269414400003</v>
      </c>
      <c r="C25" s="47">
        <v>-0.48105319982399991</v>
      </c>
      <c r="D25" s="47">
        <v>-1.4964342586400001</v>
      </c>
      <c r="P25" s="52" t="s">
        <v>55</v>
      </c>
      <c r="Q25" s="52"/>
      <c r="R25" s="52"/>
      <c r="S25" s="52"/>
      <c r="T25" s="52"/>
    </row>
    <row r="26" spans="1:20">
      <c r="B26" s="47">
        <v>-0.65382849403200005</v>
      </c>
      <c r="C26" s="47">
        <v>-0.49978946464099999</v>
      </c>
      <c r="D26" s="47">
        <v>0.93896451292199989</v>
      </c>
      <c r="K26" s="50">
        <v>0.41451652198483463</v>
      </c>
      <c r="L26" s="50">
        <v>0.43168189700794035</v>
      </c>
      <c r="M26" s="50">
        <v>0.32383901602642418</v>
      </c>
    </row>
    <row r="27" spans="1:20" ht="17.25">
      <c r="B27" s="47">
        <v>-9.0146551392000007E-2</v>
      </c>
      <c r="C27" s="47">
        <v>-0.421899736513</v>
      </c>
      <c r="D27" s="47">
        <v>1.071720071486</v>
      </c>
      <c r="J27" s="49" t="s">
        <v>56</v>
      </c>
      <c r="K27" s="50">
        <v>-0.52287823172220493</v>
      </c>
      <c r="L27" s="50">
        <v>-0.29563211290181296</v>
      </c>
      <c r="M27" s="50">
        <v>1.0633700088839526</v>
      </c>
      <c r="O27" s="49" t="s">
        <v>53</v>
      </c>
      <c r="P27" s="49">
        <f t="array" ref="P27:R29">MMULT(K2:M4,K26:M28)</f>
        <v>1</v>
      </c>
      <c r="Q27" s="49">
        <v>-1.6653345369377348E-16</v>
      </c>
      <c r="R27" s="49">
        <v>9.7144514654701197E-17</v>
      </c>
    </row>
    <row r="28" spans="1:20">
      <c r="B28" s="47">
        <v>-1.5282509933919999</v>
      </c>
      <c r="C28" s="47">
        <v>-0.95269665120499991</v>
      </c>
      <c r="D28" s="47">
        <v>-1.1485564580380001</v>
      </c>
      <c r="K28" s="51">
        <v>1.6193317779510417</v>
      </c>
      <c r="L28" s="51">
        <v>-1.7808578714609471</v>
      </c>
      <c r="M28" s="51">
        <v>0.30115064242303385</v>
      </c>
      <c r="P28" s="49">
        <v>-5.5511151231257827E-17</v>
      </c>
      <c r="Q28" s="49">
        <v>1</v>
      </c>
      <c r="R28" s="49">
        <v>0</v>
      </c>
    </row>
    <row r="29" spans="1:20">
      <c r="P29" s="49">
        <v>1.3877787807814457E-17</v>
      </c>
      <c r="Q29" s="49">
        <v>-8.3266726846886741E-17</v>
      </c>
      <c r="R29" s="49">
        <v>0.99999999999999978</v>
      </c>
    </row>
    <row r="30" spans="1:20">
      <c r="B30" s="73"/>
      <c r="C30" s="73"/>
      <c r="D30" s="73"/>
      <c r="E30" s="73"/>
      <c r="F30" s="73"/>
      <c r="G30" s="73"/>
      <c r="H30" s="73"/>
      <c r="I30" s="73"/>
    </row>
    <row r="31" spans="1:20" ht="17.25">
      <c r="B31" s="73"/>
      <c r="C31" s="73"/>
      <c r="D31" s="73"/>
      <c r="E31" s="73"/>
      <c r="F31" s="73"/>
      <c r="G31" s="73"/>
      <c r="H31" s="73"/>
      <c r="I31" s="73"/>
      <c r="K31" s="70" t="s">
        <v>66</v>
      </c>
    </row>
    <row r="32" spans="1:20">
      <c r="B32" s="73"/>
      <c r="C32" s="73"/>
      <c r="D32" s="73"/>
      <c r="E32" s="73"/>
      <c r="F32" s="73"/>
      <c r="G32" s="73"/>
      <c r="H32" s="73"/>
      <c r="I32" s="73"/>
    </row>
    <row r="33" spans="4:18">
      <c r="F33" s="62">
        <v>2.0588563410401002</v>
      </c>
      <c r="G33" s="62">
        <v>-0.40474908960486689</v>
      </c>
      <c r="H33" s="62">
        <v>-1.0313735878438888</v>
      </c>
      <c r="J33" t="s">
        <v>46</v>
      </c>
      <c r="K33">
        <f t="array" ref="K33:R35">MMULT(K26:M28,B17:I19)</f>
        <v>2.0790043660955551</v>
      </c>
      <c r="L33">
        <v>0.24145778100761206</v>
      </c>
      <c r="M33">
        <v>-0.14485716736477827</v>
      </c>
      <c r="N33">
        <v>7.7625605301029355E-2</v>
      </c>
      <c r="O33">
        <v>-0.78248224833995328</v>
      </c>
      <c r="P33">
        <v>-0.18269943357314561</v>
      </c>
      <c r="Q33">
        <v>0.12757105984877418</v>
      </c>
      <c r="R33">
        <v>-1.4166945773878277</v>
      </c>
    </row>
    <row r="34" spans="4:18">
      <c r="F34" s="62">
        <v>0.23276687573489172</v>
      </c>
      <c r="G34" s="62">
        <v>-0.10263885174785371</v>
      </c>
      <c r="H34" s="62">
        <v>-0.52237156212718172</v>
      </c>
      <c r="K34">
        <v>-0.27976049018879623</v>
      </c>
      <c r="L34">
        <v>-0.10095386000317071</v>
      </c>
      <c r="M34">
        <v>-1.2819217229469375</v>
      </c>
      <c r="N34">
        <v>0.3363490652118527</v>
      </c>
      <c r="O34">
        <v>-1.3352479099608494</v>
      </c>
      <c r="P34">
        <v>1.4880932046945126</v>
      </c>
      <c r="Q34">
        <v>1.3114977618629384</v>
      </c>
      <c r="R34">
        <v>-0.14060358998486167</v>
      </c>
    </row>
    <row r="35" spans="4:18">
      <c r="F35" s="62">
        <v>-8.6695361435887602E-2</v>
      </c>
      <c r="G35" s="62">
        <v>-1.2604649564031785</v>
      </c>
      <c r="H35" s="62">
        <v>1.329276865855145</v>
      </c>
      <c r="K35">
        <v>-1.5762724945726712</v>
      </c>
      <c r="L35">
        <v>-0.58683540479326091</v>
      </c>
      <c r="M35">
        <v>1.2167432870645265</v>
      </c>
      <c r="N35">
        <v>0.96996780337432287</v>
      </c>
      <c r="O35">
        <v>5.3599508298515341E-2</v>
      </c>
      <c r="P35">
        <v>0.11405851074217827</v>
      </c>
      <c r="Q35">
        <v>0.92811547942038186</v>
      </c>
      <c r="R35">
        <v>-1.1240165830692721</v>
      </c>
    </row>
    <row r="36" spans="4:18" ht="17.25">
      <c r="E36" s="49" t="s">
        <v>59</v>
      </c>
      <c r="F36" s="62">
        <v>8.9001894167397705E-2</v>
      </c>
      <c r="G36" s="62">
        <v>0.29446143032208794</v>
      </c>
      <c r="H36" s="62">
        <v>0.97165774784187597</v>
      </c>
    </row>
    <row r="37" spans="4:18">
      <c r="F37" s="62">
        <v>-0.74815174925826322</v>
      </c>
      <c r="G37" s="62">
        <v>-1.228476057823082</v>
      </c>
      <c r="H37" s="62">
        <v>-1.239557293458432E-2</v>
      </c>
      <c r="K37" s="62">
        <v>2.0588563410401002</v>
      </c>
      <c r="L37" s="62">
        <v>0.23276687573489172</v>
      </c>
      <c r="M37" s="62">
        <v>-8.6695361435887602E-2</v>
      </c>
      <c r="N37" s="62">
        <v>8.9001894167397705E-2</v>
      </c>
      <c r="O37" s="62">
        <v>-0.74815174925826322</v>
      </c>
      <c r="P37" s="62">
        <v>-0.21947546445128646</v>
      </c>
      <c r="Q37" s="62">
        <v>0.11275239816280569</v>
      </c>
      <c r="R37" s="62">
        <v>-1.439054933959758</v>
      </c>
    </row>
    <row r="38" spans="4:18">
      <c r="F38" s="62">
        <v>-0.21947546445128646</v>
      </c>
      <c r="G38" s="62">
        <v>1.4538828267426993</v>
      </c>
      <c r="H38" s="62">
        <v>-8.2624082963967838E-2</v>
      </c>
      <c r="J38" t="s">
        <v>46</v>
      </c>
      <c r="K38" s="62">
        <v>-0.40474908960486689</v>
      </c>
      <c r="L38" s="62">
        <v>-0.10263885174785371</v>
      </c>
      <c r="M38" s="62">
        <v>-1.2604649564031785</v>
      </c>
      <c r="N38" s="62">
        <v>0.29446143032208794</v>
      </c>
      <c r="O38" s="62">
        <v>-1.228476057823082</v>
      </c>
      <c r="P38" s="62">
        <v>1.4538828267426993</v>
      </c>
      <c r="Q38" s="62">
        <v>1.2357530859440142</v>
      </c>
      <c r="R38" s="62">
        <v>1.2231612570179573E-2</v>
      </c>
    </row>
    <row r="39" spans="4:18">
      <c r="F39" s="62">
        <v>0.11275239816280569</v>
      </c>
      <c r="G39" s="62">
        <v>1.2357530859440142</v>
      </c>
      <c r="H39" s="62">
        <v>0.84281577405367614</v>
      </c>
      <c r="K39" s="62">
        <v>-1.0313735878438888</v>
      </c>
      <c r="L39" s="62">
        <v>-0.52237156212718172</v>
      </c>
      <c r="M39" s="62">
        <v>1.329276865855145</v>
      </c>
      <c r="N39" s="62">
        <v>0.97165774784187597</v>
      </c>
      <c r="O39" s="62">
        <v>-1.239557293458432E-2</v>
      </c>
      <c r="P39" s="62">
        <v>-8.2624082963967838E-2</v>
      </c>
      <c r="Q39" s="62">
        <v>0.84281577405367614</v>
      </c>
      <c r="R39" s="62">
        <v>-1.4949855818810731</v>
      </c>
    </row>
    <row r="40" spans="4:18">
      <c r="F40" s="62">
        <v>-1.439054933959758</v>
      </c>
      <c r="G40" s="62">
        <v>1.2231612570179573E-2</v>
      </c>
      <c r="H40" s="62">
        <v>-1.4949855818810731</v>
      </c>
    </row>
    <row r="41" spans="4:18">
      <c r="K41" s="45">
        <v>2.1619999999999999</v>
      </c>
      <c r="L41" s="42">
        <v>0.25700000000000001</v>
      </c>
      <c r="M41" s="42">
        <v>-0.13500000000000001</v>
      </c>
      <c r="N41" s="42">
        <v>6.2E-2</v>
      </c>
      <c r="O41" s="42">
        <v>-0.77700000000000002</v>
      </c>
      <c r="P41" s="42">
        <v>-0.221</v>
      </c>
      <c r="Q41" s="42">
        <v>9.2999999999999999E-2</v>
      </c>
      <c r="R41" s="42">
        <v>-1.4419999999999999</v>
      </c>
    </row>
    <row r="42" spans="4:18">
      <c r="J42" t="s">
        <v>46</v>
      </c>
      <c r="K42" s="42">
        <v>-2.4E-2</v>
      </c>
      <c r="L42" s="42">
        <v>-3.5000000000000003E-2</v>
      </c>
      <c r="M42" s="42">
        <v>-1.2390000000000001</v>
      </c>
      <c r="N42" s="42">
        <v>0.23499999999999999</v>
      </c>
      <c r="O42" s="42">
        <v>-1.238</v>
      </c>
      <c r="P42" s="42">
        <v>1.31</v>
      </c>
      <c r="Q42" s="42">
        <v>1.111</v>
      </c>
      <c r="R42" s="42">
        <v>-0.122</v>
      </c>
    </row>
    <row r="43" spans="4:18">
      <c r="K43" s="42">
        <v>-1.448</v>
      </c>
      <c r="L43" s="42">
        <v>-0.624</v>
      </c>
      <c r="M43" s="42">
        <v>0.85299999999999998</v>
      </c>
      <c r="N43" s="42">
        <v>1.165</v>
      </c>
      <c r="O43" s="42">
        <v>-0.51500000000000001</v>
      </c>
      <c r="P43" s="42">
        <v>0.59</v>
      </c>
      <c r="Q43" s="42">
        <v>1.454</v>
      </c>
      <c r="R43" s="42">
        <v>-1.4810000000000001</v>
      </c>
    </row>
    <row r="45" spans="4:18">
      <c r="E45" s="63">
        <v>1</v>
      </c>
      <c r="F45" s="63">
        <v>0.82076139584295371</v>
      </c>
      <c r="G45" s="63">
        <v>0.39023359551019404</v>
      </c>
      <c r="J45" s="52" t="s">
        <v>63</v>
      </c>
    </row>
    <row r="46" spans="4:18">
      <c r="D46" s="49" t="s">
        <v>61</v>
      </c>
      <c r="E46" s="63">
        <v>0.82076139584295371</v>
      </c>
      <c r="F46" s="63">
        <v>1</v>
      </c>
      <c r="G46" s="63">
        <v>0.49520535109133351</v>
      </c>
      <c r="N46" s="49"/>
      <c r="O46" s="72">
        <v>0.89519722192368167</v>
      </c>
      <c r="P46" s="71">
        <v>-0.3505589554390075</v>
      </c>
    </row>
    <row r="47" spans="4:18">
      <c r="E47" s="63">
        <v>0.39023359551019404</v>
      </c>
      <c r="F47" s="63">
        <v>0.49520535109133351</v>
      </c>
      <c r="G47" s="63">
        <v>1</v>
      </c>
      <c r="N47" s="49" t="s">
        <v>44</v>
      </c>
      <c r="O47" s="72">
        <v>0.93226786982061871</v>
      </c>
      <c r="P47" s="71">
        <v>-0.19820386163665429</v>
      </c>
    </row>
    <row r="48" spans="4:18">
      <c r="N48" s="49"/>
      <c r="O48" s="71">
        <v>0.6993684741665368</v>
      </c>
      <c r="P48" s="72">
        <v>0.71292675224156987</v>
      </c>
    </row>
    <row r="49" spans="3:18">
      <c r="I49" t="s">
        <v>61</v>
      </c>
      <c r="N49" s="70"/>
      <c r="O49" s="64">
        <v>2.1596177098977813</v>
      </c>
      <c r="P49" s="64">
        <v>0.67044090606788287</v>
      </c>
      <c r="Q49" t="s">
        <v>44</v>
      </c>
    </row>
    <row r="55" spans="3:18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spans="3:18">
      <c r="C56" s="42" t="s">
        <v>46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spans="3:18"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61" spans="3:18">
      <c r="C61" s="67">
        <v>2.0588563410401002</v>
      </c>
      <c r="D61" s="67">
        <v>-0.40474908960486689</v>
      </c>
      <c r="F61" s="49" t="s">
        <v>46</v>
      </c>
      <c r="G61" s="68">
        <v>2.0588563410401002</v>
      </c>
      <c r="H61" s="68">
        <v>0.23276687573489177</v>
      </c>
      <c r="I61" s="68">
        <v>-8.6695361435887769E-2</v>
      </c>
      <c r="J61" s="68">
        <v>8.9001894167397594E-2</v>
      </c>
      <c r="K61" s="68">
        <v>-0.74815174925826311</v>
      </c>
      <c r="L61" s="68">
        <v>-0.21947546445128652</v>
      </c>
      <c r="M61" s="68">
        <v>0.11275239816280555</v>
      </c>
      <c r="N61" s="68">
        <v>-1.439054933959758</v>
      </c>
      <c r="P61" s="74">
        <f>AVERAGE(G61:N61)</f>
        <v>2.7755575615628914E-17</v>
      </c>
      <c r="Q61">
        <f>DEVSQ(G61:N61)</f>
        <v>6.9999999999999911</v>
      </c>
      <c r="R61">
        <f>Q61/7</f>
        <v>0.99999999999999878</v>
      </c>
    </row>
    <row r="62" spans="3:18">
      <c r="C62" s="67">
        <v>0.23276687573489177</v>
      </c>
      <c r="D62" s="67">
        <v>-0.10263885174785374</v>
      </c>
      <c r="F62" s="49"/>
      <c r="G62" s="68">
        <v>-0.40474908960486689</v>
      </c>
      <c r="H62" s="68">
        <v>-0.10263885174785374</v>
      </c>
      <c r="I62" s="68">
        <v>-1.2604649564031785</v>
      </c>
      <c r="J62" s="68">
        <v>0.29446143032208799</v>
      </c>
      <c r="K62" s="68">
        <v>-1.228476057823082</v>
      </c>
      <c r="L62" s="68">
        <v>1.4538828267426993</v>
      </c>
      <c r="M62" s="68">
        <v>1.2357530859440142</v>
      </c>
      <c r="N62" s="68">
        <v>1.2231612570179573E-2</v>
      </c>
      <c r="P62" s="74">
        <f>AVERAGE(G62:N62)</f>
        <v>0</v>
      </c>
      <c r="Q62">
        <f>DEVSQ(G62:N62)</f>
        <v>6.9999999999999867</v>
      </c>
      <c r="R62">
        <f>Q62/7</f>
        <v>0.99999999999999811</v>
      </c>
    </row>
    <row r="63" spans="3:18">
      <c r="C63" s="67">
        <v>-8.6695361435887769E-2</v>
      </c>
      <c r="D63" s="67">
        <v>-1.2604649564031785</v>
      </c>
      <c r="L63" s="52" t="s">
        <v>76</v>
      </c>
    </row>
    <row r="64" spans="3:18">
      <c r="C64" s="67">
        <v>8.9001894167397594E-2</v>
      </c>
      <c r="D64" s="67">
        <v>0.29446143032208799</v>
      </c>
    </row>
    <row r="65" spans="3:20" ht="22.5">
      <c r="C65" s="67">
        <v>-0.74815174925826311</v>
      </c>
      <c r="D65" s="67">
        <v>-1.228476057823082</v>
      </c>
      <c r="H65" s="69" t="s">
        <v>62</v>
      </c>
    </row>
    <row r="66" spans="3:20">
      <c r="C66" s="67">
        <v>-0.21947546445128652</v>
      </c>
      <c r="D66" s="67">
        <v>1.4538828267426993</v>
      </c>
      <c r="I66" s="70"/>
    </row>
    <row r="67" spans="3:20">
      <c r="C67" s="67">
        <v>0.11275239816280555</v>
      </c>
      <c r="D67" s="67">
        <v>1.2357530859440142</v>
      </c>
    </row>
    <row r="68" spans="3:20" ht="17.25">
      <c r="C68" s="67">
        <v>-1.439054933959758</v>
      </c>
      <c r="D68" s="67">
        <v>1.2231612570179573E-2</v>
      </c>
      <c r="H68" t="s">
        <v>67</v>
      </c>
      <c r="I68" s="65">
        <v>0.89519722192368167</v>
      </c>
      <c r="J68" s="65">
        <v>0.93226786982061871</v>
      </c>
      <c r="K68" s="66">
        <v>0.6993684741665368</v>
      </c>
      <c r="L68" s="64"/>
    </row>
    <row r="69" spans="3:20">
      <c r="I69" s="66">
        <v>-0.3505589554390075</v>
      </c>
      <c r="J69" s="66">
        <v>-0.19820386163665429</v>
      </c>
      <c r="K69" s="65">
        <v>0.71292675224156987</v>
      </c>
      <c r="L69" s="64"/>
    </row>
    <row r="71" spans="3:20" ht="22.5">
      <c r="H71" s="69" t="s">
        <v>68</v>
      </c>
      <c r="I71">
        <f t="array" ref="I71:J72">MMULT(I68:K69,O46:P48)</f>
        <v>2.1596177098977813</v>
      </c>
      <c r="J71">
        <v>-2.2204460492503131E-16</v>
      </c>
      <c r="L71" s="69" t="s">
        <v>70</v>
      </c>
      <c r="M71">
        <f t="array" ref="M71:T72">MMULT(I68:K69,B17:I19)</f>
        <v>4.4898546479747719</v>
      </c>
      <c r="N71">
        <v>0.52145650005665933</v>
      </c>
      <c r="O71">
        <v>-0.31283610404660211</v>
      </c>
      <c r="P71">
        <v>0.16764163194963777</v>
      </c>
      <c r="Q71">
        <v>-1.6898625211955967</v>
      </c>
      <c r="R71">
        <v>-0.39456093233285883</v>
      </c>
      <c r="S71">
        <v>0.27550472011984195</v>
      </c>
      <c r="T71">
        <v>-3.0595186988429051</v>
      </c>
    </row>
    <row r="72" spans="3:20">
      <c r="I72">
        <v>-2.2204460492503131E-16</v>
      </c>
      <c r="J72">
        <v>0.67044090606788287</v>
      </c>
      <c r="M72">
        <v>-0.18756287652417203</v>
      </c>
      <c r="N72">
        <v>-6.768359737157606E-2</v>
      </c>
      <c r="O72">
        <v>-0.85945276144064631</v>
      </c>
      <c r="P72">
        <v>0.22550217203572001</v>
      </c>
      <c r="Q72">
        <v>-0.89520481857939882</v>
      </c>
      <c r="R72">
        <v>0.99767855646884862</v>
      </c>
      <c r="S72">
        <v>0.87928174776938894</v>
      </c>
      <c r="T72">
        <v>-9.4266398265847595E-2</v>
      </c>
    </row>
    <row r="75" spans="3:20" ht="22.5">
      <c r="H75" s="69" t="s">
        <v>69</v>
      </c>
      <c r="J75">
        <f t="array" ref="J75:K76">MINVERSE(I71:J72)</f>
        <v>0.46304491550374061</v>
      </c>
      <c r="K75">
        <v>1.5335673046650632E-16</v>
      </c>
    </row>
    <row r="76" spans="3:20">
      <c r="J76">
        <v>1.5335673046650632E-16</v>
      </c>
      <c r="K76">
        <v>1.491555767181588</v>
      </c>
    </row>
    <row r="78" spans="3:20" ht="22.5">
      <c r="H78" s="69" t="s">
        <v>71</v>
      </c>
      <c r="K78">
        <f t="array" ref="K78:R79">MMULT(J75:K76,M71:T72)</f>
        <v>2.0790043660955551</v>
      </c>
      <c r="L78">
        <v>0.24145778100761214</v>
      </c>
      <c r="M78">
        <v>-0.14485716736477841</v>
      </c>
      <c r="N78">
        <v>7.762560530102923E-2</v>
      </c>
      <c r="O78">
        <v>-0.78248224833995328</v>
      </c>
      <c r="P78">
        <v>-0.18269943357314555</v>
      </c>
      <c r="Q78">
        <v>0.12757105984877407</v>
      </c>
      <c r="R78">
        <v>-1.4166945773878274</v>
      </c>
    </row>
    <row r="79" spans="3:20">
      <c r="K79">
        <v>-0.27976049018879623</v>
      </c>
      <c r="L79">
        <v>-0.10095386000317076</v>
      </c>
      <c r="M79">
        <v>-1.2819217229469375</v>
      </c>
      <c r="N79">
        <v>0.33634906521185282</v>
      </c>
      <c r="O79">
        <v>-1.3352479099608496</v>
      </c>
      <c r="P79">
        <v>1.4880932046945128</v>
      </c>
      <c r="Q79">
        <v>1.3114977618629384</v>
      </c>
      <c r="R79">
        <v>-0.14060358998486189</v>
      </c>
    </row>
    <row r="82" spans="8:16">
      <c r="H82" t="s">
        <v>72</v>
      </c>
      <c r="I82">
        <f t="array" ref="I82:P84">MMULT(O46:P48,G61:N62)</f>
        <v>1.9849708949058253</v>
      </c>
      <c r="J82">
        <v>0.2443532291699167</v>
      </c>
      <c r="K82">
        <v>0.36425783177309617</v>
      </c>
      <c r="L82">
        <v>-2.3551843026187402E-2</v>
      </c>
      <c r="M82">
        <v>-0.23909008390105058</v>
      </c>
      <c r="N82">
        <v>-0.70614547113083359</v>
      </c>
      <c r="O82">
        <v>-0.33226867738848731</v>
      </c>
      <c r="P82">
        <v>-1.2925258804022792</v>
      </c>
    </row>
    <row r="83" spans="8:16">
      <c r="I83">
        <v>1.9996284478817321</v>
      </c>
      <c r="J83">
        <v>0.23734449617654491</v>
      </c>
      <c r="K83">
        <v>0.16900572188762336</v>
      </c>
      <c r="L83">
        <v>2.4610213692549454E-2</v>
      </c>
      <c r="M83">
        <v>-0.45398913899486193</v>
      </c>
      <c r="N83">
        <v>-0.4927751143495096</v>
      </c>
      <c r="O83">
        <v>-0.13981559561111098</v>
      </c>
      <c r="P83">
        <v>-1.3440090306829677</v>
      </c>
    </row>
    <row r="84" spans="8:16">
      <c r="I84">
        <v>1.1513427638365838</v>
      </c>
      <c r="J84">
        <v>8.9615831488821782E-2</v>
      </c>
      <c r="K84">
        <v>-0.95925119032756323</v>
      </c>
      <c r="L84">
        <v>0.27217455010171798</v>
      </c>
      <c r="M84">
        <v>-1.3990471934341138</v>
      </c>
      <c r="N84">
        <v>0.8830177411191773</v>
      </c>
      <c r="O84">
        <v>0.95985690679630276</v>
      </c>
      <c r="P84">
        <v>-0.99770940958092702</v>
      </c>
    </row>
    <row r="85" spans="8:16">
      <c r="I85" t="s">
        <v>75</v>
      </c>
    </row>
  </sheetData>
  <pageMargins left="0.7" right="0.7" top="0.75" bottom="0.75" header="0.3" footer="0.3"/>
  <pageSetup paperSize="9" orientation="portrait" horizontalDpi="300" verticalDpi="0" r:id="rId1"/>
  <legacyDrawing r:id="rId2"/>
  <oleObjects>
    <oleObject progId="Equation.3" shapeId="2054" r:id="rId3"/>
    <oleObject progId="Equation.3" shapeId="2055" r:id="rId4"/>
    <oleObject progId="Equation.3" shapeId="2056" r:id="rId5"/>
    <oleObject progId="Equation.3" shapeId="2057" r:id="rId6"/>
    <oleObject progId="Equation.3" shapeId="2058" r:id="rId7"/>
    <oleObject progId="Mathcad" shapeId="2059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МГК</vt:lpstr>
      <vt:lpstr>Пример 20.1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serge777</dc:creator>
  <cp:lastModifiedBy>serge777</cp:lastModifiedBy>
  <dcterms:created xsi:type="dcterms:W3CDTF">2018-11-17T14:22:37Z</dcterms:created>
  <dcterms:modified xsi:type="dcterms:W3CDTF">2018-11-18T11:48:47Z</dcterms:modified>
</cp:coreProperties>
</file>