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Lorenzetti\archivosSubir\"/>
    </mc:Choice>
  </mc:AlternateContent>
  <xr:revisionPtr revIDLastSave="0" documentId="8_{F29011F6-0B99-4FAD-94DD-B81327BFA1D2}" xr6:coauthVersionLast="47" xr6:coauthVersionMax="47" xr10:uidLastSave="{00000000-0000-0000-0000-000000000000}"/>
  <bookViews>
    <workbookView xWindow="-120" yWindow="-120" windowWidth="20730" windowHeight="11160" activeTab="2" xr2:uid="{0002B7AF-7247-4944-8847-23F0A6F14481}"/>
  </bookViews>
  <sheets>
    <sheet name="BASE" sheetId="1" r:id="rId1"/>
    <sheet name="PRODUCTO" sheetId="3" r:id="rId2"/>
    <sheet name="PRODUCTO SISTEMA" sheetId="4" r:id="rId3"/>
  </sheets>
  <definedNames>
    <definedName name="_xlnm._FilterDatabase" localSheetId="0" hidden="1">BASE!$A$1:$Q$150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2" i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2" i="4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I2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2" i="3"/>
</calcChain>
</file>

<file path=xl/sharedStrings.xml><?xml version="1.0" encoding="utf-8"?>
<sst xmlns="http://schemas.openxmlformats.org/spreadsheetml/2006/main" count="1395" uniqueCount="680">
  <si>
    <t>REF SAP</t>
  </si>
  <si>
    <t>DESCRIPCION SAP</t>
  </si>
  <si>
    <t>DESCRIPCION WEB</t>
  </si>
  <si>
    <t>CATEGORIA</t>
  </si>
  <si>
    <t>CATEGORIA_ID</t>
  </si>
  <si>
    <t>COLOR</t>
  </si>
  <si>
    <t>COLOR_ID</t>
  </si>
  <si>
    <t>VOLTAJE</t>
  </si>
  <si>
    <t>VOLTAJE_ID</t>
  </si>
  <si>
    <t>IMAGEN</t>
  </si>
  <si>
    <t>UBICACIÓN</t>
  </si>
  <si>
    <t>IMGXCIEN</t>
  </si>
  <si>
    <t>P.V.P CON IVA</t>
  </si>
  <si>
    <t>ESTADO</t>
  </si>
  <si>
    <t>COLOR EXIS</t>
  </si>
  <si>
    <t>VOLTAJE EXIS</t>
  </si>
  <si>
    <t>PRODUCTO_ID</t>
  </si>
  <si>
    <t>f869903</t>
  </si>
  <si>
    <t>CUERPO ADVANCE</t>
  </si>
  <si>
    <t>CUERPO P/DUCHA TOP JET</t>
  </si>
  <si>
    <t>COMBO LORENBELLO+BRAZO 127V</t>
  </si>
  <si>
    <t xml:space="preserve">COMBO LORENBELLO+BRAZO </t>
  </si>
  <si>
    <t>RESISTENCIA ULTRA / BELLO BANHO/ MAXI DUCHA / RELAX 127 V</t>
  </si>
  <si>
    <t>RESISTENCIA ULTRA / BELLO BANHO/ MAXI DUCHA / RELAX</t>
  </si>
  <si>
    <t>DUCHA MAXI DUCHA 4T 127V AZUL</t>
  </si>
  <si>
    <t>DUCHA MAXI DUCHA 4T</t>
  </si>
  <si>
    <t>DUCHA MAXI DUCHA 4T 127V GRIS</t>
  </si>
  <si>
    <t>DUCHA MAXI DUCHA 4T 220V SALMON</t>
  </si>
  <si>
    <t>DUCHA JET MULTI 127V CROMO</t>
  </si>
  <si>
    <t>DUCHA JET MULTITEMPERATURAS</t>
  </si>
  <si>
    <t>DUCHA JEL MULTI 220V CROMO</t>
  </si>
  <si>
    <t>DUCHA MAXI DUCHA 4T 220V GRIS</t>
  </si>
  <si>
    <t>DUCHA MAXI DUCHA 4T 220V VERDE</t>
  </si>
  <si>
    <t>DUCHA MAXI DUCHA 4T 220V AZUL</t>
  </si>
  <si>
    <t>COMBO MAXI DUCHA 4T 127V BLANCO</t>
  </si>
  <si>
    <t>COMBO MAXI DUCHA</t>
  </si>
  <si>
    <t>RESISTENCIA CALENTADOR VERSATIL 220V</t>
  </si>
  <si>
    <t>RESISTENCIA CALENTADOR VERSATIL</t>
  </si>
  <si>
    <t>COMBO MAXI DUCHA 4T 220V BLANCO</t>
  </si>
  <si>
    <t>COMBO MAXI DUCHA 4T</t>
  </si>
  <si>
    <t>DUCHA ADVANCE TURBO ELECTRONICA 220V</t>
  </si>
  <si>
    <t>DUCHA ADVANCE TURBO ELECTRÓNICA</t>
  </si>
  <si>
    <t>DUCHA BLINDADA ELECT 127V</t>
  </si>
  <si>
    <t>DUCHA BLINDADA ELECTRONICA</t>
  </si>
  <si>
    <t>DUCHA ADVANCE TURBO ELECTRÓNICA 127V</t>
  </si>
  <si>
    <t>DUCHA DUO SHOWER 220V</t>
  </si>
  <si>
    <t>DUCHA DUO SHOWER</t>
  </si>
  <si>
    <t>DUCHA DUO SHOWER 127V</t>
  </si>
  <si>
    <t>DUCHA LORENBELLO BANHO 127V</t>
  </si>
  <si>
    <t>DUCHA LORENBELLO BANHO</t>
  </si>
  <si>
    <t>DUCHA LORENBELLO BANHO 220V</t>
  </si>
  <si>
    <t>RESISTENCIA DUO SHOWER 127V</t>
  </si>
  <si>
    <t>RESISTENCIA DUO SHOWER</t>
  </si>
  <si>
    <t>RESISTENCIA DUO SHOWER 220V</t>
  </si>
  <si>
    <t>RESISTENCIA BELLO BANHO 127V</t>
  </si>
  <si>
    <t>RESISTENCIA BELLO BANHO</t>
  </si>
  <si>
    <t>RESISTENCIA BELLO BANHO 220V</t>
  </si>
  <si>
    <t>RESISTENCIA CONVENCIONAL / BELLO BANHO / MAXI DUCHA / RELAX 220V</t>
  </si>
  <si>
    <t>RESISTENCIA CONVENCIONAL / BELLO BANHO / MAXI DUCHA / RELAX</t>
  </si>
  <si>
    <t>RESISTENCIA MAXI DUCHA 4T/FASHION 220V</t>
  </si>
  <si>
    <t>RESISTENCIA MAXI DUCHA 4T/FASHION</t>
  </si>
  <si>
    <t>RESISTENCIA FUTURA 220V</t>
  </si>
  <si>
    <t>RESISTENCIA FUTURA</t>
  </si>
  <si>
    <t>CAMARA DE CALENTAMIENTO ADVANCE</t>
  </si>
  <si>
    <t>DUCHA DUO SHOWER QUADRA 127V</t>
  </si>
  <si>
    <t>DUCHA DUO SHOWER QUADRA</t>
  </si>
  <si>
    <t>DUCHA ADVANCED MULTI 127V</t>
  </si>
  <si>
    <t>DUCHA ADVANCED MULTITEMPERATURAS</t>
  </si>
  <si>
    <t>DUCHA MAXI 3T ULTRA CON TELEDUCHA 127 V</t>
  </si>
  <si>
    <t>DUCHA MAXI 3T ULTRA CON TELEDUCHA</t>
  </si>
  <si>
    <t>RESISTENCIA DUCHA ADVANCED MULTI 127V</t>
  </si>
  <si>
    <t>RESISTENCIA DUCHA ADVANCED MULTITEMPERATURA</t>
  </si>
  <si>
    <t>RESISTENCIA CONVENCIONAL / BELLO BANHO /MAXI DUCHA / RELAX 127 V</t>
  </si>
  <si>
    <t>BRAZO P/DUCHA LORENZETTI BLANCO</t>
  </si>
  <si>
    <t>BRAZO PARA DUCHA</t>
  </si>
  <si>
    <t>DUCHA MAXI 3T ULTRA SIN TELEDUCHA 127 V</t>
  </si>
  <si>
    <t>DUCHA MAXI 3T ULTRA SIN TELEDUCHA</t>
  </si>
  <si>
    <t>MANGUERA PARA DUCHA ELECTRICA</t>
  </si>
  <si>
    <t>COMBO DUCHA MAXI 127V SALMÓN</t>
  </si>
  <si>
    <t>COMBO DUCHA MAXI</t>
  </si>
  <si>
    <t>COMBO DUCHA MAXI 127V VERDE</t>
  </si>
  <si>
    <t>DUCHA MAXI 3T ULTRA CON TELEDUCHA 220 V</t>
  </si>
  <si>
    <t>DUCHA RELAX BLANCO/CR 127V</t>
  </si>
  <si>
    <t>DUCHA RELAX CROMADA</t>
  </si>
  <si>
    <t>RESISTENCIA DUCHA ADVANCED MULTI O TOP JET  220V</t>
  </si>
  <si>
    <t>DUCHA ADVANCED MULTI 220V</t>
  </si>
  <si>
    <t>DUCHA ADVANCE TURBO 127V</t>
  </si>
  <si>
    <t>DUCHA ADVANCE TURBO</t>
  </si>
  <si>
    <t>DUCHA HIGIENICA 3T 127V</t>
  </si>
  <si>
    <t>DUCHA HIGIENICA 3T</t>
  </si>
  <si>
    <t>RESISTENCIA CALENTADOR VERSATIL 127V</t>
  </si>
  <si>
    <t>RESISTENCIA DUCHA INTIMA/HIGIENICA 127V</t>
  </si>
  <si>
    <t>RESISTENCIA DUCHA INTIMA/HIGIENICA</t>
  </si>
  <si>
    <t>COMBO DUCHA MAXI 127V BLANCO</t>
  </si>
  <si>
    <t>DUCHITA DIVERTIDA TORTUGA</t>
  </si>
  <si>
    <t>DUCHITA DIVERTIDA HIPOPOTAMO</t>
  </si>
  <si>
    <t>DUCHA ELECT. FUTURA MASTER MULTI 220V</t>
  </si>
  <si>
    <t>DUCHA ELECTRICA FUTURA MASTER MULTITEMPERATURA</t>
  </si>
  <si>
    <t>DUCHITA DIVERTIDA DELFIN</t>
  </si>
  <si>
    <t>DUCHITA DIVERTIDA PATITO</t>
  </si>
  <si>
    <t>DUCHA MAXI 3T ULTRA SIN TELEDUCHA 220 V</t>
  </si>
  <si>
    <t>COMBO DUCHA MAXI 220V AZUL</t>
  </si>
  <si>
    <t>COMBO DUCHA MAXI 220V SALMÓN</t>
  </si>
  <si>
    <t>COMBO DUCHA MAXI 220V VERDE</t>
  </si>
  <si>
    <t>COMBO DUCHA MAXI 220V GRIS</t>
  </si>
  <si>
    <t>DUCHA RELAX BLANCO/CR 220V</t>
  </si>
  <si>
    <t>COMBO DUCHA MAXI 220V BLANCO</t>
  </si>
  <si>
    <t>DUCHA FASHION 127V BLANCO</t>
  </si>
  <si>
    <t>DUCHA FASHION</t>
  </si>
  <si>
    <t>DUCHA FASHION 220V BLANCO</t>
  </si>
  <si>
    <t>DUCHA MAXI  4T ULTRA CON TELEDUCHA 127 V</t>
  </si>
  <si>
    <t>DUCHA MAXI 4T ULTRA CON TELEDUCHA</t>
  </si>
  <si>
    <t>DUCHA MAXI  4T ULTRA CON TELEDUCHA 220 V</t>
  </si>
  <si>
    <t>RESISTENCIA MAXI DUCHA 4T/FASHION 127V</t>
  </si>
  <si>
    <t>BRAZO P/DUCHA LORENZETTI GRIS</t>
  </si>
  <si>
    <t>BRAZO P/DUCHA LORENZETTI SALMON</t>
  </si>
  <si>
    <t>BRAZO P/DUCHA LORENZETTI AZUL/BL</t>
  </si>
  <si>
    <t>BRAZO P/DUCHA LORENZETTI CROMADO</t>
  </si>
  <si>
    <t>BRAZO PARA DUCHA CROMADA</t>
  </si>
  <si>
    <t>BRAZO P/DUCHA LORENZETTI VERDE</t>
  </si>
  <si>
    <t>DUCHA DUO SHOWER QUADRA 220V</t>
  </si>
  <si>
    <t>DUCHA ADVANCE TURBO MULTI 220V</t>
  </si>
  <si>
    <t>DUCHA ADVANCE TURBO MULTITEMPERATURAS</t>
  </si>
  <si>
    <t>DUCHA MAXI ULTRA BLANCA SIN MAGUERA 220V</t>
  </si>
  <si>
    <t>DUCHA MAXI ULTRA SIN MANGUERA</t>
  </si>
  <si>
    <t>MONOBRAZO LORENZETTI BLANCO</t>
  </si>
  <si>
    <t>MONOBRAZO LORENZETTI</t>
  </si>
  <si>
    <t>DUCHA TOP JET 127V</t>
  </si>
  <si>
    <t>DUCHA TOP JET</t>
  </si>
  <si>
    <t>DUCHA TOP JET ELECTRONICA 127V</t>
  </si>
  <si>
    <t>DUCHA TOP JET ELECTRONICA</t>
  </si>
  <si>
    <t>RESISTENCIA TOP JET ELECTRONICA 127V</t>
  </si>
  <si>
    <t>RESISTENCIA TOP JET ELECTRONICA</t>
  </si>
  <si>
    <t>DUCHA TOP JET 220V</t>
  </si>
  <si>
    <t>RESISTENCIA 220V TRADICION O JET</t>
  </si>
  <si>
    <t>RESISTENCIA TRADICION O JET</t>
  </si>
  <si>
    <t>RESISTENCIA 127V TRADICION O JET</t>
  </si>
  <si>
    <t>DUCHA ACQUA STAR NEGRA ULTRA 220V</t>
  </si>
  <si>
    <t>DUCHA ACQUA STAR ULTRA</t>
  </si>
  <si>
    <t>DUCHA ACQUA STAR BLANCA ULTRA 127V</t>
  </si>
  <si>
    <t>DUCHA ACQUA STORM NEGRA ULTRA 220V</t>
  </si>
  <si>
    <t>DUCHA ACQUA STORM ULTRA</t>
  </si>
  <si>
    <t>DUCHA ACQUA STORM BLANCA ULTRA 127V</t>
  </si>
  <si>
    <t>ACQUA STAR ULTRA BLK/CHROME 127V/5500W</t>
  </si>
  <si>
    <t>ACQUA STAR ULTRA BLK/CHROME</t>
  </si>
  <si>
    <t>DUCHA ACQUA STORM NEGRO/CR ULTRA 127V</t>
  </si>
  <si>
    <t>DUCHA ACQUA STORM CROMADA ULTRA</t>
  </si>
  <si>
    <t>RESISTENCIA 3T ULTRA 220V</t>
  </si>
  <si>
    <t>RESISTENCIA 3T ULTRA</t>
  </si>
  <si>
    <t>RESISTENCIA LOREN EASY 127V</t>
  </si>
  <si>
    <t xml:space="preserve">RESISTENCIA LOREN </t>
  </si>
  <si>
    <t>RESISTENCIA ACQUA 127V</t>
  </si>
  <si>
    <t>RESISTENCIA ACQUA</t>
  </si>
  <si>
    <t>RESISTENCIA ACQUA 220V</t>
  </si>
  <si>
    <t>DUCHA ACQUA JET BLANCA ULTRA 127V</t>
  </si>
  <si>
    <t>DUCHA ACQUA JET ULTRA</t>
  </si>
  <si>
    <t>DUCHA ACQUA JET BLANCA ULTRA 220V</t>
  </si>
  <si>
    <t>DUCHA ACQUA JET BLANCA/CR ULTRA 127V</t>
  </si>
  <si>
    <t>DUCHA ACQUA JET CROMADA ULTRA</t>
  </si>
  <si>
    <t>DUCHA ACQUA JET BLANCA/CR ULTRA 220V</t>
  </si>
  <si>
    <t>DUCHA ACQUA JET NEGRO/CR ULTRA 127V</t>
  </si>
  <si>
    <t>DUCHA ACQUA JET NEGRO/CR ULTRA 220V</t>
  </si>
  <si>
    <t>DUCHA ACQUA STAR BLANCA ULTRA 220V</t>
  </si>
  <si>
    <t>DUCHA ACQUA STAR BLANCO/CR ULTRA 127V</t>
  </si>
  <si>
    <t>DUCHA ACQUA STAR CROMADA ULTRA</t>
  </si>
  <si>
    <t>DUCHA ACQUA STAR BLANCO/CR ULTRA 220V</t>
  </si>
  <si>
    <t>DUCHA ACQUA STAR NEGRA ULTRA 127V</t>
  </si>
  <si>
    <t>DUCHA ACQUA STAR NEGRO/CR ULTRA 220V</t>
  </si>
  <si>
    <t>DUCHA ACQUA STORM BLANCA ULTRA 220V</t>
  </si>
  <si>
    <t>DUCHA ACQUA STORM BLANCO CROMO ULTRA 127V</t>
  </si>
  <si>
    <t>DUCHA ACQUA STORM BLANCO CROMO ULTRA 220V</t>
  </si>
  <si>
    <t>DUCHA ACQUA STORM NEGRA ULTRA 127V</t>
  </si>
  <si>
    <t>DUCHA ACQUA STORM NEGRO/CR ULTRA 220V</t>
  </si>
  <si>
    <t>DUCHA ACQUA WAVE BLANCA ULTRA 127V</t>
  </si>
  <si>
    <t>DUCHA ACQUA WAVE ULTRA</t>
  </si>
  <si>
    <t>DUCHA ACQUA WAVE BLANCA ULTRA 220V</t>
  </si>
  <si>
    <t>DUCHA ACQUA WAVE BLANCA/CR ULTRA 127V</t>
  </si>
  <si>
    <t>DUCHA ACQUA WAVE CROMADA ULTRA</t>
  </si>
  <si>
    <t>DUCHA ACQUA WAVE BLANCA/CR ULTRA 220V</t>
  </si>
  <si>
    <t>DUCHA ACQUA WAVE NEGRO/CR ULTRA 127V</t>
  </si>
  <si>
    <t>DUCHA ACQUA WAVE NEGRO/CR ULTRA 220V</t>
  </si>
  <si>
    <t>DUCHA ACQUA DUO NEGRO/CR ULTRA 127V</t>
  </si>
  <si>
    <t>DUCHA ACQUA DUO CROMADA ULTRA</t>
  </si>
  <si>
    <t>DUCHA ACQUA DUO NEGRO/CR ULTRA 220V</t>
  </si>
  <si>
    <t>DUCHA RELAX BLANCO 127V</t>
  </si>
  <si>
    <t>DUCHA RELAX</t>
  </si>
  <si>
    <t>DUCHA RELAX BLANCO 220V</t>
  </si>
  <si>
    <t>RESISTENCIA ULTRA DUCHA DUO SHOWER (PROTOTIPO)</t>
  </si>
  <si>
    <t>DUCHA LOREN SHOWER ULTRA ELECTRONICO 127V/5500W</t>
  </si>
  <si>
    <t>DUCHA LOREN SHOWER ULTRA ELECTRONICO</t>
  </si>
  <si>
    <t>DUCHA LOREN SHOWER  ULTRA ELECTRONICO 220V/6800W</t>
  </si>
  <si>
    <t>CARTUCHO DE REPUESTO / FILTRO ACQUA DUE</t>
  </si>
  <si>
    <t>CARTUCHO DE REPUESTO ACQUA DUE</t>
  </si>
  <si>
    <t>CARTUCHO DE REPUESTO /NATURALIS</t>
  </si>
  <si>
    <t>CARTUCHO DE REPUESTO NATURALIS</t>
  </si>
  <si>
    <t>DUCHA ACQUA DUO BLANCA ULTRA 127V</t>
  </si>
  <si>
    <t>DUCHA ACQUA DUO ULTRA</t>
  </si>
  <si>
    <t>DUCHA ACQUA DUO BLANCA ULTRA 220V</t>
  </si>
  <si>
    <t>DUCHA ACQUA DUO BLANCO/CR ULTRA 127V</t>
  </si>
  <si>
    <t>DUCHA ACQUA DUO BLANCO/CR ULTRA 220V</t>
  </si>
  <si>
    <t>DUCHA ADVANCE ELECTRONICA 127V</t>
  </si>
  <si>
    <t>DUCHA ADVANCE ELECTRONICA</t>
  </si>
  <si>
    <t>DUCHA ADVANCE ELECTRONICA 220V</t>
  </si>
  <si>
    <t>DUCHA BLINDADA ELECT 220V</t>
  </si>
  <si>
    <t>DUCHA DUO SHOWER ELECT.220V</t>
  </si>
  <si>
    <t>DUCHA DUO SHOWER ELECTRONICA</t>
  </si>
  <si>
    <t>DUCHA DUO SHOWER ELECTRONICA 127V</t>
  </si>
  <si>
    <t>DUCHA HIGIENICA 3T 220V</t>
  </si>
  <si>
    <t>COMBO DUCHA MAXI 127V GRIS</t>
  </si>
  <si>
    <t>DUCHA MAXI DUCHA 4T 127V SALMON</t>
  </si>
  <si>
    <t>DUCHA TRADICION CROMO 127V</t>
  </si>
  <si>
    <t>DUCHA TRADICION</t>
  </si>
  <si>
    <t>DUCHA TRADICION CROMO 220V</t>
  </si>
  <si>
    <t>RESISTENCIA 4T ULTRA 127V 5500 W LOREN ULTRA</t>
  </si>
  <si>
    <t xml:space="preserve">RESISTENCIA 4T ULTRA </t>
  </si>
  <si>
    <t>RESISTENCIA 4T ULTRA 220V 6800 W LOREN ULTRA</t>
  </si>
  <si>
    <t>RESISTENCIA DUCHA INTIMA/HIGIENICA  220V</t>
  </si>
  <si>
    <t xml:space="preserve">RESISTENCIA DUCHA INTIMA - HIGIENICA </t>
  </si>
  <si>
    <t>CARTUCHO DE REPUESTO / FILTRO GIOVIALE</t>
  </si>
  <si>
    <t>CARTUCHO DE REPUESTO FILTRO GIOVIALE</t>
  </si>
  <si>
    <t>CARTUCHO DE REPUESTO / VERSATILLE</t>
  </si>
  <si>
    <t>CARTUCHO DE REPUESTO VERSATILLE</t>
  </si>
  <si>
    <t>CARTUCHO DE REPUESTO PARA FILTRO  ACQUA BELLA / VITALE</t>
  </si>
  <si>
    <t>CARTUCHO DE REPUESTO FILTRO ACQUA BELLA - VITALE</t>
  </si>
  <si>
    <t>FILTRO GIOVIALE DE PARED/BLANCO</t>
  </si>
  <si>
    <t>FILTRO GIOVIALE DE PARED</t>
  </si>
  <si>
    <t>FILTRO PARA GRIFO VERSATILLE</t>
  </si>
  <si>
    <t>FILTRO VERSATILLE</t>
  </si>
  <si>
    <t>FILTRO VITALE DE PARED /BLANCO</t>
  </si>
  <si>
    <t xml:space="preserve">FILTRO VITALE DE PARED </t>
  </si>
  <si>
    <t>GRIFO CON FILTRO ACQUA BELLA DE MESA / BLANCA</t>
  </si>
  <si>
    <t>GRIFO CON FILTRO ACQUA BELLA DE PARED / NEGRO</t>
  </si>
  <si>
    <t>GRIFO CON FILTRO ACQUA DUE DE MESA / BLANCO</t>
  </si>
  <si>
    <t>REPUESTOS</t>
  </si>
  <si>
    <t>869837.jpg</t>
  </si>
  <si>
    <t>assets/images/products/869837.jpg</t>
  </si>
  <si>
    <t>assets/images/products/zoom/869837.jpg</t>
  </si>
  <si>
    <t>SI</t>
  </si>
  <si>
    <t>869840.jpg</t>
  </si>
  <si>
    <t>assets/images/products/869840.jpg</t>
  </si>
  <si>
    <t>assets/images/products/zoom/869840.jpg</t>
  </si>
  <si>
    <t>NO</t>
  </si>
  <si>
    <t>869842.jpg</t>
  </si>
  <si>
    <t>assets/images/products/869842.jpg</t>
  </si>
  <si>
    <t>assets/images/products/zoom/869842.jpg</t>
  </si>
  <si>
    <t>true</t>
  </si>
  <si>
    <t>869899.jpg</t>
  </si>
  <si>
    <t>assets/images/products/869899.jpg</t>
  </si>
  <si>
    <t>assets/images/products/zoom/869899.jpg</t>
  </si>
  <si>
    <t>AZUL</t>
  </si>
  <si>
    <t>869903.jpg</t>
  </si>
  <si>
    <t>assets/images/products/869903.jpg</t>
  </si>
  <si>
    <t>assets/images/products/zoom/869903.jpg</t>
  </si>
  <si>
    <t>GRIS</t>
  </si>
  <si>
    <t>869904.jpg</t>
  </si>
  <si>
    <t>assets/images/products/869904.jpg</t>
  </si>
  <si>
    <t>assets/images/products/zoom/869904.jpg</t>
  </si>
  <si>
    <t>SALMON</t>
  </si>
  <si>
    <t>869905.jpg</t>
  </si>
  <si>
    <t>assets/images/products/869905.jpg</t>
  </si>
  <si>
    <t>assets/images/products/zoom/869905.jpg</t>
  </si>
  <si>
    <t>BLANCO/CROMO</t>
  </si>
  <si>
    <t>869906.jpg</t>
  </si>
  <si>
    <t>assets/images/products/869906.jpg</t>
  </si>
  <si>
    <t>assets/images/products/zoom/869906.jpg</t>
  </si>
  <si>
    <t>869907.jpg</t>
  </si>
  <si>
    <t>assets/images/products/869907.jpg</t>
  </si>
  <si>
    <t>assets/images/products/zoom/869907.jpg</t>
  </si>
  <si>
    <t>869910.jpg</t>
  </si>
  <si>
    <t>assets/images/products/869910.jpg</t>
  </si>
  <si>
    <t>assets/images/products/zoom/869910.jpg</t>
  </si>
  <si>
    <t>VERDE</t>
  </si>
  <si>
    <t>869911.jpg</t>
  </si>
  <si>
    <t>assets/images/products/869911.jpg</t>
  </si>
  <si>
    <t>assets/images/products/zoom/869911.jpg</t>
  </si>
  <si>
    <t>BLANCO</t>
  </si>
  <si>
    <t>869912.jpg</t>
  </si>
  <si>
    <t>assets/images/products/869912.jpg</t>
  </si>
  <si>
    <t>assets/images/products/zoom/869912.jpg</t>
  </si>
  <si>
    <t>869915.jpg</t>
  </si>
  <si>
    <t>assets/images/products/869915.jpg</t>
  </si>
  <si>
    <t>assets/images/products/zoom/869915.jpg</t>
  </si>
  <si>
    <t>869916.jpg</t>
  </si>
  <si>
    <t>assets/images/products/869916.jpg</t>
  </si>
  <si>
    <t>assets/images/products/zoom/869916.jpg</t>
  </si>
  <si>
    <t>869917.jpg</t>
  </si>
  <si>
    <t>assets/images/products/869917.jpg</t>
  </si>
  <si>
    <t>assets/images/products/zoom/869917.jpg</t>
  </si>
  <si>
    <t>869918.jpg</t>
  </si>
  <si>
    <t>assets/images/products/869918.jpg</t>
  </si>
  <si>
    <t>assets/images/products/zoom/869918.jpg</t>
  </si>
  <si>
    <t>869920.jpg</t>
  </si>
  <si>
    <t>assets/images/products/869920.jpg</t>
  </si>
  <si>
    <t>assets/images/products/zoom/869920.jpg</t>
  </si>
  <si>
    <t>869921.jpg</t>
  </si>
  <si>
    <t>assets/images/products/869921.jpg</t>
  </si>
  <si>
    <t>assets/images/products/zoom/869921.jpg</t>
  </si>
  <si>
    <t>869922.jpg</t>
  </si>
  <si>
    <t>assets/images/products/869922.jpg</t>
  </si>
  <si>
    <t>assets/images/products/zoom/869922.jpg</t>
  </si>
  <si>
    <t>869924.jpg</t>
  </si>
  <si>
    <t>assets/images/products/869924.jpg</t>
  </si>
  <si>
    <t>assets/images/products/zoom/869924.jpg</t>
  </si>
  <si>
    <t>869925.jpg</t>
  </si>
  <si>
    <t>assets/images/products/869925.jpg</t>
  </si>
  <si>
    <t>assets/images/products/zoom/869925.jpg</t>
  </si>
  <si>
    <t>869926.jpg</t>
  </si>
  <si>
    <t>assets/images/products/869926.jpg</t>
  </si>
  <si>
    <t>assets/images/products/zoom/869926.jpg</t>
  </si>
  <si>
    <t>869927.jpg</t>
  </si>
  <si>
    <t>assets/images/products/869927.jpg</t>
  </si>
  <si>
    <t>assets/images/products/zoom/869927.jpg</t>
  </si>
  <si>
    <t>869928.jpg</t>
  </si>
  <si>
    <t>assets/images/products/869928.jpg</t>
  </si>
  <si>
    <t>assets/images/products/zoom/869928.jpg</t>
  </si>
  <si>
    <t>869929.jpg</t>
  </si>
  <si>
    <t>assets/images/products/869929.jpg</t>
  </si>
  <si>
    <t>assets/images/products/zoom/869929.jpg</t>
  </si>
  <si>
    <t>869930.jpg</t>
  </si>
  <si>
    <t>assets/images/products/869930.jpg</t>
  </si>
  <si>
    <t>assets/images/products/zoom/869930.jpg</t>
  </si>
  <si>
    <t>869931.jpg</t>
  </si>
  <si>
    <t>assets/images/products/869931.jpg</t>
  </si>
  <si>
    <t>assets/images/products/zoom/869931.jpg</t>
  </si>
  <si>
    <t>869932.jpg</t>
  </si>
  <si>
    <t>assets/images/products/869932.jpg</t>
  </si>
  <si>
    <t>assets/images/products/zoom/869932.jpg</t>
  </si>
  <si>
    <t>869933.jpg</t>
  </si>
  <si>
    <t>assets/images/products/869933.jpg</t>
  </si>
  <si>
    <t>assets/images/products/zoom/869933.jpg</t>
  </si>
  <si>
    <t>869936.jpg</t>
  </si>
  <si>
    <t>assets/images/products/869936.jpg</t>
  </si>
  <si>
    <t>assets/images/products/zoom/869936.jpg</t>
  </si>
  <si>
    <t>869950.jpg</t>
  </si>
  <si>
    <t>assets/images/products/869950.jpg</t>
  </si>
  <si>
    <t>assets/images/products/zoom/869950.jpg</t>
  </si>
  <si>
    <t>869951.jpg</t>
  </si>
  <si>
    <t>assets/images/products/869951.jpg</t>
  </si>
  <si>
    <t>assets/images/products/zoom/869951.jpg</t>
  </si>
  <si>
    <t>869952.jpg</t>
  </si>
  <si>
    <t>assets/images/products/869952.jpg</t>
  </si>
  <si>
    <t>assets/images/products/zoom/869952.jpg</t>
  </si>
  <si>
    <t>869953.jpg</t>
  </si>
  <si>
    <t>assets/images/products/869953.jpg</t>
  </si>
  <si>
    <t>assets/images/products/zoom/869953.jpg</t>
  </si>
  <si>
    <t>869954.jpg</t>
  </si>
  <si>
    <t>assets/images/products/869954.jpg</t>
  </si>
  <si>
    <t>assets/images/products/zoom/869954.jpg</t>
  </si>
  <si>
    <t>869955.jpg</t>
  </si>
  <si>
    <t>assets/images/products/869955.jpg</t>
  </si>
  <si>
    <t>assets/images/products/zoom/869955.jpg</t>
  </si>
  <si>
    <t>869956.jpg</t>
  </si>
  <si>
    <t>assets/images/products/869956.jpg</t>
  </si>
  <si>
    <t>assets/images/products/zoom/869956.jpg</t>
  </si>
  <si>
    <t>869958.jpg</t>
  </si>
  <si>
    <t>assets/images/products/869958.jpg</t>
  </si>
  <si>
    <t>assets/images/products/zoom/869958.jpg</t>
  </si>
  <si>
    <t>869959.jpg</t>
  </si>
  <si>
    <t>assets/images/products/869959.jpg</t>
  </si>
  <si>
    <t>assets/images/products/zoom/869959.jpg</t>
  </si>
  <si>
    <t>869961.jpg</t>
  </si>
  <si>
    <t>assets/images/products/869961.jpg</t>
  </si>
  <si>
    <t>assets/images/products/zoom/869961.jpg</t>
  </si>
  <si>
    <t>869962.jpg</t>
  </si>
  <si>
    <t>assets/images/products/869962.jpg</t>
  </si>
  <si>
    <t>assets/images/products/zoom/869962.jpg</t>
  </si>
  <si>
    <t>869963.jpg</t>
  </si>
  <si>
    <t>assets/images/products/869963.jpg</t>
  </si>
  <si>
    <t>assets/images/products/zoom/869963.jpg</t>
  </si>
  <si>
    <t>869964.jpg</t>
  </si>
  <si>
    <t>assets/images/products/869964.jpg</t>
  </si>
  <si>
    <t>assets/images/products/zoom/869964.jpg</t>
  </si>
  <si>
    <t>869966.jpg</t>
  </si>
  <si>
    <t>assets/images/products/869966.jpg</t>
  </si>
  <si>
    <t>assets/images/products/zoom/869966.jpg</t>
  </si>
  <si>
    <t>869967.jpg</t>
  </si>
  <si>
    <t>assets/images/products/869967.jpg</t>
  </si>
  <si>
    <t>assets/images/products/zoom/869967.jpg</t>
  </si>
  <si>
    <t>869968.jpg</t>
  </si>
  <si>
    <t>assets/images/products/869968.jpg</t>
  </si>
  <si>
    <t>assets/images/products/zoom/869968.jpg</t>
  </si>
  <si>
    <t>869969.jpg</t>
  </si>
  <si>
    <t>assets/images/products/869969.jpg</t>
  </si>
  <si>
    <t>assets/images/products/zoom/869969.jpg</t>
  </si>
  <si>
    <t>869970.jpg</t>
  </si>
  <si>
    <t>assets/images/products/869970.jpg</t>
  </si>
  <si>
    <t>assets/images/products/zoom/869970.jpg</t>
  </si>
  <si>
    <t>869972.jpg</t>
  </si>
  <si>
    <t>assets/images/products/869972.jpg</t>
  </si>
  <si>
    <t>assets/images/products/zoom/869972.jpg</t>
  </si>
  <si>
    <t>.jpg</t>
  </si>
  <si>
    <t>assets/images/products/.jpg</t>
  </si>
  <si>
    <t>assets/images/products/zoom/.jpg</t>
  </si>
  <si>
    <t>869974.jpg</t>
  </si>
  <si>
    <t>assets/images/products/869974.jpg</t>
  </si>
  <si>
    <t>assets/images/products/zoom/869974.jpg</t>
  </si>
  <si>
    <t>869975.jpg</t>
  </si>
  <si>
    <t>assets/images/products/869975.jpg</t>
  </si>
  <si>
    <t>assets/images/products/zoom/869975.jpg</t>
  </si>
  <si>
    <t>869976.jpg</t>
  </si>
  <si>
    <t>assets/images/products/869976.jpg</t>
  </si>
  <si>
    <t>assets/images/products/zoom/869976.jpg</t>
  </si>
  <si>
    <t>869978.jpg</t>
  </si>
  <si>
    <t>assets/images/products/869978.jpg</t>
  </si>
  <si>
    <t>assets/images/products/zoom/869978.jpg</t>
  </si>
  <si>
    <t>869979.jpg</t>
  </si>
  <si>
    <t>assets/images/products/869979.jpg</t>
  </si>
  <si>
    <t>assets/images/products/zoom/869979.jpg</t>
  </si>
  <si>
    <t>869980.jpg</t>
  </si>
  <si>
    <t>assets/images/products/869980.jpg</t>
  </si>
  <si>
    <t>assets/images/products/zoom/869980.jpg</t>
  </si>
  <si>
    <t>869981.jpg</t>
  </si>
  <si>
    <t>assets/images/products/869981.jpg</t>
  </si>
  <si>
    <t>assets/images/products/zoom/869981.jpg</t>
  </si>
  <si>
    <t>869982.jpg</t>
  </si>
  <si>
    <t>assets/images/products/869982.jpg</t>
  </si>
  <si>
    <t>assets/images/products/zoom/869982.jpg</t>
  </si>
  <si>
    <t>869983.jpg</t>
  </si>
  <si>
    <t>assets/images/products/869983.jpg</t>
  </si>
  <si>
    <t>assets/images/products/zoom/869983.jpg</t>
  </si>
  <si>
    <t>869984.jpg</t>
  </si>
  <si>
    <t>assets/images/products/869984.jpg</t>
  </si>
  <si>
    <t>assets/images/products/zoom/869984.jpg</t>
  </si>
  <si>
    <t>869986.jpg</t>
  </si>
  <si>
    <t>assets/images/products/869986.jpg</t>
  </si>
  <si>
    <t>assets/images/products/zoom/869986.jpg</t>
  </si>
  <si>
    <t>869987.jpg</t>
  </si>
  <si>
    <t>assets/images/products/869987.jpg</t>
  </si>
  <si>
    <t>assets/images/products/zoom/869987.jpg</t>
  </si>
  <si>
    <t>869988.jpg</t>
  </si>
  <si>
    <t>assets/images/products/869988.jpg</t>
  </si>
  <si>
    <t>assets/images/products/zoom/869988.jpg</t>
  </si>
  <si>
    <t>869989.jpg</t>
  </si>
  <si>
    <t>assets/images/products/869989.jpg</t>
  </si>
  <si>
    <t>assets/images/products/zoom/869989.jpg</t>
  </si>
  <si>
    <t>869990.jpg</t>
  </si>
  <si>
    <t>assets/images/products/869990.jpg</t>
  </si>
  <si>
    <t>assets/images/products/zoom/869990.jpg</t>
  </si>
  <si>
    <t>869993.jpg</t>
  </si>
  <si>
    <t>assets/images/products/869993.jpg</t>
  </si>
  <si>
    <t>assets/images/products/zoom/869993.jpg</t>
  </si>
  <si>
    <t>869994.jpg</t>
  </si>
  <si>
    <t>assets/images/products/869994.jpg</t>
  </si>
  <si>
    <t>assets/images/products/zoom/869994.jpg</t>
  </si>
  <si>
    <t>869995.jpg</t>
  </si>
  <si>
    <t>assets/images/products/869995.jpg</t>
  </si>
  <si>
    <t>assets/images/products/zoom/869995.jpg</t>
  </si>
  <si>
    <t>869996.jpg</t>
  </si>
  <si>
    <t>assets/images/products/869996.jpg</t>
  </si>
  <si>
    <t>assets/images/products/zoom/869996.jpg</t>
  </si>
  <si>
    <t>869997.jpg</t>
  </si>
  <si>
    <t>assets/images/products/869997.jpg</t>
  </si>
  <si>
    <t>assets/images/products/zoom/869997.jpg</t>
  </si>
  <si>
    <t>869998.jpg</t>
  </si>
  <si>
    <t>assets/images/products/869998.jpg</t>
  </si>
  <si>
    <t>assets/images/products/zoom/869998.jpg</t>
  </si>
  <si>
    <t>869999.jpg</t>
  </si>
  <si>
    <t>assets/images/products/869999.jpg</t>
  </si>
  <si>
    <t>assets/images/products/zoom/869999.jpg</t>
  </si>
  <si>
    <t>870000.jpg</t>
  </si>
  <si>
    <t>assets/images/products/870000.jpg</t>
  </si>
  <si>
    <t>assets/images/products/zoom/870000.jpg</t>
  </si>
  <si>
    <t>870515.jpg</t>
  </si>
  <si>
    <t>assets/images/products/870515.jpg</t>
  </si>
  <si>
    <t>assets/images/products/zoom/870515.jpg</t>
  </si>
  <si>
    <t>870517.jpg</t>
  </si>
  <si>
    <t>assets/images/products/870517.jpg</t>
  </si>
  <si>
    <t>assets/images/products/zoom/870517.jpg</t>
  </si>
  <si>
    <t>870518.jpg</t>
  </si>
  <si>
    <t>assets/images/products/870518.jpg</t>
  </si>
  <si>
    <t>assets/images/products/zoom/870518.jpg</t>
  </si>
  <si>
    <t>870519.jpg</t>
  </si>
  <si>
    <t>assets/images/products/870519.jpg</t>
  </si>
  <si>
    <t>assets/images/products/zoom/870519.jpg</t>
  </si>
  <si>
    <t>870520.jpg</t>
  </si>
  <si>
    <t>assets/images/products/870520.jpg</t>
  </si>
  <si>
    <t>assets/images/products/zoom/870520.jpg</t>
  </si>
  <si>
    <t>870525.jpg</t>
  </si>
  <si>
    <t>assets/images/products/870525.jpg</t>
  </si>
  <si>
    <t>assets/images/products/zoom/870525.jpg</t>
  </si>
  <si>
    <t>870526.jpg</t>
  </si>
  <si>
    <t>assets/images/products/870526.jpg</t>
  </si>
  <si>
    <t>assets/images/products/zoom/870526.jpg</t>
  </si>
  <si>
    <t>NEGRO</t>
  </si>
  <si>
    <t>870528.jpg</t>
  </si>
  <si>
    <t>assets/images/products/870528.jpg</t>
  </si>
  <si>
    <t>assets/images/products/zoom/870528.jpg</t>
  </si>
  <si>
    <t>870529.jpg</t>
  </si>
  <si>
    <t>assets/images/products/870529.jpg</t>
  </si>
  <si>
    <t>assets/images/products/zoom/870529.jpg</t>
  </si>
  <si>
    <t>870530.jpg</t>
  </si>
  <si>
    <t>assets/images/products/870530.jpg</t>
  </si>
  <si>
    <t>assets/images/products/zoom/870530.jpg</t>
  </si>
  <si>
    <t>870531.jpg</t>
  </si>
  <si>
    <t>assets/images/products/870531.jpg</t>
  </si>
  <si>
    <t>assets/images/products/zoom/870531.jpg</t>
  </si>
  <si>
    <t>870532.jpg</t>
  </si>
  <si>
    <t>assets/images/products/870532.jpg</t>
  </si>
  <si>
    <t>assets/images/products/zoom/870532.jpg</t>
  </si>
  <si>
    <t>NEGRO/CROMO</t>
  </si>
  <si>
    <t>870533.jpg</t>
  </si>
  <si>
    <t>assets/images/products/870533.jpg</t>
  </si>
  <si>
    <t>assets/images/products/zoom/870533.jpg</t>
  </si>
  <si>
    <t>870536.jpg</t>
  </si>
  <si>
    <t>assets/images/products/870536.jpg</t>
  </si>
  <si>
    <t>assets/images/products/zoom/870536.jpg</t>
  </si>
  <si>
    <t>870537.jpg</t>
  </si>
  <si>
    <t>assets/images/products/870537.jpg</t>
  </si>
  <si>
    <t>assets/images/products/zoom/870537.jpg</t>
  </si>
  <si>
    <t>870538.jpg</t>
  </si>
  <si>
    <t>assets/images/products/870538.jpg</t>
  </si>
  <si>
    <t>assets/images/products/zoom/870538.jpg</t>
  </si>
  <si>
    <t>870543.jpg</t>
  </si>
  <si>
    <t>assets/images/products/870543.jpg</t>
  </si>
  <si>
    <t>assets/images/products/zoom/870543.jpg</t>
  </si>
  <si>
    <t>870544.jpg</t>
  </si>
  <si>
    <t>assets/images/products/870544.jpg</t>
  </si>
  <si>
    <t>assets/images/products/zoom/870544.jpg</t>
  </si>
  <si>
    <t>870545.jpg</t>
  </si>
  <si>
    <t>assets/images/products/870545.jpg</t>
  </si>
  <si>
    <t>assets/images/products/zoom/870545.jpg</t>
  </si>
  <si>
    <t>870546.jpg</t>
  </si>
  <si>
    <t>assets/images/products/870546.jpg</t>
  </si>
  <si>
    <t>assets/images/products/zoom/870546.jpg</t>
  </si>
  <si>
    <t>870547.jpg</t>
  </si>
  <si>
    <t>assets/images/products/870547.jpg</t>
  </si>
  <si>
    <t>assets/images/products/zoom/870547.jpg</t>
  </si>
  <si>
    <t>870606.jpg</t>
  </si>
  <si>
    <t>assets/images/products/870606.jpg</t>
  </si>
  <si>
    <t>assets/images/products/zoom/870606.jpg</t>
  </si>
  <si>
    <t>870607.jpg</t>
  </si>
  <si>
    <t>assets/images/products/870607.jpg</t>
  </si>
  <si>
    <t>assets/images/products/zoom/870607.jpg</t>
  </si>
  <si>
    <t>870608.jpg</t>
  </si>
  <si>
    <t>assets/images/products/870608.jpg</t>
  </si>
  <si>
    <t>assets/images/products/zoom/870608.jpg</t>
  </si>
  <si>
    <t>870609.jpg</t>
  </si>
  <si>
    <t>assets/images/products/870609.jpg</t>
  </si>
  <si>
    <t>assets/images/products/zoom/870609.jpg</t>
  </si>
  <si>
    <t>870610.jpg</t>
  </si>
  <si>
    <t>assets/images/products/870610.jpg</t>
  </si>
  <si>
    <t>assets/images/products/zoom/870610.jpg</t>
  </si>
  <si>
    <t>star.p.jpg</t>
  </si>
  <si>
    <t>assets/images/products/star.p.jpg</t>
  </si>
  <si>
    <t>assets/images/products/zoom/star.p.jpg</t>
  </si>
  <si>
    <t>870612.jpg</t>
  </si>
  <si>
    <t>assets/images/products/870612.jpg</t>
  </si>
  <si>
    <t>assets/images/products/zoom/870612.jpg</t>
  </si>
  <si>
    <t>870613.jpg</t>
  </si>
  <si>
    <t>assets/images/products/870613.jpg</t>
  </si>
  <si>
    <t>assets/images/products/zoom/870613.jpg</t>
  </si>
  <si>
    <t>870614.jpg</t>
  </si>
  <si>
    <t>assets/images/products/870614.jpg</t>
  </si>
  <si>
    <t>assets/images/products/zoom/870614.jpg</t>
  </si>
  <si>
    <t>870615.jpg</t>
  </si>
  <si>
    <t>assets/images/products/870615.jpg</t>
  </si>
  <si>
    <t>assets/images/products/zoom/870615.jpg</t>
  </si>
  <si>
    <t>870616.jpg</t>
  </si>
  <si>
    <t>assets/images/products/870616.jpg</t>
  </si>
  <si>
    <t>assets/images/products/zoom/870616.jpg</t>
  </si>
  <si>
    <t>870617.jpg</t>
  </si>
  <si>
    <t>assets/images/products/870617.jpg</t>
  </si>
  <si>
    <t>assets/images/products/zoom/870617.jpg</t>
  </si>
  <si>
    <t>870618.jpg</t>
  </si>
  <si>
    <t>assets/images/products/870618.jpg</t>
  </si>
  <si>
    <t>assets/images/products/zoom/870618.jpg</t>
  </si>
  <si>
    <t>870619.jpg</t>
  </si>
  <si>
    <t>assets/images/products/870619.jpg</t>
  </si>
  <si>
    <t>assets/images/products/zoom/870619.jpg</t>
  </si>
  <si>
    <t>870620.jpg</t>
  </si>
  <si>
    <t>assets/images/products/870620.jpg</t>
  </si>
  <si>
    <t>assets/images/products/zoom/870620.jpg</t>
  </si>
  <si>
    <t>870621.jpg</t>
  </si>
  <si>
    <t>assets/images/products/870621.jpg</t>
  </si>
  <si>
    <t>assets/images/products/zoom/870621.jpg</t>
  </si>
  <si>
    <t>870624.jpg</t>
  </si>
  <si>
    <t>assets/images/products/870624.jpg</t>
  </si>
  <si>
    <t>assets/images/products/zoom/870624.jpg</t>
  </si>
  <si>
    <t>870625.jpg</t>
  </si>
  <si>
    <t>assets/images/products/870625.jpg</t>
  </si>
  <si>
    <t>assets/images/products/zoom/870625.jpg</t>
  </si>
  <si>
    <t>870634.jpg</t>
  </si>
  <si>
    <t>assets/images/products/870634.jpg</t>
  </si>
  <si>
    <t>assets/images/products/zoom/870634.jpg</t>
  </si>
  <si>
    <t>870635.jpg</t>
  </si>
  <si>
    <t>assets/images/products/870635.jpg</t>
  </si>
  <si>
    <t>assets/images/products/zoom/870635.jpg</t>
  </si>
  <si>
    <t>870642.jpg</t>
  </si>
  <si>
    <t>assets/images/products/870642.jpg</t>
  </si>
  <si>
    <t>assets/images/products/zoom/870642.jpg</t>
  </si>
  <si>
    <t>870643.jpg</t>
  </si>
  <si>
    <t>assets/images/products/870643.jpg</t>
  </si>
  <si>
    <t>assets/images/products/zoom/870643.jpg</t>
  </si>
  <si>
    <t>870650.jpg</t>
  </si>
  <si>
    <t>assets/images/products/870650.jpg</t>
  </si>
  <si>
    <t>assets/images/products/zoom/870650.jpg</t>
  </si>
  <si>
    <t>f86990.jpg</t>
  </si>
  <si>
    <t>assets/images/products/f86990.jpg</t>
  </si>
  <si>
    <t>assets/images/products/zoom/f86990.jpg</t>
  </si>
  <si>
    <t>869850.jpg</t>
  </si>
  <si>
    <t>assets/images/products/869850.jpg</t>
  </si>
  <si>
    <t>assets/images/products/zoom/869850.jpg</t>
  </si>
  <si>
    <t>869851.jpg</t>
  </si>
  <si>
    <t>assets/images/products/869851.jpg</t>
  </si>
  <si>
    <t>assets/images/products/zoom/869851.jpg</t>
  </si>
  <si>
    <t>869960.jpg</t>
  </si>
  <si>
    <t>869902.jpg</t>
  </si>
  <si>
    <t>869849.jpg</t>
  </si>
  <si>
    <t>869938.jpg</t>
  </si>
  <si>
    <t>869845.jpg</t>
  </si>
  <si>
    <t>870638.jpg</t>
  </si>
  <si>
    <t>870639.jpg</t>
  </si>
  <si>
    <t>870636.jpg</t>
  </si>
  <si>
    <t>870637.jpg</t>
  </si>
  <si>
    <t>870508.jpg</t>
  </si>
  <si>
    <t>No tiene imagen</t>
  </si>
  <si>
    <t>falta 1000</t>
  </si>
  <si>
    <t>medida incorrecta y formato</t>
  </si>
  <si>
    <t>medida 1000 y no 500</t>
  </si>
  <si>
    <t>falta 500</t>
  </si>
  <si>
    <t>DUCHAS</t>
  </si>
  <si>
    <t>FILTROS</t>
  </si>
  <si>
    <t>869991.jpg</t>
  </si>
  <si>
    <t>869848.jpg</t>
  </si>
  <si>
    <t>870507.jpg</t>
  </si>
  <si>
    <t>870502.jpg</t>
  </si>
  <si>
    <t>870506.jpg</t>
  </si>
  <si>
    <t>870504.jpg</t>
  </si>
  <si>
    <t>870501.jpg</t>
  </si>
  <si>
    <t>870644.jpg</t>
  </si>
  <si>
    <t>870527.jpg</t>
  </si>
  <si>
    <t>870641.jpg</t>
  </si>
  <si>
    <t>870593.jpg</t>
  </si>
  <si>
    <t>assets/images/products/</t>
  </si>
  <si>
    <t>assets/images/products/869845.jpg</t>
  </si>
  <si>
    <t>assets/images/products/870508.jpg</t>
  </si>
  <si>
    <t>assets/images/products/870638.jpg</t>
  </si>
  <si>
    <t>assets/images/products/870639.jpg</t>
  </si>
  <si>
    <t>assets/images/products/870636.jpg</t>
  </si>
  <si>
    <t>assets/images/products/870637.jpg</t>
  </si>
  <si>
    <t>assets/images/products/869960.jpg</t>
  </si>
  <si>
    <t>assets/images/products/869902.jpg</t>
  </si>
  <si>
    <t>assets/images/products/869991.jpg</t>
  </si>
  <si>
    <t>assets/images/products/869848.jpg</t>
  </si>
  <si>
    <t>assets/images/products/869849.jpg</t>
  </si>
  <si>
    <t>assets/images/products/869938.jpg</t>
  </si>
  <si>
    <t>assets/images/products/870507.jpg</t>
  </si>
  <si>
    <t>assets/images/products/870502.jpg</t>
  </si>
  <si>
    <t>assets/images/products/870506.jpg</t>
  </si>
  <si>
    <t>assets/images/products/870504.jpg</t>
  </si>
  <si>
    <t>assets/images/products/870501.jpg</t>
  </si>
  <si>
    <t>assets/images/products/870644.jpg</t>
  </si>
  <si>
    <t>assets/images/products/870527.jpg</t>
  </si>
  <si>
    <t>assets/images/products/870641.jpg</t>
  </si>
  <si>
    <t>assets/images/products/870593.jpg</t>
  </si>
  <si>
    <t>assets/images/products/zoom/869845.jpg</t>
  </si>
  <si>
    <t>assets/images/products/zoom/870508.jpg</t>
  </si>
  <si>
    <t>assets/images/products/zoom/870638.jpg</t>
  </si>
  <si>
    <t>assets/images/products/zoom/870639.jpg</t>
  </si>
  <si>
    <t>assets/images/products/zoom/870636.jpg</t>
  </si>
  <si>
    <t>assets/images/products/zoom/870637.jpg</t>
  </si>
  <si>
    <t>assets/images/products/zoom/</t>
  </si>
  <si>
    <t>assets/images/products/zoom/869960.jpg</t>
  </si>
  <si>
    <t>assets/images/products/zoom/869902.jpg</t>
  </si>
  <si>
    <t>assets/images/products/zoom/869991.jpg</t>
  </si>
  <si>
    <t>assets/images/products/zoom/869848.jpg</t>
  </si>
  <si>
    <t>assets/images/products/zoom/869849.jpg</t>
  </si>
  <si>
    <t>assets/images/products/zoom/869938.jpg</t>
  </si>
  <si>
    <t>assets/images/products/zoom/870507.jpg</t>
  </si>
  <si>
    <t>assets/images/products/zoom/870502.jpg</t>
  </si>
  <si>
    <t>assets/images/products/zoom/870506.jpg</t>
  </si>
  <si>
    <t>assets/images/products/zoom/870504.jpg</t>
  </si>
  <si>
    <t>assets/images/products/zoom/870501.jpg</t>
  </si>
  <si>
    <t>assets/images/products/zoom/870644.jpg</t>
  </si>
  <si>
    <t>assets/images/products/zoom/870527.jpg</t>
  </si>
  <si>
    <t>assets/images/products/zoom/870641.jpg</t>
  </si>
  <si>
    <t>assets/images/products/zoom/870593.jpg</t>
  </si>
  <si>
    <t>DESCRIPCION PAG WEB</t>
  </si>
  <si>
    <t>PRECIO</t>
  </si>
  <si>
    <t>IDPRODUCTO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</si>
</sst>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$&quot;\ * #,##0_-;\-&quot;$&quot;\ * #,##0_-;_-&quot;$&quot;\ * &quot;-&quot;_-;_-@_-"/>
    <numFmt numFmtId="44" formatCode="_-&quot;$&quot;\ * #,##0.00_-;\-&quot;$&quot;\ * #,##0.00_-;_-&quot;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Fill="1" applyAlignment="1">
      <alignment vertical="top"/>
    </xf>
    <xf numFmtId="0" fontId="0" fillId="0" borderId="0" xfId="0" applyFill="1" applyAlignment="1">
      <alignment vertical="top"/>
    </xf>
    <xf numFmtId="49" fontId="0" fillId="0" borderId="0" xfId="0" applyNumberFormat="1" applyFill="1" applyAlignment="1">
      <alignment vertical="top"/>
    </xf>
    <xf numFmtId="0" fontId="2" fillId="2" borderId="0" xfId="0" applyFont="1" applyFill="1" applyAlignment="1">
      <alignment vertical="top"/>
    </xf>
    <xf numFmtId="0" fontId="0" fillId="2" borderId="0" xfId="0" applyFill="1"/>
    <xf numFmtId="0" fontId="2" fillId="3" borderId="0" xfId="0" applyFont="1" applyFill="1" applyAlignment="1">
      <alignment vertical="top"/>
    </xf>
    <xf numFmtId="0" fontId="2" fillId="4" borderId="0" xfId="0" applyFont="1" applyFill="1" applyAlignment="1">
      <alignment vertical="top"/>
    </xf>
    <xf numFmtId="0" fontId="0" fillId="3" borderId="0" xfId="0" applyFill="1"/>
    <xf numFmtId="0" fontId="0" fillId="5" borderId="0" xfId="0" applyFill="1"/>
    <xf numFmtId="0" fontId="0" fillId="2" borderId="0" xfId="0" applyFill="1" applyAlignment="1">
      <alignment vertical="top"/>
    </xf>
    <xf numFmtId="0" fontId="0" fillId="6" borderId="0" xfId="0" applyFill="1" applyAlignment="1">
      <alignment vertical="top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vertical="top"/>
    </xf>
    <xf numFmtId="0" fontId="0" fillId="0" borderId="0" xfId="0" applyFill="1"/>
    <xf numFmtId="0" fontId="0" fillId="0" borderId="0" xfId="0" applyNumberFormat="1"/>
    <xf numFmtId="44" fontId="2" fillId="0" borderId="0" xfId="1" applyNumberFormat="1" applyFont="1" applyFill="1" applyAlignment="1">
      <alignment vertical="top"/>
    </xf>
    <xf numFmtId="44" fontId="0" fillId="0" borderId="0" xfId="1" applyNumberFormat="1" applyFont="1" applyAlignment="1">
      <alignment vertical="top"/>
    </xf>
    <xf numFmtId="44" fontId="0" fillId="0" borderId="0" xfId="1" applyNumberFormat="1" applyFont="1" applyFill="1" applyAlignment="1">
      <alignment vertical="top"/>
    </xf>
  </cellXfs>
  <cellStyles count="2">
    <cellStyle name="Moneda [0]" xfId="1" builtinId="7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B7695-7884-46B2-B298-AB19CF0BC2DE}">
  <dimension ref="A1:Q158"/>
  <sheetViews>
    <sheetView topLeftCell="G40" workbookViewId="0">
      <selection activeCell="Q2" sqref="Q2:Q150"/>
    </sheetView>
  </sheetViews>
  <sheetFormatPr baseColWidth="10" defaultRowHeight="15" x14ac:dyDescent="0.25"/>
  <cols>
    <col min="1" max="1" width="8" bestFit="1" customWidth="1"/>
    <col min="2" max="2" width="70.5703125" customWidth="1"/>
    <col min="3" max="3" width="65.5703125" customWidth="1"/>
    <col min="4" max="4" width="12.42578125" style="17" bestFit="1" customWidth="1"/>
    <col min="5" max="5" width="14" bestFit="1" customWidth="1"/>
    <col min="6" max="6" width="16.42578125" bestFit="1" customWidth="1"/>
    <col min="7" max="7" width="9.85546875" bestFit="1" customWidth="1"/>
    <col min="8" max="8" width="8.5703125" bestFit="1" customWidth="1"/>
    <col min="10" max="10" width="10.5703125" bestFit="1" customWidth="1"/>
    <col min="11" max="11" width="32.85546875" bestFit="1" customWidth="1"/>
    <col min="12" max="12" width="38.7109375" bestFit="1" customWidth="1"/>
    <col min="13" max="13" width="16" bestFit="1" customWidth="1"/>
    <col min="14" max="14" width="10.28515625" bestFit="1" customWidth="1"/>
    <col min="15" max="15" width="13.42578125" bestFit="1" customWidth="1"/>
    <col min="16" max="16" width="15" bestFit="1" customWidth="1"/>
    <col min="17" max="17" width="16" bestFit="1" customWidth="1"/>
  </cols>
  <sheetData>
    <row r="1" spans="1:17" x14ac:dyDescent="0.25">
      <c r="A1" t="s">
        <v>0</v>
      </c>
      <c r="B1" t="s">
        <v>1</v>
      </c>
      <c r="C1" t="s">
        <v>2</v>
      </c>
      <c r="D1" s="17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s="3">
        <v>870532</v>
      </c>
      <c r="B2" s="3" t="s">
        <v>143</v>
      </c>
      <c r="C2" s="3" t="s">
        <v>144</v>
      </c>
      <c r="D2" s="17" t="s">
        <v>620</v>
      </c>
      <c r="E2" s="3">
        <v>1</v>
      </c>
      <c r="F2" s="3"/>
      <c r="G2" s="3"/>
      <c r="H2" s="3">
        <v>127</v>
      </c>
      <c r="I2" s="3">
        <v>1</v>
      </c>
      <c r="J2" s="4" t="s">
        <v>496</v>
      </c>
      <c r="K2" s="3" t="s">
        <v>497</v>
      </c>
      <c r="L2" s="3" t="s">
        <v>498</v>
      </c>
      <c r="M2" s="19">
        <v>422989.07</v>
      </c>
      <c r="N2" s="4" t="s">
        <v>241</v>
      </c>
      <c r="O2" s="4"/>
      <c r="P2" s="3" t="s">
        <v>245</v>
      </c>
      <c r="Q2">
        <f>VLOOKUP(C2,PRODUCTO!$C$2:$M$80,11,0)</f>
        <v>1</v>
      </c>
    </row>
    <row r="3" spans="1:17" x14ac:dyDescent="0.25">
      <c r="A3" s="3">
        <v>869995</v>
      </c>
      <c r="B3" s="3" t="s">
        <v>116</v>
      </c>
      <c r="C3" s="3" t="s">
        <v>74</v>
      </c>
      <c r="D3" s="17" t="s">
        <v>233</v>
      </c>
      <c r="E3" s="3">
        <v>3</v>
      </c>
      <c r="F3" s="3" t="s">
        <v>249</v>
      </c>
      <c r="G3" s="3">
        <v>7</v>
      </c>
      <c r="H3" s="3"/>
      <c r="I3" s="3">
        <v>0</v>
      </c>
      <c r="J3" s="4" t="s">
        <v>444</v>
      </c>
      <c r="K3" s="3" t="s">
        <v>445</v>
      </c>
      <c r="L3" s="3" t="s">
        <v>446</v>
      </c>
      <c r="M3" s="19">
        <v>20989.22</v>
      </c>
      <c r="N3" s="4" t="s">
        <v>241</v>
      </c>
      <c r="O3" s="3" t="s">
        <v>245</v>
      </c>
      <c r="P3" s="4"/>
      <c r="Q3">
        <f>VLOOKUP(C3,PRODUCTO!$C$2:$M$80,11,0)</f>
        <v>2</v>
      </c>
    </row>
    <row r="4" spans="1:17" x14ac:dyDescent="0.25">
      <c r="A4" s="3">
        <v>869954</v>
      </c>
      <c r="B4" s="3" t="s">
        <v>73</v>
      </c>
      <c r="C4" s="3" t="s">
        <v>74</v>
      </c>
      <c r="D4" s="17" t="s">
        <v>233</v>
      </c>
      <c r="E4" s="3">
        <v>3</v>
      </c>
      <c r="F4" s="3" t="s">
        <v>275</v>
      </c>
      <c r="G4" s="3">
        <v>1</v>
      </c>
      <c r="H4" s="3"/>
      <c r="I4" s="3">
        <v>0</v>
      </c>
      <c r="J4" s="4" t="s">
        <v>345</v>
      </c>
      <c r="K4" s="3" t="s">
        <v>346</v>
      </c>
      <c r="L4" s="3" t="s">
        <v>347</v>
      </c>
      <c r="M4" s="19">
        <v>21923.37</v>
      </c>
      <c r="N4" s="4" t="s">
        <v>241</v>
      </c>
      <c r="O4" s="3" t="s">
        <v>245</v>
      </c>
      <c r="P4" s="4"/>
      <c r="Q4">
        <f>VLOOKUP(C4,PRODUCTO!$C$2:$M$80,11,0)</f>
        <v>2</v>
      </c>
    </row>
    <row r="5" spans="1:17" x14ac:dyDescent="0.25">
      <c r="A5" s="3">
        <v>869996</v>
      </c>
      <c r="B5" s="3" t="s">
        <v>117</v>
      </c>
      <c r="C5" s="3" t="s">
        <v>118</v>
      </c>
      <c r="D5" s="17" t="s">
        <v>233</v>
      </c>
      <c r="E5" s="3">
        <v>3</v>
      </c>
      <c r="F5" s="3"/>
      <c r="G5" s="3"/>
      <c r="H5" s="3"/>
      <c r="I5" s="3">
        <v>0</v>
      </c>
      <c r="J5" s="4" t="s">
        <v>447</v>
      </c>
      <c r="K5" s="3" t="s">
        <v>448</v>
      </c>
      <c r="L5" s="3" t="s">
        <v>449</v>
      </c>
      <c r="M5" s="19">
        <v>64989.47</v>
      </c>
      <c r="N5" s="4" t="s">
        <v>241</v>
      </c>
      <c r="O5" s="4"/>
      <c r="P5" s="4"/>
      <c r="Q5">
        <f>VLOOKUP(C5,PRODUCTO!$C$2:$M$80,11,0)</f>
        <v>3</v>
      </c>
    </row>
    <row r="6" spans="1:17" x14ac:dyDescent="0.25">
      <c r="A6" s="3">
        <v>869993</v>
      </c>
      <c r="B6" s="3" t="s">
        <v>114</v>
      </c>
      <c r="C6" s="3" t="s">
        <v>74</v>
      </c>
      <c r="D6" s="17" t="s">
        <v>233</v>
      </c>
      <c r="E6" s="3">
        <v>3</v>
      </c>
      <c r="F6" s="3" t="s">
        <v>253</v>
      </c>
      <c r="G6" s="3">
        <v>9</v>
      </c>
      <c r="H6" s="3"/>
      <c r="I6" s="3">
        <v>0</v>
      </c>
      <c r="J6" s="4" t="s">
        <v>438</v>
      </c>
      <c r="K6" s="3" t="s">
        <v>439</v>
      </c>
      <c r="L6" s="3" t="s">
        <v>440</v>
      </c>
      <c r="M6" s="19">
        <v>20989.22</v>
      </c>
      <c r="N6" s="4" t="s">
        <v>241</v>
      </c>
      <c r="O6" s="3" t="s">
        <v>245</v>
      </c>
      <c r="P6" s="4"/>
      <c r="Q6">
        <f>VLOOKUP(C6,PRODUCTO!$C$2:$M$80,11,0)</f>
        <v>2</v>
      </c>
    </row>
    <row r="7" spans="1:17" x14ac:dyDescent="0.25">
      <c r="A7" s="3">
        <v>869994</v>
      </c>
      <c r="B7" s="3" t="s">
        <v>115</v>
      </c>
      <c r="C7" s="3" t="s">
        <v>74</v>
      </c>
      <c r="D7" s="17" t="s">
        <v>233</v>
      </c>
      <c r="E7" s="3">
        <v>3</v>
      </c>
      <c r="F7" s="3" t="s">
        <v>257</v>
      </c>
      <c r="G7" s="3">
        <v>8</v>
      </c>
      <c r="H7" s="3"/>
      <c r="I7" s="3">
        <v>0</v>
      </c>
      <c r="J7" s="4" t="s">
        <v>441</v>
      </c>
      <c r="K7" s="3" t="s">
        <v>442</v>
      </c>
      <c r="L7" s="3" t="s">
        <v>443</v>
      </c>
      <c r="M7" s="19">
        <v>20989.22</v>
      </c>
      <c r="N7" s="4" t="s">
        <v>241</v>
      </c>
      <c r="O7" s="3" t="s">
        <v>245</v>
      </c>
      <c r="P7" s="4"/>
      <c r="Q7">
        <f>VLOOKUP(C7,PRODUCTO!$C$2:$M$80,11,0)</f>
        <v>2</v>
      </c>
    </row>
    <row r="8" spans="1:17" x14ac:dyDescent="0.25">
      <c r="A8" s="5" t="s">
        <v>17</v>
      </c>
      <c r="B8" s="3" t="s">
        <v>115</v>
      </c>
      <c r="C8" s="3" t="s">
        <v>74</v>
      </c>
      <c r="D8" s="17" t="s">
        <v>233</v>
      </c>
      <c r="E8" s="3">
        <v>3</v>
      </c>
      <c r="F8" s="3" t="s">
        <v>257</v>
      </c>
      <c r="G8" s="3">
        <v>8</v>
      </c>
      <c r="H8" s="3"/>
      <c r="I8" s="3">
        <v>0</v>
      </c>
      <c r="J8" s="4" t="s">
        <v>596</v>
      </c>
      <c r="K8" s="3" t="s">
        <v>597</v>
      </c>
      <c r="L8" s="3" t="s">
        <v>598</v>
      </c>
      <c r="M8" s="19">
        <v>20763.12</v>
      </c>
      <c r="N8" s="4" t="s">
        <v>241</v>
      </c>
      <c r="O8" s="3" t="s">
        <v>245</v>
      </c>
      <c r="P8" s="4"/>
      <c r="Q8">
        <f>VLOOKUP(C8,PRODUCTO!$C$2:$M$80,11,0)</f>
        <v>2</v>
      </c>
    </row>
    <row r="9" spans="1:17" x14ac:dyDescent="0.25">
      <c r="A9" s="3">
        <v>869997</v>
      </c>
      <c r="B9" s="3" t="s">
        <v>119</v>
      </c>
      <c r="C9" s="3" t="s">
        <v>74</v>
      </c>
      <c r="D9" s="17" t="s">
        <v>233</v>
      </c>
      <c r="E9" s="3">
        <v>3</v>
      </c>
      <c r="F9" s="3" t="s">
        <v>271</v>
      </c>
      <c r="G9" s="3">
        <v>6</v>
      </c>
      <c r="H9" s="3"/>
      <c r="I9" s="3">
        <v>0</v>
      </c>
      <c r="J9" s="4" t="s">
        <v>450</v>
      </c>
      <c r="K9" s="3" t="s">
        <v>451</v>
      </c>
      <c r="L9" s="3" t="s">
        <v>452</v>
      </c>
      <c r="M9" s="19">
        <v>20989.22</v>
      </c>
      <c r="N9" s="4" t="s">
        <v>241</v>
      </c>
      <c r="O9" s="3" t="s">
        <v>245</v>
      </c>
      <c r="P9" s="4"/>
      <c r="Q9">
        <f>VLOOKUP(C9,PRODUCTO!$C$2:$M$80,11,0)</f>
        <v>2</v>
      </c>
    </row>
    <row r="10" spans="1:17" x14ac:dyDescent="0.25">
      <c r="A10" s="3">
        <v>869933</v>
      </c>
      <c r="B10" s="3" t="s">
        <v>63</v>
      </c>
      <c r="C10" s="3" t="s">
        <v>63</v>
      </c>
      <c r="D10" s="17" t="s">
        <v>233</v>
      </c>
      <c r="E10" s="1">
        <v>3</v>
      </c>
      <c r="F10" s="1"/>
      <c r="G10" s="1"/>
      <c r="H10" s="1"/>
      <c r="I10" s="1">
        <v>0</v>
      </c>
      <c r="J10" s="2" t="s">
        <v>327</v>
      </c>
      <c r="K10" s="1" t="s">
        <v>328</v>
      </c>
      <c r="L10" s="1" t="s">
        <v>329</v>
      </c>
      <c r="M10" s="19">
        <v>22216.11</v>
      </c>
      <c r="N10" s="2" t="s">
        <v>241</v>
      </c>
      <c r="O10" s="2"/>
      <c r="P10" s="2"/>
      <c r="Q10">
        <f>VLOOKUP(C10,PRODUCTO!$C$2:$M$80,11,0)</f>
        <v>4</v>
      </c>
    </row>
    <row r="11" spans="1:17" x14ac:dyDescent="0.25">
      <c r="A11" s="6">
        <v>869845</v>
      </c>
      <c r="B11" s="6" t="s">
        <v>191</v>
      </c>
      <c r="C11" s="6" t="s">
        <v>192</v>
      </c>
      <c r="D11" s="17" t="s">
        <v>621</v>
      </c>
      <c r="E11" s="2">
        <v>2</v>
      </c>
      <c r="F11" s="7"/>
      <c r="G11" s="7"/>
      <c r="H11" s="7"/>
      <c r="I11" s="7"/>
      <c r="J11" s="7" t="s">
        <v>609</v>
      </c>
      <c r="K11" s="7" t="s">
        <v>634</v>
      </c>
      <c r="L11" s="7" t="s">
        <v>655</v>
      </c>
      <c r="M11" s="20">
        <v>59990.28</v>
      </c>
      <c r="N11" s="1" t="s">
        <v>241</v>
      </c>
      <c r="O11" s="1"/>
      <c r="P11" s="2"/>
      <c r="Q11">
        <f>VLOOKUP(C11,PRODUCTO!$C$2:$M$80,11,0)</f>
        <v>5</v>
      </c>
    </row>
    <row r="12" spans="1:17" x14ac:dyDescent="0.25">
      <c r="A12" s="2">
        <v>870507</v>
      </c>
      <c r="B12" s="2" t="s">
        <v>218</v>
      </c>
      <c r="C12" s="1" t="s">
        <v>219</v>
      </c>
      <c r="D12" s="17" t="s">
        <v>621</v>
      </c>
      <c r="E12" s="2">
        <v>2</v>
      </c>
      <c r="J12" s="1" t="s">
        <v>624</v>
      </c>
      <c r="K12" s="17" t="s">
        <v>646</v>
      </c>
      <c r="L12" s="17" t="s">
        <v>668</v>
      </c>
      <c r="M12" s="20">
        <v>129990.01</v>
      </c>
      <c r="N12" s="1" t="s">
        <v>241</v>
      </c>
      <c r="O12" s="1" t="s">
        <v>245</v>
      </c>
      <c r="P12" s="2"/>
      <c r="Q12">
        <f>VLOOKUP(C12,PRODUCTO!$C$2:$M$80,11,0)</f>
        <v>6</v>
      </c>
    </row>
    <row r="13" spans="1:17" x14ac:dyDescent="0.25">
      <c r="A13" s="2">
        <v>870502</v>
      </c>
      <c r="B13" s="2" t="s">
        <v>220</v>
      </c>
      <c r="C13" s="1" t="s">
        <v>221</v>
      </c>
      <c r="D13" s="17" t="s">
        <v>621</v>
      </c>
      <c r="E13" s="2">
        <v>2</v>
      </c>
      <c r="J13" s="1" t="s">
        <v>625</v>
      </c>
      <c r="K13" s="17" t="s">
        <v>647</v>
      </c>
      <c r="L13" s="17" t="s">
        <v>669</v>
      </c>
      <c r="M13" s="20">
        <v>39989.949999999997</v>
      </c>
      <c r="N13" s="1" t="s">
        <v>241</v>
      </c>
      <c r="O13" s="1" t="s">
        <v>245</v>
      </c>
      <c r="P13" s="2"/>
      <c r="Q13">
        <f>VLOOKUP(C13,PRODUCTO!$C$2:$M$80,11,0)</f>
        <v>7</v>
      </c>
    </row>
    <row r="14" spans="1:17" x14ac:dyDescent="0.25">
      <c r="A14" s="1">
        <v>870508</v>
      </c>
      <c r="B14" s="1" t="s">
        <v>193</v>
      </c>
      <c r="C14" s="1" t="s">
        <v>194</v>
      </c>
      <c r="D14" s="17" t="s">
        <v>621</v>
      </c>
      <c r="E14" s="2">
        <v>2</v>
      </c>
      <c r="J14" s="1" t="s">
        <v>614</v>
      </c>
      <c r="K14" s="17" t="s">
        <v>635</v>
      </c>
      <c r="L14" s="17" t="s">
        <v>656</v>
      </c>
      <c r="M14" s="20">
        <v>59340.54</v>
      </c>
      <c r="N14" s="1" t="s">
        <v>241</v>
      </c>
      <c r="O14" s="1"/>
      <c r="P14" s="2"/>
      <c r="Q14">
        <f>VLOOKUP(C14,PRODUCTO!$C$2:$M$80,11,0)</f>
        <v>8</v>
      </c>
    </row>
    <row r="15" spans="1:17" x14ac:dyDescent="0.25">
      <c r="A15" s="12">
        <v>870506</v>
      </c>
      <c r="B15" s="2" t="s">
        <v>222</v>
      </c>
      <c r="C15" s="1" t="s">
        <v>223</v>
      </c>
      <c r="D15" s="17" t="s">
        <v>621</v>
      </c>
      <c r="E15" s="2">
        <v>2</v>
      </c>
      <c r="J15" s="1" t="s">
        <v>626</v>
      </c>
      <c r="K15" s="17" t="s">
        <v>648</v>
      </c>
      <c r="L15" s="17" t="s">
        <v>670</v>
      </c>
      <c r="M15" s="20">
        <v>29990.02</v>
      </c>
      <c r="N15" s="1" t="s">
        <v>241</v>
      </c>
      <c r="O15" s="1" t="s">
        <v>245</v>
      </c>
      <c r="P15" s="2"/>
      <c r="Q15">
        <f>VLOOKUP(C15,PRODUCTO!$C$2:$M$80,11,0)</f>
        <v>9</v>
      </c>
    </row>
    <row r="16" spans="1:17" x14ac:dyDescent="0.25">
      <c r="A16" s="3">
        <v>869970</v>
      </c>
      <c r="B16" s="3" t="s">
        <v>93</v>
      </c>
      <c r="C16" s="3" t="s">
        <v>79</v>
      </c>
      <c r="D16" s="17" t="s">
        <v>620</v>
      </c>
      <c r="E16" s="3">
        <v>1</v>
      </c>
      <c r="F16" s="3" t="s">
        <v>275</v>
      </c>
      <c r="G16" s="3">
        <v>1</v>
      </c>
      <c r="H16" s="3">
        <v>127</v>
      </c>
      <c r="I16" s="3">
        <v>1</v>
      </c>
      <c r="J16" s="4" t="s">
        <v>384</v>
      </c>
      <c r="K16" s="3" t="s">
        <v>385</v>
      </c>
      <c r="L16" s="3" t="s">
        <v>386</v>
      </c>
      <c r="M16" s="19">
        <v>85989.4</v>
      </c>
      <c r="N16" s="4" t="s">
        <v>241</v>
      </c>
      <c r="O16" s="3" t="s">
        <v>245</v>
      </c>
      <c r="P16" s="3" t="s">
        <v>245</v>
      </c>
      <c r="Q16">
        <f>VLOOKUP(C16,PRODUCTO!$C$2:$M$80,11,0)</f>
        <v>10</v>
      </c>
    </row>
    <row r="17" spans="1:17" x14ac:dyDescent="0.25">
      <c r="A17" s="1">
        <v>869960</v>
      </c>
      <c r="B17" s="1" t="s">
        <v>208</v>
      </c>
      <c r="C17" s="1" t="s">
        <v>79</v>
      </c>
      <c r="D17" s="17" t="s">
        <v>620</v>
      </c>
      <c r="E17" s="2">
        <v>1</v>
      </c>
      <c r="F17" s="3" t="s">
        <v>253</v>
      </c>
      <c r="G17" s="3">
        <v>9</v>
      </c>
      <c r="H17" s="3">
        <v>127</v>
      </c>
      <c r="I17" s="3">
        <v>1</v>
      </c>
      <c r="J17" s="1" t="s">
        <v>605</v>
      </c>
      <c r="K17" s="17" t="s">
        <v>640</v>
      </c>
      <c r="L17" s="17" t="s">
        <v>662</v>
      </c>
      <c r="M17" s="20">
        <v>79922.78</v>
      </c>
      <c r="N17" s="1" t="s">
        <v>241</v>
      </c>
      <c r="O17" s="1" t="s">
        <v>245</v>
      </c>
      <c r="P17" s="1" t="s">
        <v>245</v>
      </c>
      <c r="Q17">
        <f>VLOOKUP(C17,PRODUCTO!$C$2:$M$80,11,0)</f>
        <v>10</v>
      </c>
    </row>
    <row r="18" spans="1:17" x14ac:dyDescent="0.25">
      <c r="A18" s="3">
        <v>869958</v>
      </c>
      <c r="B18" s="3" t="s">
        <v>78</v>
      </c>
      <c r="C18" s="3" t="s">
        <v>79</v>
      </c>
      <c r="D18" s="17" t="s">
        <v>620</v>
      </c>
      <c r="E18" s="3">
        <v>1</v>
      </c>
      <c r="F18" s="3" t="s">
        <v>275</v>
      </c>
      <c r="G18" s="3">
        <v>1</v>
      </c>
      <c r="H18" s="3">
        <v>127</v>
      </c>
      <c r="I18" s="3">
        <v>1</v>
      </c>
      <c r="J18" s="4" t="s">
        <v>354</v>
      </c>
      <c r="K18" s="3" t="s">
        <v>355</v>
      </c>
      <c r="L18" s="3" t="s">
        <v>356</v>
      </c>
      <c r="M18" s="19">
        <v>70643.16</v>
      </c>
      <c r="N18" s="4" t="s">
        <v>241</v>
      </c>
      <c r="O18" s="3" t="s">
        <v>245</v>
      </c>
      <c r="P18" s="3" t="s">
        <v>245</v>
      </c>
      <c r="Q18">
        <f>VLOOKUP(C18,PRODUCTO!$C$2:$M$80,11,0)</f>
        <v>10</v>
      </c>
    </row>
    <row r="19" spans="1:17" x14ac:dyDescent="0.25">
      <c r="A19" s="3">
        <v>869959</v>
      </c>
      <c r="B19" s="3" t="s">
        <v>80</v>
      </c>
      <c r="C19" s="3" t="s">
        <v>79</v>
      </c>
      <c r="D19" s="17" t="s">
        <v>620</v>
      </c>
      <c r="E19" s="3">
        <v>1</v>
      </c>
      <c r="F19" s="3" t="s">
        <v>271</v>
      </c>
      <c r="G19" s="3">
        <v>6</v>
      </c>
      <c r="H19" s="3">
        <v>127</v>
      </c>
      <c r="I19" s="3">
        <v>1</v>
      </c>
      <c r="J19" s="4" t="s">
        <v>357</v>
      </c>
      <c r="K19" s="3" t="s">
        <v>358</v>
      </c>
      <c r="L19" s="3" t="s">
        <v>359</v>
      </c>
      <c r="M19" s="19">
        <v>70643.16</v>
      </c>
      <c r="N19" s="4" t="s">
        <v>241</v>
      </c>
      <c r="O19" s="3" t="s">
        <v>245</v>
      </c>
      <c r="P19" s="3" t="s">
        <v>245</v>
      </c>
      <c r="Q19">
        <f>VLOOKUP(C19,PRODUCTO!$C$2:$M$80,11,0)</f>
        <v>10</v>
      </c>
    </row>
    <row r="20" spans="1:17" x14ac:dyDescent="0.25">
      <c r="A20" s="3">
        <v>869979</v>
      </c>
      <c r="B20" s="3" t="s">
        <v>101</v>
      </c>
      <c r="C20" s="3" t="s">
        <v>79</v>
      </c>
      <c r="D20" s="17" t="s">
        <v>620</v>
      </c>
      <c r="E20" s="4">
        <v>1</v>
      </c>
      <c r="F20" s="3" t="s">
        <v>249</v>
      </c>
      <c r="G20" s="3">
        <v>7</v>
      </c>
      <c r="H20" s="3">
        <v>220</v>
      </c>
      <c r="I20" s="3">
        <v>2</v>
      </c>
      <c r="J20" s="4" t="s">
        <v>405</v>
      </c>
      <c r="K20" s="3" t="s">
        <v>406</v>
      </c>
      <c r="L20" s="3" t="s">
        <v>407</v>
      </c>
      <c r="M20" s="19">
        <v>49893.13</v>
      </c>
      <c r="N20" s="4" t="s">
        <v>241</v>
      </c>
      <c r="O20" s="3" t="s">
        <v>245</v>
      </c>
      <c r="P20" s="3" t="s">
        <v>245</v>
      </c>
      <c r="Q20">
        <f>VLOOKUP(C20,PRODUCTO!$C$2:$M$80,11,0)</f>
        <v>10</v>
      </c>
    </row>
    <row r="21" spans="1:17" x14ac:dyDescent="0.25">
      <c r="A21" s="3">
        <v>869984</v>
      </c>
      <c r="B21" s="3" t="s">
        <v>106</v>
      </c>
      <c r="C21" s="3" t="s">
        <v>79</v>
      </c>
      <c r="D21" s="17" t="s">
        <v>620</v>
      </c>
      <c r="E21" s="4">
        <v>1</v>
      </c>
      <c r="F21" s="3" t="s">
        <v>275</v>
      </c>
      <c r="G21" s="3">
        <v>1</v>
      </c>
      <c r="H21" s="3">
        <v>220</v>
      </c>
      <c r="I21" s="3">
        <v>2</v>
      </c>
      <c r="J21" s="4" t="s">
        <v>420</v>
      </c>
      <c r="K21" s="3" t="s">
        <v>421</v>
      </c>
      <c r="L21" s="3" t="s">
        <v>422</v>
      </c>
      <c r="M21" s="19">
        <v>85989.4</v>
      </c>
      <c r="N21" s="4" t="s">
        <v>241</v>
      </c>
      <c r="O21" s="3" t="s">
        <v>245</v>
      </c>
      <c r="P21" s="3" t="s">
        <v>245</v>
      </c>
      <c r="Q21">
        <f>VLOOKUP(C21,PRODUCTO!$C$2:$M$80,11,0)</f>
        <v>10</v>
      </c>
    </row>
    <row r="22" spans="1:17" x14ac:dyDescent="0.25">
      <c r="A22" s="3">
        <v>869982</v>
      </c>
      <c r="B22" s="3" t="s">
        <v>104</v>
      </c>
      <c r="C22" s="3" t="s">
        <v>79</v>
      </c>
      <c r="D22" s="17" t="s">
        <v>620</v>
      </c>
      <c r="E22" s="4">
        <v>1</v>
      </c>
      <c r="F22" s="3" t="s">
        <v>253</v>
      </c>
      <c r="G22" s="3">
        <v>9</v>
      </c>
      <c r="H22" s="3">
        <v>220</v>
      </c>
      <c r="I22" s="3">
        <v>2</v>
      </c>
      <c r="J22" s="4" t="s">
        <v>414</v>
      </c>
      <c r="K22" s="3" t="s">
        <v>415</v>
      </c>
      <c r="L22" s="3" t="s">
        <v>416</v>
      </c>
      <c r="M22" s="19">
        <v>50353.66</v>
      </c>
      <c r="N22" s="4" t="s">
        <v>241</v>
      </c>
      <c r="O22" s="3" t="s">
        <v>245</v>
      </c>
      <c r="P22" s="3" t="s">
        <v>245</v>
      </c>
      <c r="Q22">
        <f>VLOOKUP(C22,PRODUCTO!$C$2:$M$80,11,0)</f>
        <v>10</v>
      </c>
    </row>
    <row r="23" spans="1:17" x14ac:dyDescent="0.25">
      <c r="A23" s="3">
        <v>869980</v>
      </c>
      <c r="B23" s="3" t="s">
        <v>102</v>
      </c>
      <c r="C23" s="3" t="s">
        <v>79</v>
      </c>
      <c r="D23" s="17" t="s">
        <v>620</v>
      </c>
      <c r="E23" s="4">
        <v>1</v>
      </c>
      <c r="F23" s="3" t="s">
        <v>275</v>
      </c>
      <c r="G23" s="3">
        <v>1</v>
      </c>
      <c r="H23" s="3">
        <v>220</v>
      </c>
      <c r="I23" s="3">
        <v>2</v>
      </c>
      <c r="J23" s="4" t="s">
        <v>408</v>
      </c>
      <c r="K23" s="3" t="s">
        <v>409</v>
      </c>
      <c r="L23" s="3" t="s">
        <v>410</v>
      </c>
      <c r="M23" s="19">
        <v>50403.64</v>
      </c>
      <c r="N23" s="4" t="s">
        <v>241</v>
      </c>
      <c r="O23" s="3" t="s">
        <v>245</v>
      </c>
      <c r="P23" s="3" t="s">
        <v>245</v>
      </c>
      <c r="Q23">
        <f>VLOOKUP(C23,PRODUCTO!$C$2:$M$80,11,0)</f>
        <v>10</v>
      </c>
    </row>
    <row r="24" spans="1:17" x14ac:dyDescent="0.25">
      <c r="A24" s="3">
        <v>869981</v>
      </c>
      <c r="B24" s="3" t="s">
        <v>103</v>
      </c>
      <c r="C24" s="3" t="s">
        <v>79</v>
      </c>
      <c r="D24" s="17" t="s">
        <v>620</v>
      </c>
      <c r="E24" s="4">
        <v>1</v>
      </c>
      <c r="F24" s="3" t="s">
        <v>271</v>
      </c>
      <c r="G24" s="3">
        <v>6</v>
      </c>
      <c r="H24" s="3">
        <v>220</v>
      </c>
      <c r="I24" s="3">
        <v>2</v>
      </c>
      <c r="J24" s="4" t="s">
        <v>411</v>
      </c>
      <c r="K24" s="3" t="s">
        <v>412</v>
      </c>
      <c r="L24" s="3" t="s">
        <v>413</v>
      </c>
      <c r="M24" s="19">
        <v>50370.32</v>
      </c>
      <c r="N24" s="4" t="s">
        <v>241</v>
      </c>
      <c r="O24" s="3" t="s">
        <v>245</v>
      </c>
      <c r="P24" s="3" t="s">
        <v>245</v>
      </c>
      <c r="Q24">
        <f>VLOOKUP(C24,PRODUCTO!$C$2:$M$80,11,0)</f>
        <v>10</v>
      </c>
    </row>
    <row r="25" spans="1:17" x14ac:dyDescent="0.25">
      <c r="A25" s="1">
        <v>869842</v>
      </c>
      <c r="B25" s="1" t="s">
        <v>20</v>
      </c>
      <c r="C25" s="1" t="s">
        <v>21</v>
      </c>
      <c r="D25" s="17" t="s">
        <v>620</v>
      </c>
      <c r="E25" s="1">
        <v>1</v>
      </c>
      <c r="F25" s="1"/>
      <c r="G25" s="1"/>
      <c r="H25" s="1">
        <v>127</v>
      </c>
      <c r="I25" s="1">
        <v>1</v>
      </c>
      <c r="J25" s="2" t="s">
        <v>242</v>
      </c>
      <c r="K25" s="1" t="s">
        <v>243</v>
      </c>
      <c r="L25" s="1" t="s">
        <v>244</v>
      </c>
      <c r="M25" s="19">
        <v>53242.98</v>
      </c>
      <c r="N25" s="2" t="s">
        <v>241</v>
      </c>
      <c r="O25" s="2"/>
      <c r="P25" s="1" t="s">
        <v>245</v>
      </c>
      <c r="Q25">
        <f>VLOOKUP(C25,PRODUCTO!$C$2:$M$80,11,0)</f>
        <v>11</v>
      </c>
    </row>
    <row r="26" spans="1:17" x14ac:dyDescent="0.25">
      <c r="A26" s="3">
        <v>869912</v>
      </c>
      <c r="B26" s="3" t="s">
        <v>34</v>
      </c>
      <c r="C26" s="3" t="s">
        <v>35</v>
      </c>
      <c r="D26" s="17" t="s">
        <v>620</v>
      </c>
      <c r="E26" s="1">
        <v>1</v>
      </c>
      <c r="F26" s="1" t="s">
        <v>275</v>
      </c>
      <c r="G26" s="1">
        <v>1</v>
      </c>
      <c r="H26" s="1">
        <v>127</v>
      </c>
      <c r="I26" s="1">
        <v>1</v>
      </c>
      <c r="J26" s="2" t="s">
        <v>276</v>
      </c>
      <c r="K26" s="1" t="s">
        <v>277</v>
      </c>
      <c r="L26" s="1" t="s">
        <v>278</v>
      </c>
      <c r="M26" s="19">
        <v>91989.38</v>
      </c>
      <c r="N26" s="2" t="s">
        <v>241</v>
      </c>
      <c r="O26" s="1" t="s">
        <v>245</v>
      </c>
      <c r="P26" s="1" t="s">
        <v>245</v>
      </c>
      <c r="Q26">
        <f>VLOOKUP(C26,PRODUCTO!$C$2:$M$80,11,0)</f>
        <v>12</v>
      </c>
    </row>
    <row r="27" spans="1:17" x14ac:dyDescent="0.25">
      <c r="A27" s="3">
        <v>869916</v>
      </c>
      <c r="B27" s="3" t="s">
        <v>38</v>
      </c>
      <c r="C27" s="3" t="s">
        <v>39</v>
      </c>
      <c r="D27" s="17" t="s">
        <v>620</v>
      </c>
      <c r="E27" s="1">
        <v>1</v>
      </c>
      <c r="F27" s="1" t="s">
        <v>275</v>
      </c>
      <c r="G27" s="1">
        <v>1</v>
      </c>
      <c r="H27" s="1">
        <v>220</v>
      </c>
      <c r="I27" s="1">
        <v>2</v>
      </c>
      <c r="J27" s="2" t="s">
        <v>282</v>
      </c>
      <c r="K27" s="1" t="s">
        <v>283</v>
      </c>
      <c r="L27" s="1" t="s">
        <v>284</v>
      </c>
      <c r="M27" s="19">
        <v>91989.38</v>
      </c>
      <c r="N27" s="2" t="s">
        <v>241</v>
      </c>
      <c r="O27" s="1" t="s">
        <v>245</v>
      </c>
      <c r="P27" s="1" t="s">
        <v>245</v>
      </c>
      <c r="Q27">
        <f>VLOOKUP(C27,PRODUCTO!$C$2:$M$80,11,0)</f>
        <v>13</v>
      </c>
    </row>
    <row r="28" spans="1:17" x14ac:dyDescent="0.25">
      <c r="A28" s="1">
        <v>869837</v>
      </c>
      <c r="B28" s="1" t="s">
        <v>18</v>
      </c>
      <c r="C28" s="1" t="s">
        <v>18</v>
      </c>
      <c r="D28" s="17" t="s">
        <v>233</v>
      </c>
      <c r="E28" s="1">
        <v>3</v>
      </c>
      <c r="F28" s="1"/>
      <c r="G28" s="1"/>
      <c r="H28" s="1"/>
      <c r="I28" s="1"/>
      <c r="J28" s="2" t="s">
        <v>234</v>
      </c>
      <c r="K28" s="1" t="s">
        <v>235</v>
      </c>
      <c r="L28" s="1" t="s">
        <v>236</v>
      </c>
      <c r="M28" s="19">
        <v>89202.4</v>
      </c>
      <c r="N28" s="2" t="s">
        <v>237</v>
      </c>
      <c r="O28" s="2"/>
      <c r="P28" s="2"/>
      <c r="Q28">
        <f>VLOOKUP(C28,PRODUCTO!$C$2:$M$80,11,0)</f>
        <v>14</v>
      </c>
    </row>
    <row r="29" spans="1:17" x14ac:dyDescent="0.25">
      <c r="A29" s="1">
        <v>869840</v>
      </c>
      <c r="B29" s="1" t="s">
        <v>19</v>
      </c>
      <c r="C29" s="1" t="s">
        <v>19</v>
      </c>
      <c r="D29" s="17" t="s">
        <v>233</v>
      </c>
      <c r="E29" s="1">
        <v>3</v>
      </c>
      <c r="F29" s="1"/>
      <c r="G29" s="1"/>
      <c r="H29" s="1"/>
      <c r="I29" s="1"/>
      <c r="J29" s="2" t="s">
        <v>238</v>
      </c>
      <c r="K29" s="1" t="s">
        <v>239</v>
      </c>
      <c r="L29" s="1" t="s">
        <v>240</v>
      </c>
      <c r="M29" s="19">
        <v>47442.92</v>
      </c>
      <c r="N29" s="2" t="s">
        <v>241</v>
      </c>
      <c r="O29" s="2"/>
      <c r="P29" s="2"/>
      <c r="Q29">
        <f>VLOOKUP(C29,PRODUCTO!$C$2:$M$80,11,0)</f>
        <v>15</v>
      </c>
    </row>
    <row r="30" spans="1:17" x14ac:dyDescent="0.25">
      <c r="A30" s="1">
        <v>870638</v>
      </c>
      <c r="B30" s="1" t="s">
        <v>195</v>
      </c>
      <c r="C30" s="1" t="s">
        <v>196</v>
      </c>
      <c r="D30" s="17" t="s">
        <v>620</v>
      </c>
      <c r="E30" s="2">
        <v>1</v>
      </c>
      <c r="F30" s="3" t="s">
        <v>275</v>
      </c>
      <c r="G30" s="3">
        <v>1</v>
      </c>
      <c r="H30" s="3">
        <v>127</v>
      </c>
      <c r="I30" s="3">
        <v>1</v>
      </c>
      <c r="J30" s="1" t="s">
        <v>610</v>
      </c>
      <c r="K30" s="17" t="s">
        <v>636</v>
      </c>
      <c r="L30" s="17" t="s">
        <v>657</v>
      </c>
      <c r="M30" s="20">
        <v>417481.75</v>
      </c>
      <c r="N30" s="1" t="s">
        <v>241</v>
      </c>
      <c r="O30" s="1" t="s">
        <v>245</v>
      </c>
      <c r="P30" s="1" t="s">
        <v>245</v>
      </c>
      <c r="Q30">
        <f>VLOOKUP(C30,PRODUCTO!$C$2:$M$80,11,0)</f>
        <v>16</v>
      </c>
    </row>
    <row r="31" spans="1:17" x14ac:dyDescent="0.25">
      <c r="A31" s="1">
        <v>870639</v>
      </c>
      <c r="B31" s="1" t="s">
        <v>197</v>
      </c>
      <c r="C31" s="1" t="s">
        <v>196</v>
      </c>
      <c r="D31" s="17" t="s">
        <v>620</v>
      </c>
      <c r="E31" s="2">
        <v>1</v>
      </c>
      <c r="F31" s="3" t="s">
        <v>275</v>
      </c>
      <c r="G31" s="3">
        <v>1</v>
      </c>
      <c r="H31" s="3">
        <v>220</v>
      </c>
      <c r="I31" s="3">
        <v>2</v>
      </c>
      <c r="J31" s="2" t="s">
        <v>611</v>
      </c>
      <c r="K31" s="17" t="s">
        <v>637</v>
      </c>
      <c r="L31" s="17" t="s">
        <v>658</v>
      </c>
      <c r="M31" s="20">
        <v>417481.75</v>
      </c>
      <c r="N31" s="1" t="s">
        <v>241</v>
      </c>
      <c r="O31" s="1" t="s">
        <v>245</v>
      </c>
      <c r="P31" s="1" t="s">
        <v>245</v>
      </c>
      <c r="Q31">
        <f>VLOOKUP(C31,PRODUCTO!$C$2:$M$80,11,0)</f>
        <v>16</v>
      </c>
    </row>
    <row r="32" spans="1:17" x14ac:dyDescent="0.25">
      <c r="A32" s="1">
        <v>870636</v>
      </c>
      <c r="B32" s="1" t="s">
        <v>198</v>
      </c>
      <c r="C32" s="1" t="s">
        <v>182</v>
      </c>
      <c r="D32" s="17" t="s">
        <v>620</v>
      </c>
      <c r="E32" s="2">
        <v>1</v>
      </c>
      <c r="F32" s="3" t="s">
        <v>261</v>
      </c>
      <c r="G32" s="3">
        <v>4</v>
      </c>
      <c r="H32" s="3">
        <v>127</v>
      </c>
      <c r="I32" s="3">
        <v>1</v>
      </c>
      <c r="J32" s="2" t="s">
        <v>612</v>
      </c>
      <c r="K32" s="17" t="s">
        <v>638</v>
      </c>
      <c r="L32" s="17" t="s">
        <v>659</v>
      </c>
      <c r="M32" s="20">
        <v>518403.26999999996</v>
      </c>
      <c r="N32" s="1" t="s">
        <v>241</v>
      </c>
      <c r="O32" s="1" t="s">
        <v>245</v>
      </c>
      <c r="P32" s="1" t="s">
        <v>245</v>
      </c>
      <c r="Q32">
        <f>VLOOKUP(C32,PRODUCTO!$C$2:$M$80,11,0)</f>
        <v>17</v>
      </c>
    </row>
    <row r="33" spans="1:17" x14ac:dyDescent="0.25">
      <c r="A33" s="1">
        <v>870637</v>
      </c>
      <c r="B33" s="1" t="s">
        <v>199</v>
      </c>
      <c r="C33" s="1" t="s">
        <v>182</v>
      </c>
      <c r="D33" s="17" t="s">
        <v>620</v>
      </c>
      <c r="E33" s="2">
        <v>1</v>
      </c>
      <c r="F33" s="3" t="s">
        <v>261</v>
      </c>
      <c r="G33" s="3">
        <v>4</v>
      </c>
      <c r="H33" s="3">
        <v>220</v>
      </c>
      <c r="I33" s="3">
        <v>2</v>
      </c>
      <c r="J33" s="2" t="s">
        <v>613</v>
      </c>
      <c r="K33" s="17" t="s">
        <v>639</v>
      </c>
      <c r="L33" s="17" t="s">
        <v>660</v>
      </c>
      <c r="M33" s="20">
        <v>518403.26999999996</v>
      </c>
      <c r="N33" s="1" t="s">
        <v>237</v>
      </c>
      <c r="O33" s="1" t="s">
        <v>245</v>
      </c>
      <c r="P33" s="1" t="s">
        <v>245</v>
      </c>
      <c r="Q33">
        <f>VLOOKUP(C33,PRODUCTO!$C$2:$M$80,11,0)</f>
        <v>17</v>
      </c>
    </row>
    <row r="34" spans="1:17" x14ac:dyDescent="0.25">
      <c r="A34" s="3">
        <v>870634</v>
      </c>
      <c r="B34" s="3" t="s">
        <v>181</v>
      </c>
      <c r="C34" s="3" t="s">
        <v>182</v>
      </c>
      <c r="D34" s="17" t="s">
        <v>620</v>
      </c>
      <c r="E34" s="3">
        <v>1</v>
      </c>
      <c r="F34" s="3" t="s">
        <v>499</v>
      </c>
      <c r="G34" s="3">
        <v>5</v>
      </c>
      <c r="H34" s="3">
        <v>127</v>
      </c>
      <c r="I34" s="3">
        <v>1</v>
      </c>
      <c r="J34" s="4" t="s">
        <v>581</v>
      </c>
      <c r="K34" s="3" t="s">
        <v>582</v>
      </c>
      <c r="L34" s="3" t="s">
        <v>583</v>
      </c>
      <c r="M34" s="19">
        <v>579989.34</v>
      </c>
      <c r="N34" s="4" t="s">
        <v>241</v>
      </c>
      <c r="O34" s="3" t="s">
        <v>245</v>
      </c>
      <c r="P34" s="3" t="s">
        <v>245</v>
      </c>
      <c r="Q34">
        <f>VLOOKUP(C34,PRODUCTO!$C$2:$M$80,11,0)</f>
        <v>17</v>
      </c>
    </row>
    <row r="35" spans="1:17" x14ac:dyDescent="0.25">
      <c r="A35" s="3">
        <v>870635</v>
      </c>
      <c r="B35" s="3" t="s">
        <v>183</v>
      </c>
      <c r="C35" s="3" t="s">
        <v>182</v>
      </c>
      <c r="D35" s="17" t="s">
        <v>620</v>
      </c>
      <c r="E35" s="3">
        <v>1</v>
      </c>
      <c r="F35" s="3" t="s">
        <v>499</v>
      </c>
      <c r="G35" s="3">
        <v>5</v>
      </c>
      <c r="H35" s="3">
        <v>220</v>
      </c>
      <c r="I35" s="3">
        <v>2</v>
      </c>
      <c r="J35" s="4" t="s">
        <v>584</v>
      </c>
      <c r="K35" s="3" t="s">
        <v>585</v>
      </c>
      <c r="L35" s="3" t="s">
        <v>586</v>
      </c>
      <c r="M35" s="19">
        <v>579989.34</v>
      </c>
      <c r="N35" s="4" t="s">
        <v>241</v>
      </c>
      <c r="O35" s="3" t="s">
        <v>245</v>
      </c>
      <c r="P35" s="3" t="s">
        <v>245</v>
      </c>
      <c r="Q35">
        <f>VLOOKUP(C35,PRODUCTO!$C$2:$M$80,11,0)</f>
        <v>17</v>
      </c>
    </row>
    <row r="36" spans="1:17" x14ac:dyDescent="0.25">
      <c r="A36" s="3">
        <v>870544</v>
      </c>
      <c r="B36" s="3" t="s">
        <v>154</v>
      </c>
      <c r="C36" s="3" t="s">
        <v>155</v>
      </c>
      <c r="D36" s="17" t="s">
        <v>620</v>
      </c>
      <c r="E36" s="3">
        <v>1</v>
      </c>
      <c r="F36" s="3" t="s">
        <v>275</v>
      </c>
      <c r="G36" s="3">
        <v>1</v>
      </c>
      <c r="H36" s="3">
        <v>127</v>
      </c>
      <c r="I36" s="3">
        <v>1</v>
      </c>
      <c r="J36" s="4" t="s">
        <v>515</v>
      </c>
      <c r="K36" s="3" t="s">
        <v>516</v>
      </c>
      <c r="L36" s="3" t="s">
        <v>517</v>
      </c>
      <c r="M36" s="19">
        <v>339988.95</v>
      </c>
      <c r="N36" s="4" t="s">
        <v>241</v>
      </c>
      <c r="O36" s="3" t="s">
        <v>245</v>
      </c>
      <c r="P36" s="3" t="s">
        <v>245</v>
      </c>
      <c r="Q36">
        <f>VLOOKUP(C36,PRODUCTO!$C$2:$M$80,11,0)</f>
        <v>18</v>
      </c>
    </row>
    <row r="37" spans="1:17" x14ac:dyDescent="0.25">
      <c r="A37" s="3">
        <v>870545</v>
      </c>
      <c r="B37" s="3" t="s">
        <v>156</v>
      </c>
      <c r="C37" s="3" t="s">
        <v>155</v>
      </c>
      <c r="D37" s="17" t="s">
        <v>620</v>
      </c>
      <c r="E37" s="3">
        <v>1</v>
      </c>
      <c r="F37" s="3" t="s">
        <v>275</v>
      </c>
      <c r="G37" s="3">
        <v>1</v>
      </c>
      <c r="H37" s="3">
        <v>220</v>
      </c>
      <c r="I37" s="3">
        <v>2</v>
      </c>
      <c r="J37" s="4" t="s">
        <v>518</v>
      </c>
      <c r="K37" s="3" t="s">
        <v>519</v>
      </c>
      <c r="L37" s="3" t="s">
        <v>520</v>
      </c>
      <c r="M37" s="19">
        <v>339988.95</v>
      </c>
      <c r="N37" s="4" t="s">
        <v>241</v>
      </c>
      <c r="O37" s="3" t="s">
        <v>245</v>
      </c>
      <c r="P37" s="3" t="s">
        <v>245</v>
      </c>
      <c r="Q37">
        <f>VLOOKUP(C37,PRODUCTO!$C$2:$M$80,11,0)</f>
        <v>18</v>
      </c>
    </row>
    <row r="38" spans="1:17" x14ac:dyDescent="0.25">
      <c r="A38" s="3">
        <v>870546</v>
      </c>
      <c r="B38" s="3" t="s">
        <v>157</v>
      </c>
      <c r="C38" s="3" t="s">
        <v>158</v>
      </c>
      <c r="D38" s="17" t="s">
        <v>620</v>
      </c>
      <c r="E38" s="3">
        <v>1</v>
      </c>
      <c r="F38" s="3" t="s">
        <v>261</v>
      </c>
      <c r="G38" s="3">
        <v>4</v>
      </c>
      <c r="H38" s="3">
        <v>127</v>
      </c>
      <c r="I38" s="3">
        <v>1</v>
      </c>
      <c r="J38" s="4" t="s">
        <v>521</v>
      </c>
      <c r="K38" s="3" t="s">
        <v>522</v>
      </c>
      <c r="L38" s="3" t="s">
        <v>523</v>
      </c>
      <c r="M38" s="19">
        <v>422989.07</v>
      </c>
      <c r="N38" s="4" t="s">
        <v>241</v>
      </c>
      <c r="O38" s="3" t="s">
        <v>245</v>
      </c>
      <c r="P38" s="3" t="s">
        <v>245</v>
      </c>
      <c r="Q38">
        <f>VLOOKUP(C38,PRODUCTO!$C$2:$M$80,11,0)</f>
        <v>19</v>
      </c>
    </row>
    <row r="39" spans="1:17" x14ac:dyDescent="0.25">
      <c r="A39" s="3">
        <v>870547</v>
      </c>
      <c r="B39" s="3" t="s">
        <v>159</v>
      </c>
      <c r="C39" s="3" t="s">
        <v>158</v>
      </c>
      <c r="D39" s="17" t="s">
        <v>620</v>
      </c>
      <c r="E39" s="3">
        <v>1</v>
      </c>
      <c r="F39" s="3" t="s">
        <v>261</v>
      </c>
      <c r="G39" s="3">
        <v>4</v>
      </c>
      <c r="H39" s="3">
        <v>220</v>
      </c>
      <c r="I39" s="3">
        <v>2</v>
      </c>
      <c r="J39" s="4" t="s">
        <v>524</v>
      </c>
      <c r="K39" s="3" t="s">
        <v>525</v>
      </c>
      <c r="L39" s="3" t="s">
        <v>526</v>
      </c>
      <c r="M39" s="19">
        <v>422989.07</v>
      </c>
      <c r="N39" s="4" t="s">
        <v>241</v>
      </c>
      <c r="O39" s="3" t="s">
        <v>245</v>
      </c>
      <c r="P39" s="3" t="s">
        <v>245</v>
      </c>
      <c r="Q39">
        <f>VLOOKUP(C39,PRODUCTO!$C$2:$M$80,11,0)</f>
        <v>19</v>
      </c>
    </row>
    <row r="40" spans="1:17" x14ac:dyDescent="0.25">
      <c r="A40" s="3">
        <v>870606</v>
      </c>
      <c r="B40" s="3" t="s">
        <v>160</v>
      </c>
      <c r="C40" s="3" t="s">
        <v>158</v>
      </c>
      <c r="D40" s="17" t="s">
        <v>620</v>
      </c>
      <c r="E40" s="3">
        <v>1</v>
      </c>
      <c r="F40" s="3" t="s">
        <v>499</v>
      </c>
      <c r="G40" s="3">
        <v>5</v>
      </c>
      <c r="H40" s="3">
        <v>127</v>
      </c>
      <c r="I40" s="3">
        <v>1</v>
      </c>
      <c r="J40" s="4" t="s">
        <v>527</v>
      </c>
      <c r="K40" s="3" t="s">
        <v>528</v>
      </c>
      <c r="L40" s="3" t="s">
        <v>529</v>
      </c>
      <c r="M40" s="19">
        <v>422989.07</v>
      </c>
      <c r="N40" s="4" t="s">
        <v>241</v>
      </c>
      <c r="O40" s="3" t="s">
        <v>245</v>
      </c>
      <c r="P40" s="3" t="s">
        <v>245</v>
      </c>
      <c r="Q40">
        <f>VLOOKUP(C40,PRODUCTO!$C$2:$M$80,11,0)</f>
        <v>19</v>
      </c>
    </row>
    <row r="41" spans="1:17" x14ac:dyDescent="0.25">
      <c r="A41" s="3">
        <v>870607</v>
      </c>
      <c r="B41" s="3" t="s">
        <v>161</v>
      </c>
      <c r="C41" s="3" t="s">
        <v>158</v>
      </c>
      <c r="D41" s="17" t="s">
        <v>620</v>
      </c>
      <c r="E41" s="3">
        <v>1</v>
      </c>
      <c r="F41" s="3" t="s">
        <v>499</v>
      </c>
      <c r="G41" s="3">
        <v>5</v>
      </c>
      <c r="H41" s="3">
        <v>220</v>
      </c>
      <c r="I41" s="3">
        <v>2</v>
      </c>
      <c r="J41" s="4" t="s">
        <v>530</v>
      </c>
      <c r="K41" s="3" t="s">
        <v>531</v>
      </c>
      <c r="L41" s="3" t="s">
        <v>532</v>
      </c>
      <c r="M41" s="19">
        <v>422989.07</v>
      </c>
      <c r="N41" s="4" t="s">
        <v>241</v>
      </c>
      <c r="O41" s="3" t="s">
        <v>245</v>
      </c>
      <c r="P41" s="3" t="s">
        <v>245</v>
      </c>
      <c r="Q41">
        <f>VLOOKUP(C41,PRODUCTO!$C$2:$M$80,11,0)</f>
        <v>19</v>
      </c>
    </row>
    <row r="42" spans="1:17" x14ac:dyDescent="0.25">
      <c r="A42" s="3">
        <v>870529</v>
      </c>
      <c r="B42" s="3" t="s">
        <v>139</v>
      </c>
      <c r="C42" s="3" t="s">
        <v>138</v>
      </c>
      <c r="D42" s="17" t="s">
        <v>620</v>
      </c>
      <c r="E42" s="3">
        <v>1</v>
      </c>
      <c r="F42" s="3" t="s">
        <v>275</v>
      </c>
      <c r="G42" s="3">
        <v>1</v>
      </c>
      <c r="H42" s="3">
        <v>127</v>
      </c>
      <c r="I42" s="3">
        <v>1</v>
      </c>
      <c r="J42" s="4" t="s">
        <v>487</v>
      </c>
      <c r="K42" s="3" t="s">
        <v>488</v>
      </c>
      <c r="L42" s="3" t="s">
        <v>489</v>
      </c>
      <c r="M42" s="19">
        <v>339988.95</v>
      </c>
      <c r="N42" s="4" t="s">
        <v>241</v>
      </c>
      <c r="O42" s="3" t="s">
        <v>245</v>
      </c>
      <c r="P42" s="3" t="s">
        <v>245</v>
      </c>
      <c r="Q42">
        <f>VLOOKUP(C42,PRODUCTO!$C$2:$M$80,11,0)</f>
        <v>20</v>
      </c>
    </row>
    <row r="43" spans="1:17" x14ac:dyDescent="0.25">
      <c r="A43" s="3">
        <v>870608</v>
      </c>
      <c r="B43" s="3" t="s">
        <v>162</v>
      </c>
      <c r="C43" s="3" t="s">
        <v>138</v>
      </c>
      <c r="D43" s="17" t="s">
        <v>620</v>
      </c>
      <c r="E43" s="3">
        <v>1</v>
      </c>
      <c r="F43" s="3" t="s">
        <v>275</v>
      </c>
      <c r="G43" s="3">
        <v>1</v>
      </c>
      <c r="H43" s="3">
        <v>220</v>
      </c>
      <c r="I43" s="3">
        <v>2</v>
      </c>
      <c r="J43" s="4" t="s">
        <v>533</v>
      </c>
      <c r="K43" s="3" t="s">
        <v>534</v>
      </c>
      <c r="L43" s="3" t="s">
        <v>535</v>
      </c>
      <c r="M43" s="19">
        <v>339988.95</v>
      </c>
      <c r="N43" s="4" t="s">
        <v>241</v>
      </c>
      <c r="O43" s="3" t="s">
        <v>245</v>
      </c>
      <c r="P43" s="3" t="s">
        <v>245</v>
      </c>
      <c r="Q43">
        <f>VLOOKUP(C43,PRODUCTO!$C$2:$M$80,11,0)</f>
        <v>20</v>
      </c>
    </row>
    <row r="44" spans="1:17" x14ac:dyDescent="0.25">
      <c r="A44" s="3">
        <v>870609</v>
      </c>
      <c r="B44" s="3" t="s">
        <v>163</v>
      </c>
      <c r="C44" s="3" t="s">
        <v>164</v>
      </c>
      <c r="D44" s="17" t="s">
        <v>620</v>
      </c>
      <c r="E44" s="3">
        <v>1</v>
      </c>
      <c r="F44" s="3" t="s">
        <v>261</v>
      </c>
      <c r="G44" s="3">
        <v>4</v>
      </c>
      <c r="H44" s="3">
        <v>127</v>
      </c>
      <c r="I44" s="3">
        <v>1</v>
      </c>
      <c r="J44" s="4" t="s">
        <v>536</v>
      </c>
      <c r="K44" s="3" t="s">
        <v>537</v>
      </c>
      <c r="L44" s="3" t="s">
        <v>538</v>
      </c>
      <c r="M44" s="19">
        <v>422989.07</v>
      </c>
      <c r="N44" s="4" t="s">
        <v>241</v>
      </c>
      <c r="O44" s="3" t="s">
        <v>245</v>
      </c>
      <c r="P44" s="3" t="s">
        <v>245</v>
      </c>
      <c r="Q44">
        <f>VLOOKUP(C44,PRODUCTO!$C$2:$M$80,11,0)</f>
        <v>21</v>
      </c>
    </row>
    <row r="45" spans="1:17" x14ac:dyDescent="0.25">
      <c r="A45" s="3">
        <v>870610</v>
      </c>
      <c r="B45" s="3" t="s">
        <v>165</v>
      </c>
      <c r="C45" s="3" t="s">
        <v>164</v>
      </c>
      <c r="D45" s="17" t="s">
        <v>620</v>
      </c>
      <c r="E45" s="3">
        <v>1</v>
      </c>
      <c r="F45" s="3" t="s">
        <v>261</v>
      </c>
      <c r="G45" s="3">
        <v>4</v>
      </c>
      <c r="H45" s="3">
        <v>220</v>
      </c>
      <c r="I45" s="3">
        <v>2</v>
      </c>
      <c r="J45" s="4" t="s">
        <v>539</v>
      </c>
      <c r="K45" s="3" t="s">
        <v>540</v>
      </c>
      <c r="L45" s="3" t="s">
        <v>541</v>
      </c>
      <c r="M45" s="19">
        <v>422989.07</v>
      </c>
      <c r="N45" s="4" t="s">
        <v>241</v>
      </c>
      <c r="O45" s="3" t="s">
        <v>245</v>
      </c>
      <c r="P45" s="3" t="s">
        <v>245</v>
      </c>
      <c r="Q45">
        <f>VLOOKUP(C45,PRODUCTO!$C$2:$M$80,11,0)</f>
        <v>21</v>
      </c>
    </row>
    <row r="46" spans="1:17" x14ac:dyDescent="0.25">
      <c r="A46" s="3">
        <v>870611</v>
      </c>
      <c r="B46" s="3" t="s">
        <v>166</v>
      </c>
      <c r="C46" s="3" t="s">
        <v>138</v>
      </c>
      <c r="D46" s="17" t="s">
        <v>620</v>
      </c>
      <c r="E46" s="3">
        <v>1</v>
      </c>
      <c r="F46" s="3" t="s">
        <v>483</v>
      </c>
      <c r="G46" s="3">
        <v>2</v>
      </c>
      <c r="H46" s="3">
        <v>127</v>
      </c>
      <c r="I46" s="3">
        <v>1</v>
      </c>
      <c r="J46" s="3" t="s">
        <v>542</v>
      </c>
      <c r="K46" s="3" t="s">
        <v>543</v>
      </c>
      <c r="L46" s="3" t="s">
        <v>544</v>
      </c>
      <c r="M46" s="19">
        <v>367989.65</v>
      </c>
      <c r="N46" s="4" t="s">
        <v>241</v>
      </c>
      <c r="O46" s="3" t="s">
        <v>245</v>
      </c>
      <c r="P46" s="3" t="s">
        <v>245</v>
      </c>
      <c r="Q46">
        <f>VLOOKUP(C46,PRODUCTO!$C$2:$M$80,11,0)</f>
        <v>20</v>
      </c>
    </row>
    <row r="47" spans="1:17" x14ac:dyDescent="0.25">
      <c r="A47" s="3">
        <v>870528</v>
      </c>
      <c r="B47" s="3" t="s">
        <v>137</v>
      </c>
      <c r="C47" s="3" t="s">
        <v>138</v>
      </c>
      <c r="D47" s="17" t="s">
        <v>620</v>
      </c>
      <c r="E47" s="3">
        <v>1</v>
      </c>
      <c r="F47" s="3" t="s">
        <v>483</v>
      </c>
      <c r="G47" s="3">
        <v>2</v>
      </c>
      <c r="H47" s="3">
        <v>220</v>
      </c>
      <c r="I47" s="3">
        <v>2</v>
      </c>
      <c r="J47" s="4" t="s">
        <v>484</v>
      </c>
      <c r="K47" s="3" t="s">
        <v>485</v>
      </c>
      <c r="L47" s="3" t="s">
        <v>486</v>
      </c>
      <c r="M47" s="19">
        <v>367989.65</v>
      </c>
      <c r="N47" s="4" t="s">
        <v>241</v>
      </c>
      <c r="O47" s="3" t="s">
        <v>245</v>
      </c>
      <c r="P47" s="3" t="s">
        <v>245</v>
      </c>
      <c r="Q47">
        <f>VLOOKUP(C47,PRODUCTO!$C$2:$M$80,11,0)</f>
        <v>20</v>
      </c>
    </row>
    <row r="48" spans="1:17" x14ac:dyDescent="0.25">
      <c r="A48" s="3">
        <v>870612</v>
      </c>
      <c r="B48" s="3" t="s">
        <v>167</v>
      </c>
      <c r="C48" s="3" t="s">
        <v>164</v>
      </c>
      <c r="D48" s="17" t="s">
        <v>620</v>
      </c>
      <c r="E48" s="3">
        <v>1</v>
      </c>
      <c r="F48" s="3" t="s">
        <v>499</v>
      </c>
      <c r="G48" s="3">
        <v>5</v>
      </c>
      <c r="H48" s="3">
        <v>220</v>
      </c>
      <c r="I48" s="3">
        <v>2</v>
      </c>
      <c r="J48" s="4" t="s">
        <v>545</v>
      </c>
      <c r="K48" s="3" t="s">
        <v>546</v>
      </c>
      <c r="L48" s="3" t="s">
        <v>547</v>
      </c>
      <c r="M48" s="19">
        <v>422989.07</v>
      </c>
      <c r="N48" s="4" t="s">
        <v>241</v>
      </c>
      <c r="O48" s="3" t="s">
        <v>245</v>
      </c>
      <c r="P48" s="3" t="s">
        <v>245</v>
      </c>
      <c r="Q48">
        <f>VLOOKUP(C48,PRODUCTO!$C$2:$M$80,11,0)</f>
        <v>21</v>
      </c>
    </row>
    <row r="49" spans="1:17" x14ac:dyDescent="0.25">
      <c r="A49" s="3">
        <v>870531</v>
      </c>
      <c r="B49" s="3" t="s">
        <v>142</v>
      </c>
      <c r="C49" s="3" t="s">
        <v>141</v>
      </c>
      <c r="D49" s="17" t="s">
        <v>620</v>
      </c>
      <c r="E49" s="3">
        <v>1</v>
      </c>
      <c r="F49" s="3" t="s">
        <v>275</v>
      </c>
      <c r="G49" s="3">
        <v>1</v>
      </c>
      <c r="H49" s="3">
        <v>127</v>
      </c>
      <c r="I49" s="3">
        <v>1</v>
      </c>
      <c r="J49" s="4" t="s">
        <v>493</v>
      </c>
      <c r="K49" s="3" t="s">
        <v>494</v>
      </c>
      <c r="L49" s="3" t="s">
        <v>495</v>
      </c>
      <c r="M49" s="19">
        <v>394989.56</v>
      </c>
      <c r="N49" s="4" t="s">
        <v>241</v>
      </c>
      <c r="O49" s="3" t="s">
        <v>245</v>
      </c>
      <c r="P49" s="3" t="s">
        <v>245</v>
      </c>
      <c r="Q49">
        <f>VLOOKUP(C49,PRODUCTO!$C$2:$M$80,11,0)</f>
        <v>22</v>
      </c>
    </row>
    <row r="50" spans="1:17" x14ac:dyDescent="0.25">
      <c r="A50" s="3">
        <v>870613</v>
      </c>
      <c r="B50" s="3" t="s">
        <v>168</v>
      </c>
      <c r="C50" s="3" t="s">
        <v>141</v>
      </c>
      <c r="D50" s="17" t="s">
        <v>620</v>
      </c>
      <c r="E50" s="3">
        <v>1</v>
      </c>
      <c r="F50" s="3" t="s">
        <v>275</v>
      </c>
      <c r="G50" s="3">
        <v>1</v>
      </c>
      <c r="H50" s="3">
        <v>220</v>
      </c>
      <c r="I50" s="3">
        <v>2</v>
      </c>
      <c r="J50" s="4" t="s">
        <v>548</v>
      </c>
      <c r="K50" s="3" t="s">
        <v>549</v>
      </c>
      <c r="L50" s="3" t="s">
        <v>550</v>
      </c>
      <c r="M50" s="19">
        <v>394989.56</v>
      </c>
      <c r="N50" s="4" t="s">
        <v>241</v>
      </c>
      <c r="O50" s="3" t="s">
        <v>245</v>
      </c>
      <c r="P50" s="3" t="s">
        <v>245</v>
      </c>
      <c r="Q50">
        <f>VLOOKUP(C50,PRODUCTO!$C$2:$M$80,11,0)</f>
        <v>22</v>
      </c>
    </row>
    <row r="51" spans="1:17" x14ac:dyDescent="0.25">
      <c r="A51" s="3">
        <v>870614</v>
      </c>
      <c r="B51" s="3" t="s">
        <v>169</v>
      </c>
      <c r="C51" s="3" t="s">
        <v>146</v>
      </c>
      <c r="D51" s="17" t="s">
        <v>620</v>
      </c>
      <c r="E51" s="3">
        <v>1</v>
      </c>
      <c r="F51" s="3" t="s">
        <v>261</v>
      </c>
      <c r="G51" s="3">
        <v>4</v>
      </c>
      <c r="H51" s="3">
        <v>127</v>
      </c>
      <c r="I51" s="3">
        <v>1</v>
      </c>
      <c r="J51" s="4" t="s">
        <v>551</v>
      </c>
      <c r="K51" s="3" t="s">
        <v>552</v>
      </c>
      <c r="L51" s="3" t="s">
        <v>553</v>
      </c>
      <c r="M51" s="19">
        <v>489989.64</v>
      </c>
      <c r="N51" s="4" t="s">
        <v>241</v>
      </c>
      <c r="O51" s="3" t="s">
        <v>245</v>
      </c>
      <c r="P51" s="3" t="s">
        <v>245</v>
      </c>
      <c r="Q51">
        <f>VLOOKUP(C51,PRODUCTO!$C$2:$M$80,11,0)</f>
        <v>23</v>
      </c>
    </row>
    <row r="52" spans="1:17" x14ac:dyDescent="0.25">
      <c r="A52" s="3">
        <v>870615</v>
      </c>
      <c r="B52" s="3" t="s">
        <v>170</v>
      </c>
      <c r="C52" s="3" t="s">
        <v>146</v>
      </c>
      <c r="D52" s="17" t="s">
        <v>620</v>
      </c>
      <c r="E52" s="3">
        <v>1</v>
      </c>
      <c r="F52" s="3" t="s">
        <v>261</v>
      </c>
      <c r="G52" s="3">
        <v>4</v>
      </c>
      <c r="H52" s="3">
        <v>220</v>
      </c>
      <c r="I52" s="3">
        <v>2</v>
      </c>
      <c r="J52" s="4" t="s">
        <v>554</v>
      </c>
      <c r="K52" s="3" t="s">
        <v>555</v>
      </c>
      <c r="L52" s="3" t="s">
        <v>556</v>
      </c>
      <c r="M52" s="19">
        <v>489989.64</v>
      </c>
      <c r="N52" s="4" t="s">
        <v>241</v>
      </c>
      <c r="O52" s="3" t="s">
        <v>245</v>
      </c>
      <c r="P52" s="3" t="s">
        <v>245</v>
      </c>
      <c r="Q52">
        <f>VLOOKUP(C52,PRODUCTO!$C$2:$M$80,11,0)</f>
        <v>23</v>
      </c>
    </row>
    <row r="53" spans="1:17" x14ac:dyDescent="0.25">
      <c r="A53" s="3">
        <v>870616</v>
      </c>
      <c r="B53" s="3" t="s">
        <v>171</v>
      </c>
      <c r="C53" s="3" t="s">
        <v>141</v>
      </c>
      <c r="D53" s="17" t="s">
        <v>620</v>
      </c>
      <c r="E53" s="3">
        <v>1</v>
      </c>
      <c r="F53" s="3" t="s">
        <v>483</v>
      </c>
      <c r="G53" s="3">
        <v>2</v>
      </c>
      <c r="H53" s="3">
        <v>127</v>
      </c>
      <c r="I53" s="3">
        <v>1</v>
      </c>
      <c r="J53" s="4" t="s">
        <v>557</v>
      </c>
      <c r="K53" s="3" t="s">
        <v>558</v>
      </c>
      <c r="L53" s="3" t="s">
        <v>559</v>
      </c>
      <c r="M53" s="19">
        <v>408989.91</v>
      </c>
      <c r="N53" s="4" t="s">
        <v>241</v>
      </c>
      <c r="O53" s="3" t="s">
        <v>245</v>
      </c>
      <c r="P53" s="3" t="s">
        <v>245</v>
      </c>
      <c r="Q53">
        <f>VLOOKUP(C53,PRODUCTO!$C$2:$M$80,11,0)</f>
        <v>22</v>
      </c>
    </row>
    <row r="54" spans="1:17" x14ac:dyDescent="0.25">
      <c r="A54" s="3">
        <v>870530</v>
      </c>
      <c r="B54" s="3" t="s">
        <v>140</v>
      </c>
      <c r="C54" s="3" t="s">
        <v>141</v>
      </c>
      <c r="D54" s="17" t="s">
        <v>620</v>
      </c>
      <c r="E54" s="3">
        <v>1</v>
      </c>
      <c r="F54" s="3" t="s">
        <v>483</v>
      </c>
      <c r="G54" s="3">
        <v>2</v>
      </c>
      <c r="H54" s="3">
        <v>220</v>
      </c>
      <c r="I54" s="3">
        <v>2</v>
      </c>
      <c r="J54" s="4" t="s">
        <v>490</v>
      </c>
      <c r="K54" s="3" t="s">
        <v>491</v>
      </c>
      <c r="L54" s="3" t="s">
        <v>492</v>
      </c>
      <c r="M54" s="19">
        <v>408989.91</v>
      </c>
      <c r="N54" s="4" t="s">
        <v>241</v>
      </c>
      <c r="O54" s="3" t="s">
        <v>245</v>
      </c>
      <c r="P54" s="3" t="s">
        <v>245</v>
      </c>
      <c r="Q54">
        <f>VLOOKUP(C54,PRODUCTO!$C$2:$M$80,11,0)</f>
        <v>22</v>
      </c>
    </row>
    <row r="55" spans="1:17" x14ac:dyDescent="0.25">
      <c r="A55" s="3">
        <v>870533</v>
      </c>
      <c r="B55" s="3" t="s">
        <v>145</v>
      </c>
      <c r="C55" s="3" t="s">
        <v>146</v>
      </c>
      <c r="D55" s="17" t="s">
        <v>620</v>
      </c>
      <c r="E55" s="3">
        <v>1</v>
      </c>
      <c r="F55" s="3" t="s">
        <v>499</v>
      </c>
      <c r="G55" s="3">
        <v>5</v>
      </c>
      <c r="H55" s="3">
        <v>127</v>
      </c>
      <c r="I55" s="3">
        <v>1</v>
      </c>
      <c r="J55" s="4" t="s">
        <v>500</v>
      </c>
      <c r="K55" s="3" t="s">
        <v>501</v>
      </c>
      <c r="L55" s="3" t="s">
        <v>502</v>
      </c>
      <c r="M55" s="19">
        <v>489989.64</v>
      </c>
      <c r="N55" s="4" t="s">
        <v>241</v>
      </c>
      <c r="O55" s="3" t="s">
        <v>245</v>
      </c>
      <c r="P55" s="3" t="s">
        <v>245</v>
      </c>
      <c r="Q55">
        <f>VLOOKUP(C55,PRODUCTO!$C$2:$M$80,11,0)</f>
        <v>23</v>
      </c>
    </row>
    <row r="56" spans="1:17" x14ac:dyDescent="0.25">
      <c r="A56" s="3">
        <v>870617</v>
      </c>
      <c r="B56" s="3" t="s">
        <v>172</v>
      </c>
      <c r="C56" s="3" t="s">
        <v>146</v>
      </c>
      <c r="D56" s="17" t="s">
        <v>620</v>
      </c>
      <c r="E56" s="3">
        <v>1</v>
      </c>
      <c r="F56" s="3" t="s">
        <v>499</v>
      </c>
      <c r="G56" s="3">
        <v>5</v>
      </c>
      <c r="H56" s="3">
        <v>220</v>
      </c>
      <c r="I56" s="3">
        <v>2</v>
      </c>
      <c r="J56" s="4" t="s">
        <v>560</v>
      </c>
      <c r="K56" s="3" t="s">
        <v>561</v>
      </c>
      <c r="L56" s="3" t="s">
        <v>562</v>
      </c>
      <c r="M56" s="19">
        <v>489989.64</v>
      </c>
      <c r="N56" s="4" t="s">
        <v>241</v>
      </c>
      <c r="O56" s="3" t="s">
        <v>245</v>
      </c>
      <c r="P56" s="3" t="s">
        <v>245</v>
      </c>
      <c r="Q56">
        <f>VLOOKUP(C56,PRODUCTO!$C$2:$M$80,11,0)</f>
        <v>23</v>
      </c>
    </row>
    <row r="57" spans="1:17" x14ac:dyDescent="0.25">
      <c r="A57" s="3">
        <v>870618</v>
      </c>
      <c r="B57" s="3" t="s">
        <v>173</v>
      </c>
      <c r="C57" s="3" t="s">
        <v>174</v>
      </c>
      <c r="D57" s="17" t="s">
        <v>620</v>
      </c>
      <c r="E57" s="3">
        <v>1</v>
      </c>
      <c r="F57" s="3" t="s">
        <v>275</v>
      </c>
      <c r="G57" s="3">
        <v>1</v>
      </c>
      <c r="H57" s="3">
        <v>127</v>
      </c>
      <c r="I57" s="3">
        <v>1</v>
      </c>
      <c r="J57" s="4" t="s">
        <v>563</v>
      </c>
      <c r="K57" s="3" t="s">
        <v>564</v>
      </c>
      <c r="L57" s="3" t="s">
        <v>565</v>
      </c>
      <c r="M57" s="19">
        <v>394989.56</v>
      </c>
      <c r="N57" s="4" t="s">
        <v>241</v>
      </c>
      <c r="O57" s="3" t="s">
        <v>245</v>
      </c>
      <c r="P57" s="3" t="s">
        <v>245</v>
      </c>
      <c r="Q57">
        <f>VLOOKUP(C57,PRODUCTO!$C$2:$M$80,11,0)</f>
        <v>24</v>
      </c>
    </row>
    <row r="58" spans="1:17" x14ac:dyDescent="0.25">
      <c r="A58" s="3">
        <v>870619</v>
      </c>
      <c r="B58" s="3" t="s">
        <v>175</v>
      </c>
      <c r="C58" s="3" t="s">
        <v>174</v>
      </c>
      <c r="D58" s="17" t="s">
        <v>620</v>
      </c>
      <c r="E58" s="3">
        <v>1</v>
      </c>
      <c r="F58" s="3" t="s">
        <v>275</v>
      </c>
      <c r="G58" s="3">
        <v>1</v>
      </c>
      <c r="H58" s="3">
        <v>220</v>
      </c>
      <c r="I58" s="3">
        <v>2</v>
      </c>
      <c r="J58" s="4" t="s">
        <v>566</v>
      </c>
      <c r="K58" s="3" t="s">
        <v>567</v>
      </c>
      <c r="L58" s="3" t="s">
        <v>568</v>
      </c>
      <c r="M58" s="19">
        <v>394989.56</v>
      </c>
      <c r="N58" s="4" t="s">
        <v>241</v>
      </c>
      <c r="O58" s="3" t="s">
        <v>245</v>
      </c>
      <c r="P58" s="3" t="s">
        <v>245</v>
      </c>
      <c r="Q58">
        <f>VLOOKUP(C58,PRODUCTO!$C$2:$M$80,11,0)</f>
        <v>24</v>
      </c>
    </row>
    <row r="59" spans="1:17" x14ac:dyDescent="0.25">
      <c r="A59" s="3">
        <v>870620</v>
      </c>
      <c r="B59" s="3" t="s">
        <v>176</v>
      </c>
      <c r="C59" s="3" t="s">
        <v>177</v>
      </c>
      <c r="D59" s="17" t="s">
        <v>620</v>
      </c>
      <c r="E59" s="3">
        <v>1</v>
      </c>
      <c r="F59" s="3" t="s">
        <v>261</v>
      </c>
      <c r="G59" s="3">
        <v>4</v>
      </c>
      <c r="H59" s="3">
        <v>127</v>
      </c>
      <c r="I59" s="3">
        <v>1</v>
      </c>
      <c r="J59" s="4" t="s">
        <v>569</v>
      </c>
      <c r="K59" s="3" t="s">
        <v>570</v>
      </c>
      <c r="L59" s="3" t="s">
        <v>571</v>
      </c>
      <c r="M59" s="19">
        <v>489989.64</v>
      </c>
      <c r="N59" s="4" t="s">
        <v>241</v>
      </c>
      <c r="O59" s="3" t="s">
        <v>245</v>
      </c>
      <c r="P59" s="3" t="s">
        <v>245</v>
      </c>
      <c r="Q59">
        <f>VLOOKUP(C59,PRODUCTO!$C$2:$M$80,11,0)</f>
        <v>25</v>
      </c>
    </row>
    <row r="60" spans="1:17" x14ac:dyDescent="0.25">
      <c r="A60" s="3">
        <v>870621</v>
      </c>
      <c r="B60" s="3" t="s">
        <v>178</v>
      </c>
      <c r="C60" s="3" t="s">
        <v>177</v>
      </c>
      <c r="D60" s="17" t="s">
        <v>620</v>
      </c>
      <c r="E60" s="3">
        <v>1</v>
      </c>
      <c r="F60" s="3" t="s">
        <v>261</v>
      </c>
      <c r="G60" s="3">
        <v>4</v>
      </c>
      <c r="H60" s="3">
        <v>220</v>
      </c>
      <c r="I60" s="3">
        <v>2</v>
      </c>
      <c r="J60" s="4" t="s">
        <v>572</v>
      </c>
      <c r="K60" s="3" t="s">
        <v>573</v>
      </c>
      <c r="L60" s="3" t="s">
        <v>574</v>
      </c>
      <c r="M60" s="19">
        <v>489989.64</v>
      </c>
      <c r="N60" s="4" t="s">
        <v>241</v>
      </c>
      <c r="O60" s="3" t="s">
        <v>245</v>
      </c>
      <c r="P60" s="3" t="s">
        <v>245</v>
      </c>
      <c r="Q60">
        <f>VLOOKUP(C60,PRODUCTO!$C$2:$M$80,11,0)</f>
        <v>25</v>
      </c>
    </row>
    <row r="61" spans="1:17" x14ac:dyDescent="0.25">
      <c r="A61" s="3">
        <v>870624</v>
      </c>
      <c r="B61" s="3" t="s">
        <v>179</v>
      </c>
      <c r="C61" s="3" t="s">
        <v>177</v>
      </c>
      <c r="D61" s="17" t="s">
        <v>620</v>
      </c>
      <c r="E61" s="3">
        <v>1</v>
      </c>
      <c r="F61" s="3" t="s">
        <v>499</v>
      </c>
      <c r="G61" s="3">
        <v>5</v>
      </c>
      <c r="H61" s="3">
        <v>127</v>
      </c>
      <c r="I61" s="3">
        <v>1</v>
      </c>
      <c r="J61" s="4" t="s">
        <v>575</v>
      </c>
      <c r="K61" s="3" t="s">
        <v>576</v>
      </c>
      <c r="L61" s="3" t="s">
        <v>577</v>
      </c>
      <c r="M61" s="19">
        <v>489989.64</v>
      </c>
      <c r="N61" s="4" t="s">
        <v>241</v>
      </c>
      <c r="O61" s="3" t="s">
        <v>245</v>
      </c>
      <c r="P61" s="3" t="s">
        <v>245</v>
      </c>
      <c r="Q61">
        <f>VLOOKUP(C61,PRODUCTO!$C$2:$M$80,11,0)</f>
        <v>25</v>
      </c>
    </row>
    <row r="62" spans="1:17" x14ac:dyDescent="0.25">
      <c r="A62" s="3">
        <v>870625</v>
      </c>
      <c r="B62" s="3" t="s">
        <v>180</v>
      </c>
      <c r="C62" s="3" t="s">
        <v>177</v>
      </c>
      <c r="D62" s="17" t="s">
        <v>620</v>
      </c>
      <c r="E62" s="3">
        <v>1</v>
      </c>
      <c r="F62" s="3" t="s">
        <v>499</v>
      </c>
      <c r="G62" s="3">
        <v>5</v>
      </c>
      <c r="H62" s="3">
        <v>220</v>
      </c>
      <c r="I62" s="3">
        <v>2</v>
      </c>
      <c r="J62" s="4" t="s">
        <v>578</v>
      </c>
      <c r="K62" s="3" t="s">
        <v>579</v>
      </c>
      <c r="L62" s="3" t="s">
        <v>580</v>
      </c>
      <c r="M62" s="19">
        <v>489989.64</v>
      </c>
      <c r="N62" s="4" t="s">
        <v>241</v>
      </c>
      <c r="O62" s="3" t="s">
        <v>245</v>
      </c>
      <c r="P62" s="3" t="s">
        <v>245</v>
      </c>
      <c r="Q62">
        <f>VLOOKUP(C62,PRODUCTO!$C$2:$M$80,11,0)</f>
        <v>25</v>
      </c>
    </row>
    <row r="63" spans="1:17" x14ac:dyDescent="0.25">
      <c r="A63" s="8">
        <v>870622</v>
      </c>
      <c r="B63" s="1" t="s">
        <v>200</v>
      </c>
      <c r="C63" s="1" t="s">
        <v>201</v>
      </c>
      <c r="D63" s="17" t="s">
        <v>620</v>
      </c>
      <c r="E63" s="2">
        <v>1</v>
      </c>
      <c r="H63" s="3">
        <v>127</v>
      </c>
      <c r="I63" s="3">
        <v>1</v>
      </c>
      <c r="J63" s="2"/>
      <c r="K63" s="17" t="s">
        <v>633</v>
      </c>
      <c r="L63" s="17" t="s">
        <v>661</v>
      </c>
      <c r="M63" s="20">
        <v>214483.22</v>
      </c>
      <c r="N63" s="1" t="s">
        <v>241</v>
      </c>
      <c r="O63" s="1" t="s">
        <v>245</v>
      </c>
      <c r="P63" s="1" t="s">
        <v>245</v>
      </c>
      <c r="Q63">
        <f>VLOOKUP(C63,PRODUCTO!$C$2:$M$80,11,0)</f>
        <v>26</v>
      </c>
    </row>
    <row r="64" spans="1:17" x14ac:dyDescent="0.25">
      <c r="A64" s="8">
        <v>870623</v>
      </c>
      <c r="B64" s="1" t="s">
        <v>202</v>
      </c>
      <c r="C64" s="1" t="s">
        <v>201</v>
      </c>
      <c r="D64" s="17" t="s">
        <v>620</v>
      </c>
      <c r="E64" s="2">
        <v>1</v>
      </c>
      <c r="H64" s="3">
        <v>220</v>
      </c>
      <c r="I64" s="3">
        <v>2</v>
      </c>
      <c r="J64" s="2"/>
      <c r="K64" s="17" t="s">
        <v>633</v>
      </c>
      <c r="L64" s="17" t="s">
        <v>661</v>
      </c>
      <c r="M64" s="20">
        <v>214483.22</v>
      </c>
      <c r="N64" s="1" t="s">
        <v>241</v>
      </c>
      <c r="O64" s="1" t="s">
        <v>245</v>
      </c>
      <c r="P64" s="1" t="s">
        <v>245</v>
      </c>
      <c r="Q64">
        <f>VLOOKUP(C64,PRODUCTO!$C$2:$M$80,11,0)</f>
        <v>26</v>
      </c>
    </row>
    <row r="65" spans="1:17" x14ac:dyDescent="0.25">
      <c r="A65" s="3">
        <v>869966</v>
      </c>
      <c r="B65" s="3" t="s">
        <v>86</v>
      </c>
      <c r="C65" s="3" t="s">
        <v>87</v>
      </c>
      <c r="D65" s="17" t="s">
        <v>620</v>
      </c>
      <c r="E65" s="3">
        <v>1</v>
      </c>
      <c r="F65" s="3" t="s">
        <v>275</v>
      </c>
      <c r="G65" s="3">
        <v>1</v>
      </c>
      <c r="H65" s="3">
        <v>127</v>
      </c>
      <c r="I65" s="3">
        <v>1</v>
      </c>
      <c r="J65" s="4" t="s">
        <v>372</v>
      </c>
      <c r="K65" s="3" t="s">
        <v>373</v>
      </c>
      <c r="L65" s="3" t="s">
        <v>374</v>
      </c>
      <c r="M65" s="19">
        <v>240002.77</v>
      </c>
      <c r="N65" s="4" t="s">
        <v>241</v>
      </c>
      <c r="O65" s="3" t="s">
        <v>245</v>
      </c>
      <c r="P65" s="3" t="s">
        <v>245</v>
      </c>
      <c r="Q65">
        <f>VLOOKUP(C65,PRODUCTO!$C$2:$M$80,11,0)</f>
        <v>27</v>
      </c>
    </row>
    <row r="66" spans="1:17" x14ac:dyDescent="0.25">
      <c r="A66" s="3">
        <v>869920</v>
      </c>
      <c r="B66" s="3" t="s">
        <v>44</v>
      </c>
      <c r="C66" s="3" t="s">
        <v>41</v>
      </c>
      <c r="D66" s="17" t="s">
        <v>620</v>
      </c>
      <c r="E66" s="1">
        <v>1</v>
      </c>
      <c r="F66" s="1" t="s">
        <v>275</v>
      </c>
      <c r="G66" s="1">
        <v>1</v>
      </c>
      <c r="H66" s="1">
        <v>127</v>
      </c>
      <c r="I66" s="1">
        <v>1</v>
      </c>
      <c r="J66" s="2" t="s">
        <v>291</v>
      </c>
      <c r="K66" s="1" t="s">
        <v>292</v>
      </c>
      <c r="L66" s="1" t="s">
        <v>293</v>
      </c>
      <c r="M66" s="19">
        <v>299989.48</v>
      </c>
      <c r="N66" s="2" t="s">
        <v>241</v>
      </c>
      <c r="O66" s="1" t="s">
        <v>245</v>
      </c>
      <c r="P66" s="1" t="s">
        <v>245</v>
      </c>
      <c r="Q66">
        <f>VLOOKUP(C66,PRODUCTO!$C$2:$M$80,11,0)</f>
        <v>28</v>
      </c>
    </row>
    <row r="67" spans="1:17" x14ac:dyDescent="0.25">
      <c r="A67" s="3">
        <v>869917</v>
      </c>
      <c r="B67" s="3" t="s">
        <v>40</v>
      </c>
      <c r="C67" s="3" t="s">
        <v>41</v>
      </c>
      <c r="D67" s="17" t="s">
        <v>620</v>
      </c>
      <c r="E67" s="1">
        <v>1</v>
      </c>
      <c r="F67" s="1" t="s">
        <v>275</v>
      </c>
      <c r="G67" s="1">
        <v>1</v>
      </c>
      <c r="H67" s="1">
        <v>220</v>
      </c>
      <c r="I67" s="1">
        <v>2</v>
      </c>
      <c r="J67" s="2" t="s">
        <v>285</v>
      </c>
      <c r="K67" s="1" t="s">
        <v>286</v>
      </c>
      <c r="L67" s="1" t="s">
        <v>287</v>
      </c>
      <c r="M67" s="19">
        <v>299989.48</v>
      </c>
      <c r="N67" s="2" t="s">
        <v>241</v>
      </c>
      <c r="O67" s="1" t="s">
        <v>245</v>
      </c>
      <c r="P67" s="1" t="s">
        <v>245</v>
      </c>
      <c r="Q67">
        <f>VLOOKUP(C67,PRODUCTO!$C$2:$M$80,11,0)</f>
        <v>28</v>
      </c>
    </row>
    <row r="68" spans="1:17" x14ac:dyDescent="0.25">
      <c r="A68" s="3">
        <v>869999</v>
      </c>
      <c r="B68" s="3" t="s">
        <v>121</v>
      </c>
      <c r="C68" s="3" t="s">
        <v>122</v>
      </c>
      <c r="D68" s="17" t="s">
        <v>620</v>
      </c>
      <c r="E68" s="4">
        <v>1</v>
      </c>
      <c r="F68" s="3" t="s">
        <v>275</v>
      </c>
      <c r="G68" s="3">
        <v>1</v>
      </c>
      <c r="H68" s="3">
        <v>220</v>
      </c>
      <c r="I68" s="3">
        <v>2</v>
      </c>
      <c r="J68" s="4" t="s">
        <v>456</v>
      </c>
      <c r="K68" s="3" t="s">
        <v>457</v>
      </c>
      <c r="L68" s="3" t="s">
        <v>458</v>
      </c>
      <c r="M68" s="19">
        <v>258989.22</v>
      </c>
      <c r="N68" s="4" t="s">
        <v>241</v>
      </c>
      <c r="O68" s="3" t="s">
        <v>245</v>
      </c>
      <c r="P68" s="3" t="s">
        <v>245</v>
      </c>
      <c r="Q68">
        <f>VLOOKUP(C68,PRODUCTO!$C$2:$M$80,11,0)</f>
        <v>29</v>
      </c>
    </row>
    <row r="69" spans="1:17" x14ac:dyDescent="0.25">
      <c r="A69" s="3">
        <v>869950</v>
      </c>
      <c r="B69" s="3" t="s">
        <v>66</v>
      </c>
      <c r="C69" s="3" t="s">
        <v>67</v>
      </c>
      <c r="D69" s="17" t="s">
        <v>620</v>
      </c>
      <c r="E69" s="3">
        <v>1</v>
      </c>
      <c r="F69" s="3" t="s">
        <v>275</v>
      </c>
      <c r="G69" s="3">
        <v>1</v>
      </c>
      <c r="H69" s="3">
        <v>127</v>
      </c>
      <c r="I69" s="3">
        <v>1</v>
      </c>
      <c r="J69" s="4" t="s">
        <v>333</v>
      </c>
      <c r="K69" s="3" t="s">
        <v>334</v>
      </c>
      <c r="L69" s="3" t="s">
        <v>335</v>
      </c>
      <c r="M69" s="19">
        <v>139899.97</v>
      </c>
      <c r="N69" s="4" t="s">
        <v>237</v>
      </c>
      <c r="O69" s="3" t="s">
        <v>245</v>
      </c>
      <c r="P69" s="3" t="s">
        <v>245</v>
      </c>
      <c r="Q69">
        <f>VLOOKUP(C69,PRODUCTO!$C$2:$M$80,11,0)</f>
        <v>30</v>
      </c>
    </row>
    <row r="70" spans="1:17" x14ac:dyDescent="0.25">
      <c r="A70" s="3">
        <v>869964</v>
      </c>
      <c r="B70" s="3" t="s">
        <v>85</v>
      </c>
      <c r="C70" s="3" t="s">
        <v>67</v>
      </c>
      <c r="D70" s="17" t="s">
        <v>620</v>
      </c>
      <c r="E70" s="3">
        <v>1</v>
      </c>
      <c r="F70" s="3" t="s">
        <v>275</v>
      </c>
      <c r="G70" s="3">
        <v>1</v>
      </c>
      <c r="H70" s="3">
        <v>220</v>
      </c>
      <c r="I70" s="3">
        <v>2</v>
      </c>
      <c r="J70" s="4" t="s">
        <v>369</v>
      </c>
      <c r="K70" s="3" t="s">
        <v>370</v>
      </c>
      <c r="L70" s="3" t="s">
        <v>371</v>
      </c>
      <c r="M70" s="19">
        <v>139899.97</v>
      </c>
      <c r="N70" s="4" t="s">
        <v>241</v>
      </c>
      <c r="O70" s="3" t="s">
        <v>245</v>
      </c>
      <c r="P70" s="3" t="s">
        <v>245</v>
      </c>
      <c r="Q70">
        <f>VLOOKUP(C70,PRODUCTO!$C$2:$M$80,11,0)</f>
        <v>30</v>
      </c>
    </row>
    <row r="71" spans="1:17" x14ac:dyDescent="0.25">
      <c r="A71" s="3">
        <v>869918</v>
      </c>
      <c r="B71" s="3" t="s">
        <v>42</v>
      </c>
      <c r="C71" s="3" t="s">
        <v>43</v>
      </c>
      <c r="D71" s="17" t="s">
        <v>620</v>
      </c>
      <c r="E71" s="1">
        <v>1</v>
      </c>
      <c r="F71" s="1" t="s">
        <v>275</v>
      </c>
      <c r="G71" s="1">
        <v>1</v>
      </c>
      <c r="H71" s="1">
        <v>127</v>
      </c>
      <c r="I71" s="1">
        <v>1</v>
      </c>
      <c r="J71" s="2" t="s">
        <v>288</v>
      </c>
      <c r="K71" s="1" t="s">
        <v>289</v>
      </c>
      <c r="L71" s="1" t="s">
        <v>290</v>
      </c>
      <c r="M71" s="19">
        <v>545989.85</v>
      </c>
      <c r="N71" s="2" t="s">
        <v>241</v>
      </c>
      <c r="O71" s="1" t="s">
        <v>245</v>
      </c>
      <c r="P71" s="1" t="s">
        <v>245</v>
      </c>
      <c r="Q71">
        <f>VLOOKUP(C71,PRODUCTO!$C$2:$M$80,11,0)</f>
        <v>31</v>
      </c>
    </row>
    <row r="72" spans="1:17" x14ac:dyDescent="0.25">
      <c r="A72" s="8">
        <v>869919</v>
      </c>
      <c r="B72" s="1" t="s">
        <v>203</v>
      </c>
      <c r="C72" s="1" t="s">
        <v>43</v>
      </c>
      <c r="D72" s="17" t="s">
        <v>620</v>
      </c>
      <c r="E72" s="2">
        <v>1</v>
      </c>
      <c r="H72" s="3">
        <v>220</v>
      </c>
      <c r="I72" s="3">
        <v>2</v>
      </c>
      <c r="J72" s="2"/>
      <c r="K72" s="17" t="s">
        <v>633</v>
      </c>
      <c r="L72" s="17" t="s">
        <v>661</v>
      </c>
      <c r="M72" s="20">
        <v>505642.89999999997</v>
      </c>
      <c r="N72" s="1" t="s">
        <v>241</v>
      </c>
      <c r="O72" s="1" t="s">
        <v>245</v>
      </c>
      <c r="P72" s="1" t="s">
        <v>245</v>
      </c>
      <c r="Q72">
        <f>VLOOKUP(C72,PRODUCTO!$C$2:$M$80,11,0)</f>
        <v>31</v>
      </c>
    </row>
    <row r="73" spans="1:17" x14ac:dyDescent="0.25">
      <c r="A73" s="3">
        <v>869922</v>
      </c>
      <c r="B73" s="3" t="s">
        <v>47</v>
      </c>
      <c r="C73" s="3" t="s">
        <v>46</v>
      </c>
      <c r="D73" s="17" t="s">
        <v>620</v>
      </c>
      <c r="E73" s="1">
        <v>1</v>
      </c>
      <c r="F73" s="1" t="s">
        <v>275</v>
      </c>
      <c r="G73" s="1">
        <v>1</v>
      </c>
      <c r="H73" s="1">
        <v>127</v>
      </c>
      <c r="I73" s="1">
        <v>1</v>
      </c>
      <c r="J73" s="2" t="s">
        <v>297</v>
      </c>
      <c r="K73" s="1" t="s">
        <v>298</v>
      </c>
      <c r="L73" s="1" t="s">
        <v>299</v>
      </c>
      <c r="M73" s="19">
        <v>232988.91</v>
      </c>
      <c r="N73" s="2" t="s">
        <v>241</v>
      </c>
      <c r="O73" s="1" t="s">
        <v>245</v>
      </c>
      <c r="P73" s="1" t="s">
        <v>245</v>
      </c>
      <c r="Q73">
        <f>VLOOKUP(C73,PRODUCTO!$C$2:$M$80,11,0)</f>
        <v>32</v>
      </c>
    </row>
    <row r="74" spans="1:17" x14ac:dyDescent="0.25">
      <c r="A74" s="3">
        <v>869921</v>
      </c>
      <c r="B74" s="3" t="s">
        <v>45</v>
      </c>
      <c r="C74" s="3" t="s">
        <v>46</v>
      </c>
      <c r="D74" s="17" t="s">
        <v>620</v>
      </c>
      <c r="E74" s="1">
        <v>1</v>
      </c>
      <c r="F74" s="1" t="s">
        <v>275</v>
      </c>
      <c r="G74" s="1">
        <v>1</v>
      </c>
      <c r="H74" s="1">
        <v>220</v>
      </c>
      <c r="I74" s="1">
        <v>2</v>
      </c>
      <c r="J74" s="2" t="s">
        <v>294</v>
      </c>
      <c r="K74" s="1" t="s">
        <v>295</v>
      </c>
      <c r="L74" s="1" t="s">
        <v>296</v>
      </c>
      <c r="M74" s="19">
        <v>232988.91</v>
      </c>
      <c r="N74" s="2" t="s">
        <v>241</v>
      </c>
      <c r="O74" s="1" t="s">
        <v>245</v>
      </c>
      <c r="P74" s="1" t="s">
        <v>245</v>
      </c>
      <c r="Q74">
        <f>VLOOKUP(C74,PRODUCTO!$C$2:$M$80,11,0)</f>
        <v>32</v>
      </c>
    </row>
    <row r="75" spans="1:17" x14ac:dyDescent="0.25">
      <c r="A75" s="8">
        <v>869923</v>
      </c>
      <c r="B75" s="1" t="s">
        <v>204</v>
      </c>
      <c r="C75" s="1" t="s">
        <v>205</v>
      </c>
      <c r="D75" s="17" t="s">
        <v>620</v>
      </c>
      <c r="E75" s="2">
        <v>1</v>
      </c>
      <c r="H75" s="3">
        <v>220</v>
      </c>
      <c r="I75" s="3">
        <v>2</v>
      </c>
      <c r="J75" s="2"/>
      <c r="K75" s="17" t="s">
        <v>633</v>
      </c>
      <c r="L75" s="17" t="s">
        <v>661</v>
      </c>
      <c r="M75" s="20">
        <v>328162.73</v>
      </c>
      <c r="N75" s="1" t="s">
        <v>241</v>
      </c>
      <c r="O75" s="1" t="s">
        <v>245</v>
      </c>
      <c r="P75" s="1" t="s">
        <v>245</v>
      </c>
      <c r="Q75">
        <f>VLOOKUP(C75,PRODUCTO!$C$2:$M$80,11,0)</f>
        <v>33</v>
      </c>
    </row>
    <row r="76" spans="1:17" x14ac:dyDescent="0.25">
      <c r="A76" s="8">
        <v>870548</v>
      </c>
      <c r="B76" s="1" t="s">
        <v>206</v>
      </c>
      <c r="C76" s="1" t="s">
        <v>205</v>
      </c>
      <c r="D76" s="17" t="s">
        <v>620</v>
      </c>
      <c r="E76" s="2">
        <v>1</v>
      </c>
      <c r="H76" s="3">
        <v>127</v>
      </c>
      <c r="I76" s="3">
        <v>1</v>
      </c>
      <c r="J76" s="2"/>
      <c r="K76" s="17" t="s">
        <v>633</v>
      </c>
      <c r="L76" s="17" t="s">
        <v>661</v>
      </c>
      <c r="M76" s="20">
        <v>328162.73</v>
      </c>
      <c r="N76" s="1" t="s">
        <v>241</v>
      </c>
      <c r="O76" s="1" t="s">
        <v>245</v>
      </c>
      <c r="P76" s="1" t="s">
        <v>245</v>
      </c>
      <c r="Q76">
        <f>VLOOKUP(C76,PRODUCTO!$C$2:$M$80,11,0)</f>
        <v>33</v>
      </c>
    </row>
    <row r="77" spans="1:17" x14ac:dyDescent="0.25">
      <c r="A77" s="3">
        <v>869936</v>
      </c>
      <c r="B77" s="3" t="s">
        <v>64</v>
      </c>
      <c r="C77" s="3" t="s">
        <v>65</v>
      </c>
      <c r="D77" s="17" t="s">
        <v>620</v>
      </c>
      <c r="E77" s="1">
        <v>1</v>
      </c>
      <c r="F77" s="1" t="s">
        <v>275</v>
      </c>
      <c r="G77" s="1">
        <v>1</v>
      </c>
      <c r="H77" s="1">
        <v>127</v>
      </c>
      <c r="I77" s="1">
        <v>1</v>
      </c>
      <c r="J77" s="2" t="s">
        <v>330</v>
      </c>
      <c r="K77" s="1" t="s">
        <v>331</v>
      </c>
      <c r="L77" s="1" t="s">
        <v>332</v>
      </c>
      <c r="M77" s="19">
        <v>246989.26</v>
      </c>
      <c r="N77" s="2" t="s">
        <v>237</v>
      </c>
      <c r="O77" s="1" t="s">
        <v>245</v>
      </c>
      <c r="P77" s="1" t="s">
        <v>245</v>
      </c>
      <c r="Q77">
        <f>VLOOKUP(C77,PRODUCTO!$C$2:$M$80,11,0)</f>
        <v>34</v>
      </c>
    </row>
    <row r="78" spans="1:17" x14ac:dyDescent="0.25">
      <c r="A78" s="3">
        <v>869998</v>
      </c>
      <c r="B78" s="3" t="s">
        <v>120</v>
      </c>
      <c r="C78" s="3" t="s">
        <v>65</v>
      </c>
      <c r="D78" s="17" t="s">
        <v>620</v>
      </c>
      <c r="E78" s="4">
        <v>1</v>
      </c>
      <c r="F78" s="3" t="s">
        <v>275</v>
      </c>
      <c r="G78" s="3">
        <v>1</v>
      </c>
      <c r="H78" s="3">
        <v>220</v>
      </c>
      <c r="I78" s="3">
        <v>2</v>
      </c>
      <c r="J78" s="4" t="s">
        <v>453</v>
      </c>
      <c r="K78" s="3" t="s">
        <v>454</v>
      </c>
      <c r="L78" s="3" t="s">
        <v>455</v>
      </c>
      <c r="M78" s="19">
        <v>246989.26</v>
      </c>
      <c r="N78" s="4" t="s">
        <v>241</v>
      </c>
      <c r="O78" s="3" t="s">
        <v>245</v>
      </c>
      <c r="P78" s="3" t="s">
        <v>245</v>
      </c>
      <c r="Q78">
        <f>VLOOKUP(C78,PRODUCTO!$C$2:$M$80,11,0)</f>
        <v>34</v>
      </c>
    </row>
    <row r="79" spans="1:17" x14ac:dyDescent="0.25">
      <c r="A79" s="3">
        <v>869974</v>
      </c>
      <c r="B79" s="3" t="s">
        <v>96</v>
      </c>
      <c r="C79" s="3" t="s">
        <v>97</v>
      </c>
      <c r="D79" s="17" t="s">
        <v>620</v>
      </c>
      <c r="E79" s="4">
        <v>1</v>
      </c>
      <c r="F79" s="3" t="s">
        <v>275</v>
      </c>
      <c r="G79" s="3">
        <v>1</v>
      </c>
      <c r="H79" s="3">
        <v>220</v>
      </c>
      <c r="I79" s="3">
        <v>2</v>
      </c>
      <c r="J79" s="4" t="s">
        <v>393</v>
      </c>
      <c r="K79" s="3" t="s">
        <v>394</v>
      </c>
      <c r="L79" s="3" t="s">
        <v>395</v>
      </c>
      <c r="M79" s="19">
        <v>303784.39</v>
      </c>
      <c r="N79" s="4" t="s">
        <v>241</v>
      </c>
      <c r="O79" s="3" t="s">
        <v>245</v>
      </c>
      <c r="P79" s="3" t="s">
        <v>245</v>
      </c>
      <c r="Q79">
        <f>VLOOKUP(C79,PRODUCTO!$C$2:$M$80,11,0)</f>
        <v>35</v>
      </c>
    </row>
    <row r="80" spans="1:17" x14ac:dyDescent="0.25">
      <c r="A80" s="3">
        <v>869986</v>
      </c>
      <c r="B80" s="3" t="s">
        <v>107</v>
      </c>
      <c r="C80" s="3" t="s">
        <v>108</v>
      </c>
      <c r="D80" s="17" t="s">
        <v>620</v>
      </c>
      <c r="E80" s="4">
        <v>1</v>
      </c>
      <c r="F80" s="3" t="s">
        <v>275</v>
      </c>
      <c r="G80" s="3">
        <v>1</v>
      </c>
      <c r="H80" s="3">
        <v>127</v>
      </c>
      <c r="I80" s="3">
        <v>1</v>
      </c>
      <c r="J80" s="4" t="s">
        <v>423</v>
      </c>
      <c r="K80" s="3" t="s">
        <v>424</v>
      </c>
      <c r="L80" s="3" t="s">
        <v>425</v>
      </c>
      <c r="M80" s="19">
        <v>88042.15</v>
      </c>
      <c r="N80" s="4" t="s">
        <v>241</v>
      </c>
      <c r="O80" s="3" t="s">
        <v>245</v>
      </c>
      <c r="P80" s="3" t="s">
        <v>245</v>
      </c>
      <c r="Q80">
        <f>VLOOKUP(C80,PRODUCTO!$C$2:$M$80,11,0)</f>
        <v>36</v>
      </c>
    </row>
    <row r="81" spans="1:17" x14ac:dyDescent="0.25">
      <c r="A81" s="3">
        <v>869987</v>
      </c>
      <c r="B81" s="3" t="s">
        <v>109</v>
      </c>
      <c r="C81" s="3" t="s">
        <v>108</v>
      </c>
      <c r="D81" s="17" t="s">
        <v>620</v>
      </c>
      <c r="E81" s="4">
        <v>1</v>
      </c>
      <c r="F81" s="3" t="s">
        <v>275</v>
      </c>
      <c r="G81" s="3">
        <v>1</v>
      </c>
      <c r="H81" s="3">
        <v>220</v>
      </c>
      <c r="I81" s="3">
        <v>2</v>
      </c>
      <c r="J81" s="4" t="s">
        <v>426</v>
      </c>
      <c r="K81" s="3" t="s">
        <v>427</v>
      </c>
      <c r="L81" s="3" t="s">
        <v>428</v>
      </c>
      <c r="M81" s="19">
        <v>99079.4</v>
      </c>
      <c r="N81" s="4" t="s">
        <v>241</v>
      </c>
      <c r="O81" s="3" t="s">
        <v>245</v>
      </c>
      <c r="P81" s="3" t="s">
        <v>245</v>
      </c>
      <c r="Q81">
        <f>VLOOKUP(C81,PRODUCTO!$C$2:$M$80,11,0)</f>
        <v>36</v>
      </c>
    </row>
    <row r="82" spans="1:17" x14ac:dyDescent="0.25">
      <c r="A82" s="3">
        <v>869967</v>
      </c>
      <c r="B82" s="3" t="s">
        <v>88</v>
      </c>
      <c r="C82" s="3" t="s">
        <v>89</v>
      </c>
      <c r="D82" s="17" t="s">
        <v>620</v>
      </c>
      <c r="E82" s="3">
        <v>1</v>
      </c>
      <c r="F82" s="3" t="s">
        <v>275</v>
      </c>
      <c r="G82" s="3">
        <v>1</v>
      </c>
      <c r="H82" s="3">
        <v>127</v>
      </c>
      <c r="I82" s="3">
        <v>1</v>
      </c>
      <c r="J82" s="4" t="s">
        <v>375</v>
      </c>
      <c r="K82" s="3" t="s">
        <v>376</v>
      </c>
      <c r="L82" s="3" t="s">
        <v>377</v>
      </c>
      <c r="M82" s="19">
        <v>217962.78</v>
      </c>
      <c r="N82" s="4" t="s">
        <v>241</v>
      </c>
      <c r="O82" s="3" t="s">
        <v>245</v>
      </c>
      <c r="P82" s="3" t="s">
        <v>245</v>
      </c>
      <c r="Q82">
        <f>VLOOKUP(C82,PRODUCTO!$C$2:$M$80,11,0)</f>
        <v>37</v>
      </c>
    </row>
    <row r="83" spans="1:17" x14ac:dyDescent="0.25">
      <c r="A83" s="8">
        <v>869939</v>
      </c>
      <c r="B83" s="1" t="s">
        <v>207</v>
      </c>
      <c r="C83" s="1" t="s">
        <v>89</v>
      </c>
      <c r="D83" s="17" t="s">
        <v>620</v>
      </c>
      <c r="E83" s="2">
        <v>1</v>
      </c>
      <c r="H83" s="3">
        <v>220</v>
      </c>
      <c r="I83" s="3">
        <v>2</v>
      </c>
      <c r="J83" s="2"/>
      <c r="K83" s="17" t="s">
        <v>633</v>
      </c>
      <c r="L83" s="17" t="s">
        <v>661</v>
      </c>
      <c r="M83" s="20">
        <v>217962.78</v>
      </c>
      <c r="N83" s="1" t="s">
        <v>241</v>
      </c>
      <c r="O83" s="1" t="s">
        <v>245</v>
      </c>
      <c r="P83" s="1" t="s">
        <v>245</v>
      </c>
      <c r="Q83">
        <f>VLOOKUP(C83,PRODUCTO!$C$2:$M$80,11,0)</f>
        <v>37</v>
      </c>
    </row>
    <row r="84" spans="1:17" x14ac:dyDescent="0.25">
      <c r="A84" s="3">
        <v>869907</v>
      </c>
      <c r="B84" s="3" t="s">
        <v>30</v>
      </c>
      <c r="C84" s="3" t="s">
        <v>29</v>
      </c>
      <c r="D84" s="17" t="s">
        <v>620</v>
      </c>
      <c r="E84" s="3">
        <v>1</v>
      </c>
      <c r="F84" s="3" t="s">
        <v>261</v>
      </c>
      <c r="G84" s="3">
        <v>4</v>
      </c>
      <c r="H84" s="3">
        <v>220</v>
      </c>
      <c r="I84" s="3">
        <v>2</v>
      </c>
      <c r="J84" s="4" t="s">
        <v>265</v>
      </c>
      <c r="K84" s="3" t="s">
        <v>266</v>
      </c>
      <c r="L84" s="3" t="s">
        <v>267</v>
      </c>
      <c r="M84" s="19">
        <v>181726.09</v>
      </c>
      <c r="N84" s="4" t="s">
        <v>241</v>
      </c>
      <c r="O84" s="3" t="s">
        <v>245</v>
      </c>
      <c r="P84" s="3" t="s">
        <v>245</v>
      </c>
      <c r="Q84">
        <f>VLOOKUP(C84,PRODUCTO!$C$2:$M$80,11,0)</f>
        <v>38</v>
      </c>
    </row>
    <row r="85" spans="1:17" x14ac:dyDescent="0.25">
      <c r="A85" s="3">
        <v>869906</v>
      </c>
      <c r="B85" s="3" t="s">
        <v>28</v>
      </c>
      <c r="C85" s="3" t="s">
        <v>29</v>
      </c>
      <c r="D85" s="17" t="s">
        <v>620</v>
      </c>
      <c r="E85" s="3">
        <v>1</v>
      </c>
      <c r="F85" s="3" t="s">
        <v>261</v>
      </c>
      <c r="G85" s="3">
        <v>4</v>
      </c>
      <c r="H85" s="3">
        <v>127</v>
      </c>
      <c r="I85" s="3">
        <v>1</v>
      </c>
      <c r="J85" s="4" t="s">
        <v>262</v>
      </c>
      <c r="K85" s="3" t="s">
        <v>263</v>
      </c>
      <c r="L85" s="3" t="s">
        <v>264</v>
      </c>
      <c r="M85" s="19">
        <v>181726.09</v>
      </c>
      <c r="N85" s="4" t="s">
        <v>241</v>
      </c>
      <c r="O85" s="3" t="s">
        <v>245</v>
      </c>
      <c r="P85" s="3" t="s">
        <v>245</v>
      </c>
      <c r="Q85">
        <f>VLOOKUP(C85,PRODUCTO!$C$2:$M$80,11,0)</f>
        <v>38</v>
      </c>
    </row>
    <row r="86" spans="1:17" x14ac:dyDescent="0.25">
      <c r="A86" s="5">
        <v>869851</v>
      </c>
      <c r="B86" s="4" t="s">
        <v>190</v>
      </c>
      <c r="C86" s="4" t="s">
        <v>189</v>
      </c>
      <c r="D86" s="17" t="s">
        <v>620</v>
      </c>
      <c r="E86" s="4">
        <v>1</v>
      </c>
      <c r="F86" s="3" t="s">
        <v>275</v>
      </c>
      <c r="G86" s="3">
        <v>1</v>
      </c>
      <c r="H86" s="4">
        <v>220</v>
      </c>
      <c r="I86" s="3">
        <v>2</v>
      </c>
      <c r="J86" s="5" t="s">
        <v>602</v>
      </c>
      <c r="K86" s="3" t="s">
        <v>603</v>
      </c>
      <c r="L86" s="3" t="s">
        <v>604</v>
      </c>
      <c r="M86" s="21">
        <v>104958</v>
      </c>
      <c r="N86" s="3" t="s">
        <v>241</v>
      </c>
      <c r="O86" s="3" t="s">
        <v>245</v>
      </c>
      <c r="P86" s="3" t="s">
        <v>245</v>
      </c>
      <c r="Q86">
        <f>VLOOKUP(C86,PRODUCTO!$C$2:$M$80,11,0)</f>
        <v>39</v>
      </c>
    </row>
    <row r="87" spans="1:17" x14ac:dyDescent="0.25">
      <c r="A87" s="5">
        <v>869850</v>
      </c>
      <c r="B87" s="4" t="s">
        <v>188</v>
      </c>
      <c r="C87" s="4" t="s">
        <v>189</v>
      </c>
      <c r="D87" s="17" t="s">
        <v>620</v>
      </c>
      <c r="E87" s="4">
        <v>1</v>
      </c>
      <c r="F87" s="3" t="s">
        <v>275</v>
      </c>
      <c r="G87" s="3">
        <v>1</v>
      </c>
      <c r="H87" s="4">
        <v>127</v>
      </c>
      <c r="I87" s="3">
        <v>1</v>
      </c>
      <c r="J87" s="5" t="s">
        <v>599</v>
      </c>
      <c r="K87" s="3" t="s">
        <v>600</v>
      </c>
      <c r="L87" s="3" t="s">
        <v>601</v>
      </c>
      <c r="M87" s="21">
        <v>104958</v>
      </c>
      <c r="N87" s="3" t="s">
        <v>237</v>
      </c>
      <c r="O87" s="3" t="s">
        <v>245</v>
      </c>
      <c r="P87" s="3" t="s">
        <v>245</v>
      </c>
      <c r="Q87">
        <f>VLOOKUP(C87,PRODUCTO!$C$2:$M$80,11,0)</f>
        <v>39</v>
      </c>
    </row>
    <row r="88" spans="1:17" x14ac:dyDescent="0.25">
      <c r="A88" s="3">
        <v>869924</v>
      </c>
      <c r="B88" s="3" t="s">
        <v>48</v>
      </c>
      <c r="C88" s="3" t="s">
        <v>49</v>
      </c>
      <c r="D88" s="17" t="s">
        <v>620</v>
      </c>
      <c r="E88" s="1">
        <v>1</v>
      </c>
      <c r="F88" s="1" t="s">
        <v>275</v>
      </c>
      <c r="G88" s="1">
        <v>1</v>
      </c>
      <c r="H88" s="1">
        <v>127</v>
      </c>
      <c r="I88" s="1">
        <v>1</v>
      </c>
      <c r="J88" s="2" t="s">
        <v>300</v>
      </c>
      <c r="K88" s="1" t="s">
        <v>301</v>
      </c>
      <c r="L88" s="1" t="s">
        <v>302</v>
      </c>
      <c r="M88" s="19">
        <v>74989.039999999994</v>
      </c>
      <c r="N88" s="2" t="s">
        <v>241</v>
      </c>
      <c r="O88" s="1" t="s">
        <v>245</v>
      </c>
      <c r="P88" s="1" t="s">
        <v>245</v>
      </c>
      <c r="Q88">
        <f>VLOOKUP(C88,PRODUCTO!$C$2:$M$80,11,0)</f>
        <v>40</v>
      </c>
    </row>
    <row r="89" spans="1:17" x14ac:dyDescent="0.25">
      <c r="A89" s="3">
        <v>869925</v>
      </c>
      <c r="B89" s="3" t="s">
        <v>50</v>
      </c>
      <c r="C89" s="3" t="s">
        <v>49</v>
      </c>
      <c r="D89" s="17" t="s">
        <v>620</v>
      </c>
      <c r="E89" s="1">
        <v>1</v>
      </c>
      <c r="F89" s="1" t="s">
        <v>275</v>
      </c>
      <c r="G89" s="1">
        <v>1</v>
      </c>
      <c r="H89" s="1">
        <v>220</v>
      </c>
      <c r="I89" s="1">
        <v>2</v>
      </c>
      <c r="J89" s="2" t="s">
        <v>303</v>
      </c>
      <c r="K89" s="1" t="s">
        <v>304</v>
      </c>
      <c r="L89" s="1" t="s">
        <v>305</v>
      </c>
      <c r="M89" s="19">
        <v>74989.039999999994</v>
      </c>
      <c r="N89" s="2" t="s">
        <v>241</v>
      </c>
      <c r="O89" s="1" t="s">
        <v>245</v>
      </c>
      <c r="P89" s="1" t="s">
        <v>245</v>
      </c>
      <c r="Q89">
        <f>VLOOKUP(C89,PRODUCTO!$C$2:$M$80,11,0)</f>
        <v>40</v>
      </c>
    </row>
    <row r="90" spans="1:17" x14ac:dyDescent="0.25">
      <c r="A90" s="3">
        <v>869988</v>
      </c>
      <c r="B90" s="3" t="s">
        <v>110</v>
      </c>
      <c r="C90" s="3" t="s">
        <v>111</v>
      </c>
      <c r="D90" s="17" t="s">
        <v>620</v>
      </c>
      <c r="E90" s="4">
        <v>1</v>
      </c>
      <c r="F90" s="3" t="s">
        <v>275</v>
      </c>
      <c r="G90" s="3">
        <v>1</v>
      </c>
      <c r="H90" s="3">
        <v>127</v>
      </c>
      <c r="I90" s="3">
        <v>1</v>
      </c>
      <c r="J90" s="4" t="s">
        <v>429</v>
      </c>
      <c r="K90" s="3" t="s">
        <v>430</v>
      </c>
      <c r="L90" s="3" t="s">
        <v>431</v>
      </c>
      <c r="M90" s="19">
        <v>76989.429999999993</v>
      </c>
      <c r="N90" s="4" t="s">
        <v>241</v>
      </c>
      <c r="O90" s="3" t="s">
        <v>245</v>
      </c>
      <c r="P90" s="3" t="s">
        <v>245</v>
      </c>
      <c r="Q90">
        <f>VLOOKUP(C90,PRODUCTO!$C$2:$M$80,11,0)</f>
        <v>41</v>
      </c>
    </row>
    <row r="91" spans="1:17" x14ac:dyDescent="0.25">
      <c r="A91" s="3">
        <v>869989</v>
      </c>
      <c r="B91" s="3" t="s">
        <v>112</v>
      </c>
      <c r="C91" s="3" t="s">
        <v>111</v>
      </c>
      <c r="D91" s="17" t="s">
        <v>620</v>
      </c>
      <c r="E91" s="4">
        <v>1</v>
      </c>
      <c r="F91" s="3" t="s">
        <v>275</v>
      </c>
      <c r="G91" s="3">
        <v>1</v>
      </c>
      <c r="H91" s="3">
        <v>220</v>
      </c>
      <c r="I91" s="3">
        <v>2</v>
      </c>
      <c r="J91" s="4" t="s">
        <v>432</v>
      </c>
      <c r="K91" s="3" t="s">
        <v>433</v>
      </c>
      <c r="L91" s="3" t="s">
        <v>434</v>
      </c>
      <c r="M91" s="19">
        <v>76989.429999999993</v>
      </c>
      <c r="N91" s="4" t="s">
        <v>241</v>
      </c>
      <c r="O91" s="3" t="s">
        <v>245</v>
      </c>
      <c r="P91" s="3" t="s">
        <v>245</v>
      </c>
      <c r="Q91">
        <f>VLOOKUP(C91,PRODUCTO!$C$2:$M$80,11,0)</f>
        <v>41</v>
      </c>
    </row>
    <row r="92" spans="1:17" x14ac:dyDescent="0.25">
      <c r="A92" s="3">
        <v>869951</v>
      </c>
      <c r="B92" s="3" t="s">
        <v>68</v>
      </c>
      <c r="C92" s="3" t="s">
        <v>69</v>
      </c>
      <c r="D92" s="17" t="s">
        <v>620</v>
      </c>
      <c r="E92" s="3">
        <v>1</v>
      </c>
      <c r="F92" s="3" t="s">
        <v>275</v>
      </c>
      <c r="G92" s="3">
        <v>1</v>
      </c>
      <c r="H92" s="3">
        <v>127</v>
      </c>
      <c r="I92" s="3">
        <v>1</v>
      </c>
      <c r="J92" s="4" t="s">
        <v>336</v>
      </c>
      <c r="K92" s="3" t="s">
        <v>337</v>
      </c>
      <c r="L92" s="3" t="s">
        <v>338</v>
      </c>
      <c r="M92" s="19">
        <v>74989.039999999994</v>
      </c>
      <c r="N92" s="4" t="s">
        <v>241</v>
      </c>
      <c r="O92" s="3" t="s">
        <v>245</v>
      </c>
      <c r="P92" s="3" t="s">
        <v>245</v>
      </c>
      <c r="Q92">
        <f>VLOOKUP(C92,PRODUCTO!$C$2:$M$80,11,0)</f>
        <v>42</v>
      </c>
    </row>
    <row r="93" spans="1:17" x14ac:dyDescent="0.25">
      <c r="A93" s="3">
        <v>869961</v>
      </c>
      <c r="B93" s="3" t="s">
        <v>81</v>
      </c>
      <c r="C93" s="3" t="s">
        <v>69</v>
      </c>
      <c r="D93" s="17" t="s">
        <v>620</v>
      </c>
      <c r="E93" s="3">
        <v>1</v>
      </c>
      <c r="F93" s="3" t="s">
        <v>275</v>
      </c>
      <c r="G93" s="3">
        <v>1</v>
      </c>
      <c r="H93" s="3">
        <v>220</v>
      </c>
      <c r="I93" s="3">
        <v>2</v>
      </c>
      <c r="J93" s="4" t="s">
        <v>360</v>
      </c>
      <c r="K93" s="3" t="s">
        <v>361</v>
      </c>
      <c r="L93" s="3" t="s">
        <v>362</v>
      </c>
      <c r="M93" s="19">
        <v>74989.039999999994</v>
      </c>
      <c r="N93" s="4" t="s">
        <v>241</v>
      </c>
      <c r="O93" s="3" t="s">
        <v>245</v>
      </c>
      <c r="P93" s="3" t="s">
        <v>245</v>
      </c>
      <c r="Q93">
        <f>VLOOKUP(C93,PRODUCTO!$C$2:$M$80,11,0)</f>
        <v>42</v>
      </c>
    </row>
    <row r="94" spans="1:17" x14ac:dyDescent="0.25">
      <c r="A94" s="3">
        <v>869955</v>
      </c>
      <c r="B94" s="3" t="s">
        <v>75</v>
      </c>
      <c r="C94" s="3" t="s">
        <v>76</v>
      </c>
      <c r="D94" s="17" t="s">
        <v>620</v>
      </c>
      <c r="E94" s="3">
        <v>1</v>
      </c>
      <c r="F94" s="3" t="s">
        <v>275</v>
      </c>
      <c r="G94" s="3">
        <v>1</v>
      </c>
      <c r="H94" s="3">
        <v>127</v>
      </c>
      <c r="I94" s="3">
        <v>1</v>
      </c>
      <c r="J94" s="4" t="s">
        <v>348</v>
      </c>
      <c r="K94" s="3" t="s">
        <v>349</v>
      </c>
      <c r="L94" s="3" t="s">
        <v>350</v>
      </c>
      <c r="M94" s="19">
        <v>69989.850000000006</v>
      </c>
      <c r="N94" s="4" t="s">
        <v>241</v>
      </c>
      <c r="O94" s="3" t="s">
        <v>245</v>
      </c>
      <c r="P94" s="3" t="s">
        <v>245</v>
      </c>
      <c r="Q94">
        <f>VLOOKUP(C94,PRODUCTO!$C$2:$M$80,11,0)</f>
        <v>43</v>
      </c>
    </row>
    <row r="95" spans="1:17" x14ac:dyDescent="0.25">
      <c r="A95" s="3">
        <v>869978</v>
      </c>
      <c r="B95" s="3" t="s">
        <v>100</v>
      </c>
      <c r="C95" s="3" t="s">
        <v>76</v>
      </c>
      <c r="D95" s="17" t="s">
        <v>620</v>
      </c>
      <c r="E95" s="4">
        <v>1</v>
      </c>
      <c r="F95" s="3" t="s">
        <v>275</v>
      </c>
      <c r="G95" s="3">
        <v>1</v>
      </c>
      <c r="H95" s="3">
        <v>220</v>
      </c>
      <c r="I95" s="3">
        <v>2</v>
      </c>
      <c r="J95" s="4" t="s">
        <v>402</v>
      </c>
      <c r="K95" s="3" t="s">
        <v>403</v>
      </c>
      <c r="L95" s="3" t="s">
        <v>404</v>
      </c>
      <c r="M95" s="19">
        <v>69989.850000000006</v>
      </c>
      <c r="N95" s="4" t="s">
        <v>241</v>
      </c>
      <c r="O95" s="3" t="s">
        <v>245</v>
      </c>
      <c r="P95" s="3" t="s">
        <v>245</v>
      </c>
      <c r="Q95">
        <f>VLOOKUP(C95,PRODUCTO!$C$2:$M$80,11,0)</f>
        <v>43</v>
      </c>
    </row>
    <row r="96" spans="1:17" x14ac:dyDescent="0.25">
      <c r="A96" s="1">
        <v>869903</v>
      </c>
      <c r="B96" s="1" t="s">
        <v>24</v>
      </c>
      <c r="C96" s="1" t="s">
        <v>25</v>
      </c>
      <c r="D96" s="17" t="s">
        <v>620</v>
      </c>
      <c r="E96" s="1">
        <v>1</v>
      </c>
      <c r="F96" s="1" t="s">
        <v>249</v>
      </c>
      <c r="G96" s="1">
        <v>7</v>
      </c>
      <c r="H96" s="1">
        <v>127</v>
      </c>
      <c r="I96" s="1">
        <v>1</v>
      </c>
      <c r="J96" s="2" t="s">
        <v>250</v>
      </c>
      <c r="K96" s="1" t="s">
        <v>251</v>
      </c>
      <c r="L96" s="1" t="s">
        <v>252</v>
      </c>
      <c r="M96" s="19">
        <v>37001.86</v>
      </c>
      <c r="N96" s="2" t="s">
        <v>241</v>
      </c>
      <c r="O96" s="1" t="s">
        <v>245</v>
      </c>
      <c r="P96" s="1" t="s">
        <v>245</v>
      </c>
      <c r="Q96">
        <f>VLOOKUP(C96,PRODUCTO!$C$2:$M$80,11,0)</f>
        <v>44</v>
      </c>
    </row>
    <row r="97" spans="1:17" x14ac:dyDescent="0.25">
      <c r="A97" s="1">
        <v>869904</v>
      </c>
      <c r="B97" s="1" t="s">
        <v>26</v>
      </c>
      <c r="C97" s="1" t="s">
        <v>25</v>
      </c>
      <c r="D97" s="17" t="s">
        <v>620</v>
      </c>
      <c r="E97" s="1">
        <v>1</v>
      </c>
      <c r="F97" s="1" t="s">
        <v>253</v>
      </c>
      <c r="G97" s="1">
        <v>9</v>
      </c>
      <c r="H97" s="1">
        <v>127</v>
      </c>
      <c r="I97" s="1">
        <v>1</v>
      </c>
      <c r="J97" s="2" t="s">
        <v>254</v>
      </c>
      <c r="K97" s="1" t="s">
        <v>255</v>
      </c>
      <c r="L97" s="1" t="s">
        <v>256</v>
      </c>
      <c r="M97" s="19">
        <v>41174</v>
      </c>
      <c r="N97" s="2" t="s">
        <v>241</v>
      </c>
      <c r="O97" s="1" t="s">
        <v>245</v>
      </c>
      <c r="P97" s="1" t="s">
        <v>245</v>
      </c>
      <c r="Q97">
        <f>VLOOKUP(C97,PRODUCTO!$C$2:$M$80,11,0)</f>
        <v>44</v>
      </c>
    </row>
    <row r="98" spans="1:17" x14ac:dyDescent="0.25">
      <c r="A98" s="1">
        <v>869902</v>
      </c>
      <c r="B98" s="1" t="s">
        <v>209</v>
      </c>
      <c r="C98" s="1" t="s">
        <v>25</v>
      </c>
      <c r="D98" s="17" t="s">
        <v>620</v>
      </c>
      <c r="E98" s="2">
        <v>1</v>
      </c>
      <c r="F98" s="3" t="s">
        <v>257</v>
      </c>
      <c r="G98" s="3">
        <v>8</v>
      </c>
      <c r="H98" s="3">
        <v>127</v>
      </c>
      <c r="I98" s="3">
        <v>1</v>
      </c>
      <c r="J98" s="1" t="s">
        <v>606</v>
      </c>
      <c r="K98" s="17" t="s">
        <v>641</v>
      </c>
      <c r="L98" s="17" t="s">
        <v>663</v>
      </c>
      <c r="M98" s="20">
        <v>56192.99</v>
      </c>
      <c r="N98" s="1" t="s">
        <v>241</v>
      </c>
      <c r="O98" s="1" t="s">
        <v>245</v>
      </c>
      <c r="P98" s="1" t="s">
        <v>245</v>
      </c>
      <c r="Q98">
        <f>VLOOKUP(C98,PRODUCTO!$C$2:$M$80,11,0)</f>
        <v>44</v>
      </c>
    </row>
    <row r="99" spans="1:17" x14ac:dyDescent="0.25">
      <c r="A99" s="3">
        <v>869911</v>
      </c>
      <c r="B99" s="3" t="s">
        <v>33</v>
      </c>
      <c r="C99" s="3" t="s">
        <v>25</v>
      </c>
      <c r="D99" s="17" t="s">
        <v>620</v>
      </c>
      <c r="E99" s="1">
        <v>1</v>
      </c>
      <c r="F99" s="1" t="s">
        <v>249</v>
      </c>
      <c r="G99" s="1">
        <v>7</v>
      </c>
      <c r="H99" s="1">
        <v>220</v>
      </c>
      <c r="I99" s="1">
        <v>2</v>
      </c>
      <c r="J99" s="2" t="s">
        <v>272</v>
      </c>
      <c r="K99" s="1" t="s">
        <v>273</v>
      </c>
      <c r="L99" s="1" t="s">
        <v>274</v>
      </c>
      <c r="M99" s="19">
        <v>56192.99</v>
      </c>
      <c r="N99" s="2" t="s">
        <v>241</v>
      </c>
      <c r="O99" s="1" t="s">
        <v>245</v>
      </c>
      <c r="P99" s="1" t="s">
        <v>245</v>
      </c>
      <c r="Q99">
        <f>VLOOKUP(C99,PRODUCTO!$C$2:$M$80,11,0)</f>
        <v>44</v>
      </c>
    </row>
    <row r="100" spans="1:17" x14ac:dyDescent="0.25">
      <c r="A100" s="3">
        <v>869909</v>
      </c>
      <c r="B100" s="3" t="s">
        <v>31</v>
      </c>
      <c r="C100" s="3" t="s">
        <v>25</v>
      </c>
      <c r="D100" s="17" t="s">
        <v>620</v>
      </c>
      <c r="E100" s="1">
        <v>1</v>
      </c>
      <c r="F100" s="1" t="s">
        <v>253</v>
      </c>
      <c r="G100" s="1">
        <v>9</v>
      </c>
      <c r="H100" s="1">
        <v>220</v>
      </c>
      <c r="I100" s="1">
        <v>2</v>
      </c>
      <c r="J100" s="2" t="s">
        <v>268</v>
      </c>
      <c r="K100" s="1" t="s">
        <v>269</v>
      </c>
      <c r="L100" s="1" t="s">
        <v>270</v>
      </c>
      <c r="M100" s="19">
        <v>56192.99</v>
      </c>
      <c r="N100" s="2" t="s">
        <v>241</v>
      </c>
      <c r="O100" s="1" t="s">
        <v>245</v>
      </c>
      <c r="P100" s="1" t="s">
        <v>245</v>
      </c>
      <c r="Q100">
        <f>VLOOKUP(C100,PRODUCTO!$C$2:$M$80,11,0)</f>
        <v>44</v>
      </c>
    </row>
    <row r="101" spans="1:17" x14ac:dyDescent="0.25">
      <c r="A101" s="1">
        <v>869905</v>
      </c>
      <c r="B101" s="1" t="s">
        <v>27</v>
      </c>
      <c r="C101" s="1" t="s">
        <v>25</v>
      </c>
      <c r="D101" s="17" t="s">
        <v>620</v>
      </c>
      <c r="E101" s="1">
        <v>1</v>
      </c>
      <c r="F101" s="1" t="s">
        <v>257</v>
      </c>
      <c r="G101" s="1">
        <v>8</v>
      </c>
      <c r="H101" s="1">
        <v>220</v>
      </c>
      <c r="I101" s="1">
        <v>2</v>
      </c>
      <c r="J101" s="2" t="s">
        <v>258</v>
      </c>
      <c r="K101" s="1" t="s">
        <v>259</v>
      </c>
      <c r="L101" s="1" t="s">
        <v>260</v>
      </c>
      <c r="M101" s="19">
        <v>55938.33</v>
      </c>
      <c r="N101" s="2" t="s">
        <v>241</v>
      </c>
      <c r="O101" s="1" t="s">
        <v>245</v>
      </c>
      <c r="P101" s="1" t="s">
        <v>245</v>
      </c>
      <c r="Q101">
        <f>VLOOKUP(C101,PRODUCTO!$C$2:$M$80,11,0)</f>
        <v>44</v>
      </c>
    </row>
    <row r="102" spans="1:17" x14ac:dyDescent="0.25">
      <c r="A102" s="3">
        <v>869910</v>
      </c>
      <c r="B102" s="3" t="s">
        <v>32</v>
      </c>
      <c r="C102" s="3" t="s">
        <v>25</v>
      </c>
      <c r="D102" s="17" t="s">
        <v>620</v>
      </c>
      <c r="E102" s="1">
        <v>1</v>
      </c>
      <c r="F102" s="1" t="s">
        <v>271</v>
      </c>
      <c r="G102" s="1">
        <v>6</v>
      </c>
      <c r="H102" s="1">
        <v>220</v>
      </c>
      <c r="I102" s="1">
        <v>2</v>
      </c>
      <c r="J102" s="2" t="s">
        <v>268</v>
      </c>
      <c r="K102" s="1" t="s">
        <v>269</v>
      </c>
      <c r="L102" s="1" t="s">
        <v>270</v>
      </c>
      <c r="M102" s="19">
        <v>56192.99</v>
      </c>
      <c r="N102" s="2" t="s">
        <v>241</v>
      </c>
      <c r="O102" s="1" t="s">
        <v>245</v>
      </c>
      <c r="P102" s="1" t="s">
        <v>245</v>
      </c>
      <c r="Q102">
        <f>VLOOKUP(C102,PRODUCTO!$C$2:$M$80,11,0)</f>
        <v>44</v>
      </c>
    </row>
    <row r="103" spans="1:17" x14ac:dyDescent="0.25">
      <c r="A103" s="3">
        <v>870000</v>
      </c>
      <c r="B103" s="3" t="s">
        <v>123</v>
      </c>
      <c r="C103" s="3" t="s">
        <v>124</v>
      </c>
      <c r="D103" s="17" t="s">
        <v>620</v>
      </c>
      <c r="E103" s="4">
        <v>1</v>
      </c>
      <c r="F103" s="3" t="s">
        <v>275</v>
      </c>
      <c r="G103" s="3">
        <v>1</v>
      </c>
      <c r="H103" s="3">
        <v>220</v>
      </c>
      <c r="I103" s="3">
        <v>2</v>
      </c>
      <c r="J103" s="4" t="s">
        <v>459</v>
      </c>
      <c r="K103" s="3" t="s">
        <v>460</v>
      </c>
      <c r="L103" s="3" t="s">
        <v>461</v>
      </c>
      <c r="M103" s="19">
        <v>62523.79</v>
      </c>
      <c r="N103" s="4" t="s">
        <v>241</v>
      </c>
      <c r="O103" s="3" t="s">
        <v>245</v>
      </c>
      <c r="P103" s="3" t="s">
        <v>245</v>
      </c>
      <c r="Q103">
        <f>VLOOKUP(C103,PRODUCTO!$C$2:$M$80,11,0)</f>
        <v>45</v>
      </c>
    </row>
    <row r="104" spans="1:17" x14ac:dyDescent="0.25">
      <c r="A104" s="3">
        <v>870642</v>
      </c>
      <c r="B104" s="3" t="s">
        <v>184</v>
      </c>
      <c r="C104" s="3" t="s">
        <v>185</v>
      </c>
      <c r="D104" s="17" t="s">
        <v>620</v>
      </c>
      <c r="E104" s="3">
        <v>1</v>
      </c>
      <c r="F104" s="3" t="s">
        <v>275</v>
      </c>
      <c r="G104" s="3">
        <v>1</v>
      </c>
      <c r="H104" s="3">
        <v>127</v>
      </c>
      <c r="I104" s="3">
        <v>1</v>
      </c>
      <c r="J104" s="4" t="s">
        <v>587</v>
      </c>
      <c r="K104" s="3" t="s">
        <v>588</v>
      </c>
      <c r="L104" s="3" t="s">
        <v>589</v>
      </c>
      <c r="M104" s="19">
        <v>100803.71</v>
      </c>
      <c r="N104" s="4" t="s">
        <v>241</v>
      </c>
      <c r="O104" s="3" t="s">
        <v>245</v>
      </c>
      <c r="P104" s="3" t="s">
        <v>245</v>
      </c>
      <c r="Q104">
        <f>VLOOKUP(C104,PRODUCTO!$C$2:$M$80,11,0)</f>
        <v>46</v>
      </c>
    </row>
    <row r="105" spans="1:17" x14ac:dyDescent="0.25">
      <c r="A105" s="3">
        <v>870643</v>
      </c>
      <c r="B105" s="3" t="s">
        <v>186</v>
      </c>
      <c r="C105" s="3" t="s">
        <v>185</v>
      </c>
      <c r="D105" s="17" t="s">
        <v>620</v>
      </c>
      <c r="E105" s="3">
        <v>1</v>
      </c>
      <c r="F105" s="3" t="s">
        <v>275</v>
      </c>
      <c r="G105" s="3">
        <v>1</v>
      </c>
      <c r="H105" s="3">
        <v>220</v>
      </c>
      <c r="I105" s="3">
        <v>2</v>
      </c>
      <c r="J105" s="4" t="s">
        <v>590</v>
      </c>
      <c r="K105" s="3" t="s">
        <v>591</v>
      </c>
      <c r="L105" s="3" t="s">
        <v>592</v>
      </c>
      <c r="M105" s="19">
        <v>100803.71</v>
      </c>
      <c r="N105" s="4" t="s">
        <v>241</v>
      </c>
      <c r="O105" s="3" t="s">
        <v>245</v>
      </c>
      <c r="P105" s="3" t="s">
        <v>245</v>
      </c>
      <c r="Q105">
        <f>VLOOKUP(C105,PRODUCTO!$C$2:$M$80,11,0)</f>
        <v>46</v>
      </c>
    </row>
    <row r="106" spans="1:17" x14ac:dyDescent="0.25">
      <c r="A106" s="3">
        <v>869962</v>
      </c>
      <c r="B106" s="3" t="s">
        <v>82</v>
      </c>
      <c r="C106" s="3" t="s">
        <v>83</v>
      </c>
      <c r="D106" s="17" t="s">
        <v>620</v>
      </c>
      <c r="E106" s="3">
        <v>1</v>
      </c>
      <c r="F106" s="3" t="s">
        <v>261</v>
      </c>
      <c r="G106" s="3">
        <v>4</v>
      </c>
      <c r="H106" s="3">
        <v>127</v>
      </c>
      <c r="I106" s="3">
        <v>1</v>
      </c>
      <c r="J106" s="4" t="s">
        <v>363</v>
      </c>
      <c r="K106" s="3" t="s">
        <v>364</v>
      </c>
      <c r="L106" s="3" t="s">
        <v>365</v>
      </c>
      <c r="M106" s="19">
        <v>135989.63</v>
      </c>
      <c r="N106" s="4" t="s">
        <v>241</v>
      </c>
      <c r="O106" s="3" t="s">
        <v>245</v>
      </c>
      <c r="P106" s="3" t="s">
        <v>245</v>
      </c>
      <c r="Q106">
        <f>VLOOKUP(C106,PRODUCTO!$C$2:$M$80,11,0)</f>
        <v>47</v>
      </c>
    </row>
    <row r="107" spans="1:17" x14ac:dyDescent="0.25">
      <c r="A107" s="3">
        <v>869983</v>
      </c>
      <c r="B107" s="3" t="s">
        <v>105</v>
      </c>
      <c r="C107" s="3" t="s">
        <v>83</v>
      </c>
      <c r="D107" s="17" t="s">
        <v>620</v>
      </c>
      <c r="E107" s="4">
        <v>1</v>
      </c>
      <c r="F107" s="3" t="s">
        <v>261</v>
      </c>
      <c r="G107" s="3">
        <v>4</v>
      </c>
      <c r="H107" s="3">
        <v>220</v>
      </c>
      <c r="I107" s="3">
        <v>2</v>
      </c>
      <c r="J107" s="4" t="s">
        <v>417</v>
      </c>
      <c r="K107" s="3" t="s">
        <v>418</v>
      </c>
      <c r="L107" s="3" t="s">
        <v>419</v>
      </c>
      <c r="M107" s="19">
        <v>135989.63</v>
      </c>
      <c r="N107" s="4" t="s">
        <v>241</v>
      </c>
      <c r="O107" s="3" t="s">
        <v>245</v>
      </c>
      <c r="P107" s="3" t="s">
        <v>245</v>
      </c>
      <c r="Q107">
        <f>VLOOKUP(C107,PRODUCTO!$C$2:$M$80,11,0)</f>
        <v>47</v>
      </c>
    </row>
    <row r="108" spans="1:17" x14ac:dyDescent="0.25">
      <c r="A108" s="3">
        <v>870517</v>
      </c>
      <c r="B108" s="3" t="s">
        <v>127</v>
      </c>
      <c r="C108" s="3" t="s">
        <v>128</v>
      </c>
      <c r="D108" s="17" t="s">
        <v>620</v>
      </c>
      <c r="E108" s="3">
        <v>1</v>
      </c>
      <c r="F108" s="3" t="s">
        <v>275</v>
      </c>
      <c r="G108" s="3">
        <v>1</v>
      </c>
      <c r="H108" s="3">
        <v>127</v>
      </c>
      <c r="I108" s="3">
        <v>1</v>
      </c>
      <c r="J108" s="4" t="s">
        <v>465</v>
      </c>
      <c r="K108" s="3" t="s">
        <v>466</v>
      </c>
      <c r="L108" s="3" t="s">
        <v>467</v>
      </c>
      <c r="M108" s="19">
        <v>121989.28</v>
      </c>
      <c r="N108" s="4" t="s">
        <v>241</v>
      </c>
      <c r="O108" s="3" t="s">
        <v>245</v>
      </c>
      <c r="P108" s="3" t="s">
        <v>245</v>
      </c>
      <c r="Q108">
        <f>VLOOKUP(C108,PRODUCTO!$C$2:$M$80,11,0)</f>
        <v>48</v>
      </c>
    </row>
    <row r="109" spans="1:17" x14ac:dyDescent="0.25">
      <c r="A109" s="3">
        <v>870520</v>
      </c>
      <c r="B109" s="3" t="s">
        <v>133</v>
      </c>
      <c r="C109" s="3" t="s">
        <v>128</v>
      </c>
      <c r="D109" s="17" t="s">
        <v>620</v>
      </c>
      <c r="E109" s="3">
        <v>1</v>
      </c>
      <c r="F109" s="3" t="s">
        <v>275</v>
      </c>
      <c r="G109" s="3">
        <v>1</v>
      </c>
      <c r="H109" s="3">
        <v>220</v>
      </c>
      <c r="I109" s="3">
        <v>2</v>
      </c>
      <c r="J109" s="4" t="s">
        <v>474</v>
      </c>
      <c r="K109" s="3" t="s">
        <v>475</v>
      </c>
      <c r="L109" s="3" t="s">
        <v>476</v>
      </c>
      <c r="M109" s="19">
        <v>121989.28</v>
      </c>
      <c r="N109" s="4" t="s">
        <v>241</v>
      </c>
      <c r="O109" s="3" t="s">
        <v>245</v>
      </c>
      <c r="P109" s="3" t="s">
        <v>245</v>
      </c>
      <c r="Q109">
        <f>VLOOKUP(C109,PRODUCTO!$C$2:$M$80,11,0)</f>
        <v>48</v>
      </c>
    </row>
    <row r="110" spans="1:17" x14ac:dyDescent="0.25">
      <c r="A110" s="3">
        <v>870518</v>
      </c>
      <c r="B110" s="3" t="s">
        <v>129</v>
      </c>
      <c r="C110" s="3" t="s">
        <v>130</v>
      </c>
      <c r="D110" s="17" t="s">
        <v>620</v>
      </c>
      <c r="E110" s="3">
        <v>1</v>
      </c>
      <c r="F110" s="3" t="s">
        <v>275</v>
      </c>
      <c r="G110" s="3">
        <v>1</v>
      </c>
      <c r="H110" s="3">
        <v>127</v>
      </c>
      <c r="I110" s="3">
        <v>1</v>
      </c>
      <c r="J110" s="4" t="s">
        <v>468</v>
      </c>
      <c r="K110" s="3" t="s">
        <v>469</v>
      </c>
      <c r="L110" s="3" t="s">
        <v>470</v>
      </c>
      <c r="M110" s="19">
        <v>162989.54</v>
      </c>
      <c r="N110" s="4" t="s">
        <v>241</v>
      </c>
      <c r="O110" s="3" t="s">
        <v>245</v>
      </c>
      <c r="P110" s="3" t="s">
        <v>245</v>
      </c>
      <c r="Q110">
        <f>VLOOKUP(C110,PRODUCTO!$C$2:$M$80,11,0)</f>
        <v>49</v>
      </c>
    </row>
    <row r="111" spans="1:17" x14ac:dyDescent="0.25">
      <c r="A111" s="1">
        <v>869991</v>
      </c>
      <c r="B111" s="1" t="s">
        <v>210</v>
      </c>
      <c r="C111" s="1" t="s">
        <v>211</v>
      </c>
      <c r="D111" s="17" t="s">
        <v>620</v>
      </c>
      <c r="E111" s="2">
        <v>1</v>
      </c>
      <c r="H111" s="3">
        <v>127</v>
      </c>
      <c r="I111" s="3">
        <v>1</v>
      </c>
      <c r="J111" s="1" t="s">
        <v>622</v>
      </c>
      <c r="K111" s="17" t="s">
        <v>642</v>
      </c>
      <c r="L111" s="17" t="s">
        <v>664</v>
      </c>
      <c r="M111" s="20">
        <v>255403.75</v>
      </c>
      <c r="N111" s="1" t="s">
        <v>241</v>
      </c>
      <c r="O111" s="1" t="s">
        <v>245</v>
      </c>
      <c r="P111" s="1" t="s">
        <v>245</v>
      </c>
      <c r="Q111">
        <f>VLOOKUP(C111,PRODUCTO!$C$2:$M$80,11,0)</f>
        <v>50</v>
      </c>
    </row>
    <row r="112" spans="1:17" x14ac:dyDescent="0.25">
      <c r="A112" s="8">
        <v>869992</v>
      </c>
      <c r="B112" s="1" t="s">
        <v>212</v>
      </c>
      <c r="C112" s="1" t="s">
        <v>211</v>
      </c>
      <c r="D112" s="17" t="s">
        <v>620</v>
      </c>
      <c r="E112" s="2">
        <v>1</v>
      </c>
      <c r="H112" s="3">
        <v>220</v>
      </c>
      <c r="I112" s="3">
        <v>2</v>
      </c>
      <c r="J112" s="2"/>
      <c r="K112" s="17" t="s">
        <v>633</v>
      </c>
      <c r="L112" s="17" t="s">
        <v>661</v>
      </c>
      <c r="M112" s="20">
        <v>255403.75</v>
      </c>
      <c r="N112" s="1" t="s">
        <v>241</v>
      </c>
      <c r="O112" s="1" t="s">
        <v>245</v>
      </c>
      <c r="P112" s="1" t="s">
        <v>245</v>
      </c>
      <c r="Q112">
        <f>VLOOKUP(C112,PRODUCTO!$C$2:$M$80,11,0)</f>
        <v>50</v>
      </c>
    </row>
    <row r="113" spans="1:17" x14ac:dyDescent="0.25">
      <c r="A113" s="3">
        <v>869975</v>
      </c>
      <c r="B113" s="3" t="s">
        <v>98</v>
      </c>
      <c r="C113" s="3" t="s">
        <v>98</v>
      </c>
      <c r="D113" s="17" t="s">
        <v>620</v>
      </c>
      <c r="E113" s="3">
        <v>1</v>
      </c>
      <c r="F113" s="3"/>
      <c r="G113" s="3"/>
      <c r="H113" s="3"/>
      <c r="I113" s="3">
        <v>0</v>
      </c>
      <c r="J113" s="4" t="s">
        <v>396</v>
      </c>
      <c r="K113" s="3" t="s">
        <v>397</v>
      </c>
      <c r="L113" s="3" t="s">
        <v>398</v>
      </c>
      <c r="M113" s="19">
        <v>25047.119999999999</v>
      </c>
      <c r="N113" s="4" t="s">
        <v>241</v>
      </c>
      <c r="O113" s="4"/>
      <c r="P113" s="4"/>
      <c r="Q113">
        <f>VLOOKUP(C113,PRODUCTO!$C$2:$M$80,11,0)</f>
        <v>51</v>
      </c>
    </row>
    <row r="114" spans="1:17" x14ac:dyDescent="0.25">
      <c r="A114" s="3">
        <v>869973</v>
      </c>
      <c r="B114" s="3" t="s">
        <v>95</v>
      </c>
      <c r="C114" s="3" t="s">
        <v>95</v>
      </c>
      <c r="D114" s="17" t="s">
        <v>620</v>
      </c>
      <c r="E114" s="3">
        <v>1</v>
      </c>
      <c r="F114" s="3"/>
      <c r="G114" s="3"/>
      <c r="H114" s="3"/>
      <c r="I114" s="3">
        <v>0</v>
      </c>
      <c r="J114" s="4" t="s">
        <v>390</v>
      </c>
      <c r="K114" s="3" t="s">
        <v>391</v>
      </c>
      <c r="L114" s="3" t="s">
        <v>392</v>
      </c>
      <c r="M114" s="19">
        <v>16909.900000000001</v>
      </c>
      <c r="N114" s="4" t="s">
        <v>241</v>
      </c>
      <c r="O114" s="4"/>
      <c r="P114" s="4"/>
      <c r="Q114">
        <f>VLOOKUP(C114,PRODUCTO!$C$2:$M$80,11,0)</f>
        <v>52</v>
      </c>
    </row>
    <row r="115" spans="1:17" x14ac:dyDescent="0.25">
      <c r="A115" s="3">
        <v>869976</v>
      </c>
      <c r="B115" s="3" t="s">
        <v>99</v>
      </c>
      <c r="C115" s="3" t="s">
        <v>99</v>
      </c>
      <c r="D115" s="17" t="s">
        <v>620</v>
      </c>
      <c r="E115" s="3">
        <v>1</v>
      </c>
      <c r="F115" s="3"/>
      <c r="G115" s="3"/>
      <c r="H115" s="3"/>
      <c r="I115" s="3">
        <v>0</v>
      </c>
      <c r="J115" s="4" t="s">
        <v>399</v>
      </c>
      <c r="K115" s="3" t="s">
        <v>400</v>
      </c>
      <c r="L115" s="3" t="s">
        <v>401</v>
      </c>
      <c r="M115" s="19">
        <v>16310.14</v>
      </c>
      <c r="N115" s="4" t="s">
        <v>241</v>
      </c>
      <c r="O115" s="4"/>
      <c r="P115" s="4"/>
      <c r="Q115">
        <f>VLOOKUP(C115,PRODUCTO!$C$2:$M$80,11,0)</f>
        <v>53</v>
      </c>
    </row>
    <row r="116" spans="1:17" x14ac:dyDescent="0.25">
      <c r="A116" s="3">
        <v>869972</v>
      </c>
      <c r="B116" s="3" t="s">
        <v>94</v>
      </c>
      <c r="C116" s="3" t="s">
        <v>94</v>
      </c>
      <c r="D116" s="17" t="s">
        <v>620</v>
      </c>
      <c r="E116" s="3">
        <v>1</v>
      </c>
      <c r="F116" s="3"/>
      <c r="G116" s="3"/>
      <c r="H116" s="3"/>
      <c r="I116" s="3">
        <v>0</v>
      </c>
      <c r="J116" s="4" t="s">
        <v>387</v>
      </c>
      <c r="K116" s="3" t="s">
        <v>388</v>
      </c>
      <c r="L116" s="3" t="s">
        <v>389</v>
      </c>
      <c r="M116" s="19">
        <v>16548.14</v>
      </c>
      <c r="N116" s="4" t="s">
        <v>241</v>
      </c>
      <c r="O116" s="4"/>
      <c r="P116" s="4"/>
      <c r="Q116">
        <f>VLOOKUP(C116,PRODUCTO!$C$2:$M$80,11,0)</f>
        <v>54</v>
      </c>
    </row>
    <row r="117" spans="1:17" x14ac:dyDescent="0.25">
      <c r="A117" s="13">
        <v>870504</v>
      </c>
      <c r="B117" s="2" t="s">
        <v>224</v>
      </c>
      <c r="C117" s="1" t="s">
        <v>225</v>
      </c>
      <c r="D117" s="17" t="s">
        <v>621</v>
      </c>
      <c r="E117" s="2">
        <v>2</v>
      </c>
      <c r="F117" t="s">
        <v>275</v>
      </c>
      <c r="G117">
        <v>1</v>
      </c>
      <c r="J117" s="1" t="s">
        <v>627</v>
      </c>
      <c r="K117" s="17" t="s">
        <v>649</v>
      </c>
      <c r="L117" s="17" t="s">
        <v>671</v>
      </c>
      <c r="M117" s="20">
        <v>349989.95</v>
      </c>
      <c r="N117" s="1" t="s">
        <v>241</v>
      </c>
      <c r="O117" s="1" t="s">
        <v>245</v>
      </c>
      <c r="P117" s="2"/>
      <c r="Q117">
        <f>VLOOKUP(C117,PRODUCTO!$C$2:$M$80,11,0)</f>
        <v>55</v>
      </c>
    </row>
    <row r="118" spans="1:17" x14ac:dyDescent="0.25">
      <c r="A118" s="16">
        <v>870501</v>
      </c>
      <c r="B118" s="2" t="s">
        <v>226</v>
      </c>
      <c r="C118" s="1" t="s">
        <v>227</v>
      </c>
      <c r="D118" s="17" t="s">
        <v>621</v>
      </c>
      <c r="E118" s="2">
        <v>2</v>
      </c>
      <c r="J118" s="1" t="s">
        <v>628</v>
      </c>
      <c r="K118" s="17" t="s">
        <v>650</v>
      </c>
      <c r="L118" s="17" t="s">
        <v>672</v>
      </c>
      <c r="M118" s="20">
        <v>109990</v>
      </c>
      <c r="N118" s="1" t="s">
        <v>241</v>
      </c>
      <c r="O118" s="1" t="s">
        <v>245</v>
      </c>
      <c r="P118" s="2"/>
      <c r="Q118">
        <f>VLOOKUP(C118,PRODUCTO!$C$2:$M$80,11,0)</f>
        <v>56</v>
      </c>
    </row>
    <row r="119" spans="1:17" x14ac:dyDescent="0.25">
      <c r="A119" s="15">
        <v>870644</v>
      </c>
      <c r="B119" s="2" t="s">
        <v>228</v>
      </c>
      <c r="C119" s="1" t="s">
        <v>229</v>
      </c>
      <c r="D119" s="17" t="s">
        <v>621</v>
      </c>
      <c r="E119" s="2">
        <v>2</v>
      </c>
      <c r="F119" t="s">
        <v>275</v>
      </c>
      <c r="G119">
        <v>1</v>
      </c>
      <c r="J119" s="1" t="s">
        <v>629</v>
      </c>
      <c r="K119" s="17" t="s">
        <v>651</v>
      </c>
      <c r="L119" s="17" t="s">
        <v>673</v>
      </c>
      <c r="M119" s="20">
        <v>139990.04999999999</v>
      </c>
      <c r="N119" s="1" t="s">
        <v>241</v>
      </c>
      <c r="O119" s="1" t="s">
        <v>245</v>
      </c>
      <c r="P119" s="2"/>
      <c r="Q119">
        <f>VLOOKUP(C119,PRODUCTO!$C$2:$M$80,11,0)</f>
        <v>57</v>
      </c>
    </row>
    <row r="120" spans="1:17" x14ac:dyDescent="0.25">
      <c r="A120" s="15">
        <v>870527</v>
      </c>
      <c r="B120" s="2" t="s">
        <v>230</v>
      </c>
      <c r="C120" s="2" t="s">
        <v>230</v>
      </c>
      <c r="D120" s="17" t="s">
        <v>621</v>
      </c>
      <c r="E120" s="2">
        <v>2</v>
      </c>
      <c r="F120" s="3" t="s">
        <v>275</v>
      </c>
      <c r="G120" s="3">
        <v>1</v>
      </c>
      <c r="J120" s="1" t="s">
        <v>630</v>
      </c>
      <c r="K120" s="17" t="s">
        <v>652</v>
      </c>
      <c r="L120" s="17" t="s">
        <v>674</v>
      </c>
      <c r="M120" s="20">
        <v>89989.94</v>
      </c>
      <c r="N120" s="1" t="s">
        <v>241</v>
      </c>
      <c r="O120" s="1" t="s">
        <v>245</v>
      </c>
      <c r="P120" s="2"/>
      <c r="Q120">
        <f>VLOOKUP(C120,PRODUCTO!$C$2:$M$80,11,0)</f>
        <v>58</v>
      </c>
    </row>
    <row r="121" spans="1:17" x14ac:dyDescent="0.25">
      <c r="A121" s="15">
        <v>870641</v>
      </c>
      <c r="B121" s="2" t="s">
        <v>231</v>
      </c>
      <c r="C121" s="2" t="s">
        <v>231</v>
      </c>
      <c r="D121" s="17" t="s">
        <v>621</v>
      </c>
      <c r="E121" s="2">
        <v>2</v>
      </c>
      <c r="J121" s="1" t="s">
        <v>631</v>
      </c>
      <c r="K121" s="17" t="s">
        <v>653</v>
      </c>
      <c r="L121" s="17" t="s">
        <v>675</v>
      </c>
      <c r="M121" s="20">
        <v>99989.99</v>
      </c>
      <c r="N121" s="1" t="s">
        <v>241</v>
      </c>
      <c r="O121" s="1" t="s">
        <v>245</v>
      </c>
      <c r="P121" s="2"/>
      <c r="Q121">
        <f>VLOOKUP(C121,PRODUCTO!$C$2:$M$80,11,0)</f>
        <v>59</v>
      </c>
    </row>
    <row r="122" spans="1:17" x14ac:dyDescent="0.25">
      <c r="A122" s="15">
        <v>870593</v>
      </c>
      <c r="B122" s="2" t="s">
        <v>232</v>
      </c>
      <c r="C122" s="2" t="s">
        <v>232</v>
      </c>
      <c r="D122" s="17" t="s">
        <v>621</v>
      </c>
      <c r="E122" s="2">
        <v>2</v>
      </c>
      <c r="F122" t="s">
        <v>275</v>
      </c>
      <c r="G122">
        <v>1</v>
      </c>
      <c r="J122" s="1" t="s">
        <v>632</v>
      </c>
      <c r="K122" s="17" t="s">
        <v>654</v>
      </c>
      <c r="L122" s="17" t="s">
        <v>676</v>
      </c>
      <c r="M122" s="20">
        <v>99989.99</v>
      </c>
      <c r="N122" s="1" t="s">
        <v>241</v>
      </c>
      <c r="O122" s="1" t="s">
        <v>245</v>
      </c>
      <c r="P122" s="2"/>
      <c r="Q122">
        <f>VLOOKUP(C122,PRODUCTO!$C$2:$M$80,11,0)</f>
        <v>60</v>
      </c>
    </row>
    <row r="123" spans="1:17" s="7" customFormat="1" x14ac:dyDescent="0.25">
      <c r="A123" s="3">
        <v>869956</v>
      </c>
      <c r="B123" s="3" t="s">
        <v>77</v>
      </c>
      <c r="C123" s="3" t="s">
        <v>77</v>
      </c>
      <c r="D123" s="17" t="s">
        <v>233</v>
      </c>
      <c r="E123" s="3">
        <v>3</v>
      </c>
      <c r="F123" s="3"/>
      <c r="G123" s="3"/>
      <c r="H123" s="3"/>
      <c r="I123" s="3">
        <v>0</v>
      </c>
      <c r="J123" s="4" t="s">
        <v>351</v>
      </c>
      <c r="K123" s="3" t="s">
        <v>352</v>
      </c>
      <c r="L123" s="3" t="s">
        <v>353</v>
      </c>
      <c r="M123" s="19">
        <v>3361.75</v>
      </c>
      <c r="N123" s="4" t="s">
        <v>241</v>
      </c>
      <c r="O123" s="4"/>
      <c r="P123" s="4"/>
      <c r="Q123">
        <f>VLOOKUP(C123,PRODUCTO!$C$2:$M$80,11,0)</f>
        <v>61</v>
      </c>
    </row>
    <row r="124" spans="1:17" x14ac:dyDescent="0.25">
      <c r="A124" s="3">
        <v>870515</v>
      </c>
      <c r="B124" s="3" t="s">
        <v>125</v>
      </c>
      <c r="C124" s="3" t="s">
        <v>126</v>
      </c>
      <c r="D124" s="17" t="s">
        <v>233</v>
      </c>
      <c r="E124" s="3">
        <v>3</v>
      </c>
      <c r="F124" s="3" t="s">
        <v>275</v>
      </c>
      <c r="G124" s="3">
        <v>1</v>
      </c>
      <c r="H124" s="3"/>
      <c r="I124" s="3">
        <v>0</v>
      </c>
      <c r="J124" s="4" t="s">
        <v>462</v>
      </c>
      <c r="K124" s="3" t="s">
        <v>463</v>
      </c>
      <c r="L124" s="3" t="s">
        <v>464</v>
      </c>
      <c r="M124" s="19">
        <v>11989.25</v>
      </c>
      <c r="N124" s="4" t="s">
        <v>241</v>
      </c>
      <c r="O124" s="3" t="s">
        <v>245</v>
      </c>
      <c r="P124" s="4"/>
      <c r="Q124">
        <f>VLOOKUP(C124,PRODUCTO!$C$2:$M$80,11,0)</f>
        <v>62</v>
      </c>
    </row>
    <row r="125" spans="1:17" x14ac:dyDescent="0.25">
      <c r="A125" s="3">
        <v>870526</v>
      </c>
      <c r="B125" s="3" t="s">
        <v>136</v>
      </c>
      <c r="C125" s="3" t="s">
        <v>135</v>
      </c>
      <c r="D125" s="17" t="s">
        <v>233</v>
      </c>
      <c r="E125" s="3">
        <v>3</v>
      </c>
      <c r="F125" s="3"/>
      <c r="G125" s="3"/>
      <c r="H125" s="3">
        <v>127</v>
      </c>
      <c r="I125" s="3">
        <v>1</v>
      </c>
      <c r="J125" s="4" t="s">
        <v>480</v>
      </c>
      <c r="K125" s="3" t="s">
        <v>481</v>
      </c>
      <c r="L125" s="3" t="s">
        <v>482</v>
      </c>
      <c r="M125" s="19">
        <v>19198.27</v>
      </c>
      <c r="N125" s="4" t="s">
        <v>241</v>
      </c>
      <c r="O125" s="4"/>
      <c r="P125" s="3" t="s">
        <v>245</v>
      </c>
      <c r="Q125">
        <f>VLOOKUP(C125,PRODUCTO!$C$2:$M$80,11,0)</f>
        <v>63</v>
      </c>
    </row>
    <row r="126" spans="1:17" x14ac:dyDescent="0.25">
      <c r="A126" s="3">
        <v>870525</v>
      </c>
      <c r="B126" s="3" t="s">
        <v>134</v>
      </c>
      <c r="C126" s="3" t="s">
        <v>135</v>
      </c>
      <c r="D126" s="17" t="s">
        <v>233</v>
      </c>
      <c r="E126" s="3">
        <v>3</v>
      </c>
      <c r="F126" s="3"/>
      <c r="G126" s="3"/>
      <c r="H126" s="3">
        <v>220</v>
      </c>
      <c r="I126" s="3">
        <v>2</v>
      </c>
      <c r="J126" s="4" t="s">
        <v>477</v>
      </c>
      <c r="K126" s="3" t="s">
        <v>478</v>
      </c>
      <c r="L126" s="3" t="s">
        <v>479</v>
      </c>
      <c r="M126" s="19">
        <v>19198.27</v>
      </c>
      <c r="N126" s="4" t="s">
        <v>241</v>
      </c>
      <c r="O126" s="4"/>
      <c r="P126" s="3" t="s">
        <v>245</v>
      </c>
      <c r="Q126">
        <f>VLOOKUP(C126,PRODUCTO!$C$2:$M$80,11,0)</f>
        <v>63</v>
      </c>
    </row>
    <row r="127" spans="1:17" x14ac:dyDescent="0.25">
      <c r="A127" s="3">
        <v>870536</v>
      </c>
      <c r="B127" s="3" t="s">
        <v>147</v>
      </c>
      <c r="C127" s="3" t="s">
        <v>148</v>
      </c>
      <c r="D127" s="17" t="s">
        <v>233</v>
      </c>
      <c r="E127" s="3">
        <v>3</v>
      </c>
      <c r="F127" s="3"/>
      <c r="G127" s="3"/>
      <c r="H127" s="3">
        <v>220</v>
      </c>
      <c r="I127" s="3">
        <v>2</v>
      </c>
      <c r="J127" s="4" t="s">
        <v>503</v>
      </c>
      <c r="K127" s="3" t="s">
        <v>504</v>
      </c>
      <c r="L127" s="3" t="s">
        <v>505</v>
      </c>
      <c r="M127" s="19">
        <v>18990.02</v>
      </c>
      <c r="N127" s="4" t="s">
        <v>241</v>
      </c>
      <c r="O127" s="4"/>
      <c r="P127" s="3" t="s">
        <v>245</v>
      </c>
      <c r="Q127">
        <f>VLOOKUP(C127,PRODUCTO!$C$2:$M$80,11,0)</f>
        <v>64</v>
      </c>
    </row>
    <row r="128" spans="1:17" x14ac:dyDescent="0.25">
      <c r="A128" s="9">
        <v>869848</v>
      </c>
      <c r="B128" s="1" t="s">
        <v>213</v>
      </c>
      <c r="C128" s="1" t="s">
        <v>214</v>
      </c>
      <c r="D128" s="17" t="s">
        <v>233</v>
      </c>
      <c r="E128" s="2">
        <v>3</v>
      </c>
      <c r="H128" s="3">
        <v>127</v>
      </c>
      <c r="I128" s="3">
        <v>1</v>
      </c>
      <c r="J128" s="1" t="s">
        <v>623</v>
      </c>
      <c r="K128" s="17" t="s">
        <v>643</v>
      </c>
      <c r="L128" s="17" t="s">
        <v>665</v>
      </c>
      <c r="M128" s="20">
        <v>24097.5</v>
      </c>
      <c r="N128" s="1" t="s">
        <v>241</v>
      </c>
      <c r="O128" s="1"/>
      <c r="P128" s="1" t="s">
        <v>245</v>
      </c>
      <c r="Q128">
        <f>VLOOKUP(C128,PRODUCTO!$C$2:$M$80,11,0)</f>
        <v>65</v>
      </c>
    </row>
    <row r="129" spans="1:17" x14ac:dyDescent="0.25">
      <c r="A129" s="1">
        <v>869849</v>
      </c>
      <c r="B129" s="1" t="s">
        <v>215</v>
      </c>
      <c r="C129" s="1" t="s">
        <v>214</v>
      </c>
      <c r="D129" s="17" t="s">
        <v>233</v>
      </c>
      <c r="E129" s="2">
        <v>3</v>
      </c>
      <c r="H129" s="3">
        <v>220</v>
      </c>
      <c r="I129" s="3">
        <v>2</v>
      </c>
      <c r="J129" s="1" t="s">
        <v>607</v>
      </c>
      <c r="K129" s="17" t="s">
        <v>644</v>
      </c>
      <c r="L129" s="17" t="s">
        <v>666</v>
      </c>
      <c r="M129" s="20">
        <v>24097.5</v>
      </c>
      <c r="N129" s="1" t="s">
        <v>241</v>
      </c>
      <c r="O129" s="1"/>
      <c r="P129" s="1" t="s">
        <v>245</v>
      </c>
      <c r="Q129">
        <f>VLOOKUP(C129,PRODUCTO!$C$2:$M$80,11,0)</f>
        <v>65</v>
      </c>
    </row>
    <row r="130" spans="1:17" x14ac:dyDescent="0.25">
      <c r="A130" s="3">
        <v>870538</v>
      </c>
      <c r="B130" s="3" t="s">
        <v>151</v>
      </c>
      <c r="C130" s="3" t="s">
        <v>152</v>
      </c>
      <c r="D130" s="17" t="s">
        <v>233</v>
      </c>
      <c r="E130" s="3">
        <v>3</v>
      </c>
      <c r="F130" s="3"/>
      <c r="G130" s="3"/>
      <c r="H130" s="3">
        <v>127</v>
      </c>
      <c r="I130" s="3">
        <v>1</v>
      </c>
      <c r="J130" s="4" t="s">
        <v>509</v>
      </c>
      <c r="K130" s="3" t="s">
        <v>510</v>
      </c>
      <c r="L130" s="3" t="s">
        <v>511</v>
      </c>
      <c r="M130" s="19">
        <v>54989.9</v>
      </c>
      <c r="N130" s="4" t="s">
        <v>241</v>
      </c>
      <c r="O130" s="4"/>
      <c r="P130" s="3" t="s">
        <v>245</v>
      </c>
      <c r="Q130">
        <f>VLOOKUP(C130,PRODUCTO!$C$2:$M$80,11,0)</f>
        <v>66</v>
      </c>
    </row>
    <row r="131" spans="1:17" x14ac:dyDescent="0.25">
      <c r="A131" s="3">
        <v>870543</v>
      </c>
      <c r="B131" s="3" t="s">
        <v>153</v>
      </c>
      <c r="C131" s="3" t="s">
        <v>152</v>
      </c>
      <c r="D131" s="17" t="s">
        <v>233</v>
      </c>
      <c r="E131" s="3">
        <v>3</v>
      </c>
      <c r="F131" s="3"/>
      <c r="G131" s="3"/>
      <c r="H131" s="3">
        <v>220</v>
      </c>
      <c r="I131" s="3">
        <v>2</v>
      </c>
      <c r="J131" s="4" t="s">
        <v>512</v>
      </c>
      <c r="K131" s="3" t="s">
        <v>513</v>
      </c>
      <c r="L131" s="3" t="s">
        <v>514</v>
      </c>
      <c r="M131" s="19">
        <v>54989.9</v>
      </c>
      <c r="N131" s="4" t="s">
        <v>241</v>
      </c>
      <c r="O131" s="4"/>
      <c r="P131" s="3" t="s">
        <v>245</v>
      </c>
      <c r="Q131">
        <f>VLOOKUP(C131,PRODUCTO!$C$2:$M$80,11,0)</f>
        <v>66</v>
      </c>
    </row>
    <row r="132" spans="1:17" x14ac:dyDescent="0.25">
      <c r="A132" s="3">
        <v>869928</v>
      </c>
      <c r="B132" s="3" t="s">
        <v>54</v>
      </c>
      <c r="C132" s="3" t="s">
        <v>55</v>
      </c>
      <c r="D132" s="17" t="s">
        <v>233</v>
      </c>
      <c r="E132" s="1">
        <v>3</v>
      </c>
      <c r="F132" s="1"/>
      <c r="G132" s="1"/>
      <c r="H132" s="1">
        <v>127</v>
      </c>
      <c r="I132" s="1">
        <v>1</v>
      </c>
      <c r="J132" s="2" t="s">
        <v>312</v>
      </c>
      <c r="K132" s="1" t="s">
        <v>313</v>
      </c>
      <c r="L132" s="1" t="s">
        <v>314</v>
      </c>
      <c r="M132" s="19">
        <v>16972.97</v>
      </c>
      <c r="N132" s="2" t="s">
        <v>241</v>
      </c>
      <c r="O132" s="2"/>
      <c r="P132" s="1" t="s">
        <v>245</v>
      </c>
      <c r="Q132">
        <f>VLOOKUP(C132,PRODUCTO!$C$2:$M$80,11,0)</f>
        <v>67</v>
      </c>
    </row>
    <row r="133" spans="1:17" x14ac:dyDescent="0.25">
      <c r="A133" s="3">
        <v>869929</v>
      </c>
      <c r="B133" s="3" t="s">
        <v>56</v>
      </c>
      <c r="C133" s="3" t="s">
        <v>55</v>
      </c>
      <c r="D133" s="17" t="s">
        <v>233</v>
      </c>
      <c r="E133" s="1">
        <v>3</v>
      </c>
      <c r="F133" s="1"/>
      <c r="G133" s="1"/>
      <c r="H133" s="1">
        <v>220</v>
      </c>
      <c r="I133" s="1">
        <v>2</v>
      </c>
      <c r="J133" s="2" t="s">
        <v>315</v>
      </c>
      <c r="K133" s="1" t="s">
        <v>316</v>
      </c>
      <c r="L133" s="1" t="s">
        <v>317</v>
      </c>
      <c r="M133" s="19">
        <v>18988.830000000002</v>
      </c>
      <c r="N133" s="2" t="s">
        <v>241</v>
      </c>
      <c r="O133" s="2"/>
      <c r="P133" s="1" t="s">
        <v>245</v>
      </c>
      <c r="Q133">
        <f>VLOOKUP(C133,PRODUCTO!$C$2:$M$80,11,0)</f>
        <v>67</v>
      </c>
    </row>
    <row r="134" spans="1:17" x14ac:dyDescent="0.25">
      <c r="A134" s="3">
        <v>869968</v>
      </c>
      <c r="B134" s="3" t="s">
        <v>90</v>
      </c>
      <c r="C134" s="3" t="s">
        <v>37</v>
      </c>
      <c r="D134" s="17" t="s">
        <v>233</v>
      </c>
      <c r="E134" s="3">
        <v>3</v>
      </c>
      <c r="F134" s="3"/>
      <c r="G134" s="3"/>
      <c r="H134" s="3">
        <v>127</v>
      </c>
      <c r="I134" s="3">
        <v>1</v>
      </c>
      <c r="J134" s="4" t="s">
        <v>378</v>
      </c>
      <c r="K134" s="3" t="s">
        <v>379</v>
      </c>
      <c r="L134" s="3" t="s">
        <v>380</v>
      </c>
      <c r="M134" s="19">
        <v>26358.5</v>
      </c>
      <c r="N134" s="4" t="s">
        <v>241</v>
      </c>
      <c r="O134" s="4"/>
      <c r="P134" s="3" t="s">
        <v>245</v>
      </c>
      <c r="Q134">
        <f>VLOOKUP(C134,PRODUCTO!$C$2:$M$80,11,0)</f>
        <v>68</v>
      </c>
    </row>
    <row r="135" spans="1:17" x14ac:dyDescent="0.25">
      <c r="A135" s="3">
        <v>869915</v>
      </c>
      <c r="B135" s="3" t="s">
        <v>36</v>
      </c>
      <c r="C135" s="3" t="s">
        <v>37</v>
      </c>
      <c r="D135" s="17" t="s">
        <v>233</v>
      </c>
      <c r="E135" s="1">
        <v>3</v>
      </c>
      <c r="F135" s="1"/>
      <c r="G135" s="1"/>
      <c r="H135" s="1">
        <v>220</v>
      </c>
      <c r="I135" s="1">
        <v>2</v>
      </c>
      <c r="J135" s="2" t="s">
        <v>279</v>
      </c>
      <c r="K135" s="1" t="s">
        <v>280</v>
      </c>
      <c r="L135" s="1" t="s">
        <v>281</v>
      </c>
      <c r="M135" s="19">
        <v>26583.41</v>
      </c>
      <c r="N135" s="2" t="s">
        <v>241</v>
      </c>
      <c r="O135" s="2"/>
      <c r="P135" s="1" t="s">
        <v>245</v>
      </c>
      <c r="Q135">
        <f>VLOOKUP(C135,PRODUCTO!$C$2:$M$80,11,0)</f>
        <v>68</v>
      </c>
    </row>
    <row r="136" spans="1:17" x14ac:dyDescent="0.25">
      <c r="A136" s="3">
        <v>869930</v>
      </c>
      <c r="B136" s="3" t="s">
        <v>57</v>
      </c>
      <c r="C136" s="3" t="s">
        <v>58</v>
      </c>
      <c r="D136" s="17" t="s">
        <v>233</v>
      </c>
      <c r="E136" s="1">
        <v>3</v>
      </c>
      <c r="F136" s="1"/>
      <c r="G136" s="1"/>
      <c r="H136" s="1">
        <v>220</v>
      </c>
      <c r="I136" s="1">
        <v>2</v>
      </c>
      <c r="J136" s="2" t="s">
        <v>318</v>
      </c>
      <c r="K136" s="1" t="s">
        <v>319</v>
      </c>
      <c r="L136" s="1" t="s">
        <v>320</v>
      </c>
      <c r="M136" s="19">
        <v>18988.830000000002</v>
      </c>
      <c r="N136" s="2" t="s">
        <v>241</v>
      </c>
      <c r="O136" s="2"/>
      <c r="P136" s="1" t="s">
        <v>245</v>
      </c>
      <c r="Q136">
        <f>VLOOKUP(C136,PRODUCTO!$C$2:$M$80,11,0)</f>
        <v>69</v>
      </c>
    </row>
    <row r="137" spans="1:17" x14ac:dyDescent="0.25">
      <c r="A137" s="3">
        <v>869953</v>
      </c>
      <c r="B137" s="3" t="s">
        <v>72</v>
      </c>
      <c r="C137" s="3" t="s">
        <v>58</v>
      </c>
      <c r="D137" s="17" t="s">
        <v>233</v>
      </c>
      <c r="E137" s="3">
        <v>3</v>
      </c>
      <c r="F137" s="3"/>
      <c r="G137" s="3"/>
      <c r="H137" s="3">
        <v>127</v>
      </c>
      <c r="I137" s="3">
        <v>1</v>
      </c>
      <c r="J137" s="4" t="s">
        <v>342</v>
      </c>
      <c r="K137" s="3" t="s">
        <v>343</v>
      </c>
      <c r="L137" s="3" t="s">
        <v>344</v>
      </c>
      <c r="M137" s="19">
        <v>17989.23</v>
      </c>
      <c r="N137" s="4" t="s">
        <v>241</v>
      </c>
      <c r="O137" s="4"/>
      <c r="P137" s="3" t="s">
        <v>245</v>
      </c>
      <c r="Q137">
        <f>VLOOKUP(C137,PRODUCTO!$C$2:$M$80,11,0)</f>
        <v>69</v>
      </c>
    </row>
    <row r="138" spans="1:17" x14ac:dyDescent="0.25">
      <c r="A138" s="3">
        <v>869952</v>
      </c>
      <c r="B138" s="3" t="s">
        <v>70</v>
      </c>
      <c r="C138" s="3" t="s">
        <v>71</v>
      </c>
      <c r="D138" s="17" t="s">
        <v>233</v>
      </c>
      <c r="E138" s="3">
        <v>3</v>
      </c>
      <c r="F138" s="3"/>
      <c r="G138" s="3"/>
      <c r="H138" s="3">
        <v>127</v>
      </c>
      <c r="I138" s="3">
        <v>1</v>
      </c>
      <c r="J138" s="4" t="s">
        <v>339</v>
      </c>
      <c r="K138" s="3" t="s">
        <v>340</v>
      </c>
      <c r="L138" s="3" t="s">
        <v>341</v>
      </c>
      <c r="M138" s="19">
        <v>31989.58</v>
      </c>
      <c r="N138" s="4" t="s">
        <v>237</v>
      </c>
      <c r="O138" s="4"/>
      <c r="P138" s="3" t="s">
        <v>245</v>
      </c>
      <c r="Q138">
        <f>VLOOKUP(C138,PRODUCTO!$C$2:$M$80,11,0)</f>
        <v>70</v>
      </c>
    </row>
    <row r="139" spans="1:17" x14ac:dyDescent="0.25">
      <c r="A139" s="3">
        <v>869963</v>
      </c>
      <c r="B139" s="3" t="s">
        <v>84</v>
      </c>
      <c r="C139" s="3" t="s">
        <v>71</v>
      </c>
      <c r="D139" s="17" t="s">
        <v>233</v>
      </c>
      <c r="E139" s="3">
        <v>3</v>
      </c>
      <c r="F139" s="3"/>
      <c r="G139" s="3"/>
      <c r="H139" s="3">
        <v>220</v>
      </c>
      <c r="I139" s="3">
        <v>2</v>
      </c>
      <c r="J139" s="4" t="s">
        <v>366</v>
      </c>
      <c r="K139" s="3" t="s">
        <v>367</v>
      </c>
      <c r="L139" s="3" t="s">
        <v>368</v>
      </c>
      <c r="M139" s="19">
        <v>31989.58</v>
      </c>
      <c r="N139" s="4" t="s">
        <v>241</v>
      </c>
      <c r="O139" s="4"/>
      <c r="P139" s="3" t="s">
        <v>245</v>
      </c>
      <c r="Q139">
        <f>VLOOKUP(C139,PRODUCTO!$C$2:$M$80,11,0)</f>
        <v>70</v>
      </c>
    </row>
    <row r="140" spans="1:17" x14ac:dyDescent="0.25">
      <c r="A140" s="1">
        <v>869938</v>
      </c>
      <c r="B140" s="1" t="s">
        <v>216</v>
      </c>
      <c r="C140" s="1" t="s">
        <v>217</v>
      </c>
      <c r="D140" s="17" t="s">
        <v>233</v>
      </c>
      <c r="E140" s="2">
        <v>3</v>
      </c>
      <c r="H140" s="3">
        <v>220</v>
      </c>
      <c r="I140" s="3">
        <v>2</v>
      </c>
      <c r="J140" s="1" t="s">
        <v>608</v>
      </c>
      <c r="K140" s="17" t="s">
        <v>645</v>
      </c>
      <c r="L140" s="17" t="s">
        <v>667</v>
      </c>
      <c r="M140" s="20">
        <v>23082.43</v>
      </c>
      <c r="N140" s="1" t="s">
        <v>241</v>
      </c>
      <c r="O140" s="1"/>
      <c r="P140" s="1" t="s">
        <v>245</v>
      </c>
      <c r="Q140">
        <f>VLOOKUP(C140,PRODUCTO!$C$2:$M$80,11,0)</f>
        <v>71</v>
      </c>
    </row>
    <row r="141" spans="1:17" x14ac:dyDescent="0.25">
      <c r="A141" s="3">
        <v>869969</v>
      </c>
      <c r="B141" s="3" t="s">
        <v>91</v>
      </c>
      <c r="C141" s="3" t="s">
        <v>92</v>
      </c>
      <c r="D141" s="17" t="s">
        <v>233</v>
      </c>
      <c r="E141" s="3">
        <v>3</v>
      </c>
      <c r="F141" s="3"/>
      <c r="G141" s="3"/>
      <c r="H141" s="3">
        <v>127</v>
      </c>
      <c r="I141" s="3">
        <v>1</v>
      </c>
      <c r="J141" s="4" t="s">
        <v>381</v>
      </c>
      <c r="K141" s="3" t="s">
        <v>382</v>
      </c>
      <c r="L141" s="3" t="s">
        <v>383</v>
      </c>
      <c r="M141" s="19">
        <v>23082.43</v>
      </c>
      <c r="N141" s="4" t="s">
        <v>241</v>
      </c>
      <c r="O141" s="4"/>
      <c r="P141" s="3" t="s">
        <v>245</v>
      </c>
      <c r="Q141">
        <f>VLOOKUP(C141,PRODUCTO!$C$2:$M$80,11,0)</f>
        <v>72</v>
      </c>
    </row>
    <row r="142" spans="1:17" x14ac:dyDescent="0.25">
      <c r="A142" s="3">
        <v>869926</v>
      </c>
      <c r="B142" s="3" t="s">
        <v>51</v>
      </c>
      <c r="C142" s="3" t="s">
        <v>52</v>
      </c>
      <c r="D142" s="17" t="s">
        <v>233</v>
      </c>
      <c r="E142" s="1">
        <v>3</v>
      </c>
      <c r="F142" s="1"/>
      <c r="G142" s="1"/>
      <c r="H142" s="1">
        <v>127</v>
      </c>
      <c r="I142" s="1">
        <v>1</v>
      </c>
      <c r="J142" s="2" t="s">
        <v>306</v>
      </c>
      <c r="K142" s="1" t="s">
        <v>307</v>
      </c>
      <c r="L142" s="1" t="s">
        <v>308</v>
      </c>
      <c r="M142" s="19">
        <v>29989.19</v>
      </c>
      <c r="N142" s="2" t="s">
        <v>241</v>
      </c>
      <c r="O142" s="2"/>
      <c r="P142" s="1" t="s">
        <v>245</v>
      </c>
      <c r="Q142">
        <f>VLOOKUP(C142,PRODUCTO!$C$2:$M$80,11,0)</f>
        <v>73</v>
      </c>
    </row>
    <row r="143" spans="1:17" x14ac:dyDescent="0.25">
      <c r="A143" s="3">
        <v>869927</v>
      </c>
      <c r="B143" s="3" t="s">
        <v>53</v>
      </c>
      <c r="C143" s="3" t="s">
        <v>52</v>
      </c>
      <c r="D143" s="17" t="s">
        <v>233</v>
      </c>
      <c r="E143" s="1">
        <v>3</v>
      </c>
      <c r="F143" s="1"/>
      <c r="G143" s="1"/>
      <c r="H143" s="1">
        <v>220</v>
      </c>
      <c r="I143" s="1">
        <v>2</v>
      </c>
      <c r="J143" s="2" t="s">
        <v>309</v>
      </c>
      <c r="K143" s="1" t="s">
        <v>310</v>
      </c>
      <c r="L143" s="1" t="s">
        <v>311</v>
      </c>
      <c r="M143" s="19">
        <v>29989.19</v>
      </c>
      <c r="N143" s="2" t="s">
        <v>241</v>
      </c>
      <c r="O143" s="2"/>
      <c r="P143" s="1" t="s">
        <v>245</v>
      </c>
      <c r="Q143">
        <f>VLOOKUP(C143,PRODUCTO!$C$2:$M$80,11,0)</f>
        <v>73</v>
      </c>
    </row>
    <row r="144" spans="1:17" x14ac:dyDescent="0.25">
      <c r="A144" s="3">
        <v>869932</v>
      </c>
      <c r="B144" s="3" t="s">
        <v>61</v>
      </c>
      <c r="C144" s="3" t="s">
        <v>62</v>
      </c>
      <c r="D144" s="17" t="s">
        <v>233</v>
      </c>
      <c r="E144" s="1">
        <v>3</v>
      </c>
      <c r="F144" s="1"/>
      <c r="G144" s="1"/>
      <c r="H144" s="1">
        <v>220</v>
      </c>
      <c r="I144" s="1">
        <v>2</v>
      </c>
      <c r="J144" s="2" t="s">
        <v>324</v>
      </c>
      <c r="K144" s="1" t="s">
        <v>325</v>
      </c>
      <c r="L144" s="1" t="s">
        <v>326</v>
      </c>
      <c r="M144" s="19">
        <v>23617.93</v>
      </c>
      <c r="N144" s="2" t="s">
        <v>241</v>
      </c>
      <c r="O144" s="2"/>
      <c r="P144" s="1" t="s">
        <v>245</v>
      </c>
      <c r="Q144">
        <f>VLOOKUP(C144,PRODUCTO!$C$2:$M$80,11,0)</f>
        <v>74</v>
      </c>
    </row>
    <row r="145" spans="1:17" x14ac:dyDescent="0.25">
      <c r="A145" s="3">
        <v>870537</v>
      </c>
      <c r="B145" s="4" t="s">
        <v>149</v>
      </c>
      <c r="C145" s="3" t="s">
        <v>150</v>
      </c>
      <c r="D145" s="17" t="s">
        <v>233</v>
      </c>
      <c r="E145" s="3">
        <v>3</v>
      </c>
      <c r="F145" s="4"/>
      <c r="G145" s="4"/>
      <c r="H145" s="3">
        <v>127</v>
      </c>
      <c r="I145" s="3">
        <v>1</v>
      </c>
      <c r="J145" s="4" t="s">
        <v>506</v>
      </c>
      <c r="K145" s="3" t="s">
        <v>507</v>
      </c>
      <c r="L145" s="3" t="s">
        <v>508</v>
      </c>
      <c r="M145" s="19">
        <v>22222.06</v>
      </c>
      <c r="N145" s="4" t="s">
        <v>241</v>
      </c>
      <c r="O145" s="4"/>
      <c r="P145" s="3" t="s">
        <v>245</v>
      </c>
      <c r="Q145">
        <f>VLOOKUP(C145,PRODUCTO!$C$2:$M$80,11,0)</f>
        <v>75</v>
      </c>
    </row>
    <row r="146" spans="1:17" x14ac:dyDescent="0.25">
      <c r="A146" s="3">
        <v>869990</v>
      </c>
      <c r="B146" s="3" t="s">
        <v>113</v>
      </c>
      <c r="C146" s="3" t="s">
        <v>60</v>
      </c>
      <c r="D146" s="17" t="s">
        <v>233</v>
      </c>
      <c r="E146" s="3">
        <v>3</v>
      </c>
      <c r="F146" s="3"/>
      <c r="G146" s="3"/>
      <c r="H146" s="3">
        <v>127</v>
      </c>
      <c r="I146" s="3">
        <v>1</v>
      </c>
      <c r="J146" s="4" t="s">
        <v>435</v>
      </c>
      <c r="K146" s="3" t="s">
        <v>436</v>
      </c>
      <c r="L146" s="3" t="s">
        <v>437</v>
      </c>
      <c r="M146" s="19">
        <v>25989.599999999999</v>
      </c>
      <c r="N146" s="4" t="s">
        <v>241</v>
      </c>
      <c r="O146" s="4"/>
      <c r="P146" s="3" t="s">
        <v>245</v>
      </c>
      <c r="Q146">
        <f>VLOOKUP(C146,PRODUCTO!$C$2:$M$80,11,0)</f>
        <v>76</v>
      </c>
    </row>
    <row r="147" spans="1:17" x14ac:dyDescent="0.25">
      <c r="A147" s="3">
        <v>869931</v>
      </c>
      <c r="B147" s="3" t="s">
        <v>59</v>
      </c>
      <c r="C147" s="3" t="s">
        <v>60</v>
      </c>
      <c r="D147" s="17" t="s">
        <v>233</v>
      </c>
      <c r="E147" s="1">
        <v>3</v>
      </c>
      <c r="F147" s="1"/>
      <c r="G147" s="1"/>
      <c r="H147" s="1">
        <v>220</v>
      </c>
      <c r="I147" s="1">
        <v>2</v>
      </c>
      <c r="J147" s="2" t="s">
        <v>321</v>
      </c>
      <c r="K147" s="1" t="s">
        <v>322</v>
      </c>
      <c r="L147" s="1" t="s">
        <v>323</v>
      </c>
      <c r="M147" s="19">
        <v>25989.599999999999</v>
      </c>
      <c r="N147" s="2" t="s">
        <v>241</v>
      </c>
      <c r="O147" s="2"/>
      <c r="P147" s="1" t="s">
        <v>245</v>
      </c>
      <c r="Q147">
        <f>VLOOKUP(C147,PRODUCTO!$C$2:$M$80,11,0)</f>
        <v>76</v>
      </c>
    </row>
    <row r="148" spans="1:17" x14ac:dyDescent="0.25">
      <c r="A148" s="3">
        <v>870519</v>
      </c>
      <c r="B148" s="3" t="s">
        <v>131</v>
      </c>
      <c r="C148" s="3" t="s">
        <v>132</v>
      </c>
      <c r="D148" s="17" t="s">
        <v>233</v>
      </c>
      <c r="E148" s="3">
        <v>3</v>
      </c>
      <c r="F148" s="3"/>
      <c r="G148" s="3"/>
      <c r="H148" s="3">
        <v>127</v>
      </c>
      <c r="I148" s="3">
        <v>1</v>
      </c>
      <c r="J148" s="4" t="s">
        <v>471</v>
      </c>
      <c r="K148" s="3" t="s">
        <v>472</v>
      </c>
      <c r="L148" s="3" t="s">
        <v>473</v>
      </c>
      <c r="M148" s="19">
        <v>31986.01</v>
      </c>
      <c r="N148" s="4" t="s">
        <v>241</v>
      </c>
      <c r="O148" s="4"/>
      <c r="P148" s="3" t="s">
        <v>245</v>
      </c>
      <c r="Q148">
        <f>VLOOKUP(C148,PRODUCTO!$C$2:$M$80,11,0)</f>
        <v>77</v>
      </c>
    </row>
    <row r="149" spans="1:17" x14ac:dyDescent="0.25">
      <c r="A149" s="1">
        <v>869899</v>
      </c>
      <c r="B149" s="1" t="s">
        <v>22</v>
      </c>
      <c r="C149" s="1" t="s">
        <v>23</v>
      </c>
      <c r="D149" s="17" t="s">
        <v>233</v>
      </c>
      <c r="E149" s="1">
        <v>3</v>
      </c>
      <c r="F149" s="1"/>
      <c r="G149" s="1"/>
      <c r="H149" s="1">
        <v>127</v>
      </c>
      <c r="I149" s="1">
        <v>1</v>
      </c>
      <c r="J149" s="2" t="s">
        <v>246</v>
      </c>
      <c r="K149" s="1" t="s">
        <v>247</v>
      </c>
      <c r="L149" s="1" t="s">
        <v>248</v>
      </c>
      <c r="M149" s="19">
        <v>18988.830000000002</v>
      </c>
      <c r="N149" s="2" t="s">
        <v>241</v>
      </c>
      <c r="O149" s="2"/>
      <c r="P149" s="1" t="s">
        <v>245</v>
      </c>
      <c r="Q149">
        <f>VLOOKUP(C149,PRODUCTO!$C$2:$M$80,11,0)</f>
        <v>78</v>
      </c>
    </row>
    <row r="150" spans="1:17" x14ac:dyDescent="0.25">
      <c r="A150" s="3">
        <v>870650</v>
      </c>
      <c r="B150" s="3" t="s">
        <v>187</v>
      </c>
      <c r="C150" s="3" t="s">
        <v>187</v>
      </c>
      <c r="D150" s="17" t="s">
        <v>233</v>
      </c>
      <c r="E150" s="3">
        <v>3</v>
      </c>
      <c r="F150" s="3"/>
      <c r="G150" s="3"/>
      <c r="H150" s="3"/>
      <c r="I150" s="3">
        <v>0</v>
      </c>
      <c r="J150" s="4" t="s">
        <v>593</v>
      </c>
      <c r="K150" s="3" t="s">
        <v>594</v>
      </c>
      <c r="L150" s="3" t="s">
        <v>595</v>
      </c>
      <c r="M150" s="19">
        <v>23082.43</v>
      </c>
      <c r="N150" s="4" t="s">
        <v>241</v>
      </c>
      <c r="O150" s="4"/>
      <c r="P150" s="4"/>
      <c r="Q150">
        <f>VLOOKUP(C150,PRODUCTO!$C$2:$M$80,11,0)</f>
        <v>79</v>
      </c>
    </row>
    <row r="154" spans="1:17" x14ac:dyDescent="0.25">
      <c r="B154" s="10" t="s">
        <v>615</v>
      </c>
    </row>
    <row r="155" spans="1:17" x14ac:dyDescent="0.25">
      <c r="B155" s="11" t="s">
        <v>616</v>
      </c>
    </row>
    <row r="156" spans="1:17" x14ac:dyDescent="0.25">
      <c r="B156" s="7" t="s">
        <v>617</v>
      </c>
    </row>
    <row r="157" spans="1:17" x14ac:dyDescent="0.25">
      <c r="B157" s="14" t="s">
        <v>618</v>
      </c>
    </row>
    <row r="158" spans="1:17" x14ac:dyDescent="0.25">
      <c r="B158" s="15" t="s">
        <v>619</v>
      </c>
    </row>
  </sheetData>
  <autoFilter ref="A1:Q150" xr:uid="{A0FB7695-7884-46B2-B298-AB19CF0BC2DE}"/>
  <sortState xmlns:xlrd2="http://schemas.microsoft.com/office/spreadsheetml/2017/richdata2" ref="A2:Q150">
    <sortCondition ref="B2:B150"/>
  </sortState>
  <conditionalFormatting sqref="C1:C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6575E-4036-432C-B348-B2286FCCE322}">
  <dimension ref="A1:M150"/>
  <sheetViews>
    <sheetView topLeftCell="E59" workbookViewId="0">
      <selection activeCell="D82" sqref="D82"/>
    </sheetView>
  </sheetViews>
  <sheetFormatPr baseColWidth="10" defaultRowHeight="15" x14ac:dyDescent="0.25"/>
  <cols>
    <col min="1" max="1" width="11.42578125" style="17"/>
    <col min="2" max="2" width="12.7109375" style="17" bestFit="1" customWidth="1"/>
    <col min="3" max="3" width="62.7109375" bestFit="1" customWidth="1"/>
    <col min="4" max="4" width="62.7109375" customWidth="1"/>
    <col min="5" max="5" width="13.140625" style="18" bestFit="1" customWidth="1"/>
    <col min="6" max="6" width="11.85546875" bestFit="1" customWidth="1"/>
    <col min="7" max="7" width="32.85546875" bestFit="1" customWidth="1"/>
    <col min="8" max="8" width="38.7109375" bestFit="1" customWidth="1"/>
  </cols>
  <sheetData>
    <row r="1" spans="1:13" x14ac:dyDescent="0.25">
      <c r="A1" s="17" t="s">
        <v>0</v>
      </c>
      <c r="B1" s="17" t="s">
        <v>679</v>
      </c>
      <c r="C1" t="s">
        <v>677</v>
      </c>
      <c r="E1" s="18" t="s">
        <v>678</v>
      </c>
      <c r="F1" s="18" t="s">
        <v>9</v>
      </c>
      <c r="G1" s="18" t="s">
        <v>10</v>
      </c>
      <c r="H1" s="18" t="s">
        <v>11</v>
      </c>
    </row>
    <row r="2" spans="1:13" x14ac:dyDescent="0.25">
      <c r="A2" s="3">
        <v>870532</v>
      </c>
      <c r="B2" s="3">
        <v>1</v>
      </c>
      <c r="C2" t="str">
        <f>VLOOKUP(A2,BASE!$A$2:$C$150,3,0)</f>
        <v>ACQUA STAR ULTRA BLK/CHROME</v>
      </c>
      <c r="E2" s="18">
        <f>VLOOKUP(A2,BASE!$A$2:$M$150,13,0)</f>
        <v>422989.07</v>
      </c>
      <c r="F2" t="str">
        <f>VLOOKUP(A2,BASE!A2:$J$150,10,0)</f>
        <v>870532.jpg</v>
      </c>
      <c r="G2" t="str">
        <f>VLOOKUP(A2,BASE!A2:K121,11,0)</f>
        <v>assets/images/products/870532.jpg</v>
      </c>
      <c r="H2" t="str">
        <f>VLOOKUP(A2,BASE!A2:L121,12,0)</f>
        <v>assets/images/products/zoom/870532.jpg</v>
      </c>
      <c r="I2">
        <f>VLOOKUP(A2,BASE!A2:E121,5,0)</f>
        <v>1</v>
      </c>
      <c r="J2" t="str">
        <f>VLOOKUP(A2,BASE!A2:N123,14,0)</f>
        <v>NO</v>
      </c>
      <c r="K2" t="str">
        <f>VLOOKUP(A2,BASE!$A$2:$P$150,16,0)</f>
        <v>true</v>
      </c>
      <c r="L2">
        <f>VLOOKUP(A2,BASE!$A$2:$O$150,15,0)</f>
        <v>0</v>
      </c>
      <c r="M2" s="3">
        <v>1</v>
      </c>
    </row>
    <row r="3" spans="1:13" x14ac:dyDescent="0.25">
      <c r="A3" s="3">
        <v>869995</v>
      </c>
      <c r="B3" s="3">
        <v>2</v>
      </c>
      <c r="C3" t="str">
        <f>VLOOKUP(A3,BASE!$A$2:$C$150,3,0)</f>
        <v>BRAZO PARA DUCHA</v>
      </c>
      <c r="E3" s="18">
        <f>VLOOKUP(A3,BASE!$A$2:$M$150,13,0)</f>
        <v>20989.22</v>
      </c>
      <c r="F3" t="str">
        <f>VLOOKUP(A3,BASE!A3:$J$150,10,0)</f>
        <v>869995.jpg</v>
      </c>
      <c r="G3" t="str">
        <f>VLOOKUP(A3,BASE!A3:K122,11,0)</f>
        <v>assets/images/products/869995.jpg</v>
      </c>
      <c r="H3" t="str">
        <f>VLOOKUP(A3,BASE!A3:L122,12,0)</f>
        <v>assets/images/products/zoom/869995.jpg</v>
      </c>
      <c r="I3">
        <f>VLOOKUP(A3,BASE!A3:E122,5,0)</f>
        <v>3</v>
      </c>
      <c r="J3" t="str">
        <f>VLOOKUP(A3,BASE!A3:N124,14,0)</f>
        <v>NO</v>
      </c>
      <c r="K3">
        <f>VLOOKUP(A3,BASE!$A$2:$P$150,16,0)</f>
        <v>0</v>
      </c>
      <c r="L3" t="str">
        <f>VLOOKUP(A3,BASE!$A$2:$O$150,15,0)</f>
        <v>true</v>
      </c>
      <c r="M3" s="3">
        <v>2</v>
      </c>
    </row>
    <row r="4" spans="1:13" x14ac:dyDescent="0.25">
      <c r="A4" s="3">
        <v>869996</v>
      </c>
      <c r="B4" s="3">
        <v>3</v>
      </c>
      <c r="C4" t="str">
        <f>VLOOKUP(A4,BASE!$A$2:$C$150,3,0)</f>
        <v>BRAZO PARA DUCHA CROMADA</v>
      </c>
      <c r="E4" s="18">
        <f>VLOOKUP(A4,BASE!$A$2:$M$150,13,0)</f>
        <v>64989.47</v>
      </c>
      <c r="F4" t="str">
        <f>VLOOKUP(A4,BASE!A4:$J$150,10,0)</f>
        <v>869996.jpg</v>
      </c>
      <c r="G4" t="str">
        <f>VLOOKUP(A4,BASE!A4:K123,11,0)</f>
        <v>assets/images/products/869996.jpg</v>
      </c>
      <c r="H4" t="str">
        <f>VLOOKUP(A4,BASE!A4:L123,12,0)</f>
        <v>assets/images/products/zoom/869996.jpg</v>
      </c>
      <c r="I4">
        <f>VLOOKUP(A4,BASE!A4:E123,5,0)</f>
        <v>3</v>
      </c>
      <c r="J4" t="str">
        <f>VLOOKUP(A4,BASE!A4:N125,14,0)</f>
        <v>NO</v>
      </c>
      <c r="K4">
        <f>VLOOKUP(A4,BASE!$A$2:$P$150,16,0)</f>
        <v>0</v>
      </c>
      <c r="L4">
        <f>VLOOKUP(A4,BASE!$A$2:$O$150,15,0)</f>
        <v>0</v>
      </c>
      <c r="M4" s="3">
        <v>3</v>
      </c>
    </row>
    <row r="5" spans="1:13" x14ac:dyDescent="0.25">
      <c r="A5" s="3">
        <v>869933</v>
      </c>
      <c r="B5" s="3">
        <v>4</v>
      </c>
      <c r="C5" t="str">
        <f>VLOOKUP(A5,BASE!$A$2:$C$150,3,0)</f>
        <v>CAMARA DE CALENTAMIENTO ADVANCE</v>
      </c>
      <c r="E5" s="18">
        <f>VLOOKUP(A5,BASE!$A$2:$M$150,13,0)</f>
        <v>22216.11</v>
      </c>
      <c r="F5" t="str">
        <f>VLOOKUP(A5,BASE!A5:$J$150,10,0)</f>
        <v>869933.jpg</v>
      </c>
      <c r="G5" t="str">
        <f>VLOOKUP(A5,BASE!A5:K124,11,0)</f>
        <v>assets/images/products/869933.jpg</v>
      </c>
      <c r="H5" t="str">
        <f>VLOOKUP(A5,BASE!A5:L124,12,0)</f>
        <v>assets/images/products/zoom/869933.jpg</v>
      </c>
      <c r="I5">
        <f>VLOOKUP(A5,BASE!A5:E124,5,0)</f>
        <v>3</v>
      </c>
      <c r="J5" t="str">
        <f>VLOOKUP(A5,BASE!A5:N126,14,0)</f>
        <v>NO</v>
      </c>
      <c r="K5">
        <f>VLOOKUP(A5,BASE!$A$2:$P$150,16,0)</f>
        <v>0</v>
      </c>
      <c r="L5">
        <f>VLOOKUP(A5,BASE!$A$2:$O$150,15,0)</f>
        <v>0</v>
      </c>
      <c r="M5" s="3">
        <v>4</v>
      </c>
    </row>
    <row r="6" spans="1:13" x14ac:dyDescent="0.25">
      <c r="A6" s="3">
        <v>869845</v>
      </c>
      <c r="B6" s="3">
        <v>5</v>
      </c>
      <c r="C6" t="str">
        <f>VLOOKUP(A6,BASE!$A$2:$C$150,3,0)</f>
        <v>CARTUCHO DE REPUESTO ACQUA DUE</v>
      </c>
      <c r="E6" s="18">
        <f>VLOOKUP(A6,BASE!$A$2:$M$150,13,0)</f>
        <v>59990.28</v>
      </c>
      <c r="F6" t="str">
        <f>VLOOKUP(A6,BASE!A6:$J$150,10,0)</f>
        <v>869845.jpg</v>
      </c>
      <c r="G6" t="str">
        <f>VLOOKUP(A6,BASE!A6:K125,11,0)</f>
        <v>assets/images/products/869845.jpg</v>
      </c>
      <c r="H6" t="str">
        <f>VLOOKUP(A6,BASE!A6:L125,12,0)</f>
        <v>assets/images/products/zoom/869845.jpg</v>
      </c>
      <c r="I6">
        <f>VLOOKUP(A6,BASE!A6:E125,5,0)</f>
        <v>2</v>
      </c>
      <c r="J6" t="str">
        <f>VLOOKUP(A6,BASE!A6:N127,14,0)</f>
        <v>NO</v>
      </c>
      <c r="K6">
        <f>VLOOKUP(A6,BASE!$A$2:$P$150,16,0)</f>
        <v>0</v>
      </c>
      <c r="L6">
        <f>VLOOKUP(A6,BASE!$A$2:$O$150,15,0)</f>
        <v>0</v>
      </c>
      <c r="M6" s="3">
        <v>5</v>
      </c>
    </row>
    <row r="7" spans="1:13" x14ac:dyDescent="0.25">
      <c r="A7" s="4">
        <v>870507</v>
      </c>
      <c r="B7" s="3">
        <v>6</v>
      </c>
      <c r="C7" t="str">
        <f>VLOOKUP(A7,BASE!$A$2:$C$150,3,0)</f>
        <v>CARTUCHO DE REPUESTO FILTRO GIOVIALE</v>
      </c>
      <c r="E7" s="18">
        <f>VLOOKUP(A7,BASE!$A$2:$M$150,13,0)</f>
        <v>129990.01</v>
      </c>
      <c r="F7" t="str">
        <f>VLOOKUP(A7,BASE!A7:$J$150,10,0)</f>
        <v>870507.jpg</v>
      </c>
      <c r="G7" t="str">
        <f>VLOOKUP(A7,BASE!A7:K126,11,0)</f>
        <v>assets/images/products/870507.jpg</v>
      </c>
      <c r="H7" t="str">
        <f>VLOOKUP(A7,BASE!A7:L126,12,0)</f>
        <v>assets/images/products/zoom/870507.jpg</v>
      </c>
      <c r="I7">
        <f>VLOOKUP(A7,BASE!A7:E126,5,0)</f>
        <v>2</v>
      </c>
      <c r="J7" t="str">
        <f>VLOOKUP(A7,BASE!A7:N128,14,0)</f>
        <v>NO</v>
      </c>
      <c r="K7">
        <f>VLOOKUP(A7,BASE!$A$2:$P$150,16,0)</f>
        <v>0</v>
      </c>
      <c r="L7" t="str">
        <f>VLOOKUP(A7,BASE!$A$2:$O$150,15,0)</f>
        <v>true</v>
      </c>
      <c r="M7" s="3">
        <v>6</v>
      </c>
    </row>
    <row r="8" spans="1:13" x14ac:dyDescent="0.25">
      <c r="A8" s="4">
        <v>870502</v>
      </c>
      <c r="B8" s="3">
        <v>7</v>
      </c>
      <c r="C8" t="str">
        <f>VLOOKUP(A8,BASE!$A$2:$C$150,3,0)</f>
        <v>CARTUCHO DE REPUESTO VERSATILLE</v>
      </c>
      <c r="E8" s="18">
        <f>VLOOKUP(A8,BASE!$A$2:$M$150,13,0)</f>
        <v>39989.949999999997</v>
      </c>
      <c r="F8" t="str">
        <f>VLOOKUP(A8,BASE!A8:$J$150,10,0)</f>
        <v>870502.jpg</v>
      </c>
      <c r="G8" t="str">
        <f>VLOOKUP(A8,BASE!A8:K127,11,0)</f>
        <v>assets/images/products/870502.jpg</v>
      </c>
      <c r="H8" t="str">
        <f>VLOOKUP(A8,BASE!A8:L127,12,0)</f>
        <v>assets/images/products/zoom/870502.jpg</v>
      </c>
      <c r="I8">
        <f>VLOOKUP(A8,BASE!A8:E127,5,0)</f>
        <v>2</v>
      </c>
      <c r="J8" t="str">
        <f>VLOOKUP(A8,BASE!A8:N129,14,0)</f>
        <v>NO</v>
      </c>
      <c r="K8">
        <f>VLOOKUP(A8,BASE!$A$2:$P$150,16,0)</f>
        <v>0</v>
      </c>
      <c r="L8" t="str">
        <f>VLOOKUP(A8,BASE!$A$2:$O$150,15,0)</f>
        <v>true</v>
      </c>
      <c r="M8" s="3">
        <v>7</v>
      </c>
    </row>
    <row r="9" spans="1:13" x14ac:dyDescent="0.25">
      <c r="A9" s="3">
        <v>870508</v>
      </c>
      <c r="B9" s="3">
        <v>8</v>
      </c>
      <c r="C9" t="str">
        <f>VLOOKUP(A9,BASE!$A$2:$C$150,3,0)</f>
        <v>CARTUCHO DE REPUESTO NATURALIS</v>
      </c>
      <c r="E9" s="18">
        <f>VLOOKUP(A9,BASE!$A$2:$M$150,13,0)</f>
        <v>59340.54</v>
      </c>
      <c r="F9" t="str">
        <f>VLOOKUP(A9,BASE!A9:$J$150,10,0)</f>
        <v>870508.jpg</v>
      </c>
      <c r="G9" t="str">
        <f>VLOOKUP(A9,BASE!A9:K128,11,0)</f>
        <v>assets/images/products/870508.jpg</v>
      </c>
      <c r="H9" t="str">
        <f>VLOOKUP(A9,BASE!A9:L128,12,0)</f>
        <v>assets/images/products/zoom/870508.jpg</v>
      </c>
      <c r="I9">
        <f>VLOOKUP(A9,BASE!A9:E128,5,0)</f>
        <v>2</v>
      </c>
      <c r="J9" t="str">
        <f>VLOOKUP(A9,BASE!A9:N130,14,0)</f>
        <v>NO</v>
      </c>
      <c r="K9">
        <f>VLOOKUP(A9,BASE!$A$2:$P$150,16,0)</f>
        <v>0</v>
      </c>
      <c r="L9">
        <f>VLOOKUP(A9,BASE!$A$2:$O$150,15,0)</f>
        <v>0</v>
      </c>
      <c r="M9" s="3">
        <v>8</v>
      </c>
    </row>
    <row r="10" spans="1:13" x14ac:dyDescent="0.25">
      <c r="A10" s="4">
        <v>870506</v>
      </c>
      <c r="B10" s="3">
        <v>9</v>
      </c>
      <c r="C10" t="str">
        <f>VLOOKUP(A10,BASE!$A$2:$C$150,3,0)</f>
        <v>CARTUCHO DE REPUESTO FILTRO ACQUA BELLA - VITALE</v>
      </c>
      <c r="E10" s="18">
        <f>VLOOKUP(A10,BASE!$A$2:$M$150,13,0)</f>
        <v>29990.02</v>
      </c>
      <c r="F10" t="str">
        <f>VLOOKUP(A10,BASE!A10:$J$150,10,0)</f>
        <v>870506.jpg</v>
      </c>
      <c r="G10" t="str">
        <f>VLOOKUP(A10,BASE!A10:K129,11,0)</f>
        <v>assets/images/products/870506.jpg</v>
      </c>
      <c r="H10" t="str">
        <f>VLOOKUP(A10,BASE!A10:L129,12,0)</f>
        <v>assets/images/products/zoom/870506.jpg</v>
      </c>
      <c r="I10">
        <f>VLOOKUP(A10,BASE!A10:E129,5,0)</f>
        <v>2</v>
      </c>
      <c r="J10" t="str">
        <f>VLOOKUP(A10,BASE!A10:N131,14,0)</f>
        <v>NO</v>
      </c>
      <c r="K10">
        <f>VLOOKUP(A10,BASE!$A$2:$P$150,16,0)</f>
        <v>0</v>
      </c>
      <c r="L10" t="str">
        <f>VLOOKUP(A10,BASE!$A$2:$O$150,15,0)</f>
        <v>true</v>
      </c>
      <c r="M10" s="3">
        <v>9</v>
      </c>
    </row>
    <row r="11" spans="1:13" x14ac:dyDescent="0.25">
      <c r="A11" s="3">
        <v>869970</v>
      </c>
      <c r="B11" s="3">
        <v>10</v>
      </c>
      <c r="C11" t="str">
        <f>VLOOKUP(A11,BASE!$A$2:$C$150,3,0)</f>
        <v>COMBO DUCHA MAXI</v>
      </c>
      <c r="E11" s="18">
        <f>VLOOKUP(A11,BASE!$A$2:$M$150,13,0)</f>
        <v>85989.4</v>
      </c>
      <c r="F11" t="str">
        <f>VLOOKUP(A11,BASE!A11:$J$150,10,0)</f>
        <v>869970.jpg</v>
      </c>
      <c r="G11" t="str">
        <f>VLOOKUP(A11,BASE!A11:K130,11,0)</f>
        <v>assets/images/products/869970.jpg</v>
      </c>
      <c r="H11" t="str">
        <f>VLOOKUP(A11,BASE!A11:L130,12,0)</f>
        <v>assets/images/products/zoom/869970.jpg</v>
      </c>
      <c r="I11">
        <f>VLOOKUP(A11,BASE!A11:E130,5,0)</f>
        <v>1</v>
      </c>
      <c r="J11" t="str">
        <f>VLOOKUP(A11,BASE!A11:N132,14,0)</f>
        <v>NO</v>
      </c>
      <c r="K11" t="str">
        <f>VLOOKUP(A11,BASE!$A$2:$P$150,16,0)</f>
        <v>true</v>
      </c>
      <c r="L11" t="str">
        <f>VLOOKUP(A11,BASE!$A$2:$O$150,15,0)</f>
        <v>true</v>
      </c>
      <c r="M11" s="3">
        <v>10</v>
      </c>
    </row>
    <row r="12" spans="1:13" x14ac:dyDescent="0.25">
      <c r="A12" s="3">
        <v>869842</v>
      </c>
      <c r="B12" s="3">
        <v>11</v>
      </c>
      <c r="C12" t="str">
        <f>VLOOKUP(A12,BASE!$A$2:$C$150,3,0)</f>
        <v xml:space="preserve">COMBO LORENBELLO+BRAZO </v>
      </c>
      <c r="E12" s="18">
        <f>VLOOKUP(A12,BASE!$A$2:$M$150,13,0)</f>
        <v>53242.98</v>
      </c>
      <c r="F12" t="str">
        <f>VLOOKUP(A12,BASE!A12:$J$150,10,0)</f>
        <v>869842.jpg</v>
      </c>
      <c r="G12" t="str">
        <f>VLOOKUP(A12,BASE!A12:K131,11,0)</f>
        <v>assets/images/products/869842.jpg</v>
      </c>
      <c r="H12" t="str">
        <f>VLOOKUP(A12,BASE!A12:L131,12,0)</f>
        <v>assets/images/products/zoom/869842.jpg</v>
      </c>
      <c r="I12">
        <f>VLOOKUP(A12,BASE!A12:E131,5,0)</f>
        <v>1</v>
      </c>
      <c r="J12" t="str">
        <f>VLOOKUP(A12,BASE!A12:N133,14,0)</f>
        <v>NO</v>
      </c>
      <c r="K12" t="str">
        <f>VLOOKUP(A12,BASE!$A$2:$P$150,16,0)</f>
        <v>true</v>
      </c>
      <c r="L12">
        <f>VLOOKUP(A12,BASE!$A$2:$O$150,15,0)</f>
        <v>0</v>
      </c>
      <c r="M12" s="3">
        <v>11</v>
      </c>
    </row>
    <row r="13" spans="1:13" x14ac:dyDescent="0.25">
      <c r="A13" s="3">
        <v>869912</v>
      </c>
      <c r="B13" s="3">
        <v>12</v>
      </c>
      <c r="C13" t="str">
        <f>VLOOKUP(A13,BASE!$A$2:$C$150,3,0)</f>
        <v>COMBO MAXI DUCHA</v>
      </c>
      <c r="E13" s="18">
        <f>VLOOKUP(A13,BASE!$A$2:$M$150,13,0)</f>
        <v>91989.38</v>
      </c>
      <c r="F13" t="str">
        <f>VLOOKUP(A13,BASE!A13:$J$150,10,0)</f>
        <v>869912.jpg</v>
      </c>
      <c r="G13" t="str">
        <f>VLOOKUP(A13,BASE!A13:K132,11,0)</f>
        <v>assets/images/products/869912.jpg</v>
      </c>
      <c r="H13" t="str">
        <f>VLOOKUP(A13,BASE!A13:L132,12,0)</f>
        <v>assets/images/products/zoom/869912.jpg</v>
      </c>
      <c r="I13">
        <f>VLOOKUP(A13,BASE!A13:E132,5,0)</f>
        <v>1</v>
      </c>
      <c r="J13" t="str">
        <f>VLOOKUP(A13,BASE!A13:N134,14,0)</f>
        <v>NO</v>
      </c>
      <c r="K13" t="str">
        <f>VLOOKUP(A13,BASE!$A$2:$P$150,16,0)</f>
        <v>true</v>
      </c>
      <c r="L13" t="str">
        <f>VLOOKUP(A13,BASE!$A$2:$O$150,15,0)</f>
        <v>true</v>
      </c>
      <c r="M13" s="3">
        <v>12</v>
      </c>
    </row>
    <row r="14" spans="1:13" x14ac:dyDescent="0.25">
      <c r="A14" s="3">
        <v>869916</v>
      </c>
      <c r="B14" s="3">
        <v>13</v>
      </c>
      <c r="C14" t="str">
        <f>VLOOKUP(A14,BASE!$A$2:$C$150,3,0)</f>
        <v>COMBO MAXI DUCHA 4T</v>
      </c>
      <c r="E14" s="18">
        <f>VLOOKUP(A14,BASE!$A$2:$M$150,13,0)</f>
        <v>91989.38</v>
      </c>
      <c r="F14" t="str">
        <f>VLOOKUP(A14,BASE!A14:$J$150,10,0)</f>
        <v>869916.jpg</v>
      </c>
      <c r="G14" t="str">
        <f>VLOOKUP(A14,BASE!A14:K133,11,0)</f>
        <v>assets/images/products/869916.jpg</v>
      </c>
      <c r="H14" t="str">
        <f>VLOOKUP(A14,BASE!A14:L133,12,0)</f>
        <v>assets/images/products/zoom/869916.jpg</v>
      </c>
      <c r="I14">
        <f>VLOOKUP(A14,BASE!A14:E133,5,0)</f>
        <v>1</v>
      </c>
      <c r="J14" t="str">
        <f>VLOOKUP(A14,BASE!A14:N135,14,0)</f>
        <v>NO</v>
      </c>
      <c r="K14" t="str">
        <f>VLOOKUP(A14,BASE!$A$2:$P$150,16,0)</f>
        <v>true</v>
      </c>
      <c r="L14" t="str">
        <f>VLOOKUP(A14,BASE!$A$2:$O$150,15,0)</f>
        <v>true</v>
      </c>
      <c r="M14" s="3">
        <v>13</v>
      </c>
    </row>
    <row r="15" spans="1:13" x14ac:dyDescent="0.25">
      <c r="A15" s="3">
        <v>869837</v>
      </c>
      <c r="B15" s="3">
        <v>14</v>
      </c>
      <c r="C15" t="str">
        <f>VLOOKUP(A15,BASE!$A$2:$C$150,3,0)</f>
        <v>CUERPO ADVANCE</v>
      </c>
      <c r="E15" s="18">
        <f>VLOOKUP(A15,BASE!$A$2:$M$150,13,0)</f>
        <v>89202.4</v>
      </c>
      <c r="F15" t="str">
        <f>VLOOKUP(A15,BASE!A15:$J$150,10,0)</f>
        <v>869837.jpg</v>
      </c>
      <c r="G15" t="str">
        <f>VLOOKUP(A15,BASE!A15:K134,11,0)</f>
        <v>assets/images/products/869837.jpg</v>
      </c>
      <c r="H15" t="str">
        <f>VLOOKUP(A15,BASE!A15:L134,12,0)</f>
        <v>assets/images/products/zoom/869837.jpg</v>
      </c>
      <c r="I15">
        <f>VLOOKUP(A15,BASE!A15:E134,5,0)</f>
        <v>3</v>
      </c>
      <c r="J15" t="str">
        <f>VLOOKUP(A15,BASE!A15:N136,14,0)</f>
        <v>SI</v>
      </c>
      <c r="K15">
        <f>VLOOKUP(A15,BASE!$A$2:$P$150,16,0)</f>
        <v>0</v>
      </c>
      <c r="L15">
        <f>VLOOKUP(A15,BASE!$A$2:$O$150,15,0)</f>
        <v>0</v>
      </c>
      <c r="M15" s="3">
        <v>14</v>
      </c>
    </row>
    <row r="16" spans="1:13" x14ac:dyDescent="0.25">
      <c r="A16" s="3">
        <v>869840</v>
      </c>
      <c r="B16" s="3">
        <v>15</v>
      </c>
      <c r="C16" t="str">
        <f>VLOOKUP(A16,BASE!$A$2:$C$150,3,0)</f>
        <v>CUERPO P/DUCHA TOP JET</v>
      </c>
      <c r="E16" s="18">
        <f>VLOOKUP(A16,BASE!$A$2:$M$150,13,0)</f>
        <v>47442.92</v>
      </c>
      <c r="F16" t="str">
        <f>VLOOKUP(A16,BASE!A16:$J$150,10,0)</f>
        <v>869840.jpg</v>
      </c>
      <c r="G16" t="str">
        <f>VLOOKUP(A16,BASE!A16:K135,11,0)</f>
        <v>assets/images/products/869840.jpg</v>
      </c>
      <c r="H16" t="str">
        <f>VLOOKUP(A16,BASE!A16:L135,12,0)</f>
        <v>assets/images/products/zoom/869840.jpg</v>
      </c>
      <c r="I16">
        <f>VLOOKUP(A16,BASE!A16:E135,5,0)</f>
        <v>3</v>
      </c>
      <c r="J16" t="str">
        <f>VLOOKUP(A16,BASE!A16:N137,14,0)</f>
        <v>NO</v>
      </c>
      <c r="K16">
        <f>VLOOKUP(A16,BASE!$A$2:$P$150,16,0)</f>
        <v>0</v>
      </c>
      <c r="L16">
        <f>VLOOKUP(A16,BASE!$A$2:$O$150,15,0)</f>
        <v>0</v>
      </c>
      <c r="M16" s="3">
        <v>15</v>
      </c>
    </row>
    <row r="17" spans="1:13" x14ac:dyDescent="0.25">
      <c r="A17" s="3">
        <v>870638</v>
      </c>
      <c r="B17" s="3">
        <v>16</v>
      </c>
      <c r="C17" t="str">
        <f>VLOOKUP(A17,BASE!$A$2:$C$150,3,0)</f>
        <v>DUCHA ACQUA DUO ULTRA</v>
      </c>
      <c r="E17" s="18">
        <f>VLOOKUP(A17,BASE!$A$2:$M$150,13,0)</f>
        <v>417481.75</v>
      </c>
      <c r="F17" t="str">
        <f>VLOOKUP(A17,BASE!A17:$J$150,10,0)</f>
        <v>870638.jpg</v>
      </c>
      <c r="G17" t="str">
        <f>VLOOKUP(A17,BASE!A17:K136,11,0)</f>
        <v>assets/images/products/870638.jpg</v>
      </c>
      <c r="H17" t="str">
        <f>VLOOKUP(A17,BASE!A17:L136,12,0)</f>
        <v>assets/images/products/zoom/870638.jpg</v>
      </c>
      <c r="I17">
        <f>VLOOKUP(A17,BASE!A17:E136,5,0)</f>
        <v>1</v>
      </c>
      <c r="J17" t="str">
        <f>VLOOKUP(A17,BASE!A17:N138,14,0)</f>
        <v>NO</v>
      </c>
      <c r="K17" t="str">
        <f>VLOOKUP(A17,BASE!$A$2:$P$150,16,0)</f>
        <v>true</v>
      </c>
      <c r="L17" t="str">
        <f>VLOOKUP(A17,BASE!$A$2:$O$150,15,0)</f>
        <v>true</v>
      </c>
      <c r="M17" s="3">
        <v>16</v>
      </c>
    </row>
    <row r="18" spans="1:13" x14ac:dyDescent="0.25">
      <c r="A18" s="3">
        <v>870636</v>
      </c>
      <c r="B18" s="3">
        <v>17</v>
      </c>
      <c r="C18" t="str">
        <f>VLOOKUP(A18,BASE!$A$2:$C$150,3,0)</f>
        <v>DUCHA ACQUA DUO CROMADA ULTRA</v>
      </c>
      <c r="E18" s="18">
        <f>VLOOKUP(A18,BASE!$A$2:$M$150,13,0)</f>
        <v>518403.26999999996</v>
      </c>
      <c r="F18" t="str">
        <f>VLOOKUP(A18,BASE!A18:$J$150,10,0)</f>
        <v>870636.jpg</v>
      </c>
      <c r="G18" t="str">
        <f>VLOOKUP(A18,BASE!A18:K137,11,0)</f>
        <v>assets/images/products/870636.jpg</v>
      </c>
      <c r="H18" t="str">
        <f>VLOOKUP(A18,BASE!A18:L137,12,0)</f>
        <v>assets/images/products/zoom/870636.jpg</v>
      </c>
      <c r="I18">
        <f>VLOOKUP(A18,BASE!A18:E137,5,0)</f>
        <v>1</v>
      </c>
      <c r="J18" t="str">
        <f>VLOOKUP(A18,BASE!A18:N139,14,0)</f>
        <v>NO</v>
      </c>
      <c r="K18" t="str">
        <f>VLOOKUP(A18,BASE!$A$2:$P$150,16,0)</f>
        <v>true</v>
      </c>
      <c r="L18" t="str">
        <f>VLOOKUP(A18,BASE!$A$2:$O$150,15,0)</f>
        <v>true</v>
      </c>
      <c r="M18" s="3">
        <v>17</v>
      </c>
    </row>
    <row r="19" spans="1:13" x14ac:dyDescent="0.25">
      <c r="A19" s="3">
        <v>870544</v>
      </c>
      <c r="B19" s="3">
        <v>18</v>
      </c>
      <c r="C19" t="str">
        <f>VLOOKUP(A19,BASE!$A$2:$C$150,3,0)</f>
        <v>DUCHA ACQUA JET ULTRA</v>
      </c>
      <c r="E19" s="18">
        <f>VLOOKUP(A19,BASE!$A$2:$M$150,13,0)</f>
        <v>339988.95</v>
      </c>
      <c r="F19" t="str">
        <f>VLOOKUP(A19,BASE!A19:$J$150,10,0)</f>
        <v>870544.jpg</v>
      </c>
      <c r="G19" t="str">
        <f>VLOOKUP(A19,BASE!A19:K138,11,0)</f>
        <v>assets/images/products/870544.jpg</v>
      </c>
      <c r="H19" t="str">
        <f>VLOOKUP(A19,BASE!A19:L138,12,0)</f>
        <v>assets/images/products/zoom/870544.jpg</v>
      </c>
      <c r="I19">
        <f>VLOOKUP(A19,BASE!A19:E138,5,0)</f>
        <v>1</v>
      </c>
      <c r="J19" t="str">
        <f>VLOOKUP(A19,BASE!A19:N140,14,0)</f>
        <v>NO</v>
      </c>
      <c r="K19" t="str">
        <f>VLOOKUP(A19,BASE!$A$2:$P$150,16,0)</f>
        <v>true</v>
      </c>
      <c r="L19" t="str">
        <f>VLOOKUP(A19,BASE!$A$2:$O$150,15,0)</f>
        <v>true</v>
      </c>
      <c r="M19" s="3">
        <v>18</v>
      </c>
    </row>
    <row r="20" spans="1:13" x14ac:dyDescent="0.25">
      <c r="A20" s="3">
        <v>870546</v>
      </c>
      <c r="B20" s="3">
        <v>19</v>
      </c>
      <c r="C20" t="str">
        <f>VLOOKUP(A20,BASE!$A$2:$C$150,3,0)</f>
        <v>DUCHA ACQUA JET CROMADA ULTRA</v>
      </c>
      <c r="E20" s="18">
        <f>VLOOKUP(A20,BASE!$A$2:$M$150,13,0)</f>
        <v>422989.07</v>
      </c>
      <c r="F20" t="str">
        <f>VLOOKUP(A20,BASE!A20:$J$150,10,0)</f>
        <v>870546.jpg</v>
      </c>
      <c r="G20" t="str">
        <f>VLOOKUP(A20,BASE!A20:K139,11,0)</f>
        <v>assets/images/products/870546.jpg</v>
      </c>
      <c r="H20" t="str">
        <f>VLOOKUP(A20,BASE!A20:L139,12,0)</f>
        <v>assets/images/products/zoom/870546.jpg</v>
      </c>
      <c r="I20">
        <f>VLOOKUP(A20,BASE!A20:E139,5,0)</f>
        <v>1</v>
      </c>
      <c r="J20" t="str">
        <f>VLOOKUP(A20,BASE!A20:N141,14,0)</f>
        <v>NO</v>
      </c>
      <c r="K20" t="str">
        <f>VLOOKUP(A20,BASE!$A$2:$P$150,16,0)</f>
        <v>true</v>
      </c>
      <c r="L20" t="str">
        <f>VLOOKUP(A20,BASE!$A$2:$O$150,15,0)</f>
        <v>true</v>
      </c>
      <c r="M20" s="3">
        <v>19</v>
      </c>
    </row>
    <row r="21" spans="1:13" x14ac:dyDescent="0.25">
      <c r="A21" s="3">
        <v>870529</v>
      </c>
      <c r="B21" s="3">
        <v>20</v>
      </c>
      <c r="C21" t="str">
        <f>VLOOKUP(A21,BASE!$A$2:$C$150,3,0)</f>
        <v>DUCHA ACQUA STAR ULTRA</v>
      </c>
      <c r="E21" s="18">
        <f>VLOOKUP(A21,BASE!$A$2:$M$150,13,0)</f>
        <v>339988.95</v>
      </c>
      <c r="F21" t="str">
        <f>VLOOKUP(A21,BASE!A21:$J$150,10,0)</f>
        <v>870529.jpg</v>
      </c>
      <c r="G21" t="str">
        <f>VLOOKUP(A21,BASE!A21:K140,11,0)</f>
        <v>assets/images/products/870529.jpg</v>
      </c>
      <c r="H21" t="str">
        <f>VLOOKUP(A21,BASE!A21:L140,12,0)</f>
        <v>assets/images/products/zoom/870529.jpg</v>
      </c>
      <c r="I21">
        <f>VLOOKUP(A21,BASE!A21:E140,5,0)</f>
        <v>1</v>
      </c>
      <c r="J21" t="str">
        <f>VLOOKUP(A21,BASE!A21:N142,14,0)</f>
        <v>NO</v>
      </c>
      <c r="K21" t="str">
        <f>VLOOKUP(A21,BASE!$A$2:$P$150,16,0)</f>
        <v>true</v>
      </c>
      <c r="L21" t="str">
        <f>VLOOKUP(A21,BASE!$A$2:$O$150,15,0)</f>
        <v>true</v>
      </c>
      <c r="M21" s="3">
        <v>20</v>
      </c>
    </row>
    <row r="22" spans="1:13" x14ac:dyDescent="0.25">
      <c r="A22" s="3">
        <v>870609</v>
      </c>
      <c r="B22" s="3">
        <v>21</v>
      </c>
      <c r="C22" t="str">
        <f>VLOOKUP(A22,BASE!$A$2:$C$150,3,0)</f>
        <v>DUCHA ACQUA STAR CROMADA ULTRA</v>
      </c>
      <c r="E22" s="18">
        <f>VLOOKUP(A22,BASE!$A$2:$M$150,13,0)</f>
        <v>422989.07</v>
      </c>
      <c r="F22" t="str">
        <f>VLOOKUP(A22,BASE!A22:$J$150,10,0)</f>
        <v>870609.jpg</v>
      </c>
      <c r="G22" t="str">
        <f>VLOOKUP(A22,BASE!A22:K141,11,0)</f>
        <v>assets/images/products/870609.jpg</v>
      </c>
      <c r="H22" t="str">
        <f>VLOOKUP(A22,BASE!A22:L141,12,0)</f>
        <v>assets/images/products/zoom/870609.jpg</v>
      </c>
      <c r="I22">
        <f>VLOOKUP(A22,BASE!A22:E141,5,0)</f>
        <v>1</v>
      </c>
      <c r="J22" t="str">
        <f>VLOOKUP(A22,BASE!A22:N143,14,0)</f>
        <v>NO</v>
      </c>
      <c r="K22" t="str">
        <f>VLOOKUP(A22,BASE!$A$2:$P$150,16,0)</f>
        <v>true</v>
      </c>
      <c r="L22" t="str">
        <f>VLOOKUP(A22,BASE!$A$2:$O$150,15,0)</f>
        <v>true</v>
      </c>
      <c r="M22" s="3">
        <v>21</v>
      </c>
    </row>
    <row r="23" spans="1:13" x14ac:dyDescent="0.25">
      <c r="A23" s="3">
        <v>870531</v>
      </c>
      <c r="B23" s="3">
        <v>22</v>
      </c>
      <c r="C23" t="str">
        <f>VLOOKUP(A23,BASE!$A$2:$C$150,3,0)</f>
        <v>DUCHA ACQUA STORM ULTRA</v>
      </c>
      <c r="E23" s="18">
        <f>VLOOKUP(A23,BASE!$A$2:$M$150,13,0)</f>
        <v>394989.56</v>
      </c>
      <c r="F23" t="str">
        <f>VLOOKUP(A23,BASE!A23:$J$150,10,0)</f>
        <v>870531.jpg</v>
      </c>
      <c r="G23" t="str">
        <f>VLOOKUP(A23,BASE!A23:K142,11,0)</f>
        <v>assets/images/products/870531.jpg</v>
      </c>
      <c r="H23" t="str">
        <f>VLOOKUP(A23,BASE!A23:L142,12,0)</f>
        <v>assets/images/products/zoom/870531.jpg</v>
      </c>
      <c r="I23">
        <f>VLOOKUP(A23,BASE!A23:E142,5,0)</f>
        <v>1</v>
      </c>
      <c r="J23" t="str">
        <f>VLOOKUP(A23,BASE!A23:N144,14,0)</f>
        <v>NO</v>
      </c>
      <c r="K23" t="str">
        <f>VLOOKUP(A23,BASE!$A$2:$P$150,16,0)</f>
        <v>true</v>
      </c>
      <c r="L23" t="str">
        <f>VLOOKUP(A23,BASE!$A$2:$O$150,15,0)</f>
        <v>true</v>
      </c>
      <c r="M23" s="3">
        <v>22</v>
      </c>
    </row>
    <row r="24" spans="1:13" x14ac:dyDescent="0.25">
      <c r="A24" s="3">
        <v>870614</v>
      </c>
      <c r="B24" s="3">
        <v>23</v>
      </c>
      <c r="C24" t="str">
        <f>VLOOKUP(A24,BASE!$A$2:$C$150,3,0)</f>
        <v>DUCHA ACQUA STORM CROMADA ULTRA</v>
      </c>
      <c r="E24" s="18">
        <f>VLOOKUP(A24,BASE!$A$2:$M$150,13,0)</f>
        <v>489989.64</v>
      </c>
      <c r="F24" t="str">
        <f>VLOOKUP(A24,BASE!A24:$J$150,10,0)</f>
        <v>870614.jpg</v>
      </c>
      <c r="G24" t="str">
        <f>VLOOKUP(A24,BASE!A24:K143,11,0)</f>
        <v>assets/images/products/870614.jpg</v>
      </c>
      <c r="H24" t="str">
        <f>VLOOKUP(A24,BASE!A24:L143,12,0)</f>
        <v>assets/images/products/zoom/870614.jpg</v>
      </c>
      <c r="I24">
        <f>VLOOKUP(A24,BASE!A24:E143,5,0)</f>
        <v>1</v>
      </c>
      <c r="J24" t="str">
        <f>VLOOKUP(A24,BASE!A24:N145,14,0)</f>
        <v>NO</v>
      </c>
      <c r="K24" t="str">
        <f>VLOOKUP(A24,BASE!$A$2:$P$150,16,0)</f>
        <v>true</v>
      </c>
      <c r="L24" t="str">
        <f>VLOOKUP(A24,BASE!$A$2:$O$150,15,0)</f>
        <v>true</v>
      </c>
      <c r="M24" s="3">
        <v>23</v>
      </c>
    </row>
    <row r="25" spans="1:13" x14ac:dyDescent="0.25">
      <c r="A25" s="3">
        <v>870618</v>
      </c>
      <c r="B25" s="3">
        <v>24</v>
      </c>
      <c r="C25" t="str">
        <f>VLOOKUP(A25,BASE!$A$2:$C$150,3,0)</f>
        <v>DUCHA ACQUA WAVE ULTRA</v>
      </c>
      <c r="E25" s="18">
        <f>VLOOKUP(A25,BASE!$A$2:$M$150,13,0)</f>
        <v>394989.56</v>
      </c>
      <c r="F25" t="str">
        <f>VLOOKUP(A25,BASE!A25:$J$150,10,0)</f>
        <v>870618.jpg</v>
      </c>
      <c r="G25" t="str">
        <f>VLOOKUP(A25,BASE!A25:K144,11,0)</f>
        <v>assets/images/products/870618.jpg</v>
      </c>
      <c r="H25" t="str">
        <f>VLOOKUP(A25,BASE!A25:L144,12,0)</f>
        <v>assets/images/products/zoom/870618.jpg</v>
      </c>
      <c r="I25">
        <f>VLOOKUP(A25,BASE!A25:E144,5,0)</f>
        <v>1</v>
      </c>
      <c r="J25" t="str">
        <f>VLOOKUP(A25,BASE!A25:N146,14,0)</f>
        <v>NO</v>
      </c>
      <c r="K25" t="str">
        <f>VLOOKUP(A25,BASE!$A$2:$P$150,16,0)</f>
        <v>true</v>
      </c>
      <c r="L25" t="str">
        <f>VLOOKUP(A25,BASE!$A$2:$O$150,15,0)</f>
        <v>true</v>
      </c>
      <c r="M25" s="3">
        <v>24</v>
      </c>
    </row>
    <row r="26" spans="1:13" x14ac:dyDescent="0.25">
      <c r="A26" s="3">
        <v>870620</v>
      </c>
      <c r="B26" s="3">
        <v>25</v>
      </c>
      <c r="C26" t="str">
        <f>VLOOKUP(A26,BASE!$A$2:$C$150,3,0)</f>
        <v>DUCHA ACQUA WAVE CROMADA ULTRA</v>
      </c>
      <c r="E26" s="18">
        <f>VLOOKUP(A26,BASE!$A$2:$M$150,13,0)</f>
        <v>489989.64</v>
      </c>
      <c r="F26" t="str">
        <f>VLOOKUP(A26,BASE!A26:$J$150,10,0)</f>
        <v>870620.jpg</v>
      </c>
      <c r="G26" t="str">
        <f>VLOOKUP(A26,BASE!A26:K145,11,0)</f>
        <v>assets/images/products/870620.jpg</v>
      </c>
      <c r="H26" t="str">
        <f>VLOOKUP(A26,BASE!A26:L145,12,0)</f>
        <v>assets/images/products/zoom/870620.jpg</v>
      </c>
      <c r="I26">
        <f>VLOOKUP(A26,BASE!A26:E145,5,0)</f>
        <v>1</v>
      </c>
      <c r="J26" t="str">
        <f>VLOOKUP(A26,BASE!A26:N147,14,0)</f>
        <v>NO</v>
      </c>
      <c r="K26" t="str">
        <f>VLOOKUP(A26,BASE!$A$2:$P$150,16,0)</f>
        <v>true</v>
      </c>
      <c r="L26" t="str">
        <f>VLOOKUP(A26,BASE!$A$2:$O$150,15,0)</f>
        <v>true</v>
      </c>
      <c r="M26" s="3">
        <v>25</v>
      </c>
    </row>
    <row r="27" spans="1:13" x14ac:dyDescent="0.25">
      <c r="A27" s="3">
        <v>870622</v>
      </c>
      <c r="B27" s="3">
        <v>26</v>
      </c>
      <c r="C27" t="str">
        <f>VLOOKUP(A27,BASE!$A$2:$C$150,3,0)</f>
        <v>DUCHA ADVANCE ELECTRONICA</v>
      </c>
      <c r="E27" s="18">
        <f>VLOOKUP(A27,BASE!$A$2:$M$150,13,0)</f>
        <v>214483.22</v>
      </c>
      <c r="F27">
        <f>VLOOKUP(A27,BASE!A27:$J$150,10,0)</f>
        <v>0</v>
      </c>
      <c r="G27" t="str">
        <f>VLOOKUP(A27,BASE!A27:K146,11,0)</f>
        <v>assets/images/products/</v>
      </c>
      <c r="H27" t="str">
        <f>VLOOKUP(A27,BASE!A27:L146,12,0)</f>
        <v>assets/images/products/zoom/</v>
      </c>
      <c r="I27">
        <f>VLOOKUP(A27,BASE!A27:E146,5,0)</f>
        <v>1</v>
      </c>
      <c r="J27" t="str">
        <f>VLOOKUP(A27,BASE!A27:N148,14,0)</f>
        <v>NO</v>
      </c>
      <c r="K27" t="str">
        <f>VLOOKUP(A27,BASE!$A$2:$P$150,16,0)</f>
        <v>true</v>
      </c>
      <c r="L27" t="str">
        <f>VLOOKUP(A27,BASE!$A$2:$O$150,15,0)</f>
        <v>true</v>
      </c>
      <c r="M27" s="3">
        <v>26</v>
      </c>
    </row>
    <row r="28" spans="1:13" x14ac:dyDescent="0.25">
      <c r="A28" s="3">
        <v>869966</v>
      </c>
      <c r="B28" s="3">
        <v>27</v>
      </c>
      <c r="C28" t="str">
        <f>VLOOKUP(A28,BASE!$A$2:$C$150,3,0)</f>
        <v>DUCHA ADVANCE TURBO</v>
      </c>
      <c r="E28" s="18">
        <f>VLOOKUP(A28,BASE!$A$2:$M$150,13,0)</f>
        <v>240002.77</v>
      </c>
      <c r="F28" t="str">
        <f>VLOOKUP(A28,BASE!A28:$J$150,10,0)</f>
        <v>869966.jpg</v>
      </c>
      <c r="G28" t="str">
        <f>VLOOKUP(A28,BASE!A28:K147,11,0)</f>
        <v>assets/images/products/869966.jpg</v>
      </c>
      <c r="H28" t="str">
        <f>VLOOKUP(A28,BASE!A28:L147,12,0)</f>
        <v>assets/images/products/zoom/869966.jpg</v>
      </c>
      <c r="I28">
        <f>VLOOKUP(A28,BASE!A28:E147,5,0)</f>
        <v>1</v>
      </c>
      <c r="J28" t="str">
        <f>VLOOKUP(A28,BASE!A28:N149,14,0)</f>
        <v>NO</v>
      </c>
      <c r="K28" t="str">
        <f>VLOOKUP(A28,BASE!$A$2:$P$150,16,0)</f>
        <v>true</v>
      </c>
      <c r="L28" t="str">
        <f>VLOOKUP(A28,BASE!$A$2:$O$150,15,0)</f>
        <v>true</v>
      </c>
      <c r="M28" s="3">
        <v>27</v>
      </c>
    </row>
    <row r="29" spans="1:13" x14ac:dyDescent="0.25">
      <c r="A29" s="3">
        <v>869920</v>
      </c>
      <c r="B29" s="3">
        <v>28</v>
      </c>
      <c r="C29" t="str">
        <f>VLOOKUP(A29,BASE!$A$2:$C$150,3,0)</f>
        <v>DUCHA ADVANCE TURBO ELECTRÓNICA</v>
      </c>
      <c r="E29" s="18">
        <f>VLOOKUP(A29,BASE!$A$2:$M$150,13,0)</f>
        <v>299989.48</v>
      </c>
      <c r="F29" t="str">
        <f>VLOOKUP(A29,BASE!A29:$J$150,10,0)</f>
        <v>869920.jpg</v>
      </c>
      <c r="G29" t="str">
        <f>VLOOKUP(A29,BASE!A29:K148,11,0)</f>
        <v>assets/images/products/869920.jpg</v>
      </c>
      <c r="H29" t="str">
        <f>VLOOKUP(A29,BASE!A29:L148,12,0)</f>
        <v>assets/images/products/zoom/869920.jpg</v>
      </c>
      <c r="I29">
        <f>VLOOKUP(A29,BASE!A29:E148,5,0)</f>
        <v>1</v>
      </c>
      <c r="J29" t="str">
        <f>VLOOKUP(A29,BASE!A29:N150,14,0)</f>
        <v>NO</v>
      </c>
      <c r="K29" t="str">
        <f>VLOOKUP(A29,BASE!$A$2:$P$150,16,0)</f>
        <v>true</v>
      </c>
      <c r="L29" t="str">
        <f>VLOOKUP(A29,BASE!$A$2:$O$150,15,0)</f>
        <v>true</v>
      </c>
      <c r="M29" s="3">
        <v>28</v>
      </c>
    </row>
    <row r="30" spans="1:13" x14ac:dyDescent="0.25">
      <c r="A30" s="3">
        <v>869999</v>
      </c>
      <c r="B30" s="3">
        <v>29</v>
      </c>
      <c r="C30" t="str">
        <f>VLOOKUP(A30,BASE!$A$2:$C$150,3,0)</f>
        <v>DUCHA ADVANCE TURBO MULTITEMPERATURAS</v>
      </c>
      <c r="E30" s="18">
        <f>VLOOKUP(A30,BASE!$A$2:$M$150,13,0)</f>
        <v>258989.22</v>
      </c>
      <c r="F30" t="str">
        <f>VLOOKUP(A30,BASE!A30:$J$150,10,0)</f>
        <v>869999.jpg</v>
      </c>
      <c r="G30" t="str">
        <f>VLOOKUP(A30,BASE!A30:K149,11,0)</f>
        <v>assets/images/products/869999.jpg</v>
      </c>
      <c r="H30" t="str">
        <f>VLOOKUP(A30,BASE!A30:L149,12,0)</f>
        <v>assets/images/products/zoom/869999.jpg</v>
      </c>
      <c r="I30">
        <f>VLOOKUP(A30,BASE!A30:E149,5,0)</f>
        <v>1</v>
      </c>
      <c r="J30" t="str">
        <f>VLOOKUP(A30,BASE!A30:N151,14,0)</f>
        <v>NO</v>
      </c>
      <c r="K30" t="str">
        <f>VLOOKUP(A30,BASE!$A$2:$P$150,16,0)</f>
        <v>true</v>
      </c>
      <c r="L30" t="str">
        <f>VLOOKUP(A30,BASE!$A$2:$O$150,15,0)</f>
        <v>true</v>
      </c>
      <c r="M30" s="3">
        <v>29</v>
      </c>
    </row>
    <row r="31" spans="1:13" x14ac:dyDescent="0.25">
      <c r="A31" s="3">
        <v>869950</v>
      </c>
      <c r="B31" s="3">
        <v>30</v>
      </c>
      <c r="C31" t="str">
        <f>VLOOKUP(A31,BASE!$A$2:$C$150,3,0)</f>
        <v>DUCHA ADVANCED MULTITEMPERATURAS</v>
      </c>
      <c r="E31" s="18">
        <f>VLOOKUP(A31,BASE!$A$2:$M$150,13,0)</f>
        <v>139899.97</v>
      </c>
      <c r="F31" t="str">
        <f>VLOOKUP(A31,BASE!A31:$J$150,10,0)</f>
        <v>869950.jpg</v>
      </c>
      <c r="G31" t="str">
        <f>VLOOKUP(A31,BASE!A31:K150,11,0)</f>
        <v>assets/images/products/869950.jpg</v>
      </c>
      <c r="H31" t="str">
        <f>VLOOKUP(A31,BASE!A31:L150,12,0)</f>
        <v>assets/images/products/zoom/869950.jpg</v>
      </c>
      <c r="I31">
        <f>VLOOKUP(A31,BASE!A31:E150,5,0)</f>
        <v>1</v>
      </c>
      <c r="J31" t="str">
        <f>VLOOKUP(A31,BASE!A31:N152,14,0)</f>
        <v>SI</v>
      </c>
      <c r="K31" t="str">
        <f>VLOOKUP(A31,BASE!$A$2:$P$150,16,0)</f>
        <v>true</v>
      </c>
      <c r="L31" t="str">
        <f>VLOOKUP(A31,BASE!$A$2:$O$150,15,0)</f>
        <v>true</v>
      </c>
      <c r="M31" s="3">
        <v>30</v>
      </c>
    </row>
    <row r="32" spans="1:13" x14ac:dyDescent="0.25">
      <c r="A32" s="3">
        <v>869918</v>
      </c>
      <c r="B32" s="3">
        <v>31</v>
      </c>
      <c r="C32" t="str">
        <f>VLOOKUP(A32,BASE!$A$2:$C$150,3,0)</f>
        <v>DUCHA BLINDADA ELECTRONICA</v>
      </c>
      <c r="E32" s="18">
        <f>VLOOKUP(A32,BASE!$A$2:$M$150,13,0)</f>
        <v>545989.85</v>
      </c>
      <c r="F32" t="str">
        <f>VLOOKUP(A32,BASE!A32:$J$150,10,0)</f>
        <v>869918.jpg</v>
      </c>
      <c r="G32" t="str">
        <f>VLOOKUP(A32,BASE!A32:K151,11,0)</f>
        <v>assets/images/products/869918.jpg</v>
      </c>
      <c r="H32" t="str">
        <f>VLOOKUP(A32,BASE!A32:L151,12,0)</f>
        <v>assets/images/products/zoom/869918.jpg</v>
      </c>
      <c r="I32">
        <f>VLOOKUP(A32,BASE!A32:E151,5,0)</f>
        <v>1</v>
      </c>
      <c r="J32" t="str">
        <f>VLOOKUP(A32,BASE!A32:N153,14,0)</f>
        <v>NO</v>
      </c>
      <c r="K32" t="str">
        <f>VLOOKUP(A32,BASE!$A$2:$P$150,16,0)</f>
        <v>true</v>
      </c>
      <c r="L32" t="str">
        <f>VLOOKUP(A32,BASE!$A$2:$O$150,15,0)</f>
        <v>true</v>
      </c>
      <c r="M32" s="3">
        <v>31</v>
      </c>
    </row>
    <row r="33" spans="1:13" x14ac:dyDescent="0.25">
      <c r="A33" s="3">
        <v>869922</v>
      </c>
      <c r="B33" s="3">
        <v>32</v>
      </c>
      <c r="C33" t="str">
        <f>VLOOKUP(A33,BASE!$A$2:$C$150,3,0)</f>
        <v>DUCHA DUO SHOWER</v>
      </c>
      <c r="E33" s="18">
        <f>VLOOKUP(A33,BASE!$A$2:$M$150,13,0)</f>
        <v>232988.91</v>
      </c>
      <c r="F33" t="str">
        <f>VLOOKUP(A33,BASE!A33:$J$150,10,0)</f>
        <v>869922.jpg</v>
      </c>
      <c r="G33" t="str">
        <f>VLOOKUP(A33,BASE!A33:K152,11,0)</f>
        <v>assets/images/products/869922.jpg</v>
      </c>
      <c r="H33" t="str">
        <f>VLOOKUP(A33,BASE!A33:L152,12,0)</f>
        <v>assets/images/products/zoom/869922.jpg</v>
      </c>
      <c r="I33">
        <f>VLOOKUP(A33,BASE!A33:E152,5,0)</f>
        <v>1</v>
      </c>
      <c r="J33" t="str">
        <f>VLOOKUP(A33,BASE!A33:N154,14,0)</f>
        <v>NO</v>
      </c>
      <c r="K33" t="str">
        <f>VLOOKUP(A33,BASE!$A$2:$P$150,16,0)</f>
        <v>true</v>
      </c>
      <c r="L33" t="str">
        <f>VLOOKUP(A33,BASE!$A$2:$O$150,15,0)</f>
        <v>true</v>
      </c>
      <c r="M33" s="3">
        <v>32</v>
      </c>
    </row>
    <row r="34" spans="1:13" x14ac:dyDescent="0.25">
      <c r="A34" s="3">
        <v>869923</v>
      </c>
      <c r="B34" s="3">
        <v>33</v>
      </c>
      <c r="C34" t="str">
        <f>VLOOKUP(A34,BASE!$A$2:$C$150,3,0)</f>
        <v>DUCHA DUO SHOWER ELECTRONICA</v>
      </c>
      <c r="E34" s="18">
        <f>VLOOKUP(A34,BASE!$A$2:$M$150,13,0)</f>
        <v>328162.73</v>
      </c>
      <c r="F34">
        <f>VLOOKUP(A34,BASE!A34:$J$150,10,0)</f>
        <v>0</v>
      </c>
      <c r="G34" t="str">
        <f>VLOOKUP(A34,BASE!A34:K153,11,0)</f>
        <v>assets/images/products/</v>
      </c>
      <c r="H34" t="str">
        <f>VLOOKUP(A34,BASE!A34:L153,12,0)</f>
        <v>assets/images/products/zoom/</v>
      </c>
      <c r="I34">
        <f>VLOOKUP(A34,BASE!A34:E153,5,0)</f>
        <v>1</v>
      </c>
      <c r="J34" t="str">
        <f>VLOOKUP(A34,BASE!A34:N155,14,0)</f>
        <v>NO</v>
      </c>
      <c r="K34" t="str">
        <f>VLOOKUP(A34,BASE!$A$2:$P$150,16,0)</f>
        <v>true</v>
      </c>
      <c r="L34" t="str">
        <f>VLOOKUP(A34,BASE!$A$2:$O$150,15,0)</f>
        <v>true</v>
      </c>
      <c r="M34" s="3">
        <v>33</v>
      </c>
    </row>
    <row r="35" spans="1:13" x14ac:dyDescent="0.25">
      <c r="A35" s="3">
        <v>869936</v>
      </c>
      <c r="B35" s="3">
        <v>34</v>
      </c>
      <c r="C35" t="str">
        <f>VLOOKUP(A35,BASE!$A$2:$C$150,3,0)</f>
        <v>DUCHA DUO SHOWER QUADRA</v>
      </c>
      <c r="E35" s="18">
        <f>VLOOKUP(A35,BASE!$A$2:$M$150,13,0)</f>
        <v>246989.26</v>
      </c>
      <c r="F35" t="str">
        <f>VLOOKUP(A35,BASE!A35:$J$150,10,0)</f>
        <v>869936.jpg</v>
      </c>
      <c r="G35" t="str">
        <f>VLOOKUP(A35,BASE!A35:K154,11,0)</f>
        <v>assets/images/products/869936.jpg</v>
      </c>
      <c r="H35" t="str">
        <f>VLOOKUP(A35,BASE!A35:L154,12,0)</f>
        <v>assets/images/products/zoom/869936.jpg</v>
      </c>
      <c r="I35">
        <f>VLOOKUP(A35,BASE!A35:E154,5,0)</f>
        <v>1</v>
      </c>
      <c r="J35" t="str">
        <f>VLOOKUP(A35,BASE!A35:N156,14,0)</f>
        <v>SI</v>
      </c>
      <c r="K35" t="str">
        <f>VLOOKUP(A35,BASE!$A$2:$P$150,16,0)</f>
        <v>true</v>
      </c>
      <c r="L35" t="str">
        <f>VLOOKUP(A35,BASE!$A$2:$O$150,15,0)</f>
        <v>true</v>
      </c>
      <c r="M35" s="3">
        <v>34</v>
      </c>
    </row>
    <row r="36" spans="1:13" x14ac:dyDescent="0.25">
      <c r="A36" s="3">
        <v>869974</v>
      </c>
      <c r="B36" s="3">
        <v>35</v>
      </c>
      <c r="C36" t="str">
        <f>VLOOKUP(A36,BASE!$A$2:$C$150,3,0)</f>
        <v>DUCHA ELECTRICA FUTURA MASTER MULTITEMPERATURA</v>
      </c>
      <c r="E36" s="18">
        <f>VLOOKUP(A36,BASE!$A$2:$M$150,13,0)</f>
        <v>303784.39</v>
      </c>
      <c r="F36" t="str">
        <f>VLOOKUP(A36,BASE!A36:$J$150,10,0)</f>
        <v>869974.jpg</v>
      </c>
      <c r="G36" t="str">
        <f>VLOOKUP(A36,BASE!A36:K155,11,0)</f>
        <v>assets/images/products/869974.jpg</v>
      </c>
      <c r="H36" t="str">
        <f>VLOOKUP(A36,BASE!A36:L155,12,0)</f>
        <v>assets/images/products/zoom/869974.jpg</v>
      </c>
      <c r="I36">
        <f>VLOOKUP(A36,BASE!A36:E155,5,0)</f>
        <v>1</v>
      </c>
      <c r="J36" t="str">
        <f>VLOOKUP(A36,BASE!A36:N157,14,0)</f>
        <v>NO</v>
      </c>
      <c r="K36" t="str">
        <f>VLOOKUP(A36,BASE!$A$2:$P$150,16,0)</f>
        <v>true</v>
      </c>
      <c r="L36" t="str">
        <f>VLOOKUP(A36,BASE!$A$2:$O$150,15,0)</f>
        <v>true</v>
      </c>
      <c r="M36" s="3">
        <v>35</v>
      </c>
    </row>
    <row r="37" spans="1:13" x14ac:dyDescent="0.25">
      <c r="A37" s="3">
        <v>869986</v>
      </c>
      <c r="B37" s="3">
        <v>36</v>
      </c>
      <c r="C37" t="str">
        <f>VLOOKUP(A37,BASE!$A$2:$C$150,3,0)</f>
        <v>DUCHA FASHION</v>
      </c>
      <c r="E37" s="18">
        <f>VLOOKUP(A37,BASE!$A$2:$M$150,13,0)</f>
        <v>88042.15</v>
      </c>
      <c r="F37" t="str">
        <f>VLOOKUP(A37,BASE!A37:$J$150,10,0)</f>
        <v>869986.jpg</v>
      </c>
      <c r="G37" t="str">
        <f>VLOOKUP(A37,BASE!A37:K156,11,0)</f>
        <v>assets/images/products/869986.jpg</v>
      </c>
      <c r="H37" t="str">
        <f>VLOOKUP(A37,BASE!A37:L156,12,0)</f>
        <v>assets/images/products/zoom/869986.jpg</v>
      </c>
      <c r="I37">
        <f>VLOOKUP(A37,BASE!A37:E156,5,0)</f>
        <v>1</v>
      </c>
      <c r="J37" t="str">
        <f>VLOOKUP(A37,BASE!A37:N158,14,0)</f>
        <v>NO</v>
      </c>
      <c r="K37" t="str">
        <f>VLOOKUP(A37,BASE!$A$2:$P$150,16,0)</f>
        <v>true</v>
      </c>
      <c r="L37" t="str">
        <f>VLOOKUP(A37,BASE!$A$2:$O$150,15,0)</f>
        <v>true</v>
      </c>
      <c r="M37" s="3">
        <v>36</v>
      </c>
    </row>
    <row r="38" spans="1:13" x14ac:dyDescent="0.25">
      <c r="A38" s="3">
        <v>869967</v>
      </c>
      <c r="B38" s="3">
        <v>37</v>
      </c>
      <c r="C38" t="str">
        <f>VLOOKUP(A38,BASE!$A$2:$C$150,3,0)</f>
        <v>DUCHA HIGIENICA 3T</v>
      </c>
      <c r="E38" s="18">
        <f>VLOOKUP(A38,BASE!$A$2:$M$150,13,0)</f>
        <v>217962.78</v>
      </c>
      <c r="F38" t="str">
        <f>VLOOKUP(A38,BASE!A38:$J$150,10,0)</f>
        <v>869967.jpg</v>
      </c>
      <c r="G38" t="str">
        <f>VLOOKUP(A38,BASE!A38:K157,11,0)</f>
        <v>assets/images/products/869967.jpg</v>
      </c>
      <c r="H38" t="str">
        <f>VLOOKUP(A38,BASE!A38:L157,12,0)</f>
        <v>assets/images/products/zoom/869967.jpg</v>
      </c>
      <c r="I38">
        <f>VLOOKUP(A38,BASE!A38:E157,5,0)</f>
        <v>1</v>
      </c>
      <c r="J38" t="str">
        <f>VLOOKUP(A38,BASE!A38:N159,14,0)</f>
        <v>NO</v>
      </c>
      <c r="K38" t="str">
        <f>VLOOKUP(A38,BASE!$A$2:$P$150,16,0)</f>
        <v>true</v>
      </c>
      <c r="L38" t="str">
        <f>VLOOKUP(A38,BASE!$A$2:$O$150,15,0)</f>
        <v>true</v>
      </c>
      <c r="M38" s="3">
        <v>37</v>
      </c>
    </row>
    <row r="39" spans="1:13" x14ac:dyDescent="0.25">
      <c r="A39" s="3">
        <v>869907</v>
      </c>
      <c r="B39" s="3">
        <v>38</v>
      </c>
      <c r="C39" t="str">
        <f>VLOOKUP(A39,BASE!$A$2:$C$150,3,0)</f>
        <v>DUCHA JET MULTITEMPERATURAS</v>
      </c>
      <c r="E39" s="18">
        <f>VLOOKUP(A39,BASE!$A$2:$M$150,13,0)</f>
        <v>181726.09</v>
      </c>
      <c r="F39" t="str">
        <f>VLOOKUP(A39,BASE!A39:$J$150,10,0)</f>
        <v>869907.jpg</v>
      </c>
      <c r="G39" t="str">
        <f>VLOOKUP(A39,BASE!A39:K158,11,0)</f>
        <v>assets/images/products/869907.jpg</v>
      </c>
      <c r="H39" t="str">
        <f>VLOOKUP(A39,BASE!A39:L158,12,0)</f>
        <v>assets/images/products/zoom/869907.jpg</v>
      </c>
      <c r="I39">
        <f>VLOOKUP(A39,BASE!A39:E158,5,0)</f>
        <v>1</v>
      </c>
      <c r="J39" t="str">
        <f>VLOOKUP(A39,BASE!A39:N160,14,0)</f>
        <v>NO</v>
      </c>
      <c r="K39" t="str">
        <f>VLOOKUP(A39,BASE!$A$2:$P$150,16,0)</f>
        <v>true</v>
      </c>
      <c r="L39" t="str">
        <f>VLOOKUP(A39,BASE!$A$2:$O$150,15,0)</f>
        <v>true</v>
      </c>
      <c r="M39" s="3">
        <v>38</v>
      </c>
    </row>
    <row r="40" spans="1:13" x14ac:dyDescent="0.25">
      <c r="A40" s="5">
        <v>869851</v>
      </c>
      <c r="B40" s="3">
        <v>39</v>
      </c>
      <c r="C40" t="str">
        <f>VLOOKUP(A40,BASE!$A$2:$C$150,3,0)</f>
        <v>DUCHA LOREN SHOWER ULTRA ELECTRONICO</v>
      </c>
      <c r="E40" s="18">
        <f>VLOOKUP(A40,BASE!$A$2:$M$150,13,0)</f>
        <v>104958</v>
      </c>
      <c r="F40" t="str">
        <f>VLOOKUP(A40,BASE!A40:$J$150,10,0)</f>
        <v>869851.jpg</v>
      </c>
      <c r="G40" t="str">
        <f>VLOOKUP(A40,BASE!A40:K159,11,0)</f>
        <v>assets/images/products/869851.jpg</v>
      </c>
      <c r="H40" t="str">
        <f>VLOOKUP(A40,BASE!A40:L159,12,0)</f>
        <v>assets/images/products/zoom/869851.jpg</v>
      </c>
      <c r="I40">
        <f>VLOOKUP(A40,BASE!A40:E159,5,0)</f>
        <v>1</v>
      </c>
      <c r="J40" t="str">
        <f>VLOOKUP(A40,BASE!A40:N161,14,0)</f>
        <v>NO</v>
      </c>
      <c r="K40" t="str">
        <f>VLOOKUP(A40,BASE!$A$2:$P$150,16,0)</f>
        <v>true</v>
      </c>
      <c r="L40" t="str">
        <f>VLOOKUP(A40,BASE!$A$2:$O$150,15,0)</f>
        <v>true</v>
      </c>
      <c r="M40" s="3">
        <v>39</v>
      </c>
    </row>
    <row r="41" spans="1:13" x14ac:dyDescent="0.25">
      <c r="A41" s="3">
        <v>869924</v>
      </c>
      <c r="B41" s="3">
        <v>40</v>
      </c>
      <c r="C41" t="str">
        <f>VLOOKUP(A41,BASE!$A$2:$C$150,3,0)</f>
        <v>DUCHA LORENBELLO BANHO</v>
      </c>
      <c r="E41" s="18">
        <f>VLOOKUP(A41,BASE!$A$2:$M$150,13,0)</f>
        <v>74989.039999999994</v>
      </c>
      <c r="F41" t="str">
        <f>VLOOKUP(A41,BASE!A41:$J$150,10,0)</f>
        <v>869924.jpg</v>
      </c>
      <c r="G41" t="str">
        <f>VLOOKUP(A41,BASE!A41:K160,11,0)</f>
        <v>assets/images/products/869924.jpg</v>
      </c>
      <c r="H41" t="str">
        <f>VLOOKUP(A41,BASE!A41:L160,12,0)</f>
        <v>assets/images/products/zoom/869924.jpg</v>
      </c>
      <c r="I41">
        <f>VLOOKUP(A41,BASE!A41:E160,5,0)</f>
        <v>1</v>
      </c>
      <c r="J41" t="str">
        <f>VLOOKUP(A41,BASE!A41:N162,14,0)</f>
        <v>NO</v>
      </c>
      <c r="K41" t="str">
        <f>VLOOKUP(A41,BASE!$A$2:$P$150,16,0)</f>
        <v>true</v>
      </c>
      <c r="L41" t="str">
        <f>VLOOKUP(A41,BASE!$A$2:$O$150,15,0)</f>
        <v>true</v>
      </c>
      <c r="M41" s="3">
        <v>40</v>
      </c>
    </row>
    <row r="42" spans="1:13" x14ac:dyDescent="0.25">
      <c r="A42" s="3">
        <v>869988</v>
      </c>
      <c r="B42" s="3">
        <v>41</v>
      </c>
      <c r="C42" t="str">
        <f>VLOOKUP(A42,BASE!$A$2:$C$150,3,0)</f>
        <v>DUCHA MAXI 4T ULTRA CON TELEDUCHA</v>
      </c>
      <c r="E42" s="18">
        <f>VLOOKUP(A42,BASE!$A$2:$M$150,13,0)</f>
        <v>76989.429999999993</v>
      </c>
      <c r="F42" t="str">
        <f>VLOOKUP(A42,BASE!A42:$J$150,10,0)</f>
        <v>869988.jpg</v>
      </c>
      <c r="G42" t="str">
        <f>VLOOKUP(A42,BASE!A42:K161,11,0)</f>
        <v>assets/images/products/869988.jpg</v>
      </c>
      <c r="H42" t="str">
        <f>VLOOKUP(A42,BASE!A42:L161,12,0)</f>
        <v>assets/images/products/zoom/869988.jpg</v>
      </c>
      <c r="I42">
        <f>VLOOKUP(A42,BASE!A42:E161,5,0)</f>
        <v>1</v>
      </c>
      <c r="J42" t="str">
        <f>VLOOKUP(A42,BASE!A42:N163,14,0)</f>
        <v>NO</v>
      </c>
      <c r="K42" t="str">
        <f>VLOOKUP(A42,BASE!$A$2:$P$150,16,0)</f>
        <v>true</v>
      </c>
      <c r="L42" t="str">
        <f>VLOOKUP(A42,BASE!$A$2:$O$150,15,0)</f>
        <v>true</v>
      </c>
      <c r="M42" s="3">
        <v>41</v>
      </c>
    </row>
    <row r="43" spans="1:13" x14ac:dyDescent="0.25">
      <c r="A43" s="3">
        <v>869951</v>
      </c>
      <c r="B43" s="3">
        <v>42</v>
      </c>
      <c r="C43" t="str">
        <f>VLOOKUP(A43,BASE!$A$2:$C$150,3,0)</f>
        <v>DUCHA MAXI 3T ULTRA CON TELEDUCHA</v>
      </c>
      <c r="E43" s="18">
        <f>VLOOKUP(A43,BASE!$A$2:$M$150,13,0)</f>
        <v>74989.039999999994</v>
      </c>
      <c r="F43" t="str">
        <f>VLOOKUP(A43,BASE!A43:$J$150,10,0)</f>
        <v>869951.jpg</v>
      </c>
      <c r="G43" t="str">
        <f>VLOOKUP(A43,BASE!A43:K162,11,0)</f>
        <v>assets/images/products/869951.jpg</v>
      </c>
      <c r="H43" t="str">
        <f>VLOOKUP(A43,BASE!A43:L162,12,0)</f>
        <v>assets/images/products/zoom/869951.jpg</v>
      </c>
      <c r="I43">
        <f>VLOOKUP(A43,BASE!A43:E162,5,0)</f>
        <v>1</v>
      </c>
      <c r="J43" t="str">
        <f>VLOOKUP(A43,BASE!A43:N164,14,0)</f>
        <v>NO</v>
      </c>
      <c r="K43" t="str">
        <f>VLOOKUP(A43,BASE!$A$2:$P$150,16,0)</f>
        <v>true</v>
      </c>
      <c r="L43" t="str">
        <f>VLOOKUP(A43,BASE!$A$2:$O$150,15,0)</f>
        <v>true</v>
      </c>
      <c r="M43" s="3">
        <v>42</v>
      </c>
    </row>
    <row r="44" spans="1:13" x14ac:dyDescent="0.25">
      <c r="A44" s="3">
        <v>869955</v>
      </c>
      <c r="B44" s="3">
        <v>43</v>
      </c>
      <c r="C44" t="str">
        <f>VLOOKUP(A44,BASE!$A$2:$C$150,3,0)</f>
        <v>DUCHA MAXI 3T ULTRA SIN TELEDUCHA</v>
      </c>
      <c r="E44" s="18">
        <f>VLOOKUP(A44,BASE!$A$2:$M$150,13,0)</f>
        <v>69989.850000000006</v>
      </c>
      <c r="F44" t="str">
        <f>VLOOKUP(A44,BASE!A44:$J$150,10,0)</f>
        <v>869955.jpg</v>
      </c>
      <c r="G44" t="str">
        <f>VLOOKUP(A44,BASE!A44:K163,11,0)</f>
        <v>assets/images/products/869955.jpg</v>
      </c>
      <c r="H44" t="str">
        <f>VLOOKUP(A44,BASE!A44:L163,12,0)</f>
        <v>assets/images/products/zoom/869955.jpg</v>
      </c>
      <c r="I44">
        <f>VLOOKUP(A44,BASE!A44:E163,5,0)</f>
        <v>1</v>
      </c>
      <c r="J44" t="str">
        <f>VLOOKUP(A44,BASE!A44:N165,14,0)</f>
        <v>NO</v>
      </c>
      <c r="K44" t="str">
        <f>VLOOKUP(A44,BASE!$A$2:$P$150,16,0)</f>
        <v>true</v>
      </c>
      <c r="L44" t="str">
        <f>VLOOKUP(A44,BASE!$A$2:$O$150,15,0)</f>
        <v>true</v>
      </c>
      <c r="M44" s="3">
        <v>43</v>
      </c>
    </row>
    <row r="45" spans="1:13" x14ac:dyDescent="0.25">
      <c r="A45" s="3">
        <v>869903</v>
      </c>
      <c r="B45" s="3">
        <v>44</v>
      </c>
      <c r="C45" t="str">
        <f>VLOOKUP(A45,BASE!$A$2:$C$150,3,0)</f>
        <v>DUCHA MAXI DUCHA 4T</v>
      </c>
      <c r="E45" s="18">
        <f>VLOOKUP(A45,BASE!$A$2:$M$150,13,0)</f>
        <v>37001.86</v>
      </c>
      <c r="F45" t="str">
        <f>VLOOKUP(A45,BASE!A45:$J$150,10,0)</f>
        <v>869903.jpg</v>
      </c>
      <c r="G45" t="str">
        <f>VLOOKUP(A45,BASE!A45:K164,11,0)</f>
        <v>assets/images/products/869903.jpg</v>
      </c>
      <c r="H45" t="str">
        <f>VLOOKUP(A45,BASE!A45:L164,12,0)</f>
        <v>assets/images/products/zoom/869903.jpg</v>
      </c>
      <c r="I45">
        <f>VLOOKUP(A45,BASE!A45:E164,5,0)</f>
        <v>1</v>
      </c>
      <c r="J45" t="str">
        <f>VLOOKUP(A45,BASE!A45:N166,14,0)</f>
        <v>NO</v>
      </c>
      <c r="K45" t="str">
        <f>VLOOKUP(A45,BASE!$A$2:$P$150,16,0)</f>
        <v>true</v>
      </c>
      <c r="L45" t="str">
        <f>VLOOKUP(A45,BASE!$A$2:$O$150,15,0)</f>
        <v>true</v>
      </c>
      <c r="M45" s="3">
        <v>44</v>
      </c>
    </row>
    <row r="46" spans="1:13" x14ac:dyDescent="0.25">
      <c r="A46" s="3">
        <v>870000</v>
      </c>
      <c r="B46" s="3">
        <v>45</v>
      </c>
      <c r="C46" t="str">
        <f>VLOOKUP(A46,BASE!$A$2:$C$150,3,0)</f>
        <v>DUCHA MAXI ULTRA SIN MANGUERA</v>
      </c>
      <c r="E46" s="18">
        <f>VLOOKUP(A46,BASE!$A$2:$M$150,13,0)</f>
        <v>62523.79</v>
      </c>
      <c r="F46" t="str">
        <f>VLOOKUP(A46,BASE!A46:$J$150,10,0)</f>
        <v>870000.jpg</v>
      </c>
      <c r="G46" t="str">
        <f>VLOOKUP(A46,BASE!A46:K165,11,0)</f>
        <v>assets/images/products/870000.jpg</v>
      </c>
      <c r="H46" t="str">
        <f>VLOOKUP(A46,BASE!A46:L165,12,0)</f>
        <v>assets/images/products/zoom/870000.jpg</v>
      </c>
      <c r="I46">
        <f>VLOOKUP(A46,BASE!A46:E165,5,0)</f>
        <v>1</v>
      </c>
      <c r="J46" t="str">
        <f>VLOOKUP(A46,BASE!A46:N167,14,0)</f>
        <v>NO</v>
      </c>
      <c r="K46" t="str">
        <f>VLOOKUP(A46,BASE!$A$2:$P$150,16,0)</f>
        <v>true</v>
      </c>
      <c r="L46" t="str">
        <f>VLOOKUP(A46,BASE!$A$2:$O$150,15,0)</f>
        <v>true</v>
      </c>
      <c r="M46" s="3">
        <v>45</v>
      </c>
    </row>
    <row r="47" spans="1:13" x14ac:dyDescent="0.25">
      <c r="A47" s="3">
        <v>870642</v>
      </c>
      <c r="B47" s="3">
        <v>46</v>
      </c>
      <c r="C47" t="str">
        <f>VLOOKUP(A47,BASE!$A$2:$C$150,3,0)</f>
        <v>DUCHA RELAX</v>
      </c>
      <c r="E47" s="18">
        <f>VLOOKUP(A47,BASE!$A$2:$M$150,13,0)</f>
        <v>100803.71</v>
      </c>
      <c r="F47" t="str">
        <f>VLOOKUP(A47,BASE!A47:$J$150,10,0)</f>
        <v>870642.jpg</v>
      </c>
      <c r="G47" t="str">
        <f>VLOOKUP(A47,BASE!A47:K166,11,0)</f>
        <v>assets/images/products/870642.jpg</v>
      </c>
      <c r="H47" t="str">
        <f>VLOOKUP(A47,BASE!A47:L166,12,0)</f>
        <v>assets/images/products/zoom/870642.jpg</v>
      </c>
      <c r="I47">
        <f>VLOOKUP(A47,BASE!A47:E166,5,0)</f>
        <v>1</v>
      </c>
      <c r="J47" t="str">
        <f>VLOOKUP(A47,BASE!A47:N168,14,0)</f>
        <v>NO</v>
      </c>
      <c r="K47" t="str">
        <f>VLOOKUP(A47,BASE!$A$2:$P$150,16,0)</f>
        <v>true</v>
      </c>
      <c r="L47" t="str">
        <f>VLOOKUP(A47,BASE!$A$2:$O$150,15,0)</f>
        <v>true</v>
      </c>
      <c r="M47" s="3">
        <v>46</v>
      </c>
    </row>
    <row r="48" spans="1:13" x14ac:dyDescent="0.25">
      <c r="A48" s="3">
        <v>869962</v>
      </c>
      <c r="B48" s="3">
        <v>47</v>
      </c>
      <c r="C48" t="str">
        <f>VLOOKUP(A48,BASE!$A$2:$C$150,3,0)</f>
        <v>DUCHA RELAX CROMADA</v>
      </c>
      <c r="E48" s="18">
        <f>VLOOKUP(A48,BASE!$A$2:$M$150,13,0)</f>
        <v>135989.63</v>
      </c>
      <c r="F48" t="str">
        <f>VLOOKUP(A48,BASE!A48:$J$150,10,0)</f>
        <v>869962.jpg</v>
      </c>
      <c r="G48" t="str">
        <f>VLOOKUP(A48,BASE!A48:K167,11,0)</f>
        <v>assets/images/products/869962.jpg</v>
      </c>
      <c r="H48" t="str">
        <f>VLOOKUP(A48,BASE!A48:L167,12,0)</f>
        <v>assets/images/products/zoom/869962.jpg</v>
      </c>
      <c r="I48">
        <f>VLOOKUP(A48,BASE!A48:E167,5,0)</f>
        <v>1</v>
      </c>
      <c r="J48" t="str">
        <f>VLOOKUP(A48,BASE!A48:N169,14,0)</f>
        <v>NO</v>
      </c>
      <c r="K48" t="str">
        <f>VLOOKUP(A48,BASE!$A$2:$P$150,16,0)</f>
        <v>true</v>
      </c>
      <c r="L48" t="str">
        <f>VLOOKUP(A48,BASE!$A$2:$O$150,15,0)</f>
        <v>true</v>
      </c>
      <c r="M48" s="3">
        <v>47</v>
      </c>
    </row>
    <row r="49" spans="1:13" x14ac:dyDescent="0.25">
      <c r="A49" s="3">
        <v>870517</v>
      </c>
      <c r="B49" s="3">
        <v>48</v>
      </c>
      <c r="C49" t="str">
        <f>VLOOKUP(A49,BASE!$A$2:$C$150,3,0)</f>
        <v>DUCHA TOP JET</v>
      </c>
      <c r="E49" s="18">
        <f>VLOOKUP(A49,BASE!$A$2:$M$150,13,0)</f>
        <v>121989.28</v>
      </c>
      <c r="F49" t="str">
        <f>VLOOKUP(A49,BASE!A49:$J$150,10,0)</f>
        <v>870517.jpg</v>
      </c>
      <c r="G49" t="str">
        <f>VLOOKUP(A49,BASE!A49:K168,11,0)</f>
        <v>assets/images/products/870517.jpg</v>
      </c>
      <c r="H49" t="str">
        <f>VLOOKUP(A49,BASE!A49:L168,12,0)</f>
        <v>assets/images/products/zoom/870517.jpg</v>
      </c>
      <c r="I49">
        <f>VLOOKUP(A49,BASE!A49:E168,5,0)</f>
        <v>1</v>
      </c>
      <c r="J49" t="str">
        <f>VLOOKUP(A49,BASE!A49:N170,14,0)</f>
        <v>NO</v>
      </c>
      <c r="K49" t="str">
        <f>VLOOKUP(A49,BASE!$A$2:$P$150,16,0)</f>
        <v>true</v>
      </c>
      <c r="L49" t="str">
        <f>VLOOKUP(A49,BASE!$A$2:$O$150,15,0)</f>
        <v>true</v>
      </c>
      <c r="M49" s="3">
        <v>48</v>
      </c>
    </row>
    <row r="50" spans="1:13" x14ac:dyDescent="0.25">
      <c r="A50" s="3">
        <v>870518</v>
      </c>
      <c r="B50" s="3">
        <v>49</v>
      </c>
      <c r="C50" t="str">
        <f>VLOOKUP(A50,BASE!$A$2:$C$150,3,0)</f>
        <v>DUCHA TOP JET ELECTRONICA</v>
      </c>
      <c r="E50" s="18">
        <f>VLOOKUP(A50,BASE!$A$2:$M$150,13,0)</f>
        <v>162989.54</v>
      </c>
      <c r="F50" t="str">
        <f>VLOOKUP(A50,BASE!A50:$J$150,10,0)</f>
        <v>870518.jpg</v>
      </c>
      <c r="G50" t="str">
        <f>VLOOKUP(A50,BASE!A50:K169,11,0)</f>
        <v>assets/images/products/870518.jpg</v>
      </c>
      <c r="H50" t="str">
        <f>VLOOKUP(A50,BASE!A50:L169,12,0)</f>
        <v>assets/images/products/zoom/870518.jpg</v>
      </c>
      <c r="I50">
        <f>VLOOKUP(A50,BASE!A50:E169,5,0)</f>
        <v>1</v>
      </c>
      <c r="J50" t="str">
        <f>VLOOKUP(A50,BASE!A50:N171,14,0)</f>
        <v>NO</v>
      </c>
      <c r="K50" t="str">
        <f>VLOOKUP(A50,BASE!$A$2:$P$150,16,0)</f>
        <v>true</v>
      </c>
      <c r="L50" t="str">
        <f>VLOOKUP(A50,BASE!$A$2:$O$150,15,0)</f>
        <v>true</v>
      </c>
      <c r="M50" s="3">
        <v>49</v>
      </c>
    </row>
    <row r="51" spans="1:13" x14ac:dyDescent="0.25">
      <c r="A51" s="3">
        <v>869991</v>
      </c>
      <c r="B51" s="3">
        <v>50</v>
      </c>
      <c r="C51" t="str">
        <f>VLOOKUP(A51,BASE!$A$2:$C$150,3,0)</f>
        <v>DUCHA TRADICION</v>
      </c>
      <c r="E51" s="18">
        <f>VLOOKUP(A51,BASE!$A$2:$M$150,13,0)</f>
        <v>255403.75</v>
      </c>
      <c r="F51" t="str">
        <f>VLOOKUP(A51,BASE!A51:$J$150,10,0)</f>
        <v>869991.jpg</v>
      </c>
      <c r="G51" t="str">
        <f>VLOOKUP(A51,BASE!A51:K170,11,0)</f>
        <v>assets/images/products/869991.jpg</v>
      </c>
      <c r="H51" t="str">
        <f>VLOOKUP(A51,BASE!A51:L170,12,0)</f>
        <v>assets/images/products/zoom/869991.jpg</v>
      </c>
      <c r="I51">
        <f>VLOOKUP(A51,BASE!A51:E170,5,0)</f>
        <v>1</v>
      </c>
      <c r="J51" t="str">
        <f>VLOOKUP(A51,BASE!A51:N172,14,0)</f>
        <v>NO</v>
      </c>
      <c r="K51" t="str">
        <f>VLOOKUP(A51,BASE!$A$2:$P$150,16,0)</f>
        <v>true</v>
      </c>
      <c r="L51" t="str">
        <f>VLOOKUP(A51,BASE!$A$2:$O$150,15,0)</f>
        <v>true</v>
      </c>
      <c r="M51" s="3">
        <v>50</v>
      </c>
    </row>
    <row r="52" spans="1:13" x14ac:dyDescent="0.25">
      <c r="A52" s="3">
        <v>869975</v>
      </c>
      <c r="B52" s="3">
        <v>51</v>
      </c>
      <c r="C52" t="str">
        <f>VLOOKUP(A52,BASE!$A$2:$C$150,3,0)</f>
        <v>DUCHITA DIVERTIDA DELFIN</v>
      </c>
      <c r="E52" s="18">
        <f>VLOOKUP(A52,BASE!$A$2:$M$150,13,0)</f>
        <v>25047.119999999999</v>
      </c>
      <c r="F52" t="str">
        <f>VLOOKUP(A52,BASE!A52:$J$150,10,0)</f>
        <v>869975.jpg</v>
      </c>
      <c r="G52" t="str">
        <f>VLOOKUP(A52,BASE!A52:K171,11,0)</f>
        <v>assets/images/products/869975.jpg</v>
      </c>
      <c r="H52" t="str">
        <f>VLOOKUP(A52,BASE!A52:L171,12,0)</f>
        <v>assets/images/products/zoom/869975.jpg</v>
      </c>
      <c r="I52">
        <f>VLOOKUP(A52,BASE!A52:E171,5,0)</f>
        <v>1</v>
      </c>
      <c r="J52" t="str">
        <f>VLOOKUP(A52,BASE!A52:N173,14,0)</f>
        <v>NO</v>
      </c>
      <c r="K52">
        <f>VLOOKUP(A52,BASE!$A$2:$P$150,16,0)</f>
        <v>0</v>
      </c>
      <c r="L52">
        <f>VLOOKUP(A52,BASE!$A$2:$O$150,15,0)</f>
        <v>0</v>
      </c>
      <c r="M52" s="3">
        <v>51</v>
      </c>
    </row>
    <row r="53" spans="1:13" x14ac:dyDescent="0.25">
      <c r="A53" s="3">
        <v>869973</v>
      </c>
      <c r="B53" s="3">
        <v>52</v>
      </c>
      <c r="C53" t="str">
        <f>VLOOKUP(A53,BASE!$A$2:$C$150,3,0)</f>
        <v>DUCHITA DIVERTIDA HIPOPOTAMO</v>
      </c>
      <c r="E53" s="18">
        <f>VLOOKUP(A53,BASE!$A$2:$M$150,13,0)</f>
        <v>16909.900000000001</v>
      </c>
      <c r="F53" t="str">
        <f>VLOOKUP(A53,BASE!A53:$J$150,10,0)</f>
        <v>.jpg</v>
      </c>
      <c r="G53" t="str">
        <f>VLOOKUP(A53,BASE!A53:K172,11,0)</f>
        <v>assets/images/products/.jpg</v>
      </c>
      <c r="H53" t="str">
        <f>VLOOKUP(A53,BASE!A53:L172,12,0)</f>
        <v>assets/images/products/zoom/.jpg</v>
      </c>
      <c r="I53">
        <f>VLOOKUP(A53,BASE!A53:E172,5,0)</f>
        <v>1</v>
      </c>
      <c r="J53" t="str">
        <f>VLOOKUP(A53,BASE!A53:N174,14,0)</f>
        <v>NO</v>
      </c>
      <c r="K53">
        <f>VLOOKUP(A53,BASE!$A$2:$P$150,16,0)</f>
        <v>0</v>
      </c>
      <c r="L53">
        <f>VLOOKUP(A53,BASE!$A$2:$O$150,15,0)</f>
        <v>0</v>
      </c>
      <c r="M53" s="3">
        <v>52</v>
      </c>
    </row>
    <row r="54" spans="1:13" x14ac:dyDescent="0.25">
      <c r="A54" s="3">
        <v>869976</v>
      </c>
      <c r="B54" s="3">
        <v>53</v>
      </c>
      <c r="C54" t="str">
        <f>VLOOKUP(A54,BASE!$A$2:$C$150,3,0)</f>
        <v>DUCHITA DIVERTIDA PATITO</v>
      </c>
      <c r="E54" s="18">
        <f>VLOOKUP(A54,BASE!$A$2:$M$150,13,0)</f>
        <v>16310.14</v>
      </c>
      <c r="F54" t="str">
        <f>VLOOKUP(A54,BASE!A54:$J$150,10,0)</f>
        <v>869976.jpg</v>
      </c>
      <c r="G54" t="str">
        <f>VLOOKUP(A54,BASE!A54:K173,11,0)</f>
        <v>assets/images/products/869976.jpg</v>
      </c>
      <c r="H54" t="str">
        <f>VLOOKUP(A54,BASE!A54:L173,12,0)</f>
        <v>assets/images/products/zoom/869976.jpg</v>
      </c>
      <c r="I54">
        <f>VLOOKUP(A54,BASE!A54:E173,5,0)</f>
        <v>1</v>
      </c>
      <c r="J54" t="str">
        <f>VLOOKUP(A54,BASE!A54:N175,14,0)</f>
        <v>NO</v>
      </c>
      <c r="K54">
        <f>VLOOKUP(A54,BASE!$A$2:$P$150,16,0)</f>
        <v>0</v>
      </c>
      <c r="L54">
        <f>VLOOKUP(A54,BASE!$A$2:$O$150,15,0)</f>
        <v>0</v>
      </c>
      <c r="M54" s="3">
        <v>53</v>
      </c>
    </row>
    <row r="55" spans="1:13" x14ac:dyDescent="0.25">
      <c r="A55" s="3">
        <v>869972</v>
      </c>
      <c r="B55" s="3">
        <v>54</v>
      </c>
      <c r="C55" t="str">
        <f>VLOOKUP(A55,BASE!$A$2:$C$150,3,0)</f>
        <v>DUCHITA DIVERTIDA TORTUGA</v>
      </c>
      <c r="E55" s="18">
        <f>VLOOKUP(A55,BASE!$A$2:$M$150,13,0)</f>
        <v>16548.14</v>
      </c>
      <c r="F55" t="str">
        <f>VLOOKUP(A55,BASE!A55:$J$150,10,0)</f>
        <v>869972.jpg</v>
      </c>
      <c r="G55" t="str">
        <f>VLOOKUP(A55,BASE!A55:K174,11,0)</f>
        <v>assets/images/products/869972.jpg</v>
      </c>
      <c r="H55" t="str">
        <f>VLOOKUP(A55,BASE!A55:L174,12,0)</f>
        <v>assets/images/products/zoom/869972.jpg</v>
      </c>
      <c r="I55">
        <f>VLOOKUP(A55,BASE!A55:E174,5,0)</f>
        <v>1</v>
      </c>
      <c r="J55" t="str">
        <f>VLOOKUP(A55,BASE!A55:N176,14,0)</f>
        <v>NO</v>
      </c>
      <c r="K55">
        <f>VLOOKUP(A55,BASE!$A$2:$P$150,16,0)</f>
        <v>0</v>
      </c>
      <c r="L55">
        <f>VLOOKUP(A55,BASE!$A$2:$O$150,15,0)</f>
        <v>0</v>
      </c>
      <c r="M55" s="3">
        <v>54</v>
      </c>
    </row>
    <row r="56" spans="1:13" x14ac:dyDescent="0.25">
      <c r="A56" s="4">
        <v>870504</v>
      </c>
      <c r="B56" s="3">
        <v>55</v>
      </c>
      <c r="C56" t="str">
        <f>VLOOKUP(A56,BASE!$A$2:$C$150,3,0)</f>
        <v>FILTRO GIOVIALE DE PARED</v>
      </c>
      <c r="E56" s="18">
        <f>VLOOKUP(A56,BASE!$A$2:$M$150,13,0)</f>
        <v>349989.95</v>
      </c>
      <c r="F56" t="str">
        <f>VLOOKUP(A56,BASE!A56:$J$150,10,0)</f>
        <v>870504.jpg</v>
      </c>
      <c r="G56" t="str">
        <f>VLOOKUP(A56,BASE!A56:K175,11,0)</f>
        <v>assets/images/products/870504.jpg</v>
      </c>
      <c r="H56" t="str">
        <f>VLOOKUP(A56,BASE!A56:L175,12,0)</f>
        <v>assets/images/products/zoom/870504.jpg</v>
      </c>
      <c r="I56">
        <f>VLOOKUP(A56,BASE!A56:E175,5,0)</f>
        <v>2</v>
      </c>
      <c r="J56" t="str">
        <f>VLOOKUP(A56,BASE!A56:N177,14,0)</f>
        <v>NO</v>
      </c>
      <c r="K56">
        <f>VLOOKUP(A56,BASE!$A$2:$P$150,16,0)</f>
        <v>0</v>
      </c>
      <c r="L56" t="str">
        <f>VLOOKUP(A56,BASE!$A$2:$O$150,15,0)</f>
        <v>true</v>
      </c>
      <c r="M56" s="3">
        <v>55</v>
      </c>
    </row>
    <row r="57" spans="1:13" x14ac:dyDescent="0.25">
      <c r="A57" s="4">
        <v>870501</v>
      </c>
      <c r="B57" s="3">
        <v>56</v>
      </c>
      <c r="C57" t="str">
        <f>VLOOKUP(A57,BASE!$A$2:$C$150,3,0)</f>
        <v>FILTRO VERSATILLE</v>
      </c>
      <c r="E57" s="18">
        <f>VLOOKUP(A57,BASE!$A$2:$M$150,13,0)</f>
        <v>109990</v>
      </c>
      <c r="F57" t="str">
        <f>VLOOKUP(A57,BASE!A57:$J$150,10,0)</f>
        <v>870501.jpg</v>
      </c>
      <c r="G57" t="str">
        <f>VLOOKUP(A57,BASE!A57:K176,11,0)</f>
        <v>assets/images/products/870501.jpg</v>
      </c>
      <c r="H57" t="str">
        <f>VLOOKUP(A57,BASE!A57:L176,12,0)</f>
        <v>assets/images/products/zoom/870501.jpg</v>
      </c>
      <c r="I57">
        <f>VLOOKUP(A57,BASE!A57:E176,5,0)</f>
        <v>2</v>
      </c>
      <c r="J57" t="str">
        <f>VLOOKUP(A57,BASE!A57:N178,14,0)</f>
        <v>NO</v>
      </c>
      <c r="K57">
        <f>VLOOKUP(A57,BASE!$A$2:$P$150,16,0)</f>
        <v>0</v>
      </c>
      <c r="L57" t="str">
        <f>VLOOKUP(A57,BASE!$A$2:$O$150,15,0)</f>
        <v>true</v>
      </c>
      <c r="M57" s="3">
        <v>56</v>
      </c>
    </row>
    <row r="58" spans="1:13" x14ac:dyDescent="0.25">
      <c r="A58" s="17">
        <v>870644</v>
      </c>
      <c r="B58" s="3">
        <v>57</v>
      </c>
      <c r="C58" t="str">
        <f>VLOOKUP(A58,BASE!$A$2:$C$150,3,0)</f>
        <v xml:space="preserve">FILTRO VITALE DE PARED </v>
      </c>
      <c r="E58" s="18">
        <f>VLOOKUP(A58,BASE!$A$2:$M$150,13,0)</f>
        <v>139990.04999999999</v>
      </c>
      <c r="F58" t="str">
        <f>VLOOKUP(A58,BASE!A58:$J$150,10,0)</f>
        <v>870644.jpg</v>
      </c>
      <c r="G58" t="str">
        <f>VLOOKUP(A58,BASE!A58:K177,11,0)</f>
        <v>assets/images/products/870644.jpg</v>
      </c>
      <c r="H58" t="str">
        <f>VLOOKUP(A58,BASE!A58:L177,12,0)</f>
        <v>assets/images/products/zoom/870644.jpg</v>
      </c>
      <c r="I58">
        <f>VLOOKUP(A58,BASE!A58:E177,5,0)</f>
        <v>2</v>
      </c>
      <c r="J58" t="str">
        <f>VLOOKUP(A58,BASE!A58:N179,14,0)</f>
        <v>NO</v>
      </c>
      <c r="K58">
        <f>VLOOKUP(A58,BASE!$A$2:$P$150,16,0)</f>
        <v>0</v>
      </c>
      <c r="L58" t="str">
        <f>VLOOKUP(A58,BASE!$A$2:$O$150,15,0)</f>
        <v>true</v>
      </c>
      <c r="M58" s="3">
        <v>57</v>
      </c>
    </row>
    <row r="59" spans="1:13" x14ac:dyDescent="0.25">
      <c r="A59" s="17">
        <v>870527</v>
      </c>
      <c r="B59" s="3">
        <v>58</v>
      </c>
      <c r="C59" t="str">
        <f>VLOOKUP(A59,BASE!$A$2:$C$150,3,0)</f>
        <v>GRIFO CON FILTRO ACQUA BELLA DE MESA / BLANCA</v>
      </c>
      <c r="E59" s="18">
        <f>VLOOKUP(A59,BASE!$A$2:$M$150,13,0)</f>
        <v>89989.94</v>
      </c>
      <c r="F59" t="str">
        <f>VLOOKUP(A59,BASE!A59:$J$150,10,0)</f>
        <v>870527.jpg</v>
      </c>
      <c r="G59" t="str">
        <f>VLOOKUP(A59,BASE!A59:K178,11,0)</f>
        <v>assets/images/products/870527.jpg</v>
      </c>
      <c r="H59" t="str">
        <f>VLOOKUP(A59,BASE!A59:L178,12,0)</f>
        <v>assets/images/products/zoom/870527.jpg</v>
      </c>
      <c r="I59">
        <f>VLOOKUP(A59,BASE!A59:E178,5,0)</f>
        <v>2</v>
      </c>
      <c r="J59" t="str">
        <f>VLOOKUP(A59,BASE!A59:N180,14,0)</f>
        <v>NO</v>
      </c>
      <c r="K59">
        <f>VLOOKUP(A59,BASE!$A$2:$P$150,16,0)</f>
        <v>0</v>
      </c>
      <c r="L59" t="str">
        <f>VLOOKUP(A59,BASE!$A$2:$O$150,15,0)</f>
        <v>true</v>
      </c>
      <c r="M59" s="3">
        <v>58</v>
      </c>
    </row>
    <row r="60" spans="1:13" x14ac:dyDescent="0.25">
      <c r="A60" s="17">
        <v>870641</v>
      </c>
      <c r="B60" s="3">
        <v>59</v>
      </c>
      <c r="C60" t="str">
        <f>VLOOKUP(A60,BASE!$A$2:$C$150,3,0)</f>
        <v>GRIFO CON FILTRO ACQUA BELLA DE PARED / NEGRO</v>
      </c>
      <c r="E60" s="18">
        <f>VLOOKUP(A60,BASE!$A$2:$M$150,13,0)</f>
        <v>99989.99</v>
      </c>
      <c r="F60" t="str">
        <f>VLOOKUP(A60,BASE!A60:$J$150,10,0)</f>
        <v>870641.jpg</v>
      </c>
      <c r="G60" t="str">
        <f>VLOOKUP(A60,BASE!A60:K179,11,0)</f>
        <v>assets/images/products/870641.jpg</v>
      </c>
      <c r="H60" t="str">
        <f>VLOOKUP(A60,BASE!A60:L179,12,0)</f>
        <v>assets/images/products/zoom/870641.jpg</v>
      </c>
      <c r="I60">
        <f>VLOOKUP(A60,BASE!A60:E179,5,0)</f>
        <v>2</v>
      </c>
      <c r="J60" t="str">
        <f>VLOOKUP(A60,BASE!A60:N181,14,0)</f>
        <v>NO</v>
      </c>
      <c r="K60">
        <f>VLOOKUP(A60,BASE!$A$2:$P$150,16,0)</f>
        <v>0</v>
      </c>
      <c r="L60" t="str">
        <f>VLOOKUP(A60,BASE!$A$2:$O$150,15,0)</f>
        <v>true</v>
      </c>
      <c r="M60" s="3">
        <v>59</v>
      </c>
    </row>
    <row r="61" spans="1:13" x14ac:dyDescent="0.25">
      <c r="A61" s="17">
        <v>870593</v>
      </c>
      <c r="B61" s="3">
        <v>60</v>
      </c>
      <c r="C61" t="str">
        <f>VLOOKUP(A61,BASE!$A$2:$C$150,3,0)</f>
        <v>GRIFO CON FILTRO ACQUA DUE DE MESA / BLANCO</v>
      </c>
      <c r="E61" s="18">
        <f>VLOOKUP(A61,BASE!$A$2:$M$150,13,0)</f>
        <v>99989.99</v>
      </c>
      <c r="F61" t="str">
        <f>VLOOKUP(A61,BASE!A61:$J$150,10,0)</f>
        <v>870593.jpg</v>
      </c>
      <c r="G61" t="str">
        <f>VLOOKUP(A61,BASE!A61:K180,11,0)</f>
        <v>assets/images/products/870593.jpg</v>
      </c>
      <c r="H61" t="str">
        <f>VLOOKUP(A61,BASE!A61:L180,12,0)</f>
        <v>assets/images/products/zoom/870593.jpg</v>
      </c>
      <c r="I61">
        <f>VLOOKUP(A61,BASE!A61:E180,5,0)</f>
        <v>2</v>
      </c>
      <c r="J61" t="str">
        <f>VLOOKUP(A61,BASE!A61:N182,14,0)</f>
        <v>NO</v>
      </c>
      <c r="K61">
        <f>VLOOKUP(A61,BASE!$A$2:$P$150,16,0)</f>
        <v>0</v>
      </c>
      <c r="L61" t="str">
        <f>VLOOKUP(A61,BASE!$A$2:$O$150,15,0)</f>
        <v>true</v>
      </c>
      <c r="M61" s="3">
        <v>60</v>
      </c>
    </row>
    <row r="62" spans="1:13" x14ac:dyDescent="0.25">
      <c r="A62" s="3">
        <v>869956</v>
      </c>
      <c r="B62" s="3">
        <v>61</v>
      </c>
      <c r="C62" t="str">
        <f>VLOOKUP(A62,BASE!$A$2:$C$150,3,0)</f>
        <v>MANGUERA PARA DUCHA ELECTRICA</v>
      </c>
      <c r="E62" s="18">
        <f>VLOOKUP(A62,BASE!$A$2:$M$150,13,0)</f>
        <v>3361.75</v>
      </c>
      <c r="F62" t="str">
        <f>VLOOKUP(A62,BASE!A62:$J$150,10,0)</f>
        <v>869956.jpg</v>
      </c>
      <c r="G62" t="str">
        <f>VLOOKUP(A62,BASE!A62:K181,11,0)</f>
        <v>assets/images/products/869956.jpg</v>
      </c>
      <c r="H62" t="str">
        <f>VLOOKUP(A62,BASE!A62:L181,12,0)</f>
        <v>assets/images/products/zoom/869956.jpg</v>
      </c>
      <c r="I62">
        <f>VLOOKUP(A62,BASE!A62:E181,5,0)</f>
        <v>3</v>
      </c>
      <c r="J62" t="str">
        <f>VLOOKUP(A62,BASE!A62:N183,14,0)</f>
        <v>NO</v>
      </c>
      <c r="K62">
        <f>VLOOKUP(A62,BASE!$A$2:$P$150,16,0)</f>
        <v>0</v>
      </c>
      <c r="L62">
        <f>VLOOKUP(A62,BASE!$A$2:$O$150,15,0)</f>
        <v>0</v>
      </c>
      <c r="M62" s="3">
        <v>61</v>
      </c>
    </row>
    <row r="63" spans="1:13" x14ac:dyDescent="0.25">
      <c r="A63" s="3">
        <v>870515</v>
      </c>
      <c r="B63" s="3">
        <v>62</v>
      </c>
      <c r="C63" t="str">
        <f>VLOOKUP(A63,BASE!$A$2:$C$150,3,0)</f>
        <v>MONOBRAZO LORENZETTI</v>
      </c>
      <c r="E63" s="18">
        <f>VLOOKUP(A63,BASE!$A$2:$M$150,13,0)</f>
        <v>11989.25</v>
      </c>
      <c r="F63" t="str">
        <f>VLOOKUP(A63,BASE!A63:$J$150,10,0)</f>
        <v>870515.jpg</v>
      </c>
      <c r="G63" t="str">
        <f>VLOOKUP(A63,BASE!A63:K182,11,0)</f>
        <v>assets/images/products/870515.jpg</v>
      </c>
      <c r="H63" t="str">
        <f>VLOOKUP(A63,BASE!A63:L182,12,0)</f>
        <v>assets/images/products/zoom/870515.jpg</v>
      </c>
      <c r="I63">
        <f>VLOOKUP(A63,BASE!A63:E182,5,0)</f>
        <v>3</v>
      </c>
      <c r="J63" t="str">
        <f>VLOOKUP(A63,BASE!A63:N184,14,0)</f>
        <v>NO</v>
      </c>
      <c r="K63">
        <f>VLOOKUP(A63,BASE!$A$2:$P$150,16,0)</f>
        <v>0</v>
      </c>
      <c r="L63" t="str">
        <f>VLOOKUP(A63,BASE!$A$2:$O$150,15,0)</f>
        <v>true</v>
      </c>
      <c r="M63" s="3">
        <v>62</v>
      </c>
    </row>
    <row r="64" spans="1:13" x14ac:dyDescent="0.25">
      <c r="A64" s="3">
        <v>870526</v>
      </c>
      <c r="B64" s="3">
        <v>63</v>
      </c>
      <c r="C64" t="str">
        <f>VLOOKUP(A64,BASE!$A$2:$C$150,3,0)</f>
        <v>RESISTENCIA TRADICION O JET</v>
      </c>
      <c r="E64" s="18">
        <f>VLOOKUP(A64,BASE!$A$2:$M$150,13,0)</f>
        <v>19198.27</v>
      </c>
      <c r="F64" t="str">
        <f>VLOOKUP(A64,BASE!A64:$J$150,10,0)</f>
        <v>870526.jpg</v>
      </c>
      <c r="G64" t="str">
        <f>VLOOKUP(A64,BASE!A64:K183,11,0)</f>
        <v>assets/images/products/870526.jpg</v>
      </c>
      <c r="H64" t="str">
        <f>VLOOKUP(A64,BASE!A64:L183,12,0)</f>
        <v>assets/images/products/zoom/870526.jpg</v>
      </c>
      <c r="I64">
        <f>VLOOKUP(A64,BASE!A64:E183,5,0)</f>
        <v>3</v>
      </c>
      <c r="J64" t="str">
        <f>VLOOKUP(A64,BASE!A64:N185,14,0)</f>
        <v>NO</v>
      </c>
      <c r="K64" t="str">
        <f>VLOOKUP(A64,BASE!$A$2:$P$150,16,0)</f>
        <v>true</v>
      </c>
      <c r="L64">
        <f>VLOOKUP(A64,BASE!$A$2:$O$150,15,0)</f>
        <v>0</v>
      </c>
      <c r="M64" s="3">
        <v>63</v>
      </c>
    </row>
    <row r="65" spans="1:13" x14ac:dyDescent="0.25">
      <c r="A65" s="3">
        <v>870536</v>
      </c>
      <c r="B65" s="3">
        <v>64</v>
      </c>
      <c r="C65" t="str">
        <f>VLOOKUP(A65,BASE!$A$2:$C$150,3,0)</f>
        <v>RESISTENCIA 3T ULTRA</v>
      </c>
      <c r="E65" s="18">
        <f>VLOOKUP(A65,BASE!$A$2:$M$150,13,0)</f>
        <v>18990.02</v>
      </c>
      <c r="F65" t="str">
        <f>VLOOKUP(A65,BASE!A65:$J$150,10,0)</f>
        <v>870536.jpg</v>
      </c>
      <c r="G65" t="str">
        <f>VLOOKUP(A65,BASE!A65:K184,11,0)</f>
        <v>assets/images/products/870536.jpg</v>
      </c>
      <c r="H65" t="str">
        <f>VLOOKUP(A65,BASE!A65:L184,12,0)</f>
        <v>assets/images/products/zoom/870536.jpg</v>
      </c>
      <c r="I65">
        <f>VLOOKUP(A65,BASE!A65:E184,5,0)</f>
        <v>3</v>
      </c>
      <c r="J65" t="str">
        <f>VLOOKUP(A65,BASE!A65:N186,14,0)</f>
        <v>NO</v>
      </c>
      <c r="K65" t="str">
        <f>VLOOKUP(A65,BASE!$A$2:$P$150,16,0)</f>
        <v>true</v>
      </c>
      <c r="L65">
        <f>VLOOKUP(A65,BASE!$A$2:$O$150,15,0)</f>
        <v>0</v>
      </c>
      <c r="M65" s="3">
        <v>64</v>
      </c>
    </row>
    <row r="66" spans="1:13" x14ac:dyDescent="0.25">
      <c r="A66" s="3">
        <v>869848</v>
      </c>
      <c r="B66" s="3">
        <v>65</v>
      </c>
      <c r="C66" t="str">
        <f>VLOOKUP(A66,BASE!$A$2:$C$150,3,0)</f>
        <v xml:space="preserve">RESISTENCIA 4T ULTRA </v>
      </c>
      <c r="E66" s="18">
        <f>VLOOKUP(A66,BASE!$A$2:$M$150,13,0)</f>
        <v>24097.5</v>
      </c>
      <c r="F66" t="str">
        <f>VLOOKUP(A66,BASE!A66:$J$150,10,0)</f>
        <v>869848.jpg</v>
      </c>
      <c r="G66" t="str">
        <f>VLOOKUP(A66,BASE!A66:K185,11,0)</f>
        <v>assets/images/products/869848.jpg</v>
      </c>
      <c r="H66" t="str">
        <f>VLOOKUP(A66,BASE!A66:L185,12,0)</f>
        <v>assets/images/products/zoom/869848.jpg</v>
      </c>
      <c r="I66">
        <f>VLOOKUP(A66,BASE!A66:E185,5,0)</f>
        <v>3</v>
      </c>
      <c r="J66" t="str">
        <f>VLOOKUP(A66,BASE!A66:N187,14,0)</f>
        <v>NO</v>
      </c>
      <c r="K66" t="str">
        <f>VLOOKUP(A66,BASE!$A$2:$P$150,16,0)</f>
        <v>true</v>
      </c>
      <c r="L66">
        <f>VLOOKUP(A66,BASE!$A$2:$O$150,15,0)</f>
        <v>0</v>
      </c>
      <c r="M66" s="3">
        <v>65</v>
      </c>
    </row>
    <row r="67" spans="1:13" x14ac:dyDescent="0.25">
      <c r="A67" s="3">
        <v>870538</v>
      </c>
      <c r="B67" s="3">
        <v>66</v>
      </c>
      <c r="C67" t="str">
        <f>VLOOKUP(A67,BASE!$A$2:$C$150,3,0)</f>
        <v>RESISTENCIA ACQUA</v>
      </c>
      <c r="E67" s="18">
        <f>VLOOKUP(A67,BASE!$A$2:$M$150,13,0)</f>
        <v>54989.9</v>
      </c>
      <c r="F67" t="str">
        <f>VLOOKUP(A67,BASE!A67:$J$150,10,0)</f>
        <v>870538.jpg</v>
      </c>
      <c r="G67" t="str">
        <f>VLOOKUP(A67,BASE!A67:K186,11,0)</f>
        <v>assets/images/products/870538.jpg</v>
      </c>
      <c r="H67" t="str">
        <f>VLOOKUP(A67,BASE!A67:L186,12,0)</f>
        <v>assets/images/products/zoom/870538.jpg</v>
      </c>
      <c r="I67">
        <f>VLOOKUP(A67,BASE!A67:E186,5,0)</f>
        <v>3</v>
      </c>
      <c r="J67" t="str">
        <f>VLOOKUP(A67,BASE!A67:N188,14,0)</f>
        <v>NO</v>
      </c>
      <c r="K67" t="str">
        <f>VLOOKUP(A67,BASE!$A$2:$P$150,16,0)</f>
        <v>true</v>
      </c>
      <c r="L67">
        <f>VLOOKUP(A67,BASE!$A$2:$O$150,15,0)</f>
        <v>0</v>
      </c>
      <c r="M67" s="3">
        <v>66</v>
      </c>
    </row>
    <row r="68" spans="1:13" x14ac:dyDescent="0.25">
      <c r="A68" s="3">
        <v>869928</v>
      </c>
      <c r="B68" s="3">
        <v>67</v>
      </c>
      <c r="C68" t="str">
        <f>VLOOKUP(A68,BASE!$A$2:$C$150,3,0)</f>
        <v>RESISTENCIA BELLO BANHO</v>
      </c>
      <c r="E68" s="18">
        <f>VLOOKUP(A68,BASE!$A$2:$M$150,13,0)</f>
        <v>16972.97</v>
      </c>
      <c r="F68" t="str">
        <f>VLOOKUP(A68,BASE!A68:$J$150,10,0)</f>
        <v>869928.jpg</v>
      </c>
      <c r="G68" t="str">
        <f>VLOOKUP(A68,BASE!A68:K187,11,0)</f>
        <v>assets/images/products/869928.jpg</v>
      </c>
      <c r="H68" t="str">
        <f>VLOOKUP(A68,BASE!A68:L187,12,0)</f>
        <v>assets/images/products/zoom/869928.jpg</v>
      </c>
      <c r="I68">
        <f>VLOOKUP(A68,BASE!A68:E187,5,0)</f>
        <v>3</v>
      </c>
      <c r="J68" t="str">
        <f>VLOOKUP(A68,BASE!A68:N189,14,0)</f>
        <v>NO</v>
      </c>
      <c r="K68" t="str">
        <f>VLOOKUP(A68,BASE!$A$2:$P$150,16,0)</f>
        <v>true</v>
      </c>
      <c r="L68">
        <f>VLOOKUP(A68,BASE!$A$2:$O$150,15,0)</f>
        <v>0</v>
      </c>
      <c r="M68" s="3">
        <v>67</v>
      </c>
    </row>
    <row r="69" spans="1:13" x14ac:dyDescent="0.25">
      <c r="A69" s="3">
        <v>869968</v>
      </c>
      <c r="B69" s="3">
        <v>68</v>
      </c>
      <c r="C69" t="str">
        <f>VLOOKUP(A69,BASE!$A$2:$C$150,3,0)</f>
        <v>RESISTENCIA CALENTADOR VERSATIL</v>
      </c>
      <c r="E69" s="18">
        <f>VLOOKUP(A69,BASE!$A$2:$M$150,13,0)</f>
        <v>26358.5</v>
      </c>
      <c r="F69" t="str">
        <f>VLOOKUP(A69,BASE!A69:$J$150,10,0)</f>
        <v>869968.jpg</v>
      </c>
      <c r="G69" t="str">
        <f>VLOOKUP(A69,BASE!A69:K188,11,0)</f>
        <v>assets/images/products/869968.jpg</v>
      </c>
      <c r="H69" t="str">
        <f>VLOOKUP(A69,BASE!A69:L188,12,0)</f>
        <v>assets/images/products/zoom/869968.jpg</v>
      </c>
      <c r="I69">
        <f>VLOOKUP(A69,BASE!A69:E188,5,0)</f>
        <v>3</v>
      </c>
      <c r="J69" t="str">
        <f>VLOOKUP(A69,BASE!A69:N190,14,0)</f>
        <v>NO</v>
      </c>
      <c r="K69" t="str">
        <f>VLOOKUP(A69,BASE!$A$2:$P$150,16,0)</f>
        <v>true</v>
      </c>
      <c r="L69">
        <f>VLOOKUP(A69,BASE!$A$2:$O$150,15,0)</f>
        <v>0</v>
      </c>
      <c r="M69" s="3">
        <v>68</v>
      </c>
    </row>
    <row r="70" spans="1:13" x14ac:dyDescent="0.25">
      <c r="A70" s="3">
        <v>869930</v>
      </c>
      <c r="B70" s="3">
        <v>69</v>
      </c>
      <c r="C70" t="str">
        <f>VLOOKUP(A70,BASE!$A$2:$C$150,3,0)</f>
        <v>RESISTENCIA CONVENCIONAL / BELLO BANHO / MAXI DUCHA / RELAX</v>
      </c>
      <c r="E70" s="18">
        <f>VLOOKUP(A70,BASE!$A$2:$M$150,13,0)</f>
        <v>18988.830000000002</v>
      </c>
      <c r="F70" t="str">
        <f>VLOOKUP(A70,BASE!A70:$J$150,10,0)</f>
        <v>869930.jpg</v>
      </c>
      <c r="G70" t="str">
        <f>VLOOKUP(A70,BASE!A70:K189,11,0)</f>
        <v>assets/images/products/869930.jpg</v>
      </c>
      <c r="H70" t="str">
        <f>VLOOKUP(A70,BASE!A70:L189,12,0)</f>
        <v>assets/images/products/zoom/869930.jpg</v>
      </c>
      <c r="I70">
        <f>VLOOKUP(A70,BASE!A70:E189,5,0)</f>
        <v>3</v>
      </c>
      <c r="J70" t="str">
        <f>VLOOKUP(A70,BASE!A70:N191,14,0)</f>
        <v>NO</v>
      </c>
      <c r="K70" t="str">
        <f>VLOOKUP(A70,BASE!$A$2:$P$150,16,0)</f>
        <v>true</v>
      </c>
      <c r="L70">
        <f>VLOOKUP(A70,BASE!$A$2:$O$150,15,0)</f>
        <v>0</v>
      </c>
      <c r="M70" s="3">
        <v>69</v>
      </c>
    </row>
    <row r="71" spans="1:13" x14ac:dyDescent="0.25">
      <c r="A71" s="3">
        <v>869952</v>
      </c>
      <c r="B71" s="3">
        <v>70</v>
      </c>
      <c r="C71" t="str">
        <f>VLOOKUP(A71,BASE!$A$2:$C$150,3,0)</f>
        <v>RESISTENCIA DUCHA ADVANCED MULTITEMPERATURA</v>
      </c>
      <c r="E71" s="18">
        <f>VLOOKUP(A71,BASE!$A$2:$M$150,13,0)</f>
        <v>31989.58</v>
      </c>
      <c r="F71" t="str">
        <f>VLOOKUP(A71,BASE!A71:$J$150,10,0)</f>
        <v>869952.jpg</v>
      </c>
      <c r="G71" t="str">
        <f>VLOOKUP(A71,BASE!A71:K190,11,0)</f>
        <v>assets/images/products/869952.jpg</v>
      </c>
      <c r="H71" t="str">
        <f>VLOOKUP(A71,BASE!A71:L190,12,0)</f>
        <v>assets/images/products/zoom/869952.jpg</v>
      </c>
      <c r="I71">
        <f>VLOOKUP(A71,BASE!A71:E190,5,0)</f>
        <v>3</v>
      </c>
      <c r="J71" t="str">
        <f>VLOOKUP(A71,BASE!A71:N192,14,0)</f>
        <v>SI</v>
      </c>
      <c r="K71" t="str">
        <f>VLOOKUP(A71,BASE!$A$2:$P$150,16,0)</f>
        <v>true</v>
      </c>
      <c r="L71">
        <f>VLOOKUP(A71,BASE!$A$2:$O$150,15,0)</f>
        <v>0</v>
      </c>
      <c r="M71" s="3">
        <v>70</v>
      </c>
    </row>
    <row r="72" spans="1:13" x14ac:dyDescent="0.25">
      <c r="A72" s="3">
        <v>869938</v>
      </c>
      <c r="B72" s="3">
        <v>71</v>
      </c>
      <c r="C72" t="str">
        <f>VLOOKUP(A72,BASE!$A$2:$C$150,3,0)</f>
        <v xml:space="preserve">RESISTENCIA DUCHA INTIMA - HIGIENICA </v>
      </c>
      <c r="E72" s="18">
        <f>VLOOKUP(A72,BASE!$A$2:$M$150,13,0)</f>
        <v>23082.43</v>
      </c>
      <c r="F72" t="str">
        <f>VLOOKUP(A72,BASE!A72:$J$150,10,0)</f>
        <v>869938.jpg</v>
      </c>
      <c r="G72" t="str">
        <f>VLOOKUP(A72,BASE!A72:K191,11,0)</f>
        <v>assets/images/products/869938.jpg</v>
      </c>
      <c r="H72" t="str">
        <f>VLOOKUP(A72,BASE!A72:L191,12,0)</f>
        <v>assets/images/products/zoom/869938.jpg</v>
      </c>
      <c r="I72">
        <f>VLOOKUP(A72,BASE!A72:E191,5,0)</f>
        <v>3</v>
      </c>
      <c r="J72" t="str">
        <f>VLOOKUP(A72,BASE!A72:N193,14,0)</f>
        <v>NO</v>
      </c>
      <c r="K72" t="str">
        <f>VLOOKUP(A72,BASE!$A$2:$P$150,16,0)</f>
        <v>true</v>
      </c>
      <c r="L72">
        <f>VLOOKUP(A72,BASE!$A$2:$O$150,15,0)</f>
        <v>0</v>
      </c>
      <c r="M72" s="3">
        <v>71</v>
      </c>
    </row>
    <row r="73" spans="1:13" x14ac:dyDescent="0.25">
      <c r="A73" s="3">
        <v>869969</v>
      </c>
      <c r="B73" s="3">
        <v>72</v>
      </c>
      <c r="C73" t="str">
        <f>VLOOKUP(A73,BASE!$A$2:$C$150,3,0)</f>
        <v>RESISTENCIA DUCHA INTIMA/HIGIENICA</v>
      </c>
      <c r="E73" s="18">
        <f>VLOOKUP(A73,BASE!$A$2:$M$150,13,0)</f>
        <v>23082.43</v>
      </c>
      <c r="F73" t="str">
        <f>VLOOKUP(A73,BASE!A73:$J$150,10,0)</f>
        <v>869969.jpg</v>
      </c>
      <c r="G73" t="str">
        <f>VLOOKUP(A73,BASE!A73:K192,11,0)</f>
        <v>assets/images/products/869969.jpg</v>
      </c>
      <c r="H73" t="str">
        <f>VLOOKUP(A73,BASE!A73:L192,12,0)</f>
        <v>assets/images/products/zoom/869969.jpg</v>
      </c>
      <c r="I73">
        <f>VLOOKUP(A73,BASE!A73:E192,5,0)</f>
        <v>3</v>
      </c>
      <c r="J73" t="str">
        <f>VLOOKUP(A73,BASE!A73:N194,14,0)</f>
        <v>NO</v>
      </c>
      <c r="K73" t="str">
        <f>VLOOKUP(A73,BASE!$A$2:$P$150,16,0)</f>
        <v>true</v>
      </c>
      <c r="L73">
        <f>VLOOKUP(A73,BASE!$A$2:$O$150,15,0)</f>
        <v>0</v>
      </c>
      <c r="M73" s="3">
        <v>72</v>
      </c>
    </row>
    <row r="74" spans="1:13" x14ac:dyDescent="0.25">
      <c r="A74" s="3">
        <v>869926</v>
      </c>
      <c r="B74" s="3">
        <v>73</v>
      </c>
      <c r="C74" t="str">
        <f>VLOOKUP(A74,BASE!$A$2:$C$150,3,0)</f>
        <v>RESISTENCIA DUO SHOWER</v>
      </c>
      <c r="E74" s="18">
        <f>VLOOKUP(A74,BASE!$A$2:$M$150,13,0)</f>
        <v>29989.19</v>
      </c>
      <c r="F74" t="str">
        <f>VLOOKUP(A74,BASE!A74:$J$150,10,0)</f>
        <v>869926.jpg</v>
      </c>
      <c r="G74" t="str">
        <f>VLOOKUP(A74,BASE!A74:K193,11,0)</f>
        <v>assets/images/products/869926.jpg</v>
      </c>
      <c r="H74" t="str">
        <f>VLOOKUP(A74,BASE!A74:L193,12,0)</f>
        <v>assets/images/products/zoom/869926.jpg</v>
      </c>
      <c r="I74">
        <f>VLOOKUP(A74,BASE!A74:E193,5,0)</f>
        <v>3</v>
      </c>
      <c r="J74" t="str">
        <f>VLOOKUP(A74,BASE!A74:N195,14,0)</f>
        <v>NO</v>
      </c>
      <c r="K74" t="str">
        <f>VLOOKUP(A74,BASE!$A$2:$P$150,16,0)</f>
        <v>true</v>
      </c>
      <c r="L74">
        <f>VLOOKUP(A74,BASE!$A$2:$O$150,15,0)</f>
        <v>0</v>
      </c>
      <c r="M74" s="3">
        <v>73</v>
      </c>
    </row>
    <row r="75" spans="1:13" x14ac:dyDescent="0.25">
      <c r="A75" s="3">
        <v>869932</v>
      </c>
      <c r="B75" s="3">
        <v>74</v>
      </c>
      <c r="C75" t="str">
        <f>VLOOKUP(A75,BASE!$A$2:$C$150,3,0)</f>
        <v>RESISTENCIA FUTURA</v>
      </c>
      <c r="E75" s="18">
        <f>VLOOKUP(A75,BASE!$A$2:$M$150,13,0)</f>
        <v>23617.93</v>
      </c>
      <c r="F75" t="str">
        <f>VLOOKUP(A75,BASE!A75:$J$150,10,0)</f>
        <v>869932.jpg</v>
      </c>
      <c r="G75" t="str">
        <f>VLOOKUP(A75,BASE!A75:K194,11,0)</f>
        <v>assets/images/products/869932.jpg</v>
      </c>
      <c r="H75" t="str">
        <f>VLOOKUP(A75,BASE!A75:L194,12,0)</f>
        <v>assets/images/products/zoom/869932.jpg</v>
      </c>
      <c r="I75">
        <f>VLOOKUP(A75,BASE!A75:E194,5,0)</f>
        <v>3</v>
      </c>
      <c r="J75" t="str">
        <f>VLOOKUP(A75,BASE!A75:N196,14,0)</f>
        <v>NO</v>
      </c>
      <c r="K75" t="str">
        <f>VLOOKUP(A75,BASE!$A$2:$P$150,16,0)</f>
        <v>true</v>
      </c>
      <c r="L75">
        <f>VLOOKUP(A75,BASE!$A$2:$O$150,15,0)</f>
        <v>0</v>
      </c>
      <c r="M75" s="3">
        <v>74</v>
      </c>
    </row>
    <row r="76" spans="1:13" x14ac:dyDescent="0.25">
      <c r="A76" s="3">
        <v>870537</v>
      </c>
      <c r="B76" s="3">
        <v>75</v>
      </c>
      <c r="C76" t="str">
        <f>VLOOKUP(A76,BASE!$A$2:$C$150,3,0)</f>
        <v xml:space="preserve">RESISTENCIA LOREN </v>
      </c>
      <c r="E76" s="18">
        <f>VLOOKUP(A76,BASE!$A$2:$M$150,13,0)</f>
        <v>22222.06</v>
      </c>
      <c r="F76" t="str">
        <f>VLOOKUP(A76,BASE!A76:$J$150,10,0)</f>
        <v>870537.jpg</v>
      </c>
      <c r="G76" t="str">
        <f>VLOOKUP(A76,BASE!A76:K195,11,0)</f>
        <v>assets/images/products/870537.jpg</v>
      </c>
      <c r="H76" t="str">
        <f>VLOOKUP(A76,BASE!A76:L195,12,0)</f>
        <v>assets/images/products/zoom/870537.jpg</v>
      </c>
      <c r="I76">
        <f>VLOOKUP(A76,BASE!A76:E195,5,0)</f>
        <v>3</v>
      </c>
      <c r="J76" t="str">
        <f>VLOOKUP(A76,BASE!A76:N197,14,0)</f>
        <v>NO</v>
      </c>
      <c r="K76" t="str">
        <f>VLOOKUP(A76,BASE!$A$2:$P$150,16,0)</f>
        <v>true</v>
      </c>
      <c r="L76">
        <f>VLOOKUP(A76,BASE!$A$2:$O$150,15,0)</f>
        <v>0</v>
      </c>
      <c r="M76" s="3">
        <v>75</v>
      </c>
    </row>
    <row r="77" spans="1:13" x14ac:dyDescent="0.25">
      <c r="A77" s="3">
        <v>869990</v>
      </c>
      <c r="B77" s="3">
        <v>76</v>
      </c>
      <c r="C77" t="str">
        <f>VLOOKUP(A77,BASE!$A$2:$C$150,3,0)</f>
        <v>RESISTENCIA MAXI DUCHA 4T/FASHION</v>
      </c>
      <c r="E77" s="18">
        <f>VLOOKUP(A77,BASE!$A$2:$M$150,13,0)</f>
        <v>25989.599999999999</v>
      </c>
      <c r="F77" t="str">
        <f>VLOOKUP(A77,BASE!A77:$J$150,10,0)</f>
        <v>869990.jpg</v>
      </c>
      <c r="G77" t="str">
        <f>VLOOKUP(A77,BASE!A77:K196,11,0)</f>
        <v>assets/images/products/869990.jpg</v>
      </c>
      <c r="H77" t="str">
        <f>VLOOKUP(A77,BASE!A77:L196,12,0)</f>
        <v>assets/images/products/zoom/869990.jpg</v>
      </c>
      <c r="I77">
        <f>VLOOKUP(A77,BASE!A77:E196,5,0)</f>
        <v>3</v>
      </c>
      <c r="J77" t="str">
        <f>VLOOKUP(A77,BASE!A77:N198,14,0)</f>
        <v>NO</v>
      </c>
      <c r="K77" t="str">
        <f>VLOOKUP(A77,BASE!$A$2:$P$150,16,0)</f>
        <v>true</v>
      </c>
      <c r="L77">
        <f>VLOOKUP(A77,BASE!$A$2:$O$150,15,0)</f>
        <v>0</v>
      </c>
      <c r="M77" s="3">
        <v>76</v>
      </c>
    </row>
    <row r="78" spans="1:13" x14ac:dyDescent="0.25">
      <c r="A78" s="3">
        <v>870519</v>
      </c>
      <c r="B78" s="3">
        <v>77</v>
      </c>
      <c r="C78" t="str">
        <f>VLOOKUP(A78,BASE!$A$2:$C$150,3,0)</f>
        <v>RESISTENCIA TOP JET ELECTRONICA</v>
      </c>
      <c r="E78" s="18">
        <f>VLOOKUP(A78,BASE!$A$2:$M$150,13,0)</f>
        <v>31986.01</v>
      </c>
      <c r="F78" t="str">
        <f>VLOOKUP(A78,BASE!A78:$J$150,10,0)</f>
        <v>870519.jpg</v>
      </c>
      <c r="G78" t="str">
        <f>VLOOKUP(A78,BASE!A78:K197,11,0)</f>
        <v>assets/images/products/870519.jpg</v>
      </c>
      <c r="H78" t="str">
        <f>VLOOKUP(A78,BASE!A78:L197,12,0)</f>
        <v>assets/images/products/zoom/870519.jpg</v>
      </c>
      <c r="I78">
        <f>VLOOKUP(A78,BASE!A78:E197,5,0)</f>
        <v>3</v>
      </c>
      <c r="J78" t="str">
        <f>VLOOKUP(A78,BASE!A78:N199,14,0)</f>
        <v>NO</v>
      </c>
      <c r="K78" t="str">
        <f>VLOOKUP(A78,BASE!$A$2:$P$150,16,0)</f>
        <v>true</v>
      </c>
      <c r="L78">
        <f>VLOOKUP(A78,BASE!$A$2:$O$150,15,0)</f>
        <v>0</v>
      </c>
      <c r="M78" s="3">
        <v>77</v>
      </c>
    </row>
    <row r="79" spans="1:13" x14ac:dyDescent="0.25">
      <c r="A79" s="3">
        <v>869899</v>
      </c>
      <c r="B79" s="3">
        <v>78</v>
      </c>
      <c r="C79" t="str">
        <f>VLOOKUP(A79,BASE!$A$2:$C$150,3,0)</f>
        <v>RESISTENCIA ULTRA / BELLO BANHO/ MAXI DUCHA / RELAX</v>
      </c>
      <c r="E79" s="18">
        <f>VLOOKUP(A79,BASE!$A$2:$M$150,13,0)</f>
        <v>18988.830000000002</v>
      </c>
      <c r="F79" t="str">
        <f>VLOOKUP(A79,BASE!A79:$J$150,10,0)</f>
        <v>869899.jpg</v>
      </c>
      <c r="G79" t="str">
        <f>VLOOKUP(A79,BASE!A79:K198,11,0)</f>
        <v>assets/images/products/869899.jpg</v>
      </c>
      <c r="H79" t="str">
        <f>VLOOKUP(A79,BASE!A79:L198,12,0)</f>
        <v>assets/images/products/zoom/869899.jpg</v>
      </c>
      <c r="I79">
        <f>VLOOKUP(A79,BASE!A79:E198,5,0)</f>
        <v>3</v>
      </c>
      <c r="J79" t="str">
        <f>VLOOKUP(A79,BASE!A79:N200,14,0)</f>
        <v>NO</v>
      </c>
      <c r="K79" t="str">
        <f>VLOOKUP(A79,BASE!$A$2:$P$150,16,0)</f>
        <v>true</v>
      </c>
      <c r="L79">
        <f>VLOOKUP(A79,BASE!$A$2:$O$150,15,0)</f>
        <v>0</v>
      </c>
      <c r="M79" s="3">
        <v>78</v>
      </c>
    </row>
    <row r="80" spans="1:13" x14ac:dyDescent="0.25">
      <c r="A80" s="3">
        <v>870650</v>
      </c>
      <c r="B80" s="3">
        <v>79</v>
      </c>
      <c r="C80" t="str">
        <f>VLOOKUP(A80,BASE!$A$2:$C$150,3,0)</f>
        <v>RESISTENCIA ULTRA DUCHA DUO SHOWER (PROTOTIPO)</v>
      </c>
      <c r="E80" s="18">
        <f>VLOOKUP(A80,BASE!$A$2:$M$150,13,0)</f>
        <v>23082.43</v>
      </c>
      <c r="F80" t="str">
        <f>VLOOKUP(A80,BASE!A80:$J$150,10,0)</f>
        <v>870650.jpg</v>
      </c>
      <c r="G80" t="str">
        <f>VLOOKUP(A80,BASE!A80:K199,11,0)</f>
        <v>assets/images/products/870650.jpg</v>
      </c>
      <c r="H80" t="str">
        <f>VLOOKUP(A80,BASE!A80:L199,12,0)</f>
        <v>assets/images/products/zoom/870650.jpg</v>
      </c>
      <c r="I80">
        <f>VLOOKUP(A80,BASE!A80:E199,5,0)</f>
        <v>3</v>
      </c>
      <c r="J80" t="str">
        <f>VLOOKUP(A80,BASE!A80:N201,14,0)</f>
        <v>NO</v>
      </c>
      <c r="K80">
        <f>VLOOKUP(A80,BASE!$A$2:$P$150,16,0)</f>
        <v>0</v>
      </c>
      <c r="L80">
        <f>VLOOKUP(A80,BASE!$A$2:$O$150,15,0)</f>
        <v>0</v>
      </c>
      <c r="M80" s="3">
        <v>79</v>
      </c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/>
      <c r="B91"/>
    </row>
    <row r="92" spans="1:2" x14ac:dyDescent="0.25">
      <c r="A92"/>
      <c r="B92"/>
    </row>
    <row r="93" spans="1:2" x14ac:dyDescent="0.25">
      <c r="A93"/>
      <c r="B93"/>
    </row>
    <row r="94" spans="1:2" x14ac:dyDescent="0.25">
      <c r="A94"/>
      <c r="B94"/>
    </row>
    <row r="95" spans="1:2" x14ac:dyDescent="0.25">
      <c r="A95"/>
      <c r="B95"/>
    </row>
    <row r="96" spans="1:2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  <row r="102" spans="1:2" x14ac:dyDescent="0.25">
      <c r="A102"/>
      <c r="B102"/>
    </row>
    <row r="103" spans="1:2" x14ac:dyDescent="0.25">
      <c r="A103"/>
      <c r="B103"/>
    </row>
    <row r="104" spans="1:2" x14ac:dyDescent="0.25">
      <c r="A104"/>
      <c r="B104"/>
    </row>
    <row r="105" spans="1:2" x14ac:dyDescent="0.25">
      <c r="A105"/>
      <c r="B105"/>
    </row>
    <row r="106" spans="1:2" x14ac:dyDescent="0.25">
      <c r="A106"/>
      <c r="B106"/>
    </row>
    <row r="107" spans="1:2" x14ac:dyDescent="0.25">
      <c r="A107"/>
      <c r="B107"/>
    </row>
    <row r="108" spans="1:2" x14ac:dyDescent="0.25">
      <c r="A108"/>
      <c r="B108"/>
    </row>
    <row r="109" spans="1:2" x14ac:dyDescent="0.25">
      <c r="A109"/>
      <c r="B109"/>
    </row>
    <row r="110" spans="1:2" x14ac:dyDescent="0.25">
      <c r="A110"/>
      <c r="B110"/>
    </row>
    <row r="111" spans="1:2" x14ac:dyDescent="0.25">
      <c r="A111"/>
      <c r="B111"/>
    </row>
    <row r="112" spans="1:2" x14ac:dyDescent="0.25">
      <c r="A112"/>
      <c r="B112"/>
    </row>
    <row r="113" spans="1:2" x14ac:dyDescent="0.25">
      <c r="A113"/>
      <c r="B113"/>
    </row>
    <row r="114" spans="1:2" x14ac:dyDescent="0.25">
      <c r="A114"/>
      <c r="B114"/>
    </row>
    <row r="115" spans="1:2" x14ac:dyDescent="0.25">
      <c r="A115"/>
      <c r="B115"/>
    </row>
    <row r="116" spans="1:2" x14ac:dyDescent="0.25">
      <c r="A116"/>
      <c r="B116"/>
    </row>
    <row r="117" spans="1:2" x14ac:dyDescent="0.25">
      <c r="A117"/>
      <c r="B117"/>
    </row>
    <row r="118" spans="1:2" x14ac:dyDescent="0.25">
      <c r="A118"/>
      <c r="B118"/>
    </row>
    <row r="119" spans="1:2" x14ac:dyDescent="0.25">
      <c r="A119"/>
      <c r="B119"/>
    </row>
    <row r="120" spans="1:2" x14ac:dyDescent="0.25">
      <c r="A120"/>
      <c r="B120"/>
    </row>
    <row r="121" spans="1:2" x14ac:dyDescent="0.25">
      <c r="A121"/>
      <c r="B121"/>
    </row>
    <row r="122" spans="1:2" x14ac:dyDescent="0.25">
      <c r="A122"/>
      <c r="B122"/>
    </row>
    <row r="123" spans="1:2" x14ac:dyDescent="0.25">
      <c r="A123"/>
      <c r="B123"/>
    </row>
    <row r="124" spans="1:2" x14ac:dyDescent="0.25">
      <c r="A124"/>
      <c r="B124"/>
    </row>
    <row r="125" spans="1:2" x14ac:dyDescent="0.25">
      <c r="A125"/>
      <c r="B125"/>
    </row>
    <row r="126" spans="1:2" x14ac:dyDescent="0.25">
      <c r="A126"/>
      <c r="B126"/>
    </row>
    <row r="127" spans="1:2" x14ac:dyDescent="0.25">
      <c r="A127"/>
      <c r="B127"/>
    </row>
    <row r="128" spans="1:2" x14ac:dyDescent="0.25">
      <c r="A128"/>
      <c r="B128"/>
    </row>
    <row r="129" spans="1:2" x14ac:dyDescent="0.25">
      <c r="A129"/>
      <c r="B129"/>
    </row>
    <row r="130" spans="1:2" x14ac:dyDescent="0.25">
      <c r="A130"/>
      <c r="B130"/>
    </row>
    <row r="131" spans="1:2" x14ac:dyDescent="0.25">
      <c r="A131"/>
      <c r="B131"/>
    </row>
    <row r="132" spans="1:2" x14ac:dyDescent="0.25">
      <c r="A132"/>
      <c r="B132"/>
    </row>
    <row r="133" spans="1:2" x14ac:dyDescent="0.25">
      <c r="A133"/>
      <c r="B133"/>
    </row>
    <row r="134" spans="1:2" x14ac:dyDescent="0.25">
      <c r="A134"/>
      <c r="B134"/>
    </row>
    <row r="135" spans="1:2" x14ac:dyDescent="0.25">
      <c r="A135"/>
      <c r="B135"/>
    </row>
    <row r="136" spans="1:2" x14ac:dyDescent="0.25">
      <c r="A136"/>
      <c r="B136"/>
    </row>
    <row r="137" spans="1:2" x14ac:dyDescent="0.25">
      <c r="A137"/>
      <c r="B137"/>
    </row>
    <row r="138" spans="1:2" x14ac:dyDescent="0.25">
      <c r="A138"/>
      <c r="B138"/>
    </row>
    <row r="139" spans="1:2" x14ac:dyDescent="0.25">
      <c r="A139"/>
      <c r="B139"/>
    </row>
    <row r="140" spans="1:2" x14ac:dyDescent="0.25">
      <c r="A140"/>
      <c r="B140"/>
    </row>
    <row r="141" spans="1:2" x14ac:dyDescent="0.25">
      <c r="A141"/>
      <c r="B141"/>
    </row>
    <row r="142" spans="1:2" x14ac:dyDescent="0.25">
      <c r="A142"/>
      <c r="B142"/>
    </row>
    <row r="143" spans="1:2" x14ac:dyDescent="0.25">
      <c r="A143"/>
      <c r="B143"/>
    </row>
    <row r="144" spans="1:2" x14ac:dyDescent="0.25">
      <c r="A144"/>
      <c r="B144"/>
    </row>
    <row r="145" spans="1:2" x14ac:dyDescent="0.25">
      <c r="A145"/>
      <c r="B145"/>
    </row>
    <row r="146" spans="1:2" x14ac:dyDescent="0.25">
      <c r="A146"/>
      <c r="B146"/>
    </row>
    <row r="147" spans="1:2" x14ac:dyDescent="0.25">
      <c r="A147"/>
      <c r="B147"/>
    </row>
    <row r="148" spans="1:2" x14ac:dyDescent="0.25">
      <c r="A148"/>
      <c r="B148"/>
    </row>
    <row r="149" spans="1:2" x14ac:dyDescent="0.25">
      <c r="A149"/>
      <c r="B149"/>
    </row>
    <row r="150" spans="1:2" x14ac:dyDescent="0.25">
      <c r="A150"/>
      <c r="B15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C3F11-0136-4334-8679-30F16A40E65E}">
  <dimension ref="A2:D150"/>
  <sheetViews>
    <sheetView tabSelected="1" workbookViewId="0">
      <selection activeCell="E2" sqref="E2"/>
    </sheetView>
  </sheetViews>
  <sheetFormatPr baseColWidth="10" defaultRowHeight="15" x14ac:dyDescent="0.25"/>
  <cols>
    <col min="2" max="2" width="67.5703125" bestFit="1" customWidth="1"/>
  </cols>
  <sheetData>
    <row r="2" spans="1:4" x14ac:dyDescent="0.25">
      <c r="A2" s="3">
        <v>870532</v>
      </c>
      <c r="B2" t="str">
        <f>VLOOKUP(A2,BASE!$A$2:$B$150,2,0)</f>
        <v>ACQUA STAR ULTRA BLK/CHROME 127V/5500W</v>
      </c>
      <c r="C2">
        <f>VLOOKUP(A2,BASE!$A$2:$I$150,9,0)</f>
        <v>1</v>
      </c>
      <c r="D2">
        <f>VLOOKUP(A2,BASE!$A$2:$G$150,7,0)</f>
        <v>0</v>
      </c>
    </row>
    <row r="3" spans="1:4" x14ac:dyDescent="0.25">
      <c r="A3" s="3">
        <v>869995</v>
      </c>
      <c r="B3" t="str">
        <f>VLOOKUP(A3,BASE!$A$2:$B$150,2,0)</f>
        <v>BRAZO P/DUCHA LORENZETTI AZUL/BL</v>
      </c>
      <c r="C3">
        <f>VLOOKUP(A3,BASE!$A$2:$I$150,9,0)</f>
        <v>0</v>
      </c>
      <c r="D3">
        <f>VLOOKUP(A3,BASE!$A$2:$G$150,7,0)</f>
        <v>7</v>
      </c>
    </row>
    <row r="4" spans="1:4" x14ac:dyDescent="0.25">
      <c r="A4" s="3">
        <v>869954</v>
      </c>
      <c r="B4" t="str">
        <f>VLOOKUP(A4,BASE!$A$2:$B$150,2,0)</f>
        <v>BRAZO P/DUCHA LORENZETTI BLANCO</v>
      </c>
      <c r="C4">
        <f>VLOOKUP(A4,BASE!$A$2:$I$150,9,0)</f>
        <v>0</v>
      </c>
      <c r="D4">
        <f>VLOOKUP(A4,BASE!$A$2:$G$150,7,0)</f>
        <v>1</v>
      </c>
    </row>
    <row r="5" spans="1:4" x14ac:dyDescent="0.25">
      <c r="A5" s="3">
        <v>869996</v>
      </c>
      <c r="B5" t="str">
        <f>VLOOKUP(A5,BASE!$A$2:$B$150,2,0)</f>
        <v>BRAZO P/DUCHA LORENZETTI CROMADO</v>
      </c>
      <c r="C5">
        <f>VLOOKUP(A5,BASE!$A$2:$I$150,9,0)</f>
        <v>0</v>
      </c>
      <c r="D5">
        <f>VLOOKUP(A5,BASE!$A$2:$G$150,7,0)</f>
        <v>0</v>
      </c>
    </row>
    <row r="6" spans="1:4" x14ac:dyDescent="0.25">
      <c r="A6" s="3">
        <v>869993</v>
      </c>
      <c r="B6" t="str">
        <f>VLOOKUP(A6,BASE!$A$2:$B$150,2,0)</f>
        <v>BRAZO P/DUCHA LORENZETTI GRIS</v>
      </c>
      <c r="C6">
        <f>VLOOKUP(A6,BASE!$A$2:$I$150,9,0)</f>
        <v>0</v>
      </c>
      <c r="D6">
        <f>VLOOKUP(A6,BASE!$A$2:$G$150,7,0)</f>
        <v>9</v>
      </c>
    </row>
    <row r="7" spans="1:4" x14ac:dyDescent="0.25">
      <c r="A7" s="3">
        <v>869994</v>
      </c>
      <c r="B7" t="str">
        <f>VLOOKUP(A7,BASE!$A$2:$B$150,2,0)</f>
        <v>BRAZO P/DUCHA LORENZETTI SALMON</v>
      </c>
      <c r="C7">
        <f>VLOOKUP(A7,BASE!$A$2:$I$150,9,0)</f>
        <v>0</v>
      </c>
      <c r="D7">
        <f>VLOOKUP(A7,BASE!$A$2:$G$150,7,0)</f>
        <v>8</v>
      </c>
    </row>
    <row r="8" spans="1:4" x14ac:dyDescent="0.25">
      <c r="A8" s="5" t="s">
        <v>17</v>
      </c>
      <c r="B8" t="str">
        <f>VLOOKUP(A8,BASE!$A$2:$B$150,2,0)</f>
        <v>BRAZO P/DUCHA LORENZETTI SALMON</v>
      </c>
      <c r="C8">
        <f>VLOOKUP(A8,BASE!$A$2:$I$150,9,0)</f>
        <v>0</v>
      </c>
      <c r="D8">
        <f>VLOOKUP(A8,BASE!$A$2:$G$150,7,0)</f>
        <v>8</v>
      </c>
    </row>
    <row r="9" spans="1:4" x14ac:dyDescent="0.25">
      <c r="A9" s="3">
        <v>869997</v>
      </c>
      <c r="B9" t="str">
        <f>VLOOKUP(A9,BASE!$A$2:$B$150,2,0)</f>
        <v>BRAZO P/DUCHA LORENZETTI VERDE</v>
      </c>
      <c r="C9">
        <f>VLOOKUP(A9,BASE!$A$2:$I$150,9,0)</f>
        <v>0</v>
      </c>
      <c r="D9">
        <f>VLOOKUP(A9,BASE!$A$2:$G$150,7,0)</f>
        <v>6</v>
      </c>
    </row>
    <row r="10" spans="1:4" x14ac:dyDescent="0.25">
      <c r="A10" s="3">
        <v>869933</v>
      </c>
      <c r="B10" t="str">
        <f>VLOOKUP(A10,BASE!$A$2:$B$150,2,0)</f>
        <v>CAMARA DE CALENTAMIENTO ADVANCE</v>
      </c>
      <c r="C10">
        <f>VLOOKUP(A10,BASE!$A$2:$I$150,9,0)</f>
        <v>0</v>
      </c>
      <c r="D10">
        <f>VLOOKUP(A10,BASE!$A$2:$G$150,7,0)</f>
        <v>0</v>
      </c>
    </row>
    <row r="11" spans="1:4" x14ac:dyDescent="0.25">
      <c r="A11" s="3">
        <v>869845</v>
      </c>
      <c r="B11" t="str">
        <f>VLOOKUP(A11,BASE!$A$2:$B$150,2,0)</f>
        <v>CARTUCHO DE REPUESTO / FILTRO ACQUA DUE</v>
      </c>
      <c r="C11">
        <f>VLOOKUP(A11,BASE!$A$2:$I$150,9,0)</f>
        <v>0</v>
      </c>
      <c r="D11">
        <f>VLOOKUP(A11,BASE!$A$2:$G$150,7,0)</f>
        <v>0</v>
      </c>
    </row>
    <row r="12" spans="1:4" x14ac:dyDescent="0.25">
      <c r="A12" s="4">
        <v>870507</v>
      </c>
      <c r="B12" t="str">
        <f>VLOOKUP(A12,BASE!$A$2:$B$150,2,0)</f>
        <v>CARTUCHO DE REPUESTO / FILTRO GIOVIALE</v>
      </c>
      <c r="C12">
        <f>VLOOKUP(A12,BASE!$A$2:$I$150,9,0)</f>
        <v>0</v>
      </c>
      <c r="D12">
        <f>VLOOKUP(A12,BASE!$A$2:$G$150,7,0)</f>
        <v>0</v>
      </c>
    </row>
    <row r="13" spans="1:4" x14ac:dyDescent="0.25">
      <c r="A13" s="4">
        <v>870502</v>
      </c>
      <c r="B13" t="str">
        <f>VLOOKUP(A13,BASE!$A$2:$B$150,2,0)</f>
        <v>CARTUCHO DE REPUESTO / VERSATILLE</v>
      </c>
      <c r="C13">
        <f>VLOOKUP(A13,BASE!$A$2:$I$150,9,0)</f>
        <v>0</v>
      </c>
      <c r="D13">
        <f>VLOOKUP(A13,BASE!$A$2:$G$150,7,0)</f>
        <v>0</v>
      </c>
    </row>
    <row r="14" spans="1:4" x14ac:dyDescent="0.25">
      <c r="A14" s="3">
        <v>870508</v>
      </c>
      <c r="B14" t="str">
        <f>VLOOKUP(A14,BASE!$A$2:$B$150,2,0)</f>
        <v>CARTUCHO DE REPUESTO /NATURALIS</v>
      </c>
      <c r="C14">
        <f>VLOOKUP(A14,BASE!$A$2:$I$150,9,0)</f>
        <v>0</v>
      </c>
      <c r="D14">
        <f>VLOOKUP(A14,BASE!$A$2:$G$150,7,0)</f>
        <v>0</v>
      </c>
    </row>
    <row r="15" spans="1:4" x14ac:dyDescent="0.25">
      <c r="A15" s="4">
        <v>870506</v>
      </c>
      <c r="B15" t="str">
        <f>VLOOKUP(A15,BASE!$A$2:$B$150,2,0)</f>
        <v>CARTUCHO DE REPUESTO PARA FILTRO  ACQUA BELLA / VITALE</v>
      </c>
      <c r="C15">
        <f>VLOOKUP(A15,BASE!$A$2:$I$150,9,0)</f>
        <v>0</v>
      </c>
      <c r="D15">
        <f>VLOOKUP(A15,BASE!$A$2:$G$150,7,0)</f>
        <v>0</v>
      </c>
    </row>
    <row r="16" spans="1:4" x14ac:dyDescent="0.25">
      <c r="A16" s="3">
        <v>869970</v>
      </c>
      <c r="B16" t="str">
        <f>VLOOKUP(A16,BASE!$A$2:$B$150,2,0)</f>
        <v>COMBO DUCHA MAXI 127V BLANCO</v>
      </c>
      <c r="C16">
        <f>VLOOKUP(A16,BASE!$A$2:$I$150,9,0)</f>
        <v>1</v>
      </c>
      <c r="D16">
        <f>VLOOKUP(A16,BASE!$A$2:$G$150,7,0)</f>
        <v>1</v>
      </c>
    </row>
    <row r="17" spans="1:4" x14ac:dyDescent="0.25">
      <c r="A17" s="3">
        <v>869960</v>
      </c>
      <c r="B17" t="str">
        <f>VLOOKUP(A17,BASE!$A$2:$B$150,2,0)</f>
        <v>COMBO DUCHA MAXI 127V GRIS</v>
      </c>
      <c r="C17">
        <f>VLOOKUP(A17,BASE!$A$2:$I$150,9,0)</f>
        <v>1</v>
      </c>
      <c r="D17">
        <f>VLOOKUP(A17,BASE!$A$2:$G$150,7,0)</f>
        <v>9</v>
      </c>
    </row>
    <row r="18" spans="1:4" x14ac:dyDescent="0.25">
      <c r="A18" s="3">
        <v>869958</v>
      </c>
      <c r="B18" t="str">
        <f>VLOOKUP(A18,BASE!$A$2:$B$150,2,0)</f>
        <v>COMBO DUCHA MAXI 127V SALMÓN</v>
      </c>
      <c r="C18">
        <f>VLOOKUP(A18,BASE!$A$2:$I$150,9,0)</f>
        <v>1</v>
      </c>
      <c r="D18">
        <f>VLOOKUP(A18,BASE!$A$2:$G$150,7,0)</f>
        <v>1</v>
      </c>
    </row>
    <row r="19" spans="1:4" x14ac:dyDescent="0.25">
      <c r="A19" s="3">
        <v>869959</v>
      </c>
      <c r="B19" t="str">
        <f>VLOOKUP(A19,BASE!$A$2:$B$150,2,0)</f>
        <v>COMBO DUCHA MAXI 127V VERDE</v>
      </c>
      <c r="C19">
        <f>VLOOKUP(A19,BASE!$A$2:$I$150,9,0)</f>
        <v>1</v>
      </c>
      <c r="D19">
        <f>VLOOKUP(A19,BASE!$A$2:$G$150,7,0)</f>
        <v>6</v>
      </c>
    </row>
    <row r="20" spans="1:4" x14ac:dyDescent="0.25">
      <c r="A20" s="3">
        <v>869979</v>
      </c>
      <c r="B20" t="str">
        <f>VLOOKUP(A20,BASE!$A$2:$B$150,2,0)</f>
        <v>COMBO DUCHA MAXI 220V AZUL</v>
      </c>
      <c r="C20">
        <f>VLOOKUP(A20,BASE!$A$2:$I$150,9,0)</f>
        <v>2</v>
      </c>
      <c r="D20">
        <f>VLOOKUP(A20,BASE!$A$2:$G$150,7,0)</f>
        <v>7</v>
      </c>
    </row>
    <row r="21" spans="1:4" x14ac:dyDescent="0.25">
      <c r="A21" s="3">
        <v>869984</v>
      </c>
      <c r="B21" t="str">
        <f>VLOOKUP(A21,BASE!$A$2:$B$150,2,0)</f>
        <v>COMBO DUCHA MAXI 220V BLANCO</v>
      </c>
      <c r="C21">
        <f>VLOOKUP(A21,BASE!$A$2:$I$150,9,0)</f>
        <v>2</v>
      </c>
      <c r="D21">
        <f>VLOOKUP(A21,BASE!$A$2:$G$150,7,0)</f>
        <v>1</v>
      </c>
    </row>
    <row r="22" spans="1:4" x14ac:dyDescent="0.25">
      <c r="A22" s="3">
        <v>869982</v>
      </c>
      <c r="B22" t="str">
        <f>VLOOKUP(A22,BASE!$A$2:$B$150,2,0)</f>
        <v>COMBO DUCHA MAXI 220V GRIS</v>
      </c>
      <c r="C22">
        <f>VLOOKUP(A22,BASE!$A$2:$I$150,9,0)</f>
        <v>2</v>
      </c>
      <c r="D22">
        <f>VLOOKUP(A22,BASE!$A$2:$G$150,7,0)</f>
        <v>9</v>
      </c>
    </row>
    <row r="23" spans="1:4" x14ac:dyDescent="0.25">
      <c r="A23" s="3">
        <v>869980</v>
      </c>
      <c r="B23" t="str">
        <f>VLOOKUP(A23,BASE!$A$2:$B$150,2,0)</f>
        <v>COMBO DUCHA MAXI 220V SALMÓN</v>
      </c>
      <c r="C23">
        <f>VLOOKUP(A23,BASE!$A$2:$I$150,9,0)</f>
        <v>2</v>
      </c>
      <c r="D23">
        <f>VLOOKUP(A23,BASE!$A$2:$G$150,7,0)</f>
        <v>1</v>
      </c>
    </row>
    <row r="24" spans="1:4" x14ac:dyDescent="0.25">
      <c r="A24" s="3">
        <v>869981</v>
      </c>
      <c r="B24" t="str">
        <f>VLOOKUP(A24,BASE!$A$2:$B$150,2,0)</f>
        <v>COMBO DUCHA MAXI 220V VERDE</v>
      </c>
      <c r="C24">
        <f>VLOOKUP(A24,BASE!$A$2:$I$150,9,0)</f>
        <v>2</v>
      </c>
      <c r="D24">
        <f>VLOOKUP(A24,BASE!$A$2:$G$150,7,0)</f>
        <v>6</v>
      </c>
    </row>
    <row r="25" spans="1:4" x14ac:dyDescent="0.25">
      <c r="A25" s="3">
        <v>869842</v>
      </c>
      <c r="B25" t="str">
        <f>VLOOKUP(A25,BASE!$A$2:$B$150,2,0)</f>
        <v>COMBO LORENBELLO+BRAZO 127V</v>
      </c>
      <c r="C25">
        <f>VLOOKUP(A25,BASE!$A$2:$I$150,9,0)</f>
        <v>1</v>
      </c>
      <c r="D25">
        <f>VLOOKUP(A25,BASE!$A$2:$G$150,7,0)</f>
        <v>0</v>
      </c>
    </row>
    <row r="26" spans="1:4" x14ac:dyDescent="0.25">
      <c r="A26" s="3">
        <v>869912</v>
      </c>
      <c r="B26" t="str">
        <f>VLOOKUP(A26,BASE!$A$2:$B$150,2,0)</f>
        <v>COMBO MAXI DUCHA 4T 127V BLANCO</v>
      </c>
      <c r="C26">
        <f>VLOOKUP(A26,BASE!$A$2:$I$150,9,0)</f>
        <v>1</v>
      </c>
      <c r="D26">
        <f>VLOOKUP(A26,BASE!$A$2:$G$150,7,0)</f>
        <v>1</v>
      </c>
    </row>
    <row r="27" spans="1:4" x14ac:dyDescent="0.25">
      <c r="A27" s="3">
        <v>869916</v>
      </c>
      <c r="B27" t="str">
        <f>VLOOKUP(A27,BASE!$A$2:$B$150,2,0)</f>
        <v>COMBO MAXI DUCHA 4T 220V BLANCO</v>
      </c>
      <c r="C27">
        <f>VLOOKUP(A27,BASE!$A$2:$I$150,9,0)</f>
        <v>2</v>
      </c>
      <c r="D27">
        <f>VLOOKUP(A27,BASE!$A$2:$G$150,7,0)</f>
        <v>1</v>
      </c>
    </row>
    <row r="28" spans="1:4" x14ac:dyDescent="0.25">
      <c r="A28" s="3">
        <v>869837</v>
      </c>
      <c r="B28" t="str">
        <f>VLOOKUP(A28,BASE!$A$2:$B$150,2,0)</f>
        <v>CUERPO ADVANCE</v>
      </c>
      <c r="C28">
        <f>VLOOKUP(A28,BASE!$A$2:$I$150,9,0)</f>
        <v>0</v>
      </c>
      <c r="D28">
        <f>VLOOKUP(A28,BASE!$A$2:$G$150,7,0)</f>
        <v>0</v>
      </c>
    </row>
    <row r="29" spans="1:4" x14ac:dyDescent="0.25">
      <c r="A29" s="3">
        <v>869840</v>
      </c>
      <c r="B29" t="str">
        <f>VLOOKUP(A29,BASE!$A$2:$B$150,2,0)</f>
        <v>CUERPO P/DUCHA TOP JET</v>
      </c>
      <c r="C29">
        <f>VLOOKUP(A29,BASE!$A$2:$I$150,9,0)</f>
        <v>0</v>
      </c>
      <c r="D29">
        <f>VLOOKUP(A29,BASE!$A$2:$G$150,7,0)</f>
        <v>0</v>
      </c>
    </row>
    <row r="30" spans="1:4" x14ac:dyDescent="0.25">
      <c r="A30" s="3">
        <v>870638</v>
      </c>
      <c r="B30" t="str">
        <f>VLOOKUP(A30,BASE!$A$2:$B$150,2,0)</f>
        <v>DUCHA ACQUA DUO BLANCA ULTRA 127V</v>
      </c>
      <c r="C30">
        <f>VLOOKUP(A30,BASE!$A$2:$I$150,9,0)</f>
        <v>1</v>
      </c>
      <c r="D30">
        <f>VLOOKUP(A30,BASE!$A$2:$G$150,7,0)</f>
        <v>1</v>
      </c>
    </row>
    <row r="31" spans="1:4" x14ac:dyDescent="0.25">
      <c r="A31" s="3">
        <v>870639</v>
      </c>
      <c r="B31" t="str">
        <f>VLOOKUP(A31,BASE!$A$2:$B$150,2,0)</f>
        <v>DUCHA ACQUA DUO BLANCA ULTRA 220V</v>
      </c>
      <c r="C31">
        <f>VLOOKUP(A31,BASE!$A$2:$I$150,9,0)</f>
        <v>2</v>
      </c>
      <c r="D31">
        <f>VLOOKUP(A31,BASE!$A$2:$G$150,7,0)</f>
        <v>1</v>
      </c>
    </row>
    <row r="32" spans="1:4" x14ac:dyDescent="0.25">
      <c r="A32" s="3">
        <v>870636</v>
      </c>
      <c r="B32" t="str">
        <f>VLOOKUP(A32,BASE!$A$2:$B$150,2,0)</f>
        <v>DUCHA ACQUA DUO BLANCO/CR ULTRA 127V</v>
      </c>
      <c r="C32">
        <f>VLOOKUP(A32,BASE!$A$2:$I$150,9,0)</f>
        <v>1</v>
      </c>
      <c r="D32">
        <f>VLOOKUP(A32,BASE!$A$2:$G$150,7,0)</f>
        <v>4</v>
      </c>
    </row>
    <row r="33" spans="1:4" x14ac:dyDescent="0.25">
      <c r="A33" s="3">
        <v>870637</v>
      </c>
      <c r="B33" t="str">
        <f>VLOOKUP(A33,BASE!$A$2:$B$150,2,0)</f>
        <v>DUCHA ACQUA DUO BLANCO/CR ULTRA 220V</v>
      </c>
      <c r="C33">
        <f>VLOOKUP(A33,BASE!$A$2:$I$150,9,0)</f>
        <v>2</v>
      </c>
      <c r="D33">
        <f>VLOOKUP(A33,BASE!$A$2:$G$150,7,0)</f>
        <v>4</v>
      </c>
    </row>
    <row r="34" spans="1:4" x14ac:dyDescent="0.25">
      <c r="A34" s="3">
        <v>870634</v>
      </c>
      <c r="B34" t="str">
        <f>VLOOKUP(A34,BASE!$A$2:$B$150,2,0)</f>
        <v>DUCHA ACQUA DUO NEGRO/CR ULTRA 127V</v>
      </c>
      <c r="C34">
        <f>VLOOKUP(A34,BASE!$A$2:$I$150,9,0)</f>
        <v>1</v>
      </c>
      <c r="D34">
        <f>VLOOKUP(A34,BASE!$A$2:$G$150,7,0)</f>
        <v>5</v>
      </c>
    </row>
    <row r="35" spans="1:4" x14ac:dyDescent="0.25">
      <c r="A35" s="3">
        <v>870635</v>
      </c>
      <c r="B35" t="str">
        <f>VLOOKUP(A35,BASE!$A$2:$B$150,2,0)</f>
        <v>DUCHA ACQUA DUO NEGRO/CR ULTRA 220V</v>
      </c>
      <c r="C35">
        <f>VLOOKUP(A35,BASE!$A$2:$I$150,9,0)</f>
        <v>2</v>
      </c>
      <c r="D35">
        <f>VLOOKUP(A35,BASE!$A$2:$G$150,7,0)</f>
        <v>5</v>
      </c>
    </row>
    <row r="36" spans="1:4" x14ac:dyDescent="0.25">
      <c r="A36" s="3">
        <v>870544</v>
      </c>
      <c r="B36" t="str">
        <f>VLOOKUP(A36,BASE!$A$2:$B$150,2,0)</f>
        <v>DUCHA ACQUA JET BLANCA ULTRA 127V</v>
      </c>
      <c r="C36">
        <f>VLOOKUP(A36,BASE!$A$2:$I$150,9,0)</f>
        <v>1</v>
      </c>
      <c r="D36">
        <f>VLOOKUP(A36,BASE!$A$2:$G$150,7,0)</f>
        <v>1</v>
      </c>
    </row>
    <row r="37" spans="1:4" x14ac:dyDescent="0.25">
      <c r="A37" s="3">
        <v>870545</v>
      </c>
      <c r="B37" t="str">
        <f>VLOOKUP(A37,BASE!$A$2:$B$150,2,0)</f>
        <v>DUCHA ACQUA JET BLANCA ULTRA 220V</v>
      </c>
      <c r="C37">
        <f>VLOOKUP(A37,BASE!$A$2:$I$150,9,0)</f>
        <v>2</v>
      </c>
      <c r="D37">
        <f>VLOOKUP(A37,BASE!$A$2:$G$150,7,0)</f>
        <v>1</v>
      </c>
    </row>
    <row r="38" spans="1:4" x14ac:dyDescent="0.25">
      <c r="A38" s="3">
        <v>870546</v>
      </c>
      <c r="B38" t="str">
        <f>VLOOKUP(A38,BASE!$A$2:$B$150,2,0)</f>
        <v>DUCHA ACQUA JET BLANCA/CR ULTRA 127V</v>
      </c>
      <c r="C38">
        <f>VLOOKUP(A38,BASE!$A$2:$I$150,9,0)</f>
        <v>1</v>
      </c>
      <c r="D38">
        <f>VLOOKUP(A38,BASE!$A$2:$G$150,7,0)</f>
        <v>4</v>
      </c>
    </row>
    <row r="39" spans="1:4" x14ac:dyDescent="0.25">
      <c r="A39" s="3">
        <v>870547</v>
      </c>
      <c r="B39" t="str">
        <f>VLOOKUP(A39,BASE!$A$2:$B$150,2,0)</f>
        <v>DUCHA ACQUA JET BLANCA/CR ULTRA 220V</v>
      </c>
      <c r="C39">
        <f>VLOOKUP(A39,BASE!$A$2:$I$150,9,0)</f>
        <v>2</v>
      </c>
      <c r="D39">
        <f>VLOOKUP(A39,BASE!$A$2:$G$150,7,0)</f>
        <v>4</v>
      </c>
    </row>
    <row r="40" spans="1:4" x14ac:dyDescent="0.25">
      <c r="A40" s="3">
        <v>870606</v>
      </c>
      <c r="B40" t="str">
        <f>VLOOKUP(A40,BASE!$A$2:$B$150,2,0)</f>
        <v>DUCHA ACQUA JET NEGRO/CR ULTRA 127V</v>
      </c>
      <c r="C40">
        <f>VLOOKUP(A40,BASE!$A$2:$I$150,9,0)</f>
        <v>1</v>
      </c>
      <c r="D40">
        <f>VLOOKUP(A40,BASE!$A$2:$G$150,7,0)</f>
        <v>5</v>
      </c>
    </row>
    <row r="41" spans="1:4" x14ac:dyDescent="0.25">
      <c r="A41" s="3">
        <v>870607</v>
      </c>
      <c r="B41" t="str">
        <f>VLOOKUP(A41,BASE!$A$2:$B$150,2,0)</f>
        <v>DUCHA ACQUA JET NEGRO/CR ULTRA 220V</v>
      </c>
      <c r="C41">
        <f>VLOOKUP(A41,BASE!$A$2:$I$150,9,0)</f>
        <v>2</v>
      </c>
      <c r="D41">
        <f>VLOOKUP(A41,BASE!$A$2:$G$150,7,0)</f>
        <v>5</v>
      </c>
    </row>
    <row r="42" spans="1:4" x14ac:dyDescent="0.25">
      <c r="A42" s="3">
        <v>870529</v>
      </c>
      <c r="B42" t="str">
        <f>VLOOKUP(A42,BASE!$A$2:$B$150,2,0)</f>
        <v>DUCHA ACQUA STAR BLANCA ULTRA 127V</v>
      </c>
      <c r="C42">
        <f>VLOOKUP(A42,BASE!$A$2:$I$150,9,0)</f>
        <v>1</v>
      </c>
      <c r="D42">
        <f>VLOOKUP(A42,BASE!$A$2:$G$150,7,0)</f>
        <v>1</v>
      </c>
    </row>
    <row r="43" spans="1:4" x14ac:dyDescent="0.25">
      <c r="A43" s="3">
        <v>870608</v>
      </c>
      <c r="B43" t="str">
        <f>VLOOKUP(A43,BASE!$A$2:$B$150,2,0)</f>
        <v>DUCHA ACQUA STAR BLANCA ULTRA 220V</v>
      </c>
      <c r="C43">
        <f>VLOOKUP(A43,BASE!$A$2:$I$150,9,0)</f>
        <v>2</v>
      </c>
      <c r="D43">
        <f>VLOOKUP(A43,BASE!$A$2:$G$150,7,0)</f>
        <v>1</v>
      </c>
    </row>
    <row r="44" spans="1:4" x14ac:dyDescent="0.25">
      <c r="A44" s="3">
        <v>870609</v>
      </c>
      <c r="B44" t="str">
        <f>VLOOKUP(A44,BASE!$A$2:$B$150,2,0)</f>
        <v>DUCHA ACQUA STAR BLANCO/CR ULTRA 127V</v>
      </c>
      <c r="C44">
        <f>VLOOKUP(A44,BASE!$A$2:$I$150,9,0)</f>
        <v>1</v>
      </c>
      <c r="D44">
        <f>VLOOKUP(A44,BASE!$A$2:$G$150,7,0)</f>
        <v>4</v>
      </c>
    </row>
    <row r="45" spans="1:4" x14ac:dyDescent="0.25">
      <c r="A45" s="3">
        <v>870610</v>
      </c>
      <c r="B45" t="str">
        <f>VLOOKUP(A45,BASE!$A$2:$B$150,2,0)</f>
        <v>DUCHA ACQUA STAR BLANCO/CR ULTRA 220V</v>
      </c>
      <c r="C45">
        <f>VLOOKUP(A45,BASE!$A$2:$I$150,9,0)</f>
        <v>2</v>
      </c>
      <c r="D45">
        <f>VLOOKUP(A45,BASE!$A$2:$G$150,7,0)</f>
        <v>4</v>
      </c>
    </row>
    <row r="46" spans="1:4" x14ac:dyDescent="0.25">
      <c r="A46" s="3">
        <v>870611</v>
      </c>
      <c r="B46" t="str">
        <f>VLOOKUP(A46,BASE!$A$2:$B$150,2,0)</f>
        <v>DUCHA ACQUA STAR NEGRA ULTRA 127V</v>
      </c>
      <c r="C46">
        <f>VLOOKUP(A46,BASE!$A$2:$I$150,9,0)</f>
        <v>1</v>
      </c>
      <c r="D46">
        <f>VLOOKUP(A46,BASE!$A$2:$G$150,7,0)</f>
        <v>2</v>
      </c>
    </row>
    <row r="47" spans="1:4" x14ac:dyDescent="0.25">
      <c r="A47" s="3">
        <v>870528</v>
      </c>
      <c r="B47" t="str">
        <f>VLOOKUP(A47,BASE!$A$2:$B$150,2,0)</f>
        <v>DUCHA ACQUA STAR NEGRA ULTRA 220V</v>
      </c>
      <c r="C47">
        <f>VLOOKUP(A47,BASE!$A$2:$I$150,9,0)</f>
        <v>2</v>
      </c>
      <c r="D47">
        <f>VLOOKUP(A47,BASE!$A$2:$G$150,7,0)</f>
        <v>2</v>
      </c>
    </row>
    <row r="48" spans="1:4" x14ac:dyDescent="0.25">
      <c r="A48" s="3">
        <v>870612</v>
      </c>
      <c r="B48" t="str">
        <f>VLOOKUP(A48,BASE!$A$2:$B$150,2,0)</f>
        <v>DUCHA ACQUA STAR NEGRO/CR ULTRA 220V</v>
      </c>
      <c r="C48">
        <f>VLOOKUP(A48,BASE!$A$2:$I$150,9,0)</f>
        <v>2</v>
      </c>
      <c r="D48">
        <f>VLOOKUP(A48,BASE!$A$2:$G$150,7,0)</f>
        <v>5</v>
      </c>
    </row>
    <row r="49" spans="1:4" x14ac:dyDescent="0.25">
      <c r="A49" s="3">
        <v>870531</v>
      </c>
      <c r="B49" t="str">
        <f>VLOOKUP(A49,BASE!$A$2:$B$150,2,0)</f>
        <v>DUCHA ACQUA STORM BLANCA ULTRA 127V</v>
      </c>
      <c r="C49">
        <f>VLOOKUP(A49,BASE!$A$2:$I$150,9,0)</f>
        <v>1</v>
      </c>
      <c r="D49">
        <f>VLOOKUP(A49,BASE!$A$2:$G$150,7,0)</f>
        <v>1</v>
      </c>
    </row>
    <row r="50" spans="1:4" x14ac:dyDescent="0.25">
      <c r="A50" s="3">
        <v>870613</v>
      </c>
      <c r="B50" t="str">
        <f>VLOOKUP(A50,BASE!$A$2:$B$150,2,0)</f>
        <v>DUCHA ACQUA STORM BLANCA ULTRA 220V</v>
      </c>
      <c r="C50">
        <f>VLOOKUP(A50,BASE!$A$2:$I$150,9,0)</f>
        <v>2</v>
      </c>
      <c r="D50">
        <f>VLOOKUP(A50,BASE!$A$2:$G$150,7,0)</f>
        <v>1</v>
      </c>
    </row>
    <row r="51" spans="1:4" x14ac:dyDescent="0.25">
      <c r="A51" s="3">
        <v>870614</v>
      </c>
      <c r="B51" t="str">
        <f>VLOOKUP(A51,BASE!$A$2:$B$150,2,0)</f>
        <v>DUCHA ACQUA STORM BLANCO CROMO ULTRA 127V</v>
      </c>
      <c r="C51">
        <f>VLOOKUP(A51,BASE!$A$2:$I$150,9,0)</f>
        <v>1</v>
      </c>
      <c r="D51">
        <f>VLOOKUP(A51,BASE!$A$2:$G$150,7,0)</f>
        <v>4</v>
      </c>
    </row>
    <row r="52" spans="1:4" x14ac:dyDescent="0.25">
      <c r="A52" s="3">
        <v>870615</v>
      </c>
      <c r="B52" t="str">
        <f>VLOOKUP(A52,BASE!$A$2:$B$150,2,0)</f>
        <v>DUCHA ACQUA STORM BLANCO CROMO ULTRA 220V</v>
      </c>
      <c r="C52">
        <f>VLOOKUP(A52,BASE!$A$2:$I$150,9,0)</f>
        <v>2</v>
      </c>
      <c r="D52">
        <f>VLOOKUP(A52,BASE!$A$2:$G$150,7,0)</f>
        <v>4</v>
      </c>
    </row>
    <row r="53" spans="1:4" x14ac:dyDescent="0.25">
      <c r="A53" s="3">
        <v>870616</v>
      </c>
      <c r="B53" t="str">
        <f>VLOOKUP(A53,BASE!$A$2:$B$150,2,0)</f>
        <v>DUCHA ACQUA STORM NEGRA ULTRA 127V</v>
      </c>
      <c r="C53">
        <f>VLOOKUP(A53,BASE!$A$2:$I$150,9,0)</f>
        <v>1</v>
      </c>
      <c r="D53">
        <f>VLOOKUP(A53,BASE!$A$2:$G$150,7,0)</f>
        <v>2</v>
      </c>
    </row>
    <row r="54" spans="1:4" x14ac:dyDescent="0.25">
      <c r="A54" s="3">
        <v>870530</v>
      </c>
      <c r="B54" t="str">
        <f>VLOOKUP(A54,BASE!$A$2:$B$150,2,0)</f>
        <v>DUCHA ACQUA STORM NEGRA ULTRA 220V</v>
      </c>
      <c r="C54">
        <f>VLOOKUP(A54,BASE!$A$2:$I$150,9,0)</f>
        <v>2</v>
      </c>
      <c r="D54">
        <f>VLOOKUP(A54,BASE!$A$2:$G$150,7,0)</f>
        <v>2</v>
      </c>
    </row>
    <row r="55" spans="1:4" x14ac:dyDescent="0.25">
      <c r="A55" s="3">
        <v>870533</v>
      </c>
      <c r="B55" t="str">
        <f>VLOOKUP(A55,BASE!$A$2:$B$150,2,0)</f>
        <v>DUCHA ACQUA STORM NEGRO/CR ULTRA 127V</v>
      </c>
      <c r="C55">
        <f>VLOOKUP(A55,BASE!$A$2:$I$150,9,0)</f>
        <v>1</v>
      </c>
      <c r="D55">
        <f>VLOOKUP(A55,BASE!$A$2:$G$150,7,0)</f>
        <v>5</v>
      </c>
    </row>
    <row r="56" spans="1:4" x14ac:dyDescent="0.25">
      <c r="A56" s="3">
        <v>870617</v>
      </c>
      <c r="B56" t="str">
        <f>VLOOKUP(A56,BASE!$A$2:$B$150,2,0)</f>
        <v>DUCHA ACQUA STORM NEGRO/CR ULTRA 220V</v>
      </c>
      <c r="C56">
        <f>VLOOKUP(A56,BASE!$A$2:$I$150,9,0)</f>
        <v>2</v>
      </c>
      <c r="D56">
        <f>VLOOKUP(A56,BASE!$A$2:$G$150,7,0)</f>
        <v>5</v>
      </c>
    </row>
    <row r="57" spans="1:4" x14ac:dyDescent="0.25">
      <c r="A57" s="3">
        <v>870618</v>
      </c>
      <c r="B57" t="str">
        <f>VLOOKUP(A57,BASE!$A$2:$B$150,2,0)</f>
        <v>DUCHA ACQUA WAVE BLANCA ULTRA 127V</v>
      </c>
      <c r="C57">
        <f>VLOOKUP(A57,BASE!$A$2:$I$150,9,0)</f>
        <v>1</v>
      </c>
      <c r="D57">
        <f>VLOOKUP(A57,BASE!$A$2:$G$150,7,0)</f>
        <v>1</v>
      </c>
    </row>
    <row r="58" spans="1:4" x14ac:dyDescent="0.25">
      <c r="A58" s="3">
        <v>870619</v>
      </c>
      <c r="B58" t="str">
        <f>VLOOKUP(A58,BASE!$A$2:$B$150,2,0)</f>
        <v>DUCHA ACQUA WAVE BLANCA ULTRA 220V</v>
      </c>
      <c r="C58">
        <f>VLOOKUP(A58,BASE!$A$2:$I$150,9,0)</f>
        <v>2</v>
      </c>
      <c r="D58">
        <f>VLOOKUP(A58,BASE!$A$2:$G$150,7,0)</f>
        <v>1</v>
      </c>
    </row>
    <row r="59" spans="1:4" x14ac:dyDescent="0.25">
      <c r="A59" s="3">
        <v>870620</v>
      </c>
      <c r="B59" t="str">
        <f>VLOOKUP(A59,BASE!$A$2:$B$150,2,0)</f>
        <v>DUCHA ACQUA WAVE BLANCA/CR ULTRA 127V</v>
      </c>
      <c r="C59">
        <f>VLOOKUP(A59,BASE!$A$2:$I$150,9,0)</f>
        <v>1</v>
      </c>
      <c r="D59">
        <f>VLOOKUP(A59,BASE!$A$2:$G$150,7,0)</f>
        <v>4</v>
      </c>
    </row>
    <row r="60" spans="1:4" x14ac:dyDescent="0.25">
      <c r="A60" s="3">
        <v>870621</v>
      </c>
      <c r="B60" t="str">
        <f>VLOOKUP(A60,BASE!$A$2:$B$150,2,0)</f>
        <v>DUCHA ACQUA WAVE BLANCA/CR ULTRA 220V</v>
      </c>
      <c r="C60">
        <f>VLOOKUP(A60,BASE!$A$2:$I$150,9,0)</f>
        <v>2</v>
      </c>
      <c r="D60">
        <f>VLOOKUP(A60,BASE!$A$2:$G$150,7,0)</f>
        <v>4</v>
      </c>
    </row>
    <row r="61" spans="1:4" x14ac:dyDescent="0.25">
      <c r="A61" s="3">
        <v>870624</v>
      </c>
      <c r="B61" t="str">
        <f>VLOOKUP(A61,BASE!$A$2:$B$150,2,0)</f>
        <v>DUCHA ACQUA WAVE NEGRO/CR ULTRA 127V</v>
      </c>
      <c r="C61">
        <f>VLOOKUP(A61,BASE!$A$2:$I$150,9,0)</f>
        <v>1</v>
      </c>
      <c r="D61">
        <f>VLOOKUP(A61,BASE!$A$2:$G$150,7,0)</f>
        <v>5</v>
      </c>
    </row>
    <row r="62" spans="1:4" x14ac:dyDescent="0.25">
      <c r="A62" s="3">
        <v>870625</v>
      </c>
      <c r="B62" t="str">
        <f>VLOOKUP(A62,BASE!$A$2:$B$150,2,0)</f>
        <v>DUCHA ACQUA WAVE NEGRO/CR ULTRA 220V</v>
      </c>
      <c r="C62">
        <f>VLOOKUP(A62,BASE!$A$2:$I$150,9,0)</f>
        <v>2</v>
      </c>
      <c r="D62">
        <f>VLOOKUP(A62,BASE!$A$2:$G$150,7,0)</f>
        <v>5</v>
      </c>
    </row>
    <row r="63" spans="1:4" x14ac:dyDescent="0.25">
      <c r="A63" s="3">
        <v>870622</v>
      </c>
      <c r="B63" t="str">
        <f>VLOOKUP(A63,BASE!$A$2:$B$150,2,0)</f>
        <v>DUCHA ADVANCE ELECTRONICA 127V</v>
      </c>
      <c r="C63">
        <f>VLOOKUP(A63,BASE!$A$2:$I$150,9,0)</f>
        <v>1</v>
      </c>
      <c r="D63">
        <f>VLOOKUP(A63,BASE!$A$2:$G$150,7,0)</f>
        <v>0</v>
      </c>
    </row>
    <row r="64" spans="1:4" x14ac:dyDescent="0.25">
      <c r="A64" s="3">
        <v>870623</v>
      </c>
      <c r="B64" t="str">
        <f>VLOOKUP(A64,BASE!$A$2:$B$150,2,0)</f>
        <v>DUCHA ADVANCE ELECTRONICA 220V</v>
      </c>
      <c r="C64">
        <f>VLOOKUP(A64,BASE!$A$2:$I$150,9,0)</f>
        <v>2</v>
      </c>
      <c r="D64">
        <f>VLOOKUP(A64,BASE!$A$2:$G$150,7,0)</f>
        <v>0</v>
      </c>
    </row>
    <row r="65" spans="1:4" x14ac:dyDescent="0.25">
      <c r="A65" s="3">
        <v>869966</v>
      </c>
      <c r="B65" t="str">
        <f>VLOOKUP(A65,BASE!$A$2:$B$150,2,0)</f>
        <v>DUCHA ADVANCE TURBO 127V</v>
      </c>
      <c r="C65">
        <f>VLOOKUP(A65,BASE!$A$2:$I$150,9,0)</f>
        <v>1</v>
      </c>
      <c r="D65">
        <f>VLOOKUP(A65,BASE!$A$2:$G$150,7,0)</f>
        <v>1</v>
      </c>
    </row>
    <row r="66" spans="1:4" x14ac:dyDescent="0.25">
      <c r="A66" s="3">
        <v>869920</v>
      </c>
      <c r="B66" t="str">
        <f>VLOOKUP(A66,BASE!$A$2:$B$150,2,0)</f>
        <v>DUCHA ADVANCE TURBO ELECTRÓNICA 127V</v>
      </c>
      <c r="C66">
        <f>VLOOKUP(A66,BASE!$A$2:$I$150,9,0)</f>
        <v>1</v>
      </c>
      <c r="D66">
        <f>VLOOKUP(A66,BASE!$A$2:$G$150,7,0)</f>
        <v>1</v>
      </c>
    </row>
    <row r="67" spans="1:4" x14ac:dyDescent="0.25">
      <c r="A67" s="3">
        <v>869917</v>
      </c>
      <c r="B67" t="str">
        <f>VLOOKUP(A67,BASE!$A$2:$B$150,2,0)</f>
        <v>DUCHA ADVANCE TURBO ELECTRONICA 220V</v>
      </c>
      <c r="C67">
        <f>VLOOKUP(A67,BASE!$A$2:$I$150,9,0)</f>
        <v>2</v>
      </c>
      <c r="D67">
        <f>VLOOKUP(A67,BASE!$A$2:$G$150,7,0)</f>
        <v>1</v>
      </c>
    </row>
    <row r="68" spans="1:4" x14ac:dyDescent="0.25">
      <c r="A68" s="3">
        <v>869999</v>
      </c>
      <c r="B68" t="str">
        <f>VLOOKUP(A68,BASE!$A$2:$B$150,2,0)</f>
        <v>DUCHA ADVANCE TURBO MULTI 220V</v>
      </c>
      <c r="C68">
        <f>VLOOKUP(A68,BASE!$A$2:$I$150,9,0)</f>
        <v>2</v>
      </c>
      <c r="D68">
        <f>VLOOKUP(A68,BASE!$A$2:$G$150,7,0)</f>
        <v>1</v>
      </c>
    </row>
    <row r="69" spans="1:4" x14ac:dyDescent="0.25">
      <c r="A69" s="3">
        <v>869950</v>
      </c>
      <c r="B69" t="str">
        <f>VLOOKUP(A69,BASE!$A$2:$B$150,2,0)</f>
        <v>DUCHA ADVANCED MULTI 127V</v>
      </c>
      <c r="C69">
        <f>VLOOKUP(A69,BASE!$A$2:$I$150,9,0)</f>
        <v>1</v>
      </c>
      <c r="D69">
        <f>VLOOKUP(A69,BASE!$A$2:$G$150,7,0)</f>
        <v>1</v>
      </c>
    </row>
    <row r="70" spans="1:4" x14ac:dyDescent="0.25">
      <c r="A70" s="3">
        <v>869964</v>
      </c>
      <c r="B70" t="str">
        <f>VLOOKUP(A70,BASE!$A$2:$B$150,2,0)</f>
        <v>DUCHA ADVANCED MULTI 220V</v>
      </c>
      <c r="C70">
        <f>VLOOKUP(A70,BASE!$A$2:$I$150,9,0)</f>
        <v>2</v>
      </c>
      <c r="D70">
        <f>VLOOKUP(A70,BASE!$A$2:$G$150,7,0)</f>
        <v>1</v>
      </c>
    </row>
    <row r="71" spans="1:4" x14ac:dyDescent="0.25">
      <c r="A71" s="3">
        <v>869918</v>
      </c>
      <c r="B71" t="str">
        <f>VLOOKUP(A71,BASE!$A$2:$B$150,2,0)</f>
        <v>DUCHA BLINDADA ELECT 127V</v>
      </c>
      <c r="C71">
        <f>VLOOKUP(A71,BASE!$A$2:$I$150,9,0)</f>
        <v>1</v>
      </c>
      <c r="D71">
        <f>VLOOKUP(A71,BASE!$A$2:$G$150,7,0)</f>
        <v>1</v>
      </c>
    </row>
    <row r="72" spans="1:4" x14ac:dyDescent="0.25">
      <c r="A72" s="3">
        <v>869919</v>
      </c>
      <c r="B72" t="str">
        <f>VLOOKUP(A72,BASE!$A$2:$B$150,2,0)</f>
        <v>DUCHA BLINDADA ELECT 220V</v>
      </c>
      <c r="C72">
        <f>VLOOKUP(A72,BASE!$A$2:$I$150,9,0)</f>
        <v>2</v>
      </c>
      <c r="D72">
        <f>VLOOKUP(A72,BASE!$A$2:$G$150,7,0)</f>
        <v>0</v>
      </c>
    </row>
    <row r="73" spans="1:4" x14ac:dyDescent="0.25">
      <c r="A73" s="3">
        <v>869922</v>
      </c>
      <c r="B73" t="str">
        <f>VLOOKUP(A73,BASE!$A$2:$B$150,2,0)</f>
        <v>DUCHA DUO SHOWER 127V</v>
      </c>
      <c r="C73">
        <f>VLOOKUP(A73,BASE!$A$2:$I$150,9,0)</f>
        <v>1</v>
      </c>
      <c r="D73">
        <f>VLOOKUP(A73,BASE!$A$2:$G$150,7,0)</f>
        <v>1</v>
      </c>
    </row>
    <row r="74" spans="1:4" x14ac:dyDescent="0.25">
      <c r="A74" s="3">
        <v>869921</v>
      </c>
      <c r="B74" t="str">
        <f>VLOOKUP(A74,BASE!$A$2:$B$150,2,0)</f>
        <v>DUCHA DUO SHOWER 220V</v>
      </c>
      <c r="C74">
        <f>VLOOKUP(A74,BASE!$A$2:$I$150,9,0)</f>
        <v>2</v>
      </c>
      <c r="D74">
        <f>VLOOKUP(A74,BASE!$A$2:$G$150,7,0)</f>
        <v>1</v>
      </c>
    </row>
    <row r="75" spans="1:4" x14ac:dyDescent="0.25">
      <c r="A75" s="3">
        <v>869923</v>
      </c>
      <c r="B75" t="str">
        <f>VLOOKUP(A75,BASE!$A$2:$B$150,2,0)</f>
        <v>DUCHA DUO SHOWER ELECT.220V</v>
      </c>
      <c r="C75">
        <f>VLOOKUP(A75,BASE!$A$2:$I$150,9,0)</f>
        <v>2</v>
      </c>
      <c r="D75">
        <f>VLOOKUP(A75,BASE!$A$2:$G$150,7,0)</f>
        <v>0</v>
      </c>
    </row>
    <row r="76" spans="1:4" x14ac:dyDescent="0.25">
      <c r="A76" s="3">
        <v>870548</v>
      </c>
      <c r="B76" t="str">
        <f>VLOOKUP(A76,BASE!$A$2:$B$150,2,0)</f>
        <v>DUCHA DUO SHOWER ELECTRONICA 127V</v>
      </c>
      <c r="C76">
        <f>VLOOKUP(A76,BASE!$A$2:$I$150,9,0)</f>
        <v>1</v>
      </c>
      <c r="D76">
        <f>VLOOKUP(A76,BASE!$A$2:$G$150,7,0)</f>
        <v>0</v>
      </c>
    </row>
    <row r="77" spans="1:4" x14ac:dyDescent="0.25">
      <c r="A77" s="3">
        <v>869936</v>
      </c>
      <c r="B77" t="str">
        <f>VLOOKUP(A77,BASE!$A$2:$B$150,2,0)</f>
        <v>DUCHA DUO SHOWER QUADRA 127V</v>
      </c>
      <c r="C77">
        <f>VLOOKUP(A77,BASE!$A$2:$I$150,9,0)</f>
        <v>1</v>
      </c>
      <c r="D77">
        <f>VLOOKUP(A77,BASE!$A$2:$G$150,7,0)</f>
        <v>1</v>
      </c>
    </row>
    <row r="78" spans="1:4" x14ac:dyDescent="0.25">
      <c r="A78" s="3">
        <v>869998</v>
      </c>
      <c r="B78" t="str">
        <f>VLOOKUP(A78,BASE!$A$2:$B$150,2,0)</f>
        <v>DUCHA DUO SHOWER QUADRA 220V</v>
      </c>
      <c r="C78">
        <f>VLOOKUP(A78,BASE!$A$2:$I$150,9,0)</f>
        <v>2</v>
      </c>
      <c r="D78">
        <f>VLOOKUP(A78,BASE!$A$2:$G$150,7,0)</f>
        <v>1</v>
      </c>
    </row>
    <row r="79" spans="1:4" x14ac:dyDescent="0.25">
      <c r="A79" s="3">
        <v>869974</v>
      </c>
      <c r="B79" t="str">
        <f>VLOOKUP(A79,BASE!$A$2:$B$150,2,0)</f>
        <v>DUCHA ELECT. FUTURA MASTER MULTI 220V</v>
      </c>
      <c r="C79">
        <f>VLOOKUP(A79,BASE!$A$2:$I$150,9,0)</f>
        <v>2</v>
      </c>
      <c r="D79">
        <f>VLOOKUP(A79,BASE!$A$2:$G$150,7,0)</f>
        <v>1</v>
      </c>
    </row>
    <row r="80" spans="1:4" x14ac:dyDescent="0.25">
      <c r="A80" s="3">
        <v>869986</v>
      </c>
      <c r="B80" t="str">
        <f>VLOOKUP(A80,BASE!$A$2:$B$150,2,0)</f>
        <v>DUCHA FASHION 127V BLANCO</v>
      </c>
      <c r="C80">
        <f>VLOOKUP(A80,BASE!$A$2:$I$150,9,0)</f>
        <v>1</v>
      </c>
      <c r="D80">
        <f>VLOOKUP(A80,BASE!$A$2:$G$150,7,0)</f>
        <v>1</v>
      </c>
    </row>
    <row r="81" spans="1:4" x14ac:dyDescent="0.25">
      <c r="A81" s="3">
        <v>869987</v>
      </c>
      <c r="B81" t="str">
        <f>VLOOKUP(A81,BASE!$A$2:$B$150,2,0)</f>
        <v>DUCHA FASHION 220V BLANCO</v>
      </c>
      <c r="C81">
        <f>VLOOKUP(A81,BASE!$A$2:$I$150,9,0)</f>
        <v>2</v>
      </c>
      <c r="D81">
        <f>VLOOKUP(A81,BASE!$A$2:$G$150,7,0)</f>
        <v>1</v>
      </c>
    </row>
    <row r="82" spans="1:4" x14ac:dyDescent="0.25">
      <c r="A82" s="3">
        <v>869967</v>
      </c>
      <c r="B82" t="str">
        <f>VLOOKUP(A82,BASE!$A$2:$B$150,2,0)</f>
        <v>DUCHA HIGIENICA 3T 127V</v>
      </c>
      <c r="C82">
        <f>VLOOKUP(A82,BASE!$A$2:$I$150,9,0)</f>
        <v>1</v>
      </c>
      <c r="D82">
        <f>VLOOKUP(A82,BASE!$A$2:$G$150,7,0)</f>
        <v>1</v>
      </c>
    </row>
    <row r="83" spans="1:4" x14ac:dyDescent="0.25">
      <c r="A83" s="3">
        <v>869939</v>
      </c>
      <c r="B83" t="str">
        <f>VLOOKUP(A83,BASE!$A$2:$B$150,2,0)</f>
        <v>DUCHA HIGIENICA 3T 220V</v>
      </c>
      <c r="C83">
        <f>VLOOKUP(A83,BASE!$A$2:$I$150,9,0)</f>
        <v>2</v>
      </c>
      <c r="D83">
        <f>VLOOKUP(A83,BASE!$A$2:$G$150,7,0)</f>
        <v>0</v>
      </c>
    </row>
    <row r="84" spans="1:4" x14ac:dyDescent="0.25">
      <c r="A84" s="3">
        <v>869907</v>
      </c>
      <c r="B84" t="str">
        <f>VLOOKUP(A84,BASE!$A$2:$B$150,2,0)</f>
        <v>DUCHA JEL MULTI 220V CROMO</v>
      </c>
      <c r="C84">
        <f>VLOOKUP(A84,BASE!$A$2:$I$150,9,0)</f>
        <v>2</v>
      </c>
      <c r="D84">
        <f>VLOOKUP(A84,BASE!$A$2:$G$150,7,0)</f>
        <v>4</v>
      </c>
    </row>
    <row r="85" spans="1:4" x14ac:dyDescent="0.25">
      <c r="A85" s="3">
        <v>869906</v>
      </c>
      <c r="B85" t="str">
        <f>VLOOKUP(A85,BASE!$A$2:$B$150,2,0)</f>
        <v>DUCHA JET MULTI 127V CROMO</v>
      </c>
      <c r="C85">
        <f>VLOOKUP(A85,BASE!$A$2:$I$150,9,0)</f>
        <v>1</v>
      </c>
      <c r="D85">
        <f>VLOOKUP(A85,BASE!$A$2:$G$150,7,0)</f>
        <v>4</v>
      </c>
    </row>
    <row r="86" spans="1:4" x14ac:dyDescent="0.25">
      <c r="A86" s="5">
        <v>869851</v>
      </c>
      <c r="B86" t="str">
        <f>VLOOKUP(A86,BASE!$A$2:$B$150,2,0)</f>
        <v>DUCHA LOREN SHOWER  ULTRA ELECTRONICO 220V/6800W</v>
      </c>
      <c r="C86">
        <f>VLOOKUP(A86,BASE!$A$2:$I$150,9,0)</f>
        <v>2</v>
      </c>
      <c r="D86">
        <f>VLOOKUP(A86,BASE!$A$2:$G$150,7,0)</f>
        <v>1</v>
      </c>
    </row>
    <row r="87" spans="1:4" x14ac:dyDescent="0.25">
      <c r="A87" s="5">
        <v>869850</v>
      </c>
      <c r="B87" t="str">
        <f>VLOOKUP(A87,BASE!$A$2:$B$150,2,0)</f>
        <v>DUCHA LOREN SHOWER ULTRA ELECTRONICO 127V/5500W</v>
      </c>
      <c r="C87">
        <f>VLOOKUP(A87,BASE!$A$2:$I$150,9,0)</f>
        <v>1</v>
      </c>
      <c r="D87">
        <f>VLOOKUP(A87,BASE!$A$2:$G$150,7,0)</f>
        <v>1</v>
      </c>
    </row>
    <row r="88" spans="1:4" x14ac:dyDescent="0.25">
      <c r="A88" s="3">
        <v>869924</v>
      </c>
      <c r="B88" t="str">
        <f>VLOOKUP(A88,BASE!$A$2:$B$150,2,0)</f>
        <v>DUCHA LORENBELLO BANHO 127V</v>
      </c>
      <c r="C88">
        <f>VLOOKUP(A88,BASE!$A$2:$I$150,9,0)</f>
        <v>1</v>
      </c>
      <c r="D88">
        <f>VLOOKUP(A88,BASE!$A$2:$G$150,7,0)</f>
        <v>1</v>
      </c>
    </row>
    <row r="89" spans="1:4" x14ac:dyDescent="0.25">
      <c r="A89" s="3">
        <v>869925</v>
      </c>
      <c r="B89" t="str">
        <f>VLOOKUP(A89,BASE!$A$2:$B$150,2,0)</f>
        <v>DUCHA LORENBELLO BANHO 220V</v>
      </c>
      <c r="C89">
        <f>VLOOKUP(A89,BASE!$A$2:$I$150,9,0)</f>
        <v>2</v>
      </c>
      <c r="D89">
        <f>VLOOKUP(A89,BASE!$A$2:$G$150,7,0)</f>
        <v>1</v>
      </c>
    </row>
    <row r="90" spans="1:4" x14ac:dyDescent="0.25">
      <c r="A90" s="3">
        <v>869988</v>
      </c>
      <c r="B90" t="str">
        <f>VLOOKUP(A90,BASE!$A$2:$B$150,2,0)</f>
        <v>DUCHA MAXI  4T ULTRA CON TELEDUCHA 127 V</v>
      </c>
      <c r="C90">
        <f>VLOOKUP(A90,BASE!$A$2:$I$150,9,0)</f>
        <v>1</v>
      </c>
      <c r="D90">
        <f>VLOOKUP(A90,BASE!$A$2:$G$150,7,0)</f>
        <v>1</v>
      </c>
    </row>
    <row r="91" spans="1:4" x14ac:dyDescent="0.25">
      <c r="A91" s="3">
        <v>869989</v>
      </c>
      <c r="B91" t="str">
        <f>VLOOKUP(A91,BASE!$A$2:$B$150,2,0)</f>
        <v>DUCHA MAXI  4T ULTRA CON TELEDUCHA 220 V</v>
      </c>
      <c r="C91">
        <f>VLOOKUP(A91,BASE!$A$2:$I$150,9,0)</f>
        <v>2</v>
      </c>
      <c r="D91">
        <f>VLOOKUP(A91,BASE!$A$2:$G$150,7,0)</f>
        <v>1</v>
      </c>
    </row>
    <row r="92" spans="1:4" x14ac:dyDescent="0.25">
      <c r="A92" s="3">
        <v>869951</v>
      </c>
      <c r="B92" t="str">
        <f>VLOOKUP(A92,BASE!$A$2:$B$150,2,0)</f>
        <v>DUCHA MAXI 3T ULTRA CON TELEDUCHA 127 V</v>
      </c>
      <c r="C92">
        <f>VLOOKUP(A92,BASE!$A$2:$I$150,9,0)</f>
        <v>1</v>
      </c>
      <c r="D92">
        <f>VLOOKUP(A92,BASE!$A$2:$G$150,7,0)</f>
        <v>1</v>
      </c>
    </row>
    <row r="93" spans="1:4" x14ac:dyDescent="0.25">
      <c r="A93" s="3">
        <v>869961</v>
      </c>
      <c r="B93" t="str">
        <f>VLOOKUP(A93,BASE!$A$2:$B$150,2,0)</f>
        <v>DUCHA MAXI 3T ULTRA CON TELEDUCHA 220 V</v>
      </c>
      <c r="C93">
        <f>VLOOKUP(A93,BASE!$A$2:$I$150,9,0)</f>
        <v>2</v>
      </c>
      <c r="D93">
        <f>VLOOKUP(A93,BASE!$A$2:$G$150,7,0)</f>
        <v>1</v>
      </c>
    </row>
    <row r="94" spans="1:4" x14ac:dyDescent="0.25">
      <c r="A94" s="3">
        <v>869955</v>
      </c>
      <c r="B94" t="str">
        <f>VLOOKUP(A94,BASE!$A$2:$B$150,2,0)</f>
        <v>DUCHA MAXI 3T ULTRA SIN TELEDUCHA 127 V</v>
      </c>
      <c r="C94">
        <f>VLOOKUP(A94,BASE!$A$2:$I$150,9,0)</f>
        <v>1</v>
      </c>
      <c r="D94">
        <f>VLOOKUP(A94,BASE!$A$2:$G$150,7,0)</f>
        <v>1</v>
      </c>
    </row>
    <row r="95" spans="1:4" x14ac:dyDescent="0.25">
      <c r="A95" s="3">
        <v>869978</v>
      </c>
      <c r="B95" t="str">
        <f>VLOOKUP(A95,BASE!$A$2:$B$150,2,0)</f>
        <v>DUCHA MAXI 3T ULTRA SIN TELEDUCHA 220 V</v>
      </c>
      <c r="C95">
        <f>VLOOKUP(A95,BASE!$A$2:$I$150,9,0)</f>
        <v>2</v>
      </c>
      <c r="D95">
        <f>VLOOKUP(A95,BASE!$A$2:$G$150,7,0)</f>
        <v>1</v>
      </c>
    </row>
    <row r="96" spans="1:4" x14ac:dyDescent="0.25">
      <c r="A96" s="3">
        <v>869903</v>
      </c>
      <c r="B96" t="str">
        <f>VLOOKUP(A96,BASE!$A$2:$B$150,2,0)</f>
        <v>DUCHA MAXI DUCHA 4T 127V AZUL</v>
      </c>
      <c r="C96">
        <f>VLOOKUP(A96,BASE!$A$2:$I$150,9,0)</f>
        <v>1</v>
      </c>
      <c r="D96">
        <f>VLOOKUP(A96,BASE!$A$2:$G$150,7,0)</f>
        <v>7</v>
      </c>
    </row>
    <row r="97" spans="1:4" x14ac:dyDescent="0.25">
      <c r="A97" s="3">
        <v>869904</v>
      </c>
      <c r="B97" t="str">
        <f>VLOOKUP(A97,BASE!$A$2:$B$150,2,0)</f>
        <v>DUCHA MAXI DUCHA 4T 127V GRIS</v>
      </c>
      <c r="C97">
        <f>VLOOKUP(A97,BASE!$A$2:$I$150,9,0)</f>
        <v>1</v>
      </c>
      <c r="D97">
        <f>VLOOKUP(A97,BASE!$A$2:$G$150,7,0)</f>
        <v>9</v>
      </c>
    </row>
    <row r="98" spans="1:4" x14ac:dyDescent="0.25">
      <c r="A98" s="3">
        <v>869902</v>
      </c>
      <c r="B98" t="str">
        <f>VLOOKUP(A98,BASE!$A$2:$B$150,2,0)</f>
        <v>DUCHA MAXI DUCHA 4T 127V SALMON</v>
      </c>
      <c r="C98">
        <f>VLOOKUP(A98,BASE!$A$2:$I$150,9,0)</f>
        <v>1</v>
      </c>
      <c r="D98">
        <f>VLOOKUP(A98,BASE!$A$2:$G$150,7,0)</f>
        <v>8</v>
      </c>
    </row>
    <row r="99" spans="1:4" x14ac:dyDescent="0.25">
      <c r="A99" s="3">
        <v>869911</v>
      </c>
      <c r="B99" t="str">
        <f>VLOOKUP(A99,BASE!$A$2:$B$150,2,0)</f>
        <v>DUCHA MAXI DUCHA 4T 220V AZUL</v>
      </c>
      <c r="C99">
        <f>VLOOKUP(A99,BASE!$A$2:$I$150,9,0)</f>
        <v>2</v>
      </c>
      <c r="D99">
        <f>VLOOKUP(A99,BASE!$A$2:$G$150,7,0)</f>
        <v>7</v>
      </c>
    </row>
    <row r="100" spans="1:4" x14ac:dyDescent="0.25">
      <c r="A100" s="3">
        <v>869909</v>
      </c>
      <c r="B100" t="str">
        <f>VLOOKUP(A100,BASE!$A$2:$B$150,2,0)</f>
        <v>DUCHA MAXI DUCHA 4T 220V GRIS</v>
      </c>
      <c r="C100">
        <f>VLOOKUP(A100,BASE!$A$2:$I$150,9,0)</f>
        <v>2</v>
      </c>
      <c r="D100">
        <f>VLOOKUP(A100,BASE!$A$2:$G$150,7,0)</f>
        <v>9</v>
      </c>
    </row>
    <row r="101" spans="1:4" x14ac:dyDescent="0.25">
      <c r="A101" s="3">
        <v>869905</v>
      </c>
      <c r="B101" t="str">
        <f>VLOOKUP(A101,BASE!$A$2:$B$150,2,0)</f>
        <v>DUCHA MAXI DUCHA 4T 220V SALMON</v>
      </c>
      <c r="C101">
        <f>VLOOKUP(A101,BASE!$A$2:$I$150,9,0)</f>
        <v>2</v>
      </c>
      <c r="D101">
        <f>VLOOKUP(A101,BASE!$A$2:$G$150,7,0)</f>
        <v>8</v>
      </c>
    </row>
    <row r="102" spans="1:4" x14ac:dyDescent="0.25">
      <c r="A102" s="3">
        <v>869910</v>
      </c>
      <c r="B102" t="str">
        <f>VLOOKUP(A102,BASE!$A$2:$B$150,2,0)</f>
        <v>DUCHA MAXI DUCHA 4T 220V VERDE</v>
      </c>
      <c r="C102">
        <f>VLOOKUP(A102,BASE!$A$2:$I$150,9,0)</f>
        <v>2</v>
      </c>
      <c r="D102">
        <f>VLOOKUP(A102,BASE!$A$2:$G$150,7,0)</f>
        <v>6</v>
      </c>
    </row>
    <row r="103" spans="1:4" x14ac:dyDescent="0.25">
      <c r="A103" s="3">
        <v>870000</v>
      </c>
      <c r="B103" t="str">
        <f>VLOOKUP(A103,BASE!$A$2:$B$150,2,0)</f>
        <v>DUCHA MAXI ULTRA BLANCA SIN MAGUERA 220V</v>
      </c>
      <c r="C103">
        <f>VLOOKUP(A103,BASE!$A$2:$I$150,9,0)</f>
        <v>2</v>
      </c>
      <c r="D103">
        <f>VLOOKUP(A103,BASE!$A$2:$G$150,7,0)</f>
        <v>1</v>
      </c>
    </row>
    <row r="104" spans="1:4" x14ac:dyDescent="0.25">
      <c r="A104" s="3">
        <v>870642</v>
      </c>
      <c r="B104" t="str">
        <f>VLOOKUP(A104,BASE!$A$2:$B$150,2,0)</f>
        <v>DUCHA RELAX BLANCO 127V</v>
      </c>
      <c r="C104">
        <f>VLOOKUP(A104,BASE!$A$2:$I$150,9,0)</f>
        <v>1</v>
      </c>
      <c r="D104">
        <f>VLOOKUP(A104,BASE!$A$2:$G$150,7,0)</f>
        <v>1</v>
      </c>
    </row>
    <row r="105" spans="1:4" x14ac:dyDescent="0.25">
      <c r="A105" s="3">
        <v>870643</v>
      </c>
      <c r="B105" t="str">
        <f>VLOOKUP(A105,BASE!$A$2:$B$150,2,0)</f>
        <v>DUCHA RELAX BLANCO 220V</v>
      </c>
      <c r="C105">
        <f>VLOOKUP(A105,BASE!$A$2:$I$150,9,0)</f>
        <v>2</v>
      </c>
      <c r="D105">
        <f>VLOOKUP(A105,BASE!$A$2:$G$150,7,0)</f>
        <v>1</v>
      </c>
    </row>
    <row r="106" spans="1:4" x14ac:dyDescent="0.25">
      <c r="A106" s="3">
        <v>869962</v>
      </c>
      <c r="B106" t="str">
        <f>VLOOKUP(A106,BASE!$A$2:$B$150,2,0)</f>
        <v>DUCHA RELAX BLANCO/CR 127V</v>
      </c>
      <c r="C106">
        <f>VLOOKUP(A106,BASE!$A$2:$I$150,9,0)</f>
        <v>1</v>
      </c>
      <c r="D106">
        <f>VLOOKUP(A106,BASE!$A$2:$G$150,7,0)</f>
        <v>4</v>
      </c>
    </row>
    <row r="107" spans="1:4" x14ac:dyDescent="0.25">
      <c r="A107" s="3">
        <v>869983</v>
      </c>
      <c r="B107" t="str">
        <f>VLOOKUP(A107,BASE!$A$2:$B$150,2,0)</f>
        <v>DUCHA RELAX BLANCO/CR 220V</v>
      </c>
      <c r="C107">
        <f>VLOOKUP(A107,BASE!$A$2:$I$150,9,0)</f>
        <v>2</v>
      </c>
      <c r="D107">
        <f>VLOOKUP(A107,BASE!$A$2:$G$150,7,0)</f>
        <v>4</v>
      </c>
    </row>
    <row r="108" spans="1:4" x14ac:dyDescent="0.25">
      <c r="A108" s="3">
        <v>870517</v>
      </c>
      <c r="B108" t="str">
        <f>VLOOKUP(A108,BASE!$A$2:$B$150,2,0)</f>
        <v>DUCHA TOP JET 127V</v>
      </c>
      <c r="C108">
        <f>VLOOKUP(A108,BASE!$A$2:$I$150,9,0)</f>
        <v>1</v>
      </c>
      <c r="D108">
        <f>VLOOKUP(A108,BASE!$A$2:$G$150,7,0)</f>
        <v>1</v>
      </c>
    </row>
    <row r="109" spans="1:4" x14ac:dyDescent="0.25">
      <c r="A109" s="3">
        <v>870520</v>
      </c>
      <c r="B109" t="str">
        <f>VLOOKUP(A109,BASE!$A$2:$B$150,2,0)</f>
        <v>DUCHA TOP JET 220V</v>
      </c>
      <c r="C109">
        <f>VLOOKUP(A109,BASE!$A$2:$I$150,9,0)</f>
        <v>2</v>
      </c>
      <c r="D109">
        <f>VLOOKUP(A109,BASE!$A$2:$G$150,7,0)</f>
        <v>1</v>
      </c>
    </row>
    <row r="110" spans="1:4" x14ac:dyDescent="0.25">
      <c r="A110" s="3">
        <v>870518</v>
      </c>
      <c r="B110" t="str">
        <f>VLOOKUP(A110,BASE!$A$2:$B$150,2,0)</f>
        <v>DUCHA TOP JET ELECTRONICA 127V</v>
      </c>
      <c r="C110">
        <f>VLOOKUP(A110,BASE!$A$2:$I$150,9,0)</f>
        <v>1</v>
      </c>
      <c r="D110">
        <f>VLOOKUP(A110,BASE!$A$2:$G$150,7,0)</f>
        <v>1</v>
      </c>
    </row>
    <row r="111" spans="1:4" x14ac:dyDescent="0.25">
      <c r="A111" s="3">
        <v>869991</v>
      </c>
      <c r="B111" t="str">
        <f>VLOOKUP(A111,BASE!$A$2:$B$150,2,0)</f>
        <v>DUCHA TRADICION CROMO 127V</v>
      </c>
      <c r="C111">
        <f>VLOOKUP(A111,BASE!$A$2:$I$150,9,0)</f>
        <v>1</v>
      </c>
      <c r="D111">
        <f>VLOOKUP(A111,BASE!$A$2:$G$150,7,0)</f>
        <v>0</v>
      </c>
    </row>
    <row r="112" spans="1:4" x14ac:dyDescent="0.25">
      <c r="A112" s="3">
        <v>869992</v>
      </c>
      <c r="B112" t="str">
        <f>VLOOKUP(A112,BASE!$A$2:$B$150,2,0)</f>
        <v>DUCHA TRADICION CROMO 220V</v>
      </c>
      <c r="C112">
        <f>VLOOKUP(A112,BASE!$A$2:$I$150,9,0)</f>
        <v>2</v>
      </c>
      <c r="D112">
        <f>VLOOKUP(A112,BASE!$A$2:$G$150,7,0)</f>
        <v>0</v>
      </c>
    </row>
    <row r="113" spans="1:4" x14ac:dyDescent="0.25">
      <c r="A113" s="3">
        <v>869975</v>
      </c>
      <c r="B113" t="str">
        <f>VLOOKUP(A113,BASE!$A$2:$B$150,2,0)</f>
        <v>DUCHITA DIVERTIDA DELFIN</v>
      </c>
      <c r="C113">
        <f>VLOOKUP(A113,BASE!$A$2:$I$150,9,0)</f>
        <v>0</v>
      </c>
      <c r="D113">
        <f>VLOOKUP(A113,BASE!$A$2:$G$150,7,0)</f>
        <v>0</v>
      </c>
    </row>
    <row r="114" spans="1:4" x14ac:dyDescent="0.25">
      <c r="A114" s="3">
        <v>869973</v>
      </c>
      <c r="B114" t="str">
        <f>VLOOKUP(A114,BASE!$A$2:$B$150,2,0)</f>
        <v>DUCHITA DIVERTIDA HIPOPOTAMO</v>
      </c>
      <c r="C114">
        <f>VLOOKUP(A114,BASE!$A$2:$I$150,9,0)</f>
        <v>0</v>
      </c>
      <c r="D114">
        <f>VLOOKUP(A114,BASE!$A$2:$G$150,7,0)</f>
        <v>0</v>
      </c>
    </row>
    <row r="115" spans="1:4" x14ac:dyDescent="0.25">
      <c r="A115" s="3">
        <v>869976</v>
      </c>
      <c r="B115" t="str">
        <f>VLOOKUP(A115,BASE!$A$2:$B$150,2,0)</f>
        <v>DUCHITA DIVERTIDA PATITO</v>
      </c>
      <c r="C115">
        <f>VLOOKUP(A115,BASE!$A$2:$I$150,9,0)</f>
        <v>0</v>
      </c>
      <c r="D115">
        <f>VLOOKUP(A115,BASE!$A$2:$G$150,7,0)</f>
        <v>0</v>
      </c>
    </row>
    <row r="116" spans="1:4" x14ac:dyDescent="0.25">
      <c r="A116" s="3">
        <v>869972</v>
      </c>
      <c r="B116" t="str">
        <f>VLOOKUP(A116,BASE!$A$2:$B$150,2,0)</f>
        <v>DUCHITA DIVERTIDA TORTUGA</v>
      </c>
      <c r="C116">
        <f>VLOOKUP(A116,BASE!$A$2:$I$150,9,0)</f>
        <v>0</v>
      </c>
      <c r="D116">
        <f>VLOOKUP(A116,BASE!$A$2:$G$150,7,0)</f>
        <v>0</v>
      </c>
    </row>
    <row r="117" spans="1:4" x14ac:dyDescent="0.25">
      <c r="A117" s="4">
        <v>870504</v>
      </c>
      <c r="B117" t="str">
        <f>VLOOKUP(A117,BASE!$A$2:$B$150,2,0)</f>
        <v>FILTRO GIOVIALE DE PARED/BLANCO</v>
      </c>
      <c r="C117">
        <f>VLOOKUP(A117,BASE!$A$2:$I$150,9,0)</f>
        <v>0</v>
      </c>
      <c r="D117">
        <f>VLOOKUP(A117,BASE!$A$2:$G$150,7,0)</f>
        <v>1</v>
      </c>
    </row>
    <row r="118" spans="1:4" x14ac:dyDescent="0.25">
      <c r="A118" s="4">
        <v>870501</v>
      </c>
      <c r="B118" t="str">
        <f>VLOOKUP(A118,BASE!$A$2:$B$150,2,0)</f>
        <v>FILTRO PARA GRIFO VERSATILLE</v>
      </c>
      <c r="C118">
        <f>VLOOKUP(A118,BASE!$A$2:$I$150,9,0)</f>
        <v>0</v>
      </c>
      <c r="D118">
        <f>VLOOKUP(A118,BASE!$A$2:$G$150,7,0)</f>
        <v>0</v>
      </c>
    </row>
    <row r="119" spans="1:4" x14ac:dyDescent="0.25">
      <c r="A119" s="17">
        <v>870644</v>
      </c>
      <c r="B119" t="str">
        <f>VLOOKUP(A119,BASE!$A$2:$B$150,2,0)</f>
        <v>FILTRO VITALE DE PARED /BLANCO</v>
      </c>
      <c r="C119">
        <f>VLOOKUP(A119,BASE!$A$2:$I$150,9,0)</f>
        <v>0</v>
      </c>
      <c r="D119">
        <f>VLOOKUP(A119,BASE!$A$2:$G$150,7,0)</f>
        <v>1</v>
      </c>
    </row>
    <row r="120" spans="1:4" x14ac:dyDescent="0.25">
      <c r="A120" s="17">
        <v>870527</v>
      </c>
      <c r="B120" t="str">
        <f>VLOOKUP(A120,BASE!$A$2:$B$150,2,0)</f>
        <v>GRIFO CON FILTRO ACQUA BELLA DE MESA / BLANCA</v>
      </c>
      <c r="C120">
        <f>VLOOKUP(A120,BASE!$A$2:$I$150,9,0)</f>
        <v>0</v>
      </c>
      <c r="D120">
        <f>VLOOKUP(A120,BASE!$A$2:$G$150,7,0)</f>
        <v>1</v>
      </c>
    </row>
    <row r="121" spans="1:4" x14ac:dyDescent="0.25">
      <c r="A121" s="17">
        <v>870641</v>
      </c>
      <c r="B121" t="str">
        <f>VLOOKUP(A121,BASE!$A$2:$B$150,2,0)</f>
        <v>GRIFO CON FILTRO ACQUA BELLA DE PARED / NEGRO</v>
      </c>
      <c r="C121">
        <f>VLOOKUP(A121,BASE!$A$2:$I$150,9,0)</f>
        <v>0</v>
      </c>
      <c r="D121">
        <f>VLOOKUP(A121,BASE!$A$2:$G$150,7,0)</f>
        <v>0</v>
      </c>
    </row>
    <row r="122" spans="1:4" x14ac:dyDescent="0.25">
      <c r="A122" s="17">
        <v>870593</v>
      </c>
      <c r="B122" t="str">
        <f>VLOOKUP(A122,BASE!$A$2:$B$150,2,0)</f>
        <v>GRIFO CON FILTRO ACQUA DUE DE MESA / BLANCO</v>
      </c>
      <c r="C122">
        <f>VLOOKUP(A122,BASE!$A$2:$I$150,9,0)</f>
        <v>0</v>
      </c>
      <c r="D122">
        <f>VLOOKUP(A122,BASE!$A$2:$G$150,7,0)</f>
        <v>1</v>
      </c>
    </row>
    <row r="123" spans="1:4" x14ac:dyDescent="0.25">
      <c r="A123" s="3">
        <v>869956</v>
      </c>
      <c r="B123" t="str">
        <f>VLOOKUP(A123,BASE!$A$2:$B$150,2,0)</f>
        <v>MANGUERA PARA DUCHA ELECTRICA</v>
      </c>
      <c r="C123">
        <f>VLOOKUP(A123,BASE!$A$2:$I$150,9,0)</f>
        <v>0</v>
      </c>
      <c r="D123">
        <f>VLOOKUP(A123,BASE!$A$2:$G$150,7,0)</f>
        <v>0</v>
      </c>
    </row>
    <row r="124" spans="1:4" x14ac:dyDescent="0.25">
      <c r="A124" s="3">
        <v>870515</v>
      </c>
      <c r="B124" t="str">
        <f>VLOOKUP(A124,BASE!$A$2:$B$150,2,0)</f>
        <v>MONOBRAZO LORENZETTI BLANCO</v>
      </c>
      <c r="C124">
        <f>VLOOKUP(A124,BASE!$A$2:$I$150,9,0)</f>
        <v>0</v>
      </c>
      <c r="D124">
        <f>VLOOKUP(A124,BASE!$A$2:$G$150,7,0)</f>
        <v>1</v>
      </c>
    </row>
    <row r="125" spans="1:4" x14ac:dyDescent="0.25">
      <c r="A125" s="3">
        <v>870526</v>
      </c>
      <c r="B125" t="str">
        <f>VLOOKUP(A125,BASE!$A$2:$B$150,2,0)</f>
        <v>RESISTENCIA 127V TRADICION O JET</v>
      </c>
      <c r="C125">
        <f>VLOOKUP(A125,BASE!$A$2:$I$150,9,0)</f>
        <v>1</v>
      </c>
      <c r="D125">
        <f>VLOOKUP(A125,BASE!$A$2:$G$150,7,0)</f>
        <v>0</v>
      </c>
    </row>
    <row r="126" spans="1:4" x14ac:dyDescent="0.25">
      <c r="A126" s="3">
        <v>870525</v>
      </c>
      <c r="B126" t="str">
        <f>VLOOKUP(A126,BASE!$A$2:$B$150,2,0)</f>
        <v>RESISTENCIA 220V TRADICION O JET</v>
      </c>
      <c r="C126">
        <f>VLOOKUP(A126,BASE!$A$2:$I$150,9,0)</f>
        <v>2</v>
      </c>
      <c r="D126">
        <f>VLOOKUP(A126,BASE!$A$2:$G$150,7,0)</f>
        <v>0</v>
      </c>
    </row>
    <row r="127" spans="1:4" x14ac:dyDescent="0.25">
      <c r="A127" s="3">
        <v>870536</v>
      </c>
      <c r="B127" t="str">
        <f>VLOOKUP(A127,BASE!$A$2:$B$150,2,0)</f>
        <v>RESISTENCIA 3T ULTRA 220V</v>
      </c>
      <c r="C127">
        <f>VLOOKUP(A127,BASE!$A$2:$I$150,9,0)</f>
        <v>2</v>
      </c>
      <c r="D127">
        <f>VLOOKUP(A127,BASE!$A$2:$G$150,7,0)</f>
        <v>0</v>
      </c>
    </row>
    <row r="128" spans="1:4" x14ac:dyDescent="0.25">
      <c r="A128" s="3">
        <v>869848</v>
      </c>
      <c r="B128" t="str">
        <f>VLOOKUP(A128,BASE!$A$2:$B$150,2,0)</f>
        <v>RESISTENCIA 4T ULTRA 127V 5500 W LOREN ULTRA</v>
      </c>
      <c r="C128">
        <f>VLOOKUP(A128,BASE!$A$2:$I$150,9,0)</f>
        <v>1</v>
      </c>
      <c r="D128">
        <f>VLOOKUP(A128,BASE!$A$2:$G$150,7,0)</f>
        <v>0</v>
      </c>
    </row>
    <row r="129" spans="1:4" x14ac:dyDescent="0.25">
      <c r="A129" s="3">
        <v>869849</v>
      </c>
      <c r="B129" t="str">
        <f>VLOOKUP(A129,BASE!$A$2:$B$150,2,0)</f>
        <v>RESISTENCIA 4T ULTRA 220V 6800 W LOREN ULTRA</v>
      </c>
      <c r="C129">
        <f>VLOOKUP(A129,BASE!$A$2:$I$150,9,0)</f>
        <v>2</v>
      </c>
      <c r="D129">
        <f>VLOOKUP(A129,BASE!$A$2:$G$150,7,0)</f>
        <v>0</v>
      </c>
    </row>
    <row r="130" spans="1:4" x14ac:dyDescent="0.25">
      <c r="A130" s="3">
        <v>870538</v>
      </c>
      <c r="B130" t="str">
        <f>VLOOKUP(A130,BASE!$A$2:$B$150,2,0)</f>
        <v>RESISTENCIA ACQUA 127V</v>
      </c>
      <c r="C130">
        <f>VLOOKUP(A130,BASE!$A$2:$I$150,9,0)</f>
        <v>1</v>
      </c>
      <c r="D130">
        <f>VLOOKUP(A130,BASE!$A$2:$G$150,7,0)</f>
        <v>0</v>
      </c>
    </row>
    <row r="131" spans="1:4" x14ac:dyDescent="0.25">
      <c r="A131" s="3">
        <v>870543</v>
      </c>
      <c r="B131" t="str">
        <f>VLOOKUP(A131,BASE!$A$2:$B$150,2,0)</f>
        <v>RESISTENCIA ACQUA 220V</v>
      </c>
      <c r="C131">
        <f>VLOOKUP(A131,BASE!$A$2:$I$150,9,0)</f>
        <v>2</v>
      </c>
      <c r="D131">
        <f>VLOOKUP(A131,BASE!$A$2:$G$150,7,0)</f>
        <v>0</v>
      </c>
    </row>
    <row r="132" spans="1:4" x14ac:dyDescent="0.25">
      <c r="A132" s="3">
        <v>869928</v>
      </c>
      <c r="B132" t="str">
        <f>VLOOKUP(A132,BASE!$A$2:$B$150,2,0)</f>
        <v>RESISTENCIA BELLO BANHO 127V</v>
      </c>
      <c r="C132">
        <f>VLOOKUP(A132,BASE!$A$2:$I$150,9,0)</f>
        <v>1</v>
      </c>
      <c r="D132">
        <f>VLOOKUP(A132,BASE!$A$2:$G$150,7,0)</f>
        <v>0</v>
      </c>
    </row>
    <row r="133" spans="1:4" x14ac:dyDescent="0.25">
      <c r="A133" s="3">
        <v>869929</v>
      </c>
      <c r="B133" t="str">
        <f>VLOOKUP(A133,BASE!$A$2:$B$150,2,0)</f>
        <v>RESISTENCIA BELLO BANHO 220V</v>
      </c>
      <c r="C133">
        <f>VLOOKUP(A133,BASE!$A$2:$I$150,9,0)</f>
        <v>2</v>
      </c>
      <c r="D133">
        <f>VLOOKUP(A133,BASE!$A$2:$G$150,7,0)</f>
        <v>0</v>
      </c>
    </row>
    <row r="134" spans="1:4" x14ac:dyDescent="0.25">
      <c r="A134" s="3">
        <v>869968</v>
      </c>
      <c r="B134" t="str">
        <f>VLOOKUP(A134,BASE!$A$2:$B$150,2,0)</f>
        <v>RESISTENCIA CALENTADOR VERSATIL 127V</v>
      </c>
      <c r="C134">
        <f>VLOOKUP(A134,BASE!$A$2:$I$150,9,0)</f>
        <v>1</v>
      </c>
      <c r="D134">
        <f>VLOOKUP(A134,BASE!$A$2:$G$150,7,0)</f>
        <v>0</v>
      </c>
    </row>
    <row r="135" spans="1:4" x14ac:dyDescent="0.25">
      <c r="A135" s="3">
        <v>869915</v>
      </c>
      <c r="B135" t="str">
        <f>VLOOKUP(A135,BASE!$A$2:$B$150,2,0)</f>
        <v>RESISTENCIA CALENTADOR VERSATIL 220V</v>
      </c>
      <c r="C135">
        <f>VLOOKUP(A135,BASE!$A$2:$I$150,9,0)</f>
        <v>2</v>
      </c>
      <c r="D135">
        <f>VLOOKUP(A135,BASE!$A$2:$G$150,7,0)</f>
        <v>0</v>
      </c>
    </row>
    <row r="136" spans="1:4" x14ac:dyDescent="0.25">
      <c r="A136" s="3">
        <v>869930</v>
      </c>
      <c r="B136" t="str">
        <f>VLOOKUP(A136,BASE!$A$2:$B$150,2,0)</f>
        <v>RESISTENCIA CONVENCIONAL / BELLO BANHO / MAXI DUCHA / RELAX 220V</v>
      </c>
      <c r="C136">
        <f>VLOOKUP(A136,BASE!$A$2:$I$150,9,0)</f>
        <v>2</v>
      </c>
      <c r="D136">
        <f>VLOOKUP(A136,BASE!$A$2:$G$150,7,0)</f>
        <v>0</v>
      </c>
    </row>
    <row r="137" spans="1:4" x14ac:dyDescent="0.25">
      <c r="A137" s="3">
        <v>869953</v>
      </c>
      <c r="B137" t="str">
        <f>VLOOKUP(A137,BASE!$A$2:$B$150,2,0)</f>
        <v>RESISTENCIA CONVENCIONAL / BELLO BANHO /MAXI DUCHA / RELAX 127 V</v>
      </c>
      <c r="C137">
        <f>VLOOKUP(A137,BASE!$A$2:$I$150,9,0)</f>
        <v>1</v>
      </c>
      <c r="D137">
        <f>VLOOKUP(A137,BASE!$A$2:$G$150,7,0)</f>
        <v>0</v>
      </c>
    </row>
    <row r="138" spans="1:4" x14ac:dyDescent="0.25">
      <c r="A138" s="3">
        <v>869952</v>
      </c>
      <c r="B138" t="str">
        <f>VLOOKUP(A138,BASE!$A$2:$B$150,2,0)</f>
        <v>RESISTENCIA DUCHA ADVANCED MULTI 127V</v>
      </c>
      <c r="C138">
        <f>VLOOKUP(A138,BASE!$A$2:$I$150,9,0)</f>
        <v>1</v>
      </c>
      <c r="D138">
        <f>VLOOKUP(A138,BASE!$A$2:$G$150,7,0)</f>
        <v>0</v>
      </c>
    </row>
    <row r="139" spans="1:4" x14ac:dyDescent="0.25">
      <c r="A139" s="3">
        <v>869963</v>
      </c>
      <c r="B139" t="str">
        <f>VLOOKUP(A139,BASE!$A$2:$B$150,2,0)</f>
        <v>RESISTENCIA DUCHA ADVANCED MULTI O TOP JET  220V</v>
      </c>
      <c r="C139">
        <f>VLOOKUP(A139,BASE!$A$2:$I$150,9,0)</f>
        <v>2</v>
      </c>
      <c r="D139">
        <f>VLOOKUP(A139,BASE!$A$2:$G$150,7,0)</f>
        <v>0</v>
      </c>
    </row>
    <row r="140" spans="1:4" x14ac:dyDescent="0.25">
      <c r="A140" s="3">
        <v>869938</v>
      </c>
      <c r="B140" t="str">
        <f>VLOOKUP(A140,BASE!$A$2:$B$150,2,0)</f>
        <v>RESISTENCIA DUCHA INTIMA/HIGIENICA  220V</v>
      </c>
      <c r="C140">
        <f>VLOOKUP(A140,BASE!$A$2:$I$150,9,0)</f>
        <v>2</v>
      </c>
      <c r="D140">
        <f>VLOOKUP(A140,BASE!$A$2:$G$150,7,0)</f>
        <v>0</v>
      </c>
    </row>
    <row r="141" spans="1:4" x14ac:dyDescent="0.25">
      <c r="A141" s="3">
        <v>869969</v>
      </c>
      <c r="B141" t="str">
        <f>VLOOKUP(A141,BASE!$A$2:$B$150,2,0)</f>
        <v>RESISTENCIA DUCHA INTIMA/HIGIENICA 127V</v>
      </c>
      <c r="C141">
        <f>VLOOKUP(A141,BASE!$A$2:$I$150,9,0)</f>
        <v>1</v>
      </c>
      <c r="D141">
        <f>VLOOKUP(A141,BASE!$A$2:$G$150,7,0)</f>
        <v>0</v>
      </c>
    </row>
    <row r="142" spans="1:4" x14ac:dyDescent="0.25">
      <c r="A142" s="3">
        <v>869926</v>
      </c>
      <c r="B142" t="str">
        <f>VLOOKUP(A142,BASE!$A$2:$B$150,2,0)</f>
        <v>RESISTENCIA DUO SHOWER 127V</v>
      </c>
      <c r="C142">
        <f>VLOOKUP(A142,BASE!$A$2:$I$150,9,0)</f>
        <v>1</v>
      </c>
      <c r="D142">
        <f>VLOOKUP(A142,BASE!$A$2:$G$150,7,0)</f>
        <v>0</v>
      </c>
    </row>
    <row r="143" spans="1:4" x14ac:dyDescent="0.25">
      <c r="A143" s="3">
        <v>869927</v>
      </c>
      <c r="B143" t="str">
        <f>VLOOKUP(A143,BASE!$A$2:$B$150,2,0)</f>
        <v>RESISTENCIA DUO SHOWER 220V</v>
      </c>
      <c r="C143">
        <f>VLOOKUP(A143,BASE!$A$2:$I$150,9,0)</f>
        <v>2</v>
      </c>
      <c r="D143">
        <f>VLOOKUP(A143,BASE!$A$2:$G$150,7,0)</f>
        <v>0</v>
      </c>
    </row>
    <row r="144" spans="1:4" x14ac:dyDescent="0.25">
      <c r="A144" s="3">
        <v>869932</v>
      </c>
      <c r="B144" t="str">
        <f>VLOOKUP(A144,BASE!$A$2:$B$150,2,0)</f>
        <v>RESISTENCIA FUTURA 220V</v>
      </c>
      <c r="C144">
        <f>VLOOKUP(A144,BASE!$A$2:$I$150,9,0)</f>
        <v>2</v>
      </c>
      <c r="D144">
        <f>VLOOKUP(A144,BASE!$A$2:$G$150,7,0)</f>
        <v>0</v>
      </c>
    </row>
    <row r="145" spans="1:4" x14ac:dyDescent="0.25">
      <c r="A145" s="3">
        <v>870537</v>
      </c>
      <c r="B145" t="str">
        <f>VLOOKUP(A145,BASE!$A$2:$B$150,2,0)</f>
        <v>RESISTENCIA LOREN EASY 127V</v>
      </c>
      <c r="C145">
        <f>VLOOKUP(A145,BASE!$A$2:$I$150,9,0)</f>
        <v>1</v>
      </c>
      <c r="D145">
        <f>VLOOKUP(A145,BASE!$A$2:$G$150,7,0)</f>
        <v>0</v>
      </c>
    </row>
    <row r="146" spans="1:4" x14ac:dyDescent="0.25">
      <c r="A146" s="3">
        <v>869990</v>
      </c>
      <c r="B146" t="str">
        <f>VLOOKUP(A146,BASE!$A$2:$B$150,2,0)</f>
        <v>RESISTENCIA MAXI DUCHA 4T/FASHION 127V</v>
      </c>
      <c r="C146">
        <f>VLOOKUP(A146,BASE!$A$2:$I$150,9,0)</f>
        <v>1</v>
      </c>
      <c r="D146">
        <f>VLOOKUP(A146,BASE!$A$2:$G$150,7,0)</f>
        <v>0</v>
      </c>
    </row>
    <row r="147" spans="1:4" x14ac:dyDescent="0.25">
      <c r="A147" s="3">
        <v>869931</v>
      </c>
      <c r="B147" t="str">
        <f>VLOOKUP(A147,BASE!$A$2:$B$150,2,0)</f>
        <v>RESISTENCIA MAXI DUCHA 4T/FASHION 220V</v>
      </c>
      <c r="C147">
        <f>VLOOKUP(A147,BASE!$A$2:$I$150,9,0)</f>
        <v>2</v>
      </c>
      <c r="D147">
        <f>VLOOKUP(A147,BASE!$A$2:$G$150,7,0)</f>
        <v>0</v>
      </c>
    </row>
    <row r="148" spans="1:4" x14ac:dyDescent="0.25">
      <c r="A148" s="3">
        <v>870519</v>
      </c>
      <c r="B148" t="str">
        <f>VLOOKUP(A148,BASE!$A$2:$B$150,2,0)</f>
        <v>RESISTENCIA TOP JET ELECTRONICA 127V</v>
      </c>
      <c r="C148">
        <f>VLOOKUP(A148,BASE!$A$2:$I$150,9,0)</f>
        <v>1</v>
      </c>
      <c r="D148">
        <f>VLOOKUP(A148,BASE!$A$2:$G$150,7,0)</f>
        <v>0</v>
      </c>
    </row>
    <row r="149" spans="1:4" x14ac:dyDescent="0.25">
      <c r="A149" s="3">
        <v>869899</v>
      </c>
      <c r="B149" t="str">
        <f>VLOOKUP(A149,BASE!$A$2:$B$150,2,0)</f>
        <v>RESISTENCIA ULTRA / BELLO BANHO/ MAXI DUCHA / RELAX 127 V</v>
      </c>
      <c r="C149">
        <f>VLOOKUP(A149,BASE!$A$2:$I$150,9,0)</f>
        <v>1</v>
      </c>
      <c r="D149">
        <f>VLOOKUP(A149,BASE!$A$2:$G$150,7,0)</f>
        <v>0</v>
      </c>
    </row>
    <row r="150" spans="1:4" x14ac:dyDescent="0.25">
      <c r="A150" s="3">
        <v>870650</v>
      </c>
      <c r="B150" t="str">
        <f>VLOOKUP(A150,BASE!$A$2:$B$150,2,0)</f>
        <v>RESISTENCIA ULTRA DUCHA DUO SHOWER (PROTOTIPO)</v>
      </c>
      <c r="C150">
        <f>VLOOKUP(A150,BASE!$A$2:$I$150,9,0)</f>
        <v>0</v>
      </c>
      <c r="D150">
        <f>VLOOKUP(A150,BASE!$A$2:$G$150,7,0)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BASE</vt:lpstr>
      <vt:lpstr>PRODUCTO</vt:lpstr>
      <vt:lpstr>PRODUCTO SISTEMA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2022-05-10T02:59:02Z</dcterms:created>
  <dcterms:modified xsi:type="dcterms:W3CDTF">2022-05-10T12:21:08Z</dcterms:modified>
</cp:coreProperties>
</file>