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38dfee290712cc20/Desktop/Uni/Masterarbeit/Übersichten Mehrziel/"/>
    </mc:Choice>
  </mc:AlternateContent>
  <xr:revisionPtr revIDLastSave="2597" documentId="8_{913BE6A6-673D-4AC5-8B09-4293DE77CB57}" xr6:coauthVersionLast="47" xr6:coauthVersionMax="47" xr10:uidLastSave="{4E81725B-6142-4F48-8CB5-E722849863B3}"/>
  <bookViews>
    <workbookView minimized="1" xWindow="1392" yWindow="1392" windowWidth="17280" windowHeight="8964" xr2:uid="{B26DE6C2-9D69-45B2-BF69-869BE9120AF5}"/>
  </bookViews>
  <sheets>
    <sheet name="Übersicht" sheetId="1" r:id="rId1"/>
    <sheet name="Literatur" sheetId="2" r:id="rId2"/>
    <sheet name="Gewichtung der Kriterie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3" l="1"/>
  <c r="O15" i="3"/>
  <c r="D13" i="3"/>
  <c r="N15" i="3"/>
  <c r="J13" i="3"/>
  <c r="G13" i="3"/>
  <c r="M13" i="3"/>
  <c r="L13" i="3"/>
  <c r="I13" i="3"/>
  <c r="K13" i="3"/>
  <c r="C13" i="3"/>
  <c r="N14" i="3"/>
  <c r="E13" i="3"/>
  <c r="H13" i="3"/>
  <c r="F13" i="3"/>
  <c r="D130" i="2" l="1"/>
  <c r="B15" i="3"/>
  <c r="P1" i="3" s="1"/>
  <c r="B14" i="3"/>
  <c r="O1" i="3" s="1"/>
  <c r="B13" i="3"/>
  <c r="N1" i="3" s="1"/>
  <c r="B12" i="3"/>
  <c r="M1" i="3" s="1"/>
  <c r="L1" i="3"/>
  <c r="B10" i="3"/>
  <c r="K1" i="3" s="1"/>
  <c r="B9" i="3"/>
  <c r="J1" i="3" s="1"/>
  <c r="B8" i="3"/>
  <c r="I1" i="3" s="1"/>
  <c r="B7" i="3"/>
  <c r="H1" i="3" s="1"/>
  <c r="B6" i="3"/>
  <c r="G1" i="3" s="1"/>
  <c r="B5" i="3"/>
  <c r="F1" i="3" s="1"/>
  <c r="B4" i="3"/>
  <c r="E1" i="3" s="1"/>
  <c r="B3" i="3"/>
  <c r="D1" i="3" s="1"/>
  <c r="B2" i="3"/>
  <c r="C1" i="3" s="1"/>
  <c r="C6" i="3"/>
  <c r="E6" i="3"/>
  <c r="F7" i="3"/>
  <c r="H12" i="3"/>
  <c r="G12" i="3"/>
  <c r="F14" i="3"/>
  <c r="C11" i="3"/>
  <c r="D12" i="3"/>
  <c r="C15" i="3"/>
  <c r="E14" i="3"/>
  <c r="I11" i="3"/>
  <c r="F12" i="3"/>
  <c r="D4" i="3"/>
  <c r="F8" i="3"/>
  <c r="C8" i="3"/>
  <c r="H9" i="3"/>
  <c r="J14" i="3"/>
  <c r="C5" i="3"/>
  <c r="F11" i="3"/>
  <c r="H10" i="3"/>
  <c r="D6" i="3"/>
  <c r="C12" i="3"/>
  <c r="K11" i="3"/>
  <c r="I10" i="3"/>
  <c r="I9" i="3"/>
  <c r="D9" i="3"/>
  <c r="C4" i="3"/>
  <c r="M14" i="3"/>
  <c r="H11" i="3"/>
  <c r="E5" i="3"/>
  <c r="J11" i="3"/>
  <c r="F10" i="3"/>
  <c r="G10" i="3"/>
  <c r="J10" i="3"/>
  <c r="J12" i="3"/>
  <c r="E11" i="3"/>
  <c r="D7" i="3"/>
  <c r="G7" i="3"/>
  <c r="G11" i="3"/>
  <c r="D14" i="3"/>
  <c r="E9" i="3"/>
  <c r="D8" i="3"/>
  <c r="F9" i="3"/>
  <c r="C14" i="3"/>
  <c r="K12" i="3"/>
  <c r="H14" i="3"/>
  <c r="I12" i="3"/>
  <c r="G8" i="3"/>
  <c r="C9" i="3"/>
  <c r="H8" i="3"/>
  <c r="D10" i="3"/>
  <c r="E10" i="3"/>
  <c r="C3" i="3"/>
  <c r="C10" i="3"/>
  <c r="F6" i="3"/>
  <c r="D11" i="3"/>
  <c r="D5" i="3"/>
  <c r="G14" i="3"/>
  <c r="L14" i="3"/>
  <c r="E8" i="3"/>
  <c r="E7" i="3"/>
  <c r="L12" i="3"/>
  <c r="I14" i="3"/>
  <c r="K14" i="3"/>
  <c r="E12" i="3"/>
  <c r="G9" i="3"/>
  <c r="C7" i="3"/>
  <c r="Q14" i="3" l="1"/>
  <c r="Q11" i="3"/>
  <c r="Q10" i="3"/>
  <c r="Q9" i="3"/>
  <c r="Q12" i="3"/>
  <c r="Q4" i="3"/>
  <c r="Q7" i="3"/>
  <c r="Q8" i="3"/>
  <c r="Q6" i="3"/>
  <c r="Q13" i="3"/>
  <c r="Q3" i="3"/>
  <c r="Q5" i="3"/>
  <c r="C17" i="3"/>
  <c r="J15" i="3"/>
  <c r="D15" i="3"/>
  <c r="F15" i="3"/>
  <c r="I15" i="3"/>
  <c r="M15" i="3"/>
  <c r="K15" i="3"/>
  <c r="G15" i="3"/>
  <c r="L15" i="3"/>
  <c r="E15" i="3"/>
  <c r="H15" i="3"/>
  <c r="K9" i="1" l="1"/>
  <c r="K17" i="1"/>
  <c r="K15" i="1"/>
  <c r="K3" i="1"/>
  <c r="K20" i="1"/>
  <c r="K19" i="1"/>
  <c r="K23" i="1"/>
  <c r="K22" i="1"/>
  <c r="K8" i="1"/>
  <c r="K10" i="1"/>
  <c r="K4" i="1"/>
  <c r="K21" i="1"/>
  <c r="K16" i="1"/>
  <c r="K7" i="1"/>
  <c r="K6" i="1"/>
  <c r="K18" i="1"/>
  <c r="K14" i="1"/>
  <c r="K11" i="1"/>
  <c r="K13" i="1"/>
  <c r="K12" i="1"/>
  <c r="K5" i="1"/>
  <c r="K2" i="1"/>
  <c r="B23" i="1"/>
  <c r="B22" i="1"/>
  <c r="B21" i="1"/>
  <c r="B20" i="1"/>
  <c r="B19" i="1"/>
  <c r="B18" i="1"/>
  <c r="B17" i="1"/>
  <c r="B16" i="1"/>
  <c r="B15" i="1"/>
  <c r="B14" i="1"/>
  <c r="B13" i="1"/>
  <c r="B12" i="1"/>
  <c r="B11" i="1"/>
  <c r="B10" i="1"/>
  <c r="B9" i="1"/>
  <c r="B8" i="1"/>
  <c r="B7" i="1"/>
  <c r="B6" i="1"/>
  <c r="B5" i="1"/>
  <c r="B4" i="1"/>
  <c r="B3" i="1"/>
  <c r="B2" i="1"/>
  <c r="B25" i="1"/>
  <c r="F130" i="2"/>
  <c r="G130" i="2"/>
  <c r="H130" i="2"/>
  <c r="I130" i="2"/>
  <c r="J130" i="2"/>
  <c r="K130" i="2"/>
  <c r="L130" i="2"/>
  <c r="M130" i="2"/>
  <c r="N130" i="2"/>
  <c r="O130" i="2"/>
  <c r="P130" i="2"/>
  <c r="Q130" i="2"/>
  <c r="R130" i="2"/>
  <c r="S130" i="2"/>
  <c r="T130" i="2"/>
  <c r="U130" i="2"/>
  <c r="V130" i="2"/>
  <c r="W130" i="2"/>
  <c r="X130" i="2"/>
  <c r="Y130" i="2"/>
  <c r="Z130" i="2"/>
  <c r="E130" i="2"/>
  <c r="C10" i="1" l="1"/>
  <c r="C2" i="1"/>
  <c r="C15" i="1"/>
  <c r="C4" i="1"/>
  <c r="C16" i="1"/>
  <c r="C5" i="1"/>
  <c r="C19" i="1"/>
  <c r="L7" i="1"/>
  <c r="C6" i="1"/>
  <c r="C20" i="1"/>
  <c r="L19" i="1"/>
  <c r="C9" i="1"/>
  <c r="C21" i="1"/>
  <c r="C12" i="1"/>
  <c r="C14" i="1"/>
  <c r="C3" i="1"/>
  <c r="C11" i="1"/>
  <c r="L13" i="1"/>
  <c r="L4" i="1"/>
  <c r="L15" i="1"/>
  <c r="L11" i="1"/>
  <c r="L10" i="1"/>
  <c r="L17" i="1"/>
  <c r="C22" i="1"/>
  <c r="L18" i="1"/>
  <c r="L22" i="1"/>
  <c r="C7" i="1"/>
  <c r="C23" i="1"/>
  <c r="L6" i="1"/>
  <c r="L23" i="1"/>
  <c r="C8" i="1"/>
  <c r="L2" i="1"/>
  <c r="C17" i="1"/>
  <c r="L5" i="1"/>
  <c r="L16" i="1"/>
  <c r="L20" i="1"/>
  <c r="L12" i="1"/>
  <c r="L21" i="1"/>
  <c r="L3" i="1"/>
  <c r="C18" i="1"/>
  <c r="C13" i="1"/>
  <c r="L14" i="1"/>
  <c r="L8" i="1"/>
  <c r="L9" i="1"/>
  <c r="Q15" i="3" l="1"/>
  <c r="R13" i="3" l="1"/>
  <c r="S13" i="3" s="1"/>
  <c r="R10" i="3"/>
  <c r="S10" i="3" s="1"/>
  <c r="R9" i="3"/>
  <c r="S9" i="3" s="1"/>
  <c r="R7" i="3"/>
  <c r="S7" i="3" s="1"/>
  <c r="R2" i="3"/>
  <c r="S2" i="3" s="1"/>
  <c r="R12" i="3"/>
  <c r="S12" i="3" s="1"/>
  <c r="R5" i="3"/>
  <c r="S5" i="3" s="1"/>
  <c r="R4" i="3"/>
  <c r="S4" i="3" s="1"/>
  <c r="R11" i="3"/>
  <c r="S11" i="3" s="1"/>
  <c r="R6" i="3"/>
  <c r="S6" i="3" s="1"/>
  <c r="R8" i="3"/>
  <c r="S8" i="3" s="1"/>
  <c r="R14" i="3"/>
  <c r="S14" i="3" s="1"/>
  <c r="R3" i="3"/>
  <c r="S3" i="3" s="1"/>
  <c r="R15" i="3"/>
  <c r="S15" i="3" s="1"/>
  <c r="T15" i="3" l="1"/>
  <c r="T2" i="3"/>
  <c r="T5" i="3"/>
  <c r="T12" i="3"/>
  <c r="T7" i="3"/>
  <c r="T3" i="3"/>
  <c r="T9" i="3"/>
  <c r="T8" i="3"/>
  <c r="T6" i="3"/>
  <c r="T10" i="3"/>
  <c r="T11" i="3"/>
  <c r="T13" i="3"/>
  <c r="T14" i="3"/>
  <c r="T4" i="3"/>
</calcChain>
</file>

<file path=xl/sharedStrings.xml><?xml version="1.0" encoding="utf-8"?>
<sst xmlns="http://schemas.openxmlformats.org/spreadsheetml/2006/main" count="836" uniqueCount="284">
  <si>
    <t>Kriterium</t>
  </si>
  <si>
    <t>Transportkosten (MHC)</t>
  </si>
  <si>
    <t>Kurze Transportwege</t>
  </si>
  <si>
    <t>Licht</t>
  </si>
  <si>
    <t>Lärm</t>
  </si>
  <si>
    <t>Ergonomie</t>
  </si>
  <si>
    <t>Erweiterbarkeit</t>
  </si>
  <si>
    <t>Flächenverbrauch</t>
  </si>
  <si>
    <t>Bodentragfähigkeit</t>
  </si>
  <si>
    <t>Deckenhöhe</t>
  </si>
  <si>
    <t>Zugänglichkeit</t>
  </si>
  <si>
    <t>Maschinen-Nutzungsdauer</t>
  </si>
  <si>
    <t>Emission</t>
  </si>
  <si>
    <t>Trennung Schmutz/Sauber</t>
  </si>
  <si>
    <t>Energie</t>
  </si>
  <si>
    <t>Literaturstellen (von Häufigkeit)</t>
  </si>
  <si>
    <t>Literatur zur Erklärung</t>
  </si>
  <si>
    <t>Klima</t>
  </si>
  <si>
    <t>Literaturverzeichnis:</t>
  </si>
  <si>
    <t>Titel</t>
  </si>
  <si>
    <t>Burggräf, Schuh: Fabrikplanung - Handbuch Produktion und Management (2.Auflage)</t>
  </si>
  <si>
    <t>DIN-33403 (1997) Klima am Arbeitsplatz und in der Arbeitsumgebung</t>
  </si>
  <si>
    <t>DIN-EN-ISO-8996 (2005) Ergonomie der thermischen Umgebung – Bestimmung des körpereigenen Energieumsatzes</t>
  </si>
  <si>
    <t>EN-ISO-10551 (2002) „Ergonomie des Umgebungsklimas“ – Beurteilung des Einflusses des Umgebungsklima unter Anwendung subjektiver Bewertungsskalen</t>
  </si>
  <si>
    <t>DIN-5035 (2007) Beleuchtung mit künstlichem Licht</t>
  </si>
  <si>
    <t>Bundesgesetzblatt BGBl (2007) Lärm- und Vibrations-Arbeitsschutzverordnung, Teil 1 Nr. 8</t>
  </si>
  <si>
    <t>VDI-2058 (1997) Beurteilung von Lärm am Arbeitsplatz unter Berücksichtigung unterschiedlicher Tätigkeiten. Beuth, Berlin</t>
  </si>
  <si>
    <t xml:space="preserve">DIN-EN-ISO-11690 (1997) Akustik – Richtlinien für die Gestaltung lärmarmer maschinenbestückter Arbeitsstätten. Beuth, Berlin </t>
  </si>
  <si>
    <t>DIN-EN-ISO-9612 (2007) Akustik – Bestimmung der Lärmexposition am Arbeitsplatz - Verfahren der Genauigkeitsklasse 2 (Ingenieurverfahren)</t>
  </si>
  <si>
    <t>Pawellek G (2014) Ganzheitliche Fabrikplanung Grundlagen, Vorgehensweise, EDV-Unterstützung, 2. Auflage</t>
  </si>
  <si>
    <t>Vollmann TE, Buffa ES (1966) The facilities layout problem in perspektive. Management Science 12(10):B450-B468</t>
  </si>
  <si>
    <t>Schenk M, Wirth S, Müller E (2014) Fabrikplanung und Fabrikbetrieb. Springer Vieweg, Berlin</t>
  </si>
  <si>
    <t>Aus Burggräff, Schuh</t>
  </si>
  <si>
    <t>Schäfer - Intuitive digitale Fabriklayoutplanung</t>
  </si>
  <si>
    <t xml:space="preserve">Wirth, Siegfried; Mann, H.; Otto, R. (2000): Layoutplanung betrieblicher Funktionseinheiten. Leitfaden. </t>
  </si>
  <si>
    <t>Aus Schäfer</t>
  </si>
  <si>
    <t>Reichardt, Jürgen und Gottswinter, Christian (2004): Synergetische Fabrikplanung. Montagewerk mit den Planungstechniken aus dem Automobilbau realisiert</t>
  </si>
  <si>
    <t>Wiendahl, Reichardt, Nyhuis (2014): Handbuch Fabrikplanung. Konzept, Gestaltung und Umsetzung wandlungsfähiger Produktionsstätten. 2. Auflage</t>
  </si>
  <si>
    <t>Pawellek, Günther (2014): Ganzheitliche Fabrikplanung. Grundlagen, Vorgehensweise, EDV‐Unterstützung. 2. Aufl. Berlin Heidelberg: Springer</t>
  </si>
  <si>
    <t>Bischoff, Jürgen (2016): Fabriken im Wandel. Gestaltungsprinzipien der Veränderungsfähigkeit und ihre Vorteile für Produktionsunternehmen.</t>
  </si>
  <si>
    <t>Erlach, Klaus (2017): Wege zur zukunftsfähigen Fabrik. In: interaktiv Das Kundenmagazin des Fraunhofer IPA (2), S. 11‐15.</t>
  </si>
  <si>
    <t>DIN 1054</t>
  </si>
  <si>
    <t>DIN 1055-3</t>
  </si>
  <si>
    <t>Interaktion Boden-Bauwerk bei Betonböden und Bodenplatten - Prof. Beat Noser</t>
  </si>
  <si>
    <t>Scholz D. (2010) Layoutplanung / Innerbetriebliche Standortplanung</t>
  </si>
  <si>
    <t>Chen G, Rogers J. 2009. Managing dynamic facility layout with multiple objectives. Proceedings of the PICMET ’09 – 2009 Portland International Conference on Management of Engineering &amp; Technology; Aug 2–6; IEEE.</t>
  </si>
  <si>
    <t>Closeness Rating/Adjacency</t>
  </si>
  <si>
    <t>Bashiri M, Dehghan E. 2010. Optimizing a multiple criteria dynamic layout problem using a simul_x0002_taneous data envelopment analysis modeling. Int J Comput Sci Eng. 2</t>
  </si>
  <si>
    <t>Wandlungsfähigkeit/Flexibilität</t>
  </si>
  <si>
    <t>Ning X, Lam K-C, Lam MC-K. 2010. Dynamic construction site layout planning using max-min ant system. Automat Constr. 19:55–65.</t>
  </si>
  <si>
    <t>Ripon KSN, Glette K, Hovin M, Torresen J. 2011. Dynamic facility layout problem under uncer_x0002_tainty: a Pareto-optimality based multi-objective evolutionary approach</t>
  </si>
  <si>
    <t xml:space="preserve">Jolai F, Tavakkoli-Moghaddam R, Taghipour M. 2012. A multi-objective particle swarm optimisation algorithm for unequal sized dynamic facility layout problem with pickup/drop-off locations. </t>
  </si>
  <si>
    <t>Abedzadeh M, Mazinani M, Moradinasab N, Roghanian E. 2013. Parallel variable neighborhood search for solving fuzzy multi-objective dynamic facility layout problem</t>
  </si>
  <si>
    <t>Emami S, Nookabadi AS. 2013. Managing a new multi-objective model for the dynamic facility lay_x0002_out problem. Int J Adv Manuf Technol. 68:2215–2228</t>
  </si>
  <si>
    <t>Chen GY-H, Lo J-C. 2014. Dynamic facility layout with multi-objectives. Asia-Pacific J Oper Res. 31:1450027</t>
  </si>
  <si>
    <t>Bozorgi N, Abedzadeh M, Zeinali M. 2015. Tabu search heuristic for efficiency of dynamic facility layout problem. Int J Adv Manuf Technol. 77:689–703</t>
  </si>
  <si>
    <t>Kheirkhah A, Navidi H, Messi Bidgoli M. 2015. Dynamic facility layout problem: a new bilevel for_x0002_mulation and some metaheuristic solution methods. IEEE Trans Eng Manage. 62:396–410.</t>
  </si>
  <si>
    <t>Xu J, Song X. 2015. Multi-objective dynamic layout problem for temporary construction facilities with unequal-area departments under fuzzy random environment. Knowl-Based Syst. 81:30–45.</t>
  </si>
  <si>
    <t>Tayal A, Gunasekaran A, Singh SP, Dubey R, Papadopoulos T. 2016. Formulating and solving sus_x0002_tainable stochastic dynamic facility layout problem: a key to sustainable operations. Ann Oper Res. 253(1):625–655</t>
  </si>
  <si>
    <t>Wartung</t>
  </si>
  <si>
    <t>Tayal A, Singh SP. 2016. Integrating big data analytic and hybrid firefly-chaotic simulated anneal_x0002_ing approach for facility layout problem. Ann Oper Res. 1–26.</t>
  </si>
  <si>
    <t>Azevedo MM, Crispim JA, Pinho de Sousa J. 2017. A dynamic multi-objective approach for the reconfigurable multi-facility layout problem. J Manuf Syst. 42:140–152.</t>
  </si>
  <si>
    <t>Rearrangement Costs</t>
  </si>
  <si>
    <t>Aus Zhu et. Al</t>
  </si>
  <si>
    <t>Moslemipour, G.; Lee, T.S.; Loong, Y.T. Performance Analysis of Intelligent Robust Facility Layout Design. Chin. J. Mech. Eng. 2017, 30, 407–418</t>
  </si>
  <si>
    <t>Al Hawarneh, A.; Bendak, S.; Ghanim, F. Dynamic facilities planning model for large scale construction projects. Autom. Constr. 2019, 98, 72–89.</t>
  </si>
  <si>
    <t>Pournaderi, N.; Ghezavati, V.; Mozafari, M. Developing a mathematical model for the dynamic facility layout problem considering material handling system and optimizing it using cloud theory-based simulated annealing algorithm</t>
  </si>
  <si>
    <t>Turanoglu, B.; Akkaya, G. A new hybrid heuristic algorithm based on bacterial foraging optimization for the dynamic facility layout problem. Expert Syst. Appl. 2018, 98, 93–104</t>
  </si>
  <si>
    <t>Kulturel-Konak, S.; Konak, A. A large-scale hybrid simulated annealing algorithm for cyclic facility layout problems. Eng. Optim. 2014, 47, 963–978</t>
  </si>
  <si>
    <t>Pillai, V.M.; Hunagund, I.; Krishnan, K. Design of robust layout for Dynamic Plant Layout Problems. Comput. Ind. Eng. 2011, 61, 813–823</t>
  </si>
  <si>
    <t>Peng, Y.; Zeng, T.; Fan, L.; Han, Y.; Xia, B. An Improved Genetic Algorithm Based Robust Approach for Stochastic Dynamic Facility Layout Problem. Discret. Dyn. Nat. Soc. 2018, 2018, 1–8</t>
  </si>
  <si>
    <t>Yang, C.-L.; Chuang, S.-P.; Hsu, T.-S. A genetic algorithm for dynamic facility planning in job shop manufacturing. Int. J. Adv. Manuf. Technol. 2010, 52, 303–309</t>
  </si>
  <si>
    <t>Guan, X.; Dai, X.; Qiu, B.; Li, J. A revised electromagnetism-like mechanism for layout design of reconfigurable manufacturing system. Comput. Ind. Eng. 2012, 63, 98–108</t>
  </si>
  <si>
    <t>Kia; Baboli; Javadian; Tavakkoli-Moghaddam; Kazemi; Khorrami. Solving a group layout design model of a dynamic cellular manufacturing system with alternative process routings, lot splitting and flexible reconfiguration by simulated annealing.</t>
  </si>
  <si>
    <t>McKendall, A.; Liu, W.-H. New Tabu search heuristics for the dynamic facility layout problem. Int. J. Prod. Res. 2012, 50, 867–878</t>
  </si>
  <si>
    <t>Azimi, P.; Saberi, E. An efficient hybrid algorithm for dynamic facility layout problem using simulation technique and PSO. Econ. Comput. Econ. Cybern. Stud. Res. 2013, 47, 109–125.</t>
  </si>
  <si>
    <t>Hosseini-Nasab, H.; Emami, L. A hybrid particle swarm optimisation for dynamic facility layout problem. Int. J. Prod. Res. 2013, 51, 4325–4335</t>
  </si>
  <si>
    <t>Kaveh, M.; Dalfard, V.M.; Amiri, S. A new intelligent algorithm for dynamic facility layout problem in state of fuzzy constraints. Neural Comput. Appl. 2013, 24, 1179–1190.</t>
  </si>
  <si>
    <t xml:space="preserve">Kia, R.; Javadian, N.; Paydar, M.M.; Saidi-Mehrabad, M. A Simulated Annealing for Intra-Cell Layout Design of Dynamic Cellular Manufacturing Systems With Route Selection, Purchasing Machines And Cell Reconfiguration. </t>
  </si>
  <si>
    <t>Mazinani, M.; Abedzadeh, M.; Mohebali, N. Dynamic facility layout problem based on flexible bay structure and solving by genetic algorithm. Int. J. Adv. Manuf. Technol. 2012, 65, 929–943.</t>
  </si>
  <si>
    <t>Samarghandi, H.; Taabayan, P.; Behroozi, M. Metaheuristics for fuzzy dynamic facility layout problem with unequal area constraints and closeness ratings. Int. J. Adv. Manuf. Technol. 2013, 67, 2701–2715.</t>
  </si>
  <si>
    <t>Chen, G.Y.-H. A new data structure of solution representation in hybrid ant colony optimization for large dynamic facility layout problems. Int. J. Prod. Econ. 2013, 142, 362–371</t>
  </si>
  <si>
    <t>Hosseini, S.; Al Khaled, A.; Vadlamani, S. Hybrid imperialist competitive algorithm, variable neighborhood search, and simulated annealing for dynamic facility layout problem. Neural Comput. Appl. 2014, 25, 1871–1885</t>
  </si>
  <si>
    <t>Kia, R.; Khaksar-Haghani, F.; Javadian, N.; Tavakkoli-Moghaddam, R. Solving a multi-floor layout design model of a dynamic cellular manufacturing system by an efficient genetic algorithm. J. Manuf. Syst. 2014, 33, 218–232</t>
  </si>
  <si>
    <t>Nematian, J. A robust single row facility layout problem with fuzzy random variables. Int. J. Adv. Manuf. Technol. 2014, 72, 255–267</t>
  </si>
  <si>
    <t>Pourvaziri, H.; Naderi, B. A hybrid multi-population genetic algorithm for the dynamic facility layout problem. Appl. Soft Comput. 2014, 24, 457–469.</t>
  </si>
  <si>
    <t>Asl, A.D.; Wong, K.Y. Solving unequal-area static and dynamic facility layout problems using modified particle swarm optimization. J. Intell. Manuf. 2015, 28, 1317–1336.</t>
  </si>
  <si>
    <t>Li, L.; Li, C.; Ma, H.; Tang, Y. An Optimization Method for the Remanufacturing Dynamic Facility Layout Problem with Uncertainties. Discret. Dyn. Nat. Soc. 2015, 2015, 1–11.</t>
  </si>
  <si>
    <t>Ulutas, B.; Islier, A.A. Dynamic facility layout problem in footwear industry. J. Manuf. Syst. 2015, 36, 55–61</t>
  </si>
  <si>
    <t>Fazlelahi, F.Z.; Pournader, M.; Gharakhani, M.; Sadjadi, S.J. A robust approach to design a single facility layout plan in dynamic manufacturing environments using a permutation-based genetic algorithm.</t>
  </si>
  <si>
    <t>Hosseini, S.S.; Seifbarghy, M. A novel meta-heuristic algorithm for multi-objective dynamic facility layout problem. Rairo Oper. Res. 2016, 50, 869–890</t>
  </si>
  <si>
    <t>Pourvaziri, H.; Pierreval, H. Dynamic facility layout problem based on open queuing network theory. Eur. J. Oper. Res. 2017, 259, 538–553</t>
  </si>
  <si>
    <t>Kumar, R.; Singh, S.P. A similarity score-based two-phase heuristic approach to solve the dynamic cellular facility layout for manufacturing systems. Eng. Optim. 2017, 49, 1848–1867.</t>
  </si>
  <si>
    <t>Liu, J.; Wang, D.; He, K.; Xue, Y. Combining Wang–Landau sampling algorithm and heuristics for solving the unequal-area dynamic facility layout problem. Eur. J. Oper. Res. 2017, 262, 1052–1063</t>
  </si>
  <si>
    <t>Vitayasak, S.; Pongcharoen, P.; Hicks, C. A tool for solving stochastic dynamic facility layout problems with stochastic demand using either a Genetic Algorithm or modified Backtracking Search Algorithm. Int. J. Prod. Econ. 2017, 190, 146–157</t>
  </si>
  <si>
    <t>Xiao, Y.; Xie, Y.; Kulturel-Konak, S.; Konak, A. A problem evolution algorithm with linear programming for the dynamic facility layout problem—A general layout formulation. Comput. Oper. Res. 2017, 88, 187–207</t>
  </si>
  <si>
    <t>Kulturel-Konak, S. The zone-based dynamic facility layout proble. INFOR 2019, 57, 1–31</t>
  </si>
  <si>
    <t>Li, J.; Tan, X.; Li, J. Research on Dynamic Facility Layout Problem of Manufacturing Unit Considering Human Factors. Math. Probl. Eng. 2018, 2018, 1–13</t>
  </si>
  <si>
    <t>Vitayasak, S.; Pongcharoen, P. Performance improvement of Teaching-Learning-Based Optimisation for robust machine layout design. Expert Syst. Appl. 2018, 98, 129–152</t>
  </si>
  <si>
    <t>Wei, X.; Yuan, S.; Ye, Y. Optimizing facility layout planning for reconfigurable manufacturing system based on chaos genetic algorithm. Prod. Manuf. Res. 2019, 7, 109–124</t>
  </si>
  <si>
    <t>Aus Perez, Mula</t>
  </si>
  <si>
    <t>Shang JS (1993) Multi-criteria facility layout problem: An integrated approach. European Journal of Operational Research 66(3):291–304.doi: 10.1016/0377-2217(93)90218-C</t>
  </si>
  <si>
    <t>Work in Process</t>
  </si>
  <si>
    <t>Abdul-Hamid Y. T, Kochhar A. K, Khan M. K (1999) An analytic hierarchy process ap_x0002_proach to the choice of manufacturing plant layout. Proceedings of Institute of Mechani_x0002_cal Engineers, Part B, 213:397–406</t>
  </si>
  <si>
    <t>Produktivität</t>
  </si>
  <si>
    <t>Yang T, Su C.T, Hsu Y.R (2000) Systematic layout planning: A study on semiconductor wafer fabrication facilities. International Journal of Operations and Production Man_x0002_agement 20 (11):1360–1372.doi: http://dx.doi.org/10.1108/01443570010348299</t>
  </si>
  <si>
    <t>Yang T, Kuo C.A (2003) A hierarchical AHP/DEA methodology for the facilities layout design problem. European Journal of Operational Research, 147(1):128-136.doi: http://dx.doi.org/10.1016/S0377-2217(02)00251-5</t>
  </si>
  <si>
    <t>Abdi M R (2005) Selection of layout configuration for reconfigurable manufacturing sys_x0002_tem using the AHP. ISAHP, Honolulu</t>
  </si>
  <si>
    <t>Ertay T, Ruan D, Tuzkaya U R (2006) Integrating data envelopment analysis and analytic hierarchy for the facility layout design in manufacturing systems. Information Sciences, 176(3):237-262.doi:http://dx.doi.org/10.1016/j.ins.2004.12.001</t>
  </si>
  <si>
    <t>Yang T, Hung CC (2007) Multiple-attribute decision making methods for plant layout de_x0002_sign problem. Robotics and Computer Integrated Manufacturing, vol. 23 :126–137.doi: http://dx.doi.org/10.1016/j.rcim.2005.12.002</t>
  </si>
  <si>
    <t>Kuo Y., Yang T, Huang G.W (2008) The use of grey relational analysis in solving multiple attribute decision-making problems, Computers &amp; Industrial Engineering 55(1): 80– 93.doi: http://dx.doi.org/10.1016/j.cie.2007.12.002</t>
  </si>
  <si>
    <t>Abdi MR (2009) Layout configuration selection for reconfigurable manufacturing systems using the fuzzy AHP. Int J Manuf Technol Manag 17(1/2):149-165.doi: http://dx.doi.org/10.1504/IJMTM.2009.023783</t>
  </si>
  <si>
    <t>Singh, S.P and Singh, V.K (2011) Three-level AHP-based heuristic approach for a multi_x0002_objective facility layout problem. International Journal of Production Research, Vol. 49, No. 4:1105–1125.doi: http://dx.doi.org/10.1080/00207540903536148</t>
  </si>
  <si>
    <t>Maniya K. D, Bhatt M. G (2011) An alternative multiple attribute decision making meth_x0002_odology for solving optimal facility layout design selection problems. Computers &amp; In_x0002_dustrial Engineering, 61, 542–549.doi:http://dx.doi.org/10.1016/j.cie.2011.04.009</t>
  </si>
  <si>
    <t>Shahin A, Poormostafa M (2011) Facility layout simulation and optimization. An integra_x0002_tion of advanced quality and decision making tools and techniques. Modern Applied Science, 5(4), 95.doi: http://dx.doi.org/10.5539/mas.v5n4p95</t>
  </si>
  <si>
    <t>Shokri H, Ashjari B, Saberi M, Yoon JH (2013) An integrated AHP. VIKOR methodology for facility layout design. Ind Eng Manag Sys 12(4):389–405.doi: 10.7232/iems.2013.12.4.389</t>
  </si>
  <si>
    <t>Hadi-Vencheh A, Mohamadghasemi A (2013) An integrated AHP–NLP methodology for facility layout design. Journal of Manufacturing Systems, 696 32(1): 40–45.</t>
  </si>
  <si>
    <t>Al-Hawari T, Mumani A, Momani A (2014) Application of the Analytic Network Process to facility layout selection, Journal of manufacturing systems, Vol.33 No. 4: 488- 497.doi: http://dx.doi.org/10.1016/j.jmsy.2014.04.006</t>
  </si>
  <si>
    <t>Wang P, Zhu Z, Wang Y (2016) A novel hybrid MCDM model combining the SAW, TOPSIS and GRA methods based on experimental design. Information Sciences, 345(1): 27-45.doi:http://dx.doi.org/10.1016/j.ins.2016.01.076</t>
  </si>
  <si>
    <t xml:space="preserve">Ben Cheikh S, Hajri-Gabouj S, Darmoul S (2016). Manufacturing configuration selection under arduous working conditions: A multi-criteria decision approach. </t>
  </si>
  <si>
    <t>Aus Besbes et. Al</t>
  </si>
  <si>
    <t>Aiello, G., Scalia, G.L. and Enea, M. (2013) ‘A non dominated ranking multi objective genetic algorithm and ELECTRE method for unequal area facility layout problems’, Expert Systems with Applications, Vol. 40, No. 12, pp.4812–4819</t>
  </si>
  <si>
    <t>MHC</t>
  </si>
  <si>
    <t>Transportwege</t>
  </si>
  <si>
    <t>Flexibilität</t>
  </si>
  <si>
    <t>Boden</t>
  </si>
  <si>
    <t>Decke</t>
  </si>
  <si>
    <t>Closeness</t>
  </si>
  <si>
    <t>Nutzungsdauer</t>
  </si>
  <si>
    <t>Schmutz</t>
  </si>
  <si>
    <t>Rearrangement</t>
  </si>
  <si>
    <t>x</t>
  </si>
  <si>
    <t>Castillo, I. and Peters, B.A. (2003) ‘An extended distance-based facility layout problem’, International Journal of Production Research, Vol. 41, No. 11, pp.2451–2479</t>
  </si>
  <si>
    <t>Chang, C.C., Wu, T.H. and Chung, S.H. (2009) ‘A novel approach for cell formation and cell layout design in cellular manufacturing system’, International Conference on Management and Service Science, 2009, MASS ‘09, pp.1–4</t>
  </si>
  <si>
    <t>Delmaire, H., Langevin, A. and Riopel, D. (1997) ‘Skeleton-based facility layout design using genetic algorithms’, Annals of Operations Research, Vol. 69, pp.85–104</t>
  </si>
  <si>
    <t>Duran, O., Rodriguez, N. and Consalter, L.A. (2008) ‘A PSO-based clustering algorithm for manufacturing cell design’</t>
  </si>
  <si>
    <t>El-Baz, A.M. (2004) ‘A genetic algorithm for facility layout problems of different manufacturing environments’, Computers &amp; Industrial Engineering, Vol. 47, Nos. 2–3, pp.233–246</t>
  </si>
  <si>
    <t>Hani, Y., Amodeo, L., Yalaoui, F. and Chen, H. (2007) ‘Ant colony optimization for solving an industrial layout problem’, European Journal of Operational Research, Vol. 183, No. 2, pp.633–642</t>
  </si>
  <si>
    <t>Hardin, C.T. and Usher, J.S. (2005) ‘Facility layout using swarm intelligence’, Swarm Intelligence Symposium, 2005, SIS 2005, Proceedings 2005 IEEE, pp.424–427.</t>
  </si>
  <si>
    <t>Ioannou, G. (2007) ‘An integrated model and a decomposition-based approach for concurrent layout and material handling system design’, Computers and Industrial Engineering, Vol. 52, No. 4, pp.459–485</t>
  </si>
  <si>
    <t>Jannat, S., Khaled, A.A. and Paul, S.K. (2010) ‘Optimal solution for multi-objective facility layout problem using genetic algorithm’</t>
  </si>
  <si>
    <t>Jayachitra, R. and Prasad, P.S.S. (2010) ‘Design and selection of facility layout using simulation and design of experiments’, Indian Journal of Science and Technology, Vol. 3, No. 4, pp.437–446</t>
  </si>
  <si>
    <t>Kim, J.G. and Kim, Y.D. (1998) ‘A space partitioning method for facility layout problems with shape constraints’, IIE Transactions, Vol. 30, No. 10, pp.947–957</t>
  </si>
  <si>
    <t>Kulkarni, P.C. and Shanker, K. (2007) ‘A genetic algorithm for layout problem in cellular manufacturing system’, 2007 IEEE International Conference on Industrial Engineering and Engineering Management, pp.694–698</t>
  </si>
  <si>
    <t>Liu, X. and Li, X. (2006) ‘An improved genetic algorithms-based approach on supply chain oriented facility layout scheduling system’, 2006 6th World Congress on Intelligent Control and Automation, Vol. 1, pp.3081–3084</t>
  </si>
  <si>
    <t>Liu, F., Dong, M., Hou, F. and Chen, F. (2006) ‘Facility layout optimization with stochastic logistic flows’, IEEE International Conference on Service Operations and Logistics, and Informatics, 2006, SOLI ‘06, pp.534–539</t>
  </si>
  <si>
    <t>Longo, F., Mirabelli, G. and Papoff, E. (2005) ‘Material flow analysis and plant layout optimization of a manufacturing system’, Intelligent Data Acquisition and Advanced Computing Systems: Technology and Applications</t>
  </si>
  <si>
    <t>Matsuzaki, K., Irohara, T. and Yoshimoto, K. (1999) ‘Heuristic algorithm to solve the multi-floor layout problem with the consideration of elevator utilization’, Computers and Industrial Engineering, Vol. 36, No. 2, pp.487–502</t>
  </si>
  <si>
    <t>McKendall, A.R. and Hakobyan, A. (2010) ‘Heuristics for the dynamic facility layout problem with unequal-area departments’, European Journal of Operational Research, Vol. 201, No. 1, pp.171–182.</t>
  </si>
  <si>
    <t>McKendall, A.R., Shang, J. and Kuppusamy, S. (2006) ‘Simulated annealing heuristics for the dynamic facility layout problem’, Computers &amp; Operations Research, Vol. 33, No. 8, pp.2431–2444.</t>
  </si>
  <si>
    <t>Miao, Z. and Xu, K. (2009) ‘Research of multi-rows facility layout based on hybrid algorithm’, International Conference on Information Management, Innovation Management and Industrial Engineering, 2009, Vol. 2, pp.553–556</t>
  </si>
  <si>
    <t>Mir, M. and Imam, M.H. (2001) ‘A hybrid optimization approach for layout design of unequal-area facilities’, Computers and Industrial Engineering, Vol. 39, No. 1, pp.49–63</t>
  </si>
  <si>
    <t>Ohmori, S., Yoshimoto, K. and Ogawa, K. (2010) ‘Solving facility layout problem via particle swarm optimization’, 2010 Third International Joint Conference on Computational Science and Optimization (CSO), Vol. 1, pp.409–413</t>
  </si>
  <si>
    <t>Osman, H.M., Georgy, M.E. and Ibrahim, M.E. (2003) ‘A hybrid CAD-based construction site layout planning system using genetic algorithms’, Automation in Construction, Vol. 12, No. 6, pp.749–764.</t>
  </si>
  <si>
    <t>Reddy, S.N., Varaprasad, V. and Veeranna, V. (2012) ‘Optimization of multi-objective facility layout using non-traditional optimization technique’, International Journal of Engineering Science and Technology, Vol. 4, No. 2, pp.564–570</t>
  </si>
  <si>
    <t>Şahin, R. and Turkbey, O. (2009) ‘A simulated annealing algorithm to find approximate Pareto optimal solutions for the multi-objective facility layout problem’, International Journal of Advanced Manufacturing Technology</t>
  </si>
  <si>
    <t>Sahin, R., Ertogral, K. and Turkbey, O. (2010) ‘A simulated annealing heuristic for the dynamic layout problem with budget constraint’, Computers and Industrial Engineering, Vol. 59, No. 2, pp.308–313</t>
  </si>
  <si>
    <t>Scholz, D., Petrick, A. and Domschke, W. (2009) ‘STaTS: a slicing tree and tabu search based heuristic for the unequal area facility layout problem’, European Journal of Operational Research, Vol. 197, No. 1, pp.166–178</t>
  </si>
  <si>
    <t>Seo, Y., Sheen, D., Moon, C. and Kim, T. (2006) ‘Integrated design of work cells and unidirectional flow path layout’, Computers and Industrial Engineering, Vol. 51, No. 1, pp.142–153</t>
  </si>
  <si>
    <t>Solimanpur, M., Vrat, P. and Shankar, R. (2004) ‘Ant colony optimization algorithm to the inter-cell layout problem in cellular manufacturing’, European Journal of Operational Research, Vol. 157, No. 3, pp.592–606</t>
  </si>
  <si>
    <t>Sugiyono, A. (2006) ‘Cellular manufacturing system application on redesign production layout with using heuristics algorithm’, 2006 IEEE International Conference on Management of Innovation and Technology, Vol. 2, pp.940–944</t>
  </si>
  <si>
    <t>Teo, Y.T. and Ponnambalam, S.G. (2008) ‘A hybrid ACO/PSO heuristic to solve single row layout problem’, IEEE International Conference on Automation Science and Engineering, 2008, CASE 2008, pp.597–602</t>
  </si>
  <si>
    <t>Tuzkaya, G., Gulsun, B., Tuzkaya, U.R., Onut, S. and Bildik, E. (2013) ‘A comparative analysis of meta-heuristic approaches for facility layout design problem: a case study for an elevator manufacturer’</t>
  </si>
  <si>
    <t>Yang, T., Rajasekharan, M. and Peters, B.A. (1999) ‘Semiconductor fabrication facility design using a hybrid search methodology’, Computers &amp; Industrial Engineering, Vol. 36, No. 3, pp.565–583.</t>
  </si>
  <si>
    <t>Zhang, Y., Zhang, H., Xia, M.M., Lu, T.T. and Jiang, L.L. (2009) ‘Research on applying unidirectional loop layout to optimize facility layout in workshop based on improved genetic algorithm’</t>
  </si>
  <si>
    <t>Amit, N., Suhadak, N., Johari, N. and Kassim, I. (2012) ‘Using simulation to solve facility layout for food industry at xyz company’, 2012 IEEE Symposium on Humanities, Science and Engineering Research (SHUSER), pp.647–652</t>
  </si>
  <si>
    <t>Azadeh, A. and Izadbakhsh, H.R. (2008) ‘A multi-variate/multi-attribute approach for plant layout design’, International Journal of Industrial Engineering, Vol. 15, No. 2, pp.143–154</t>
  </si>
  <si>
    <t>Banerjee, D., Syal, M. and Hastak, M. (2006) ‘Material flow-based facility layout analysis of a manufactured housing production plant’, Journal of Architectural Engineering, Vol. 12, pp.196–206</t>
  </si>
  <si>
    <t>Chien, T.K. (2004) ‘An empirical study of facility layout using a modified SLP procedure’, Journal of Manufacturing Technology Management, Vol. 15, No. 6, pp.455–465</t>
  </si>
  <si>
    <t>Djassemi, M. (2007) ‘Improving factory layout under a mixed floor and overhead material handling condition’, Journal of Manufacturing Technology Management, Vol. 18, No. 3, pp.281–291</t>
  </si>
  <si>
    <t>Hale, T.S., Huq, F. and Hipkin, I. (2012) ‘An improved facility layout construction method’, International Journal of Production Research, Vol. 50, No. 15, pp.4271–4278</t>
  </si>
  <si>
    <t>Irani, S.A. and Huang, H. (2000) ‘Custom design of facility layouts for multiproduct facilities using layout modules’, IEEE Transactions on Robotics and Automation, Vol. 16, No. 3, pp.259–267</t>
  </si>
  <si>
    <t>Khoshnevisan, M. and Bhattacharya, S. (2003) ‘Optimal plant layout design for process-focused systems’, Proceedings of the Sixth International Conference of Information Fusion – FUSION-2003, Vol. 2, pp.1365–1370</t>
  </si>
  <si>
    <t>Lan, S. and Zhao, J. (2010) ‘Facilities layout optimization method combining human factors and SLP’, 2010 International Conference on Information Management, Innovation Management and Industrial Engineering (ICIII)</t>
  </si>
  <si>
    <t>Leung, M.T., Quintana, R. and Chen, A.S. (2008) ‘A paradigm for group technology cellular layout planning in JIT facility’, IEEE International Conference on Industrial Engineering and Engineering Management, 2008, IEEM 2008</t>
  </si>
  <si>
    <t>Patra, A. and Dan, P.K. (2012) ‘Selection of facility layout design using PROMETHEE and VIKOR’, International Journal of Mechanical and Production Engineering, Vol. 1, No. 2, pp.15–22</t>
  </si>
  <si>
    <t>Rajhans, N.R. and Ahuja, B.B. (2005) ‘Analyzing decision factors for redesigning a plant layout using analytical hierarchical processing’, IE (I) Journal, No. 86, pp.5–8</t>
  </si>
  <si>
    <t>Rawabdeh, I. and Tahboub, K. (2006) ‘A new heuristic approach for a computer-aided facility layout’, Journal of Manufacturing Technology Management, Vol. 17, No. 7, pp.962–986</t>
  </si>
  <si>
    <t>Tearwattanarattikal, P., Namphacharoen, S. and Chamrasporn, C. (2008) ‘Using ProModel as a simulation tools to assist plant layout design and planning: case study plastic packaging factory’</t>
  </si>
  <si>
    <t>Vencheh, A.H. and Mohamadghasemi, A. (2013) ‘An integrated AHP-NLP methodology for facility layout design’, Journal of Manufacturing Systems, Vol. 32, No. 1, pp.40–45</t>
  </si>
  <si>
    <t>Watanapa, A., Kajondecha, P., Duangpitakwong, P. and Wiyaratn, W. (2011) ‘Analysis plant layout design for effective production’, International Multiconference of Engineers and Computer Scientists (IMECS 2011), Vol. II, Hong Kong</t>
  </si>
  <si>
    <t>Wiyaratn, W. and Watanapa, A. (2010) ‘Improvement plant layout using systematic layout planning for increased productivity’, World Academy of Science, Engineering and Technology, Vol. 72, No. 36, pp.269–273</t>
  </si>
  <si>
    <t>Yang, L., Deuse, J. and Jiang, P. (2013) ‘Multiple-attribute decision-making approach for an energy-efficient facility layout design’, International Journal of Advanced Manufacturing Technology, Vol. 66, Nos. 5–8, pp.795–807</t>
  </si>
  <si>
    <t>Aus Sharma, Singhal</t>
  </si>
  <si>
    <t>Materialfluss</t>
  </si>
  <si>
    <t>Nr.</t>
  </si>
  <si>
    <t>Erklärungen bzw. Erläuterungen zum Nachschlagen</t>
  </si>
  <si>
    <t>Aus Zhu et. Al/Perez,Mula</t>
  </si>
  <si>
    <t>Aus Sharma, Singhal/Perez,Mula</t>
  </si>
  <si>
    <t>Aus Perez, Mula/ Zhu et. Al</t>
  </si>
  <si>
    <t xml:space="preserve">Summe: </t>
  </si>
  <si>
    <t>Insgesamt betrachtete Literatur:</t>
  </si>
  <si>
    <t>[2],[7],[15],[17],[58],[74],[94],[96]</t>
  </si>
  <si>
    <t>[2],[7],[15],[16],[17],[58],[74],[94],[96]</t>
  </si>
  <si>
    <t>[17]</t>
  </si>
  <si>
    <t>[4],[8],[14],[29],[32],[55],[58],[64],[85],[91],[93],[95],[98],[101],[109],[111],[115],[116],[119]</t>
  </si>
  <si>
    <t>[3],[7],[8],[10],[14],[29],[32],[55],[64],[83],[93]-[96],[109],[115]-[117]</t>
  </si>
  <si>
    <t>[17],[77],[84],[106]</t>
  </si>
  <si>
    <t>[17],[32],[55],[64],[93],[95],[99],[109],[115],[116]</t>
  </si>
  <si>
    <t>[10],[32],[55],[64],[77],[84],[93],[95],[99],[106],[109],[115],[116]</t>
  </si>
  <si>
    <t>[99]</t>
  </si>
  <si>
    <t>[119]</t>
  </si>
  <si>
    <t>[2],[15],[82],[94],[96],[117]</t>
  </si>
  <si>
    <t>[3],[83],[117]</t>
  </si>
  <si>
    <t>Summe</t>
  </si>
  <si>
    <t>Normierungssummand</t>
  </si>
  <si>
    <t>Absolute Gewichtung</t>
  </si>
  <si>
    <t>Normierte Gewichtung</t>
  </si>
  <si>
    <t>X</t>
  </si>
  <si>
    <t>Normierung</t>
  </si>
  <si>
    <t>Umweltfaktoren (Lärm, Klima, Licht)</t>
  </si>
  <si>
    <t>D</t>
  </si>
  <si>
    <t>E</t>
  </si>
  <si>
    <t>L</t>
  </si>
  <si>
    <t>O</t>
  </si>
  <si>
    <t>F</t>
  </si>
  <si>
    <t>G</t>
  </si>
  <si>
    <t>H</t>
  </si>
  <si>
    <t>I</t>
  </si>
  <si>
    <t>J</t>
  </si>
  <si>
    <t>K</t>
  </si>
  <si>
    <t>M</t>
  </si>
  <si>
    <t>N</t>
  </si>
  <si>
    <t>P</t>
  </si>
  <si>
    <t>Q</t>
  </si>
  <si>
    <t>E1</t>
  </si>
  <si>
    <t>E2</t>
  </si>
  <si>
    <t>E3</t>
  </si>
  <si>
    <t>E4</t>
  </si>
  <si>
    <t>E5</t>
  </si>
  <si>
    <t>E6</t>
  </si>
  <si>
    <t>E7</t>
  </si>
  <si>
    <t>E8</t>
  </si>
  <si>
    <t>E9</t>
  </si>
  <si>
    <t>E10</t>
  </si>
  <si>
    <t>E11</t>
  </si>
  <si>
    <t>E12</t>
  </si>
  <si>
    <t>E13</t>
  </si>
  <si>
    <t>E14</t>
  </si>
  <si>
    <t>E15</t>
  </si>
  <si>
    <t>E16</t>
  </si>
  <si>
    <t>E17</t>
  </si>
  <si>
    <t>E18</t>
  </si>
  <si>
    <t>E19</t>
  </si>
  <si>
    <t>E20</t>
  </si>
  <si>
    <t>E21</t>
  </si>
  <si>
    <t>E22</t>
  </si>
  <si>
    <t>[E1]-[E3]</t>
  </si>
  <si>
    <t>[E4]</t>
  </si>
  <si>
    <t>[E5]-[E8]</t>
  </si>
  <si>
    <t>[E9]-[E11]</t>
  </si>
  <si>
    <t>[E12]-[E18]</t>
  </si>
  <si>
    <t>[E19]-[E22]</t>
  </si>
  <si>
    <t>[E22]</t>
  </si>
  <si>
    <t>Ideen zur Umsetzbarkeit als Belohnung</t>
  </si>
  <si>
    <r>
      <rPr>
        <sz val="12"/>
        <color theme="1"/>
        <rFont val="Calibri"/>
        <family val="2"/>
      </rPr>
      <t>•</t>
    </r>
    <r>
      <rPr>
        <sz val="9"/>
        <color theme="1"/>
        <rFont val="Arial"/>
        <family val="2"/>
      </rPr>
      <t xml:space="preserve"> </t>
    </r>
    <r>
      <rPr>
        <sz val="12"/>
        <color theme="1"/>
        <rFont val="Arial"/>
        <family val="2"/>
      </rPr>
      <t>Wie Klima: Mehrere Blöcke zu Zonen zusammenfassen, dann über Lärmpegeladdition summieren und mit Grenzwerten vergleichen. Ebenfalls Belohnung über Klassen, ggf. KO-Kriterium bei sehr hohem Wert</t>
    </r>
  </si>
  <si>
    <r>
      <rPr>
        <sz val="12"/>
        <color theme="1"/>
        <rFont val="Calibri"/>
        <family val="2"/>
      </rPr>
      <t>•</t>
    </r>
    <r>
      <rPr>
        <sz val="9"/>
        <color theme="1"/>
        <rFont val="Arial"/>
        <family val="2"/>
      </rPr>
      <t xml:space="preserve"> </t>
    </r>
    <r>
      <rPr>
        <sz val="12"/>
        <color theme="1"/>
        <rFont val="Arial"/>
        <family val="2"/>
      </rPr>
      <t>In jede Richtung den Abstand der äußersten angeordneten Maschine zum Rand nehmen, die Einzelwerte aufsummieren und skalieren, damit Bepunktung möglich wird</t>
    </r>
  </si>
  <si>
    <r>
      <t>•</t>
    </r>
    <r>
      <rPr>
        <sz val="9"/>
        <color theme="1"/>
        <rFont val="Arial"/>
        <family val="2"/>
      </rPr>
      <t xml:space="preserve"> </t>
    </r>
    <r>
      <rPr>
        <sz val="12"/>
        <color theme="1"/>
        <rFont val="Arial"/>
        <family val="2"/>
      </rPr>
      <t xml:space="preserve">Anzahl benachbarter Maschinen als Maß dafür wie gut man an die Maschine kommen kann. 
</t>
    </r>
    <r>
      <rPr>
        <sz val="12"/>
        <color theme="1"/>
        <rFont val="Calibri"/>
        <family val="2"/>
      </rPr>
      <t>•</t>
    </r>
    <r>
      <rPr>
        <sz val="12"/>
        <color theme="1"/>
        <rFont val="Arial"/>
        <family val="2"/>
      </rPr>
      <t xml:space="preserve"> Bei Lieferung von schweren Teilen ggf. noch Platz für Eingänge beachten</t>
    </r>
  </si>
  <si>
    <r>
      <rPr>
        <sz val="12"/>
        <color theme="1"/>
        <rFont val="Calibri"/>
        <family val="2"/>
      </rPr>
      <t>•</t>
    </r>
    <r>
      <rPr>
        <sz val="12"/>
        <color theme="1"/>
        <rFont val="Arial"/>
        <family val="2"/>
      </rPr>
      <t xml:space="preserve"> Alleine schwierig. Eher in Kombination mit Wandlungsfähigkeit/Flexibilität unterbringen</t>
    </r>
  </si>
  <si>
    <t>-</t>
  </si>
  <si>
    <r>
      <rPr>
        <sz val="12"/>
        <color theme="1"/>
        <rFont val="Calibri"/>
        <family val="2"/>
      </rPr>
      <t>•</t>
    </r>
    <r>
      <rPr>
        <sz val="9"/>
        <color theme="1"/>
        <rFont val="Arial"/>
        <family val="2"/>
      </rPr>
      <t xml:space="preserve"> </t>
    </r>
    <r>
      <rPr>
        <sz val="12"/>
        <color theme="1"/>
        <rFont val="Arial"/>
        <family val="2"/>
      </rPr>
      <t>Maschinen zusätzlichen Parameter geben, ob die in einer sauberen Umgebung stehen müssen oder wie wichtig einer saubere Umgebung für die Maschine ist (dann in Klassen wie Closeness) und ob die Maschine selber viel Schmutz bei der Nutzung produziert</t>
    </r>
  </si>
  <si>
    <r>
      <rPr>
        <sz val="12"/>
        <color theme="1"/>
        <rFont val="Calibri"/>
        <family val="2"/>
      </rPr>
      <t>•</t>
    </r>
    <r>
      <rPr>
        <sz val="9"/>
        <color theme="1"/>
        <rFont val="Arial"/>
        <family val="2"/>
      </rPr>
      <t xml:space="preserve"> </t>
    </r>
    <r>
      <rPr>
        <sz val="12"/>
        <color theme="1"/>
        <rFont val="Arial"/>
        <family val="2"/>
      </rPr>
      <t xml:space="preserve">In der Literatur fast immer mehrperiodisch oder fixer Wert vorgegeben. Mehrperiodisch sprengt den Rahmen für den Code. Bei fixen Werten, diese mit den Abstand der zu tauschenden Maschinen multiplizieren. </t>
    </r>
  </si>
  <si>
    <r>
      <rPr>
        <sz val="12"/>
        <color theme="1"/>
        <rFont val="Calibri"/>
        <family val="2"/>
      </rPr>
      <t>•</t>
    </r>
    <r>
      <rPr>
        <sz val="9"/>
        <color theme="1"/>
        <rFont val="Arial"/>
        <family val="2"/>
      </rPr>
      <t xml:space="preserve"> </t>
    </r>
    <r>
      <rPr>
        <sz val="12"/>
        <color theme="1"/>
        <rFont val="Arial"/>
        <family val="2"/>
      </rPr>
      <t>Eher in Richtung Materialfluss gehen, Work in Process an sich schwierig umzusetzen</t>
    </r>
  </si>
  <si>
    <r>
      <rPr>
        <sz val="12"/>
        <color theme="1"/>
        <rFont val="Calibri"/>
        <family val="2"/>
      </rPr>
      <t>•</t>
    </r>
    <r>
      <rPr>
        <sz val="9"/>
        <color theme="1"/>
        <rFont val="Arial"/>
        <family val="2"/>
      </rPr>
      <t xml:space="preserve"> </t>
    </r>
    <r>
      <rPr>
        <sz val="12"/>
        <color theme="1"/>
        <rFont val="Arial"/>
        <family val="2"/>
      </rPr>
      <t xml:space="preserve">Art und Weise des Transportes der Güter von Maschine zu Maschine bislang komplett außen vor gelasen. Geht eher in eine andere Richtung als die hier eingeschlagene </t>
    </r>
  </si>
  <si>
    <t>Häufigkeit</t>
  </si>
  <si>
    <t>Proz. Anteil</t>
  </si>
  <si>
    <t>• Wie bekannt: Produkt aus Intensitäts-  und Entfernungsmatrix</t>
  </si>
  <si>
    <t>[1]-[6],[9],[11]-[12],[14],[16]-[18],
[20]-[22],[24],[27]-[28],[30]-[31],
[34]-[38],[41],[43]-[49],[52]-[54],
[58]-[63],[65]-[76], [78]-[82],[87], [92],[97],[99]-[100],[102]-[103],
[105],[108],[111],[113]-[114],
[118],[120]</t>
  </si>
  <si>
    <t>[5],[10],[13],[16],[29],[32],[43],[50],
[55],[64],[77],[86],[93],[95],[99],[104],
[106],[107],[109],[114]-[116],[119]</t>
  </si>
  <si>
    <t>[4]-[5],[8],[10]-[11],[13]-[14],[16],
[20]-[21],[23],[25],[28]-[29],[32]-[33],
[41],[43],[55],[57],[64],[68]-[69],[77],
[85],[88],[90],[93],[95],[100],[106],
[109],[115]-[116]</t>
  </si>
  <si>
    <t>[1]-[2],[4],[6],[9],[11]-[12],[16],
[21]-[22],[28],[30]-[31],[36]-[38],
[43]-[45],[47]-[49],[52]-[54],[58]-[59],
[61],[66]-[68],[78]-[82],[84],[89]-[90],
[99][100],[103],[105],[108],[111],
[113],[114],[118]</t>
  </si>
  <si>
    <t>[19],[26],[40],[42],[51],[56],[83],[86],
[96],[100],[110],[112],[121]</t>
  </si>
  <si>
    <r>
      <t xml:space="preserve">• </t>
    </r>
    <r>
      <rPr>
        <sz val="12"/>
        <color theme="1"/>
        <rFont val="Arial"/>
        <family val="2"/>
      </rPr>
      <t>An sich schwierig quantifizierbar, aber ggf. über kurze Transportwege realisierbar mit DLZ als Kriterium</t>
    </r>
  </si>
  <si>
    <t>• Ähnlich wie MHC: Nur diesmal nur über Entfernungsmatrix</t>
  </si>
  <si>
    <t>• Klimatische Zonen über eine gewisse Zone von Blöcken errichten und diese Bereiche mit Grenzwerten vegleichen. Belohnung als Punktsystem mit Klassen
• So müssen ggf. nur bestimmte Zonen mit besonderen Vorkehrungen unterstützt werden</t>
  </si>
  <si>
    <r>
      <rPr>
        <sz val="12"/>
        <color theme="1"/>
        <rFont val="Calibri"/>
        <family val="2"/>
      </rPr>
      <t>•</t>
    </r>
    <r>
      <rPr>
        <sz val="9"/>
        <color theme="1"/>
        <rFont val="Arial"/>
        <family val="2"/>
      </rPr>
      <t xml:space="preserve"> </t>
    </r>
    <r>
      <rPr>
        <sz val="12"/>
        <color theme="1"/>
        <rFont val="Arial"/>
        <family val="2"/>
      </rPr>
      <t>Ebenfalls Bereiche oder Tätigkeit an einer einzelnen Maschine untersuchen und mit emfpohlenen Richtwerten der entsprechenden Tätigkeit vergleichen. Wenn Wert darunter -&gt; pos. Belohnung. Wenn darüber -&gt; Stark zunehmende neg. Belohnung</t>
    </r>
  </si>
  <si>
    <r>
      <rPr>
        <sz val="12"/>
        <color theme="1"/>
        <rFont val="Calibri"/>
        <family val="2"/>
      </rPr>
      <t>•</t>
    </r>
    <r>
      <rPr>
        <sz val="12"/>
        <color theme="1"/>
        <rFont val="Arial"/>
        <family val="2"/>
      </rPr>
      <t xml:space="preserve"> Schwierig umsetzbar, da Maschinen als Blöcke mit leerem Inhalt ("Black Box") dargestellt werden. 
</t>
    </r>
    <r>
      <rPr>
        <sz val="12"/>
        <color theme="1"/>
        <rFont val="Calibri"/>
        <family val="2"/>
      </rPr>
      <t xml:space="preserve">• </t>
    </r>
    <r>
      <rPr>
        <sz val="12"/>
        <color theme="1"/>
        <rFont val="Arial"/>
        <family val="2"/>
      </rPr>
      <t xml:space="preserve">Ggf. Art des Transportes (Kran, Stapler, zu Fuß) für die Belohnung relevant. Aber: zusätzliche Info über die jeweiligen Produkte (Maße, Gewicht, etc.) notwendig
• Die Wege würden somit nochmal ein neues Attribut bekommen (z.B. Breite in Kombination mit Fördermittel), wahrscheinlich zu viel rechnerischer Aufwand </t>
    </r>
  </si>
  <si>
    <r>
      <t>• Feste Blockgröße im QAP definieren (z.B. 100m</t>
    </r>
    <r>
      <rPr>
        <vertAlign val="superscript"/>
        <sz val="12"/>
        <color theme="1"/>
        <rFont val="Arial"/>
        <family val="2"/>
      </rPr>
      <t>2</t>
    </r>
    <r>
      <rPr>
        <sz val="12"/>
        <color theme="1"/>
        <rFont val="Arial"/>
        <family val="2"/>
      </rPr>
      <t>) und
Größe der einzelnen Maschinen berücksichtigen. Wenn Maschine z.B. nur 50m</t>
    </r>
    <r>
      <rPr>
        <vertAlign val="superscript"/>
        <sz val="12"/>
        <color theme="1"/>
        <rFont val="Arial"/>
        <family val="2"/>
      </rPr>
      <t>2</t>
    </r>
    <r>
      <rPr>
        <sz val="12"/>
        <color theme="1"/>
        <rFont val="Arial"/>
        <family val="2"/>
      </rPr>
      <t xml:space="preserve"> groß ist und eine Fläche von 100m</t>
    </r>
    <r>
      <rPr>
        <vertAlign val="superscript"/>
        <sz val="12"/>
        <color theme="1"/>
        <rFont val="Arial"/>
        <family val="2"/>
      </rPr>
      <t>2</t>
    </r>
    <r>
      <rPr>
        <sz val="12"/>
        <color theme="1"/>
        <rFont val="Arial"/>
        <family val="2"/>
      </rPr>
      <t xml:space="preserve"> vorgesehen ist, dann schlechterer Flächenverbrauch als wenn die Maschine bspw. 80m2 groß ist. Belohnung: Differenz aus verfügbarer Fläche und benötigter Fläche
• Evtl. Nicht genutzte Flächen zwischen den Maschinen als "negatives" Maß für den Flächenverbrauch benutzen</t>
    </r>
  </si>
  <si>
    <r>
      <t>•</t>
    </r>
    <r>
      <rPr>
        <sz val="9"/>
        <color theme="1"/>
        <rFont val="Arial"/>
        <family val="2"/>
      </rPr>
      <t xml:space="preserve"> </t>
    </r>
    <r>
      <rPr>
        <sz val="12"/>
        <color theme="1"/>
        <rFont val="Arial"/>
        <family val="2"/>
      </rPr>
      <t>Maschinennutzungsdauer als Maß dafür, wie zentral eine Maschine im Layout angeordnet werden sollte. Differenz aus Abstand zwischen Position der Maschine und Mittelpunkt im Layout als Belohnung.
• Maschinen die oft ausgetauscht werden müssen am Rand anordnen (Belohnung durch Randabstand)
• Vllt. Zusammenhang mit Zugänglichkeit herstellen</t>
    </r>
  </si>
  <si>
    <r>
      <t>• Gewicht von Maschinen als Flächenlast auf dem Boden auftragen und mit zulässigen Werten vergleichen. 
•</t>
    </r>
    <r>
      <rPr>
        <sz val="9"/>
        <color theme="1"/>
        <rFont val="Arial"/>
        <family val="2"/>
      </rPr>
      <t xml:space="preserve"> </t>
    </r>
    <r>
      <rPr>
        <sz val="12"/>
        <color theme="1"/>
        <rFont val="Arial"/>
        <family val="2"/>
      </rPr>
      <t>Mehrere Maschinen zu einer Flächenlast überlagern
• Schwierig zu pauschalisieren, Fundament und Untergrund von Bedeutung</t>
    </r>
  </si>
  <si>
    <r>
      <t>• Zusätzlicher Parameter (Höhe) der Maschine benötigt. Nur als KO-Kriterium definierbar, schwierig zu skalieren. 
•</t>
    </r>
    <r>
      <rPr>
        <sz val="9"/>
        <color theme="1"/>
        <rFont val="Arial"/>
        <family val="2"/>
      </rPr>
      <t xml:space="preserve"> </t>
    </r>
    <r>
      <rPr>
        <sz val="12"/>
        <color theme="1"/>
        <rFont val="Arial"/>
        <family val="2"/>
      </rPr>
      <t>Ggf. Zusammenhang mit Lichteinfall herstellbar.
• Kaum Literatur zu finden, wird sehr selten berücksichtigt</t>
    </r>
  </si>
  <si>
    <r>
      <t>•</t>
    </r>
    <r>
      <rPr>
        <sz val="9"/>
        <color theme="1"/>
        <rFont val="Arial"/>
        <family val="2"/>
      </rPr>
      <t xml:space="preserve"> </t>
    </r>
    <r>
      <rPr>
        <sz val="12"/>
        <color theme="1"/>
        <rFont val="Arial"/>
        <family val="2"/>
      </rPr>
      <t>Belohnung: Abstand zwischen den einzelnen Maschinen messen und mit der Wichtigkeit der Beziehung der Maschinen (z.B. 5 Kategorieren, absolut notwendig - unwichtig) multiplizieren. Aber: Beziehungen der Maschinen untereinander müssten im Vorfeld bekannt sein.
• Oder Soll-Wert gegen Ist-Wert der Wichtigkeit vergleichen (z.B. Kategorie 1 = Maschinen müssen zwingend aneinander angrenzen, Kategorie 2 = im Umfeld von 2 Kästchen usw.)
• Vllt. Interessant im Zusammenhang: Farness-Rating das angibt ob bestimmte Maschinen weiter voneinander entfernt sein sollten</t>
    </r>
  </si>
  <si>
    <r>
      <rPr>
        <sz val="12"/>
        <color theme="1"/>
        <rFont val="Calibri"/>
        <family val="2"/>
      </rPr>
      <t>•</t>
    </r>
    <r>
      <rPr>
        <sz val="9"/>
        <color theme="1"/>
        <rFont val="Arial"/>
        <family val="2"/>
      </rPr>
      <t xml:space="preserve"> </t>
    </r>
    <r>
      <rPr>
        <sz val="12"/>
        <color theme="1"/>
        <rFont val="Arial"/>
        <family val="2"/>
      </rPr>
      <t>Stark wartungsbedürftige Maschinen am Rand anordnen (Randabstand) oder ausreichende Wege vorsehen sodass die Teile leicht dorthin transportiert werden können. Diesen Wert mit dem Abstand zur durchschnittlichen Wartungszeit bzw. dem Wartungsintervall multiplizieren</t>
    </r>
  </si>
  <si>
    <t>Rahimi N (2007) Outil d'aide à la décision pour l'aménagement des ressources de production d'une entreprise d'assemblage de cartes électroniques (pcba, "grande variété, faible volume"), Dissertation, université du Québec à Montréal.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</si>
</sst>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Arial"/>
      <family val="2"/>
    </font>
    <font>
      <b/>
      <sz val="12"/>
      <color theme="1"/>
      <name val="Arial"/>
      <family val="2"/>
    </font>
    <font>
      <sz val="11"/>
      <color theme="1"/>
      <name val="Calibri"/>
      <family val="2"/>
      <scheme val="minor"/>
    </font>
    <font>
      <b/>
      <sz val="11"/>
      <color theme="1"/>
      <name val="Calibri"/>
      <family val="2"/>
      <scheme val="minor"/>
    </font>
    <font>
      <b/>
      <u/>
      <sz val="11"/>
      <color theme="1"/>
      <name val="Calibri"/>
      <family val="2"/>
      <scheme val="minor"/>
    </font>
    <font>
      <b/>
      <u/>
      <sz val="12"/>
      <color theme="1"/>
      <name val="Arial"/>
      <family val="2"/>
    </font>
    <font>
      <sz val="14"/>
      <color theme="1"/>
      <name val="Arial"/>
      <family val="2"/>
    </font>
    <font>
      <b/>
      <sz val="14"/>
      <color theme="1"/>
      <name val="Arial"/>
      <family val="2"/>
    </font>
    <font>
      <sz val="12"/>
      <color theme="1"/>
      <name val="Calibri"/>
      <family val="2"/>
    </font>
    <font>
      <sz val="9"/>
      <color theme="1"/>
      <name val="Arial"/>
      <family val="2"/>
    </font>
    <font>
      <vertAlign val="superscript"/>
      <sz val="12"/>
      <color theme="1"/>
      <name val="Arial"/>
      <family val="2"/>
    </font>
  </fonts>
  <fills count="3">
    <fill>
      <patternFill patternType="none"/>
    </fill>
    <fill>
      <patternFill patternType="gray125"/>
    </fill>
    <fill>
      <patternFill patternType="solid">
        <fgColor rgb="FF0070C0"/>
        <bgColor indexed="64"/>
      </patternFill>
    </fill>
  </fills>
  <borders count="24">
    <border>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n">
        <color indexed="64"/>
      </bottom>
      <diagonal/>
    </border>
    <border>
      <left style="thick">
        <color indexed="64"/>
      </left>
      <right style="thin">
        <color indexed="64"/>
      </right>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75">
    <xf numFmtId="0" fontId="0" fillId="0" borderId="0" xfId="0"/>
    <xf numFmtId="0" fontId="1" fillId="0" borderId="0" xfId="0" applyFont="1"/>
    <xf numFmtId="0" fontId="2" fillId="0" borderId="1" xfId="0" applyFont="1" applyBorder="1"/>
    <xf numFmtId="0" fontId="2" fillId="0" borderId="0" xfId="0" applyFont="1"/>
    <xf numFmtId="0" fontId="2" fillId="0" borderId="2" xfId="0" applyFont="1" applyBorder="1"/>
    <xf numFmtId="0" fontId="2" fillId="0" borderId="3" xfId="0" applyFont="1" applyBorder="1"/>
    <xf numFmtId="0" fontId="2" fillId="0" borderId="6" xfId="0" applyFont="1" applyBorder="1"/>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2" fillId="0" borderId="1" xfId="0" applyFont="1" applyBorder="1" applyAlignment="1">
      <alignment horizontal="center"/>
    </xf>
    <xf numFmtId="0" fontId="2" fillId="0" borderId="8" xfId="0" applyFont="1" applyBorder="1" applyAlignment="1">
      <alignment horizontal="center"/>
    </xf>
    <xf numFmtId="0" fontId="0" fillId="0" borderId="3" xfId="0" applyBorder="1" applyAlignment="1">
      <alignment horizontal="center"/>
    </xf>
    <xf numFmtId="0" fontId="0" fillId="0" borderId="5" xfId="0" applyBorder="1" applyAlignment="1"/>
    <xf numFmtId="0" fontId="0" fillId="0" borderId="0" xfId="0" applyAlignment="1"/>
    <xf numFmtId="0" fontId="0" fillId="0" borderId="0" xfId="0" applyBorder="1" applyAlignment="1"/>
    <xf numFmtId="0" fontId="2" fillId="0" borderId="0" xfId="0" applyFont="1" applyBorder="1" applyAlignment="1"/>
    <xf numFmtId="0" fontId="2" fillId="0" borderId="0" xfId="0" applyFont="1" applyBorder="1" applyAlignment="1">
      <alignment horizontal="center"/>
    </xf>
    <xf numFmtId="0" fontId="0" fillId="0" borderId="0" xfId="0" applyBorder="1" applyAlignment="1">
      <alignment horizontal="center"/>
    </xf>
    <xf numFmtId="0" fontId="0" fillId="0" borderId="5" xfId="0" applyBorder="1" applyAlignment="1">
      <alignment wrapText="1"/>
    </xf>
    <xf numFmtId="0" fontId="0" fillId="0" borderId="0" xfId="0" applyFont="1"/>
    <xf numFmtId="0" fontId="0" fillId="0" borderId="0" xfId="0" applyFont="1" applyBorder="1"/>
    <xf numFmtId="0" fontId="1" fillId="0" borderId="0" xfId="0" applyFont="1" applyBorder="1"/>
    <xf numFmtId="0" fontId="0" fillId="0" borderId="0" xfId="0"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1" fillId="0" borderId="0" xfId="0" applyFont="1" applyFill="1" applyBorder="1"/>
    <xf numFmtId="0" fontId="5" fillId="0" borderId="0" xfId="0" applyFont="1" applyAlignment="1">
      <alignment horizontal="center"/>
    </xf>
    <xf numFmtId="0" fontId="0" fillId="0" borderId="5" xfId="0" applyBorder="1"/>
    <xf numFmtId="0" fontId="4" fillId="0" borderId="9" xfId="0" applyFont="1" applyBorder="1" applyAlignment="1">
      <alignment horizontal="center"/>
    </xf>
    <xf numFmtId="0" fontId="6" fillId="0" borderId="0" xfId="0" applyFont="1" applyAlignment="1">
      <alignment horizontal="center"/>
    </xf>
    <xf numFmtId="0" fontId="6" fillId="0" borderId="0" xfId="0" applyFont="1"/>
    <xf numFmtId="0" fontId="2" fillId="0" borderId="6" xfId="0" applyFont="1" applyBorder="1" applyAlignment="1">
      <alignment horizontal="center" vertical="center"/>
    </xf>
    <xf numFmtId="10" fontId="1" fillId="0" borderId="7" xfId="1" applyNumberFormat="1" applyFont="1" applyBorder="1" applyAlignment="1">
      <alignment horizontal="center" vertical="center"/>
    </xf>
    <xf numFmtId="10" fontId="1" fillId="0" borderId="4" xfId="1" applyNumberFormat="1" applyFont="1" applyBorder="1" applyAlignment="1">
      <alignment horizontal="center" vertical="center"/>
    </xf>
    <xf numFmtId="10" fontId="1" fillId="0" borderId="0" xfId="0" applyNumberFormat="1" applyFont="1"/>
    <xf numFmtId="0" fontId="7" fillId="0" borderId="0" xfId="0" applyFont="1" applyAlignment="1">
      <alignment textRotation="90"/>
    </xf>
    <xf numFmtId="0" fontId="7" fillId="2" borderId="12" xfId="0" applyFont="1" applyFill="1" applyBorder="1" applyAlignment="1">
      <alignment horizontal="center" textRotation="90" readingOrder="1"/>
    </xf>
    <xf numFmtId="0" fontId="0" fillId="0" borderId="12" xfId="0" applyBorder="1"/>
    <xf numFmtId="0" fontId="7" fillId="2" borderId="13" xfId="0" applyFont="1" applyFill="1" applyBorder="1" applyAlignment="1">
      <alignment horizontal="center" textRotation="90" readingOrder="1"/>
    </xf>
    <xf numFmtId="0" fontId="7" fillId="2" borderId="14" xfId="0" applyFont="1" applyFill="1" applyBorder="1" applyAlignment="1">
      <alignment textRotation="90"/>
    </xf>
    <xf numFmtId="0" fontId="7" fillId="2" borderId="14" xfId="0" applyFont="1" applyFill="1" applyBorder="1" applyAlignment="1">
      <alignment horizontal="center" textRotation="90" readingOrder="1"/>
    </xf>
    <xf numFmtId="0" fontId="0" fillId="0" borderId="6" xfId="0" applyBorder="1" applyAlignment="1">
      <alignment horizontal="center"/>
    </xf>
    <xf numFmtId="0" fontId="7" fillId="2" borderId="15" xfId="0" applyFont="1" applyFill="1" applyBorder="1" applyAlignment="1">
      <alignment horizontal="center" textRotation="90" readingOrder="1"/>
    </xf>
    <xf numFmtId="0" fontId="7" fillId="2" borderId="15" xfId="0" applyFont="1" applyFill="1" applyBorder="1" applyAlignment="1">
      <alignment textRotation="90"/>
    </xf>
    <xf numFmtId="0" fontId="8" fillId="0" borderId="13" xfId="0" applyFont="1" applyBorder="1" applyAlignment="1">
      <alignment textRotation="90"/>
    </xf>
    <xf numFmtId="0" fontId="7" fillId="0" borderId="14" xfId="0" applyFont="1" applyBorder="1" applyAlignment="1">
      <alignment textRotation="90"/>
    </xf>
    <xf numFmtId="0" fontId="0" fillId="0" borderId="6" xfId="0" applyBorder="1"/>
    <xf numFmtId="0" fontId="7" fillId="2" borderId="16" xfId="0" applyFont="1" applyFill="1" applyBorder="1"/>
    <xf numFmtId="0" fontId="0" fillId="0" borderId="17" xfId="0" applyBorder="1" applyAlignment="1">
      <alignment horizontal="center"/>
    </xf>
    <xf numFmtId="0" fontId="0" fillId="0" borderId="1" xfId="0" applyBorder="1" applyAlignment="1">
      <alignment horizontal="center"/>
    </xf>
    <xf numFmtId="0" fontId="0" fillId="0" borderId="16" xfId="0" applyBorder="1" applyAlignment="1">
      <alignment horizontal="center"/>
    </xf>
    <xf numFmtId="0" fontId="0" fillId="0" borderId="17" xfId="0" applyBorder="1"/>
    <xf numFmtId="0" fontId="7" fillId="2" borderId="18" xfId="0" applyFont="1" applyFill="1"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8" xfId="0" applyBorder="1" applyAlignment="1">
      <alignment horizontal="center"/>
    </xf>
    <xf numFmtId="0" fontId="0" fillId="0" borderId="10" xfId="0" applyBorder="1"/>
    <xf numFmtId="0" fontId="0" fillId="0" borderId="19" xfId="0" applyBorder="1"/>
    <xf numFmtId="0" fontId="0" fillId="0" borderId="20" xfId="0" applyBorder="1"/>
    <xf numFmtId="0" fontId="7" fillId="2" borderId="22" xfId="0" applyFont="1" applyFill="1" applyBorder="1"/>
    <xf numFmtId="0" fontId="0" fillId="0" borderId="23"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23" xfId="0" applyBorder="1"/>
    <xf numFmtId="0" fontId="8" fillId="2" borderId="0" xfId="0" applyFont="1" applyFill="1"/>
    <xf numFmtId="0" fontId="1" fillId="0" borderId="4" xfId="0" applyFont="1" applyBorder="1" applyAlignment="1">
      <alignment vertical="center"/>
    </xf>
    <xf numFmtId="0" fontId="1" fillId="0" borderId="4" xfId="0" applyFont="1" applyBorder="1" applyAlignment="1">
      <alignment vertical="center" wrapText="1"/>
    </xf>
    <xf numFmtId="0" fontId="1" fillId="0" borderId="7" xfId="0" applyFont="1" applyBorder="1" applyAlignment="1">
      <alignment vertical="center" wrapText="1"/>
    </xf>
    <xf numFmtId="0" fontId="2" fillId="0" borderId="2" xfId="0" applyFont="1" applyBorder="1" applyAlignment="1">
      <alignment vertical="center"/>
    </xf>
    <xf numFmtId="0" fontId="2" fillId="0" borderId="3" xfId="0" applyFont="1" applyBorder="1" applyAlignment="1">
      <alignment vertical="center"/>
    </xf>
    <xf numFmtId="0" fontId="1" fillId="0" borderId="7" xfId="0" applyFont="1" applyBorder="1" applyAlignment="1">
      <alignment vertical="center"/>
    </xf>
    <xf numFmtId="0" fontId="1" fillId="0" borderId="4" xfId="0" applyFont="1" applyBorder="1" applyAlignment="1">
      <alignment horizontal="center" vertical="center" wrapText="1"/>
    </xf>
    <xf numFmtId="0" fontId="9" fillId="0" borderId="4" xfId="0" applyFont="1" applyBorder="1" applyAlignment="1">
      <alignment vertical="center"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Benutzte Kriterien der Autoren</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Übersicht!$J$2:$J$23</c:f>
              <c:strCache>
                <c:ptCount val="22"/>
                <c:pt idx="0">
                  <c:v>Transportkosten (MHC)</c:v>
                </c:pt>
                <c:pt idx="1">
                  <c:v>Rearrangement Costs</c:v>
                </c:pt>
                <c:pt idx="2">
                  <c:v>Closeness Rating/Adjacency</c:v>
                </c:pt>
                <c:pt idx="3">
                  <c:v>Kurze Transportwege</c:v>
                </c:pt>
                <c:pt idx="4">
                  <c:v>Flächenverbrauch</c:v>
                </c:pt>
                <c:pt idx="5">
                  <c:v>Wandlungsfähigkeit/Flexibilität</c:v>
                </c:pt>
                <c:pt idx="6">
                  <c:v>Wartung</c:v>
                </c:pt>
                <c:pt idx="7">
                  <c:v>Materialfluss</c:v>
                </c:pt>
                <c:pt idx="8">
                  <c:v>Zugänglichkeit</c:v>
                </c:pt>
                <c:pt idx="9">
                  <c:v>Lärm</c:v>
                </c:pt>
                <c:pt idx="10">
                  <c:v>Klima</c:v>
                </c:pt>
                <c:pt idx="11">
                  <c:v>Licht</c:v>
                </c:pt>
                <c:pt idx="12">
                  <c:v>Ergonomie</c:v>
                </c:pt>
                <c:pt idx="13">
                  <c:v>Work in Process</c:v>
                </c:pt>
                <c:pt idx="14">
                  <c:v>Bodentragfähigkeit</c:v>
                </c:pt>
                <c:pt idx="15">
                  <c:v>Produktivität</c:v>
                </c:pt>
                <c:pt idx="16">
                  <c:v>Erweiterbarkeit</c:v>
                </c:pt>
                <c:pt idx="17">
                  <c:v>Trennung Schmutz/Sauber</c:v>
                </c:pt>
                <c:pt idx="18">
                  <c:v>Energie</c:v>
                </c:pt>
                <c:pt idx="19">
                  <c:v>Deckenhöhe</c:v>
                </c:pt>
                <c:pt idx="20">
                  <c:v>Maschinen-Nutzungsdauer</c:v>
                </c:pt>
                <c:pt idx="21">
                  <c:v>Emission</c:v>
                </c:pt>
              </c:strCache>
            </c:strRef>
          </c:cat>
          <c:val>
            <c:numRef>
              <c:f>Übersicht!$L$2:$L$23</c:f>
              <c:numCache>
                <c:formatCode>0.00%</c:formatCode>
                <c:ptCount val="22"/>
                <c:pt idx="0">
                  <c:v>0.64462809917355368</c:v>
                </c:pt>
                <c:pt idx="1">
                  <c:v>0.39669421487603307</c:v>
                </c:pt>
                <c:pt idx="2">
                  <c:v>0.2975206611570248</c:v>
                </c:pt>
                <c:pt idx="3">
                  <c:v>0.19008264462809918</c:v>
                </c:pt>
                <c:pt idx="4">
                  <c:v>0.15702479338842976</c:v>
                </c:pt>
                <c:pt idx="5">
                  <c:v>0.1487603305785124</c:v>
                </c:pt>
                <c:pt idx="6">
                  <c:v>0.10743801652892562</c:v>
                </c:pt>
                <c:pt idx="7">
                  <c:v>0.10743801652892562</c:v>
                </c:pt>
                <c:pt idx="8">
                  <c:v>8.2644628099173556E-2</c:v>
                </c:pt>
                <c:pt idx="9">
                  <c:v>7.43801652892562E-2</c:v>
                </c:pt>
                <c:pt idx="10">
                  <c:v>6.6115702479338845E-2</c:v>
                </c:pt>
                <c:pt idx="11">
                  <c:v>6.6115702479338845E-2</c:v>
                </c:pt>
                <c:pt idx="12">
                  <c:v>6.6115702479338845E-2</c:v>
                </c:pt>
                <c:pt idx="13">
                  <c:v>4.9586776859504134E-2</c:v>
                </c:pt>
                <c:pt idx="14">
                  <c:v>3.3057851239669422E-2</c:v>
                </c:pt>
                <c:pt idx="15">
                  <c:v>2.4793388429752067E-2</c:v>
                </c:pt>
                <c:pt idx="16">
                  <c:v>8.2644628099173556E-3</c:v>
                </c:pt>
                <c:pt idx="17">
                  <c:v>8.2644628099173556E-3</c:v>
                </c:pt>
                <c:pt idx="18">
                  <c:v>8.2644628099173556E-3</c:v>
                </c:pt>
                <c:pt idx="19">
                  <c:v>0</c:v>
                </c:pt>
                <c:pt idx="20">
                  <c:v>0</c:v>
                </c:pt>
                <c:pt idx="21">
                  <c:v>0</c:v>
                </c:pt>
              </c:numCache>
            </c:numRef>
          </c:val>
          <c:extLst>
            <c:ext xmlns:c16="http://schemas.microsoft.com/office/drawing/2014/chart" uri="{C3380CC4-5D6E-409C-BE32-E72D297353CC}">
              <c16:uniqueId val="{00000000-6292-41F8-8FCB-32E7D17A35FA}"/>
            </c:ext>
          </c:extLst>
        </c:ser>
        <c:dLbls>
          <c:dLblPos val="outEnd"/>
          <c:showLegendKey val="0"/>
          <c:showVal val="1"/>
          <c:showCatName val="0"/>
          <c:showSerName val="0"/>
          <c:showPercent val="0"/>
          <c:showBubbleSize val="0"/>
        </c:dLbls>
        <c:gapWidth val="444"/>
        <c:overlap val="-90"/>
        <c:axId val="1423305007"/>
        <c:axId val="1519953247"/>
      </c:barChart>
      <c:catAx>
        <c:axId val="142330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19953247"/>
        <c:crosses val="autoZero"/>
        <c:auto val="1"/>
        <c:lblAlgn val="ctr"/>
        <c:lblOffset val="100"/>
        <c:noMultiLvlLbl val="0"/>
      </c:catAx>
      <c:valAx>
        <c:axId val="1519953247"/>
        <c:scaling>
          <c:orientation val="minMax"/>
        </c:scaling>
        <c:delete val="1"/>
        <c:axPos val="l"/>
        <c:numFmt formatCode="0.00%" sourceLinked="1"/>
        <c:majorTickMark val="none"/>
        <c:minorTickMark val="none"/>
        <c:tickLblPos val="nextTo"/>
        <c:crossAx val="142330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436880</xdr:colOff>
      <xdr:row>26</xdr:row>
      <xdr:rowOff>5080</xdr:rowOff>
    </xdr:from>
    <xdr:to>
      <xdr:col>4</xdr:col>
      <xdr:colOff>782320</xdr:colOff>
      <xdr:row>56</xdr:row>
      <xdr:rowOff>10160</xdr:rowOff>
    </xdr:to>
    <xdr:graphicFrame macro="">
      <xdr:nvGraphicFramePr>
        <xdr:cNvPr id="4" name="Diagramm 3">
          <a:extLst>
            <a:ext uri="{FF2B5EF4-FFF2-40B4-BE49-F238E27FC236}">
              <a16:creationId xmlns:a16="http://schemas.microsoft.com/office/drawing/2014/main" id="{88D09145-66E4-4A0B-8742-E2E91B50A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594361</xdr:colOff>
      <xdr:row>0</xdr:row>
      <xdr:rowOff>381000</xdr:rowOff>
    </xdr:from>
    <xdr:to>
      <xdr:col>1</xdr:col>
      <xdr:colOff>2604987</xdr:colOff>
      <xdr:row>0</xdr:row>
      <xdr:rowOff>1280160</xdr:rowOff>
    </xdr:to>
    <xdr:pic>
      <xdr:nvPicPr>
        <xdr:cNvPr id="28" name="table">
          <a:extLst>
            <a:ext uri="{FF2B5EF4-FFF2-40B4-BE49-F238E27FC236}">
              <a16:creationId xmlns:a16="http://schemas.microsoft.com/office/drawing/2014/main" id="{D52A7EC8-B378-42C7-AAB5-2C9BC87D4E0C}"/>
            </a:ext>
          </a:extLst>
        </xdr:cNvPr>
        <xdr:cNvPicPr>
          <a:picLocks noChangeAspect="1"/>
        </xdr:cNvPicPr>
      </xdr:nvPicPr>
      <xdr:blipFill>
        <a:blip xmlns:r="http://schemas.openxmlformats.org/officeDocument/2006/relationships" r:embed="rId1"/>
        <a:stretch>
          <a:fillRect/>
        </a:stretch>
      </xdr:blipFill>
      <xdr:spPr>
        <a:xfrm>
          <a:off x="594361" y="381000"/>
          <a:ext cx="2010626" cy="899160"/>
        </a:xfrm>
        <a:prstGeom prst="rect">
          <a:avLst/>
        </a:prstGeom>
      </xdr:spPr>
    </xdr:pic>
    <xdr:clientData/>
  </xdr:twoCellAnchor>
  <xdr:twoCellAnchor>
    <xdr:from>
      <xdr:col>1</xdr:col>
      <xdr:colOff>1295402</xdr:colOff>
      <xdr:row>0</xdr:row>
      <xdr:rowOff>1310639</xdr:rowOff>
    </xdr:from>
    <xdr:to>
      <xdr:col>1</xdr:col>
      <xdr:colOff>1534164</xdr:colOff>
      <xdr:row>0</xdr:row>
      <xdr:rowOff>2910838</xdr:rowOff>
    </xdr:to>
    <xdr:sp macro="" textlink="">
      <xdr:nvSpPr>
        <xdr:cNvPr id="29" name="Pfeil nach rechts 3">
          <a:extLst>
            <a:ext uri="{FF2B5EF4-FFF2-40B4-BE49-F238E27FC236}">
              <a16:creationId xmlns:a16="http://schemas.microsoft.com/office/drawing/2014/main" id="{3BB7A59B-51D9-4BD0-950D-50CB05537D19}"/>
            </a:ext>
          </a:extLst>
        </xdr:cNvPr>
        <xdr:cNvSpPr/>
      </xdr:nvSpPr>
      <xdr:spPr bwMode="auto">
        <a:xfrm rot="16200000">
          <a:off x="614683" y="1991358"/>
          <a:ext cx="1600199" cy="238762"/>
        </a:xfrm>
        <a:prstGeom prst="rightArrow">
          <a:avLst/>
        </a:prstGeom>
        <a:solidFill>
          <a:schemeClr val="accent2"/>
        </a:solidFill>
        <a:ln w="1079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pPr>
          <a:endParaRPr kumimoji="0" lang="de-DE" sz="1800" b="0" i="0" u="none" strike="noStrike" cap="none" normalizeH="0" baseline="0">
            <a:ln>
              <a:noFill/>
            </a:ln>
            <a:solidFill>
              <a:schemeClr val="tx1"/>
            </a:solidFill>
            <a:effectLst/>
            <a:latin typeface="Arial" charset="0"/>
          </a:endParaRPr>
        </a:p>
      </xdr:txBody>
    </xdr:sp>
    <xdr:clientData/>
  </xdr:twoCellAnchor>
  <xdr:twoCellAnchor>
    <xdr:from>
      <xdr:col>1</xdr:col>
      <xdr:colOff>2681413</xdr:colOff>
      <xdr:row>0</xdr:row>
      <xdr:rowOff>617220</xdr:rowOff>
    </xdr:from>
    <xdr:to>
      <xdr:col>1</xdr:col>
      <xdr:colOff>3596640</xdr:colOff>
      <xdr:row>0</xdr:row>
      <xdr:rowOff>957399</xdr:rowOff>
    </xdr:to>
    <xdr:sp macro="" textlink="">
      <xdr:nvSpPr>
        <xdr:cNvPr id="30" name="Pfeil nach rechts 11">
          <a:extLst>
            <a:ext uri="{FF2B5EF4-FFF2-40B4-BE49-F238E27FC236}">
              <a16:creationId xmlns:a16="http://schemas.microsoft.com/office/drawing/2014/main" id="{B1DF58C2-3D21-4F2F-8322-BD0617AEFB86}"/>
            </a:ext>
          </a:extLst>
        </xdr:cNvPr>
        <xdr:cNvSpPr/>
      </xdr:nvSpPr>
      <xdr:spPr bwMode="auto">
        <a:xfrm>
          <a:off x="2681413" y="617220"/>
          <a:ext cx="915227" cy="340179"/>
        </a:xfrm>
        <a:prstGeom prst="rightArrow">
          <a:avLst/>
        </a:prstGeom>
        <a:solidFill>
          <a:schemeClr val="accent2"/>
        </a:solidFill>
        <a:ln w="1079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0"/>
            </a:spcBef>
            <a:spcAft>
              <a:spcPct val="0"/>
            </a:spcAft>
            <a:buClrTx/>
            <a:buSzTx/>
            <a:buFontTx/>
            <a:buNone/>
            <a:tabLst/>
          </a:pPr>
          <a:endParaRPr kumimoji="0" lang="de-DE" sz="1800" b="0" i="0" u="none" strike="noStrike" cap="none" normalizeH="0" baseline="0">
            <a:ln>
              <a:noFill/>
            </a:ln>
            <a:solidFill>
              <a:schemeClr val="tx1"/>
            </a:solidFill>
            <a:effectLst/>
            <a:latin typeface="Arial"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FBBE-B521-4753-A2FB-F752CF683B5C}">
  <dimension ref="A1:O51"/>
  <sheetViews>
    <sheetView tabSelected="1" topLeftCell="A25" zoomScale="75" zoomScaleNormal="75" workbookViewId="0">
      <selection activeCell="F45" sqref="F45"/>
    </sheetView>
  </sheetViews>
  <sheetFormatPr baseColWidth="10" defaultRowHeight="14.4" x14ac:dyDescent="0.3"/>
  <cols>
    <col min="1" max="1" width="35.33203125" bestFit="1" customWidth="1"/>
    <col min="2" max="2" width="11.5546875" bestFit="1" customWidth="1"/>
    <col min="3" max="3" width="13" bestFit="1" customWidth="1"/>
    <col min="4" max="4" width="38" customWidth="1"/>
    <col min="5" max="5" width="25.109375" bestFit="1" customWidth="1"/>
    <col min="6" max="6" width="82.6640625" customWidth="1"/>
    <col min="10" max="10" width="33.5546875" bestFit="1" customWidth="1"/>
  </cols>
  <sheetData>
    <row r="1" spans="1:15" ht="15.6" x14ac:dyDescent="0.3">
      <c r="A1" s="2" t="s">
        <v>0</v>
      </c>
      <c r="B1" s="6" t="s">
        <v>264</v>
      </c>
      <c r="C1" s="31" t="s">
        <v>265</v>
      </c>
      <c r="D1" s="6" t="s">
        <v>15</v>
      </c>
      <c r="E1" s="6" t="s">
        <v>16</v>
      </c>
      <c r="F1" s="6" t="s">
        <v>254</v>
      </c>
      <c r="G1" s="1"/>
      <c r="H1" s="1"/>
      <c r="I1" s="1"/>
      <c r="J1" s="1"/>
      <c r="K1" s="1"/>
      <c r="L1" s="1"/>
      <c r="M1" s="1"/>
      <c r="N1" s="1"/>
      <c r="O1" s="1"/>
    </row>
    <row r="2" spans="1:15" ht="105" x14ac:dyDescent="0.3">
      <c r="A2" s="70" t="s">
        <v>1</v>
      </c>
      <c r="B2" s="7">
        <f>Literatur!E$130</f>
        <v>78</v>
      </c>
      <c r="C2" s="32">
        <f>B2/B$25</f>
        <v>0.64462809917355368</v>
      </c>
      <c r="D2" s="69" t="s">
        <v>267</v>
      </c>
      <c r="E2" s="72"/>
      <c r="F2" s="69" t="s">
        <v>266</v>
      </c>
      <c r="G2" s="1"/>
      <c r="H2" s="1"/>
      <c r="I2" s="1"/>
      <c r="J2" s="4" t="s">
        <v>1</v>
      </c>
      <c r="K2" s="1">
        <f>Literatur!E130</f>
        <v>78</v>
      </c>
      <c r="L2" s="34">
        <f t="shared" ref="L2:L23" si="0">K2/B$25</f>
        <v>0.64462809917355368</v>
      </c>
      <c r="M2" s="1"/>
      <c r="N2" s="1"/>
      <c r="O2" s="1"/>
    </row>
    <row r="3" spans="1:15" ht="60" x14ac:dyDescent="0.3">
      <c r="A3" s="71" t="s">
        <v>2</v>
      </c>
      <c r="B3" s="8">
        <f>Literatur!F$130</f>
        <v>23</v>
      </c>
      <c r="C3" s="33">
        <f>B3/B$25</f>
        <v>0.19008264462809918</v>
      </c>
      <c r="D3" s="68" t="s">
        <v>268</v>
      </c>
      <c r="E3" s="67"/>
      <c r="F3" s="68" t="s">
        <v>273</v>
      </c>
      <c r="G3" s="1"/>
      <c r="H3" s="1"/>
      <c r="I3" s="1"/>
      <c r="J3" s="5" t="s">
        <v>62</v>
      </c>
      <c r="K3" s="1">
        <f>Literatur!W130</f>
        <v>48</v>
      </c>
      <c r="L3" s="34">
        <f t="shared" si="0"/>
        <v>0.39669421487603307</v>
      </c>
      <c r="M3" s="1"/>
      <c r="N3" s="1"/>
      <c r="O3" s="1"/>
    </row>
    <row r="4" spans="1:15" ht="64.2" customHeight="1" x14ac:dyDescent="0.3">
      <c r="A4" s="71" t="s">
        <v>17</v>
      </c>
      <c r="B4" s="8">
        <f>Literatur!G$130</f>
        <v>8</v>
      </c>
      <c r="C4" s="33">
        <f t="shared" ref="C4:C23" si="1">B4/B$25</f>
        <v>6.6115702479338845E-2</v>
      </c>
      <c r="D4" s="67" t="s">
        <v>192</v>
      </c>
      <c r="E4" s="67" t="s">
        <v>247</v>
      </c>
      <c r="F4" s="68" t="s">
        <v>274</v>
      </c>
      <c r="G4" s="1"/>
      <c r="H4" s="1"/>
      <c r="I4" s="1"/>
      <c r="J4" s="5" t="s">
        <v>46</v>
      </c>
      <c r="K4" s="1">
        <f>Literatur!P130</f>
        <v>36</v>
      </c>
      <c r="L4" s="34">
        <f t="shared" si="0"/>
        <v>0.2975206611570248</v>
      </c>
      <c r="M4" s="1"/>
      <c r="N4" s="1"/>
      <c r="O4" s="1"/>
    </row>
    <row r="5" spans="1:15" ht="69.599999999999994" customHeight="1" x14ac:dyDescent="0.3">
      <c r="A5" s="71" t="s">
        <v>3</v>
      </c>
      <c r="B5" s="8">
        <f>Literatur!H$130</f>
        <v>8</v>
      </c>
      <c r="C5" s="33">
        <f t="shared" si="1"/>
        <v>6.6115702479338845E-2</v>
      </c>
      <c r="D5" s="68" t="s">
        <v>192</v>
      </c>
      <c r="E5" s="67" t="s">
        <v>248</v>
      </c>
      <c r="F5" s="68" t="s">
        <v>275</v>
      </c>
      <c r="G5" s="1"/>
      <c r="H5" s="1"/>
      <c r="I5" s="1"/>
      <c r="J5" s="5" t="s">
        <v>2</v>
      </c>
      <c r="K5" s="1">
        <f>Literatur!F130</f>
        <v>23</v>
      </c>
      <c r="L5" s="34">
        <f t="shared" si="0"/>
        <v>0.19008264462809918</v>
      </c>
      <c r="M5" s="1"/>
      <c r="N5" s="1"/>
      <c r="O5" s="1"/>
    </row>
    <row r="6" spans="1:15" ht="82.8" customHeight="1" x14ac:dyDescent="0.3">
      <c r="A6" s="71" t="s">
        <v>4</v>
      </c>
      <c r="B6" s="8">
        <f>Literatur!I$130</f>
        <v>9</v>
      </c>
      <c r="C6" s="33">
        <f t="shared" si="1"/>
        <v>7.43801652892562E-2</v>
      </c>
      <c r="D6" s="68" t="s">
        <v>193</v>
      </c>
      <c r="E6" s="67" t="s">
        <v>249</v>
      </c>
      <c r="F6" s="68" t="s">
        <v>255</v>
      </c>
      <c r="G6" s="1"/>
      <c r="H6" s="1"/>
      <c r="I6" s="1"/>
      <c r="J6" s="5" t="s">
        <v>7</v>
      </c>
      <c r="K6" s="1">
        <f>Literatur!L130</f>
        <v>19</v>
      </c>
      <c r="L6" s="34">
        <f t="shared" si="0"/>
        <v>0.15702479338842976</v>
      </c>
      <c r="M6" s="1"/>
      <c r="N6" s="1"/>
      <c r="O6" s="1"/>
    </row>
    <row r="7" spans="1:15" ht="100.2" customHeight="1" x14ac:dyDescent="0.3">
      <c r="A7" s="71" t="s">
        <v>5</v>
      </c>
      <c r="B7" s="8">
        <f>Literatur!J$130</f>
        <v>8</v>
      </c>
      <c r="C7" s="33">
        <f t="shared" si="1"/>
        <v>6.6115702479338845E-2</v>
      </c>
      <c r="D7" s="68" t="s">
        <v>192</v>
      </c>
      <c r="E7" s="67"/>
      <c r="F7" s="68" t="s">
        <v>276</v>
      </c>
      <c r="G7" s="1"/>
      <c r="H7" s="1"/>
      <c r="I7" s="1"/>
      <c r="J7" s="5" t="s">
        <v>48</v>
      </c>
      <c r="K7" s="1">
        <f>Literatur!M130</f>
        <v>18</v>
      </c>
      <c r="L7" s="34">
        <f t="shared" si="0"/>
        <v>0.1487603305785124</v>
      </c>
      <c r="M7" s="1"/>
      <c r="N7" s="1"/>
      <c r="O7" s="1"/>
    </row>
    <row r="8" spans="1:15" ht="67.2" customHeight="1" x14ac:dyDescent="0.3">
      <c r="A8" s="71" t="s">
        <v>6</v>
      </c>
      <c r="B8" s="8">
        <f>Literatur!K$130</f>
        <v>1</v>
      </c>
      <c r="C8" s="33">
        <f t="shared" si="1"/>
        <v>8.2644628099173556E-3</v>
      </c>
      <c r="D8" s="67" t="s">
        <v>194</v>
      </c>
      <c r="E8" s="67" t="s">
        <v>250</v>
      </c>
      <c r="F8" s="68" t="s">
        <v>256</v>
      </c>
      <c r="G8" s="1"/>
      <c r="H8" s="1"/>
      <c r="I8" s="1"/>
      <c r="J8" s="5" t="s">
        <v>59</v>
      </c>
      <c r="K8" s="1">
        <f>Literatur!R130</f>
        <v>13</v>
      </c>
      <c r="L8" s="34">
        <f t="shared" si="0"/>
        <v>0.10743801652892562</v>
      </c>
      <c r="M8" s="1"/>
      <c r="N8" s="1"/>
      <c r="O8" s="1"/>
    </row>
    <row r="9" spans="1:15" ht="144.6" customHeight="1" x14ac:dyDescent="0.3">
      <c r="A9" s="71" t="s">
        <v>7</v>
      </c>
      <c r="B9" s="8">
        <f>Literatur!L$130</f>
        <v>19</v>
      </c>
      <c r="C9" s="33">
        <f t="shared" si="1"/>
        <v>0.15702479338842976</v>
      </c>
      <c r="D9" s="68" t="s">
        <v>195</v>
      </c>
      <c r="E9" s="67"/>
      <c r="F9" s="68" t="s">
        <v>277</v>
      </c>
      <c r="G9" s="1"/>
      <c r="H9" s="1"/>
      <c r="I9" s="1"/>
      <c r="J9" s="5" t="s">
        <v>184</v>
      </c>
      <c r="K9" s="1">
        <f>Literatur!Z130</f>
        <v>13</v>
      </c>
      <c r="L9" s="34">
        <f t="shared" si="0"/>
        <v>0.10743801652892562</v>
      </c>
      <c r="M9" s="1"/>
      <c r="N9" s="1"/>
      <c r="O9" s="1"/>
    </row>
    <row r="10" spans="1:15" ht="102" customHeight="1" x14ac:dyDescent="0.3">
      <c r="A10" s="71" t="s">
        <v>48</v>
      </c>
      <c r="B10" s="8">
        <f>Literatur!M$130</f>
        <v>18</v>
      </c>
      <c r="C10" s="33">
        <f t="shared" si="1"/>
        <v>0.1487603305785124</v>
      </c>
      <c r="D10" s="68" t="s">
        <v>196</v>
      </c>
      <c r="E10" s="67" t="s">
        <v>251</v>
      </c>
      <c r="F10" s="68" t="s">
        <v>278</v>
      </c>
      <c r="G10" s="1"/>
      <c r="H10" s="1"/>
      <c r="I10" s="1"/>
      <c r="J10" s="5" t="s">
        <v>10</v>
      </c>
      <c r="K10" s="1">
        <f>Literatur!Q130</f>
        <v>10</v>
      </c>
      <c r="L10" s="34">
        <f t="shared" si="0"/>
        <v>8.2644628099173556E-2</v>
      </c>
      <c r="M10" s="1"/>
      <c r="N10" s="1"/>
      <c r="O10" s="1"/>
    </row>
    <row r="11" spans="1:15" ht="66.599999999999994" customHeight="1" x14ac:dyDescent="0.3">
      <c r="A11" s="71" t="s">
        <v>8</v>
      </c>
      <c r="B11" s="8">
        <f>Literatur!N$130</f>
        <v>4</v>
      </c>
      <c r="C11" s="33">
        <f t="shared" si="1"/>
        <v>3.3057851239669422E-2</v>
      </c>
      <c r="D11" s="67" t="s">
        <v>197</v>
      </c>
      <c r="E11" s="67" t="s">
        <v>252</v>
      </c>
      <c r="F11" s="68" t="s">
        <v>279</v>
      </c>
      <c r="G11" s="1"/>
      <c r="H11" s="1"/>
      <c r="I11" s="1"/>
      <c r="J11" s="5" t="s">
        <v>4</v>
      </c>
      <c r="K11" s="1">
        <f>Literatur!I130</f>
        <v>9</v>
      </c>
      <c r="L11" s="34">
        <f t="shared" si="0"/>
        <v>7.43801652892562E-2</v>
      </c>
      <c r="M11" s="1"/>
      <c r="N11" s="1"/>
      <c r="O11" s="1"/>
    </row>
    <row r="12" spans="1:15" ht="72.599999999999994" customHeight="1" x14ac:dyDescent="0.3">
      <c r="A12" s="71" t="s">
        <v>9</v>
      </c>
      <c r="B12" s="8">
        <f>Literatur!O$130</f>
        <v>0</v>
      </c>
      <c r="C12" s="33">
        <f t="shared" si="1"/>
        <v>0</v>
      </c>
      <c r="D12" s="67"/>
      <c r="E12" s="67" t="s">
        <v>253</v>
      </c>
      <c r="F12" s="68" t="s">
        <v>280</v>
      </c>
      <c r="G12" s="1"/>
      <c r="H12" s="1"/>
      <c r="I12" s="1"/>
      <c r="J12" s="5" t="s">
        <v>17</v>
      </c>
      <c r="K12" s="1">
        <f>Literatur!G130</f>
        <v>8</v>
      </c>
      <c r="L12" s="34">
        <f t="shared" si="0"/>
        <v>6.6115702479338845E-2</v>
      </c>
      <c r="M12" s="1"/>
      <c r="N12" s="1"/>
      <c r="O12" s="1"/>
    </row>
    <row r="13" spans="1:15" ht="144" customHeight="1" x14ac:dyDescent="0.3">
      <c r="A13" s="71" t="s">
        <v>46</v>
      </c>
      <c r="B13" s="8">
        <f>Literatur!P$130</f>
        <v>36</v>
      </c>
      <c r="C13" s="33">
        <f t="shared" si="1"/>
        <v>0.2975206611570248</v>
      </c>
      <c r="D13" s="68" t="s">
        <v>269</v>
      </c>
      <c r="E13" s="67"/>
      <c r="F13" s="68" t="s">
        <v>281</v>
      </c>
      <c r="G13" s="1"/>
      <c r="H13" s="1"/>
      <c r="I13" s="1"/>
      <c r="J13" s="5" t="s">
        <v>3</v>
      </c>
      <c r="K13" s="1">
        <f>Literatur!H130</f>
        <v>8</v>
      </c>
      <c r="L13" s="34">
        <f t="shared" si="0"/>
        <v>6.6115702479338845E-2</v>
      </c>
      <c r="M13" s="1"/>
      <c r="N13" s="1"/>
      <c r="O13" s="1"/>
    </row>
    <row r="14" spans="1:15" ht="76.8" customHeight="1" x14ac:dyDescent="0.3">
      <c r="A14" s="71" t="s">
        <v>10</v>
      </c>
      <c r="B14" s="8">
        <f>Literatur!Q$130</f>
        <v>10</v>
      </c>
      <c r="C14" s="33">
        <f t="shared" si="1"/>
        <v>8.2644628099173556E-2</v>
      </c>
      <c r="D14" s="68" t="s">
        <v>198</v>
      </c>
      <c r="E14" s="67"/>
      <c r="F14" s="68" t="s">
        <v>257</v>
      </c>
      <c r="G14" s="1"/>
      <c r="H14" s="1"/>
      <c r="I14" s="1"/>
      <c r="J14" s="5" t="s">
        <v>5</v>
      </c>
      <c r="K14" s="1">
        <f>Literatur!J130</f>
        <v>8</v>
      </c>
      <c r="L14" s="34">
        <f t="shared" si="0"/>
        <v>6.6115702479338845E-2</v>
      </c>
      <c r="M14" s="1"/>
      <c r="N14" s="1"/>
      <c r="O14" s="1"/>
    </row>
    <row r="15" spans="1:15" ht="64.8" customHeight="1" x14ac:dyDescent="0.3">
      <c r="A15" s="71" t="s">
        <v>59</v>
      </c>
      <c r="B15" s="8">
        <f>Literatur!R$130</f>
        <v>13</v>
      </c>
      <c r="C15" s="33">
        <f t="shared" si="1"/>
        <v>0.10743801652892562</v>
      </c>
      <c r="D15" s="68" t="s">
        <v>199</v>
      </c>
      <c r="E15" s="67"/>
      <c r="F15" s="68" t="s">
        <v>282</v>
      </c>
      <c r="G15" s="1"/>
      <c r="H15" s="1"/>
      <c r="I15" s="1"/>
      <c r="J15" s="5" t="s">
        <v>102</v>
      </c>
      <c r="K15" s="1">
        <f>Literatur!X130</f>
        <v>6</v>
      </c>
      <c r="L15" s="34">
        <f t="shared" si="0"/>
        <v>4.9586776859504134E-2</v>
      </c>
      <c r="M15" s="1"/>
      <c r="N15" s="1"/>
      <c r="O15" s="1"/>
    </row>
    <row r="16" spans="1:15" ht="40.200000000000003" customHeight="1" x14ac:dyDescent="0.3">
      <c r="A16" s="71" t="s">
        <v>11</v>
      </c>
      <c r="B16" s="8">
        <f>Literatur!S$130</f>
        <v>0</v>
      </c>
      <c r="C16" s="33">
        <f t="shared" si="1"/>
        <v>0</v>
      </c>
      <c r="D16" s="67"/>
      <c r="E16" s="67"/>
      <c r="F16" s="68" t="s">
        <v>258</v>
      </c>
      <c r="G16" s="1"/>
      <c r="H16" s="1"/>
      <c r="I16" s="1"/>
      <c r="J16" s="5" t="s">
        <v>8</v>
      </c>
      <c r="K16" s="1">
        <f>Literatur!N130</f>
        <v>4</v>
      </c>
      <c r="L16" s="34">
        <f t="shared" si="0"/>
        <v>3.3057851239669422E-2</v>
      </c>
      <c r="M16" s="1"/>
      <c r="N16" s="1"/>
      <c r="O16" s="1"/>
    </row>
    <row r="17" spans="1:15" ht="22.8" customHeight="1" x14ac:dyDescent="0.3">
      <c r="A17" s="71" t="s">
        <v>12</v>
      </c>
      <c r="B17" s="8">
        <f>Literatur!T$130</f>
        <v>0</v>
      </c>
      <c r="C17" s="33">
        <f t="shared" si="1"/>
        <v>0</v>
      </c>
      <c r="D17" s="67"/>
      <c r="E17" s="67"/>
      <c r="F17" s="73" t="s">
        <v>259</v>
      </c>
      <c r="G17" s="1"/>
      <c r="H17" s="1"/>
      <c r="I17" s="1"/>
      <c r="J17" s="5" t="s">
        <v>104</v>
      </c>
      <c r="K17" s="1">
        <f>Literatur!Y130</f>
        <v>3</v>
      </c>
      <c r="L17" s="34">
        <f t="shared" si="0"/>
        <v>2.4793388429752067E-2</v>
      </c>
      <c r="M17" s="1"/>
      <c r="N17" s="1"/>
      <c r="O17" s="1"/>
    </row>
    <row r="18" spans="1:15" ht="76.2" customHeight="1" x14ac:dyDescent="0.3">
      <c r="A18" s="71" t="s">
        <v>13</v>
      </c>
      <c r="B18" s="8">
        <f>Literatur!U$130</f>
        <v>1</v>
      </c>
      <c r="C18" s="33">
        <f t="shared" si="1"/>
        <v>8.2644628099173556E-3</v>
      </c>
      <c r="D18" s="67" t="s">
        <v>200</v>
      </c>
      <c r="E18" s="67"/>
      <c r="F18" s="68" t="s">
        <v>260</v>
      </c>
      <c r="G18" s="1"/>
      <c r="H18" s="1"/>
      <c r="I18" s="1"/>
      <c r="J18" s="5" t="s">
        <v>6</v>
      </c>
      <c r="K18" s="1">
        <f>Literatur!K130</f>
        <v>1</v>
      </c>
      <c r="L18" s="34">
        <f t="shared" si="0"/>
        <v>8.2644628099173556E-3</v>
      </c>
      <c r="M18" s="1"/>
      <c r="N18" s="1"/>
      <c r="O18" s="1"/>
    </row>
    <row r="19" spans="1:15" ht="15.6" x14ac:dyDescent="0.3">
      <c r="A19" s="71" t="s">
        <v>14</v>
      </c>
      <c r="B19" s="8">
        <f>Literatur!V$130</f>
        <v>1</v>
      </c>
      <c r="C19" s="33">
        <f t="shared" si="1"/>
        <v>8.2644628099173556E-3</v>
      </c>
      <c r="D19" s="67" t="s">
        <v>201</v>
      </c>
      <c r="E19" s="67"/>
      <c r="F19" s="68"/>
      <c r="G19" s="1"/>
      <c r="H19" s="1"/>
      <c r="I19" s="1"/>
      <c r="J19" s="5" t="s">
        <v>13</v>
      </c>
      <c r="K19" s="1">
        <f>Literatur!U130</f>
        <v>1</v>
      </c>
      <c r="L19" s="34">
        <f t="shared" si="0"/>
        <v>8.2644628099173556E-3</v>
      </c>
      <c r="M19" s="1"/>
      <c r="N19" s="1"/>
      <c r="O19" s="1"/>
    </row>
    <row r="20" spans="1:15" ht="117" customHeight="1" x14ac:dyDescent="0.3">
      <c r="A20" s="71" t="s">
        <v>62</v>
      </c>
      <c r="B20" s="8">
        <f>Literatur!W$130</f>
        <v>48</v>
      </c>
      <c r="C20" s="33">
        <f t="shared" si="1"/>
        <v>0.39669421487603307</v>
      </c>
      <c r="D20" s="68" t="s">
        <v>270</v>
      </c>
      <c r="E20" s="67"/>
      <c r="F20" s="68" t="s">
        <v>261</v>
      </c>
      <c r="G20" s="1"/>
      <c r="H20" s="1"/>
      <c r="I20" s="1"/>
      <c r="J20" s="5" t="s">
        <v>14</v>
      </c>
      <c r="K20" s="1">
        <f>Literatur!V130</f>
        <v>1</v>
      </c>
      <c r="L20" s="34">
        <f t="shared" si="0"/>
        <v>8.2644628099173556E-3</v>
      </c>
      <c r="M20" s="1"/>
      <c r="N20" s="1"/>
      <c r="O20" s="1"/>
    </row>
    <row r="21" spans="1:15" ht="36.6" customHeight="1" x14ac:dyDescent="0.3">
      <c r="A21" s="71" t="s">
        <v>102</v>
      </c>
      <c r="B21" s="8">
        <f>Literatur!X$130</f>
        <v>6</v>
      </c>
      <c r="C21" s="33">
        <f t="shared" si="1"/>
        <v>4.9586776859504134E-2</v>
      </c>
      <c r="D21" s="67" t="s">
        <v>202</v>
      </c>
      <c r="E21" s="67"/>
      <c r="F21" s="68" t="s">
        <v>262</v>
      </c>
      <c r="G21" s="1"/>
      <c r="H21" s="1"/>
      <c r="I21" s="1"/>
      <c r="J21" s="5" t="s">
        <v>9</v>
      </c>
      <c r="K21" s="1">
        <f>Literatur!O130</f>
        <v>0</v>
      </c>
      <c r="L21" s="34">
        <f t="shared" si="0"/>
        <v>0</v>
      </c>
      <c r="M21" s="1"/>
      <c r="N21" s="1"/>
      <c r="O21" s="1"/>
    </row>
    <row r="22" spans="1:15" ht="39.6" customHeight="1" x14ac:dyDescent="0.3">
      <c r="A22" s="71" t="s">
        <v>104</v>
      </c>
      <c r="B22" s="8">
        <f>Literatur!Y$130</f>
        <v>3</v>
      </c>
      <c r="C22" s="33">
        <f t="shared" si="1"/>
        <v>2.4793388429752067E-2</v>
      </c>
      <c r="D22" s="67" t="s">
        <v>203</v>
      </c>
      <c r="E22" s="67"/>
      <c r="F22" s="74" t="s">
        <v>272</v>
      </c>
      <c r="G22" s="1"/>
      <c r="H22" s="1"/>
      <c r="I22" s="1"/>
      <c r="J22" s="5" t="s">
        <v>11</v>
      </c>
      <c r="K22" s="1">
        <f>Literatur!S130</f>
        <v>0</v>
      </c>
      <c r="L22" s="34">
        <f t="shared" si="0"/>
        <v>0</v>
      </c>
      <c r="M22" s="1"/>
      <c r="N22" s="1"/>
      <c r="O22" s="1"/>
    </row>
    <row r="23" spans="1:15" ht="55.2" customHeight="1" x14ac:dyDescent="0.3">
      <c r="A23" s="71" t="s">
        <v>184</v>
      </c>
      <c r="B23" s="8">
        <f>Literatur!Z$130</f>
        <v>13</v>
      </c>
      <c r="C23" s="33">
        <f t="shared" si="1"/>
        <v>0.10743801652892562</v>
      </c>
      <c r="D23" s="68" t="s">
        <v>271</v>
      </c>
      <c r="E23" s="67"/>
      <c r="F23" s="68" t="s">
        <v>263</v>
      </c>
      <c r="G23" s="1"/>
      <c r="H23" s="1"/>
      <c r="I23" s="1"/>
      <c r="J23" s="5" t="s">
        <v>12</v>
      </c>
      <c r="K23" s="1">
        <f>Literatur!T130</f>
        <v>0</v>
      </c>
      <c r="L23" s="34">
        <f t="shared" si="0"/>
        <v>0</v>
      </c>
      <c r="M23" s="1"/>
      <c r="N23" s="1"/>
      <c r="O23" s="1"/>
    </row>
    <row r="24" spans="1:15" ht="15.6" x14ac:dyDescent="0.3">
      <c r="A24" s="1"/>
      <c r="B24" s="1"/>
      <c r="C24" s="1"/>
      <c r="D24" s="1"/>
      <c r="E24" s="1"/>
      <c r="F24" s="1"/>
      <c r="G24" s="1"/>
      <c r="H24" s="1"/>
      <c r="I24" s="1"/>
      <c r="J24" s="1"/>
      <c r="K24" s="1"/>
      <c r="L24" s="1"/>
      <c r="M24" s="1"/>
      <c r="N24" s="1"/>
      <c r="O24" s="1"/>
    </row>
    <row r="25" spans="1:15" ht="15.6" x14ac:dyDescent="0.3">
      <c r="A25" s="30" t="s">
        <v>191</v>
      </c>
      <c r="B25" s="29">
        <f>Literatur!D130</f>
        <v>121</v>
      </c>
      <c r="C25" s="29"/>
      <c r="D25" s="1"/>
      <c r="E25" s="1"/>
      <c r="F25" s="1"/>
      <c r="G25" s="1"/>
      <c r="H25" s="1"/>
      <c r="I25" s="1"/>
      <c r="J25" s="1"/>
      <c r="K25" s="1"/>
      <c r="L25" s="1"/>
      <c r="M25" s="1"/>
      <c r="N25" s="1"/>
      <c r="O25" s="1"/>
    </row>
    <row r="26" spans="1:15" ht="15.6" x14ac:dyDescent="0.3">
      <c r="A26" s="3"/>
      <c r="B26" s="1"/>
      <c r="C26" s="1"/>
      <c r="D26" s="1"/>
      <c r="E26" s="1"/>
      <c r="F26" s="1"/>
      <c r="G26" s="1"/>
      <c r="H26" s="1"/>
      <c r="I26" s="1"/>
      <c r="J26" s="1"/>
      <c r="K26" s="1"/>
      <c r="L26" s="1"/>
      <c r="M26" s="1"/>
      <c r="N26" s="1"/>
      <c r="O26" s="1"/>
    </row>
    <row r="27" spans="1:15" ht="15.6" x14ac:dyDescent="0.3">
      <c r="A27" s="3"/>
      <c r="B27" s="1"/>
      <c r="C27" s="1"/>
      <c r="D27" s="1"/>
      <c r="E27" s="1"/>
      <c r="F27" s="1"/>
      <c r="G27" s="1"/>
      <c r="H27" s="1"/>
      <c r="I27" s="1"/>
      <c r="J27" s="1"/>
      <c r="K27" s="1"/>
      <c r="L27" s="1"/>
      <c r="M27" s="1"/>
      <c r="N27" s="1"/>
      <c r="O27" s="1"/>
    </row>
    <row r="28" spans="1:15" ht="15.6" x14ac:dyDescent="0.3">
      <c r="A28" s="16"/>
      <c r="B28" s="15"/>
      <c r="C28" s="15"/>
      <c r="D28" s="15"/>
      <c r="E28" s="15"/>
      <c r="F28" s="1"/>
      <c r="G28" s="1"/>
    </row>
    <row r="29" spans="1:15" x14ac:dyDescent="0.3">
      <c r="A29" s="17"/>
      <c r="B29" s="14"/>
      <c r="C29" s="14"/>
      <c r="D29" s="14"/>
      <c r="E29" s="14"/>
    </row>
    <row r="30" spans="1:15" x14ac:dyDescent="0.3">
      <c r="A30" s="17"/>
      <c r="B30" s="14"/>
      <c r="C30" s="14"/>
      <c r="D30" s="14"/>
      <c r="E30" s="14"/>
    </row>
    <row r="31" spans="1:15" x14ac:dyDescent="0.3">
      <c r="A31" s="17"/>
      <c r="B31" s="14"/>
      <c r="C31" s="14"/>
      <c r="D31" s="13"/>
      <c r="E31" s="13"/>
    </row>
    <row r="32" spans="1:15" x14ac:dyDescent="0.3">
      <c r="A32" s="17"/>
      <c r="B32" s="14"/>
      <c r="C32" s="14"/>
      <c r="D32" s="13"/>
      <c r="E32" s="13"/>
    </row>
    <row r="33" spans="1:5" x14ac:dyDescent="0.3">
      <c r="A33" s="17"/>
      <c r="B33" s="14"/>
      <c r="C33" s="14"/>
      <c r="D33" s="13"/>
      <c r="E33" s="13"/>
    </row>
    <row r="34" spans="1:5" x14ac:dyDescent="0.3">
      <c r="A34" s="17"/>
      <c r="B34" s="14"/>
      <c r="C34" s="14"/>
      <c r="D34" s="13"/>
      <c r="E34" s="13"/>
    </row>
    <row r="35" spans="1:5" x14ac:dyDescent="0.3">
      <c r="A35" s="17"/>
      <c r="B35" s="14"/>
      <c r="C35" s="14"/>
      <c r="D35" s="13"/>
      <c r="E35" s="13"/>
    </row>
    <row r="36" spans="1:5" x14ac:dyDescent="0.3">
      <c r="A36" s="17"/>
      <c r="B36" s="14"/>
      <c r="C36" s="14"/>
      <c r="D36" s="13"/>
      <c r="E36" s="13"/>
    </row>
    <row r="37" spans="1:5" x14ac:dyDescent="0.3">
      <c r="A37" s="17"/>
      <c r="B37" s="14"/>
      <c r="C37" s="14"/>
      <c r="D37" s="13"/>
      <c r="E37" s="13"/>
    </row>
    <row r="38" spans="1:5" x14ac:dyDescent="0.3">
      <c r="A38" s="17"/>
      <c r="B38" s="14"/>
      <c r="C38" s="14"/>
      <c r="D38" s="13"/>
      <c r="E38" s="13"/>
    </row>
    <row r="39" spans="1:5" x14ac:dyDescent="0.3">
      <c r="A39" s="17"/>
      <c r="B39" s="14"/>
      <c r="C39" s="14"/>
      <c r="D39" s="13"/>
      <c r="E39" s="13"/>
    </row>
    <row r="40" spans="1:5" x14ac:dyDescent="0.3">
      <c r="A40" s="17"/>
      <c r="B40" s="14"/>
      <c r="C40" s="14"/>
      <c r="D40" s="13"/>
      <c r="E40" s="13"/>
    </row>
    <row r="41" spans="1:5" x14ac:dyDescent="0.3">
      <c r="A41" s="17"/>
      <c r="B41" s="14"/>
      <c r="C41" s="14"/>
      <c r="D41" s="13"/>
      <c r="E41" s="13"/>
    </row>
    <row r="42" spans="1:5" x14ac:dyDescent="0.3">
      <c r="A42" s="17"/>
      <c r="B42" s="14"/>
      <c r="C42" s="14"/>
      <c r="D42" s="13"/>
      <c r="E42" s="13"/>
    </row>
    <row r="43" spans="1:5" x14ac:dyDescent="0.3">
      <c r="A43" s="17"/>
      <c r="B43" s="14"/>
      <c r="C43" s="14"/>
      <c r="D43" s="13"/>
      <c r="E43" s="13"/>
    </row>
    <row r="44" spans="1:5" x14ac:dyDescent="0.3">
      <c r="A44" s="17"/>
      <c r="B44" s="14"/>
      <c r="C44" s="14"/>
      <c r="D44" s="13"/>
      <c r="E44" s="13"/>
    </row>
    <row r="45" spans="1:5" x14ac:dyDescent="0.3">
      <c r="A45" s="17"/>
      <c r="B45" s="14"/>
      <c r="C45" s="14"/>
      <c r="D45" s="13"/>
      <c r="E45" s="13"/>
    </row>
    <row r="46" spans="1:5" x14ac:dyDescent="0.3">
      <c r="A46" s="17"/>
      <c r="B46" s="14"/>
      <c r="C46" s="14"/>
      <c r="D46" s="13"/>
      <c r="E46" s="13"/>
    </row>
    <row r="47" spans="1:5" x14ac:dyDescent="0.3">
      <c r="A47" s="17"/>
      <c r="B47" s="14"/>
      <c r="C47" s="14"/>
      <c r="D47" s="13"/>
      <c r="E47" s="13"/>
    </row>
    <row r="48" spans="1:5" x14ac:dyDescent="0.3">
      <c r="A48" s="17"/>
      <c r="B48" s="14"/>
      <c r="C48" s="14"/>
      <c r="D48" s="13"/>
      <c r="E48" s="13"/>
    </row>
    <row r="49" spans="1:5" x14ac:dyDescent="0.3">
      <c r="A49" s="17"/>
      <c r="B49" s="14"/>
      <c r="C49" s="14"/>
      <c r="D49" s="13"/>
      <c r="E49" s="13"/>
    </row>
    <row r="50" spans="1:5" x14ac:dyDescent="0.3">
      <c r="A50" s="17"/>
      <c r="B50" s="14"/>
      <c r="C50" s="14"/>
      <c r="D50" s="13"/>
      <c r="E50" s="13"/>
    </row>
    <row r="51" spans="1:5" x14ac:dyDescent="0.3">
      <c r="A51" s="17"/>
      <c r="B51" s="14"/>
      <c r="C51" s="14"/>
      <c r="D51" s="13"/>
      <c r="E51" s="13"/>
    </row>
  </sheetData>
  <sortState xmlns:xlrd2="http://schemas.microsoft.com/office/spreadsheetml/2017/richdata2" ref="J2:L23">
    <sortCondition descending="1" ref="L2:L23"/>
  </sortState>
  <pageMargins left="0.7" right="0.7" top="0.78740157499999996" bottom="0.78740157499999996"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70651-3F85-4765-85B7-AE1ACBB8C05A}">
  <dimension ref="A1:AD172"/>
  <sheetViews>
    <sheetView topLeftCell="A100" zoomScale="75" zoomScaleNormal="75" workbookViewId="0">
      <selection activeCell="C128" sqref="C128"/>
    </sheetView>
  </sheetViews>
  <sheetFormatPr baseColWidth="10" defaultRowHeight="14.4" x14ac:dyDescent="0.3"/>
  <cols>
    <col min="1" max="1" width="6.5546875" customWidth="1"/>
    <col min="2" max="2" width="210.44140625" bestFit="1" customWidth="1"/>
    <col min="3" max="3" width="25.88671875" bestFit="1" customWidth="1"/>
    <col min="5" max="5" width="7.6640625" bestFit="1" customWidth="1"/>
    <col min="6" max="6" width="16.77734375" bestFit="1" customWidth="1"/>
    <col min="7" max="7" width="8.5546875" bestFit="1" customWidth="1"/>
    <col min="8" max="8" width="8.109375" bestFit="1" customWidth="1"/>
    <col min="9" max="9" width="7.6640625" bestFit="1" customWidth="1"/>
    <col min="10" max="10" width="12.33203125" bestFit="1" customWidth="1"/>
    <col min="11" max="11" width="16.33203125" bestFit="1" customWidth="1"/>
    <col min="12" max="12" width="20.5546875" bestFit="1" customWidth="1"/>
    <col min="13" max="13" width="11.44140625" bestFit="1" customWidth="1"/>
    <col min="14" max="14" width="9.88671875" bestFit="1" customWidth="1"/>
    <col min="15" max="15" width="9.6640625" bestFit="1" customWidth="1"/>
    <col min="16" max="16" width="12.109375" bestFit="1" customWidth="1"/>
    <col min="17" max="17" width="16.5546875" bestFit="1" customWidth="1"/>
    <col min="18" max="18" width="12.109375" bestFit="1" customWidth="1"/>
    <col min="19" max="19" width="17.21875" bestFit="1" customWidth="1"/>
    <col min="21" max="21" width="12.5546875" bestFit="1" customWidth="1"/>
    <col min="22" max="22" width="11.21875" bestFit="1" customWidth="1"/>
    <col min="23" max="23" width="17.44140625" bestFit="1" customWidth="1"/>
    <col min="24" max="24" width="17.6640625" bestFit="1" customWidth="1"/>
    <col min="25" max="26" width="14.109375" bestFit="1" customWidth="1"/>
  </cols>
  <sheetData>
    <row r="1" spans="1:30" ht="15.6" x14ac:dyDescent="0.3">
      <c r="A1" s="3" t="s">
        <v>18</v>
      </c>
      <c r="B1" s="1"/>
      <c r="C1" s="1"/>
      <c r="D1" s="1"/>
    </row>
    <row r="2" spans="1:30" ht="15.6" x14ac:dyDescent="0.3">
      <c r="A2" s="3"/>
      <c r="B2" s="1"/>
      <c r="C2" s="1"/>
      <c r="D2" s="1"/>
    </row>
    <row r="3" spans="1:30" ht="15.6" x14ac:dyDescent="0.3">
      <c r="A3" s="9" t="s">
        <v>185</v>
      </c>
      <c r="B3" s="10" t="s">
        <v>19</v>
      </c>
      <c r="C3" s="1"/>
      <c r="D3" s="15"/>
      <c r="E3" s="20" t="s">
        <v>122</v>
      </c>
      <c r="F3" s="21" t="s">
        <v>123</v>
      </c>
      <c r="G3" s="21" t="s">
        <v>17</v>
      </c>
      <c r="H3" s="21" t="s">
        <v>3</v>
      </c>
      <c r="I3" s="21" t="s">
        <v>4</v>
      </c>
      <c r="J3" s="21" t="s">
        <v>5</v>
      </c>
      <c r="K3" s="21" t="s">
        <v>6</v>
      </c>
      <c r="L3" s="21" t="s">
        <v>7</v>
      </c>
      <c r="M3" s="21" t="s">
        <v>124</v>
      </c>
      <c r="N3" s="21" t="s">
        <v>125</v>
      </c>
      <c r="O3" s="21" t="s">
        <v>126</v>
      </c>
      <c r="P3" s="21" t="s">
        <v>127</v>
      </c>
      <c r="Q3" s="21" t="s">
        <v>10</v>
      </c>
      <c r="R3" s="21" t="s">
        <v>59</v>
      </c>
      <c r="S3" s="21" t="s">
        <v>128</v>
      </c>
      <c r="T3" s="21" t="s">
        <v>12</v>
      </c>
      <c r="U3" s="21" t="s">
        <v>129</v>
      </c>
      <c r="V3" s="21" t="s">
        <v>14</v>
      </c>
      <c r="W3" s="21" t="s">
        <v>130</v>
      </c>
      <c r="X3" s="21" t="s">
        <v>102</v>
      </c>
      <c r="Y3" s="21" t="s">
        <v>104</v>
      </c>
      <c r="Z3" s="25" t="s">
        <v>184</v>
      </c>
    </row>
    <row r="4" spans="1:30" x14ac:dyDescent="0.3">
      <c r="A4" s="11">
        <v>1</v>
      </c>
      <c r="B4" s="27" t="s">
        <v>107</v>
      </c>
      <c r="C4" t="s">
        <v>120</v>
      </c>
      <c r="E4" s="22" t="s">
        <v>131</v>
      </c>
      <c r="F4" s="22"/>
      <c r="G4" s="22"/>
      <c r="H4" s="22"/>
      <c r="I4" s="22"/>
      <c r="J4" s="22"/>
      <c r="K4" s="22"/>
      <c r="L4" s="22"/>
      <c r="M4" s="22"/>
      <c r="N4" s="22"/>
      <c r="O4" s="22"/>
      <c r="P4" s="22"/>
      <c r="Q4" s="22"/>
      <c r="R4" s="22"/>
      <c r="S4" s="22"/>
      <c r="T4" s="22"/>
      <c r="U4" s="22"/>
      <c r="V4" s="22"/>
      <c r="W4" s="22" t="s">
        <v>131</v>
      </c>
      <c r="X4" s="22"/>
      <c r="Y4" s="22"/>
      <c r="Z4" s="22"/>
      <c r="AD4" s="11">
        <v>1</v>
      </c>
    </row>
    <row r="5" spans="1:30" x14ac:dyDescent="0.3">
      <c r="A5" s="11">
        <v>2</v>
      </c>
      <c r="B5" t="s">
        <v>111</v>
      </c>
      <c r="C5" t="s">
        <v>120</v>
      </c>
      <c r="E5" s="22" t="s">
        <v>131</v>
      </c>
      <c r="F5" s="22"/>
      <c r="G5" s="22" t="s">
        <v>131</v>
      </c>
      <c r="H5" s="22" t="s">
        <v>131</v>
      </c>
      <c r="I5" s="22" t="s">
        <v>131</v>
      </c>
      <c r="J5" s="22" t="s">
        <v>131</v>
      </c>
      <c r="K5" s="22"/>
      <c r="L5" s="22"/>
      <c r="M5" s="22"/>
      <c r="N5" s="22"/>
      <c r="O5" s="22"/>
      <c r="P5" s="22"/>
      <c r="Q5" s="22"/>
      <c r="R5" s="22"/>
      <c r="S5" s="22"/>
      <c r="T5" s="22"/>
      <c r="U5" s="22"/>
      <c r="V5" s="22"/>
      <c r="W5" s="22" t="s">
        <v>131</v>
      </c>
      <c r="X5" s="22" t="s">
        <v>131</v>
      </c>
      <c r="Y5" s="22"/>
      <c r="Z5" s="22"/>
      <c r="AD5" s="11">
        <v>2</v>
      </c>
    </row>
    <row r="6" spans="1:30" x14ac:dyDescent="0.3">
      <c r="A6" s="11">
        <v>3</v>
      </c>
      <c r="B6" t="s">
        <v>103</v>
      </c>
      <c r="C6" t="s">
        <v>120</v>
      </c>
      <c r="E6" s="22" t="s">
        <v>131</v>
      </c>
      <c r="F6" s="22"/>
      <c r="G6" s="22"/>
      <c r="H6" s="22"/>
      <c r="I6" s="22"/>
      <c r="J6" s="22"/>
      <c r="K6" s="22"/>
      <c r="L6" s="22"/>
      <c r="M6" s="22" t="s">
        <v>131</v>
      </c>
      <c r="N6" s="22"/>
      <c r="O6" s="22"/>
      <c r="P6" s="22"/>
      <c r="Q6" s="22"/>
      <c r="R6" s="22"/>
      <c r="S6" s="22"/>
      <c r="T6" s="22"/>
      <c r="U6" s="22"/>
      <c r="V6" s="22"/>
      <c r="W6" s="22"/>
      <c r="X6" s="22"/>
      <c r="Y6" s="22" t="s">
        <v>131</v>
      </c>
      <c r="Z6" s="22"/>
      <c r="AD6" s="11">
        <v>3</v>
      </c>
    </row>
    <row r="7" spans="1:30" x14ac:dyDescent="0.3">
      <c r="A7" s="11">
        <v>4</v>
      </c>
      <c r="B7" t="s">
        <v>52</v>
      </c>
      <c r="C7" t="s">
        <v>63</v>
      </c>
      <c r="E7" s="22" t="s">
        <v>131</v>
      </c>
      <c r="F7" s="22"/>
      <c r="G7" s="22"/>
      <c r="H7" s="22"/>
      <c r="I7" s="22"/>
      <c r="J7" s="22"/>
      <c r="K7" s="22"/>
      <c r="L7" s="22" t="s">
        <v>131</v>
      </c>
      <c r="M7" s="22"/>
      <c r="N7" s="22"/>
      <c r="O7" s="22"/>
      <c r="P7" s="22" t="s">
        <v>131</v>
      </c>
      <c r="Q7" s="22"/>
      <c r="R7" s="22"/>
      <c r="S7" s="22"/>
      <c r="T7" s="22"/>
      <c r="U7" s="22"/>
      <c r="V7" s="22"/>
      <c r="W7" s="22" t="s">
        <v>131</v>
      </c>
      <c r="X7" s="22"/>
      <c r="Y7" s="22"/>
      <c r="Z7" s="22"/>
      <c r="AD7" s="11">
        <v>4</v>
      </c>
    </row>
    <row r="8" spans="1:30" x14ac:dyDescent="0.3">
      <c r="A8" s="11">
        <v>5</v>
      </c>
      <c r="B8" t="s">
        <v>121</v>
      </c>
      <c r="C8" t="s">
        <v>183</v>
      </c>
      <c r="E8" s="22" t="s">
        <v>131</v>
      </c>
      <c r="F8" s="22" t="s">
        <v>131</v>
      </c>
      <c r="G8" s="22"/>
      <c r="H8" s="22"/>
      <c r="I8" s="22"/>
      <c r="J8" s="22"/>
      <c r="K8" s="22"/>
      <c r="L8" s="22"/>
      <c r="M8" s="22"/>
      <c r="N8" s="22"/>
      <c r="O8" s="22"/>
      <c r="P8" s="22" t="s">
        <v>131</v>
      </c>
      <c r="Q8" s="22"/>
      <c r="R8" s="22"/>
      <c r="S8" s="22"/>
      <c r="T8" s="22"/>
      <c r="U8" s="22"/>
      <c r="V8" s="22"/>
      <c r="W8" s="22"/>
      <c r="X8" s="22"/>
      <c r="Y8" s="22"/>
      <c r="Z8" s="22"/>
      <c r="AD8" s="11">
        <v>5</v>
      </c>
    </row>
    <row r="9" spans="1:30" x14ac:dyDescent="0.3">
      <c r="A9" s="11">
        <v>6</v>
      </c>
      <c r="B9" t="s">
        <v>65</v>
      </c>
      <c r="C9" t="s">
        <v>100</v>
      </c>
      <c r="E9" s="22" t="s">
        <v>131</v>
      </c>
      <c r="F9" s="22"/>
      <c r="G9" s="22"/>
      <c r="H9" s="22"/>
      <c r="I9" s="22"/>
      <c r="J9" s="22"/>
      <c r="K9" s="22"/>
      <c r="L9" s="22"/>
      <c r="M9" s="22"/>
      <c r="N9" s="22"/>
      <c r="O9" s="22"/>
      <c r="P9" s="22"/>
      <c r="Q9" s="22"/>
      <c r="R9" s="22"/>
      <c r="S9" s="22"/>
      <c r="T9" s="22"/>
      <c r="U9" s="22"/>
      <c r="V9" s="22"/>
      <c r="W9" s="22" t="s">
        <v>131</v>
      </c>
      <c r="X9" s="22"/>
      <c r="Y9" s="22"/>
      <c r="Z9" s="22"/>
      <c r="AD9" s="11">
        <v>6</v>
      </c>
    </row>
    <row r="10" spans="1:30" x14ac:dyDescent="0.3">
      <c r="A10" s="11">
        <v>7</v>
      </c>
      <c r="B10" t="s">
        <v>117</v>
      </c>
      <c r="C10" t="s">
        <v>120</v>
      </c>
      <c r="E10" s="22"/>
      <c r="F10" s="22"/>
      <c r="G10" s="22" t="s">
        <v>131</v>
      </c>
      <c r="H10" s="22" t="s">
        <v>131</v>
      </c>
      <c r="I10" s="22" t="s">
        <v>131</v>
      </c>
      <c r="J10" s="22" t="s">
        <v>131</v>
      </c>
      <c r="K10" s="22"/>
      <c r="L10" s="22"/>
      <c r="M10" s="22" t="s">
        <v>131</v>
      </c>
      <c r="N10" s="22"/>
      <c r="O10" s="22"/>
      <c r="P10" s="22"/>
      <c r="Q10" s="22"/>
      <c r="R10" s="22"/>
      <c r="S10" s="22"/>
      <c r="T10" s="22"/>
      <c r="U10" s="22"/>
      <c r="V10" s="22"/>
      <c r="W10" s="22"/>
      <c r="X10" s="22"/>
      <c r="Y10" s="22"/>
      <c r="Z10" s="22"/>
      <c r="AD10" s="11">
        <v>7</v>
      </c>
    </row>
    <row r="11" spans="1:30" x14ac:dyDescent="0.3">
      <c r="A11" s="11">
        <v>8</v>
      </c>
      <c r="B11" t="s">
        <v>165</v>
      </c>
      <c r="C11" t="s">
        <v>183</v>
      </c>
      <c r="E11" s="22"/>
      <c r="F11" s="22"/>
      <c r="G11" s="22"/>
      <c r="H11" s="22"/>
      <c r="I11" s="22"/>
      <c r="J11" s="22"/>
      <c r="K11" s="22"/>
      <c r="L11" s="22" t="s">
        <v>131</v>
      </c>
      <c r="M11" s="22" t="s">
        <v>131</v>
      </c>
      <c r="N11" s="22"/>
      <c r="O11" s="22"/>
      <c r="P11" s="22" t="s">
        <v>131</v>
      </c>
      <c r="Q11" s="22"/>
      <c r="R11" s="22"/>
      <c r="S11" s="22"/>
      <c r="T11" s="22"/>
      <c r="U11" s="22"/>
      <c r="V11" s="22"/>
      <c r="W11" s="22"/>
      <c r="X11" s="22"/>
      <c r="Y11" s="22"/>
      <c r="Z11" s="22"/>
      <c r="AD11" s="11">
        <v>8</v>
      </c>
    </row>
    <row r="12" spans="1:30" x14ac:dyDescent="0.3">
      <c r="A12" s="11">
        <v>9</v>
      </c>
      <c r="B12" t="s">
        <v>86</v>
      </c>
      <c r="C12" t="s">
        <v>100</v>
      </c>
      <c r="E12" s="22" t="s">
        <v>131</v>
      </c>
      <c r="F12" s="22"/>
      <c r="G12" s="22"/>
      <c r="H12" s="22"/>
      <c r="I12" s="22"/>
      <c r="J12" s="22"/>
      <c r="K12" s="22"/>
      <c r="L12" s="22"/>
      <c r="M12" s="22"/>
      <c r="N12" s="22"/>
      <c r="O12" s="22"/>
      <c r="P12" s="22"/>
      <c r="Q12" s="22"/>
      <c r="R12" s="22"/>
      <c r="S12" s="22"/>
      <c r="T12" s="22"/>
      <c r="U12" s="22"/>
      <c r="V12" s="22"/>
      <c r="W12" s="22" t="s">
        <v>131</v>
      </c>
      <c r="X12" s="22"/>
      <c r="Y12" s="22"/>
      <c r="Z12" s="22"/>
      <c r="AD12" s="11">
        <v>9</v>
      </c>
    </row>
    <row r="13" spans="1:30" x14ac:dyDescent="0.3">
      <c r="A13" s="11">
        <v>10</v>
      </c>
      <c r="B13" t="s">
        <v>166</v>
      </c>
      <c r="C13" t="s">
        <v>183</v>
      </c>
      <c r="E13" s="22"/>
      <c r="F13" s="22" t="s">
        <v>131</v>
      </c>
      <c r="G13" s="22"/>
      <c r="H13" s="22"/>
      <c r="I13" s="22"/>
      <c r="J13" s="22"/>
      <c r="K13" s="22"/>
      <c r="L13" s="22"/>
      <c r="M13" s="22" t="s">
        <v>131</v>
      </c>
      <c r="N13" s="22"/>
      <c r="O13" s="22"/>
      <c r="P13" s="22" t="s">
        <v>131</v>
      </c>
      <c r="Q13" s="22"/>
      <c r="R13" s="22" t="s">
        <v>131</v>
      </c>
      <c r="S13" s="22"/>
      <c r="T13" s="22"/>
      <c r="U13" s="22"/>
      <c r="V13" s="22"/>
      <c r="W13" s="22"/>
      <c r="X13" s="22"/>
      <c r="Y13" s="22"/>
      <c r="Z13" s="22"/>
      <c r="AD13" s="11">
        <v>10</v>
      </c>
    </row>
    <row r="14" spans="1:30" ht="15.6" x14ac:dyDescent="0.3">
      <c r="A14" s="11">
        <v>11</v>
      </c>
      <c r="B14" t="s">
        <v>61</v>
      </c>
      <c r="C14" t="s">
        <v>63</v>
      </c>
      <c r="D14" s="20"/>
      <c r="E14" s="24" t="s">
        <v>131</v>
      </c>
      <c r="F14" s="21"/>
      <c r="G14" s="21"/>
      <c r="H14" s="21"/>
      <c r="I14" s="21"/>
      <c r="J14" s="21"/>
      <c r="K14" s="21"/>
      <c r="L14" s="21"/>
      <c r="M14" s="21"/>
      <c r="N14" s="21"/>
      <c r="O14" s="21"/>
      <c r="P14" s="24" t="s">
        <v>131</v>
      </c>
      <c r="Q14" s="23"/>
      <c r="R14" s="23"/>
      <c r="S14" s="23"/>
      <c r="T14" s="23"/>
      <c r="U14" s="23"/>
      <c r="V14" s="23"/>
      <c r="W14" s="24" t="s">
        <v>131</v>
      </c>
      <c r="X14" s="23"/>
      <c r="Y14" s="23"/>
      <c r="Z14" s="22"/>
      <c r="AD14" s="11">
        <v>11</v>
      </c>
    </row>
    <row r="15" spans="1:30" x14ac:dyDescent="0.3">
      <c r="A15" s="11">
        <v>12</v>
      </c>
      <c r="B15" t="s">
        <v>75</v>
      </c>
      <c r="C15" t="s">
        <v>100</v>
      </c>
      <c r="E15" s="22" t="s">
        <v>131</v>
      </c>
      <c r="F15" s="22"/>
      <c r="G15" s="22"/>
      <c r="H15" s="22"/>
      <c r="I15" s="22"/>
      <c r="J15" s="22"/>
      <c r="K15" s="22"/>
      <c r="L15" s="22"/>
      <c r="M15" s="22"/>
      <c r="N15" s="22"/>
      <c r="O15" s="22"/>
      <c r="P15" s="22"/>
      <c r="Q15" s="22"/>
      <c r="R15" s="22"/>
      <c r="S15" s="22"/>
      <c r="T15" s="22"/>
      <c r="U15" s="22"/>
      <c r="V15" s="22"/>
      <c r="W15" s="22" t="s">
        <v>131</v>
      </c>
      <c r="X15" s="22"/>
      <c r="Y15" s="22"/>
      <c r="Z15" s="22"/>
      <c r="AD15" s="11">
        <v>12</v>
      </c>
    </row>
    <row r="16" spans="1:30" x14ac:dyDescent="0.3">
      <c r="A16" s="11">
        <v>13</v>
      </c>
      <c r="B16" t="s">
        <v>167</v>
      </c>
      <c r="C16" t="s">
        <v>183</v>
      </c>
      <c r="E16" s="22"/>
      <c r="F16" s="22" t="s">
        <v>131</v>
      </c>
      <c r="G16" s="22"/>
      <c r="H16" s="22"/>
      <c r="I16" s="22"/>
      <c r="J16" s="22"/>
      <c r="K16" s="22"/>
      <c r="L16" s="22"/>
      <c r="M16" s="22"/>
      <c r="N16" s="22"/>
      <c r="O16" s="22"/>
      <c r="P16" s="22" t="s">
        <v>131</v>
      </c>
      <c r="Q16" s="22"/>
      <c r="R16" s="22"/>
      <c r="S16" s="22"/>
      <c r="T16" s="22"/>
      <c r="U16" s="22"/>
      <c r="V16" s="22"/>
      <c r="W16" s="22"/>
      <c r="X16" s="22"/>
      <c r="Y16" s="22"/>
      <c r="Z16" s="22"/>
      <c r="AD16" s="11">
        <v>13</v>
      </c>
    </row>
    <row r="17" spans="1:30" x14ac:dyDescent="0.3">
      <c r="A17" s="11">
        <v>14</v>
      </c>
      <c r="B17" t="s">
        <v>47</v>
      </c>
      <c r="C17" t="s">
        <v>63</v>
      </c>
      <c r="E17" s="22" t="s">
        <v>131</v>
      </c>
      <c r="F17" s="22"/>
      <c r="G17" s="22"/>
      <c r="H17" s="22"/>
      <c r="I17" s="22"/>
      <c r="J17" s="22"/>
      <c r="K17" s="22"/>
      <c r="L17" s="22" t="s">
        <v>131</v>
      </c>
      <c r="M17" s="22" t="s">
        <v>131</v>
      </c>
      <c r="N17" s="22"/>
      <c r="O17" s="22"/>
      <c r="P17" s="22" t="s">
        <v>131</v>
      </c>
      <c r="Q17" s="22"/>
      <c r="R17" s="22"/>
      <c r="S17" s="22"/>
      <c r="T17" s="22"/>
      <c r="U17" s="22"/>
      <c r="V17" s="22"/>
      <c r="W17" s="22"/>
      <c r="X17" s="22"/>
      <c r="Y17" s="22"/>
      <c r="Z17" s="22"/>
      <c r="AD17" s="11">
        <v>14</v>
      </c>
    </row>
    <row r="18" spans="1:30" x14ac:dyDescent="0.3">
      <c r="A18" s="11">
        <v>15</v>
      </c>
      <c r="B18" t="s">
        <v>119</v>
      </c>
      <c r="C18" t="s">
        <v>120</v>
      </c>
      <c r="E18" s="22"/>
      <c r="F18" s="22"/>
      <c r="G18" s="22" t="s">
        <v>131</v>
      </c>
      <c r="H18" s="22" t="s">
        <v>131</v>
      </c>
      <c r="I18" s="22" t="s">
        <v>131</v>
      </c>
      <c r="J18" s="22" t="s">
        <v>131</v>
      </c>
      <c r="K18" s="22"/>
      <c r="L18" s="22"/>
      <c r="M18" s="22"/>
      <c r="N18" s="22"/>
      <c r="O18" s="22"/>
      <c r="P18" s="22"/>
      <c r="Q18" s="22"/>
      <c r="R18" s="22"/>
      <c r="S18" s="22"/>
      <c r="T18" s="22"/>
      <c r="U18" s="22"/>
      <c r="V18" s="22"/>
      <c r="W18" s="22"/>
      <c r="X18" s="22" t="s">
        <v>131</v>
      </c>
      <c r="Y18" s="22"/>
      <c r="Z18" s="22"/>
      <c r="AD18" s="11">
        <v>15</v>
      </c>
    </row>
    <row r="19" spans="1:30" x14ac:dyDescent="0.3">
      <c r="A19" s="11">
        <v>16</v>
      </c>
      <c r="B19" t="s">
        <v>55</v>
      </c>
      <c r="C19" t="s">
        <v>187</v>
      </c>
      <c r="E19" s="22" t="s">
        <v>131</v>
      </c>
      <c r="F19" s="22" t="s">
        <v>131</v>
      </c>
      <c r="G19" s="22"/>
      <c r="H19" s="22"/>
      <c r="I19" s="22" t="s">
        <v>131</v>
      </c>
      <c r="J19" s="22"/>
      <c r="K19" s="22"/>
      <c r="L19" s="22"/>
      <c r="M19" s="22"/>
      <c r="N19" s="22"/>
      <c r="O19" s="22"/>
      <c r="P19" s="22" t="s">
        <v>131</v>
      </c>
      <c r="Q19" s="22"/>
      <c r="R19" s="22"/>
      <c r="S19" s="22"/>
      <c r="T19" s="22"/>
      <c r="U19" s="22"/>
      <c r="V19" s="22"/>
      <c r="W19" s="22" t="s">
        <v>131</v>
      </c>
      <c r="X19" s="22"/>
      <c r="Y19" s="22"/>
      <c r="Z19" s="22"/>
      <c r="AD19" s="11">
        <v>16</v>
      </c>
    </row>
    <row r="20" spans="1:30" x14ac:dyDescent="0.3">
      <c r="A20" s="11">
        <v>17</v>
      </c>
      <c r="B20" s="14" t="s">
        <v>20</v>
      </c>
      <c r="C20" s="19" t="s">
        <v>32</v>
      </c>
      <c r="D20" s="14"/>
      <c r="E20" s="22" t="s">
        <v>131</v>
      </c>
      <c r="F20" s="22"/>
      <c r="G20" s="22" t="s">
        <v>131</v>
      </c>
      <c r="H20" s="22" t="s">
        <v>131</v>
      </c>
      <c r="I20" s="22" t="s">
        <v>131</v>
      </c>
      <c r="J20" s="22" t="s">
        <v>131</v>
      </c>
      <c r="K20" s="22" t="s">
        <v>131</v>
      </c>
      <c r="L20" s="22"/>
      <c r="M20" s="22"/>
      <c r="N20" s="22" t="s">
        <v>131</v>
      </c>
      <c r="O20" s="22"/>
      <c r="P20" s="22"/>
      <c r="Q20" s="22" t="s">
        <v>131</v>
      </c>
      <c r="R20" s="22"/>
      <c r="S20" s="22"/>
      <c r="T20" s="22"/>
      <c r="U20" s="22"/>
      <c r="V20" s="22"/>
      <c r="W20" s="22"/>
      <c r="X20" s="22"/>
      <c r="Y20" s="22"/>
      <c r="Z20" s="22"/>
      <c r="AD20" s="11">
        <v>17</v>
      </c>
    </row>
    <row r="21" spans="1:30" x14ac:dyDescent="0.3">
      <c r="A21" s="11">
        <v>18</v>
      </c>
      <c r="B21" t="s">
        <v>132</v>
      </c>
      <c r="C21" t="s">
        <v>183</v>
      </c>
      <c r="E21" s="22" t="s">
        <v>131</v>
      </c>
      <c r="F21" s="22"/>
      <c r="G21" s="22"/>
      <c r="H21" s="22"/>
      <c r="I21" s="22"/>
      <c r="J21" s="22"/>
      <c r="K21" s="22"/>
      <c r="L21" s="22"/>
      <c r="M21" s="22"/>
      <c r="N21" s="22"/>
      <c r="O21" s="22"/>
      <c r="P21" s="22"/>
      <c r="Q21" s="22"/>
      <c r="R21" s="22"/>
      <c r="S21" s="22"/>
      <c r="T21" s="22"/>
      <c r="U21" s="22"/>
      <c r="V21" s="22"/>
      <c r="W21" s="22"/>
      <c r="X21" s="22"/>
      <c r="Y21" s="22"/>
      <c r="Z21" s="22"/>
      <c r="AD21" s="11">
        <v>18</v>
      </c>
    </row>
    <row r="22" spans="1:30" x14ac:dyDescent="0.3">
      <c r="A22" s="11">
        <v>19</v>
      </c>
      <c r="B22" t="s">
        <v>133</v>
      </c>
      <c r="C22" t="s">
        <v>183</v>
      </c>
      <c r="E22" s="22"/>
      <c r="F22" s="22"/>
      <c r="G22" s="22"/>
      <c r="H22" s="22"/>
      <c r="I22" s="22"/>
      <c r="J22" s="22"/>
      <c r="K22" s="22"/>
      <c r="L22" s="22"/>
      <c r="M22" s="22"/>
      <c r="N22" s="22"/>
      <c r="O22" s="22"/>
      <c r="P22" s="22"/>
      <c r="Q22" s="22"/>
      <c r="R22" s="22"/>
      <c r="S22" s="22"/>
      <c r="T22" s="22"/>
      <c r="U22" s="22"/>
      <c r="V22" s="22"/>
      <c r="W22" s="22"/>
      <c r="X22" s="22"/>
      <c r="Y22" s="22"/>
      <c r="Z22" s="22" t="s">
        <v>131</v>
      </c>
      <c r="AD22" s="11">
        <v>19</v>
      </c>
    </row>
    <row r="23" spans="1:30" x14ac:dyDescent="0.3">
      <c r="A23" s="11">
        <v>20</v>
      </c>
      <c r="B23" t="s">
        <v>45</v>
      </c>
      <c r="C23" t="s">
        <v>63</v>
      </c>
      <c r="E23" s="22" t="s">
        <v>131</v>
      </c>
      <c r="F23" s="22"/>
      <c r="G23" s="22"/>
      <c r="H23" s="22"/>
      <c r="I23" s="22"/>
      <c r="J23" s="22"/>
      <c r="K23" s="22"/>
      <c r="L23" s="22"/>
      <c r="M23" s="22"/>
      <c r="N23" s="22"/>
      <c r="O23" s="22"/>
      <c r="P23" s="22" t="s">
        <v>131</v>
      </c>
      <c r="Q23" s="22"/>
      <c r="R23" s="22"/>
      <c r="S23" s="22"/>
      <c r="T23" s="22"/>
      <c r="U23" s="22"/>
      <c r="V23" s="22"/>
      <c r="W23" s="22"/>
      <c r="X23" s="22"/>
      <c r="Y23" s="22"/>
      <c r="Z23" s="22"/>
      <c r="AD23" s="11">
        <v>20</v>
      </c>
    </row>
    <row r="24" spans="1:30" x14ac:dyDescent="0.3">
      <c r="A24" s="11">
        <v>21</v>
      </c>
      <c r="B24" t="s">
        <v>54</v>
      </c>
      <c r="C24" t="s">
        <v>63</v>
      </c>
      <c r="E24" s="22" t="s">
        <v>131</v>
      </c>
      <c r="F24" s="22"/>
      <c r="G24" s="22"/>
      <c r="H24" s="22"/>
      <c r="I24" s="22"/>
      <c r="J24" s="22"/>
      <c r="K24" s="22"/>
      <c r="L24" s="22"/>
      <c r="M24" s="22"/>
      <c r="N24" s="22"/>
      <c r="O24" s="22"/>
      <c r="P24" s="22" t="s">
        <v>131</v>
      </c>
      <c r="Q24" s="22"/>
      <c r="R24" s="22"/>
      <c r="S24" s="22"/>
      <c r="T24" s="22"/>
      <c r="U24" s="22"/>
      <c r="V24" s="22"/>
      <c r="W24" s="22" t="s">
        <v>131</v>
      </c>
      <c r="X24" s="22"/>
      <c r="Y24" s="22"/>
      <c r="Z24" s="22"/>
      <c r="AD24" s="11">
        <v>21</v>
      </c>
    </row>
    <row r="25" spans="1:30" x14ac:dyDescent="0.3">
      <c r="A25" s="11">
        <v>22</v>
      </c>
      <c r="B25" t="s">
        <v>81</v>
      </c>
      <c r="C25" t="s">
        <v>100</v>
      </c>
      <c r="E25" s="22" t="s">
        <v>131</v>
      </c>
      <c r="F25" s="22"/>
      <c r="G25" s="22"/>
      <c r="H25" s="22"/>
      <c r="I25" s="22"/>
      <c r="J25" s="22"/>
      <c r="K25" s="22"/>
      <c r="L25" s="22"/>
      <c r="M25" s="22"/>
      <c r="N25" s="22"/>
      <c r="O25" s="22"/>
      <c r="P25" s="22"/>
      <c r="Q25" s="22"/>
      <c r="R25" s="22"/>
      <c r="S25" s="22"/>
      <c r="T25" s="22"/>
      <c r="U25" s="22"/>
      <c r="V25" s="22"/>
      <c r="W25" s="22" t="s">
        <v>131</v>
      </c>
      <c r="X25" s="22"/>
      <c r="Y25" s="22"/>
      <c r="Z25" s="22"/>
      <c r="AD25" s="11">
        <v>22</v>
      </c>
    </row>
    <row r="26" spans="1:30" x14ac:dyDescent="0.3">
      <c r="A26" s="11">
        <v>23</v>
      </c>
      <c r="B26" t="s">
        <v>168</v>
      </c>
      <c r="C26" t="s">
        <v>183</v>
      </c>
      <c r="E26" s="22"/>
      <c r="F26" s="22"/>
      <c r="G26" s="22"/>
      <c r="H26" s="22"/>
      <c r="I26" s="22"/>
      <c r="J26" s="22"/>
      <c r="K26" s="22"/>
      <c r="L26" s="22"/>
      <c r="M26" s="22"/>
      <c r="N26" s="22"/>
      <c r="O26" s="22"/>
      <c r="P26" s="22" t="s">
        <v>131</v>
      </c>
      <c r="Q26" s="22"/>
      <c r="R26" s="22"/>
      <c r="S26" s="22"/>
      <c r="T26" s="22"/>
      <c r="U26" s="22"/>
      <c r="V26" s="22"/>
      <c r="W26" s="22"/>
      <c r="X26" s="22"/>
      <c r="Y26" s="22"/>
      <c r="Z26" s="22"/>
      <c r="AD26" s="11">
        <v>23</v>
      </c>
    </row>
    <row r="27" spans="1:30" x14ac:dyDescent="0.3">
      <c r="A27" s="11">
        <v>24</v>
      </c>
      <c r="B27" t="s">
        <v>134</v>
      </c>
      <c r="C27" t="s">
        <v>183</v>
      </c>
      <c r="E27" s="22" t="s">
        <v>131</v>
      </c>
      <c r="F27" s="22"/>
      <c r="G27" s="22"/>
      <c r="H27" s="22"/>
      <c r="I27" s="22"/>
      <c r="J27" s="22"/>
      <c r="K27" s="22"/>
      <c r="L27" s="22"/>
      <c r="M27" s="22"/>
      <c r="N27" s="22"/>
      <c r="O27" s="22"/>
      <c r="P27" s="22"/>
      <c r="Q27" s="22"/>
      <c r="R27" s="22"/>
      <c r="S27" s="22"/>
      <c r="T27" s="22"/>
      <c r="U27" s="22"/>
      <c r="V27" s="22"/>
      <c r="W27" s="22"/>
      <c r="X27" s="22"/>
      <c r="Y27" s="22"/>
      <c r="Z27" s="22"/>
      <c r="AD27" s="11">
        <v>24</v>
      </c>
    </row>
    <row r="28" spans="1:30" x14ac:dyDescent="0.3">
      <c r="A28" s="11">
        <v>25</v>
      </c>
      <c r="B28" t="s">
        <v>169</v>
      </c>
      <c r="C28" t="s">
        <v>183</v>
      </c>
      <c r="E28" s="22"/>
      <c r="F28" s="22"/>
      <c r="G28" s="22"/>
      <c r="H28" s="22"/>
      <c r="I28" s="22"/>
      <c r="J28" s="22"/>
      <c r="K28" s="22"/>
      <c r="L28" s="22"/>
      <c r="M28" s="22"/>
      <c r="N28" s="22"/>
      <c r="O28" s="22"/>
      <c r="P28" s="22" t="s">
        <v>131</v>
      </c>
      <c r="Q28" s="22"/>
      <c r="R28" s="22"/>
      <c r="S28" s="22"/>
      <c r="T28" s="22"/>
      <c r="U28" s="22"/>
      <c r="V28" s="22"/>
      <c r="W28" s="22"/>
      <c r="X28" s="22"/>
      <c r="Y28" s="22"/>
      <c r="Z28" s="22"/>
      <c r="AD28" s="11">
        <v>25</v>
      </c>
    </row>
    <row r="29" spans="1:30" x14ac:dyDescent="0.3">
      <c r="A29" s="11">
        <v>26</v>
      </c>
      <c r="B29" t="s">
        <v>135</v>
      </c>
      <c r="C29" t="s">
        <v>183</v>
      </c>
      <c r="E29" s="22"/>
      <c r="F29" s="22"/>
      <c r="G29" s="22"/>
      <c r="H29" s="22"/>
      <c r="I29" s="22"/>
      <c r="J29" s="22"/>
      <c r="K29" s="22"/>
      <c r="L29" s="22"/>
      <c r="M29" s="22"/>
      <c r="N29" s="22"/>
      <c r="O29" s="22"/>
      <c r="P29" s="22"/>
      <c r="Q29" s="22"/>
      <c r="R29" s="22"/>
      <c r="S29" s="22"/>
      <c r="T29" s="22"/>
      <c r="U29" s="22"/>
      <c r="V29" s="22"/>
      <c r="W29" s="22"/>
      <c r="X29" s="22"/>
      <c r="Y29" s="22"/>
      <c r="Z29" s="22" t="s">
        <v>131</v>
      </c>
      <c r="AD29" s="11">
        <v>26</v>
      </c>
    </row>
    <row r="30" spans="1:30" x14ac:dyDescent="0.3">
      <c r="A30" s="11">
        <v>27</v>
      </c>
      <c r="B30" t="s">
        <v>136</v>
      </c>
      <c r="C30" t="s">
        <v>183</v>
      </c>
      <c r="E30" s="22" t="s">
        <v>131</v>
      </c>
      <c r="F30" s="22"/>
      <c r="G30" s="22"/>
      <c r="H30" s="22"/>
      <c r="I30" s="22"/>
      <c r="J30" s="22"/>
      <c r="K30" s="22"/>
      <c r="L30" s="22"/>
      <c r="M30" s="22"/>
      <c r="N30" s="22"/>
      <c r="O30" s="22"/>
      <c r="P30" s="22"/>
      <c r="Q30" s="22"/>
      <c r="R30" s="22"/>
      <c r="S30" s="22"/>
      <c r="T30" s="22"/>
      <c r="U30" s="22"/>
      <c r="V30" s="22"/>
      <c r="W30" s="22"/>
      <c r="X30" s="22"/>
      <c r="Y30" s="22"/>
      <c r="Z30" s="22"/>
      <c r="AD30" s="11">
        <v>27</v>
      </c>
    </row>
    <row r="31" spans="1:30" x14ac:dyDescent="0.3">
      <c r="A31" s="11">
        <v>28</v>
      </c>
      <c r="B31" t="s">
        <v>53</v>
      </c>
      <c r="C31" t="s">
        <v>63</v>
      </c>
      <c r="E31" s="22" t="s">
        <v>131</v>
      </c>
      <c r="F31" s="22"/>
      <c r="G31" s="22"/>
      <c r="H31" s="22"/>
      <c r="I31" s="22"/>
      <c r="J31" s="22"/>
      <c r="K31" s="22"/>
      <c r="L31" s="22"/>
      <c r="M31" s="22"/>
      <c r="N31" s="22"/>
      <c r="O31" s="22"/>
      <c r="P31" s="22" t="s">
        <v>131</v>
      </c>
      <c r="Q31" s="22"/>
      <c r="R31" s="22"/>
      <c r="S31" s="22"/>
      <c r="T31" s="22"/>
      <c r="U31" s="22"/>
      <c r="V31" s="22"/>
      <c r="W31" s="22" t="s">
        <v>131</v>
      </c>
      <c r="X31" s="22"/>
      <c r="Y31" s="22"/>
      <c r="Z31" s="22"/>
      <c r="AD31" s="11">
        <v>28</v>
      </c>
    </row>
    <row r="32" spans="1:30" x14ac:dyDescent="0.3">
      <c r="A32" s="11">
        <v>29</v>
      </c>
      <c r="B32" t="s">
        <v>108</v>
      </c>
      <c r="C32" t="s">
        <v>120</v>
      </c>
      <c r="E32" s="22"/>
      <c r="F32" s="22" t="s">
        <v>131</v>
      </c>
      <c r="G32" s="22"/>
      <c r="H32" s="22"/>
      <c r="I32" s="22"/>
      <c r="J32" s="22"/>
      <c r="K32" s="22"/>
      <c r="L32" s="22" t="s">
        <v>131</v>
      </c>
      <c r="M32" s="22" t="s">
        <v>131</v>
      </c>
      <c r="N32" s="22"/>
      <c r="O32" s="22"/>
      <c r="P32" s="22" t="s">
        <v>131</v>
      </c>
      <c r="Q32" s="22"/>
      <c r="R32" s="22"/>
      <c r="S32" s="22"/>
      <c r="T32" s="22"/>
      <c r="U32" s="22"/>
      <c r="V32" s="22"/>
      <c r="W32" s="22"/>
      <c r="X32" s="22"/>
      <c r="Y32" s="22"/>
      <c r="Z32" s="22"/>
      <c r="AD32" s="11">
        <v>29</v>
      </c>
    </row>
    <row r="33" spans="1:30" x14ac:dyDescent="0.3">
      <c r="A33" s="11">
        <v>30</v>
      </c>
      <c r="B33" t="s">
        <v>89</v>
      </c>
      <c r="C33" t="s">
        <v>100</v>
      </c>
      <c r="E33" s="22" t="s">
        <v>131</v>
      </c>
      <c r="F33" s="22"/>
      <c r="G33" s="22"/>
      <c r="H33" s="22"/>
      <c r="I33" s="22"/>
      <c r="J33" s="22"/>
      <c r="K33" s="22"/>
      <c r="L33" s="22"/>
      <c r="M33" s="22"/>
      <c r="N33" s="22"/>
      <c r="O33" s="22"/>
      <c r="P33" s="22"/>
      <c r="Q33" s="22"/>
      <c r="R33" s="22"/>
      <c r="S33" s="22"/>
      <c r="T33" s="22"/>
      <c r="U33" s="22"/>
      <c r="V33" s="22"/>
      <c r="W33" s="22" t="s">
        <v>131</v>
      </c>
      <c r="X33" s="22"/>
      <c r="Y33" s="22"/>
      <c r="Z33" s="22"/>
      <c r="AD33" s="11">
        <v>30</v>
      </c>
    </row>
    <row r="34" spans="1:30" x14ac:dyDescent="0.3">
      <c r="A34" s="11">
        <v>31</v>
      </c>
      <c r="B34" t="s">
        <v>72</v>
      </c>
      <c r="C34" t="s">
        <v>100</v>
      </c>
      <c r="E34" s="22" t="s">
        <v>131</v>
      </c>
      <c r="F34" s="22"/>
      <c r="G34" s="22"/>
      <c r="H34" s="22"/>
      <c r="I34" s="22"/>
      <c r="J34" s="22"/>
      <c r="K34" s="22"/>
      <c r="L34" s="22"/>
      <c r="M34" s="22"/>
      <c r="N34" s="22"/>
      <c r="O34" s="22"/>
      <c r="P34" s="22"/>
      <c r="Q34" s="22"/>
      <c r="R34" s="22"/>
      <c r="S34" s="22"/>
      <c r="T34" s="22"/>
      <c r="U34" s="22"/>
      <c r="V34" s="22"/>
      <c r="W34" s="22" t="s">
        <v>131</v>
      </c>
      <c r="X34" s="22"/>
      <c r="Y34" s="22"/>
      <c r="Z34" s="22"/>
      <c r="AD34" s="11">
        <v>31</v>
      </c>
    </row>
    <row r="35" spans="1:30" x14ac:dyDescent="0.3">
      <c r="A35" s="11">
        <v>32</v>
      </c>
      <c r="B35" t="s">
        <v>116</v>
      </c>
      <c r="C35" t="s">
        <v>120</v>
      </c>
      <c r="E35" s="22"/>
      <c r="F35" s="22" t="s">
        <v>131</v>
      </c>
      <c r="G35" s="22"/>
      <c r="H35" s="22"/>
      <c r="I35" s="22"/>
      <c r="J35" s="22"/>
      <c r="K35" s="22"/>
      <c r="L35" s="22" t="s">
        <v>131</v>
      </c>
      <c r="M35" s="22" t="s">
        <v>131</v>
      </c>
      <c r="N35" s="22"/>
      <c r="O35" s="22"/>
      <c r="P35" s="22" t="s">
        <v>131</v>
      </c>
      <c r="Q35" s="22" t="s">
        <v>131</v>
      </c>
      <c r="R35" s="22" t="s">
        <v>131</v>
      </c>
      <c r="S35" s="22"/>
      <c r="T35" s="22"/>
      <c r="U35" s="22"/>
      <c r="V35" s="22"/>
      <c r="W35" s="22"/>
      <c r="X35" s="22"/>
      <c r="Y35" s="22"/>
      <c r="Z35" s="22"/>
      <c r="AD35" s="11">
        <v>32</v>
      </c>
    </row>
    <row r="36" spans="1:30" x14ac:dyDescent="0.3">
      <c r="A36" s="11">
        <v>33</v>
      </c>
      <c r="B36" t="s">
        <v>170</v>
      </c>
      <c r="C36" t="s">
        <v>183</v>
      </c>
      <c r="E36" s="22"/>
      <c r="F36" s="22"/>
      <c r="G36" s="22"/>
      <c r="H36" s="22"/>
      <c r="I36" s="22"/>
      <c r="J36" s="22"/>
      <c r="K36" s="22"/>
      <c r="L36" s="22"/>
      <c r="M36" s="22"/>
      <c r="N36" s="22"/>
      <c r="O36" s="22"/>
      <c r="P36" s="22" t="s">
        <v>131</v>
      </c>
      <c r="Q36" s="22"/>
      <c r="R36" s="22"/>
      <c r="S36" s="22"/>
      <c r="T36" s="22"/>
      <c r="U36" s="22"/>
      <c r="V36" s="22"/>
      <c r="W36" s="22"/>
      <c r="X36" s="22"/>
      <c r="Y36" s="22"/>
      <c r="Z36" s="22"/>
      <c r="AD36" s="11">
        <v>33</v>
      </c>
    </row>
    <row r="37" spans="1:30" x14ac:dyDescent="0.3">
      <c r="A37" s="11">
        <v>34</v>
      </c>
      <c r="B37" t="s">
        <v>137</v>
      </c>
      <c r="C37" t="s">
        <v>183</v>
      </c>
      <c r="E37" s="22" t="s">
        <v>131</v>
      </c>
      <c r="F37" s="22"/>
      <c r="G37" s="22"/>
      <c r="H37" s="22"/>
      <c r="I37" s="22"/>
      <c r="J37" s="22"/>
      <c r="K37" s="22"/>
      <c r="L37" s="22"/>
      <c r="M37" s="22"/>
      <c r="N37" s="22"/>
      <c r="O37" s="22"/>
      <c r="P37" s="22"/>
      <c r="Q37" s="22"/>
      <c r="R37" s="22"/>
      <c r="S37" s="22"/>
      <c r="T37" s="22"/>
      <c r="U37" s="22"/>
      <c r="V37" s="22"/>
      <c r="W37" s="22"/>
      <c r="X37" s="22"/>
      <c r="Y37" s="22"/>
      <c r="Z37" s="22"/>
      <c r="AD37" s="11">
        <v>34</v>
      </c>
    </row>
    <row r="38" spans="1:30" x14ac:dyDescent="0.3">
      <c r="A38" s="11">
        <v>35</v>
      </c>
      <c r="B38" t="s">
        <v>138</v>
      </c>
      <c r="C38" t="s">
        <v>183</v>
      </c>
      <c r="E38" s="22" t="s">
        <v>131</v>
      </c>
      <c r="F38" s="22"/>
      <c r="G38" s="22"/>
      <c r="H38" s="22"/>
      <c r="I38" s="22"/>
      <c r="J38" s="22"/>
      <c r="K38" s="22"/>
      <c r="L38" s="22"/>
      <c r="M38" s="22"/>
      <c r="N38" s="22"/>
      <c r="O38" s="22"/>
      <c r="P38" s="22"/>
      <c r="Q38" s="22"/>
      <c r="R38" s="22"/>
      <c r="S38" s="22"/>
      <c r="T38" s="22"/>
      <c r="U38" s="22"/>
      <c r="V38" s="22"/>
      <c r="W38" s="22"/>
      <c r="X38" s="22"/>
      <c r="Y38" s="22"/>
      <c r="Z38" s="22"/>
      <c r="AD38" s="11">
        <v>35</v>
      </c>
    </row>
    <row r="39" spans="1:30" x14ac:dyDescent="0.3">
      <c r="A39" s="11">
        <v>36</v>
      </c>
      <c r="B39" t="s">
        <v>82</v>
      </c>
      <c r="C39" t="s">
        <v>100</v>
      </c>
      <c r="E39" s="22" t="s">
        <v>131</v>
      </c>
      <c r="F39" s="22"/>
      <c r="G39" s="22"/>
      <c r="H39" s="22"/>
      <c r="I39" s="22"/>
      <c r="J39" s="22"/>
      <c r="K39" s="22"/>
      <c r="L39" s="22"/>
      <c r="M39" s="22"/>
      <c r="N39" s="22"/>
      <c r="O39" s="22"/>
      <c r="P39" s="22"/>
      <c r="Q39" s="22"/>
      <c r="R39" s="22"/>
      <c r="S39" s="22"/>
      <c r="T39" s="22"/>
      <c r="U39" s="22"/>
      <c r="V39" s="22"/>
      <c r="W39" s="22" t="s">
        <v>131</v>
      </c>
      <c r="X39" s="22"/>
      <c r="Y39" s="22"/>
      <c r="Z39" s="22"/>
      <c r="AD39" s="11">
        <v>36</v>
      </c>
    </row>
    <row r="40" spans="1:30" x14ac:dyDescent="0.3">
      <c r="A40" s="11">
        <v>37</v>
      </c>
      <c r="B40" t="s">
        <v>90</v>
      </c>
      <c r="C40" t="s">
        <v>100</v>
      </c>
      <c r="E40" s="22" t="s">
        <v>131</v>
      </c>
      <c r="F40" s="22"/>
      <c r="G40" s="22"/>
      <c r="H40" s="22"/>
      <c r="I40" s="22"/>
      <c r="J40" s="22"/>
      <c r="K40" s="22"/>
      <c r="L40" s="22"/>
      <c r="M40" s="22"/>
      <c r="N40" s="22"/>
      <c r="O40" s="22"/>
      <c r="P40" s="22"/>
      <c r="Q40" s="22"/>
      <c r="R40" s="22"/>
      <c r="S40" s="22"/>
      <c r="T40" s="22"/>
      <c r="U40" s="22"/>
      <c r="V40" s="22"/>
      <c r="W40" s="22" t="s">
        <v>131</v>
      </c>
      <c r="X40" s="22"/>
      <c r="Y40" s="22"/>
      <c r="Z40" s="22"/>
      <c r="AD40" s="11">
        <v>37</v>
      </c>
    </row>
    <row r="41" spans="1:30" x14ac:dyDescent="0.3">
      <c r="A41" s="11">
        <v>38</v>
      </c>
      <c r="B41" t="s">
        <v>76</v>
      </c>
      <c r="C41" t="s">
        <v>100</v>
      </c>
      <c r="E41" s="22" t="s">
        <v>131</v>
      </c>
      <c r="F41" s="22"/>
      <c r="G41" s="22"/>
      <c r="H41" s="22"/>
      <c r="I41" s="22"/>
      <c r="J41" s="22"/>
      <c r="K41" s="22"/>
      <c r="L41" s="22"/>
      <c r="M41" s="22"/>
      <c r="N41" s="22"/>
      <c r="O41" s="22"/>
      <c r="P41" s="22"/>
      <c r="Q41" s="22"/>
      <c r="R41" s="22"/>
      <c r="S41" s="22"/>
      <c r="T41" s="22"/>
      <c r="U41" s="22"/>
      <c r="V41" s="22"/>
      <c r="W41" s="22" t="s">
        <v>131</v>
      </c>
      <c r="X41" s="22"/>
      <c r="Y41" s="22"/>
      <c r="Z41" s="22"/>
      <c r="AD41" s="11">
        <v>38</v>
      </c>
    </row>
    <row r="42" spans="1:30" x14ac:dyDescent="0.3">
      <c r="A42" s="11">
        <v>39</v>
      </c>
      <c r="B42" t="s">
        <v>139</v>
      </c>
      <c r="C42" t="s">
        <v>183</v>
      </c>
      <c r="E42" s="22"/>
      <c r="F42" s="22"/>
      <c r="G42" s="22"/>
      <c r="H42" s="22"/>
      <c r="I42" s="22"/>
      <c r="J42" s="22"/>
      <c r="K42" s="22"/>
      <c r="L42" s="22"/>
      <c r="M42" s="22"/>
      <c r="N42" s="22"/>
      <c r="O42" s="22"/>
      <c r="P42" s="22"/>
      <c r="Q42" s="22"/>
      <c r="R42" s="22"/>
      <c r="S42" s="22"/>
      <c r="T42" s="22"/>
      <c r="U42" s="22"/>
      <c r="V42" s="22"/>
      <c r="W42" s="22"/>
      <c r="X42" s="22"/>
      <c r="Y42" s="22"/>
      <c r="Z42" s="22"/>
      <c r="AD42" s="11">
        <v>39</v>
      </c>
    </row>
    <row r="43" spans="1:30" x14ac:dyDescent="0.3">
      <c r="A43" s="11">
        <v>40</v>
      </c>
      <c r="B43" t="s">
        <v>171</v>
      </c>
      <c r="C43" t="s">
        <v>183</v>
      </c>
      <c r="E43" s="22"/>
      <c r="F43" s="22"/>
      <c r="G43" s="22"/>
      <c r="H43" s="22"/>
      <c r="I43" s="22"/>
      <c r="J43" s="22"/>
      <c r="K43" s="22"/>
      <c r="L43" s="22"/>
      <c r="M43" s="22"/>
      <c r="N43" s="22"/>
      <c r="O43" s="22"/>
      <c r="P43" s="22"/>
      <c r="Q43" s="22"/>
      <c r="R43" s="22"/>
      <c r="S43" s="22"/>
      <c r="T43" s="22"/>
      <c r="U43" s="22"/>
      <c r="V43" s="22"/>
      <c r="W43" s="22"/>
      <c r="X43" s="22"/>
      <c r="Y43" s="22"/>
      <c r="Z43" s="22" t="s">
        <v>131</v>
      </c>
      <c r="AD43" s="11">
        <v>40</v>
      </c>
    </row>
    <row r="44" spans="1:30" x14ac:dyDescent="0.3">
      <c r="A44" s="11">
        <v>41</v>
      </c>
      <c r="B44" t="s">
        <v>140</v>
      </c>
      <c r="C44" t="s">
        <v>183</v>
      </c>
      <c r="E44" s="22" t="s">
        <v>131</v>
      </c>
      <c r="F44" s="22"/>
      <c r="G44" s="22"/>
      <c r="H44" s="22"/>
      <c r="I44" s="22"/>
      <c r="J44" s="22"/>
      <c r="K44" s="22"/>
      <c r="L44" s="22"/>
      <c r="M44" s="22"/>
      <c r="N44" s="22"/>
      <c r="O44" s="22"/>
      <c r="P44" s="22" t="s">
        <v>131</v>
      </c>
      <c r="Q44" s="22"/>
      <c r="R44" s="22"/>
      <c r="S44" s="22"/>
      <c r="T44" s="22"/>
      <c r="U44" s="22"/>
      <c r="V44" s="22"/>
      <c r="W44" s="22"/>
      <c r="X44" s="22"/>
      <c r="Y44" s="22"/>
      <c r="Z44" s="22"/>
      <c r="AD44" s="11">
        <v>41</v>
      </c>
    </row>
    <row r="45" spans="1:30" x14ac:dyDescent="0.3">
      <c r="A45" s="11">
        <v>42</v>
      </c>
      <c r="B45" t="s">
        <v>141</v>
      </c>
      <c r="C45" t="s">
        <v>183</v>
      </c>
      <c r="E45" s="22"/>
      <c r="F45" s="22"/>
      <c r="G45" s="22"/>
      <c r="H45" s="22"/>
      <c r="I45" s="22"/>
      <c r="J45" s="22"/>
      <c r="K45" s="22"/>
      <c r="L45" s="22"/>
      <c r="M45" s="22"/>
      <c r="N45" s="22"/>
      <c r="O45" s="22"/>
      <c r="P45" s="22"/>
      <c r="Q45" s="22"/>
      <c r="R45" s="22"/>
      <c r="S45" s="22"/>
      <c r="T45" s="22"/>
      <c r="U45" s="22"/>
      <c r="V45" s="22"/>
      <c r="W45" s="22"/>
      <c r="X45" s="22"/>
      <c r="Y45" s="22"/>
      <c r="Z45" s="22" t="s">
        <v>131</v>
      </c>
      <c r="AD45" s="11">
        <v>42</v>
      </c>
    </row>
    <row r="46" spans="1:30" x14ac:dyDescent="0.3">
      <c r="A46" s="11">
        <v>43</v>
      </c>
      <c r="B46" t="s">
        <v>51</v>
      </c>
      <c r="C46" t="s">
        <v>63</v>
      </c>
      <c r="E46" s="22" t="s">
        <v>131</v>
      </c>
      <c r="F46" s="22" t="s">
        <v>131</v>
      </c>
      <c r="G46" s="22"/>
      <c r="H46" s="22"/>
      <c r="I46" s="22"/>
      <c r="J46" s="22"/>
      <c r="K46" s="22"/>
      <c r="L46" s="22"/>
      <c r="M46" s="22"/>
      <c r="N46" s="22"/>
      <c r="O46" s="22"/>
      <c r="P46" s="22" t="s">
        <v>131</v>
      </c>
      <c r="Q46" s="22"/>
      <c r="R46" s="22"/>
      <c r="S46" s="22"/>
      <c r="T46" s="22"/>
      <c r="U46" s="22"/>
      <c r="V46" s="22"/>
      <c r="W46" s="22" t="s">
        <v>131</v>
      </c>
      <c r="X46" s="22"/>
      <c r="Y46" s="22"/>
      <c r="Z46" s="22"/>
      <c r="AD46" s="11">
        <v>43</v>
      </c>
    </row>
    <row r="47" spans="1:30" x14ac:dyDescent="0.3">
      <c r="A47" s="11">
        <v>44</v>
      </c>
      <c r="B47" t="s">
        <v>77</v>
      </c>
      <c r="C47" t="s">
        <v>100</v>
      </c>
      <c r="E47" s="22" t="s">
        <v>131</v>
      </c>
      <c r="F47" s="22"/>
      <c r="G47" s="22"/>
      <c r="H47" s="22"/>
      <c r="I47" s="22"/>
      <c r="J47" s="22"/>
      <c r="K47" s="22"/>
      <c r="L47" s="22"/>
      <c r="M47" s="22"/>
      <c r="N47" s="22"/>
      <c r="O47" s="22"/>
      <c r="P47" s="22"/>
      <c r="Q47" s="22"/>
      <c r="R47" s="22"/>
      <c r="S47" s="22"/>
      <c r="T47" s="22"/>
      <c r="U47" s="22"/>
      <c r="V47" s="22"/>
      <c r="W47" s="22" t="s">
        <v>131</v>
      </c>
      <c r="X47" s="22"/>
      <c r="Y47" s="22"/>
      <c r="Z47" s="22"/>
      <c r="AD47" s="11">
        <v>44</v>
      </c>
    </row>
    <row r="48" spans="1:30" x14ac:dyDescent="0.3">
      <c r="A48" s="11">
        <v>45</v>
      </c>
      <c r="B48" t="s">
        <v>56</v>
      </c>
      <c r="C48" t="s">
        <v>63</v>
      </c>
      <c r="E48" s="22" t="s">
        <v>131</v>
      </c>
      <c r="F48" s="22"/>
      <c r="G48" s="22"/>
      <c r="H48" s="22"/>
      <c r="I48" s="22"/>
      <c r="J48" s="22"/>
      <c r="K48" s="22"/>
      <c r="L48" s="22"/>
      <c r="M48" s="22"/>
      <c r="N48" s="22"/>
      <c r="O48" s="22"/>
      <c r="P48" s="22"/>
      <c r="Q48" s="22"/>
      <c r="R48" s="22"/>
      <c r="S48" s="22"/>
      <c r="T48" s="22"/>
      <c r="U48" s="22"/>
      <c r="V48" s="22"/>
      <c r="W48" s="22" t="s">
        <v>131</v>
      </c>
      <c r="X48" s="22"/>
      <c r="Y48" s="22"/>
      <c r="Z48" s="22"/>
      <c r="AD48" s="11">
        <v>45</v>
      </c>
    </row>
    <row r="49" spans="1:30" x14ac:dyDescent="0.3">
      <c r="A49" s="11">
        <v>46</v>
      </c>
      <c r="B49" t="s">
        <v>172</v>
      </c>
      <c r="C49" t="s">
        <v>183</v>
      </c>
      <c r="E49" s="22" t="s">
        <v>131</v>
      </c>
      <c r="F49" s="22"/>
      <c r="G49" s="22"/>
      <c r="H49" s="22"/>
      <c r="I49" s="22"/>
      <c r="J49" s="22"/>
      <c r="K49" s="22"/>
      <c r="L49" s="22"/>
      <c r="M49" s="22"/>
      <c r="N49" s="22"/>
      <c r="O49" s="22"/>
      <c r="P49" s="22"/>
      <c r="Q49" s="22"/>
      <c r="R49" s="22"/>
      <c r="S49" s="22"/>
      <c r="T49" s="22"/>
      <c r="U49" s="22"/>
      <c r="V49" s="22"/>
      <c r="W49" s="22"/>
      <c r="X49" s="22"/>
      <c r="Y49" s="22"/>
      <c r="Z49" s="22"/>
      <c r="AD49" s="11">
        <v>46</v>
      </c>
    </row>
    <row r="50" spans="1:30" x14ac:dyDescent="0.3">
      <c r="A50" s="11">
        <v>47</v>
      </c>
      <c r="B50" t="s">
        <v>78</v>
      </c>
      <c r="C50" t="s">
        <v>100</v>
      </c>
      <c r="E50" s="22" t="s">
        <v>131</v>
      </c>
      <c r="F50" s="22"/>
      <c r="G50" s="22"/>
      <c r="H50" s="22"/>
      <c r="I50" s="22"/>
      <c r="J50" s="22"/>
      <c r="K50" s="22"/>
      <c r="L50" s="22"/>
      <c r="M50" s="22"/>
      <c r="N50" s="22"/>
      <c r="O50" s="22"/>
      <c r="P50" s="22"/>
      <c r="Q50" s="22"/>
      <c r="R50" s="22"/>
      <c r="S50" s="22"/>
      <c r="T50" s="22"/>
      <c r="U50" s="22"/>
      <c r="V50" s="22"/>
      <c r="W50" s="22" t="s">
        <v>131</v>
      </c>
      <c r="X50" s="22"/>
      <c r="Y50" s="22"/>
      <c r="Z50" s="22"/>
      <c r="AD50" s="11">
        <v>47</v>
      </c>
    </row>
    <row r="51" spans="1:30" x14ac:dyDescent="0.3">
      <c r="A51" s="11">
        <v>48</v>
      </c>
      <c r="B51" t="s">
        <v>83</v>
      </c>
      <c r="C51" t="s">
        <v>100</v>
      </c>
      <c r="E51" s="22" t="s">
        <v>131</v>
      </c>
      <c r="F51" s="22"/>
      <c r="G51" s="22"/>
      <c r="H51" s="22"/>
      <c r="I51" s="22"/>
      <c r="J51" s="22"/>
      <c r="K51" s="22"/>
      <c r="L51" s="22"/>
      <c r="M51" s="22"/>
      <c r="N51" s="22"/>
      <c r="O51" s="22"/>
      <c r="P51" s="22"/>
      <c r="Q51" s="22"/>
      <c r="R51" s="22"/>
      <c r="S51" s="22"/>
      <c r="T51" s="22"/>
      <c r="U51" s="22"/>
      <c r="V51" s="22"/>
      <c r="W51" s="22" t="s">
        <v>131</v>
      </c>
      <c r="X51" s="22"/>
      <c r="Y51" s="22"/>
      <c r="Z51" s="22"/>
      <c r="AD51" s="11">
        <v>48</v>
      </c>
    </row>
    <row r="52" spans="1:30" x14ac:dyDescent="0.3">
      <c r="A52" s="11">
        <v>49</v>
      </c>
      <c r="B52" t="s">
        <v>73</v>
      </c>
      <c r="C52" t="s">
        <v>100</v>
      </c>
      <c r="E52" s="22" t="s">
        <v>131</v>
      </c>
      <c r="F52" s="22"/>
      <c r="G52" s="22"/>
      <c r="H52" s="22"/>
      <c r="I52" s="22"/>
      <c r="J52" s="22"/>
      <c r="K52" s="22"/>
      <c r="L52" s="22"/>
      <c r="M52" s="22"/>
      <c r="N52" s="22"/>
      <c r="O52" s="22"/>
      <c r="P52" s="22"/>
      <c r="Q52" s="22"/>
      <c r="R52" s="22"/>
      <c r="S52" s="22"/>
      <c r="T52" s="22"/>
      <c r="U52" s="22"/>
      <c r="V52" s="22"/>
      <c r="W52" s="22" t="s">
        <v>131</v>
      </c>
      <c r="X52" s="22"/>
      <c r="Y52" s="22"/>
      <c r="Z52" s="22"/>
      <c r="AD52" s="11">
        <v>49</v>
      </c>
    </row>
    <row r="53" spans="1:30" x14ac:dyDescent="0.3">
      <c r="A53" s="11">
        <v>50</v>
      </c>
      <c r="B53" t="s">
        <v>142</v>
      </c>
      <c r="C53" t="s">
        <v>183</v>
      </c>
      <c r="E53" s="22"/>
      <c r="F53" s="22" t="s">
        <v>131</v>
      </c>
      <c r="G53" s="22"/>
      <c r="H53" s="22"/>
      <c r="I53" s="22"/>
      <c r="J53" s="22"/>
      <c r="K53" s="22"/>
      <c r="L53" s="22"/>
      <c r="M53" s="22"/>
      <c r="N53" s="22"/>
      <c r="O53" s="22"/>
      <c r="P53" s="22"/>
      <c r="Q53" s="22"/>
      <c r="R53" s="22"/>
      <c r="S53" s="22"/>
      <c r="T53" s="22"/>
      <c r="U53" s="22"/>
      <c r="V53" s="22"/>
      <c r="W53" s="22"/>
      <c r="X53" s="22"/>
      <c r="Y53" s="22"/>
      <c r="Z53" s="22"/>
      <c r="AD53" s="11">
        <v>50</v>
      </c>
    </row>
    <row r="54" spans="1:30" x14ac:dyDescent="0.3">
      <c r="A54" s="11">
        <v>51</v>
      </c>
      <c r="B54" t="s">
        <v>143</v>
      </c>
      <c r="C54" t="s">
        <v>183</v>
      </c>
      <c r="E54" s="22"/>
      <c r="F54" s="22"/>
      <c r="G54" s="22"/>
      <c r="H54" s="22"/>
      <c r="I54" s="22"/>
      <c r="J54" s="22"/>
      <c r="K54" s="22"/>
      <c r="L54" s="22"/>
      <c r="M54" s="22"/>
      <c r="N54" s="22"/>
      <c r="O54" s="22"/>
      <c r="P54" s="22"/>
      <c r="Q54" s="22"/>
      <c r="R54" s="22"/>
      <c r="S54" s="22"/>
      <c r="T54" s="22"/>
      <c r="U54" s="22"/>
      <c r="V54" s="22"/>
      <c r="W54" s="22"/>
      <c r="X54" s="22"/>
      <c r="Y54" s="22"/>
      <c r="Z54" s="22" t="s">
        <v>131</v>
      </c>
      <c r="AD54" s="11">
        <v>51</v>
      </c>
    </row>
    <row r="55" spans="1:30" x14ac:dyDescent="0.3">
      <c r="A55" s="11">
        <v>52</v>
      </c>
      <c r="B55" t="s">
        <v>96</v>
      </c>
      <c r="C55" t="s">
        <v>100</v>
      </c>
      <c r="E55" s="22" t="s">
        <v>131</v>
      </c>
      <c r="F55" s="22"/>
      <c r="G55" s="22"/>
      <c r="H55" s="22"/>
      <c r="I55" s="22"/>
      <c r="J55" s="22"/>
      <c r="K55" s="22"/>
      <c r="L55" s="22"/>
      <c r="M55" s="22"/>
      <c r="N55" s="22"/>
      <c r="O55" s="22"/>
      <c r="P55" s="22"/>
      <c r="Q55" s="22"/>
      <c r="R55" s="22"/>
      <c r="S55" s="22"/>
      <c r="T55" s="22"/>
      <c r="U55" s="22"/>
      <c r="V55" s="22"/>
      <c r="W55" s="22" t="s">
        <v>131</v>
      </c>
      <c r="X55" s="22"/>
      <c r="Y55" s="22"/>
      <c r="Z55" s="22"/>
      <c r="AD55" s="11">
        <v>52</v>
      </c>
    </row>
    <row r="56" spans="1:30" x14ac:dyDescent="0.3">
      <c r="A56" s="11">
        <v>53</v>
      </c>
      <c r="B56" t="s">
        <v>68</v>
      </c>
      <c r="C56" t="s">
        <v>100</v>
      </c>
      <c r="E56" s="22" t="s">
        <v>131</v>
      </c>
      <c r="F56" s="22"/>
      <c r="G56" s="22"/>
      <c r="H56" s="22"/>
      <c r="I56" s="22"/>
      <c r="J56" s="22"/>
      <c r="K56" s="22"/>
      <c r="L56" s="22"/>
      <c r="M56" s="22"/>
      <c r="N56" s="22"/>
      <c r="O56" s="22"/>
      <c r="P56" s="22"/>
      <c r="Q56" s="22"/>
      <c r="R56" s="22"/>
      <c r="S56" s="22"/>
      <c r="T56" s="22"/>
      <c r="U56" s="22"/>
      <c r="V56" s="22"/>
      <c r="W56" s="22" t="s">
        <v>131</v>
      </c>
      <c r="X56" s="22"/>
      <c r="Y56" s="22"/>
      <c r="Z56" s="22"/>
      <c r="AD56" s="11">
        <v>53</v>
      </c>
    </row>
    <row r="57" spans="1:30" x14ac:dyDescent="0.3">
      <c r="A57" s="11">
        <v>54</v>
      </c>
      <c r="B57" t="s">
        <v>92</v>
      </c>
      <c r="C57" t="s">
        <v>100</v>
      </c>
      <c r="E57" s="22" t="s">
        <v>131</v>
      </c>
      <c r="F57" s="22"/>
      <c r="G57" s="22"/>
      <c r="H57" s="22"/>
      <c r="I57" s="22"/>
      <c r="J57" s="22"/>
      <c r="K57" s="22"/>
      <c r="L57" s="22"/>
      <c r="M57" s="22"/>
      <c r="N57" s="22"/>
      <c r="O57" s="22"/>
      <c r="P57" s="22"/>
      <c r="Q57" s="22"/>
      <c r="R57" s="22"/>
      <c r="S57" s="22"/>
      <c r="T57" s="22"/>
      <c r="U57" s="22"/>
      <c r="V57" s="22"/>
      <c r="W57" s="22" t="s">
        <v>131</v>
      </c>
      <c r="X57" s="22"/>
      <c r="Y57" s="22"/>
      <c r="Z57" s="22"/>
      <c r="AD57" s="11">
        <v>54</v>
      </c>
    </row>
    <row r="58" spans="1:30" x14ac:dyDescent="0.3">
      <c r="A58" s="11">
        <v>55</v>
      </c>
      <c r="B58" t="s">
        <v>110</v>
      </c>
      <c r="C58" t="s">
        <v>120</v>
      </c>
      <c r="E58" s="22"/>
      <c r="F58" s="22" t="s">
        <v>131</v>
      </c>
      <c r="G58" s="22"/>
      <c r="H58" s="22"/>
      <c r="I58" s="22"/>
      <c r="J58" s="22"/>
      <c r="K58" s="22"/>
      <c r="L58" s="22" t="s">
        <v>131</v>
      </c>
      <c r="M58" s="22" t="s">
        <v>131</v>
      </c>
      <c r="N58" s="22"/>
      <c r="O58" s="22"/>
      <c r="P58" s="22" t="s">
        <v>131</v>
      </c>
      <c r="Q58" s="22" t="s">
        <v>131</v>
      </c>
      <c r="R58" s="22" t="s">
        <v>131</v>
      </c>
      <c r="S58" s="22"/>
      <c r="T58" s="22"/>
      <c r="U58" s="22"/>
      <c r="V58" s="22"/>
      <c r="W58" s="22"/>
      <c r="X58" s="22"/>
      <c r="Y58" s="22"/>
      <c r="Z58" s="22"/>
      <c r="AD58" s="11">
        <v>55</v>
      </c>
    </row>
    <row r="59" spans="1:30" x14ac:dyDescent="0.3">
      <c r="A59" s="11">
        <v>56</v>
      </c>
      <c r="B59" t="s">
        <v>173</v>
      </c>
      <c r="C59" t="s">
        <v>183</v>
      </c>
      <c r="E59" s="22"/>
      <c r="F59" s="22"/>
      <c r="G59" s="22"/>
      <c r="H59" s="22"/>
      <c r="I59" s="22"/>
      <c r="J59" s="22"/>
      <c r="K59" s="22"/>
      <c r="L59" s="22"/>
      <c r="M59" s="22"/>
      <c r="N59" s="22"/>
      <c r="O59" s="22"/>
      <c r="P59" s="22"/>
      <c r="Q59" s="22"/>
      <c r="R59" s="22"/>
      <c r="S59" s="22"/>
      <c r="T59" s="22"/>
      <c r="U59" s="22"/>
      <c r="V59" s="22"/>
      <c r="W59" s="22"/>
      <c r="X59" s="22"/>
      <c r="Y59" s="22"/>
      <c r="Z59" s="22" t="s">
        <v>131</v>
      </c>
      <c r="AD59" s="11">
        <v>56</v>
      </c>
    </row>
    <row r="60" spans="1:30" x14ac:dyDescent="0.3">
      <c r="A60" s="11">
        <v>57</v>
      </c>
      <c r="B60" t="s">
        <v>174</v>
      </c>
      <c r="C60" t="s">
        <v>183</v>
      </c>
      <c r="E60" s="22"/>
      <c r="F60" s="22"/>
      <c r="G60" s="22"/>
      <c r="H60" s="22"/>
      <c r="I60" s="22"/>
      <c r="J60" s="22"/>
      <c r="K60" s="22"/>
      <c r="L60" s="22"/>
      <c r="M60" s="22"/>
      <c r="N60" s="22"/>
      <c r="O60" s="22"/>
      <c r="P60" s="22" t="s">
        <v>131</v>
      </c>
      <c r="Q60" s="22"/>
      <c r="R60" s="22"/>
      <c r="S60" s="22"/>
      <c r="T60" s="22"/>
      <c r="U60" s="22"/>
      <c r="V60" s="22"/>
      <c r="W60" s="22"/>
      <c r="X60" s="22"/>
      <c r="Y60" s="22"/>
      <c r="Z60" s="22"/>
      <c r="AD60" s="11">
        <v>57</v>
      </c>
    </row>
    <row r="61" spans="1:30" x14ac:dyDescent="0.3">
      <c r="A61" s="11">
        <v>58</v>
      </c>
      <c r="B61" t="s">
        <v>97</v>
      </c>
      <c r="C61" t="s">
        <v>100</v>
      </c>
      <c r="E61" s="22" t="s">
        <v>131</v>
      </c>
      <c r="F61" s="22"/>
      <c r="G61" s="22" t="s">
        <v>131</v>
      </c>
      <c r="H61" s="22" t="s">
        <v>131</v>
      </c>
      <c r="I61" s="22" t="s">
        <v>131</v>
      </c>
      <c r="J61" s="22" t="s">
        <v>131</v>
      </c>
      <c r="K61" s="22"/>
      <c r="L61" s="22" t="s">
        <v>131</v>
      </c>
      <c r="M61" s="22"/>
      <c r="N61" s="22"/>
      <c r="O61" s="22"/>
      <c r="P61" s="22"/>
      <c r="Q61" s="22"/>
      <c r="R61" s="22"/>
      <c r="S61" s="22"/>
      <c r="T61" s="22"/>
      <c r="U61" s="22"/>
      <c r="V61" s="22"/>
      <c r="W61" s="22" t="s">
        <v>131</v>
      </c>
      <c r="X61" s="22"/>
      <c r="Y61" s="22"/>
      <c r="Z61" s="22"/>
      <c r="AD61" s="11">
        <v>58</v>
      </c>
    </row>
    <row r="62" spans="1:30" x14ac:dyDescent="0.3">
      <c r="A62" s="11">
        <v>59</v>
      </c>
      <c r="B62" t="s">
        <v>87</v>
      </c>
      <c r="C62" t="s">
        <v>100</v>
      </c>
      <c r="E62" s="22" t="s">
        <v>131</v>
      </c>
      <c r="F62" s="22"/>
      <c r="G62" s="22"/>
      <c r="H62" s="22"/>
      <c r="I62" s="22"/>
      <c r="J62" s="22"/>
      <c r="K62" s="22"/>
      <c r="L62" s="22"/>
      <c r="M62" s="22"/>
      <c r="N62" s="22"/>
      <c r="O62" s="22"/>
      <c r="P62" s="22"/>
      <c r="Q62" s="22"/>
      <c r="R62" s="22"/>
      <c r="S62" s="22"/>
      <c r="T62" s="22"/>
      <c r="U62" s="22"/>
      <c r="V62" s="22"/>
      <c r="W62" s="22" t="s">
        <v>131</v>
      </c>
      <c r="X62" s="22"/>
      <c r="Y62" s="22"/>
      <c r="Z62" s="22"/>
      <c r="AD62" s="11">
        <v>59</v>
      </c>
    </row>
    <row r="63" spans="1:30" x14ac:dyDescent="0.3">
      <c r="A63" s="11">
        <v>60</v>
      </c>
      <c r="B63" t="s">
        <v>145</v>
      </c>
      <c r="C63" t="s">
        <v>183</v>
      </c>
      <c r="E63" s="22" t="s">
        <v>131</v>
      </c>
      <c r="F63" s="22"/>
      <c r="G63" s="22"/>
      <c r="H63" s="22"/>
      <c r="I63" s="22"/>
      <c r="J63" s="22"/>
      <c r="K63" s="22"/>
      <c r="L63" s="22"/>
      <c r="M63" s="22"/>
      <c r="N63" s="22"/>
      <c r="O63" s="22"/>
      <c r="P63" s="22"/>
      <c r="Q63" s="22"/>
      <c r="R63" s="22"/>
      <c r="S63" s="22"/>
      <c r="T63" s="22"/>
      <c r="U63" s="22"/>
      <c r="V63" s="22"/>
      <c r="W63" s="22"/>
      <c r="X63" s="22"/>
      <c r="Y63" s="22"/>
      <c r="Z63" s="22"/>
      <c r="AD63" s="11">
        <v>60</v>
      </c>
    </row>
    <row r="64" spans="1:30" x14ac:dyDescent="0.3">
      <c r="A64" s="11">
        <v>61</v>
      </c>
      <c r="B64" t="s">
        <v>93</v>
      </c>
      <c r="C64" t="s">
        <v>100</v>
      </c>
      <c r="E64" s="22" t="s">
        <v>131</v>
      </c>
      <c r="F64" s="22"/>
      <c r="G64" s="22"/>
      <c r="H64" s="22"/>
      <c r="I64" s="22"/>
      <c r="J64" s="22"/>
      <c r="K64" s="22"/>
      <c r="L64" s="22"/>
      <c r="M64" s="22"/>
      <c r="N64" s="22"/>
      <c r="O64" s="22"/>
      <c r="P64" s="22"/>
      <c r="Q64" s="22"/>
      <c r="R64" s="22"/>
      <c r="S64" s="22"/>
      <c r="T64" s="22"/>
      <c r="U64" s="22"/>
      <c r="V64" s="22"/>
      <c r="W64" s="22" t="s">
        <v>131</v>
      </c>
      <c r="X64" s="22"/>
      <c r="Y64" s="22"/>
      <c r="Z64" s="22"/>
      <c r="AD64" s="11">
        <v>61</v>
      </c>
    </row>
    <row r="65" spans="1:30" x14ac:dyDescent="0.3">
      <c r="A65" s="11">
        <v>62</v>
      </c>
      <c r="B65" t="s">
        <v>144</v>
      </c>
      <c r="C65" t="s">
        <v>183</v>
      </c>
      <c r="E65" s="22" t="s">
        <v>131</v>
      </c>
      <c r="F65" s="22"/>
      <c r="G65" s="22"/>
      <c r="H65" s="22"/>
      <c r="I65" s="22"/>
      <c r="J65" s="22"/>
      <c r="K65" s="22"/>
      <c r="L65" s="22"/>
      <c r="M65" s="22"/>
      <c r="N65" s="22"/>
      <c r="O65" s="22"/>
      <c r="P65" s="22"/>
      <c r="Q65" s="22"/>
      <c r="R65" s="22"/>
      <c r="S65" s="22"/>
      <c r="T65" s="22"/>
      <c r="U65" s="22"/>
      <c r="V65" s="22"/>
      <c r="W65" s="22"/>
      <c r="X65" s="22"/>
      <c r="Y65" s="22"/>
      <c r="Z65" s="22"/>
      <c r="AD65" s="11">
        <v>62</v>
      </c>
    </row>
    <row r="66" spans="1:30" x14ac:dyDescent="0.3">
      <c r="A66" s="11">
        <v>63</v>
      </c>
      <c r="B66" t="s">
        <v>146</v>
      </c>
      <c r="C66" t="s">
        <v>183</v>
      </c>
      <c r="E66" s="22" t="s">
        <v>131</v>
      </c>
      <c r="F66" s="22"/>
      <c r="G66" s="22"/>
      <c r="H66" s="22"/>
      <c r="I66" s="22"/>
      <c r="J66" s="22"/>
      <c r="K66" s="22"/>
      <c r="L66" s="22"/>
      <c r="M66" s="22"/>
      <c r="N66" s="22"/>
      <c r="O66" s="22"/>
      <c r="P66" s="22"/>
      <c r="Q66" s="22"/>
      <c r="R66" s="22"/>
      <c r="S66" s="22"/>
      <c r="T66" s="22"/>
      <c r="U66" s="22"/>
      <c r="V66" s="22"/>
      <c r="W66" s="22"/>
      <c r="X66" s="22"/>
      <c r="Y66" s="22"/>
      <c r="Z66" s="22"/>
      <c r="AD66" s="11">
        <v>63</v>
      </c>
    </row>
    <row r="67" spans="1:30" x14ac:dyDescent="0.3">
      <c r="A67" s="11">
        <v>64</v>
      </c>
      <c r="B67" t="s">
        <v>113</v>
      </c>
      <c r="C67" t="s">
        <v>120</v>
      </c>
      <c r="E67" s="22"/>
      <c r="F67" s="22" t="s">
        <v>131</v>
      </c>
      <c r="G67" s="22"/>
      <c r="H67" s="22"/>
      <c r="I67" s="22"/>
      <c r="J67" s="22"/>
      <c r="K67" s="22"/>
      <c r="L67" s="22" t="s">
        <v>131</v>
      </c>
      <c r="M67" s="22" t="s">
        <v>131</v>
      </c>
      <c r="N67" s="22"/>
      <c r="O67" s="22"/>
      <c r="P67" s="22" t="s">
        <v>131</v>
      </c>
      <c r="Q67" s="22" t="s">
        <v>131</v>
      </c>
      <c r="R67" s="22" t="s">
        <v>131</v>
      </c>
      <c r="S67" s="22"/>
      <c r="T67" s="22"/>
      <c r="U67" s="22"/>
      <c r="V67" s="22"/>
      <c r="W67" s="22"/>
      <c r="X67" s="22"/>
      <c r="Y67" s="22"/>
      <c r="Z67" s="22"/>
      <c r="AD67" s="11">
        <v>64</v>
      </c>
    </row>
    <row r="68" spans="1:30" x14ac:dyDescent="0.3">
      <c r="A68" s="11">
        <v>65</v>
      </c>
      <c r="B68" t="s">
        <v>147</v>
      </c>
      <c r="C68" t="s">
        <v>183</v>
      </c>
      <c r="E68" s="22" t="s">
        <v>131</v>
      </c>
      <c r="F68" s="22"/>
      <c r="G68" s="22"/>
      <c r="H68" s="22"/>
      <c r="I68" s="22"/>
      <c r="J68" s="22"/>
      <c r="K68" s="22"/>
      <c r="L68" s="22"/>
      <c r="M68" s="22"/>
      <c r="N68" s="22"/>
      <c r="O68" s="22"/>
      <c r="P68" s="22"/>
      <c r="Q68" s="22"/>
      <c r="R68" s="22"/>
      <c r="S68" s="22"/>
      <c r="T68" s="22"/>
      <c r="U68" s="22"/>
      <c r="V68" s="22"/>
      <c r="W68" s="22"/>
      <c r="X68" s="22"/>
      <c r="Y68" s="22"/>
      <c r="Z68" s="22"/>
      <c r="AD68" s="11">
        <v>65</v>
      </c>
    </row>
    <row r="69" spans="1:30" x14ac:dyDescent="0.3">
      <c r="A69" s="11">
        <v>66</v>
      </c>
      <c r="B69" t="s">
        <v>79</v>
      </c>
      <c r="C69" t="s">
        <v>100</v>
      </c>
      <c r="E69" s="22" t="s">
        <v>131</v>
      </c>
      <c r="F69" s="22"/>
      <c r="G69" s="22"/>
      <c r="H69" s="22"/>
      <c r="I69" s="22"/>
      <c r="J69" s="22"/>
      <c r="K69" s="22"/>
      <c r="L69" s="22"/>
      <c r="M69" s="22"/>
      <c r="N69" s="22"/>
      <c r="O69" s="22"/>
      <c r="P69" s="22"/>
      <c r="Q69" s="22"/>
      <c r="R69" s="22"/>
      <c r="S69" s="22"/>
      <c r="T69" s="22"/>
      <c r="U69" s="22"/>
      <c r="V69" s="22"/>
      <c r="W69" s="22" t="s">
        <v>131</v>
      </c>
      <c r="X69" s="22"/>
      <c r="Y69" s="22"/>
      <c r="Z69" s="22"/>
      <c r="AD69" s="11">
        <v>66</v>
      </c>
    </row>
    <row r="70" spans="1:30" x14ac:dyDescent="0.3">
      <c r="A70" s="11">
        <v>67</v>
      </c>
      <c r="B70" t="s">
        <v>74</v>
      </c>
      <c r="C70" t="s">
        <v>100</v>
      </c>
      <c r="E70" s="22" t="s">
        <v>131</v>
      </c>
      <c r="F70" s="22"/>
      <c r="G70" s="22"/>
      <c r="H70" s="22"/>
      <c r="I70" s="22"/>
      <c r="J70" s="22"/>
      <c r="K70" s="22"/>
      <c r="L70" s="22"/>
      <c r="M70" s="22"/>
      <c r="N70" s="22"/>
      <c r="O70" s="22"/>
      <c r="P70" s="22"/>
      <c r="Q70" s="22"/>
      <c r="R70" s="22"/>
      <c r="S70" s="22"/>
      <c r="T70" s="22"/>
      <c r="U70" s="22"/>
      <c r="V70" s="22"/>
      <c r="W70" s="22" t="s">
        <v>131</v>
      </c>
      <c r="X70" s="22"/>
      <c r="Y70" s="22"/>
      <c r="Z70" s="22"/>
      <c r="AD70" s="11">
        <v>67</v>
      </c>
    </row>
    <row r="71" spans="1:30" x14ac:dyDescent="0.3">
      <c r="A71" s="11">
        <v>68</v>
      </c>
      <c r="B71" t="s">
        <v>148</v>
      </c>
      <c r="C71" t="s">
        <v>188</v>
      </c>
      <c r="E71" s="22" t="s">
        <v>131</v>
      </c>
      <c r="F71" s="22"/>
      <c r="G71" s="22"/>
      <c r="H71" s="22"/>
      <c r="I71" s="22"/>
      <c r="J71" s="22"/>
      <c r="K71" s="22"/>
      <c r="L71" s="22"/>
      <c r="M71" s="22"/>
      <c r="N71" s="22"/>
      <c r="O71" s="22"/>
      <c r="P71" s="22" t="s">
        <v>131</v>
      </c>
      <c r="Q71" s="22"/>
      <c r="R71" s="22"/>
      <c r="S71" s="22"/>
      <c r="T71" s="22"/>
      <c r="U71" s="22"/>
      <c r="V71" s="22"/>
      <c r="W71" s="22" t="s">
        <v>131</v>
      </c>
      <c r="X71" s="22"/>
      <c r="Y71" s="22"/>
      <c r="Z71" s="22"/>
      <c r="AD71" s="11">
        <v>68</v>
      </c>
    </row>
    <row r="72" spans="1:30" x14ac:dyDescent="0.3">
      <c r="A72" s="11">
        <v>69</v>
      </c>
      <c r="B72" t="s">
        <v>149</v>
      </c>
      <c r="C72" t="s">
        <v>183</v>
      </c>
      <c r="E72" s="22" t="s">
        <v>131</v>
      </c>
      <c r="F72" s="22"/>
      <c r="G72" s="22"/>
      <c r="H72" s="22"/>
      <c r="I72" s="22"/>
      <c r="J72" s="22"/>
      <c r="K72" s="22"/>
      <c r="L72" s="22"/>
      <c r="M72" s="22"/>
      <c r="N72" s="22"/>
      <c r="O72" s="22"/>
      <c r="P72" s="22" t="s">
        <v>131</v>
      </c>
      <c r="Q72" s="22"/>
      <c r="R72" s="22"/>
      <c r="S72" s="22"/>
      <c r="T72" s="22"/>
      <c r="U72" s="22"/>
      <c r="V72" s="22"/>
      <c r="W72" s="22"/>
      <c r="X72" s="22"/>
      <c r="Y72" s="22"/>
      <c r="Z72" s="22"/>
      <c r="AD72" s="11">
        <v>69</v>
      </c>
    </row>
    <row r="73" spans="1:30" x14ac:dyDescent="0.3">
      <c r="A73" s="11">
        <v>70</v>
      </c>
      <c r="B73" t="s">
        <v>150</v>
      </c>
      <c r="C73" t="s">
        <v>183</v>
      </c>
      <c r="E73" s="22" t="s">
        <v>131</v>
      </c>
      <c r="F73" s="22"/>
      <c r="G73" s="22"/>
      <c r="H73" s="22"/>
      <c r="I73" s="22"/>
      <c r="J73" s="22"/>
      <c r="K73" s="22"/>
      <c r="L73" s="22"/>
      <c r="M73" s="22"/>
      <c r="N73" s="22"/>
      <c r="O73" s="22"/>
      <c r="P73" s="22"/>
      <c r="Q73" s="22"/>
      <c r="R73" s="22"/>
      <c r="S73" s="22"/>
      <c r="T73" s="22"/>
      <c r="U73" s="22"/>
      <c r="V73" s="22"/>
      <c r="W73" s="22"/>
      <c r="X73" s="22"/>
      <c r="Y73" s="22"/>
      <c r="Z73" s="22"/>
      <c r="AD73" s="11">
        <v>70</v>
      </c>
    </row>
    <row r="74" spans="1:30" x14ac:dyDescent="0.3">
      <c r="A74" s="11">
        <v>71</v>
      </c>
      <c r="B74" t="s">
        <v>151</v>
      </c>
      <c r="C74" t="s">
        <v>183</v>
      </c>
      <c r="E74" s="22" t="s">
        <v>131</v>
      </c>
      <c r="F74" s="22"/>
      <c r="G74" s="22"/>
      <c r="H74" s="22"/>
      <c r="I74" s="22"/>
      <c r="J74" s="22"/>
      <c r="K74" s="22"/>
      <c r="L74" s="22"/>
      <c r="M74" s="22"/>
      <c r="N74" s="22"/>
      <c r="O74" s="22"/>
      <c r="P74" s="22"/>
      <c r="Q74" s="22"/>
      <c r="R74" s="22"/>
      <c r="S74" s="22"/>
      <c r="T74" s="22"/>
      <c r="U74" s="22"/>
      <c r="V74" s="22"/>
      <c r="W74" s="22"/>
      <c r="X74" s="22"/>
      <c r="Y74" s="22"/>
      <c r="Z74" s="22"/>
      <c r="AD74" s="11">
        <v>71</v>
      </c>
    </row>
    <row r="75" spans="1:30" x14ac:dyDescent="0.3">
      <c r="A75" s="11">
        <v>72</v>
      </c>
      <c r="B75" t="s">
        <v>64</v>
      </c>
      <c r="C75" t="s">
        <v>100</v>
      </c>
      <c r="E75" s="22" t="s">
        <v>131</v>
      </c>
      <c r="F75" s="22"/>
      <c r="G75" s="22"/>
      <c r="H75" s="22"/>
      <c r="I75" s="22"/>
      <c r="J75" s="22"/>
      <c r="K75" s="22"/>
      <c r="L75" s="22"/>
      <c r="M75" s="22"/>
      <c r="N75" s="22"/>
      <c r="O75" s="22"/>
      <c r="P75" s="22"/>
      <c r="Q75" s="22"/>
      <c r="R75" s="22"/>
      <c r="S75" s="22"/>
      <c r="T75" s="22"/>
      <c r="U75" s="22"/>
      <c r="V75" s="22"/>
      <c r="W75" s="22"/>
      <c r="X75" s="22"/>
      <c r="Y75" s="22"/>
      <c r="Z75" s="22"/>
      <c r="AD75" s="11">
        <v>72</v>
      </c>
    </row>
    <row r="76" spans="1:30" x14ac:dyDescent="0.3">
      <c r="A76" s="11">
        <v>73</v>
      </c>
      <c r="B76" t="s">
        <v>84</v>
      </c>
      <c r="C76" t="s">
        <v>100</v>
      </c>
      <c r="E76" s="22" t="s">
        <v>131</v>
      </c>
      <c r="F76" s="22"/>
      <c r="G76" s="22"/>
      <c r="H76" s="22"/>
      <c r="I76" s="22"/>
      <c r="J76" s="22"/>
      <c r="K76" s="22"/>
      <c r="L76" s="22"/>
      <c r="M76" s="22"/>
      <c r="N76" s="22"/>
      <c r="O76" s="22"/>
      <c r="P76" s="22"/>
      <c r="Q76" s="22"/>
      <c r="R76" s="22"/>
      <c r="S76" s="22"/>
      <c r="T76" s="22"/>
      <c r="U76" s="22"/>
      <c r="V76" s="22"/>
      <c r="W76" s="22"/>
      <c r="X76" s="22"/>
      <c r="Y76" s="22"/>
      <c r="Z76" s="22"/>
      <c r="AD76" s="11">
        <v>73</v>
      </c>
    </row>
    <row r="77" spans="1:30" x14ac:dyDescent="0.3">
      <c r="A77" s="11">
        <v>74</v>
      </c>
      <c r="B77" t="s">
        <v>49</v>
      </c>
      <c r="C77" t="s">
        <v>63</v>
      </c>
      <c r="E77" s="22" t="s">
        <v>131</v>
      </c>
      <c r="F77" s="22"/>
      <c r="G77" s="22" t="s">
        <v>131</v>
      </c>
      <c r="H77" s="22" t="s">
        <v>131</v>
      </c>
      <c r="I77" s="22" t="s">
        <v>131</v>
      </c>
      <c r="J77" s="22" t="s">
        <v>131</v>
      </c>
      <c r="K77" s="22"/>
      <c r="L77" s="22"/>
      <c r="M77" s="22"/>
      <c r="N77" s="22"/>
      <c r="O77" s="22"/>
      <c r="P77" s="22"/>
      <c r="Q77" s="22"/>
      <c r="R77" s="22"/>
      <c r="S77" s="22"/>
      <c r="T77" s="22"/>
      <c r="U77" s="22"/>
      <c r="V77" s="22"/>
      <c r="W77" s="22"/>
      <c r="X77" s="22"/>
      <c r="Y77" s="22"/>
      <c r="Z77" s="22"/>
      <c r="AD77" s="11">
        <v>74</v>
      </c>
    </row>
    <row r="78" spans="1:30" x14ac:dyDescent="0.3">
      <c r="A78" s="11">
        <v>75</v>
      </c>
      <c r="B78" t="s">
        <v>152</v>
      </c>
      <c r="C78" t="s">
        <v>183</v>
      </c>
      <c r="E78" s="22" t="s">
        <v>131</v>
      </c>
      <c r="F78" s="22"/>
      <c r="G78" s="22"/>
      <c r="H78" s="22"/>
      <c r="I78" s="22"/>
      <c r="J78" s="22"/>
      <c r="K78" s="22"/>
      <c r="L78" s="22"/>
      <c r="M78" s="22"/>
      <c r="N78" s="22"/>
      <c r="O78" s="22"/>
      <c r="P78" s="22"/>
      <c r="Q78" s="22"/>
      <c r="R78" s="22"/>
      <c r="S78" s="22"/>
      <c r="T78" s="22"/>
      <c r="U78" s="22"/>
      <c r="V78" s="22"/>
      <c r="W78" s="22"/>
      <c r="X78" s="22"/>
      <c r="Y78" s="22"/>
      <c r="Z78" s="22"/>
      <c r="AD78" s="11">
        <v>75</v>
      </c>
    </row>
    <row r="79" spans="1:30" x14ac:dyDescent="0.3">
      <c r="A79" s="11">
        <v>76</v>
      </c>
      <c r="B79" t="s">
        <v>153</v>
      </c>
      <c r="C79" t="s">
        <v>183</v>
      </c>
      <c r="E79" s="22" t="s">
        <v>131</v>
      </c>
      <c r="F79" s="22"/>
      <c r="G79" s="22"/>
      <c r="H79" s="22"/>
      <c r="I79" s="22"/>
      <c r="J79" s="22"/>
      <c r="K79" s="22"/>
      <c r="L79" s="22"/>
      <c r="M79" s="22"/>
      <c r="N79" s="22"/>
      <c r="O79" s="22"/>
      <c r="P79" s="22"/>
      <c r="Q79" s="22"/>
      <c r="R79" s="22"/>
      <c r="S79" s="22"/>
      <c r="T79" s="22"/>
      <c r="U79" s="22"/>
      <c r="V79" s="22"/>
      <c r="W79" s="22"/>
      <c r="X79" s="22"/>
      <c r="Y79" s="22"/>
      <c r="Z79" s="22"/>
      <c r="AD79" s="11">
        <v>76</v>
      </c>
    </row>
    <row r="80" spans="1:30" x14ac:dyDescent="0.3">
      <c r="A80" s="11">
        <v>77</v>
      </c>
      <c r="B80" t="s">
        <v>175</v>
      </c>
      <c r="C80" t="s">
        <v>183</v>
      </c>
      <c r="E80" s="22"/>
      <c r="F80" s="22" t="s">
        <v>131</v>
      </c>
      <c r="G80" s="22"/>
      <c r="H80" s="22"/>
      <c r="I80" s="22"/>
      <c r="J80" s="22"/>
      <c r="K80" s="22"/>
      <c r="L80" s="22"/>
      <c r="M80" s="22"/>
      <c r="N80" s="22" t="s">
        <v>131</v>
      </c>
      <c r="O80" s="22"/>
      <c r="P80" s="22" t="s">
        <v>131</v>
      </c>
      <c r="Q80" s="22"/>
      <c r="R80" s="22" t="s">
        <v>131</v>
      </c>
      <c r="S80" s="22"/>
      <c r="T80" s="22"/>
      <c r="U80" s="22"/>
      <c r="V80" s="22"/>
      <c r="W80" s="22"/>
      <c r="X80" s="22"/>
      <c r="Y80" s="22"/>
      <c r="Z80" s="22"/>
      <c r="AD80" s="11">
        <v>77</v>
      </c>
    </row>
    <row r="81" spans="1:30" x14ac:dyDescent="0.3">
      <c r="A81" s="11">
        <v>78</v>
      </c>
      <c r="B81" t="s">
        <v>70</v>
      </c>
      <c r="C81" t="s">
        <v>100</v>
      </c>
      <c r="E81" s="22" t="s">
        <v>131</v>
      </c>
      <c r="F81" s="22"/>
      <c r="G81" s="22"/>
      <c r="H81" s="22"/>
      <c r="I81" s="22"/>
      <c r="J81" s="22"/>
      <c r="K81" s="22"/>
      <c r="L81" s="22"/>
      <c r="M81" s="22"/>
      <c r="N81" s="22"/>
      <c r="O81" s="22"/>
      <c r="P81" s="22"/>
      <c r="Q81" s="22"/>
      <c r="R81" s="22"/>
      <c r="S81" s="22"/>
      <c r="T81" s="22"/>
      <c r="U81" s="22"/>
      <c r="V81" s="22"/>
      <c r="W81" s="22" t="s">
        <v>131</v>
      </c>
      <c r="X81" s="22"/>
      <c r="Y81" s="22"/>
      <c r="Z81" s="22"/>
      <c r="AD81" s="11">
        <v>78</v>
      </c>
    </row>
    <row r="82" spans="1:30" x14ac:dyDescent="0.3">
      <c r="A82" s="11">
        <v>79</v>
      </c>
      <c r="B82" t="s">
        <v>69</v>
      </c>
      <c r="C82" t="s">
        <v>100</v>
      </c>
      <c r="E82" s="22" t="s">
        <v>131</v>
      </c>
      <c r="F82" s="22"/>
      <c r="G82" s="22"/>
      <c r="H82" s="22"/>
      <c r="I82" s="22"/>
      <c r="J82" s="22"/>
      <c r="K82" s="22"/>
      <c r="L82" s="22"/>
      <c r="M82" s="22"/>
      <c r="N82" s="22"/>
      <c r="O82" s="22"/>
      <c r="P82" s="22"/>
      <c r="Q82" s="22"/>
      <c r="R82" s="22"/>
      <c r="S82" s="22"/>
      <c r="T82" s="22"/>
      <c r="U82" s="22"/>
      <c r="V82" s="22"/>
      <c r="W82" s="22" t="s">
        <v>131</v>
      </c>
      <c r="X82" s="22"/>
      <c r="Y82" s="22"/>
      <c r="Z82" s="22"/>
      <c r="AD82" s="11">
        <v>79</v>
      </c>
    </row>
    <row r="83" spans="1:30" x14ac:dyDescent="0.3">
      <c r="A83" s="11">
        <v>80</v>
      </c>
      <c r="B83" t="s">
        <v>66</v>
      </c>
      <c r="C83" t="s">
        <v>100</v>
      </c>
      <c r="E83" s="22" t="s">
        <v>131</v>
      </c>
      <c r="F83" s="22"/>
      <c r="G83" s="22"/>
      <c r="H83" s="22"/>
      <c r="I83" s="22"/>
      <c r="J83" s="22"/>
      <c r="K83" s="22"/>
      <c r="L83" s="22"/>
      <c r="M83" s="22"/>
      <c r="N83" s="22"/>
      <c r="O83" s="22"/>
      <c r="P83" s="22"/>
      <c r="Q83" s="22"/>
      <c r="R83" s="22"/>
      <c r="S83" s="22"/>
      <c r="T83" s="22"/>
      <c r="U83" s="22"/>
      <c r="V83" s="22"/>
      <c r="W83" s="22" t="s">
        <v>131</v>
      </c>
      <c r="X83" s="22"/>
      <c r="Y83" s="22"/>
      <c r="Z83" s="22"/>
      <c r="AD83" s="11">
        <v>80</v>
      </c>
    </row>
    <row r="84" spans="1:30" x14ac:dyDescent="0.3">
      <c r="A84" s="11">
        <v>81</v>
      </c>
      <c r="B84" t="s">
        <v>85</v>
      </c>
      <c r="C84" t="s">
        <v>100</v>
      </c>
      <c r="E84" s="22" t="s">
        <v>131</v>
      </c>
      <c r="F84" s="22"/>
      <c r="G84" s="22"/>
      <c r="H84" s="22"/>
      <c r="I84" s="22"/>
      <c r="J84" s="22"/>
      <c r="K84" s="22"/>
      <c r="L84" s="22"/>
      <c r="M84" s="22"/>
      <c r="N84" s="22"/>
      <c r="O84" s="22"/>
      <c r="P84" s="22"/>
      <c r="Q84" s="22"/>
      <c r="R84" s="22"/>
      <c r="S84" s="22"/>
      <c r="T84" s="22"/>
      <c r="U84" s="22"/>
      <c r="V84" s="22"/>
      <c r="W84" s="22" t="s">
        <v>131</v>
      </c>
      <c r="X84" s="22"/>
      <c r="Y84" s="22"/>
      <c r="Z84" s="22"/>
      <c r="AD84" s="11">
        <v>81</v>
      </c>
    </row>
    <row r="85" spans="1:30" x14ac:dyDescent="0.3">
      <c r="A85" s="11">
        <v>82</v>
      </c>
      <c r="B85" t="s">
        <v>91</v>
      </c>
      <c r="C85" t="s">
        <v>100</v>
      </c>
      <c r="E85" s="22" t="s">
        <v>131</v>
      </c>
      <c r="F85" s="22"/>
      <c r="G85" s="22"/>
      <c r="H85" s="22"/>
      <c r="I85" s="22"/>
      <c r="J85" s="22"/>
      <c r="K85" s="22"/>
      <c r="L85" s="22"/>
      <c r="M85" s="22"/>
      <c r="N85" s="22"/>
      <c r="O85" s="22"/>
      <c r="P85" s="22"/>
      <c r="Q85" s="22"/>
      <c r="R85" s="22"/>
      <c r="S85" s="22"/>
      <c r="T85" s="22"/>
      <c r="U85" s="22"/>
      <c r="V85" s="22"/>
      <c r="W85" s="22" t="s">
        <v>131</v>
      </c>
      <c r="X85" s="22" t="s">
        <v>131</v>
      </c>
      <c r="Y85" s="22"/>
      <c r="Z85" s="22"/>
      <c r="AD85" s="11">
        <v>82</v>
      </c>
    </row>
    <row r="86" spans="1:30" x14ac:dyDescent="0.3">
      <c r="A86" s="11">
        <v>83</v>
      </c>
      <c r="B86" t="s">
        <v>283</v>
      </c>
      <c r="C86" t="s">
        <v>120</v>
      </c>
      <c r="E86" s="22"/>
      <c r="F86" s="22"/>
      <c r="G86" s="22"/>
      <c r="H86" s="22"/>
      <c r="I86" s="22"/>
      <c r="J86" s="22"/>
      <c r="K86" s="22"/>
      <c r="L86" s="22"/>
      <c r="M86" s="22" t="s">
        <v>131</v>
      </c>
      <c r="N86" s="22"/>
      <c r="O86" s="22"/>
      <c r="P86" s="22"/>
      <c r="Q86" s="22"/>
      <c r="R86" s="22"/>
      <c r="S86" s="22"/>
      <c r="T86" s="22"/>
      <c r="U86" s="22"/>
      <c r="V86" s="22"/>
      <c r="W86" s="22"/>
      <c r="X86" s="22"/>
      <c r="Y86" s="22" t="s">
        <v>131</v>
      </c>
      <c r="Z86" s="22" t="s">
        <v>131</v>
      </c>
      <c r="AD86" s="11">
        <v>83</v>
      </c>
    </row>
    <row r="87" spans="1:30" x14ac:dyDescent="0.3">
      <c r="A87" s="11">
        <v>84</v>
      </c>
      <c r="B87" t="s">
        <v>176</v>
      </c>
      <c r="C87" t="s">
        <v>183</v>
      </c>
      <c r="E87" s="22"/>
      <c r="F87" s="22"/>
      <c r="G87" s="22"/>
      <c r="H87" s="22"/>
      <c r="I87" s="22"/>
      <c r="J87" s="22"/>
      <c r="K87" s="22"/>
      <c r="L87" s="22"/>
      <c r="M87" s="22"/>
      <c r="N87" s="22" t="s">
        <v>131</v>
      </c>
      <c r="O87" s="22"/>
      <c r="P87" s="22"/>
      <c r="Q87" s="22"/>
      <c r="R87" s="22" t="s">
        <v>131</v>
      </c>
      <c r="S87" s="22"/>
      <c r="T87" s="22"/>
      <c r="U87" s="22"/>
      <c r="V87" s="22"/>
      <c r="W87" s="22" t="s">
        <v>131</v>
      </c>
      <c r="X87" s="22"/>
      <c r="Y87" s="22"/>
      <c r="Z87" s="22"/>
      <c r="AD87" s="11">
        <v>84</v>
      </c>
    </row>
    <row r="88" spans="1:30" x14ac:dyDescent="0.3">
      <c r="A88" s="11">
        <v>85</v>
      </c>
      <c r="B88" t="s">
        <v>177</v>
      </c>
      <c r="C88" t="s">
        <v>183</v>
      </c>
      <c r="E88" s="22"/>
      <c r="F88" s="22"/>
      <c r="G88" s="22"/>
      <c r="H88" s="22"/>
      <c r="I88" s="22"/>
      <c r="J88" s="22"/>
      <c r="K88" s="22"/>
      <c r="L88" s="22" t="s">
        <v>131</v>
      </c>
      <c r="M88" s="22"/>
      <c r="N88" s="22"/>
      <c r="O88" s="22"/>
      <c r="P88" s="22" t="s">
        <v>131</v>
      </c>
      <c r="Q88" s="22"/>
      <c r="R88" s="22"/>
      <c r="S88" s="22"/>
      <c r="T88" s="22"/>
      <c r="U88" s="22"/>
      <c r="V88" s="22"/>
      <c r="W88" s="22"/>
      <c r="X88" s="22"/>
      <c r="Y88" s="22"/>
      <c r="Z88" s="22"/>
      <c r="AD88" s="11">
        <v>85</v>
      </c>
    </row>
    <row r="89" spans="1:30" x14ac:dyDescent="0.3">
      <c r="A89" s="11">
        <v>86</v>
      </c>
      <c r="B89" t="s">
        <v>154</v>
      </c>
      <c r="C89" t="s">
        <v>183</v>
      </c>
      <c r="E89" s="22"/>
      <c r="F89" s="22" t="s">
        <v>131</v>
      </c>
      <c r="G89" s="22"/>
      <c r="H89" s="22"/>
      <c r="I89" s="22"/>
      <c r="J89" s="22"/>
      <c r="K89" s="22"/>
      <c r="L89" s="22"/>
      <c r="M89" s="22"/>
      <c r="N89" s="22"/>
      <c r="O89" s="22"/>
      <c r="P89" s="22" t="s">
        <v>131</v>
      </c>
      <c r="Q89" s="22"/>
      <c r="R89" s="22"/>
      <c r="S89" s="22"/>
      <c r="T89" s="22"/>
      <c r="U89" s="22"/>
      <c r="V89" s="22"/>
      <c r="W89" s="22"/>
      <c r="X89" s="22"/>
      <c r="Y89" s="22"/>
      <c r="Z89" s="22" t="s">
        <v>131</v>
      </c>
      <c r="AD89" s="11">
        <v>86</v>
      </c>
    </row>
    <row r="90" spans="1:30" x14ac:dyDescent="0.3">
      <c r="A90" s="11">
        <v>87</v>
      </c>
      <c r="B90" t="s">
        <v>50</v>
      </c>
      <c r="C90" t="s">
        <v>63</v>
      </c>
      <c r="E90" s="22" t="s">
        <v>131</v>
      </c>
      <c r="F90" s="22"/>
      <c r="G90" s="22"/>
      <c r="H90" s="22"/>
      <c r="I90" s="22"/>
      <c r="J90" s="22"/>
      <c r="K90" s="22"/>
      <c r="L90" s="22"/>
      <c r="M90" s="22"/>
      <c r="N90" s="22"/>
      <c r="O90" s="22"/>
      <c r="P90" s="22" t="s">
        <v>131</v>
      </c>
      <c r="Q90" s="22"/>
      <c r="R90" s="22"/>
      <c r="S90" s="22"/>
      <c r="T90" s="22"/>
      <c r="U90" s="22"/>
      <c r="V90" s="22"/>
      <c r="W90" s="22"/>
      <c r="X90" s="22"/>
      <c r="Y90" s="22"/>
      <c r="Z90" s="22"/>
      <c r="AD90" s="11">
        <v>87</v>
      </c>
    </row>
    <row r="91" spans="1:30" x14ac:dyDescent="0.3">
      <c r="A91" s="11">
        <v>88</v>
      </c>
      <c r="B91" t="s">
        <v>155</v>
      </c>
      <c r="C91" t="s">
        <v>183</v>
      </c>
      <c r="E91" s="22" t="s">
        <v>131</v>
      </c>
      <c r="F91" s="22"/>
      <c r="G91" s="22"/>
      <c r="H91" s="22"/>
      <c r="I91" s="22"/>
      <c r="J91" s="22"/>
      <c r="K91" s="22"/>
      <c r="L91" s="22"/>
      <c r="M91" s="22"/>
      <c r="N91" s="22"/>
      <c r="O91" s="22"/>
      <c r="P91" s="22" t="s">
        <v>131</v>
      </c>
      <c r="Q91" s="22"/>
      <c r="R91" s="22"/>
      <c r="S91" s="22"/>
      <c r="T91" s="22"/>
      <c r="U91" s="22"/>
      <c r="V91" s="22"/>
      <c r="W91" s="22"/>
      <c r="X91" s="22"/>
      <c r="Y91" s="22"/>
      <c r="Z91" s="22"/>
      <c r="AD91" s="11">
        <v>88</v>
      </c>
    </row>
    <row r="92" spans="1:30" x14ac:dyDescent="0.3">
      <c r="A92" s="11">
        <v>89</v>
      </c>
      <c r="B92" t="s">
        <v>156</v>
      </c>
      <c r="C92" t="s">
        <v>183</v>
      </c>
      <c r="E92" s="22" t="s">
        <v>131</v>
      </c>
      <c r="F92" s="22"/>
      <c r="G92" s="22"/>
      <c r="H92" s="22"/>
      <c r="I92" s="22"/>
      <c r="J92" s="22"/>
      <c r="K92" s="22"/>
      <c r="L92" s="22"/>
      <c r="M92" s="22"/>
      <c r="N92" s="22"/>
      <c r="O92" s="22"/>
      <c r="P92" s="22"/>
      <c r="Q92" s="22"/>
      <c r="R92" s="22"/>
      <c r="S92" s="22"/>
      <c r="T92" s="22"/>
      <c r="U92" s="22"/>
      <c r="V92" s="22"/>
      <c r="W92" s="22" t="s">
        <v>131</v>
      </c>
      <c r="X92" s="22"/>
      <c r="Y92" s="22"/>
      <c r="Z92" s="22"/>
      <c r="AD92" s="11">
        <v>89</v>
      </c>
    </row>
    <row r="93" spans="1:30" x14ac:dyDescent="0.3">
      <c r="A93" s="11">
        <v>90</v>
      </c>
      <c r="B93" t="s">
        <v>80</v>
      </c>
      <c r="C93" t="s">
        <v>189</v>
      </c>
      <c r="E93" s="22" t="s">
        <v>131</v>
      </c>
      <c r="F93" s="22"/>
      <c r="G93" s="22"/>
      <c r="H93" s="22"/>
      <c r="I93" s="22"/>
      <c r="J93" s="22"/>
      <c r="K93" s="22"/>
      <c r="L93" s="22"/>
      <c r="M93" s="22"/>
      <c r="N93" s="22"/>
      <c r="O93" s="22"/>
      <c r="P93" s="22" t="s">
        <v>131</v>
      </c>
      <c r="Q93" s="22"/>
      <c r="R93" s="22"/>
      <c r="S93" s="22"/>
      <c r="T93" s="22"/>
      <c r="U93" s="22"/>
      <c r="V93" s="22"/>
      <c r="W93" s="22" t="s">
        <v>131</v>
      </c>
      <c r="X93" s="22"/>
      <c r="Y93" s="22"/>
      <c r="Z93" s="22"/>
      <c r="AD93" s="11">
        <v>90</v>
      </c>
    </row>
    <row r="94" spans="1:30" x14ac:dyDescent="0.3">
      <c r="A94" s="11">
        <v>91</v>
      </c>
      <c r="B94" t="s">
        <v>157</v>
      </c>
      <c r="C94" t="s">
        <v>183</v>
      </c>
      <c r="E94" s="22" t="s">
        <v>131</v>
      </c>
      <c r="F94" s="22"/>
      <c r="G94" s="22"/>
      <c r="H94" s="22"/>
      <c r="I94" s="22"/>
      <c r="J94" s="22"/>
      <c r="K94" s="22"/>
      <c r="L94" s="22" t="s">
        <v>131</v>
      </c>
      <c r="M94" s="22"/>
      <c r="N94" s="22"/>
      <c r="O94" s="22"/>
      <c r="P94" s="22"/>
      <c r="Q94" s="22"/>
      <c r="R94" s="22"/>
      <c r="S94" s="22"/>
      <c r="T94" s="22"/>
      <c r="U94" s="22"/>
      <c r="V94" s="22"/>
      <c r="W94" s="22"/>
      <c r="X94" s="22"/>
      <c r="Y94" s="22"/>
      <c r="Z94" s="22"/>
      <c r="AD94" s="11">
        <v>91</v>
      </c>
    </row>
    <row r="95" spans="1:30" x14ac:dyDescent="0.3">
      <c r="A95" s="11">
        <v>92</v>
      </c>
      <c r="B95" t="s">
        <v>158</v>
      </c>
      <c r="C95" t="s">
        <v>183</v>
      </c>
      <c r="E95" s="22" t="s">
        <v>131</v>
      </c>
      <c r="F95" s="22"/>
      <c r="G95" s="22"/>
      <c r="H95" s="22"/>
      <c r="I95" s="22"/>
      <c r="J95" s="22"/>
      <c r="K95" s="22"/>
      <c r="L95" s="22"/>
      <c r="M95" s="22"/>
      <c r="N95" s="22"/>
      <c r="O95" s="22"/>
      <c r="P95" s="22"/>
      <c r="Q95" s="22"/>
      <c r="R95" s="22"/>
      <c r="S95" s="22"/>
      <c r="T95" s="22"/>
      <c r="U95" s="22"/>
      <c r="V95" s="22"/>
      <c r="W95" s="22"/>
      <c r="X95" s="22"/>
      <c r="Y95" s="22"/>
      <c r="Z95" s="22"/>
      <c r="AD95" s="11">
        <v>92</v>
      </c>
    </row>
    <row r="96" spans="1:30" x14ac:dyDescent="0.3">
      <c r="A96" s="11">
        <v>93</v>
      </c>
      <c r="B96" t="s">
        <v>114</v>
      </c>
      <c r="C96" t="s">
        <v>120</v>
      </c>
      <c r="E96" s="22"/>
      <c r="F96" s="22" t="s">
        <v>131</v>
      </c>
      <c r="G96" s="22"/>
      <c r="H96" s="22"/>
      <c r="I96" s="22"/>
      <c r="J96" s="22"/>
      <c r="K96" s="22"/>
      <c r="L96" s="22" t="s">
        <v>131</v>
      </c>
      <c r="M96" s="22" t="s">
        <v>131</v>
      </c>
      <c r="N96" s="22"/>
      <c r="O96" s="22"/>
      <c r="P96" s="22" t="s">
        <v>131</v>
      </c>
      <c r="Q96" s="22" t="s">
        <v>131</v>
      </c>
      <c r="R96" s="22" t="s">
        <v>131</v>
      </c>
      <c r="S96" s="22"/>
      <c r="T96" s="22"/>
      <c r="U96" s="22"/>
      <c r="V96" s="22"/>
      <c r="W96" s="22"/>
      <c r="X96" s="22"/>
      <c r="Y96" s="22"/>
      <c r="Z96" s="22"/>
      <c r="AD96" s="11">
        <v>93</v>
      </c>
    </row>
    <row r="97" spans="1:30" x14ac:dyDescent="0.3">
      <c r="A97" s="11">
        <v>94</v>
      </c>
      <c r="B97" t="s">
        <v>101</v>
      </c>
      <c r="C97" t="s">
        <v>120</v>
      </c>
      <c r="E97" s="22"/>
      <c r="F97" s="22"/>
      <c r="G97" s="22" t="s">
        <v>131</v>
      </c>
      <c r="H97" s="22" t="s">
        <v>131</v>
      </c>
      <c r="I97" s="22" t="s">
        <v>131</v>
      </c>
      <c r="J97" s="22" t="s">
        <v>131</v>
      </c>
      <c r="K97" s="22"/>
      <c r="L97" s="22"/>
      <c r="M97" s="22" t="s">
        <v>131</v>
      </c>
      <c r="N97" s="22"/>
      <c r="O97" s="22"/>
      <c r="P97" s="22"/>
      <c r="Q97" s="22"/>
      <c r="R97" s="22"/>
      <c r="S97" s="22"/>
      <c r="T97" s="22"/>
      <c r="U97" s="22"/>
      <c r="V97" s="22"/>
      <c r="W97" s="22"/>
      <c r="X97" s="22" t="s">
        <v>131</v>
      </c>
      <c r="Y97" s="22"/>
      <c r="Z97" s="22"/>
      <c r="AD97" s="11">
        <v>94</v>
      </c>
    </row>
    <row r="98" spans="1:30" x14ac:dyDescent="0.3">
      <c r="A98" s="11">
        <v>95</v>
      </c>
      <c r="B98" t="s">
        <v>115</v>
      </c>
      <c r="C98" t="s">
        <v>120</v>
      </c>
      <c r="E98" s="22"/>
      <c r="F98" s="22" t="s">
        <v>131</v>
      </c>
      <c r="G98" s="22"/>
      <c r="H98" s="22"/>
      <c r="I98" s="22"/>
      <c r="J98" s="22"/>
      <c r="K98" s="22"/>
      <c r="L98" s="22" t="s">
        <v>131</v>
      </c>
      <c r="M98" s="22" t="s">
        <v>131</v>
      </c>
      <c r="N98" s="22"/>
      <c r="O98" s="22"/>
      <c r="P98" s="22" t="s">
        <v>131</v>
      </c>
      <c r="Q98" s="22" t="s">
        <v>131</v>
      </c>
      <c r="R98" s="22" t="s">
        <v>131</v>
      </c>
      <c r="S98" s="22"/>
      <c r="T98" s="22"/>
      <c r="U98" s="22"/>
      <c r="V98" s="22"/>
      <c r="W98" s="22"/>
      <c r="X98" s="22"/>
      <c r="Y98" s="22"/>
      <c r="Z98" s="22"/>
      <c r="AD98" s="11">
        <v>95</v>
      </c>
    </row>
    <row r="99" spans="1:30" x14ac:dyDescent="0.3">
      <c r="A99" s="11">
        <v>96</v>
      </c>
      <c r="B99" t="s">
        <v>112</v>
      </c>
      <c r="C99" t="s">
        <v>120</v>
      </c>
      <c r="E99" s="22"/>
      <c r="F99" s="22"/>
      <c r="G99" s="22" t="s">
        <v>131</v>
      </c>
      <c r="H99" s="22" t="s">
        <v>131</v>
      </c>
      <c r="I99" s="22" t="s">
        <v>131</v>
      </c>
      <c r="J99" s="22" t="s">
        <v>131</v>
      </c>
      <c r="K99" s="22"/>
      <c r="L99" s="22"/>
      <c r="M99" s="22" t="s">
        <v>131</v>
      </c>
      <c r="N99" s="22"/>
      <c r="O99" s="22"/>
      <c r="P99" s="22"/>
      <c r="Q99" s="22"/>
      <c r="R99" s="22"/>
      <c r="S99" s="22"/>
      <c r="T99" s="22"/>
      <c r="U99" s="22"/>
      <c r="V99" s="22"/>
      <c r="W99" s="22"/>
      <c r="X99" s="22" t="s">
        <v>131</v>
      </c>
      <c r="Y99" s="22"/>
      <c r="Z99" s="22" t="s">
        <v>131</v>
      </c>
      <c r="AD99" s="11">
        <v>96</v>
      </c>
    </row>
    <row r="100" spans="1:30" x14ac:dyDescent="0.3">
      <c r="A100" s="11">
        <v>97</v>
      </c>
      <c r="B100" t="s">
        <v>159</v>
      </c>
      <c r="C100" t="s">
        <v>183</v>
      </c>
      <c r="E100" s="22" t="s">
        <v>131</v>
      </c>
      <c r="F100" s="22"/>
      <c r="G100" s="22"/>
      <c r="H100" s="22"/>
      <c r="I100" s="22"/>
      <c r="J100" s="22"/>
      <c r="K100" s="22"/>
      <c r="L100" s="22"/>
      <c r="M100" s="22"/>
      <c r="N100" s="22"/>
      <c r="O100" s="22"/>
      <c r="P100" s="22"/>
      <c r="Q100" s="22"/>
      <c r="R100" s="22"/>
      <c r="S100" s="22"/>
      <c r="T100" s="22"/>
      <c r="U100" s="22"/>
      <c r="V100" s="22"/>
      <c r="W100" s="22"/>
      <c r="X100" s="22"/>
      <c r="Y100" s="22"/>
      <c r="Z100" s="22"/>
      <c r="AD100" s="11">
        <v>97</v>
      </c>
    </row>
    <row r="101" spans="1:30" x14ac:dyDescent="0.3">
      <c r="A101" s="11">
        <v>98</v>
      </c>
      <c r="B101" t="s">
        <v>160</v>
      </c>
      <c r="C101" t="s">
        <v>183</v>
      </c>
      <c r="E101" s="22"/>
      <c r="F101" s="22"/>
      <c r="G101" s="22"/>
      <c r="H101" s="22"/>
      <c r="I101" s="22"/>
      <c r="J101" s="22"/>
      <c r="K101" s="22"/>
      <c r="L101" s="22" t="s">
        <v>131</v>
      </c>
      <c r="M101" s="22"/>
      <c r="N101" s="22"/>
      <c r="O101" s="22"/>
      <c r="P101" s="22"/>
      <c r="Q101" s="22"/>
      <c r="R101" s="22"/>
      <c r="S101" s="22"/>
      <c r="T101" s="22"/>
      <c r="U101" s="22"/>
      <c r="V101" s="22"/>
      <c r="W101" s="22"/>
      <c r="X101" s="22"/>
      <c r="Y101" s="22"/>
      <c r="Z101" s="22"/>
      <c r="AD101" s="11">
        <v>98</v>
      </c>
    </row>
    <row r="102" spans="1:30" x14ac:dyDescent="0.3">
      <c r="A102" s="11">
        <v>99</v>
      </c>
      <c r="B102" t="s">
        <v>58</v>
      </c>
      <c r="C102" t="s">
        <v>63</v>
      </c>
      <c r="E102" s="22" t="s">
        <v>131</v>
      </c>
      <c r="F102" s="22" t="s">
        <v>131</v>
      </c>
      <c r="G102" s="22"/>
      <c r="H102" s="22"/>
      <c r="I102" s="22"/>
      <c r="J102" s="22"/>
      <c r="K102" s="22"/>
      <c r="L102" s="22"/>
      <c r="M102" s="22"/>
      <c r="N102" s="22"/>
      <c r="O102" s="22"/>
      <c r="P102" s="22"/>
      <c r="Q102" s="22" t="s">
        <v>131</v>
      </c>
      <c r="R102" s="22" t="s">
        <v>131</v>
      </c>
      <c r="S102" s="22"/>
      <c r="T102" s="22"/>
      <c r="U102" s="22" t="s">
        <v>131</v>
      </c>
      <c r="V102" s="22"/>
      <c r="W102" s="22" t="s">
        <v>131</v>
      </c>
      <c r="X102" s="22"/>
      <c r="Y102" s="22"/>
      <c r="Z102" s="22"/>
      <c r="AD102" s="11">
        <v>99</v>
      </c>
    </row>
    <row r="103" spans="1:30" x14ac:dyDescent="0.3">
      <c r="A103" s="11">
        <v>100</v>
      </c>
      <c r="B103" t="s">
        <v>60</v>
      </c>
      <c r="C103" t="s">
        <v>63</v>
      </c>
      <c r="E103" s="22" t="s">
        <v>131</v>
      </c>
      <c r="F103" s="22"/>
      <c r="G103" s="22"/>
      <c r="H103" s="22"/>
      <c r="I103" s="22"/>
      <c r="J103" s="22"/>
      <c r="K103" s="22"/>
      <c r="L103" s="22"/>
      <c r="M103" s="22"/>
      <c r="N103" s="22"/>
      <c r="O103" s="22"/>
      <c r="P103" s="22" t="s">
        <v>131</v>
      </c>
      <c r="Q103" s="22"/>
      <c r="R103" s="22"/>
      <c r="S103" s="22"/>
      <c r="T103" s="22"/>
      <c r="U103" s="22"/>
      <c r="V103" s="22"/>
      <c r="W103" s="22" t="s">
        <v>131</v>
      </c>
      <c r="X103" s="22"/>
      <c r="Y103" s="22"/>
      <c r="Z103" s="22" t="s">
        <v>131</v>
      </c>
      <c r="AD103" s="11">
        <v>100</v>
      </c>
    </row>
    <row r="104" spans="1:30" x14ac:dyDescent="0.3">
      <c r="A104" s="11">
        <v>101</v>
      </c>
      <c r="B104" t="s">
        <v>178</v>
      </c>
      <c r="C104" t="s">
        <v>183</v>
      </c>
      <c r="E104" s="22"/>
      <c r="F104" s="22"/>
      <c r="G104" s="22"/>
      <c r="H104" s="22"/>
      <c r="I104" s="22"/>
      <c r="J104" s="22"/>
      <c r="K104" s="22"/>
      <c r="L104" s="22" t="s">
        <v>131</v>
      </c>
      <c r="M104" s="22"/>
      <c r="N104" s="22"/>
      <c r="O104" s="22"/>
      <c r="P104" s="22"/>
      <c r="Q104" s="22"/>
      <c r="R104" s="22"/>
      <c r="S104" s="22"/>
      <c r="T104" s="22"/>
      <c r="U104" s="22"/>
      <c r="V104" s="22"/>
      <c r="W104" s="22"/>
      <c r="X104" s="22"/>
      <c r="Y104" s="22"/>
      <c r="Z104" s="22"/>
      <c r="AD104" s="11">
        <v>101</v>
      </c>
    </row>
    <row r="105" spans="1:30" x14ac:dyDescent="0.3">
      <c r="A105" s="11">
        <v>102</v>
      </c>
      <c r="B105" t="s">
        <v>161</v>
      </c>
      <c r="C105" t="s">
        <v>183</v>
      </c>
      <c r="E105" s="22" t="s">
        <v>131</v>
      </c>
      <c r="F105" s="22"/>
      <c r="G105" s="22"/>
      <c r="H105" s="22"/>
      <c r="I105" s="22"/>
      <c r="J105" s="22"/>
      <c r="K105" s="22"/>
      <c r="L105" s="22"/>
      <c r="M105" s="22"/>
      <c r="N105" s="22"/>
      <c r="O105" s="22"/>
      <c r="P105" s="22"/>
      <c r="Q105" s="22"/>
      <c r="R105" s="22"/>
      <c r="S105" s="22"/>
      <c r="T105" s="22"/>
      <c r="U105" s="22"/>
      <c r="V105" s="22"/>
      <c r="W105" s="22"/>
      <c r="X105" s="22"/>
      <c r="Y105" s="22"/>
      <c r="Z105" s="22"/>
      <c r="AD105" s="11">
        <v>102</v>
      </c>
    </row>
    <row r="106" spans="1:30" x14ac:dyDescent="0.3">
      <c r="A106" s="11">
        <v>103</v>
      </c>
      <c r="B106" t="s">
        <v>67</v>
      </c>
      <c r="C106" t="s">
        <v>100</v>
      </c>
      <c r="E106" s="22" t="s">
        <v>131</v>
      </c>
      <c r="F106" s="22"/>
      <c r="G106" s="22"/>
      <c r="H106" s="22"/>
      <c r="I106" s="22"/>
      <c r="J106" s="22"/>
      <c r="K106" s="22"/>
      <c r="L106" s="22"/>
      <c r="M106" s="22"/>
      <c r="N106" s="22"/>
      <c r="O106" s="22"/>
      <c r="P106" s="22"/>
      <c r="Q106" s="22"/>
      <c r="R106" s="22"/>
      <c r="S106" s="22"/>
      <c r="T106" s="22"/>
      <c r="U106" s="22"/>
      <c r="V106" s="22"/>
      <c r="W106" s="22" t="s">
        <v>131</v>
      </c>
      <c r="X106" s="22"/>
      <c r="Y106" s="22"/>
      <c r="Z106" s="22"/>
      <c r="AD106" s="11">
        <v>103</v>
      </c>
    </row>
    <row r="107" spans="1:30" x14ac:dyDescent="0.3">
      <c r="A107" s="11">
        <v>104</v>
      </c>
      <c r="B107" t="s">
        <v>162</v>
      </c>
      <c r="C107" t="s">
        <v>183</v>
      </c>
      <c r="E107" s="22"/>
      <c r="F107" s="22" t="s">
        <v>131</v>
      </c>
      <c r="G107" s="22"/>
      <c r="H107" s="22"/>
      <c r="I107" s="22"/>
      <c r="J107" s="22"/>
      <c r="K107" s="22"/>
      <c r="L107" s="22"/>
      <c r="M107" s="22"/>
      <c r="N107" s="22"/>
      <c r="O107" s="22"/>
      <c r="P107" s="22"/>
      <c r="Q107" s="22"/>
      <c r="R107" s="22"/>
      <c r="S107" s="22"/>
      <c r="T107" s="22"/>
      <c r="U107" s="22"/>
      <c r="V107" s="22"/>
      <c r="W107" s="22"/>
      <c r="X107" s="22"/>
      <c r="Y107" s="22"/>
      <c r="Z107" s="22"/>
      <c r="AD107" s="11">
        <v>104</v>
      </c>
    </row>
    <row r="108" spans="1:30" x14ac:dyDescent="0.3">
      <c r="A108" s="11">
        <v>105</v>
      </c>
      <c r="B108" t="s">
        <v>88</v>
      </c>
      <c r="C108" t="s">
        <v>100</v>
      </c>
      <c r="E108" s="22" t="s">
        <v>131</v>
      </c>
      <c r="F108" s="22"/>
      <c r="G108" s="22"/>
      <c r="H108" s="22"/>
      <c r="I108" s="22"/>
      <c r="J108" s="22"/>
      <c r="K108" s="22"/>
      <c r="L108" s="22"/>
      <c r="M108" s="22"/>
      <c r="N108" s="22"/>
      <c r="O108" s="22"/>
      <c r="P108" s="22"/>
      <c r="Q108" s="22"/>
      <c r="R108" s="22"/>
      <c r="S108" s="22"/>
      <c r="T108" s="22"/>
      <c r="U108" s="22"/>
      <c r="V108" s="22"/>
      <c r="W108" s="22" t="s">
        <v>131</v>
      </c>
      <c r="X108" s="22"/>
      <c r="Y108" s="22"/>
      <c r="Z108" s="22"/>
      <c r="AD108" s="11">
        <v>105</v>
      </c>
    </row>
    <row r="109" spans="1:30" x14ac:dyDescent="0.3">
      <c r="A109" s="11">
        <v>106</v>
      </c>
      <c r="B109" t="s">
        <v>179</v>
      </c>
      <c r="C109" t="s">
        <v>183</v>
      </c>
      <c r="E109" s="22"/>
      <c r="F109" s="22" t="s">
        <v>131</v>
      </c>
      <c r="G109" s="22"/>
      <c r="H109" s="22"/>
      <c r="I109" s="22"/>
      <c r="J109" s="22"/>
      <c r="K109" s="22"/>
      <c r="L109" s="22"/>
      <c r="M109" s="22"/>
      <c r="N109" s="22" t="s">
        <v>131</v>
      </c>
      <c r="O109" s="22"/>
      <c r="P109" s="22" t="s">
        <v>131</v>
      </c>
      <c r="Q109" s="22"/>
      <c r="R109" s="22" t="s">
        <v>131</v>
      </c>
      <c r="S109" s="22"/>
      <c r="T109" s="22"/>
      <c r="U109" s="22"/>
      <c r="V109" s="22"/>
      <c r="W109" s="22"/>
      <c r="X109" s="22"/>
      <c r="Y109" s="22"/>
      <c r="Z109" s="22"/>
      <c r="AD109" s="11">
        <v>106</v>
      </c>
    </row>
    <row r="110" spans="1:30" x14ac:dyDescent="0.3">
      <c r="A110" s="11">
        <v>107</v>
      </c>
      <c r="B110" t="s">
        <v>98</v>
      </c>
      <c r="C110" t="s">
        <v>100</v>
      </c>
      <c r="E110" s="22"/>
      <c r="F110" s="22" t="s">
        <v>131</v>
      </c>
      <c r="G110" s="22"/>
      <c r="H110" s="22"/>
      <c r="I110" s="22"/>
      <c r="J110" s="22"/>
      <c r="K110" s="22"/>
      <c r="L110" s="22"/>
      <c r="M110" s="22"/>
      <c r="N110" s="22"/>
      <c r="O110" s="22"/>
      <c r="P110" s="22"/>
      <c r="Q110" s="22"/>
      <c r="R110" s="22"/>
      <c r="S110" s="22"/>
      <c r="T110" s="22"/>
      <c r="U110" s="22"/>
      <c r="V110" s="22"/>
      <c r="W110" s="22"/>
      <c r="X110" s="22"/>
      <c r="Y110" s="22"/>
      <c r="Z110" s="22"/>
      <c r="AD110" s="11">
        <v>107</v>
      </c>
    </row>
    <row r="111" spans="1:30" x14ac:dyDescent="0.3">
      <c r="A111" s="11">
        <v>108</v>
      </c>
      <c r="B111" t="s">
        <v>94</v>
      </c>
      <c r="C111" t="s">
        <v>100</v>
      </c>
      <c r="E111" s="22" t="s">
        <v>131</v>
      </c>
      <c r="F111" s="22"/>
      <c r="G111" s="22"/>
      <c r="H111" s="22"/>
      <c r="I111" s="22"/>
      <c r="J111" s="22"/>
      <c r="K111" s="22"/>
      <c r="L111" s="22"/>
      <c r="M111" s="22"/>
      <c r="N111" s="22"/>
      <c r="O111" s="22"/>
      <c r="P111" s="22"/>
      <c r="Q111" s="22"/>
      <c r="R111" s="22"/>
      <c r="S111" s="22"/>
      <c r="T111" s="22"/>
      <c r="U111" s="22"/>
      <c r="V111" s="22"/>
      <c r="W111" s="22" t="s">
        <v>131</v>
      </c>
      <c r="X111" s="22"/>
      <c r="Y111" s="22"/>
      <c r="Z111" s="22"/>
      <c r="AD111" s="11">
        <v>108</v>
      </c>
    </row>
    <row r="112" spans="1:30" x14ac:dyDescent="0.3">
      <c r="A112" s="11">
        <v>109</v>
      </c>
      <c r="B112" t="s">
        <v>118</v>
      </c>
      <c r="C112" t="s">
        <v>120</v>
      </c>
      <c r="E112" s="22"/>
      <c r="F112" s="22" t="s">
        <v>131</v>
      </c>
      <c r="G112" s="22"/>
      <c r="H112" s="22"/>
      <c r="I112" s="22"/>
      <c r="J112" s="22"/>
      <c r="K112" s="22"/>
      <c r="L112" s="22" t="s">
        <v>131</v>
      </c>
      <c r="M112" s="22" t="s">
        <v>131</v>
      </c>
      <c r="N112" s="22"/>
      <c r="O112" s="22"/>
      <c r="P112" s="22" t="s">
        <v>131</v>
      </c>
      <c r="Q112" s="22" t="s">
        <v>131</v>
      </c>
      <c r="R112" s="22" t="s">
        <v>131</v>
      </c>
      <c r="S112" s="22"/>
      <c r="T112" s="22"/>
      <c r="U112" s="22"/>
      <c r="V112" s="22"/>
      <c r="W112" s="22"/>
      <c r="X112" s="22"/>
      <c r="Y112" s="22"/>
      <c r="Z112" s="22"/>
      <c r="AD112" s="11">
        <v>109</v>
      </c>
    </row>
    <row r="113" spans="1:30" x14ac:dyDescent="0.3">
      <c r="A113" s="11">
        <v>110</v>
      </c>
      <c r="B113" t="s">
        <v>180</v>
      </c>
      <c r="C113" t="s">
        <v>183</v>
      </c>
      <c r="E113" s="22"/>
      <c r="F113" s="22"/>
      <c r="G113" s="22"/>
      <c r="H113" s="22"/>
      <c r="I113" s="22"/>
      <c r="J113" s="22"/>
      <c r="K113" s="22"/>
      <c r="L113" s="22"/>
      <c r="M113" s="22"/>
      <c r="N113" s="22"/>
      <c r="O113" s="22"/>
      <c r="P113" s="22"/>
      <c r="Q113" s="22"/>
      <c r="R113" s="22"/>
      <c r="S113" s="22"/>
      <c r="T113" s="22"/>
      <c r="U113" s="22"/>
      <c r="V113" s="22"/>
      <c r="W113" s="22"/>
      <c r="X113" s="22"/>
      <c r="Y113" s="22"/>
      <c r="Z113" s="22" t="s">
        <v>131</v>
      </c>
      <c r="AD113" s="11">
        <v>110</v>
      </c>
    </row>
    <row r="114" spans="1:30" x14ac:dyDescent="0.3">
      <c r="A114" s="11">
        <v>111</v>
      </c>
      <c r="B114" t="s">
        <v>99</v>
      </c>
      <c r="C114" t="s">
        <v>100</v>
      </c>
      <c r="E114" s="22" t="s">
        <v>131</v>
      </c>
      <c r="F114" s="22"/>
      <c r="G114" s="22"/>
      <c r="H114" s="22"/>
      <c r="I114" s="22"/>
      <c r="J114" s="22"/>
      <c r="K114" s="22"/>
      <c r="L114" s="22" t="s">
        <v>131</v>
      </c>
      <c r="M114" s="22"/>
      <c r="N114" s="22"/>
      <c r="O114" s="22"/>
      <c r="P114" s="22"/>
      <c r="Q114" s="22"/>
      <c r="R114" s="22"/>
      <c r="S114" s="22"/>
      <c r="T114" s="22"/>
      <c r="U114" s="22"/>
      <c r="V114" s="22"/>
      <c r="W114" s="22" t="s">
        <v>131</v>
      </c>
      <c r="X114" s="22"/>
      <c r="Y114" s="22"/>
      <c r="Z114" s="22"/>
      <c r="AD114" s="11">
        <v>111</v>
      </c>
    </row>
    <row r="115" spans="1:30" x14ac:dyDescent="0.3">
      <c r="A115" s="11">
        <v>112</v>
      </c>
      <c r="B115" t="s">
        <v>181</v>
      </c>
      <c r="C115" t="s">
        <v>183</v>
      </c>
      <c r="E115" s="22"/>
      <c r="F115" s="22"/>
      <c r="G115" s="22"/>
      <c r="H115" s="22"/>
      <c r="I115" s="22"/>
      <c r="J115" s="22"/>
      <c r="K115" s="22"/>
      <c r="L115" s="22"/>
      <c r="M115" s="22"/>
      <c r="N115" s="22"/>
      <c r="O115" s="22"/>
      <c r="P115" s="22"/>
      <c r="Q115" s="22"/>
      <c r="R115" s="22"/>
      <c r="S115" s="22"/>
      <c r="T115" s="22"/>
      <c r="U115" s="22"/>
      <c r="V115" s="22"/>
      <c r="W115" s="22"/>
      <c r="X115" s="22"/>
      <c r="Y115" s="22"/>
      <c r="Z115" s="22" t="s">
        <v>131</v>
      </c>
      <c r="AD115" s="11">
        <v>112</v>
      </c>
    </row>
    <row r="116" spans="1:30" x14ac:dyDescent="0.3">
      <c r="A116" s="11">
        <v>113</v>
      </c>
      <c r="B116" t="s">
        <v>95</v>
      </c>
      <c r="C116" t="s">
        <v>100</v>
      </c>
      <c r="E116" s="22" t="s">
        <v>131</v>
      </c>
      <c r="F116" s="22"/>
      <c r="G116" s="22"/>
      <c r="H116" s="22"/>
      <c r="I116" s="22"/>
      <c r="J116" s="22"/>
      <c r="K116" s="22"/>
      <c r="L116" s="22"/>
      <c r="M116" s="22"/>
      <c r="N116" s="22"/>
      <c r="O116" s="22"/>
      <c r="P116" s="22"/>
      <c r="Q116" s="22"/>
      <c r="R116" s="22"/>
      <c r="S116" s="22"/>
      <c r="T116" s="22"/>
      <c r="U116" s="22"/>
      <c r="V116" s="22"/>
      <c r="W116" s="22" t="s">
        <v>131</v>
      </c>
      <c r="X116" s="22"/>
      <c r="Y116" s="22"/>
      <c r="Z116" s="22"/>
      <c r="AD116" s="11">
        <v>113</v>
      </c>
    </row>
    <row r="117" spans="1:30" x14ac:dyDescent="0.3">
      <c r="A117" s="11">
        <v>114</v>
      </c>
      <c r="B117" t="s">
        <v>57</v>
      </c>
      <c r="C117" t="s">
        <v>63</v>
      </c>
      <c r="E117" s="22" t="s">
        <v>131</v>
      </c>
      <c r="F117" s="22" t="s">
        <v>131</v>
      </c>
      <c r="G117" s="22"/>
      <c r="H117" s="22"/>
      <c r="I117" s="22"/>
      <c r="J117" s="22"/>
      <c r="K117" s="22"/>
      <c r="L117" s="22"/>
      <c r="M117" s="22"/>
      <c r="N117" s="22"/>
      <c r="O117" s="22"/>
      <c r="P117" s="22"/>
      <c r="Q117" s="22"/>
      <c r="R117" s="22"/>
      <c r="S117" s="22"/>
      <c r="T117" s="22"/>
      <c r="U117" s="22"/>
      <c r="V117" s="22"/>
      <c r="W117" s="22" t="s">
        <v>131</v>
      </c>
      <c r="X117" s="22"/>
      <c r="Y117" s="22"/>
      <c r="Z117" s="22"/>
      <c r="AD117" s="11">
        <v>114</v>
      </c>
    </row>
    <row r="118" spans="1:30" x14ac:dyDescent="0.3">
      <c r="A118" s="11">
        <v>115</v>
      </c>
      <c r="B118" t="s">
        <v>109</v>
      </c>
      <c r="C118" t="s">
        <v>120</v>
      </c>
      <c r="E118" s="22"/>
      <c r="F118" s="22" t="s">
        <v>131</v>
      </c>
      <c r="G118" s="22"/>
      <c r="H118" s="22"/>
      <c r="I118" s="22"/>
      <c r="J118" s="22"/>
      <c r="K118" s="22"/>
      <c r="L118" s="22" t="s">
        <v>131</v>
      </c>
      <c r="M118" s="22" t="s">
        <v>131</v>
      </c>
      <c r="N118" s="22"/>
      <c r="O118" s="22"/>
      <c r="P118" s="22" t="s">
        <v>131</v>
      </c>
      <c r="Q118" s="22" t="s">
        <v>131</v>
      </c>
      <c r="R118" s="22" t="s">
        <v>131</v>
      </c>
      <c r="S118" s="22"/>
      <c r="T118" s="22"/>
      <c r="U118" s="22"/>
      <c r="V118" s="22"/>
      <c r="W118" s="22"/>
      <c r="X118" s="22"/>
      <c r="Y118" s="22"/>
      <c r="Z118" s="22"/>
      <c r="AD118" s="11">
        <v>115</v>
      </c>
    </row>
    <row r="119" spans="1:30" x14ac:dyDescent="0.3">
      <c r="A119" s="11">
        <v>116</v>
      </c>
      <c r="B119" t="s">
        <v>106</v>
      </c>
      <c r="C119" t="s">
        <v>120</v>
      </c>
      <c r="E119" s="22"/>
      <c r="F119" s="22" t="s">
        <v>131</v>
      </c>
      <c r="G119" s="22"/>
      <c r="H119" s="22"/>
      <c r="I119" s="22"/>
      <c r="J119" s="22"/>
      <c r="K119" s="22"/>
      <c r="L119" s="22" t="s">
        <v>131</v>
      </c>
      <c r="M119" s="22" t="s">
        <v>131</v>
      </c>
      <c r="N119" s="22"/>
      <c r="O119" s="22"/>
      <c r="P119" s="22" t="s">
        <v>131</v>
      </c>
      <c r="Q119" s="22" t="s">
        <v>131</v>
      </c>
      <c r="R119" s="22" t="s">
        <v>131</v>
      </c>
      <c r="S119" s="22"/>
      <c r="T119" s="22"/>
      <c r="U119" s="22"/>
      <c r="V119" s="22"/>
      <c r="W119" s="22"/>
      <c r="X119" s="22"/>
      <c r="Y119" s="22"/>
      <c r="Z119" s="22"/>
      <c r="AD119" s="11">
        <v>116</v>
      </c>
    </row>
    <row r="120" spans="1:30" x14ac:dyDescent="0.3">
      <c r="A120" s="11">
        <v>117</v>
      </c>
      <c r="B120" t="s">
        <v>105</v>
      </c>
      <c r="C120" t="s">
        <v>120</v>
      </c>
      <c r="E120" s="22"/>
      <c r="F120" s="22"/>
      <c r="G120" s="22"/>
      <c r="H120" s="22"/>
      <c r="I120" s="22"/>
      <c r="J120" s="22"/>
      <c r="K120" s="22"/>
      <c r="L120" s="22"/>
      <c r="M120" s="22" t="s">
        <v>131</v>
      </c>
      <c r="N120" s="22"/>
      <c r="O120" s="22"/>
      <c r="P120" s="22"/>
      <c r="Q120" s="22"/>
      <c r="R120" s="22"/>
      <c r="S120" s="22"/>
      <c r="T120" s="22"/>
      <c r="U120" s="22"/>
      <c r="V120" s="22"/>
      <c r="W120" s="22"/>
      <c r="X120" s="22" t="s">
        <v>131</v>
      </c>
      <c r="Y120" s="22" t="s">
        <v>131</v>
      </c>
      <c r="Z120" s="22"/>
      <c r="AD120" s="11">
        <v>117</v>
      </c>
    </row>
    <row r="121" spans="1:30" x14ac:dyDescent="0.3">
      <c r="A121" s="11">
        <v>118</v>
      </c>
      <c r="B121" t="s">
        <v>71</v>
      </c>
      <c r="C121" t="s">
        <v>100</v>
      </c>
      <c r="E121" s="22" t="s">
        <v>131</v>
      </c>
      <c r="F121" s="22"/>
      <c r="G121" s="22"/>
      <c r="H121" s="22"/>
      <c r="I121" s="22"/>
      <c r="J121" s="22"/>
      <c r="K121" s="22"/>
      <c r="L121" s="22"/>
      <c r="M121" s="22"/>
      <c r="N121" s="22"/>
      <c r="O121" s="22"/>
      <c r="P121" s="22"/>
      <c r="Q121" s="22"/>
      <c r="R121" s="22"/>
      <c r="S121" s="22"/>
      <c r="T121" s="22"/>
      <c r="U121" s="22"/>
      <c r="V121" s="22"/>
      <c r="W121" s="22" t="s">
        <v>131</v>
      </c>
      <c r="X121" s="22"/>
      <c r="Y121" s="22"/>
      <c r="Z121" s="22"/>
      <c r="AD121" s="11">
        <v>118</v>
      </c>
    </row>
    <row r="122" spans="1:30" x14ac:dyDescent="0.3">
      <c r="A122" s="11">
        <v>119</v>
      </c>
      <c r="B122" t="s">
        <v>182</v>
      </c>
      <c r="C122" t="s">
        <v>183</v>
      </c>
      <c r="E122" s="22"/>
      <c r="F122" s="22" t="s">
        <v>131</v>
      </c>
      <c r="G122" s="22"/>
      <c r="H122" s="22"/>
      <c r="I122" s="22"/>
      <c r="J122" s="22"/>
      <c r="K122" s="22"/>
      <c r="L122" s="22" t="s">
        <v>131</v>
      </c>
      <c r="M122" s="22"/>
      <c r="N122" s="22"/>
      <c r="O122" s="22"/>
      <c r="P122" s="22"/>
      <c r="Q122" s="22"/>
      <c r="R122" s="22"/>
      <c r="S122" s="22"/>
      <c r="T122" s="22"/>
      <c r="U122" s="22"/>
      <c r="V122" s="22" t="s">
        <v>131</v>
      </c>
      <c r="W122" s="22"/>
      <c r="X122" s="22"/>
      <c r="Y122" s="22"/>
      <c r="Z122" s="22"/>
      <c r="AD122" s="11">
        <v>119</v>
      </c>
    </row>
    <row r="123" spans="1:30" x14ac:dyDescent="0.3">
      <c r="A123" s="11">
        <v>120</v>
      </c>
      <c r="B123" t="s">
        <v>163</v>
      </c>
      <c r="C123" t="s">
        <v>183</v>
      </c>
      <c r="E123" s="22" t="s">
        <v>131</v>
      </c>
      <c r="F123" s="22"/>
      <c r="G123" s="22"/>
      <c r="H123" s="22"/>
      <c r="I123" s="22"/>
      <c r="J123" s="22"/>
      <c r="K123" s="22"/>
      <c r="L123" s="22"/>
      <c r="M123" s="22"/>
      <c r="N123" s="22"/>
      <c r="O123" s="22"/>
      <c r="P123" s="22"/>
      <c r="Q123" s="22"/>
      <c r="R123" s="22"/>
      <c r="S123" s="22"/>
      <c r="T123" s="22"/>
      <c r="U123" s="22"/>
      <c r="V123" s="22"/>
      <c r="W123" s="22"/>
      <c r="X123" s="22"/>
      <c r="Y123" s="22"/>
      <c r="Z123" s="22"/>
      <c r="AD123" s="11">
        <v>120</v>
      </c>
    </row>
    <row r="124" spans="1:30" x14ac:dyDescent="0.3">
      <c r="A124" s="11">
        <v>121</v>
      </c>
      <c r="B124" t="s">
        <v>164</v>
      </c>
      <c r="C124" t="s">
        <v>183</v>
      </c>
      <c r="E124" s="22"/>
      <c r="F124" s="22"/>
      <c r="G124" s="22"/>
      <c r="H124" s="22"/>
      <c r="I124" s="22"/>
      <c r="J124" s="22"/>
      <c r="K124" s="22"/>
      <c r="L124" s="22"/>
      <c r="M124" s="22"/>
      <c r="N124" s="22"/>
      <c r="O124" s="22"/>
      <c r="P124" s="22"/>
      <c r="Q124" s="22"/>
      <c r="R124" s="22"/>
      <c r="S124" s="22"/>
      <c r="T124" s="22"/>
      <c r="U124" s="22"/>
      <c r="V124" s="22"/>
      <c r="W124" s="22"/>
      <c r="X124" s="22"/>
      <c r="Y124" s="22"/>
      <c r="Z124" s="22" t="s">
        <v>131</v>
      </c>
      <c r="AD124" s="11">
        <v>121</v>
      </c>
    </row>
    <row r="125" spans="1:30" x14ac:dyDescent="0.3">
      <c r="A125" s="17"/>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30" x14ac:dyDescent="0.3">
      <c r="A126" s="17"/>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30" x14ac:dyDescent="0.3">
      <c r="A127" s="17"/>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30" x14ac:dyDescent="0.3">
      <c r="A128" s="17"/>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6.2" thickBot="1" x14ac:dyDescent="0.35">
      <c r="A129" s="17"/>
      <c r="E129" s="20" t="s">
        <v>122</v>
      </c>
      <c r="F129" s="21" t="s">
        <v>123</v>
      </c>
      <c r="G129" s="21" t="s">
        <v>17</v>
      </c>
      <c r="H129" s="21" t="s">
        <v>3</v>
      </c>
      <c r="I129" s="21" t="s">
        <v>4</v>
      </c>
      <c r="J129" s="21" t="s">
        <v>5</v>
      </c>
      <c r="K129" s="21" t="s">
        <v>6</v>
      </c>
      <c r="L129" s="21" t="s">
        <v>7</v>
      </c>
      <c r="M129" s="21" t="s">
        <v>124</v>
      </c>
      <c r="N129" s="21" t="s">
        <v>125</v>
      </c>
      <c r="O129" s="21" t="s">
        <v>126</v>
      </c>
      <c r="P129" s="21" t="s">
        <v>127</v>
      </c>
      <c r="Q129" s="21" t="s">
        <v>10</v>
      </c>
      <c r="R129" s="21" t="s">
        <v>59</v>
      </c>
      <c r="S129" s="21" t="s">
        <v>128</v>
      </c>
      <c r="T129" s="21" t="s">
        <v>12</v>
      </c>
      <c r="U129" s="21" t="s">
        <v>129</v>
      </c>
      <c r="V129" s="21" t="s">
        <v>14</v>
      </c>
      <c r="W129" s="21" t="s">
        <v>130</v>
      </c>
      <c r="X129" s="21" t="s">
        <v>102</v>
      </c>
      <c r="Y129" s="21" t="s">
        <v>104</v>
      </c>
      <c r="Z129" s="25" t="s">
        <v>184</v>
      </c>
    </row>
    <row r="130" spans="1:26" ht="15" thickBot="1" x14ac:dyDescent="0.35">
      <c r="A130" s="17"/>
      <c r="C130" s="26" t="s">
        <v>190</v>
      </c>
      <c r="D130" s="28">
        <f>COUNTIF(A4:A124,"&gt;0")</f>
        <v>121</v>
      </c>
      <c r="E130" s="22">
        <f>COUNTIF(E4:E124,"x")</f>
        <v>78</v>
      </c>
      <c r="F130" s="22">
        <f t="shared" ref="F130:Z130" si="0">COUNTIF(F4:F124,"x")</f>
        <v>23</v>
      </c>
      <c r="G130" s="22">
        <f t="shared" si="0"/>
        <v>8</v>
      </c>
      <c r="H130" s="22">
        <f t="shared" si="0"/>
        <v>8</v>
      </c>
      <c r="I130" s="22">
        <f t="shared" si="0"/>
        <v>9</v>
      </c>
      <c r="J130" s="22">
        <f t="shared" si="0"/>
        <v>8</v>
      </c>
      <c r="K130" s="22">
        <f t="shared" si="0"/>
        <v>1</v>
      </c>
      <c r="L130" s="22">
        <f t="shared" si="0"/>
        <v>19</v>
      </c>
      <c r="M130" s="22">
        <f t="shared" si="0"/>
        <v>18</v>
      </c>
      <c r="N130" s="22">
        <f t="shared" si="0"/>
        <v>4</v>
      </c>
      <c r="O130" s="22">
        <f t="shared" si="0"/>
        <v>0</v>
      </c>
      <c r="P130" s="22">
        <f t="shared" si="0"/>
        <v>36</v>
      </c>
      <c r="Q130" s="22">
        <f t="shared" si="0"/>
        <v>10</v>
      </c>
      <c r="R130" s="22">
        <f t="shared" si="0"/>
        <v>13</v>
      </c>
      <c r="S130" s="22">
        <f t="shared" si="0"/>
        <v>0</v>
      </c>
      <c r="T130" s="22">
        <f t="shared" si="0"/>
        <v>0</v>
      </c>
      <c r="U130" s="22">
        <f t="shared" si="0"/>
        <v>1</v>
      </c>
      <c r="V130" s="22">
        <f t="shared" si="0"/>
        <v>1</v>
      </c>
      <c r="W130" s="22">
        <f t="shared" si="0"/>
        <v>48</v>
      </c>
      <c r="X130" s="22">
        <f t="shared" si="0"/>
        <v>6</v>
      </c>
      <c r="Y130" s="22">
        <f t="shared" si="0"/>
        <v>3</v>
      </c>
      <c r="Z130" s="22">
        <f t="shared" si="0"/>
        <v>13</v>
      </c>
    </row>
    <row r="131" spans="1:26" x14ac:dyDescent="0.3">
      <c r="A131" s="17"/>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x14ac:dyDescent="0.3">
      <c r="A132" s="17"/>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x14ac:dyDescent="0.3">
      <c r="A133" s="17"/>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x14ac:dyDescent="0.3">
      <c r="A134" s="17"/>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x14ac:dyDescent="0.3">
      <c r="A135" s="17"/>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x14ac:dyDescent="0.3">
      <c r="A136" s="17"/>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x14ac:dyDescent="0.3">
      <c r="A137" s="17"/>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x14ac:dyDescent="0.3">
      <c r="A138" s="17"/>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x14ac:dyDescent="0.3">
      <c r="A139" s="17"/>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x14ac:dyDescent="0.3">
      <c r="A140" s="17"/>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x14ac:dyDescent="0.3">
      <c r="A141" s="17"/>
      <c r="Z141" s="22"/>
    </row>
    <row r="142" spans="1:26" x14ac:dyDescent="0.3">
      <c r="A142" s="17"/>
      <c r="Z142" s="22"/>
    </row>
    <row r="143" spans="1:26" x14ac:dyDescent="0.3">
      <c r="A143" s="17"/>
      <c r="Z143" s="22"/>
    </row>
    <row r="144" spans="1:26" x14ac:dyDescent="0.3">
      <c r="A144" s="17"/>
      <c r="Z144" s="22"/>
    </row>
    <row r="145" spans="1:26" x14ac:dyDescent="0.3">
      <c r="A145" s="17"/>
    </row>
    <row r="146" spans="1:26" x14ac:dyDescent="0.3">
      <c r="A146" s="17"/>
    </row>
    <row r="150" spans="1:26" ht="15.6" x14ac:dyDescent="0.3">
      <c r="B150" t="s">
        <v>186</v>
      </c>
      <c r="E150" s="20" t="s">
        <v>122</v>
      </c>
      <c r="F150" s="21" t="s">
        <v>123</v>
      </c>
      <c r="G150" s="21" t="s">
        <v>17</v>
      </c>
      <c r="H150" s="21" t="s">
        <v>3</v>
      </c>
      <c r="I150" s="21" t="s">
        <v>4</v>
      </c>
      <c r="J150" s="21" t="s">
        <v>5</v>
      </c>
      <c r="K150" s="21" t="s">
        <v>6</v>
      </c>
      <c r="L150" s="21" t="s">
        <v>7</v>
      </c>
      <c r="M150" s="21" t="s">
        <v>124</v>
      </c>
      <c r="N150" s="21" t="s">
        <v>125</v>
      </c>
      <c r="O150" s="21" t="s">
        <v>126</v>
      </c>
      <c r="P150" s="21" t="s">
        <v>127</v>
      </c>
      <c r="Q150" s="21" t="s">
        <v>10</v>
      </c>
      <c r="R150" s="21" t="s">
        <v>59</v>
      </c>
      <c r="S150" s="21" t="s">
        <v>128</v>
      </c>
      <c r="T150" s="21" t="s">
        <v>12</v>
      </c>
      <c r="U150" s="21" t="s">
        <v>129</v>
      </c>
      <c r="V150" s="21" t="s">
        <v>14</v>
      </c>
      <c r="W150" s="21" t="s">
        <v>130</v>
      </c>
      <c r="X150" s="21" t="s">
        <v>102</v>
      </c>
      <c r="Y150" s="21" t="s">
        <v>104</v>
      </c>
      <c r="Z150" s="22" t="s">
        <v>184</v>
      </c>
    </row>
    <row r="151" spans="1:26" x14ac:dyDescent="0.3">
      <c r="A151" s="11" t="s">
        <v>225</v>
      </c>
      <c r="B151" s="12" t="s">
        <v>21</v>
      </c>
      <c r="C151" s="19" t="s">
        <v>32</v>
      </c>
      <c r="D151" s="14"/>
      <c r="E151" s="22"/>
      <c r="F151" s="22"/>
      <c r="G151" s="22" t="s">
        <v>131</v>
      </c>
      <c r="H151" s="22"/>
      <c r="I151" s="22"/>
      <c r="J151" s="22"/>
      <c r="K151" s="22"/>
      <c r="L151" s="22"/>
      <c r="M151" s="22"/>
      <c r="N151" s="22"/>
      <c r="O151" s="22"/>
      <c r="P151" s="22"/>
      <c r="Q151" s="22"/>
      <c r="R151" s="22"/>
      <c r="S151" s="22"/>
      <c r="T151" s="22"/>
      <c r="U151" s="22"/>
      <c r="V151" s="22"/>
      <c r="W151" s="22"/>
      <c r="X151" s="22"/>
      <c r="Y151" s="22"/>
    </row>
    <row r="152" spans="1:26" x14ac:dyDescent="0.3">
      <c r="A152" s="11" t="s">
        <v>226</v>
      </c>
      <c r="B152" s="12" t="s">
        <v>22</v>
      </c>
      <c r="C152" s="19" t="s">
        <v>32</v>
      </c>
      <c r="D152" s="13"/>
      <c r="E152" s="22"/>
      <c r="F152" s="22"/>
      <c r="G152" s="22" t="s">
        <v>131</v>
      </c>
      <c r="H152" s="22"/>
      <c r="I152" s="22"/>
      <c r="J152" s="22"/>
      <c r="K152" s="22"/>
      <c r="L152" s="22"/>
      <c r="M152" s="22"/>
      <c r="N152" s="22"/>
      <c r="O152" s="22"/>
      <c r="P152" s="22"/>
      <c r="Q152" s="22"/>
      <c r="R152" s="22"/>
      <c r="S152" s="22"/>
      <c r="T152" s="22"/>
      <c r="U152" s="22"/>
      <c r="V152" s="22"/>
      <c r="W152" s="22"/>
      <c r="X152" s="22"/>
      <c r="Y152" s="22"/>
    </row>
    <row r="153" spans="1:26" x14ac:dyDescent="0.3">
      <c r="A153" s="11" t="s">
        <v>227</v>
      </c>
      <c r="B153" s="12" t="s">
        <v>23</v>
      </c>
      <c r="C153" s="19" t="s">
        <v>32</v>
      </c>
      <c r="D153" s="13"/>
      <c r="E153" s="22"/>
      <c r="F153" s="22"/>
      <c r="G153" s="22" t="s">
        <v>131</v>
      </c>
      <c r="H153" s="22"/>
      <c r="I153" s="22"/>
      <c r="J153" s="22"/>
      <c r="K153" s="22"/>
      <c r="L153" s="22"/>
      <c r="M153" s="22"/>
      <c r="N153" s="22"/>
      <c r="O153" s="22"/>
      <c r="P153" s="22"/>
      <c r="Q153" s="22"/>
      <c r="R153" s="22"/>
      <c r="S153" s="22"/>
      <c r="T153" s="22"/>
      <c r="U153" s="22"/>
      <c r="V153" s="22"/>
      <c r="W153" s="22"/>
      <c r="X153" s="22"/>
      <c r="Y153" s="22"/>
    </row>
    <row r="154" spans="1:26" x14ac:dyDescent="0.3">
      <c r="A154" s="11" t="s">
        <v>228</v>
      </c>
      <c r="B154" s="12" t="s">
        <v>24</v>
      </c>
      <c r="C154" s="19" t="s">
        <v>32</v>
      </c>
      <c r="D154" s="13"/>
      <c r="E154" s="22"/>
      <c r="F154" s="22"/>
      <c r="G154" s="22"/>
      <c r="H154" s="22" t="s">
        <v>131</v>
      </c>
      <c r="I154" s="22"/>
      <c r="J154" s="22"/>
      <c r="K154" s="22"/>
      <c r="L154" s="22"/>
      <c r="M154" s="22"/>
      <c r="N154" s="22"/>
      <c r="O154" s="22"/>
      <c r="P154" s="22"/>
      <c r="Q154" s="22"/>
      <c r="R154" s="22"/>
      <c r="S154" s="22"/>
      <c r="T154" s="22"/>
      <c r="U154" s="22"/>
      <c r="V154" s="22"/>
      <c r="W154" s="22"/>
      <c r="X154" s="22"/>
      <c r="Y154" s="22"/>
    </row>
    <row r="155" spans="1:26" x14ac:dyDescent="0.3">
      <c r="A155" s="11" t="s">
        <v>229</v>
      </c>
      <c r="B155" s="12" t="s">
        <v>25</v>
      </c>
      <c r="C155" s="19" t="s">
        <v>32</v>
      </c>
      <c r="D155" s="13"/>
      <c r="E155" s="22"/>
      <c r="F155" s="22"/>
      <c r="G155" s="22"/>
      <c r="H155" s="22"/>
      <c r="I155" s="22" t="s">
        <v>131</v>
      </c>
      <c r="J155" s="22"/>
      <c r="K155" s="22"/>
      <c r="L155" s="22"/>
      <c r="M155" s="22"/>
      <c r="N155" s="22"/>
      <c r="O155" s="22"/>
      <c r="P155" s="22"/>
      <c r="Q155" s="22"/>
      <c r="R155" s="22"/>
      <c r="S155" s="22"/>
      <c r="T155" s="22"/>
      <c r="U155" s="22"/>
      <c r="V155" s="22"/>
      <c r="W155" s="22"/>
      <c r="X155" s="22"/>
      <c r="Y155" s="22"/>
    </row>
    <row r="156" spans="1:26" x14ac:dyDescent="0.3">
      <c r="A156" s="11" t="s">
        <v>230</v>
      </c>
      <c r="B156" s="12" t="s">
        <v>26</v>
      </c>
      <c r="C156" s="19" t="s">
        <v>32</v>
      </c>
      <c r="D156" s="13"/>
      <c r="E156" s="22"/>
      <c r="F156" s="22"/>
      <c r="G156" s="22"/>
      <c r="H156" s="22"/>
      <c r="I156" s="22" t="s">
        <v>131</v>
      </c>
      <c r="J156" s="22"/>
      <c r="K156" s="22"/>
      <c r="L156" s="22"/>
      <c r="M156" s="22"/>
      <c r="N156" s="22"/>
      <c r="O156" s="22"/>
      <c r="P156" s="22"/>
      <c r="Q156" s="22"/>
      <c r="R156" s="22"/>
      <c r="S156" s="22"/>
      <c r="T156" s="22"/>
      <c r="U156" s="22"/>
      <c r="V156" s="22"/>
      <c r="W156" s="22"/>
      <c r="X156" s="22"/>
      <c r="Y156" s="22"/>
    </row>
    <row r="157" spans="1:26" x14ac:dyDescent="0.3">
      <c r="A157" s="11" t="s">
        <v>231</v>
      </c>
      <c r="B157" s="12" t="s">
        <v>27</v>
      </c>
      <c r="C157" s="19" t="s">
        <v>32</v>
      </c>
      <c r="D157" s="13"/>
      <c r="E157" s="22"/>
      <c r="F157" s="22"/>
      <c r="G157" s="22"/>
      <c r="H157" s="22"/>
      <c r="I157" s="22" t="s">
        <v>131</v>
      </c>
      <c r="J157" s="22"/>
      <c r="K157" s="22"/>
      <c r="L157" s="22"/>
      <c r="M157" s="22"/>
      <c r="N157" s="22"/>
      <c r="O157" s="22"/>
      <c r="P157" s="22"/>
      <c r="Q157" s="22"/>
      <c r="R157" s="22"/>
      <c r="S157" s="22"/>
      <c r="T157" s="22"/>
      <c r="U157" s="22"/>
      <c r="V157" s="22"/>
      <c r="W157" s="22"/>
      <c r="X157" s="22"/>
      <c r="Y157" s="22"/>
    </row>
    <row r="158" spans="1:26" x14ac:dyDescent="0.3">
      <c r="A158" s="11" t="s">
        <v>232</v>
      </c>
      <c r="B158" s="12" t="s">
        <v>28</v>
      </c>
      <c r="C158" s="19" t="s">
        <v>32</v>
      </c>
      <c r="D158" s="13"/>
      <c r="E158" s="22"/>
      <c r="F158" s="22"/>
      <c r="G158" s="22"/>
      <c r="H158" s="22"/>
      <c r="I158" s="22" t="s">
        <v>131</v>
      </c>
      <c r="J158" s="22"/>
      <c r="K158" s="22"/>
      <c r="L158" s="22"/>
      <c r="M158" s="22"/>
      <c r="N158" s="22"/>
      <c r="O158" s="22"/>
      <c r="P158" s="22"/>
      <c r="Q158" s="22"/>
      <c r="R158" s="22"/>
      <c r="S158" s="22"/>
      <c r="T158" s="22"/>
      <c r="U158" s="22"/>
      <c r="V158" s="22"/>
      <c r="W158" s="22"/>
      <c r="X158" s="22"/>
      <c r="Y158" s="22"/>
    </row>
    <row r="159" spans="1:26" x14ac:dyDescent="0.3">
      <c r="A159" s="11" t="s">
        <v>233</v>
      </c>
      <c r="B159" s="12" t="s">
        <v>29</v>
      </c>
      <c r="C159" s="19" t="s">
        <v>32</v>
      </c>
      <c r="D159" s="13"/>
      <c r="E159" s="22"/>
      <c r="F159" s="22"/>
      <c r="G159" s="22"/>
      <c r="H159" s="22"/>
      <c r="I159" s="22"/>
      <c r="J159" s="22"/>
      <c r="K159" s="22" t="s">
        <v>131</v>
      </c>
      <c r="L159" s="22"/>
      <c r="M159" s="22"/>
      <c r="N159" s="22"/>
      <c r="O159" s="22"/>
      <c r="P159" s="22"/>
      <c r="Q159" s="22"/>
      <c r="R159" s="22"/>
      <c r="S159" s="22"/>
      <c r="T159" s="22"/>
      <c r="U159" s="22"/>
      <c r="V159" s="22"/>
      <c r="W159" s="22"/>
      <c r="X159" s="22"/>
      <c r="Y159" s="22"/>
    </row>
    <row r="160" spans="1:26" x14ac:dyDescent="0.3">
      <c r="A160" s="11" t="s">
        <v>234</v>
      </c>
      <c r="B160" s="12" t="s">
        <v>30</v>
      </c>
      <c r="C160" s="19" t="s">
        <v>32</v>
      </c>
      <c r="D160" s="13"/>
      <c r="E160" s="22"/>
      <c r="F160" s="22"/>
      <c r="G160" s="22"/>
      <c r="H160" s="22"/>
      <c r="I160" s="22"/>
      <c r="J160" s="22"/>
      <c r="K160" s="22" t="s">
        <v>131</v>
      </c>
      <c r="L160" s="22"/>
      <c r="M160" s="22"/>
      <c r="N160" s="22"/>
      <c r="O160" s="22"/>
      <c r="P160" s="22"/>
      <c r="Q160" s="22"/>
      <c r="R160" s="22"/>
      <c r="S160" s="22"/>
      <c r="T160" s="22"/>
      <c r="U160" s="22"/>
      <c r="V160" s="22"/>
      <c r="W160" s="22"/>
      <c r="X160" s="22"/>
      <c r="Y160" s="22"/>
    </row>
    <row r="161" spans="1:26" x14ac:dyDescent="0.3">
      <c r="A161" s="11" t="s">
        <v>235</v>
      </c>
      <c r="B161" s="12" t="s">
        <v>31</v>
      </c>
      <c r="C161" s="19" t="s">
        <v>32</v>
      </c>
      <c r="D161" s="13"/>
      <c r="E161" s="22"/>
      <c r="F161" s="22"/>
      <c r="G161" s="22"/>
      <c r="H161" s="22"/>
      <c r="I161" s="22"/>
      <c r="J161" s="22"/>
      <c r="K161" s="22" t="s">
        <v>131</v>
      </c>
      <c r="L161" s="22"/>
      <c r="M161" s="22"/>
      <c r="N161" s="22"/>
      <c r="O161" s="22"/>
      <c r="P161" s="22"/>
      <c r="Q161" s="22"/>
      <c r="R161" s="22"/>
      <c r="S161" s="22"/>
      <c r="T161" s="22"/>
      <c r="U161" s="22"/>
      <c r="V161" s="22"/>
      <c r="W161" s="22"/>
      <c r="X161" s="22"/>
      <c r="Y161" s="22"/>
    </row>
    <row r="162" spans="1:26" x14ac:dyDescent="0.3">
      <c r="A162" s="11" t="s">
        <v>236</v>
      </c>
      <c r="B162" s="12" t="s">
        <v>33</v>
      </c>
      <c r="C162" s="13"/>
      <c r="D162" s="13"/>
      <c r="E162" s="22"/>
      <c r="F162" s="22"/>
      <c r="G162" s="22"/>
      <c r="H162" s="22"/>
      <c r="I162" s="22"/>
      <c r="J162" s="22"/>
      <c r="K162" s="22"/>
      <c r="L162" s="22"/>
      <c r="M162" s="22" t="s">
        <v>131</v>
      </c>
      <c r="N162" s="22"/>
      <c r="O162" s="22"/>
      <c r="P162" s="22"/>
      <c r="Q162" s="22"/>
      <c r="R162" s="22"/>
      <c r="S162" s="22"/>
      <c r="T162" s="22"/>
      <c r="U162" s="22"/>
      <c r="V162" s="22"/>
      <c r="W162" s="22"/>
      <c r="X162" s="22"/>
      <c r="Y162" s="22"/>
      <c r="Z162" s="22"/>
    </row>
    <row r="163" spans="1:26" x14ac:dyDescent="0.3">
      <c r="A163" s="11" t="s">
        <v>237</v>
      </c>
      <c r="B163" s="12" t="s">
        <v>34</v>
      </c>
      <c r="C163" s="13" t="s">
        <v>35</v>
      </c>
      <c r="D163" s="13"/>
      <c r="E163" s="22"/>
      <c r="F163" s="22"/>
      <c r="G163" s="22"/>
      <c r="H163" s="22"/>
      <c r="I163" s="22"/>
      <c r="J163" s="22"/>
      <c r="K163" s="22"/>
      <c r="L163" s="22"/>
      <c r="M163" s="22" t="s">
        <v>131</v>
      </c>
      <c r="N163" s="22"/>
      <c r="O163" s="22"/>
      <c r="P163" s="22"/>
      <c r="Q163" s="22"/>
      <c r="R163" s="22"/>
      <c r="S163" s="22"/>
      <c r="T163" s="22"/>
      <c r="U163" s="22"/>
      <c r="V163" s="22"/>
      <c r="W163" s="22"/>
      <c r="X163" s="22"/>
      <c r="Y163" s="22"/>
      <c r="Z163" s="22"/>
    </row>
    <row r="164" spans="1:26" x14ac:dyDescent="0.3">
      <c r="A164" s="11" t="s">
        <v>238</v>
      </c>
      <c r="B164" s="18" t="s">
        <v>36</v>
      </c>
      <c r="C164" s="13" t="s">
        <v>35</v>
      </c>
      <c r="D164" s="13"/>
      <c r="E164" s="22"/>
      <c r="F164" s="22"/>
      <c r="G164" s="22"/>
      <c r="H164" s="22"/>
      <c r="I164" s="22"/>
      <c r="J164" s="22"/>
      <c r="K164" s="22"/>
      <c r="L164" s="22"/>
      <c r="M164" s="22" t="s">
        <v>131</v>
      </c>
      <c r="N164" s="22"/>
      <c r="O164" s="22"/>
      <c r="P164" s="22"/>
      <c r="Q164" s="22"/>
      <c r="R164" s="22"/>
      <c r="S164" s="22"/>
      <c r="T164" s="22"/>
      <c r="U164" s="22"/>
      <c r="V164" s="22"/>
      <c r="W164" s="22"/>
      <c r="X164" s="22"/>
      <c r="Y164" s="22"/>
      <c r="Z164" s="22"/>
    </row>
    <row r="165" spans="1:26" x14ac:dyDescent="0.3">
      <c r="A165" s="11" t="s">
        <v>239</v>
      </c>
      <c r="B165" s="12" t="s">
        <v>37</v>
      </c>
      <c r="C165" s="13" t="s">
        <v>35</v>
      </c>
      <c r="D165" s="13"/>
      <c r="E165" s="22"/>
      <c r="F165" s="22"/>
      <c r="G165" s="22"/>
      <c r="H165" s="22"/>
      <c r="I165" s="22"/>
      <c r="J165" s="22"/>
      <c r="K165" s="22"/>
      <c r="L165" s="22"/>
      <c r="M165" s="22" t="s">
        <v>131</v>
      </c>
      <c r="N165" s="22"/>
      <c r="O165" s="22"/>
      <c r="P165" s="22"/>
      <c r="Q165" s="22"/>
      <c r="R165" s="22"/>
      <c r="S165" s="22"/>
      <c r="T165" s="22"/>
      <c r="U165" s="22"/>
      <c r="V165" s="22"/>
      <c r="W165" s="22"/>
      <c r="X165" s="22"/>
      <c r="Y165" s="22"/>
      <c r="Z165" s="22"/>
    </row>
    <row r="166" spans="1:26" x14ac:dyDescent="0.3">
      <c r="A166" s="11" t="s">
        <v>240</v>
      </c>
      <c r="B166" s="12" t="s">
        <v>38</v>
      </c>
      <c r="C166" s="13" t="s">
        <v>35</v>
      </c>
      <c r="D166" s="13"/>
      <c r="E166" s="22"/>
      <c r="F166" s="22"/>
      <c r="G166" s="22"/>
      <c r="H166" s="22"/>
      <c r="I166" s="22"/>
      <c r="J166" s="22"/>
      <c r="K166" s="22"/>
      <c r="L166" s="22"/>
      <c r="M166" s="22" t="s">
        <v>131</v>
      </c>
      <c r="N166" s="22"/>
      <c r="O166" s="22"/>
      <c r="P166" s="22"/>
      <c r="Q166" s="22"/>
      <c r="R166" s="22"/>
      <c r="S166" s="22"/>
      <c r="T166" s="22"/>
      <c r="U166" s="22"/>
      <c r="V166" s="22"/>
      <c r="W166" s="22"/>
      <c r="X166" s="22"/>
      <c r="Y166" s="22"/>
      <c r="Z166" s="22"/>
    </row>
    <row r="167" spans="1:26" x14ac:dyDescent="0.3">
      <c r="A167" s="11" t="s">
        <v>241</v>
      </c>
      <c r="B167" s="12" t="s">
        <v>39</v>
      </c>
      <c r="C167" s="13" t="s">
        <v>35</v>
      </c>
      <c r="D167" s="13"/>
      <c r="E167" s="22"/>
      <c r="F167" s="22"/>
      <c r="G167" s="22"/>
      <c r="H167" s="22"/>
      <c r="I167" s="22"/>
      <c r="J167" s="22"/>
      <c r="K167" s="22"/>
      <c r="L167" s="22"/>
      <c r="M167" s="22" t="s">
        <v>131</v>
      </c>
      <c r="N167" s="22"/>
      <c r="O167" s="22"/>
      <c r="P167" s="22"/>
      <c r="Q167" s="22"/>
      <c r="R167" s="22"/>
      <c r="S167" s="22"/>
      <c r="T167" s="22"/>
      <c r="U167" s="22"/>
      <c r="V167" s="22"/>
      <c r="W167" s="22"/>
      <c r="X167" s="22"/>
      <c r="Y167" s="22"/>
      <c r="Z167" s="22"/>
    </row>
    <row r="168" spans="1:26" x14ac:dyDescent="0.3">
      <c r="A168" s="11" t="s">
        <v>242</v>
      </c>
      <c r="B168" s="12" t="s">
        <v>40</v>
      </c>
      <c r="C168" s="13" t="s">
        <v>35</v>
      </c>
      <c r="D168" s="13"/>
      <c r="E168" s="22"/>
      <c r="F168" s="22"/>
      <c r="G168" s="22"/>
      <c r="H168" s="22"/>
      <c r="I168" s="22"/>
      <c r="J168" s="22"/>
      <c r="K168" s="22"/>
      <c r="L168" s="22"/>
      <c r="M168" s="22" t="s">
        <v>131</v>
      </c>
      <c r="N168" s="22"/>
      <c r="O168" s="22"/>
      <c r="P168" s="22"/>
      <c r="Q168" s="22"/>
      <c r="R168" s="22"/>
      <c r="S168" s="22"/>
      <c r="T168" s="22"/>
      <c r="U168" s="22"/>
      <c r="V168" s="22"/>
      <c r="W168" s="22"/>
      <c r="X168" s="22"/>
      <c r="Y168" s="22"/>
      <c r="Z168" s="22"/>
    </row>
    <row r="169" spans="1:26" x14ac:dyDescent="0.3">
      <c r="A169" s="11" t="s">
        <v>243</v>
      </c>
      <c r="B169" s="12" t="s">
        <v>41</v>
      </c>
      <c r="C169" s="13"/>
      <c r="D169" s="13"/>
      <c r="E169" s="22"/>
      <c r="N169" s="22" t="s">
        <v>131</v>
      </c>
    </row>
    <row r="170" spans="1:26" x14ac:dyDescent="0.3">
      <c r="A170" s="11" t="s">
        <v>244</v>
      </c>
      <c r="B170" s="12" t="s">
        <v>42</v>
      </c>
      <c r="C170" s="13"/>
      <c r="D170" s="13"/>
      <c r="E170" s="22"/>
      <c r="N170" s="22" t="s">
        <v>131</v>
      </c>
    </row>
    <row r="171" spans="1:26" x14ac:dyDescent="0.3">
      <c r="A171" s="11" t="s">
        <v>245</v>
      </c>
      <c r="B171" s="12" t="s">
        <v>43</v>
      </c>
      <c r="C171" s="13"/>
      <c r="D171" s="13"/>
      <c r="E171" s="22"/>
      <c r="N171" s="22" t="s">
        <v>131</v>
      </c>
    </row>
    <row r="172" spans="1:26" x14ac:dyDescent="0.3">
      <c r="A172" s="11" t="s">
        <v>246</v>
      </c>
      <c r="B172" s="12" t="s">
        <v>44</v>
      </c>
      <c r="N172" s="22" t="s">
        <v>131</v>
      </c>
      <c r="O172" s="22" t="s">
        <v>131</v>
      </c>
    </row>
  </sheetData>
  <sortState xmlns:xlrd2="http://schemas.microsoft.com/office/spreadsheetml/2017/richdata2" ref="A4:Z125">
    <sortCondition ref="B4:B125"/>
  </sortState>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64FB-A627-4E23-81C9-311F71745591}">
  <dimension ref="A1:U17"/>
  <sheetViews>
    <sheetView topLeftCell="B1" zoomScale="75" zoomScaleNormal="75" workbookViewId="0">
      <selection activeCell="Y13" sqref="Y13"/>
    </sheetView>
  </sheetViews>
  <sheetFormatPr baseColWidth="10" defaultRowHeight="14.4" x14ac:dyDescent="0.3"/>
  <cols>
    <col min="1" max="1" width="2.33203125" hidden="1" customWidth="1"/>
    <col min="2" max="2" width="53.6640625" customWidth="1"/>
    <col min="3" max="10" width="4.33203125" bestFit="1" customWidth="1"/>
    <col min="11" max="16" width="4.44140625" customWidth="1"/>
    <col min="17" max="17" width="5" customWidth="1"/>
    <col min="18" max="18" width="4.109375" customWidth="1"/>
    <col min="19" max="19" width="6.6640625" customWidth="1"/>
    <col min="20" max="20" width="12" bestFit="1" customWidth="1"/>
    <col min="21" max="21" width="4.33203125" bestFit="1" customWidth="1"/>
  </cols>
  <sheetData>
    <row r="1" spans="1:21" ht="234" customHeight="1" thickBot="1" x14ac:dyDescent="0.35">
      <c r="B1" s="37"/>
      <c r="C1" s="38" t="str">
        <f>B2</f>
        <v>Transportkosten (MHC)</v>
      </c>
      <c r="D1" s="39" t="str">
        <f>B3</f>
        <v>Rearrangement Costs</v>
      </c>
      <c r="E1" s="40" t="str">
        <f>B4</f>
        <v>Closeness Rating/Adjacency</v>
      </c>
      <c r="F1" s="40" t="str">
        <f>B5</f>
        <v>Kurze Transportwege</v>
      </c>
      <c r="G1" s="39" t="str">
        <f>B6</f>
        <v>Flächenverbrauch</v>
      </c>
      <c r="H1" s="42" t="str">
        <f>B7</f>
        <v>Wandlungsfähigkeit/Flexibilität</v>
      </c>
      <c r="I1" s="40" t="str">
        <f>B8</f>
        <v>Wartung</v>
      </c>
      <c r="J1" s="43" t="str">
        <f>B9</f>
        <v>Materialfluss</v>
      </c>
      <c r="K1" s="42" t="str">
        <f>B10</f>
        <v>Zugänglichkeit</v>
      </c>
      <c r="L1" s="42" t="str">
        <f>B11</f>
        <v>Umweltfaktoren (Lärm, Klima, Licht)</v>
      </c>
      <c r="M1" s="39" t="str">
        <f>B12</f>
        <v>Ergonomie</v>
      </c>
      <c r="N1" s="40" t="str">
        <f>B13</f>
        <v>Bodentragfähigkeit</v>
      </c>
      <c r="O1" s="39" t="str">
        <f>B14</f>
        <v>Trennung Schmutz/Sauber</v>
      </c>
      <c r="P1" s="36" t="str">
        <f>B15</f>
        <v>Energie</v>
      </c>
      <c r="Q1" s="44" t="s">
        <v>204</v>
      </c>
      <c r="R1" s="45" t="s">
        <v>205</v>
      </c>
      <c r="S1" s="45" t="s">
        <v>206</v>
      </c>
      <c r="T1" s="45" t="s">
        <v>207</v>
      </c>
      <c r="U1" s="35"/>
    </row>
    <row r="2" spans="1:21" ht="18" thickTop="1" x14ac:dyDescent="0.3">
      <c r="A2" t="s">
        <v>211</v>
      </c>
      <c r="B2" s="52" t="str">
        <f>Übersicht!J2</f>
        <v>Transportkosten (MHC)</v>
      </c>
      <c r="C2" s="53" t="s">
        <v>208</v>
      </c>
      <c r="D2" s="54"/>
      <c r="E2" s="54"/>
      <c r="F2" s="54"/>
      <c r="G2" s="54"/>
      <c r="H2" s="55"/>
      <c r="I2" s="54"/>
      <c r="J2" s="55"/>
      <c r="K2" s="55"/>
      <c r="L2" s="55"/>
      <c r="M2" s="54"/>
      <c r="N2" s="54"/>
      <c r="O2" s="54"/>
      <c r="P2" s="56"/>
      <c r="Q2" s="58">
        <f t="shared" ref="Q2:Q15" si="0">SUM(C2:P2)</f>
        <v>0</v>
      </c>
      <c r="R2" s="59">
        <f t="shared" ref="R2:R15" ca="1" si="1">ABS(MIN(Q$2:Q$15))+1</f>
        <v>1</v>
      </c>
      <c r="S2" s="59">
        <f t="shared" ref="S2:S15" ca="1" si="2">Q2+R2</f>
        <v>1</v>
      </c>
      <c r="T2" s="59">
        <f t="shared" ref="T2:T15" ca="1" si="3">ROUND(1+($C$17-1)*S2/MAX(S$2:S$15),0)</f>
        <v>14</v>
      </c>
    </row>
    <row r="3" spans="1:21" ht="17.399999999999999" x14ac:dyDescent="0.3">
      <c r="A3" t="s">
        <v>212</v>
      </c>
      <c r="B3" s="60" t="str">
        <f>Übersicht!J3</f>
        <v>Rearrangement Costs</v>
      </c>
      <c r="C3" s="61">
        <f ca="1">-INDIRECT(CONCATENATE($A2,2))</f>
        <v>0</v>
      </c>
      <c r="D3" s="62" t="s">
        <v>208</v>
      </c>
      <c r="E3" s="62"/>
      <c r="F3" s="62"/>
      <c r="G3" s="62"/>
      <c r="H3" s="63"/>
      <c r="I3" s="62"/>
      <c r="J3" s="63"/>
      <c r="K3" s="63"/>
      <c r="L3" s="63"/>
      <c r="M3" s="62"/>
      <c r="N3" s="62"/>
      <c r="O3" s="62"/>
      <c r="P3" s="64"/>
      <c r="Q3" s="65">
        <f t="shared" ca="1" si="0"/>
        <v>0</v>
      </c>
      <c r="R3" s="57">
        <f t="shared" ca="1" si="1"/>
        <v>1</v>
      </c>
      <c r="S3" s="57">
        <f t="shared" ca="1" si="2"/>
        <v>1</v>
      </c>
      <c r="T3" s="57">
        <f t="shared" ca="1" si="3"/>
        <v>14</v>
      </c>
    </row>
    <row r="4" spans="1:21" ht="17.399999999999999" x14ac:dyDescent="0.3">
      <c r="A4" t="s">
        <v>215</v>
      </c>
      <c r="B4" s="47" t="str">
        <f>Übersicht!J4</f>
        <v>Closeness Rating/Adjacency</v>
      </c>
      <c r="C4" s="48">
        <f ca="1">-INDIRECT(CONCATENATE($A3,2))</f>
        <v>0</v>
      </c>
      <c r="D4" s="41">
        <f ca="1">-INDIRECT(CONCATENATE($A3,3))</f>
        <v>0</v>
      </c>
      <c r="E4" s="41" t="s">
        <v>208</v>
      </c>
      <c r="F4" s="41"/>
      <c r="G4" s="41"/>
      <c r="H4" s="49"/>
      <c r="I4" s="41"/>
      <c r="J4" s="49"/>
      <c r="K4" s="49"/>
      <c r="L4" s="49"/>
      <c r="M4" s="41"/>
      <c r="N4" s="41"/>
      <c r="O4" s="41"/>
      <c r="P4" s="50"/>
      <c r="Q4" s="51">
        <f t="shared" ca="1" si="0"/>
        <v>0</v>
      </c>
      <c r="R4" s="46">
        <f t="shared" ca="1" si="1"/>
        <v>1</v>
      </c>
      <c r="S4" s="46">
        <f t="shared" ca="1" si="2"/>
        <v>1</v>
      </c>
      <c r="T4" s="46">
        <f t="shared" ca="1" si="3"/>
        <v>14</v>
      </c>
    </row>
    <row r="5" spans="1:21" ht="17.399999999999999" x14ac:dyDescent="0.3">
      <c r="A5" t="s">
        <v>216</v>
      </c>
      <c r="B5" s="60" t="str">
        <f>Übersicht!J5</f>
        <v>Kurze Transportwege</v>
      </c>
      <c r="C5" s="61">
        <f t="shared" ref="C5:C12" ca="1" si="4">-INDIRECT(CONCATENATE($A4,2))</f>
        <v>0</v>
      </c>
      <c r="D5" s="62">
        <f t="shared" ref="D5:D14" ca="1" si="5">-INDIRECT(CONCATENATE($A4,3))</f>
        <v>0</v>
      </c>
      <c r="E5" s="62">
        <f ca="1">-INDIRECT(CONCATENATE($A4,4))</f>
        <v>0</v>
      </c>
      <c r="F5" s="62" t="s">
        <v>208</v>
      </c>
      <c r="G5" s="62"/>
      <c r="H5" s="63"/>
      <c r="I5" s="62"/>
      <c r="J5" s="63"/>
      <c r="K5" s="63"/>
      <c r="L5" s="63"/>
      <c r="M5" s="62"/>
      <c r="N5" s="62"/>
      <c r="O5" s="62"/>
      <c r="P5" s="64"/>
      <c r="Q5" s="65">
        <f t="shared" ca="1" si="0"/>
        <v>0</v>
      </c>
      <c r="R5" s="57">
        <f t="shared" ca="1" si="1"/>
        <v>1</v>
      </c>
      <c r="S5" s="57">
        <f t="shared" ca="1" si="2"/>
        <v>1</v>
      </c>
      <c r="T5" s="57">
        <f t="shared" ca="1" si="3"/>
        <v>14</v>
      </c>
    </row>
    <row r="6" spans="1:21" ht="17.399999999999999" x14ac:dyDescent="0.3">
      <c r="A6" t="s">
        <v>217</v>
      </c>
      <c r="B6" s="60" t="str">
        <f>Übersicht!J6</f>
        <v>Flächenverbrauch</v>
      </c>
      <c r="C6" s="61">
        <f t="shared" ca="1" si="4"/>
        <v>0</v>
      </c>
      <c r="D6" s="62">
        <f t="shared" ca="1" si="5"/>
        <v>0</v>
      </c>
      <c r="E6" s="62">
        <f t="shared" ref="E6:E15" ca="1" si="6">-INDIRECT(CONCATENATE($A5,4))</f>
        <v>0</v>
      </c>
      <c r="F6" s="62">
        <f ca="1">-INDIRECT(CONCATENATE($A5,5))</f>
        <v>0</v>
      </c>
      <c r="G6" s="62" t="s">
        <v>208</v>
      </c>
      <c r="H6" s="63"/>
      <c r="I6" s="62"/>
      <c r="J6" s="63"/>
      <c r="K6" s="63"/>
      <c r="L6" s="63"/>
      <c r="M6" s="62"/>
      <c r="N6" s="62"/>
      <c r="O6" s="62"/>
      <c r="P6" s="64"/>
      <c r="Q6" s="65">
        <f t="shared" ca="1" si="0"/>
        <v>0</v>
      </c>
      <c r="R6" s="57">
        <f t="shared" ca="1" si="1"/>
        <v>1</v>
      </c>
      <c r="S6" s="57">
        <f t="shared" ca="1" si="2"/>
        <v>1</v>
      </c>
      <c r="T6" s="57">
        <f t="shared" ca="1" si="3"/>
        <v>14</v>
      </c>
    </row>
    <row r="7" spans="1:21" ht="17.399999999999999" x14ac:dyDescent="0.3">
      <c r="A7" t="s">
        <v>218</v>
      </c>
      <c r="B7" s="60" t="str">
        <f>Übersicht!J7</f>
        <v>Wandlungsfähigkeit/Flexibilität</v>
      </c>
      <c r="C7" s="61">
        <f t="shared" ca="1" si="4"/>
        <v>0</v>
      </c>
      <c r="D7" s="62">
        <f t="shared" ca="1" si="5"/>
        <v>0</v>
      </c>
      <c r="E7" s="62">
        <f t="shared" ca="1" si="6"/>
        <v>0</v>
      </c>
      <c r="F7" s="62">
        <f t="shared" ref="F7:F15" ca="1" si="7">-INDIRECT(CONCATENATE($A6,5))</f>
        <v>0</v>
      </c>
      <c r="G7" s="62">
        <f ca="1">-INDIRECT(CONCATENATE($A6,6))</f>
        <v>0</v>
      </c>
      <c r="H7" s="63" t="s">
        <v>208</v>
      </c>
      <c r="I7" s="62"/>
      <c r="J7" s="63"/>
      <c r="K7" s="63"/>
      <c r="L7" s="63"/>
      <c r="M7" s="62"/>
      <c r="N7" s="62"/>
      <c r="O7" s="62"/>
      <c r="P7" s="64"/>
      <c r="Q7" s="65">
        <f t="shared" ca="1" si="0"/>
        <v>0</v>
      </c>
      <c r="R7" s="57">
        <f t="shared" ca="1" si="1"/>
        <v>1</v>
      </c>
      <c r="S7" s="57">
        <f t="shared" ca="1" si="2"/>
        <v>1</v>
      </c>
      <c r="T7" s="57">
        <f t="shared" ca="1" si="3"/>
        <v>14</v>
      </c>
    </row>
    <row r="8" spans="1:21" ht="17.399999999999999" x14ac:dyDescent="0.3">
      <c r="A8" t="s">
        <v>219</v>
      </c>
      <c r="B8" s="60" t="str">
        <f>Übersicht!J8</f>
        <v>Wartung</v>
      </c>
      <c r="C8" s="61">
        <f t="shared" ca="1" si="4"/>
        <v>0</v>
      </c>
      <c r="D8" s="62">
        <f t="shared" ca="1" si="5"/>
        <v>0</v>
      </c>
      <c r="E8" s="62">
        <f t="shared" ca="1" si="6"/>
        <v>0</v>
      </c>
      <c r="F8" s="62">
        <f t="shared" ca="1" si="7"/>
        <v>0</v>
      </c>
      <c r="G8" s="62">
        <f t="shared" ref="G8:G15" ca="1" si="8">-INDIRECT(CONCATENATE($A7,6))</f>
        <v>0</v>
      </c>
      <c r="H8" s="62">
        <f ca="1">-INDIRECT(CONCATENATE($A7,7))</f>
        <v>0</v>
      </c>
      <c r="I8" s="62" t="s">
        <v>208</v>
      </c>
      <c r="J8" s="63"/>
      <c r="K8" s="63"/>
      <c r="L8" s="63"/>
      <c r="M8" s="62"/>
      <c r="N8" s="62"/>
      <c r="O8" s="62"/>
      <c r="P8" s="64"/>
      <c r="Q8" s="65">
        <f t="shared" ca="1" si="0"/>
        <v>0</v>
      </c>
      <c r="R8" s="57">
        <f t="shared" ca="1" si="1"/>
        <v>1</v>
      </c>
      <c r="S8" s="57">
        <f t="shared" ca="1" si="2"/>
        <v>1</v>
      </c>
      <c r="T8" s="57">
        <f t="shared" ca="1" si="3"/>
        <v>14</v>
      </c>
    </row>
    <row r="9" spans="1:21" ht="17.399999999999999" x14ac:dyDescent="0.3">
      <c r="A9" t="s">
        <v>220</v>
      </c>
      <c r="B9" s="60" t="str">
        <f>Übersicht!J9</f>
        <v>Materialfluss</v>
      </c>
      <c r="C9" s="61">
        <f t="shared" ca="1" si="4"/>
        <v>0</v>
      </c>
      <c r="D9" s="62">
        <f t="shared" ca="1" si="5"/>
        <v>0</v>
      </c>
      <c r="E9" s="62">
        <f t="shared" ca="1" si="6"/>
        <v>0</v>
      </c>
      <c r="F9" s="62">
        <f t="shared" ca="1" si="7"/>
        <v>0</v>
      </c>
      <c r="G9" s="62">
        <f t="shared" ca="1" si="8"/>
        <v>0</v>
      </c>
      <c r="H9" s="62">
        <f t="shared" ref="H9:H15" ca="1" si="9">-INDIRECT(CONCATENATE($A8,7))</f>
        <v>0</v>
      </c>
      <c r="I9" s="62">
        <f ca="1">-INDIRECT(CONCATENATE($A8,8))</f>
        <v>0</v>
      </c>
      <c r="J9" s="62" t="s">
        <v>208</v>
      </c>
      <c r="K9" s="63"/>
      <c r="L9" s="63"/>
      <c r="M9" s="62"/>
      <c r="N9" s="62"/>
      <c r="O9" s="62"/>
      <c r="P9" s="64"/>
      <c r="Q9" s="65">
        <f t="shared" ca="1" si="0"/>
        <v>0</v>
      </c>
      <c r="R9" s="57">
        <f t="shared" ca="1" si="1"/>
        <v>1</v>
      </c>
      <c r="S9" s="57">
        <f t="shared" ca="1" si="2"/>
        <v>1</v>
      </c>
      <c r="T9" s="57">
        <f t="shared" ca="1" si="3"/>
        <v>14</v>
      </c>
    </row>
    <row r="10" spans="1:21" ht="17.399999999999999" x14ac:dyDescent="0.3">
      <c r="A10" t="s">
        <v>213</v>
      </c>
      <c r="B10" s="60" t="str">
        <f>Übersicht!J10</f>
        <v>Zugänglichkeit</v>
      </c>
      <c r="C10" s="61">
        <f t="shared" ca="1" si="4"/>
        <v>0</v>
      </c>
      <c r="D10" s="62">
        <f t="shared" ca="1" si="5"/>
        <v>0</v>
      </c>
      <c r="E10" s="62">
        <f t="shared" ca="1" si="6"/>
        <v>0</v>
      </c>
      <c r="F10" s="62">
        <f t="shared" ca="1" si="7"/>
        <v>0</v>
      </c>
      <c r="G10" s="62">
        <f t="shared" ca="1" si="8"/>
        <v>0</v>
      </c>
      <c r="H10" s="62">
        <f t="shared" ca="1" si="9"/>
        <v>0</v>
      </c>
      <c r="I10" s="62">
        <f t="shared" ref="I10:I15" ca="1" si="10">-INDIRECT(CONCATENATE($A9,8))</f>
        <v>0</v>
      </c>
      <c r="J10" s="62">
        <f ca="1">-INDIRECT(CONCATENATE($A9,9))</f>
        <v>0</v>
      </c>
      <c r="K10" s="62" t="s">
        <v>208</v>
      </c>
      <c r="L10" s="63"/>
      <c r="M10" s="62"/>
      <c r="N10" s="62"/>
      <c r="O10" s="62"/>
      <c r="P10" s="64"/>
      <c r="Q10" s="65">
        <f t="shared" ca="1" si="0"/>
        <v>0</v>
      </c>
      <c r="R10" s="57">
        <f t="shared" ca="1" si="1"/>
        <v>1</v>
      </c>
      <c r="S10" s="57">
        <f t="shared" ca="1" si="2"/>
        <v>1</v>
      </c>
      <c r="T10" s="57">
        <f t="shared" ca="1" si="3"/>
        <v>14</v>
      </c>
    </row>
    <row r="11" spans="1:21" ht="17.399999999999999" x14ac:dyDescent="0.3">
      <c r="A11" t="s">
        <v>221</v>
      </c>
      <c r="B11" s="60" t="s">
        <v>210</v>
      </c>
      <c r="C11" s="61">
        <f t="shared" ca="1" si="4"/>
        <v>0</v>
      </c>
      <c r="D11" s="62">
        <f t="shared" ca="1" si="5"/>
        <v>0</v>
      </c>
      <c r="E11" s="62">
        <f t="shared" ca="1" si="6"/>
        <v>0</v>
      </c>
      <c r="F11" s="62">
        <f t="shared" ca="1" si="7"/>
        <v>0</v>
      </c>
      <c r="G11" s="62">
        <f t="shared" ca="1" si="8"/>
        <v>0</v>
      </c>
      <c r="H11" s="62">
        <f t="shared" ca="1" si="9"/>
        <v>0</v>
      </c>
      <c r="I11" s="62">
        <f t="shared" ca="1" si="10"/>
        <v>0</v>
      </c>
      <c r="J11" s="62">
        <f t="shared" ref="J11:J15" ca="1" si="11">-INDIRECT(CONCATENATE($A10,9))</f>
        <v>0</v>
      </c>
      <c r="K11" s="62">
        <f ca="1">-INDIRECT(CONCATENATE($A10,10))</f>
        <v>0</v>
      </c>
      <c r="L11" s="62" t="s">
        <v>208</v>
      </c>
      <c r="M11" s="62"/>
      <c r="N11" s="62"/>
      <c r="O11" s="62"/>
      <c r="P11" s="64"/>
      <c r="Q11" s="65">
        <f t="shared" ca="1" si="0"/>
        <v>0</v>
      </c>
      <c r="R11" s="57">
        <f t="shared" ca="1" si="1"/>
        <v>1</v>
      </c>
      <c r="S11" s="57">
        <f t="shared" ca="1" si="2"/>
        <v>1</v>
      </c>
      <c r="T11" s="57">
        <f t="shared" ca="1" si="3"/>
        <v>14</v>
      </c>
    </row>
    <row r="12" spans="1:21" ht="17.399999999999999" x14ac:dyDescent="0.3">
      <c r="A12" t="s">
        <v>222</v>
      </c>
      <c r="B12" s="60" t="str">
        <f>Übersicht!J14</f>
        <v>Ergonomie</v>
      </c>
      <c r="C12" s="61">
        <f t="shared" ca="1" si="4"/>
        <v>0</v>
      </c>
      <c r="D12" s="62">
        <f t="shared" ca="1" si="5"/>
        <v>0</v>
      </c>
      <c r="E12" s="62">
        <f t="shared" ca="1" si="6"/>
        <v>0</v>
      </c>
      <c r="F12" s="62">
        <f t="shared" ca="1" si="7"/>
        <v>0</v>
      </c>
      <c r="G12" s="62">
        <f t="shared" ca="1" si="8"/>
        <v>0</v>
      </c>
      <c r="H12" s="62">
        <f t="shared" ca="1" si="9"/>
        <v>0</v>
      </c>
      <c r="I12" s="62">
        <f t="shared" ca="1" si="10"/>
        <v>0</v>
      </c>
      <c r="J12" s="62">
        <f t="shared" ca="1" si="11"/>
        <v>0</v>
      </c>
      <c r="K12" s="62">
        <f t="shared" ref="K12:K15" ca="1" si="12">-INDIRECT(CONCATENATE($A11,10))</f>
        <v>0</v>
      </c>
      <c r="L12" s="62">
        <f ca="1">-INDIRECT(CONCATENATE($A11,11))</f>
        <v>0</v>
      </c>
      <c r="M12" s="62" t="s">
        <v>208</v>
      </c>
      <c r="N12" s="62"/>
      <c r="O12" s="62"/>
      <c r="P12" s="64"/>
      <c r="Q12" s="65">
        <f t="shared" ca="1" si="0"/>
        <v>0</v>
      </c>
      <c r="R12" s="57">
        <f t="shared" ca="1" si="1"/>
        <v>1</v>
      </c>
      <c r="S12" s="57">
        <f t="shared" ca="1" si="2"/>
        <v>1</v>
      </c>
      <c r="T12" s="57">
        <f t="shared" ca="1" si="3"/>
        <v>14</v>
      </c>
    </row>
    <row r="13" spans="1:21" ht="17.399999999999999" x14ac:dyDescent="0.3">
      <c r="A13" t="s">
        <v>214</v>
      </c>
      <c r="B13" s="60" t="str">
        <f>Übersicht!J16</f>
        <v>Bodentragfähigkeit</v>
      </c>
      <c r="C13" s="61">
        <f ca="1">-INDIRECT(CONCATENATE($A12,2))</f>
        <v>0</v>
      </c>
      <c r="D13" s="62">
        <f t="shared" ca="1" si="5"/>
        <v>0</v>
      </c>
      <c r="E13" s="62">
        <f t="shared" ca="1" si="6"/>
        <v>0</v>
      </c>
      <c r="F13" s="62">
        <f t="shared" ca="1" si="7"/>
        <v>0</v>
      </c>
      <c r="G13" s="62">
        <f t="shared" ca="1" si="8"/>
        <v>0</v>
      </c>
      <c r="H13" s="62">
        <f t="shared" ca="1" si="9"/>
        <v>0</v>
      </c>
      <c r="I13" s="62">
        <f t="shared" ca="1" si="10"/>
        <v>0</v>
      </c>
      <c r="J13" s="62">
        <f t="shared" ca="1" si="11"/>
        <v>0</v>
      </c>
      <c r="K13" s="62">
        <f t="shared" ca="1" si="12"/>
        <v>0</v>
      </c>
      <c r="L13" s="62">
        <f ca="1">-INDIRECT(CONCATENATE($A12,11))</f>
        <v>0</v>
      </c>
      <c r="M13" s="62">
        <f ca="1">-INDIRECT(CONCATENATE($A12,12))</f>
        <v>0</v>
      </c>
      <c r="N13" s="63" t="s">
        <v>208</v>
      </c>
      <c r="O13" s="62"/>
      <c r="P13" s="64"/>
      <c r="Q13" s="65">
        <f t="shared" ca="1" si="0"/>
        <v>0</v>
      </c>
      <c r="R13" s="57">
        <f t="shared" ca="1" si="1"/>
        <v>1</v>
      </c>
      <c r="S13" s="57">
        <f t="shared" ca="1" si="2"/>
        <v>1</v>
      </c>
      <c r="T13" s="57">
        <f t="shared" ca="1" si="3"/>
        <v>14</v>
      </c>
    </row>
    <row r="14" spans="1:21" ht="17.399999999999999" x14ac:dyDescent="0.3">
      <c r="A14" t="s">
        <v>223</v>
      </c>
      <c r="B14" s="60" t="str">
        <f>Übersicht!J19</f>
        <v>Trennung Schmutz/Sauber</v>
      </c>
      <c r="C14" s="61">
        <f ca="1">-INDIRECT(CONCATENATE($A13,2))</f>
        <v>0</v>
      </c>
      <c r="D14" s="62">
        <f t="shared" ca="1" si="5"/>
        <v>0</v>
      </c>
      <c r="E14" s="62">
        <f t="shared" ca="1" si="6"/>
        <v>0</v>
      </c>
      <c r="F14" s="62">
        <f t="shared" ca="1" si="7"/>
        <v>0</v>
      </c>
      <c r="G14" s="62">
        <f t="shared" ca="1" si="8"/>
        <v>0</v>
      </c>
      <c r="H14" s="62">
        <f t="shared" ca="1" si="9"/>
        <v>0</v>
      </c>
      <c r="I14" s="62">
        <f t="shared" ca="1" si="10"/>
        <v>0</v>
      </c>
      <c r="J14" s="62">
        <f t="shared" ca="1" si="11"/>
        <v>0</v>
      </c>
      <c r="K14" s="62">
        <f t="shared" ca="1" si="12"/>
        <v>0</v>
      </c>
      <c r="L14" s="62">
        <f t="shared" ref="L14:L15" ca="1" si="13">-INDIRECT(CONCATENATE($A13,11))</f>
        <v>0</v>
      </c>
      <c r="M14" s="41">
        <f t="shared" ref="M14:M15" ca="1" si="14">-INDIRECT(CONCATENATE($A13,12))</f>
        <v>0</v>
      </c>
      <c r="N14" s="62">
        <f ca="1">-INDIRECT(CONCATENATE($A13,13))</f>
        <v>0</v>
      </c>
      <c r="O14" s="62" t="s">
        <v>208</v>
      </c>
      <c r="P14" s="64"/>
      <c r="Q14" s="65">
        <f t="shared" ca="1" si="0"/>
        <v>0</v>
      </c>
      <c r="R14" s="57">
        <f t="shared" ca="1" si="1"/>
        <v>1</v>
      </c>
      <c r="S14" s="57">
        <f t="shared" ca="1" si="2"/>
        <v>1</v>
      </c>
      <c r="T14" s="57">
        <f t="shared" ca="1" si="3"/>
        <v>14</v>
      </c>
    </row>
    <row r="15" spans="1:21" ht="17.399999999999999" x14ac:dyDescent="0.3">
      <c r="A15" t="s">
        <v>224</v>
      </c>
      <c r="B15" s="60" t="str">
        <f>Übersicht!J20</f>
        <v>Energie</v>
      </c>
      <c r="C15" s="61">
        <f ca="1">-INDIRECT(CONCATENATE($A14,2))</f>
        <v>0</v>
      </c>
      <c r="D15" s="62">
        <f ca="1">-INDIRECT(CONCATENATE($A14,3))</f>
        <v>0</v>
      </c>
      <c r="E15" s="62">
        <f t="shared" ca="1" si="6"/>
        <v>0</v>
      </c>
      <c r="F15" s="62">
        <f t="shared" ca="1" si="7"/>
        <v>0</v>
      </c>
      <c r="G15" s="62">
        <f t="shared" ca="1" si="8"/>
        <v>0</v>
      </c>
      <c r="H15" s="62">
        <f t="shared" ca="1" si="9"/>
        <v>0</v>
      </c>
      <c r="I15" s="62">
        <f t="shared" ca="1" si="10"/>
        <v>0</v>
      </c>
      <c r="J15" s="62">
        <f t="shared" ca="1" si="11"/>
        <v>0</v>
      </c>
      <c r="K15" s="62">
        <f t="shared" ca="1" si="12"/>
        <v>0</v>
      </c>
      <c r="L15" s="62">
        <f t="shared" ca="1" si="13"/>
        <v>0</v>
      </c>
      <c r="M15" s="62">
        <f t="shared" ca="1" si="14"/>
        <v>0</v>
      </c>
      <c r="N15" s="62">
        <f ca="1">-INDIRECT(CONCATENATE($A14,13))</f>
        <v>0</v>
      </c>
      <c r="O15" s="62">
        <f ca="1">-INDIRECT(CONCATENATE($A14,14))</f>
        <v>0</v>
      </c>
      <c r="P15" s="64" t="s">
        <v>208</v>
      </c>
      <c r="Q15" s="65">
        <f t="shared" ca="1" si="0"/>
        <v>0</v>
      </c>
      <c r="R15" s="57">
        <f t="shared" ca="1" si="1"/>
        <v>1</v>
      </c>
      <c r="S15" s="57">
        <f t="shared" ca="1" si="2"/>
        <v>1</v>
      </c>
      <c r="T15" s="57">
        <f t="shared" ca="1" si="3"/>
        <v>14</v>
      </c>
    </row>
    <row r="17" spans="2:3" ht="17.399999999999999" x14ac:dyDescent="0.3">
      <c r="B17" s="66" t="s">
        <v>209</v>
      </c>
      <c r="C17">
        <f>COUNTA(B2:B15)</f>
        <v>14</v>
      </c>
    </row>
  </sheetData>
  <pageMargins left="0.7" right="0.7" top="0.78740157499999996" bottom="0.78740157499999996"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Übersicht</vt:lpstr>
      <vt:lpstr>Literatur</vt:lpstr>
      <vt:lpstr>Gewichtung der Kriterien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Krömpel</dc:creator>
  <cp:lastModifiedBy>Pascal Krömpel</cp:lastModifiedBy>
  <dcterms:created xsi:type="dcterms:W3CDTF">2022-02-03T12:32:28Z</dcterms:created>
  <dcterms:modified xsi:type="dcterms:W3CDTF">2022-07-13T13:24:08Z</dcterms:modified>
</cp:coreProperties>
</file>