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/>
  </bookViews>
  <sheets>
    <sheet name="Sheet2" sheetId="2" r:id="rId1"/>
    <sheet name="Sheet1" sheetId="1" r:id="rId2"/>
  </sheets>
  <calcPr calcId="125725"/>
</workbook>
</file>

<file path=xl/calcChain.xml><?xml version="1.0" encoding="utf-8"?>
<calcChain xmlns="http://schemas.openxmlformats.org/spreadsheetml/2006/main">
  <c r="AH58" i="2"/>
  <c r="AG58"/>
  <c r="AF58"/>
  <c r="AF59"/>
  <c r="AF57"/>
  <c r="AE58"/>
  <c r="AM64"/>
  <c r="AL64"/>
  <c r="AK65"/>
  <c r="AK66"/>
  <c r="AK64"/>
  <c r="AJ64"/>
  <c r="AH65"/>
  <c r="AG65"/>
  <c r="AF65"/>
  <c r="AF66"/>
  <c r="AF64"/>
  <c r="AE65"/>
  <c r="AC65"/>
  <c r="AC66"/>
  <c r="AC64"/>
  <c r="AA65"/>
  <c r="AA66"/>
  <c r="AA64"/>
  <c r="J53"/>
  <c r="Y65"/>
  <c r="Y66"/>
  <c r="Y64"/>
  <c r="W65"/>
  <c r="W66"/>
  <c r="W67"/>
  <c r="W68"/>
  <c r="W69"/>
  <c r="W64"/>
  <c r="AQ79"/>
  <c r="AQ78"/>
  <c r="AQ77"/>
  <c r="AQ76"/>
  <c r="AQ75"/>
  <c r="AQ74"/>
  <c r="T69"/>
  <c r="T66"/>
  <c r="T67"/>
  <c r="T64"/>
  <c r="T68"/>
  <c r="T65"/>
  <c r="R65"/>
  <c r="R66"/>
  <c r="R67"/>
  <c r="R68"/>
  <c r="R69"/>
  <c r="R64"/>
  <c r="Q52"/>
  <c r="Q53"/>
  <c r="Q54"/>
  <c r="Q55"/>
  <c r="Q51"/>
  <c r="P52"/>
  <c r="P53"/>
  <c r="P54"/>
  <c r="P55"/>
  <c r="P51"/>
  <c r="O52"/>
  <c r="O53"/>
  <c r="O54"/>
  <c r="O55"/>
  <c r="O51"/>
  <c r="N52"/>
  <c r="N53"/>
  <c r="N54"/>
  <c r="N55"/>
  <c r="N51"/>
  <c r="L52"/>
  <c r="L53"/>
  <c r="L54"/>
  <c r="L55"/>
  <c r="L51"/>
  <c r="J51"/>
  <c r="J50"/>
  <c r="J54"/>
  <c r="J52"/>
</calcChain>
</file>

<file path=xl/comments1.xml><?xml version="1.0" encoding="utf-8"?>
<comments xmlns="http://schemas.openxmlformats.org/spreadsheetml/2006/main">
  <authors>
    <author>bs-prac1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MEM, V_2.12_03/08_MCR (Apr  3 2008/16.03.31)
MEX, V_2.13_04/10_MCR (Apr 25 2010/17.39.16)
ZSCAN, V_3.22_12/10_Infinite (Dec 14 2010/13.07.14)
</t>
        </r>
      </text>
    </comment>
  </commentList>
</comments>
</file>

<file path=xl/sharedStrings.xml><?xml version="1.0" encoding="utf-8"?>
<sst xmlns="http://schemas.openxmlformats.org/spreadsheetml/2006/main" count="136" uniqueCount="113">
  <si>
    <t>Application: Tecan i-control</t>
  </si>
  <si>
    <t>Tecan i-control , 1.7.1.12</t>
  </si>
  <si>
    <t>Device: infinite 200Pro</t>
  </si>
  <si>
    <t>Serial number: 1104000426</t>
  </si>
  <si>
    <t>Serial number of connected stacker:</t>
  </si>
  <si>
    <t>Firmware: V_3.22_12/10_Infinite (Dec 14 2010/13.07.14)</t>
  </si>
  <si>
    <t>MAI, V_3.22_12/10_Infinite (Dec 14 2010/13.07.14)</t>
  </si>
  <si>
    <t>Date:</t>
  </si>
  <si>
    <t>11.06.2012</t>
  </si>
  <si>
    <t>Time:</t>
  </si>
  <si>
    <t>12:12:13</t>
  </si>
  <si>
    <t>System</t>
  </si>
  <si>
    <t>BS-HPD30</t>
  </si>
  <si>
    <t>User</t>
  </si>
  <si>
    <t>D\bs-prac1</t>
  </si>
  <si>
    <t>Plate</t>
  </si>
  <si>
    <t>Nunclon 96 Flat Bottom Transparent Polystyrol  [NUN96ft.pdfx]</t>
  </si>
  <si>
    <t>Plate-ID (Stacker)</t>
  </si>
  <si>
    <t>Shaking (Linear) Duration:</t>
  </si>
  <si>
    <t>s</t>
  </si>
  <si>
    <t>Shaking (Linear) Amplitude:</t>
  </si>
  <si>
    <t>mm</t>
  </si>
  <si>
    <t>Label: Bradford</t>
  </si>
  <si>
    <t>Mode</t>
  </si>
  <si>
    <t>Absorbance</t>
  </si>
  <si>
    <t>Multiple Reads per Well (Square (filled))</t>
  </si>
  <si>
    <t>2 x 2</t>
  </si>
  <si>
    <t>Multiple Reads per Well (Border)</t>
  </si>
  <si>
    <t>µm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</si>
  <si>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</si>
  <si>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</si>
  <si>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</si>
  <si>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</si>
  <si>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</si>
  <si>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</si>
  <si>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</si>
  <si>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A1-C5; E1-G5; E8-G12</t>
  </si>
  <si>
    <t>Start Time:</t>
  </si>
  <si>
    <t>11.06.2012 12:12:18</t>
  </si>
  <si>
    <t>Well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</si>
  <si>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</si>
  <si>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</si>
  <si>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</si>
  <si>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</si>
  <si>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</si>
  <si>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</si>
  <si>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</si>
  <si>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</si>
  <si>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</si>
  <si>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</si>
  <si>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</si>
  <si>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</si>
  <si>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</si>
  <si>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</si>
  <si>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</si>
  <si>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E1</t>
  </si>
  <si>
    <t>E2</t>
  </si>
  <si>
    <t>E3</t>
  </si>
  <si>
    <t>E4</t>
  </si>
  <si>
    <t>E5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</si>
  <si>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</si>
  <si>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</si>
  <si>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</si>
  <si>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</si>
  <si>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</si>
  <si>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</si>
  <si>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</si>
  <si>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</si>
  <si>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</si>
  <si>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</si>
  <si>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</si>
  <si>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</si>
  <si>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</si>
  <si>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</si>
  <si>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</si>
  <si>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</si>
  <si>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</si>
  <si>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</si>
  <si>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</si>
  <si>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</si>
  <si>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G8</t>
  </si>
  <si>
    <t>G9</t>
  </si>
  <si>
    <t>G10</t>
  </si>
  <si>
    <t>G11</t>
  </si>
  <si>
    <t>G12</t>
  </si>
  <si>
    <t>Mean</t>
  </si>
  <si>
    <t>StDev</t>
  </si>
  <si>
    <t>0;1</t>
  </si>
  <si>
    <t>1;1</t>
  </si>
  <si>
    <t>1;0</t>
  </si>
  <si>
    <t>0;0</t>
  </si>
  <si>
    <t>End Time:</t>
  </si>
  <si>
    <t>11.06.2012 12:14:36</t>
  </si>
  <si>
    <t>Values</t>
  </si>
  <si>
    <t>WT</t>
  </si>
  <si>
    <t>V1</t>
  </si>
  <si>
    <t>concent</t>
  </si>
  <si>
    <t>Data day 10</t>
  </si>
  <si>
    <t>Concentration</t>
  </si>
  <si>
    <t>Emision(395)</t>
  </si>
  <si>
    <t>day10</t>
  </si>
  <si>
    <t>Wavel.</t>
  </si>
  <si>
    <t>specific f</t>
  </si>
  <si>
    <t>pur fact.</t>
  </si>
  <si>
    <t>actual concentration[mg/mL]</t>
  </si>
  <si>
    <t>GFP anteil</t>
  </si>
  <si>
    <t>GFP menge</t>
  </si>
  <si>
    <t>mean</t>
  </si>
  <si>
    <t>var</t>
  </si>
  <si>
    <t>dev</t>
  </si>
  <si>
    <t>Menge</t>
  </si>
  <si>
    <t>Anteil</t>
  </si>
  <si>
    <t>pur fac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</si>
</sst>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0" fillId="10" borderId="0" xfId="0" applyFill="1"/>
  </cellXfs>
  <cellStyles count="8">
    <cellStyle name="Standard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Multiple Reads Per Well - Alignment</a:t>
            </a:r>
          </a:p>
        </c:rich>
      </c:tx>
    </c:title>
    <c:plotArea>
      <c:layout/>
      <c:bubbleChart>
        <c:ser>
          <c:idx val="0"/>
          <c:order val="0"/>
          <c:spPr>
            <a:solidFill>
              <a:srgbClr val="4F81BD"/>
            </a:solidFill>
          </c:spPr>
          <c:dLbls>
            <c:txPr>
              <a:bodyPr rot="0" vert="horz"/>
              <a:lstStyle/>
              <a:p>
                <a:pPr algn="ctr">
                  <a:defRPr sz="800"/>
                </a:pPr>
                <a:endParaRPr lang="de-DE"/>
              </a:p>
            </c:txPr>
            <c:dLblPos val="ctr"/>
            <c:showVal val="1"/>
            <c:showCatName val="1"/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</c:ser>
        <c:ser>
          <c:idx val="1"/>
          <c:order val="1"/>
          <c:dLbls>
            <c:showVal val="1"/>
            <c:showCatName val="1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</c:ser>
        <c:bubbleScale val="50"/>
        <c:axId val="79696640"/>
        <c:axId val="79698176"/>
      </c:bubbleChart>
      <c:valAx>
        <c:axId val="79696640"/>
        <c:scaling>
          <c:orientation val="minMax"/>
        </c:scaling>
        <c:delete val="1"/>
        <c:axPos val="b"/>
        <c:numFmt formatCode="General" sourceLinked="1"/>
        <c:tickLblPos val="none"/>
        <c:crossAx val="79698176"/>
        <c:crosses val="autoZero"/>
        <c:crossBetween val="midCat"/>
      </c:valAx>
      <c:valAx>
        <c:axId val="79698176"/>
        <c:scaling>
          <c:orientation val="minMax"/>
        </c:scaling>
        <c:delete val="1"/>
        <c:axPos val="l"/>
        <c:numFmt formatCode="General" sourceLinked="1"/>
        <c:tickLblPos val="none"/>
        <c:crossAx val="7969664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>
        <c:manualLayout>
          <c:layoutTarget val="inner"/>
          <c:xMode val="edge"/>
          <c:yMode val="edge"/>
          <c:x val="9.1502187226596671E-2"/>
          <c:y val="4.2141294838145292E-2"/>
          <c:w val="0.83659246297916467"/>
          <c:h val="0.798225065616797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Sheet2!$H$50:$H$54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xVal>
          <c:yVal>
            <c:numRef>
              <c:f>Sheet2!$J$50:$J$54</c:f>
              <c:numCache>
                <c:formatCode>General</c:formatCode>
                <c:ptCount val="5"/>
                <c:pt idx="0">
                  <c:v>0.46459999680519104</c:v>
                </c:pt>
                <c:pt idx="1">
                  <c:v>0.55463333924611413</c:v>
                </c:pt>
                <c:pt idx="2">
                  <c:v>0.78105002641677856</c:v>
                </c:pt>
                <c:pt idx="3">
                  <c:v>0.825166662534078</c:v>
                </c:pt>
                <c:pt idx="4">
                  <c:v>0.93135002255439758</c:v>
                </c:pt>
              </c:numCache>
            </c:numRef>
          </c:yVal>
        </c:ser>
        <c:axId val="79717504"/>
        <c:axId val="79719040"/>
      </c:scatterChart>
      <c:valAx>
        <c:axId val="79717504"/>
        <c:scaling>
          <c:orientation val="minMax"/>
        </c:scaling>
        <c:axPos val="b"/>
        <c:numFmt formatCode="General" sourceLinked="1"/>
        <c:tickLblPos val="nextTo"/>
        <c:crossAx val="79719040"/>
        <c:crosses val="autoZero"/>
        <c:crossBetween val="midCat"/>
      </c:valAx>
      <c:valAx>
        <c:axId val="79719040"/>
        <c:scaling>
          <c:orientation val="minMax"/>
        </c:scaling>
        <c:axPos val="l"/>
        <c:numFmt formatCode="General" sourceLinked="1"/>
        <c:tickLblPos val="nextTo"/>
        <c:crossAx val="7971750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6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27</xdr:row>
      <xdr:rowOff>133350</xdr:rowOff>
    </xdr:from>
    <xdr:to>
      <xdr:col>18</xdr:col>
      <xdr:colOff>95250</xdr:colOff>
      <xdr:row>42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98"/>
  <sheetViews>
    <sheetView tabSelected="1" topLeftCell="Y47" workbookViewId="0">
      <selection activeCell="AL64" sqref="AL64"/>
    </sheetView>
  </sheetViews>
  <sheetFormatPr baseColWidth="10" defaultColWidth="9.140625" defaultRowHeight="15"/>
  <cols>
    <col min="10" max="10" width="17.140625" customWidth="1"/>
    <col min="18" max="18" width="13.5703125" bestFit="1" customWidth="1"/>
  </cols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t="s">
        <v>8</v>
      </c>
    </row>
    <row r="6" spans="1:12">
      <c r="A6" t="s">
        <v>9</v>
      </c>
      <c r="B6" s="1" t="s">
        <v>10</v>
      </c>
    </row>
    <row r="9" spans="1:12">
      <c r="A9" t="s">
        <v>11</v>
      </c>
      <c r="E9" t="s">
        <v>12</v>
      </c>
    </row>
    <row r="10" spans="1:12">
      <c r="A10" t="s">
        <v>13</v>
      </c>
      <c r="E10" t="s">
        <v>14</v>
      </c>
    </row>
    <row r="11" spans="1:12">
      <c r="A11" t="s">
        <v>15</v>
      </c>
      <c r="E11" t="s">
        <v>16</v>
      </c>
    </row>
    <row r="12" spans="1:12">
      <c r="A12" t="s">
        <v>17</v>
      </c>
    </row>
    <row r="14" spans="1:12">
      <c r="A14" s="2" t="s">
        <v>18</v>
      </c>
      <c r="B14" s="2"/>
      <c r="C14" s="2"/>
      <c r="D14" s="2"/>
      <c r="E14" s="2">
        <v>5</v>
      </c>
      <c r="F14" s="2" t="s">
        <v>19</v>
      </c>
      <c r="G14" s="2"/>
      <c r="H14" s="2"/>
      <c r="I14" s="2"/>
      <c r="J14" s="2"/>
      <c r="K14" s="2"/>
      <c r="L14" s="2"/>
    </row>
    <row r="15" spans="1:12">
      <c r="A15" s="2" t="s">
        <v>20</v>
      </c>
      <c r="B15" s="2"/>
      <c r="C15" s="2"/>
      <c r="D15" s="2"/>
      <c r="E15" s="2">
        <v>2</v>
      </c>
      <c r="F15" s="2" t="s">
        <v>21</v>
      </c>
      <c r="G15" s="2"/>
      <c r="H15" s="2"/>
      <c r="I15" s="2"/>
      <c r="J15" s="2"/>
      <c r="K15" s="2"/>
      <c r="L15" s="2"/>
    </row>
    <row r="18" spans="1:10">
      <c r="A18" t="s">
        <v>22</v>
      </c>
    </row>
    <row r="19" spans="1:10">
      <c r="A19" t="s">
        <v>23</v>
      </c>
      <c r="E19" t="s">
        <v>24</v>
      </c>
    </row>
    <row r="20" spans="1:10">
      <c r="A20" t="s">
        <v>25</v>
      </c>
      <c r="E20" t="s">
        <v>26</v>
      </c>
    </row>
    <row r="21" spans="1:10">
      <c r="A21" t="s">
        <v>27</v>
      </c>
      <c r="E21">
        <v>1700</v>
      </c>
      <c r="F21" t="s">
        <v>28</v>
      </c>
    </row>
    <row r="22" spans="1:10">
      <c r="A22" t="s">
        <v>29</v>
      </c>
      <c r="E22">
        <v>595</v>
      </c>
      <c r="F22" t="s">
        <v>30</v>
      </c>
    </row>
    <row r="23" spans="1:10">
      <c r="A23" t="s">
        <v>31</v>
      </c>
      <c r="E23">
        <v>9</v>
      </c>
      <c r="F23" t="s">
        <v>30</v>
      </c>
    </row>
    <row r="24" spans="1:10">
      <c r="A24" t="s">
        <v>32</v>
      </c>
      <c r="E24">
        <v>25</v>
      </c>
    </row>
    <row r="25" spans="1:10">
      <c r="A25" t="s">
        <v>33</v>
      </c>
      <c r="E25">
        <v>0</v>
      </c>
      <c r="F25" t="s">
        <v>34</v>
      </c>
    </row>
    <row r="26" spans="1:10">
      <c r="A26" t="s">
        <v>35</v>
      </c>
      <c r="E26" t="s">
        <v>36</v>
      </c>
    </row>
    <row r="27" spans="1:10">
      <c r="A27" t="s">
        <v>37</v>
      </c>
      <c r="B27" s="1" t="s">
        <v>38</v>
      </c>
    </row>
    <row r="29" spans="1:10">
      <c r="I29">
        <v>1.8900999999999999</v>
      </c>
      <c r="J29">
        <v>0.80649999999999999</v>
      </c>
    </row>
    <row r="49" spans="1:39">
      <c r="A49" s="3" t="s">
        <v>39</v>
      </c>
      <c r="B49" s="3" t="s">
        <v>85</v>
      </c>
      <c r="C49" s="3" t="s">
        <v>86</v>
      </c>
      <c r="D49" s="3" t="s">
        <v>87</v>
      </c>
      <c r="E49" s="3" t="s">
        <v>88</v>
      </c>
      <c r="F49" s="3" t="s">
        <v>89</v>
      </c>
      <c r="G49" s="3" t="s">
        <v>90</v>
      </c>
    </row>
    <row r="50" spans="1:39">
      <c r="A50" s="3" t="s">
        <v>40</v>
      </c>
      <c r="B50">
        <v>0.4578000009059906</v>
      </c>
      <c r="C50">
        <v>2.0600000396370888E-2</v>
      </c>
      <c r="D50">
        <v>0.44350001215934753</v>
      </c>
      <c r="E50">
        <v>0.48719999194145203</v>
      </c>
      <c r="F50">
        <v>0.45669999718666077</v>
      </c>
      <c r="G50">
        <v>0.44369998574256897</v>
      </c>
      <c r="H50">
        <v>0.1</v>
      </c>
      <c r="J50">
        <f>AVERAGE(B50,B55)</f>
        <v>0.46459999680519104</v>
      </c>
      <c r="L50" t="s">
        <v>93</v>
      </c>
      <c r="N50" t="s">
        <v>96</v>
      </c>
    </row>
    <row r="51" spans="1:39">
      <c r="A51" s="3" t="s">
        <v>41</v>
      </c>
      <c r="B51">
        <v>0.56209999322891235</v>
      </c>
      <c r="C51">
        <v>2.0899999886751175E-2</v>
      </c>
      <c r="D51">
        <v>0.55129998922348022</v>
      </c>
      <c r="E51">
        <v>0.59240001440048218</v>
      </c>
      <c r="F51">
        <v>0.55870002508163452</v>
      </c>
      <c r="G51">
        <v>0.54589998722076416</v>
      </c>
      <c r="H51">
        <v>0.3</v>
      </c>
      <c r="J51">
        <f>AVERAGE(B51,B56,B61)</f>
        <v>0.55463333924611413</v>
      </c>
      <c r="K51" t="s">
        <v>95</v>
      </c>
      <c r="L51">
        <f>AVERAGE(B70,B80,B90)</f>
        <v>0.87670000394185388</v>
      </c>
      <c r="N51">
        <f>$I$29*L51-$J$29</f>
        <v>0.85055067745049784</v>
      </c>
      <c r="O51">
        <f>N51/$N$53</f>
        <v>1.4094762835658459</v>
      </c>
      <c r="P51">
        <f>300/O51</f>
        <v>212.84501449079193</v>
      </c>
      <c r="Q51">
        <f>300-P51</f>
        <v>87.154985509208075</v>
      </c>
    </row>
    <row r="52" spans="1:39">
      <c r="A52" s="3" t="s">
        <v>42</v>
      </c>
      <c r="B52">
        <v>0.794700026512146</v>
      </c>
      <c r="C52">
        <v>2.1299999207258224E-2</v>
      </c>
      <c r="D52">
        <v>0.78310000896453857</v>
      </c>
      <c r="E52">
        <v>0.82529997825622559</v>
      </c>
      <c r="F52">
        <v>0.79250001907348633</v>
      </c>
      <c r="G52">
        <v>0.77780002355575562</v>
      </c>
      <c r="H52">
        <v>0.5</v>
      </c>
      <c r="J52">
        <f>AVERAGE(B52,B62)</f>
        <v>0.78105002641677856</v>
      </c>
      <c r="L52">
        <f t="shared" ref="L52:L55" si="0">AVERAGE(B71,B81,B91)</f>
        <v>0.78459999958674109</v>
      </c>
      <c r="N52">
        <f t="shared" ref="N52:N55" si="1">$I$29*L52-$J$29</f>
        <v>0.67647245921889931</v>
      </c>
      <c r="O52">
        <f t="shared" ref="O52:O55" si="2">N52/$N$53</f>
        <v>1.1210053827862534</v>
      </c>
      <c r="P52">
        <f t="shared" ref="P52:P55" si="3">300/O52</f>
        <v>267.61691300210481</v>
      </c>
      <c r="Q52">
        <f t="shared" ref="Q52:Q55" si="4">300-P52</f>
        <v>32.383086997895191</v>
      </c>
    </row>
    <row r="53" spans="1:39">
      <c r="A53" s="3" t="s">
        <v>43</v>
      </c>
      <c r="B53">
        <v>0.81309998035430908</v>
      </c>
      <c r="C53">
        <v>1.4999999664723873E-2</v>
      </c>
      <c r="D53">
        <v>0.81970000267028809</v>
      </c>
      <c r="E53">
        <v>0.82999998331069946</v>
      </c>
      <c r="F53">
        <v>0.80750000476837158</v>
      </c>
      <c r="G53">
        <v>0.79530000686645508</v>
      </c>
      <c r="H53">
        <v>0.7</v>
      </c>
      <c r="J53">
        <f>AVERAGE(B53,B58,B63)</f>
        <v>0.825166662534078</v>
      </c>
      <c r="L53">
        <f t="shared" si="0"/>
        <v>0.74596665302912391</v>
      </c>
      <c r="N53">
        <f t="shared" si="1"/>
        <v>0.60345157089034696</v>
      </c>
      <c r="O53">
        <f t="shared" si="2"/>
        <v>1</v>
      </c>
      <c r="P53">
        <f t="shared" si="3"/>
        <v>300</v>
      </c>
      <c r="Q53">
        <f t="shared" si="4"/>
        <v>0</v>
      </c>
    </row>
    <row r="54" spans="1:39">
      <c r="A54" s="3" t="s">
        <v>44</v>
      </c>
      <c r="B54">
        <v>0.982200026512146</v>
      </c>
      <c r="C54">
        <v>1.3299999758601189E-2</v>
      </c>
      <c r="D54">
        <v>0.99190002679824829</v>
      </c>
      <c r="E54">
        <v>0.99430000782012939</v>
      </c>
      <c r="F54">
        <v>0.97640001773834229</v>
      </c>
      <c r="G54">
        <v>0.96619999408721924</v>
      </c>
      <c r="H54">
        <v>1</v>
      </c>
      <c r="J54">
        <f>AVERAGE(B54,B64)</f>
        <v>0.93135002255439758</v>
      </c>
      <c r="L54">
        <f t="shared" si="0"/>
        <v>0.82930000623067224</v>
      </c>
      <c r="N54">
        <f t="shared" si="1"/>
        <v>0.76095994177659354</v>
      </c>
      <c r="O54">
        <f t="shared" si="2"/>
        <v>1.2610124465395871</v>
      </c>
      <c r="P54">
        <f t="shared" si="3"/>
        <v>237.90407527161713</v>
      </c>
      <c r="Q54">
        <f t="shared" si="4"/>
        <v>62.095924728382869</v>
      </c>
    </row>
    <row r="55" spans="1:39">
      <c r="A55" s="3" t="s">
        <v>45</v>
      </c>
      <c r="B55">
        <v>0.47139999270439148</v>
      </c>
      <c r="C55">
        <v>2.1800000220537186E-2</v>
      </c>
      <c r="D55">
        <v>0.46480000019073486</v>
      </c>
      <c r="E55">
        <v>0.50340002775192261</v>
      </c>
      <c r="F55">
        <v>0.46279999613761902</v>
      </c>
      <c r="G55">
        <v>0.4546000063419342</v>
      </c>
      <c r="H55">
        <v>0.1</v>
      </c>
      <c r="K55" t="s">
        <v>94</v>
      </c>
      <c r="L55">
        <f t="shared" si="0"/>
        <v>0.76829999685287476</v>
      </c>
      <c r="N55">
        <f t="shared" si="1"/>
        <v>0.6456638240516186</v>
      </c>
      <c r="O55">
        <f t="shared" si="2"/>
        <v>1.0699513518524622</v>
      </c>
      <c r="P55">
        <f t="shared" si="3"/>
        <v>280.38657970812829</v>
      </c>
      <c r="Q55">
        <f t="shared" si="4"/>
        <v>19.613420291871705</v>
      </c>
    </row>
    <row r="56" spans="1:39">
      <c r="A56" s="3" t="s">
        <v>46</v>
      </c>
      <c r="B56">
        <v>0.56050002574920654</v>
      </c>
      <c r="C56">
        <v>2.1900000050663948E-2</v>
      </c>
      <c r="D56">
        <v>0.55119997262954712</v>
      </c>
      <c r="E56">
        <v>0.59270000457763672</v>
      </c>
      <c r="F56">
        <v>0.55430001020431519</v>
      </c>
      <c r="G56">
        <v>0.5437999963760376</v>
      </c>
      <c r="H56">
        <v>0.3</v>
      </c>
      <c r="AE56" t="s">
        <v>112</v>
      </c>
    </row>
    <row r="57" spans="1:39">
      <c r="A57" s="3" t="s">
        <v>47</v>
      </c>
      <c r="B57">
        <v>1.6087000370025635</v>
      </c>
      <c r="C57">
        <v>3.2600000500679016E-2</v>
      </c>
      <c r="D57">
        <v>1.603600025177002</v>
      </c>
      <c r="E57">
        <v>1.6545000076293945</v>
      </c>
      <c r="F57">
        <v>1.5994999408721924</v>
      </c>
      <c r="G57">
        <v>1.577299952507019</v>
      </c>
      <c r="H57">
        <v>0.5</v>
      </c>
      <c r="AF57">
        <f>(Y64-$AE$58)^2</f>
        <v>1.7448323725897559</v>
      </c>
    </row>
    <row r="58" spans="1:39">
      <c r="A58" s="3" t="s">
        <v>48</v>
      </c>
      <c r="B58">
        <v>0.83710002899169922</v>
      </c>
      <c r="C58">
        <v>2.930000051856041E-2</v>
      </c>
      <c r="D58">
        <v>0.8531000018119812</v>
      </c>
      <c r="E58">
        <v>0.86970001459121704</v>
      </c>
      <c r="F58">
        <v>0.81859999895095825</v>
      </c>
      <c r="G58">
        <v>0.8069000244140625</v>
      </c>
      <c r="H58">
        <v>0.7</v>
      </c>
      <c r="AE58">
        <f>AVERAGE(Y64:Y66)</f>
        <v>5.3291610467975365</v>
      </c>
      <c r="AF58">
        <f t="shared" ref="AF58:AF59" si="5">(Y65-$AE$58)^2</f>
        <v>1.17043061821443</v>
      </c>
      <c r="AG58">
        <f>AVERAGE(AF57:AF59)</f>
        <v>0.99080368520867257</v>
      </c>
      <c r="AH58">
        <f>SQRT(AG58)</f>
        <v>0.99539122218787557</v>
      </c>
    </row>
    <row r="59" spans="1:39">
      <c r="A59" s="3" t="s">
        <v>49</v>
      </c>
      <c r="B59">
        <v>0.82829999923706055</v>
      </c>
      <c r="C59">
        <v>2.0999999716877937E-2</v>
      </c>
      <c r="D59">
        <v>0.8400999903678894</v>
      </c>
      <c r="E59">
        <v>0.85149997472763062</v>
      </c>
      <c r="F59">
        <v>0.81529998779296875</v>
      </c>
      <c r="G59">
        <v>0.80629998445510864</v>
      </c>
      <c r="H59">
        <v>1</v>
      </c>
      <c r="AF59">
        <f t="shared" si="5"/>
        <v>5.7148064821831907E-2</v>
      </c>
    </row>
    <row r="60" spans="1:39">
      <c r="A60" s="3" t="s">
        <v>50</v>
      </c>
      <c r="B60">
        <v>0.57319998741149902</v>
      </c>
      <c r="C60">
        <v>3.0300000682473183E-2</v>
      </c>
      <c r="D60">
        <v>0.56290000677108765</v>
      </c>
      <c r="E60">
        <v>0.61549997329711914</v>
      </c>
      <c r="F60">
        <v>0.57059997320175171</v>
      </c>
      <c r="G60">
        <v>0.54400002956390381</v>
      </c>
      <c r="H60">
        <v>0.1</v>
      </c>
    </row>
    <row r="61" spans="1:39">
      <c r="A61" s="3" t="s">
        <v>51</v>
      </c>
      <c r="B61">
        <v>0.54129999876022339</v>
      </c>
      <c r="C61">
        <v>2.1299999207258224E-2</v>
      </c>
      <c r="D61">
        <v>0.5437999963760376</v>
      </c>
      <c r="E61">
        <v>0.57050001621246338</v>
      </c>
      <c r="F61">
        <v>0.5252000093460083</v>
      </c>
      <c r="G61">
        <v>0.52579998970031738</v>
      </c>
      <c r="H61">
        <v>0.3</v>
      </c>
      <c r="J61" t="s">
        <v>97</v>
      </c>
      <c r="AE61" t="s">
        <v>110</v>
      </c>
      <c r="AJ61" t="s">
        <v>111</v>
      </c>
    </row>
    <row r="62" spans="1:39">
      <c r="A62" s="3" t="s">
        <v>52</v>
      </c>
      <c r="B62">
        <v>0.76740002632141113</v>
      </c>
      <c r="C62">
        <v>2.3900000378489494E-2</v>
      </c>
      <c r="D62">
        <v>0.76459997892379761</v>
      </c>
      <c r="E62">
        <v>0.80150002241134644</v>
      </c>
      <c r="F62">
        <v>0.756600022315979</v>
      </c>
      <c r="G62">
        <v>0.74690002202987671</v>
      </c>
      <c r="H62">
        <v>0.5</v>
      </c>
      <c r="R62" t="s">
        <v>98</v>
      </c>
      <c r="T62" t="s">
        <v>104</v>
      </c>
      <c r="W62" t="s">
        <v>102</v>
      </c>
      <c r="Y62" t="s">
        <v>103</v>
      </c>
      <c r="AA62" t="s">
        <v>105</v>
      </c>
      <c r="AC62" t="s">
        <v>106</v>
      </c>
      <c r="AE62" t="s">
        <v>107</v>
      </c>
      <c r="AF62" t="s">
        <v>108</v>
      </c>
      <c r="AH62" t="s">
        <v>109</v>
      </c>
      <c r="AJ62" t="s">
        <v>107</v>
      </c>
      <c r="AL62" t="s">
        <v>108</v>
      </c>
      <c r="AM62" t="s">
        <v>109</v>
      </c>
    </row>
    <row r="63" spans="1:39">
      <c r="A63" s="3" t="s">
        <v>53</v>
      </c>
      <c r="B63">
        <v>0.82529997825622559</v>
      </c>
      <c r="C63">
        <v>2.759999968111515E-2</v>
      </c>
      <c r="D63">
        <v>0.82340002059936523</v>
      </c>
      <c r="E63">
        <v>0.86409997940063477</v>
      </c>
      <c r="F63">
        <v>0.81370002031326294</v>
      </c>
      <c r="G63">
        <v>0.79989999532699585</v>
      </c>
      <c r="H63">
        <v>0.7</v>
      </c>
      <c r="J63" s="3" t="s">
        <v>39</v>
      </c>
      <c r="K63" s="3" t="s">
        <v>85</v>
      </c>
      <c r="L63" s="3" t="s">
        <v>86</v>
      </c>
      <c r="M63" s="3" t="s">
        <v>87</v>
      </c>
      <c r="N63" s="3" t="s">
        <v>88</v>
      </c>
      <c r="O63" s="3" t="s">
        <v>89</v>
      </c>
      <c r="P63" s="3" t="s">
        <v>90</v>
      </c>
    </row>
    <row r="64" spans="1:39">
      <c r="A64" s="3" t="s">
        <v>54</v>
      </c>
      <c r="B64">
        <v>0.88050001859664917</v>
      </c>
      <c r="C64">
        <v>2.4399999529123306E-2</v>
      </c>
      <c r="D64">
        <v>0.88959997892379761</v>
      </c>
      <c r="E64">
        <v>0.91070002317428589</v>
      </c>
      <c r="F64">
        <v>0.86419999599456787</v>
      </c>
      <c r="G64">
        <v>0.85759997367858887</v>
      </c>
      <c r="H64">
        <v>1</v>
      </c>
      <c r="J64" s="3" t="s">
        <v>40</v>
      </c>
      <c r="K64">
        <v>0.94720000028610229</v>
      </c>
      <c r="L64">
        <v>2.070000022649765E-2</v>
      </c>
      <c r="M64">
        <v>0.93559998273849487</v>
      </c>
      <c r="N64">
        <v>0.96939998865127563</v>
      </c>
      <c r="O64">
        <v>0.95920002460479736</v>
      </c>
      <c r="P64">
        <v>0.92460000514984131</v>
      </c>
      <c r="R64">
        <f>0.5363*K64+0.4313</f>
        <v>0.93928336015343672</v>
      </c>
      <c r="T64">
        <f>R64*10</f>
        <v>9.3928336015343667</v>
      </c>
      <c r="W64">
        <f>AQ74/T64</f>
        <v>945.29514485911579</v>
      </c>
      <c r="Y64">
        <f>W67/W64</f>
        <v>4.0082400148695276</v>
      </c>
      <c r="AA64">
        <f>100/Y64</f>
        <v>24.948605779351041</v>
      </c>
      <c r="AC64">
        <f>T64/100*AA64</f>
        <v>2.3433810267572297</v>
      </c>
      <c r="AF64">
        <f>(AC64-$AE$65)^2</f>
        <v>19.678802050234719</v>
      </c>
      <c r="AJ64">
        <f>AVERAGE(AA64:AA66)</f>
        <v>19.501934167635643</v>
      </c>
      <c r="AK64">
        <f>(AA64-$AJ$64)^2</f>
        <v>29.666231645866418</v>
      </c>
      <c r="AL64">
        <f>AVERAGE(AK64:AK66)</f>
        <v>15.762121643290705</v>
      </c>
      <c r="AM64">
        <f>SQRT(AL64)</f>
        <v>3.970153856375179</v>
      </c>
    </row>
    <row r="65" spans="1:43">
      <c r="A65" s="3" t="s">
        <v>55</v>
      </c>
      <c r="B65">
        <v>0.50639998912811279</v>
      </c>
      <c r="C65">
        <v>2.759999968111515E-2</v>
      </c>
      <c r="D65">
        <v>0.49489998817443848</v>
      </c>
      <c r="E65">
        <v>0.54720002412796021</v>
      </c>
      <c r="F65">
        <v>0.49779999256134033</v>
      </c>
      <c r="G65">
        <v>0.48590001463890076</v>
      </c>
      <c r="J65" s="3" t="s">
        <v>41</v>
      </c>
      <c r="K65">
        <v>0.5339999794960022</v>
      </c>
      <c r="L65">
        <v>1.9500000402331352E-2</v>
      </c>
      <c r="M65">
        <v>0.51899999380111694</v>
      </c>
      <c r="N65">
        <v>0.55709999799728394</v>
      </c>
      <c r="O65">
        <v>0.54309999942779541</v>
      </c>
      <c r="P65">
        <v>0.51670002937316895</v>
      </c>
      <c r="R65">
        <f t="shared" ref="R65:R69" si="6">0.5363*K65+0.4313</f>
        <v>0.71768418900370601</v>
      </c>
      <c r="T65" s="4">
        <f>R65*50</f>
        <v>35.884209450185303</v>
      </c>
      <c r="W65">
        <f t="shared" ref="W65:W69" si="7">AQ75/T65</f>
        <v>60.778822591248073</v>
      </c>
      <c r="Y65">
        <f t="shared" ref="Y65:Y66" si="8">W68/W65</f>
        <v>6.4110254644647551</v>
      </c>
      <c r="AA65">
        <f t="shared" ref="AA65:AA66" si="9">100/Y65</f>
        <v>15.598128654188526</v>
      </c>
      <c r="AC65">
        <f t="shared" ref="AC65:AC66" si="10">T65/100*AA65</f>
        <v>5.5972651565783806</v>
      </c>
      <c r="AE65">
        <f>(AC64+AC65+AC66)/3</f>
        <v>6.7794606079003268</v>
      </c>
      <c r="AF65">
        <f t="shared" ref="AF65:AF66" si="11">(AC65-$AE$65)^2</f>
        <v>1.3975860851263</v>
      </c>
      <c r="AG65">
        <f>(AF64+AF65+AF66)/3</f>
        <v>17.547134158593703</v>
      </c>
      <c r="AH65">
        <f>SQRT(AG65)</f>
        <v>4.1889299538896214</v>
      </c>
      <c r="AK65">
        <f t="shared" ref="AK65:AK66" si="12">(AA65-$AJ$64)^2</f>
        <v>15.239697486820102</v>
      </c>
    </row>
    <row r="66" spans="1:43">
      <c r="A66" s="3" t="s">
        <v>56</v>
      </c>
      <c r="B66">
        <v>0.50290000438690186</v>
      </c>
      <c r="C66">
        <v>2.5100000202655792E-2</v>
      </c>
      <c r="D66">
        <v>0.49790000915527344</v>
      </c>
      <c r="E66">
        <v>0.53960001468658447</v>
      </c>
      <c r="F66">
        <v>0.48800000548362732</v>
      </c>
      <c r="G66">
        <v>0.48579999804496765</v>
      </c>
      <c r="J66" s="3" t="s">
        <v>42</v>
      </c>
      <c r="K66">
        <v>0.4830000102519989</v>
      </c>
      <c r="L66">
        <v>2.370000071823597E-2</v>
      </c>
      <c r="M66">
        <v>0.46180000901222229</v>
      </c>
      <c r="N66">
        <v>0.50290000438690186</v>
      </c>
      <c r="O66">
        <v>0.50419998168945313</v>
      </c>
      <c r="P66">
        <v>0.46320000290870667</v>
      </c>
      <c r="R66">
        <f t="shared" si="6"/>
        <v>0.69033290549814708</v>
      </c>
      <c r="T66">
        <f>R66*100</f>
        <v>69.033290549814708</v>
      </c>
      <c r="W66">
        <f t="shared" si="7"/>
        <v>14.717536885582039</v>
      </c>
      <c r="Y66">
        <f t="shared" si="8"/>
        <v>5.5682176610583261</v>
      </c>
      <c r="AA66">
        <f t="shared" si="9"/>
        <v>17.959068069367362</v>
      </c>
      <c r="AC66">
        <f t="shared" si="10"/>
        <v>12.39773564036537</v>
      </c>
      <c r="AF66">
        <f t="shared" si="11"/>
        <v>31.565014340420088</v>
      </c>
      <c r="AK66">
        <f t="shared" si="12"/>
        <v>2.3804357971855881</v>
      </c>
    </row>
    <row r="67" spans="1:43">
      <c r="A67" s="3" t="s">
        <v>57</v>
      </c>
      <c r="B67">
        <v>0.46979999542236328</v>
      </c>
      <c r="C67">
        <v>2.4000000208616257E-2</v>
      </c>
      <c r="D67">
        <v>0.46200001239776611</v>
      </c>
      <c r="E67">
        <v>0.50529998540878296</v>
      </c>
      <c r="F67">
        <v>0.46000000834465027</v>
      </c>
      <c r="G67">
        <v>0.45210000872612</v>
      </c>
      <c r="J67" s="3" t="s">
        <v>45</v>
      </c>
      <c r="K67">
        <v>1.031000018119812</v>
      </c>
      <c r="L67">
        <v>2.5200000032782555E-2</v>
      </c>
      <c r="M67">
        <v>1.0183999538421631</v>
      </c>
      <c r="N67">
        <v>1.0605000257492065</v>
      </c>
      <c r="O67">
        <v>1.041700005531311</v>
      </c>
      <c r="P67">
        <v>1.0032000541687012</v>
      </c>
      <c r="R67">
        <f t="shared" si="6"/>
        <v>0.98422530971765521</v>
      </c>
      <c r="T67">
        <f>R67*10</f>
        <v>9.8422530971765525</v>
      </c>
      <c r="W67">
        <f t="shared" si="7"/>
        <v>3788.9698254861946</v>
      </c>
    </row>
    <row r="68" spans="1:43">
      <c r="A68" s="3" t="s">
        <v>58</v>
      </c>
      <c r="B68">
        <v>0.48640000820159912</v>
      </c>
      <c r="C68">
        <v>2.5399999693036079E-2</v>
      </c>
      <c r="D68">
        <v>0.48050001263618469</v>
      </c>
      <c r="E68">
        <v>0.52289998531341553</v>
      </c>
      <c r="F68">
        <v>0.47789999842643738</v>
      </c>
      <c r="G68">
        <v>0.46419999003410339</v>
      </c>
      <c r="J68" s="3" t="s">
        <v>46</v>
      </c>
      <c r="K68">
        <v>0.56449997425079346</v>
      </c>
      <c r="L68">
        <v>1.8600000068545341E-2</v>
      </c>
      <c r="M68">
        <v>0.54420000314712524</v>
      </c>
      <c r="N68">
        <v>0.58899998664855957</v>
      </c>
      <c r="O68">
        <v>0.55959999561309814</v>
      </c>
      <c r="P68">
        <v>0.56529998779296875</v>
      </c>
      <c r="R68">
        <f t="shared" si="6"/>
        <v>0.73404133619070056</v>
      </c>
      <c r="T68" s="4">
        <f>K68*50</f>
        <v>28.224998712539673</v>
      </c>
      <c r="W68">
        <f t="shared" si="7"/>
        <v>389.65457933267714</v>
      </c>
    </row>
    <row r="69" spans="1:43">
      <c r="A69" s="3" t="s">
        <v>59</v>
      </c>
      <c r="B69">
        <v>0.45719999074935913</v>
      </c>
      <c r="C69">
        <v>2.3099999874830246E-2</v>
      </c>
      <c r="D69">
        <v>0.45140001177787781</v>
      </c>
      <c r="E69">
        <v>0.49120000004768372</v>
      </c>
      <c r="F69">
        <v>0.446399986743927</v>
      </c>
      <c r="G69">
        <v>0.43990001082420349</v>
      </c>
      <c r="J69" s="3" t="s">
        <v>47</v>
      </c>
      <c r="K69">
        <v>0.44879999756813049</v>
      </c>
      <c r="L69">
        <v>2.3099999874830246E-2</v>
      </c>
      <c r="M69">
        <v>0.43540000915527344</v>
      </c>
      <c r="N69">
        <v>0.48030000925064087</v>
      </c>
      <c r="O69">
        <v>0.45100000500679016</v>
      </c>
      <c r="P69">
        <v>0.42840000987052917</v>
      </c>
      <c r="R69">
        <f t="shared" si="6"/>
        <v>0.67199143869578837</v>
      </c>
      <c r="T69">
        <f>R69*100</f>
        <v>67.199143869578833</v>
      </c>
      <c r="W69">
        <f t="shared" si="7"/>
        <v>81.950448813575264</v>
      </c>
    </row>
    <row r="70" spans="1:43">
      <c r="A70" s="3" t="s">
        <v>60</v>
      </c>
      <c r="B70">
        <v>0.87540000677108765</v>
      </c>
      <c r="C70">
        <v>2.930000051856041E-2</v>
      </c>
      <c r="D70">
        <v>0.88080000877380371</v>
      </c>
      <c r="E70">
        <v>0.91049998998641968</v>
      </c>
      <c r="F70">
        <v>0.87110000848770142</v>
      </c>
      <c r="G70">
        <v>0.83929997682571411</v>
      </c>
    </row>
    <row r="71" spans="1:43">
      <c r="A71" s="3" t="s">
        <v>61</v>
      </c>
      <c r="B71">
        <v>0.79000002145767212</v>
      </c>
      <c r="C71">
        <v>2.8300000354647636E-2</v>
      </c>
      <c r="D71">
        <v>0.78509998321533203</v>
      </c>
      <c r="E71">
        <v>0.82990002632141113</v>
      </c>
      <c r="F71">
        <v>0.78179997205734253</v>
      </c>
      <c r="G71">
        <v>0.7631000280380249</v>
      </c>
      <c r="J71" s="3" t="s">
        <v>100</v>
      </c>
    </row>
    <row r="72" spans="1:43">
      <c r="A72" s="3" t="s">
        <v>62</v>
      </c>
      <c r="B72">
        <v>0.75169998407363892</v>
      </c>
      <c r="C72">
        <v>3.2200001180171967E-2</v>
      </c>
      <c r="D72">
        <v>0.75269997119903564</v>
      </c>
      <c r="E72">
        <v>0.79659998416900635</v>
      </c>
      <c r="F72">
        <v>0.73339998722076416</v>
      </c>
      <c r="G72">
        <v>0.72409999370574951</v>
      </c>
      <c r="J72" s="3" t="s">
        <v>99</v>
      </c>
    </row>
    <row r="73" spans="1:43">
      <c r="A73" s="3" t="s">
        <v>63</v>
      </c>
      <c r="B73">
        <v>0.80809998512268066</v>
      </c>
      <c r="C73">
        <v>2.7200000360608101E-2</v>
      </c>
      <c r="D73">
        <v>0.80709999799728394</v>
      </c>
      <c r="E73">
        <v>0.8464999794960022</v>
      </c>
      <c r="F73">
        <v>0.79400002956390381</v>
      </c>
      <c r="G73">
        <v>0.7849000096321106</v>
      </c>
      <c r="J73" s="3" t="s">
        <v>101</v>
      </c>
      <c r="K73" s="3">
        <v>450</v>
      </c>
      <c r="L73" s="3">
        <v>455</v>
      </c>
      <c r="M73" s="3">
        <v>460</v>
      </c>
      <c r="N73" s="3">
        <v>465</v>
      </c>
      <c r="O73" s="3">
        <v>470</v>
      </c>
      <c r="P73" s="3">
        <v>475</v>
      </c>
      <c r="Q73" s="3">
        <v>480</v>
      </c>
      <c r="R73" s="3">
        <v>485</v>
      </c>
      <c r="S73" s="3">
        <v>490</v>
      </c>
      <c r="T73" s="3">
        <v>495</v>
      </c>
      <c r="U73" s="3">
        <v>500</v>
      </c>
      <c r="V73" s="3">
        <v>505</v>
      </c>
      <c r="W73" s="3">
        <v>510</v>
      </c>
      <c r="X73" s="3">
        <v>515</v>
      </c>
      <c r="Y73" s="3">
        <v>520</v>
      </c>
      <c r="Z73" s="3">
        <v>525</v>
      </c>
      <c r="AA73" s="3">
        <v>530</v>
      </c>
      <c r="AB73" s="3">
        <v>535</v>
      </c>
      <c r="AC73" s="3">
        <v>540</v>
      </c>
      <c r="AD73" s="3">
        <v>545</v>
      </c>
      <c r="AE73" s="3">
        <v>550</v>
      </c>
      <c r="AF73" s="3">
        <v>555</v>
      </c>
      <c r="AG73" s="3">
        <v>560</v>
      </c>
      <c r="AH73" s="3">
        <v>565</v>
      </c>
      <c r="AI73" s="3">
        <v>570</v>
      </c>
      <c r="AJ73" s="3">
        <v>575</v>
      </c>
      <c r="AK73" s="3">
        <v>580</v>
      </c>
      <c r="AL73" s="3">
        <v>585</v>
      </c>
      <c r="AM73" s="3">
        <v>590</v>
      </c>
      <c r="AN73" s="3">
        <v>595</v>
      </c>
      <c r="AO73" s="3">
        <v>600</v>
      </c>
    </row>
    <row r="74" spans="1:43">
      <c r="A74" s="3" t="s">
        <v>64</v>
      </c>
      <c r="B74">
        <v>0.79229998588562012</v>
      </c>
      <c r="C74">
        <v>3.2400000840425491E-2</v>
      </c>
      <c r="D74">
        <v>0.82120001316070557</v>
      </c>
      <c r="E74">
        <v>0.81940001249313354</v>
      </c>
      <c r="F74">
        <v>0.76730000972747803</v>
      </c>
      <c r="G74">
        <v>0.76120001077651978</v>
      </c>
      <c r="J74" s="3" t="s">
        <v>40</v>
      </c>
      <c r="K74">
        <v>115</v>
      </c>
      <c r="L74">
        <v>124</v>
      </c>
      <c r="M74">
        <v>137</v>
      </c>
      <c r="N74">
        <v>160</v>
      </c>
      <c r="O74">
        <v>203</v>
      </c>
      <c r="P74">
        <v>336</v>
      </c>
      <c r="Q74">
        <v>653</v>
      </c>
      <c r="R74">
        <v>1265</v>
      </c>
      <c r="S74">
        <v>2586</v>
      </c>
      <c r="T74">
        <v>4343</v>
      </c>
      <c r="U74">
        <v>6106</v>
      </c>
      <c r="V74">
        <v>7954</v>
      </c>
      <c r="W74">
        <v>8879</v>
      </c>
      <c r="X74">
        <v>8724</v>
      </c>
      <c r="Y74">
        <v>7359</v>
      </c>
      <c r="Z74">
        <v>6280</v>
      </c>
      <c r="AA74">
        <v>4870</v>
      </c>
      <c r="AB74">
        <v>4071</v>
      </c>
      <c r="AC74">
        <v>3484</v>
      </c>
      <c r="AD74">
        <v>3078</v>
      </c>
      <c r="AE74">
        <v>2618</v>
      </c>
      <c r="AF74">
        <v>2218</v>
      </c>
      <c r="AG74">
        <v>1735</v>
      </c>
      <c r="AH74">
        <v>1422</v>
      </c>
      <c r="AI74">
        <v>1074</v>
      </c>
      <c r="AJ74">
        <v>852</v>
      </c>
      <c r="AK74">
        <v>700</v>
      </c>
      <c r="AL74">
        <v>574</v>
      </c>
      <c r="AM74">
        <v>490</v>
      </c>
      <c r="AN74">
        <v>416</v>
      </c>
      <c r="AO74">
        <v>352</v>
      </c>
      <c r="AQ74">
        <f>MAX(K74:AO74)</f>
        <v>8879</v>
      </c>
    </row>
    <row r="75" spans="1:43">
      <c r="A75" s="3" t="s">
        <v>65</v>
      </c>
      <c r="B75">
        <v>0.51340001821517944</v>
      </c>
      <c r="C75">
        <v>3.3700000494718552E-2</v>
      </c>
      <c r="D75">
        <v>0.49689999222755432</v>
      </c>
      <c r="E75">
        <v>0.56089997291564941</v>
      </c>
      <c r="F75">
        <v>0.51169997453689575</v>
      </c>
      <c r="G75">
        <v>0.48399999737739563</v>
      </c>
      <c r="J75" s="3" t="s">
        <v>41</v>
      </c>
      <c r="K75">
        <v>31</v>
      </c>
      <c r="L75">
        <v>33</v>
      </c>
      <c r="M75">
        <v>36</v>
      </c>
      <c r="N75">
        <v>42</v>
      </c>
      <c r="O75">
        <v>53</v>
      </c>
      <c r="P75">
        <v>87</v>
      </c>
      <c r="Q75">
        <v>168</v>
      </c>
      <c r="R75">
        <v>320</v>
      </c>
      <c r="S75">
        <v>647</v>
      </c>
      <c r="T75">
        <v>1074</v>
      </c>
      <c r="U75">
        <v>1506</v>
      </c>
      <c r="V75">
        <v>1977</v>
      </c>
      <c r="W75">
        <v>2181</v>
      </c>
      <c r="X75">
        <v>2134</v>
      </c>
      <c r="Y75">
        <v>1778</v>
      </c>
      <c r="Z75">
        <v>1520</v>
      </c>
      <c r="AA75">
        <v>1180</v>
      </c>
      <c r="AB75">
        <v>986</v>
      </c>
      <c r="AC75">
        <v>839</v>
      </c>
      <c r="AD75">
        <v>745</v>
      </c>
      <c r="AE75">
        <v>630</v>
      </c>
      <c r="AF75">
        <v>535</v>
      </c>
      <c r="AG75">
        <v>414</v>
      </c>
      <c r="AH75">
        <v>342</v>
      </c>
      <c r="AI75">
        <v>259</v>
      </c>
      <c r="AJ75">
        <v>207</v>
      </c>
      <c r="AK75">
        <v>169</v>
      </c>
      <c r="AL75">
        <v>138</v>
      </c>
      <c r="AM75">
        <v>120</v>
      </c>
      <c r="AN75">
        <v>102</v>
      </c>
      <c r="AO75">
        <v>87</v>
      </c>
      <c r="AQ75">
        <f t="shared" ref="AQ75:AQ79" si="13">MAX(K75:AO75)</f>
        <v>2181</v>
      </c>
    </row>
    <row r="76" spans="1:43">
      <c r="A76" s="3" t="s">
        <v>66</v>
      </c>
      <c r="B76">
        <v>0.47960001230239868</v>
      </c>
      <c r="C76">
        <v>2.4299999698996544E-2</v>
      </c>
      <c r="D76">
        <v>0.46540001034736633</v>
      </c>
      <c r="E76">
        <v>0.51560002565383911</v>
      </c>
      <c r="F76">
        <v>0.47330000996589661</v>
      </c>
      <c r="G76">
        <v>0.4643000066280365</v>
      </c>
      <c r="J76" s="3" t="s">
        <v>42</v>
      </c>
      <c r="K76">
        <v>17</v>
      </c>
      <c r="L76">
        <v>17</v>
      </c>
      <c r="M76">
        <v>19</v>
      </c>
      <c r="N76">
        <v>21</v>
      </c>
      <c r="O76">
        <v>26</v>
      </c>
      <c r="P76">
        <v>43</v>
      </c>
      <c r="Q76">
        <v>80</v>
      </c>
      <c r="R76">
        <v>151</v>
      </c>
      <c r="S76">
        <v>303</v>
      </c>
      <c r="T76">
        <v>504</v>
      </c>
      <c r="U76">
        <v>702</v>
      </c>
      <c r="V76">
        <v>927</v>
      </c>
      <c r="W76">
        <v>1016</v>
      </c>
      <c r="X76">
        <v>998</v>
      </c>
      <c r="Y76">
        <v>834</v>
      </c>
      <c r="Z76">
        <v>711</v>
      </c>
      <c r="AA76">
        <v>549</v>
      </c>
      <c r="AB76">
        <v>462</v>
      </c>
      <c r="AC76">
        <v>394</v>
      </c>
      <c r="AD76">
        <v>349</v>
      </c>
      <c r="AE76">
        <v>295</v>
      </c>
      <c r="AF76">
        <v>250</v>
      </c>
      <c r="AG76">
        <v>190</v>
      </c>
      <c r="AH76">
        <v>160</v>
      </c>
      <c r="AI76">
        <v>121</v>
      </c>
      <c r="AJ76">
        <v>96</v>
      </c>
      <c r="AK76">
        <v>79</v>
      </c>
      <c r="AL76">
        <v>65</v>
      </c>
      <c r="AM76">
        <v>56</v>
      </c>
      <c r="AN76">
        <v>49</v>
      </c>
      <c r="AO76">
        <v>41</v>
      </c>
      <c r="AQ76">
        <f t="shared" si="13"/>
        <v>1016</v>
      </c>
    </row>
    <row r="77" spans="1:43">
      <c r="A77" s="3" t="s">
        <v>67</v>
      </c>
      <c r="B77">
        <v>0.46819999814033508</v>
      </c>
      <c r="C77">
        <v>2.4399999529123306E-2</v>
      </c>
      <c r="D77">
        <v>0.46230000257492065</v>
      </c>
      <c r="E77">
        <v>0.50290000438690186</v>
      </c>
      <c r="F77">
        <v>0.46169999241828918</v>
      </c>
      <c r="G77">
        <v>0.44569998979568481</v>
      </c>
      <c r="J77" s="3" t="s">
        <v>45</v>
      </c>
      <c r="K77">
        <v>261</v>
      </c>
      <c r="L77">
        <v>274</v>
      </c>
      <c r="M77">
        <v>314</v>
      </c>
      <c r="N77">
        <v>381</v>
      </c>
      <c r="O77">
        <v>540</v>
      </c>
      <c r="P77">
        <v>1046</v>
      </c>
      <c r="Q77">
        <v>2326</v>
      </c>
      <c r="R77">
        <v>4860</v>
      </c>
      <c r="S77">
        <v>10554</v>
      </c>
      <c r="T77">
        <v>18093</v>
      </c>
      <c r="U77">
        <v>25634</v>
      </c>
      <c r="V77">
        <v>33906</v>
      </c>
      <c r="W77">
        <v>37292</v>
      </c>
      <c r="X77">
        <v>37039</v>
      </c>
      <c r="Y77">
        <v>31731</v>
      </c>
      <c r="Z77">
        <v>27488</v>
      </c>
      <c r="AA77">
        <v>21475</v>
      </c>
      <c r="AB77">
        <v>18181</v>
      </c>
      <c r="AC77">
        <v>15631</v>
      </c>
      <c r="AD77">
        <v>13893</v>
      </c>
      <c r="AE77">
        <v>11835</v>
      </c>
      <c r="AF77">
        <v>10106</v>
      </c>
      <c r="AG77">
        <v>7681</v>
      </c>
      <c r="AH77">
        <v>6448</v>
      </c>
      <c r="AI77">
        <v>4874</v>
      </c>
      <c r="AJ77">
        <v>3857</v>
      </c>
      <c r="AK77">
        <v>3143</v>
      </c>
      <c r="AL77">
        <v>2570</v>
      </c>
      <c r="AM77">
        <v>2167</v>
      </c>
      <c r="AN77">
        <v>1818</v>
      </c>
      <c r="AO77">
        <v>1485</v>
      </c>
      <c r="AQ77">
        <f t="shared" si="13"/>
        <v>37292</v>
      </c>
    </row>
    <row r="78" spans="1:43">
      <c r="A78" s="3" t="s">
        <v>68</v>
      </c>
      <c r="B78">
        <v>0.50199997425079346</v>
      </c>
      <c r="C78">
        <v>3.6600001156330109E-2</v>
      </c>
      <c r="D78">
        <v>0.49039998650550842</v>
      </c>
      <c r="E78">
        <v>0.55620002746582031</v>
      </c>
      <c r="F78">
        <v>0.48500001430511475</v>
      </c>
      <c r="G78">
        <v>0.47620001435279846</v>
      </c>
      <c r="J78" s="3" t="s">
        <v>46</v>
      </c>
      <c r="K78">
        <v>84</v>
      </c>
      <c r="L78">
        <v>86</v>
      </c>
      <c r="M78">
        <v>98</v>
      </c>
      <c r="N78">
        <v>123</v>
      </c>
      <c r="O78">
        <v>175</v>
      </c>
      <c r="P78">
        <v>335</v>
      </c>
      <c r="Q78">
        <v>729</v>
      </c>
      <c r="R78">
        <v>1481</v>
      </c>
      <c r="S78">
        <v>3125</v>
      </c>
      <c r="T78">
        <v>5311</v>
      </c>
      <c r="U78">
        <v>7523</v>
      </c>
      <c r="V78">
        <v>9993</v>
      </c>
      <c r="W78">
        <v>10998</v>
      </c>
      <c r="X78">
        <v>10846</v>
      </c>
      <c r="Y78">
        <v>9126</v>
      </c>
      <c r="Z78">
        <v>7785</v>
      </c>
      <c r="AA78">
        <v>6032</v>
      </c>
      <c r="AB78">
        <v>5032</v>
      </c>
      <c r="AC78">
        <v>4303</v>
      </c>
      <c r="AD78">
        <v>3827</v>
      </c>
      <c r="AE78">
        <v>3244</v>
      </c>
      <c r="AF78">
        <v>2753</v>
      </c>
      <c r="AG78">
        <v>2088</v>
      </c>
      <c r="AH78">
        <v>1748</v>
      </c>
      <c r="AI78">
        <v>1320</v>
      </c>
      <c r="AJ78">
        <v>1041</v>
      </c>
      <c r="AK78">
        <v>844</v>
      </c>
      <c r="AL78">
        <v>692</v>
      </c>
      <c r="AM78">
        <v>587</v>
      </c>
      <c r="AN78">
        <v>493</v>
      </c>
      <c r="AO78">
        <v>403</v>
      </c>
      <c r="AQ78">
        <f t="shared" si="13"/>
        <v>10998</v>
      </c>
    </row>
    <row r="79" spans="1:43">
      <c r="A79" s="3" t="s">
        <v>69</v>
      </c>
      <c r="B79">
        <v>0.46700000762939453</v>
      </c>
      <c r="C79">
        <v>2.630000002682209E-2</v>
      </c>
      <c r="D79">
        <v>0.46340000629425049</v>
      </c>
      <c r="E79">
        <v>0.50459998846054077</v>
      </c>
      <c r="F79">
        <v>0.45590001344680786</v>
      </c>
      <c r="G79">
        <v>0.44409999251365662</v>
      </c>
      <c r="J79" s="3" t="s">
        <v>47</v>
      </c>
      <c r="K79">
        <v>45</v>
      </c>
      <c r="L79">
        <v>47</v>
      </c>
      <c r="M79">
        <v>54</v>
      </c>
      <c r="N79">
        <v>67</v>
      </c>
      <c r="O79">
        <v>93</v>
      </c>
      <c r="P79">
        <v>177</v>
      </c>
      <c r="Q79">
        <v>379</v>
      </c>
      <c r="R79">
        <v>763</v>
      </c>
      <c r="S79">
        <v>1585</v>
      </c>
      <c r="T79">
        <v>2679</v>
      </c>
      <c r="U79">
        <v>3779</v>
      </c>
      <c r="V79">
        <v>5003</v>
      </c>
      <c r="W79">
        <v>5507</v>
      </c>
      <c r="X79">
        <v>5409</v>
      </c>
      <c r="Y79">
        <v>4519</v>
      </c>
      <c r="Z79">
        <v>3868</v>
      </c>
      <c r="AA79">
        <v>2990</v>
      </c>
      <c r="AB79">
        <v>2500</v>
      </c>
      <c r="AC79">
        <v>2135</v>
      </c>
      <c r="AD79">
        <v>1891</v>
      </c>
      <c r="AE79">
        <v>1598</v>
      </c>
      <c r="AF79">
        <v>1353</v>
      </c>
      <c r="AG79">
        <v>1055</v>
      </c>
      <c r="AH79">
        <v>862</v>
      </c>
      <c r="AI79">
        <v>653</v>
      </c>
      <c r="AJ79">
        <v>516</v>
      </c>
      <c r="AK79">
        <v>422</v>
      </c>
      <c r="AL79">
        <v>343</v>
      </c>
      <c r="AM79">
        <v>292</v>
      </c>
      <c r="AN79">
        <v>243</v>
      </c>
      <c r="AO79">
        <v>198</v>
      </c>
      <c r="AQ79">
        <f t="shared" si="13"/>
        <v>5507</v>
      </c>
    </row>
    <row r="80" spans="1:43">
      <c r="A80" s="3" t="s">
        <v>70</v>
      </c>
      <c r="B80">
        <v>0.89399999380111694</v>
      </c>
      <c r="C80">
        <v>3.7399999797344208E-2</v>
      </c>
      <c r="D80">
        <v>0.8978000283241272</v>
      </c>
      <c r="E80">
        <v>0.94389998912811279</v>
      </c>
      <c r="F80">
        <v>0.87849998474121094</v>
      </c>
      <c r="G80">
        <v>0.85589998960494995</v>
      </c>
    </row>
    <row r="81" spans="1:7">
      <c r="A81" s="3" t="s">
        <v>71</v>
      </c>
      <c r="B81">
        <v>0.78329998254776001</v>
      </c>
      <c r="C81">
        <v>3.7700001150369644E-2</v>
      </c>
      <c r="D81">
        <v>0.78250002861022949</v>
      </c>
      <c r="E81">
        <v>0.83569997549057007</v>
      </c>
      <c r="F81">
        <v>0.76700001955032349</v>
      </c>
      <c r="G81">
        <v>0.74779999256134033</v>
      </c>
    </row>
    <row r="82" spans="1:7">
      <c r="A82" s="3" t="s">
        <v>72</v>
      </c>
      <c r="B82">
        <v>0.74809998273849487</v>
      </c>
      <c r="C82">
        <v>3.7000000476837158E-2</v>
      </c>
      <c r="D82">
        <v>0.74409997463226318</v>
      </c>
      <c r="E82">
        <v>0.7993999719619751</v>
      </c>
      <c r="F82">
        <v>0.73760002851486206</v>
      </c>
      <c r="G82">
        <v>0.71139997243881226</v>
      </c>
    </row>
    <row r="83" spans="1:7">
      <c r="A83" s="3" t="s">
        <v>73</v>
      </c>
      <c r="B83">
        <v>0.86210000514984131</v>
      </c>
      <c r="C83">
        <v>7.4799999594688416E-2</v>
      </c>
      <c r="D83">
        <v>0.95800000429153442</v>
      </c>
      <c r="E83">
        <v>0.88410001993179321</v>
      </c>
      <c r="F83">
        <v>0.81169998645782471</v>
      </c>
      <c r="G83">
        <v>0.79449999332427979</v>
      </c>
    </row>
    <row r="84" spans="1:7">
      <c r="A84" s="3" t="s">
        <v>74</v>
      </c>
      <c r="B84">
        <v>0.7466999888420105</v>
      </c>
      <c r="C84">
        <v>3.4000001847743988E-2</v>
      </c>
      <c r="D84">
        <v>0.76090002059936523</v>
      </c>
      <c r="E84">
        <v>0.78719997406005859</v>
      </c>
      <c r="F84">
        <v>0.72729998826980591</v>
      </c>
      <c r="G84">
        <v>0.71130001544952393</v>
      </c>
    </row>
    <row r="85" spans="1:7">
      <c r="A85" s="3" t="s">
        <v>75</v>
      </c>
      <c r="B85">
        <v>0.51719999313354492</v>
      </c>
      <c r="C85">
        <v>2.9500000178813934E-2</v>
      </c>
      <c r="D85">
        <v>0.50760000944137573</v>
      </c>
      <c r="E85">
        <v>0.5593000054359436</v>
      </c>
      <c r="F85">
        <v>0.51139998435974121</v>
      </c>
      <c r="G85">
        <v>0.49059998989105225</v>
      </c>
    </row>
    <row r="86" spans="1:7">
      <c r="A86" s="3" t="s">
        <v>76</v>
      </c>
      <c r="B86">
        <v>0.48030000925064087</v>
      </c>
      <c r="C86">
        <v>2.8999999165534973E-2</v>
      </c>
      <c r="D86">
        <v>0.47009998559951782</v>
      </c>
      <c r="E86">
        <v>0.52170002460479736</v>
      </c>
      <c r="F86">
        <v>0.47540000081062317</v>
      </c>
      <c r="G86">
        <v>0.45419999957084656</v>
      </c>
    </row>
    <row r="87" spans="1:7">
      <c r="A87" s="3" t="s">
        <v>77</v>
      </c>
      <c r="B87">
        <v>0.46389999985694885</v>
      </c>
      <c r="C87">
        <v>2.6399999856948853E-2</v>
      </c>
      <c r="D87">
        <v>0.45519998669624329</v>
      </c>
      <c r="E87">
        <v>0.50209999084472656</v>
      </c>
      <c r="F87">
        <v>0.45730000734329224</v>
      </c>
      <c r="G87">
        <v>0.44110000133514404</v>
      </c>
    </row>
    <row r="88" spans="1:7">
      <c r="A88" s="3" t="s">
        <v>78</v>
      </c>
      <c r="B88">
        <v>0.51410001516342163</v>
      </c>
      <c r="C88">
        <v>2.9799999669194221E-2</v>
      </c>
      <c r="D88">
        <v>0.50629997253417969</v>
      </c>
      <c r="E88">
        <v>0.55629998445510864</v>
      </c>
      <c r="F88">
        <v>0.50730001926422119</v>
      </c>
      <c r="G88">
        <v>0.48640000820159912</v>
      </c>
    </row>
    <row r="89" spans="1:7">
      <c r="A89" s="3" t="s">
        <v>79</v>
      </c>
      <c r="B89">
        <v>0.48069998621940613</v>
      </c>
      <c r="C89">
        <v>2.6000000536441803E-2</v>
      </c>
      <c r="D89">
        <v>0.47170001268386841</v>
      </c>
      <c r="E89">
        <v>0.51880002021789551</v>
      </c>
      <c r="F89">
        <v>0.47209998965263367</v>
      </c>
      <c r="G89">
        <v>0.46009999513626099</v>
      </c>
    </row>
    <row r="90" spans="1:7">
      <c r="A90" s="3" t="s">
        <v>80</v>
      </c>
      <c r="B90">
        <v>0.86070001125335693</v>
      </c>
      <c r="C90">
        <v>3.5300001502037048E-2</v>
      </c>
      <c r="D90">
        <v>0.85890001058578491</v>
      </c>
      <c r="E90">
        <v>0.9090999960899353</v>
      </c>
      <c r="F90">
        <v>0.84960001707077026</v>
      </c>
      <c r="G90">
        <v>0.82499998807907104</v>
      </c>
    </row>
    <row r="91" spans="1:7">
      <c r="A91" s="3" t="s">
        <v>81</v>
      </c>
      <c r="B91">
        <v>0.78049999475479126</v>
      </c>
      <c r="C91">
        <v>3.1500000506639481E-2</v>
      </c>
      <c r="D91">
        <v>0.77219998836517334</v>
      </c>
      <c r="E91">
        <v>0.82450002431869507</v>
      </c>
      <c r="F91">
        <v>0.77549999952316284</v>
      </c>
      <c r="G91">
        <v>0.74980002641677856</v>
      </c>
    </row>
    <row r="92" spans="1:7">
      <c r="A92" s="3" t="s">
        <v>82</v>
      </c>
      <c r="B92">
        <v>0.73809999227523804</v>
      </c>
      <c r="C92">
        <v>3.4200001507997513E-2</v>
      </c>
      <c r="D92">
        <v>0.73110002279281616</v>
      </c>
      <c r="E92">
        <v>0.78640002012252808</v>
      </c>
      <c r="F92">
        <v>0.72890001535415649</v>
      </c>
      <c r="G92">
        <v>0.70599997043609619</v>
      </c>
    </row>
    <row r="93" spans="1:7">
      <c r="A93" s="3" t="s">
        <v>83</v>
      </c>
      <c r="B93">
        <v>0.81770002841949463</v>
      </c>
      <c r="C93">
        <v>3.4000001847743988E-2</v>
      </c>
      <c r="D93">
        <v>0.81959998607635498</v>
      </c>
      <c r="E93">
        <v>0.86409997940063477</v>
      </c>
      <c r="F93">
        <v>0.80190002918243408</v>
      </c>
      <c r="G93">
        <v>0.78530001640319824</v>
      </c>
    </row>
    <row r="94" spans="1:7">
      <c r="A94" s="3" t="s">
        <v>84</v>
      </c>
      <c r="B94">
        <v>0.76590001583099365</v>
      </c>
      <c r="C94">
        <v>3.0400000512599945E-2</v>
      </c>
      <c r="D94">
        <v>0.76700001955032349</v>
      </c>
      <c r="E94">
        <v>0.80779999494552612</v>
      </c>
      <c r="F94">
        <v>0.75160002708435059</v>
      </c>
      <c r="G94">
        <v>0.73720002174377441</v>
      </c>
    </row>
    <row r="98" spans="1:2">
      <c r="A98" t="s">
        <v>91</v>
      </c>
      <c r="B98" s="1" t="s">
        <v>92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ETH Zuerich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bs-prac1</dc:creator>
  <cp:lastModifiedBy>Christian</cp:lastModifiedBy>
  <dcterms:created xsi:type="dcterms:W3CDTF">2012-06-11T10:12:10Z</dcterms:created>
  <dcterms:modified xsi:type="dcterms:W3CDTF">2012-06-17T18:32:59Z</dcterms:modified>
</cp:coreProperties>
</file>