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<sst xmlns="http://schemas.openxmlformats.org/spreadsheetml/2006/main" count="26" uniqueCount="15">
  <si>
    <t>PIP-0011 Projected Developer Fund Reward if Hard Fork Activated at Block 200000. Two years 20%, then 10% for further Two years.</t>
  </si>
  <si>
    <t>Years</t>
  </si>
  <si>
    <t>From Block</t>
  </si>
  <si>
    <t>To Block</t>
  </si>
  <si>
    <t>Block Count</t>
  </si>
  <si>
    <t>Reward Per Block</t>
  </si>
  <si>
    <t>Total coins per Period</t>
  </si>
  <si>
    <t>Total coins in circultaion</t>
  </si>
  <si>
    <t>Developer fund Reward %</t>
  </si>
  <si>
    <t>Developer fund reward</t>
  </si>
  <si>
    <t>Miners Reward</t>
  </si>
  <si>
    <t>Develeopr Fund Reward (PascalCoins) after 4 years</t>
  </si>
  <si>
    <t>Projected Fund at 4 USD current price</t>
  </si>
  <si>
    <t>PIP-0011 Projected Developer Fund Reward if Hard Fork Activated at Block 200000. Developr Reward set at 20% forever</t>
  </si>
  <si>
    <t>Develeopr Fund Reward (PascalCoins) after 10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</si>
</sst>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b/>
    </font>
    <font/>
    <font>
      <b/>
      <sz val="14.0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Font="1" applyNumberFormat="1"/>
    <xf borderId="5" fillId="0" fontId="2" numFmtId="3" xfId="0" applyBorder="1" applyFont="1" applyNumberFormat="1"/>
    <xf borderId="0" fillId="0" fontId="2" numFmtId="164" xfId="0" applyFont="1" applyNumberFormat="1"/>
    <xf borderId="6" fillId="0" fontId="2" numFmtId="0" xfId="0" applyAlignment="1" applyBorder="1" applyFont="1">
      <alignment horizontal="center" readingOrder="0"/>
    </xf>
    <xf borderId="7" fillId="0" fontId="2" numFmtId="3" xfId="0" applyBorder="1" applyFont="1" applyNumberFormat="1"/>
    <xf borderId="7" fillId="0" fontId="2" numFmtId="3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2" numFmtId="164" xfId="0" applyBorder="1" applyFont="1" applyNumberFormat="1"/>
    <xf borderId="8" fillId="0" fontId="2" numFmtId="3" xfId="0" applyBorder="1" applyFont="1" applyNumberFormat="1"/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4:J14" displayName="Table_1" id="1">
  <tableColumns count="9">
    <tableColumn name="From Block" id="1"/>
    <tableColumn name="To Block" id="2"/>
    <tableColumn name="Block Count" id="3"/>
    <tableColumn name="Reward Per Block" id="4"/>
    <tableColumn name="Total coins per Period" id="5"/>
    <tableColumn name="Total coins in circultaion" id="6"/>
    <tableColumn name="Developer fund Reward %" id="7"/>
    <tableColumn name="Developer fund reward" id="8"/>
    <tableColumn name="Miners Reward" id="9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22:J32" displayName="Table_2" id="2">
  <tableColumns count="9">
    <tableColumn name="From Block" id="1"/>
    <tableColumn name="To Block" id="2"/>
    <tableColumn name="Block Count" id="3"/>
    <tableColumn name="Reward Per Block" id="4"/>
    <tableColumn name="Total coins per Period" id="5"/>
    <tableColumn name="Total coins in circultaion" id="6"/>
    <tableColumn name="Developer fund Reward %" id="7"/>
    <tableColumn name="Developer fund reward" id="8"/>
    <tableColumn name="Miners Reward" id="9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22:A32" displayName="Table_3" id="3">
  <tableColumns count="1">
    <tableColumn name="Years" id="1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4:A14" displayName="Table_4" id="4">
  <tableColumns count="1">
    <tableColumn name="Years" id="1"/>
  </tableColumns>
  <tableStyleInfo name="Sheet1-style 4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14"/>
    <col customWidth="1" min="3" max="3" width="13.29"/>
    <col customWidth="1" min="4" max="4" width="12.71"/>
    <col customWidth="1" min="6" max="6" width="15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</row>
    <row r="2">
      <c r="A2" s="1" t="s">
        <v>0</v>
      </c>
    </row>
    <row r="3">
      <c r="A3" s="1"/>
      <c r="B3" s="2"/>
      <c r="C3" s="2"/>
      <c r="D3" s="2"/>
      <c r="E3" s="2"/>
      <c r="F3" s="2"/>
      <c r="G3" s="2"/>
      <c r="H3" s="2"/>
      <c r="I3" s="2"/>
      <c r="J3" s="2"/>
    </row>
    <row r="4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>
      <c r="A5" s="6">
        <v>2.0</v>
      </c>
      <c r="B5" s="7">
        <v>0.0</v>
      </c>
      <c r="C5" s="7">
        <f>B5+210240</f>
        <v>210240</v>
      </c>
      <c r="D5" s="8">
        <v>210240.0</v>
      </c>
      <c r="E5" s="8">
        <v>100.0</v>
      </c>
      <c r="F5" s="9">
        <f t="shared" ref="F5:F11" si="1">D5*E5</f>
        <v>21024000</v>
      </c>
      <c r="G5" s="9">
        <f>F5</f>
        <v>21024000</v>
      </c>
      <c r="H5" s="8">
        <v>20.0</v>
      </c>
      <c r="I5" s="9">
        <f>(D5-200000)*100*(+H5/100)</f>
        <v>204800</v>
      </c>
      <c r="J5" s="10">
        <f t="shared" ref="J5:J11" si="2">F5-I5</f>
        <v>20819200</v>
      </c>
    </row>
    <row r="6">
      <c r="A6" s="6">
        <v>4.0</v>
      </c>
      <c r="B6" s="9">
        <f t="shared" ref="B6:B11" si="3">C5+1</f>
        <v>210241</v>
      </c>
      <c r="C6" s="7">
        <f t="shared" ref="C6:C11" si="4">B6+210239</f>
        <v>420480</v>
      </c>
      <c r="D6" s="8">
        <v>210240.0</v>
      </c>
      <c r="E6" s="11">
        <f t="shared" ref="E6:E11" si="5">E5/2</f>
        <v>50</v>
      </c>
      <c r="F6" s="9">
        <f t="shared" si="1"/>
        <v>10512000</v>
      </c>
      <c r="G6" s="9">
        <f t="shared" ref="G6:G11" si="6">G5+F6</f>
        <v>31536000</v>
      </c>
      <c r="H6" s="8">
        <v>20.0</v>
      </c>
      <c r="I6" s="9">
        <f t="shared" ref="I6:I11" si="7">(D6)*E6*(+H6/100)</f>
        <v>2102400</v>
      </c>
      <c r="J6" s="10">
        <f t="shared" si="2"/>
        <v>8409600</v>
      </c>
    </row>
    <row r="7">
      <c r="A7" s="6">
        <v>6.0</v>
      </c>
      <c r="B7" s="9">
        <f t="shared" si="3"/>
        <v>420481</v>
      </c>
      <c r="C7" s="7">
        <f t="shared" si="4"/>
        <v>630720</v>
      </c>
      <c r="D7" s="8">
        <v>210240.0</v>
      </c>
      <c r="E7" s="11">
        <f t="shared" si="5"/>
        <v>25</v>
      </c>
      <c r="F7" s="9">
        <f t="shared" si="1"/>
        <v>5256000</v>
      </c>
      <c r="G7" s="9">
        <f t="shared" si="6"/>
        <v>36792000</v>
      </c>
      <c r="H7" s="8">
        <v>10.0</v>
      </c>
      <c r="I7" s="9">
        <f t="shared" si="7"/>
        <v>525600</v>
      </c>
      <c r="J7" s="10">
        <f t="shared" si="2"/>
        <v>4730400</v>
      </c>
    </row>
    <row r="8">
      <c r="A8" s="6">
        <v>8.0</v>
      </c>
      <c r="B8" s="9">
        <f t="shared" si="3"/>
        <v>630721</v>
      </c>
      <c r="C8" s="7">
        <f t="shared" si="4"/>
        <v>840960</v>
      </c>
      <c r="D8" s="8">
        <v>210240.0</v>
      </c>
      <c r="E8" s="11">
        <f t="shared" si="5"/>
        <v>12.5</v>
      </c>
      <c r="F8" s="9">
        <f t="shared" si="1"/>
        <v>2628000</v>
      </c>
      <c r="G8" s="9">
        <f t="shared" si="6"/>
        <v>39420000</v>
      </c>
      <c r="H8" s="8">
        <v>0.0</v>
      </c>
      <c r="I8" s="9">
        <f t="shared" si="7"/>
        <v>0</v>
      </c>
      <c r="J8" s="10">
        <f t="shared" si="2"/>
        <v>2628000</v>
      </c>
    </row>
    <row r="9">
      <c r="A9" s="6">
        <v>10.0</v>
      </c>
      <c r="B9" s="9">
        <f t="shared" si="3"/>
        <v>840961</v>
      </c>
      <c r="C9" s="7">
        <f t="shared" si="4"/>
        <v>1051200</v>
      </c>
      <c r="D9" s="8">
        <v>210240.0</v>
      </c>
      <c r="E9" s="11">
        <f t="shared" si="5"/>
        <v>6.25</v>
      </c>
      <c r="F9" s="9">
        <f t="shared" si="1"/>
        <v>1314000</v>
      </c>
      <c r="G9" s="9">
        <f t="shared" si="6"/>
        <v>40734000</v>
      </c>
      <c r="H9" s="8">
        <v>0.0</v>
      </c>
      <c r="I9" s="9">
        <f t="shared" si="7"/>
        <v>0</v>
      </c>
      <c r="J9" s="10">
        <f t="shared" si="2"/>
        <v>1314000</v>
      </c>
    </row>
    <row r="10">
      <c r="A10" s="6">
        <v>12.0</v>
      </c>
      <c r="B10" s="9">
        <f t="shared" si="3"/>
        <v>1051201</v>
      </c>
      <c r="C10" s="7">
        <f t="shared" si="4"/>
        <v>1261440</v>
      </c>
      <c r="D10" s="8">
        <v>210240.0</v>
      </c>
      <c r="E10" s="11">
        <f t="shared" si="5"/>
        <v>3.125</v>
      </c>
      <c r="F10" s="9">
        <f t="shared" si="1"/>
        <v>657000</v>
      </c>
      <c r="G10" s="9">
        <f t="shared" si="6"/>
        <v>41391000</v>
      </c>
      <c r="H10" s="8">
        <v>0.0</v>
      </c>
      <c r="I10" s="9">
        <f t="shared" si="7"/>
        <v>0</v>
      </c>
      <c r="J10" s="10">
        <f t="shared" si="2"/>
        <v>657000</v>
      </c>
    </row>
    <row r="11">
      <c r="A11" s="12">
        <v>14.0</v>
      </c>
      <c r="B11" s="13">
        <f t="shared" si="3"/>
        <v>1261441</v>
      </c>
      <c r="C11" s="14">
        <f t="shared" si="4"/>
        <v>1471680</v>
      </c>
      <c r="D11" s="15">
        <v>210240.0</v>
      </c>
      <c r="E11" s="16">
        <f t="shared" si="5"/>
        <v>1.5625</v>
      </c>
      <c r="F11" s="13">
        <f t="shared" si="1"/>
        <v>328500</v>
      </c>
      <c r="G11" s="13">
        <f t="shared" si="6"/>
        <v>41719500</v>
      </c>
      <c r="H11" s="15">
        <v>0.0</v>
      </c>
      <c r="I11" s="13">
        <f t="shared" si="7"/>
        <v>0</v>
      </c>
      <c r="J11" s="17">
        <f t="shared" si="2"/>
        <v>328500</v>
      </c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>
      <c r="A13" s="18"/>
      <c r="B13" s="18"/>
      <c r="C13" s="18"/>
      <c r="D13" s="18"/>
      <c r="E13" s="8" t="s">
        <v>11</v>
      </c>
      <c r="F13" s="18"/>
      <c r="G13" s="18"/>
      <c r="H13" s="19"/>
      <c r="I13" s="19">
        <f t="shared" ref="I13:J13" si="8">sum(I5:I7)</f>
        <v>2832800</v>
      </c>
      <c r="J13" s="9">
        <f t="shared" si="8"/>
        <v>33959200</v>
      </c>
    </row>
    <row r="14">
      <c r="A14" s="18"/>
      <c r="B14" s="18"/>
      <c r="C14" s="18"/>
      <c r="D14" s="18"/>
      <c r="E14" s="8" t="s">
        <v>12</v>
      </c>
      <c r="F14" s="18"/>
      <c r="G14" s="18"/>
      <c r="H14" s="19"/>
      <c r="I14" s="19">
        <f>I13*4</f>
        <v>11331200</v>
      </c>
      <c r="J14" s="18"/>
    </row>
    <row r="20">
      <c r="A20" s="1" t="s">
        <v>13</v>
      </c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</row>
    <row r="22">
      <c r="A22" s="3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5" t="s">
        <v>10</v>
      </c>
    </row>
    <row r="23">
      <c r="A23" s="6">
        <v>2.0</v>
      </c>
      <c r="B23" s="7">
        <v>0.0</v>
      </c>
      <c r="C23" s="7">
        <f>B23+210240</f>
        <v>210240</v>
      </c>
      <c r="D23" s="8">
        <v>210240.0</v>
      </c>
      <c r="E23" s="8">
        <v>100.0</v>
      </c>
      <c r="F23" s="9">
        <f t="shared" ref="F23:F29" si="9">D23*E23</f>
        <v>21024000</v>
      </c>
      <c r="G23" s="9">
        <f>F23</f>
        <v>21024000</v>
      </c>
      <c r="H23" s="8">
        <v>20.0</v>
      </c>
      <c r="I23" s="9">
        <f>(D23-200000)*100*(+H23/100)</f>
        <v>204800</v>
      </c>
      <c r="J23" s="10">
        <f t="shared" ref="J23:J29" si="10">F23-I23</f>
        <v>20819200</v>
      </c>
    </row>
    <row r="24">
      <c r="A24" s="6">
        <v>4.0</v>
      </c>
      <c r="B24" s="9">
        <f t="shared" ref="B24:B29" si="11">C23+1</f>
        <v>210241</v>
      </c>
      <c r="C24" s="7">
        <f t="shared" ref="C24:C29" si="12">B24+210239</f>
        <v>420480</v>
      </c>
      <c r="D24" s="8">
        <v>210240.0</v>
      </c>
      <c r="E24" s="11">
        <f t="shared" ref="E24:E29" si="13">E23/2</f>
        <v>50</v>
      </c>
      <c r="F24" s="9">
        <f t="shared" si="9"/>
        <v>10512000</v>
      </c>
      <c r="G24" s="9">
        <f t="shared" ref="G24:G29" si="14">G23+F24</f>
        <v>31536000</v>
      </c>
      <c r="H24" s="8">
        <v>20.0</v>
      </c>
      <c r="I24" s="9">
        <f t="shared" ref="I24:I29" si="15">(D24)*E24*(+H24/100)</f>
        <v>2102400</v>
      </c>
      <c r="J24" s="10">
        <f t="shared" si="10"/>
        <v>8409600</v>
      </c>
    </row>
    <row r="25">
      <c r="A25" s="6">
        <v>6.0</v>
      </c>
      <c r="B25" s="9">
        <f t="shared" si="11"/>
        <v>420481</v>
      </c>
      <c r="C25" s="7">
        <f t="shared" si="12"/>
        <v>630720</v>
      </c>
      <c r="D25" s="8">
        <v>210240.0</v>
      </c>
      <c r="E25" s="11">
        <f t="shared" si="13"/>
        <v>25</v>
      </c>
      <c r="F25" s="9">
        <f t="shared" si="9"/>
        <v>5256000</v>
      </c>
      <c r="G25" s="9">
        <f t="shared" si="14"/>
        <v>36792000</v>
      </c>
      <c r="H25" s="8">
        <v>20.0</v>
      </c>
      <c r="I25" s="9">
        <f t="shared" si="15"/>
        <v>1051200</v>
      </c>
      <c r="J25" s="10">
        <f t="shared" si="10"/>
        <v>4204800</v>
      </c>
    </row>
    <row r="26">
      <c r="A26" s="6">
        <v>8.0</v>
      </c>
      <c r="B26" s="9">
        <f t="shared" si="11"/>
        <v>630721</v>
      </c>
      <c r="C26" s="7">
        <f t="shared" si="12"/>
        <v>840960</v>
      </c>
      <c r="D26" s="8">
        <v>210240.0</v>
      </c>
      <c r="E26" s="11">
        <f t="shared" si="13"/>
        <v>12.5</v>
      </c>
      <c r="F26" s="9">
        <f t="shared" si="9"/>
        <v>2628000</v>
      </c>
      <c r="G26" s="9">
        <f t="shared" si="14"/>
        <v>39420000</v>
      </c>
      <c r="H26" s="8">
        <v>20.0</v>
      </c>
      <c r="I26" s="9">
        <f t="shared" si="15"/>
        <v>525600</v>
      </c>
      <c r="J26" s="10">
        <f t="shared" si="10"/>
        <v>2102400</v>
      </c>
    </row>
    <row r="27">
      <c r="A27" s="6">
        <v>10.0</v>
      </c>
      <c r="B27" s="9">
        <f t="shared" si="11"/>
        <v>840961</v>
      </c>
      <c r="C27" s="7">
        <f t="shared" si="12"/>
        <v>1051200</v>
      </c>
      <c r="D27" s="8">
        <v>210240.0</v>
      </c>
      <c r="E27" s="11">
        <f t="shared" si="13"/>
        <v>6.25</v>
      </c>
      <c r="F27" s="9">
        <f t="shared" si="9"/>
        <v>1314000</v>
      </c>
      <c r="G27" s="9">
        <f t="shared" si="14"/>
        <v>40734000</v>
      </c>
      <c r="H27" s="8">
        <v>20.0</v>
      </c>
      <c r="I27" s="9">
        <f t="shared" si="15"/>
        <v>262800</v>
      </c>
      <c r="J27" s="10">
        <f t="shared" si="10"/>
        <v>1051200</v>
      </c>
    </row>
    <row r="28">
      <c r="A28" s="6">
        <v>12.0</v>
      </c>
      <c r="B28" s="9">
        <f t="shared" si="11"/>
        <v>1051201</v>
      </c>
      <c r="C28" s="7">
        <f t="shared" si="12"/>
        <v>1261440</v>
      </c>
      <c r="D28" s="8">
        <v>210240.0</v>
      </c>
      <c r="E28" s="11">
        <f t="shared" si="13"/>
        <v>3.125</v>
      </c>
      <c r="F28" s="9">
        <f t="shared" si="9"/>
        <v>657000</v>
      </c>
      <c r="G28" s="9">
        <f t="shared" si="14"/>
        <v>41391000</v>
      </c>
      <c r="H28" s="8">
        <v>20.0</v>
      </c>
      <c r="I28" s="9">
        <f t="shared" si="15"/>
        <v>131400</v>
      </c>
      <c r="J28" s="10">
        <f t="shared" si="10"/>
        <v>525600</v>
      </c>
    </row>
    <row r="29">
      <c r="A29" s="12">
        <v>14.0</v>
      </c>
      <c r="B29" s="13">
        <f t="shared" si="11"/>
        <v>1261441</v>
      </c>
      <c r="C29" s="14">
        <f t="shared" si="12"/>
        <v>1471680</v>
      </c>
      <c r="D29" s="15">
        <v>210240.0</v>
      </c>
      <c r="E29" s="16">
        <f t="shared" si="13"/>
        <v>1.5625</v>
      </c>
      <c r="F29" s="13">
        <f t="shared" si="9"/>
        <v>328500</v>
      </c>
      <c r="G29" s="13">
        <f t="shared" si="14"/>
        <v>41719500</v>
      </c>
      <c r="H29" s="15">
        <v>20.0</v>
      </c>
      <c r="I29" s="13">
        <f t="shared" si="15"/>
        <v>65700</v>
      </c>
      <c r="J29" s="17">
        <f t="shared" si="10"/>
        <v>262800</v>
      </c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>
      <c r="A31" s="18"/>
      <c r="B31" s="18"/>
      <c r="C31" s="18"/>
      <c r="D31" s="18"/>
      <c r="E31" s="8" t="s">
        <v>14</v>
      </c>
      <c r="F31" s="18"/>
      <c r="G31" s="18"/>
      <c r="H31" s="19"/>
      <c r="I31" s="19">
        <f t="shared" ref="I31:J31" si="16">sum(I23:I25)</f>
        <v>3358400</v>
      </c>
      <c r="J31" s="9">
        <f t="shared" si="16"/>
        <v>33433600</v>
      </c>
    </row>
    <row r="32">
      <c r="A32" s="18"/>
      <c r="B32" s="18"/>
      <c r="C32" s="18"/>
      <c r="D32" s="18"/>
      <c r="E32" s="8" t="s">
        <v>12</v>
      </c>
      <c r="F32" s="18"/>
      <c r="G32" s="18"/>
      <c r="H32" s="19"/>
      <c r="I32" s="19">
        <f>I31*4</f>
        <v>13433600</v>
      </c>
      <c r="J32" s="18"/>
    </row>
  </sheetData>
  <mergeCells count="2">
    <mergeCell ref="A2:J2"/>
    <mergeCell ref="A20:J20"/>
  </mergeCells>
  <drawing r:id="rId1"/>
  <tableParts count="4">
    <tablePart r:id="rId6"/>
    <tablePart r:id="rId7"/>
    <tablePart r:id="rId8"/>
    <tablePart r:id="rId9"/>
  </tableParts>
</worksheet>
</file>